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240" yWindow="900" windowWidth="13920" windowHeight="3495" tabRatio="885" activeTab="7"/>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ProForma Adj F" sheetId="31" r:id="rId22"/>
    <sheet name="Int Sync" sheetId="58" r:id="rId23"/>
    <sheet name="Gas Revenue" sheetId="48" r:id="rId24"/>
    <sheet name="Misc Rev" sheetId="49" r:id="rId25"/>
    <sheet name="DSM Expenses" sheetId="60" r:id="rId26"/>
    <sheet name="WPH-1.B Effective Tax Rate" sheetId="29" r:id="rId27"/>
    <sheet name="IS G" sheetId="47" r:id="rId28"/>
    <sheet name="IS E" sheetId="42" r:id="rId29"/>
    <sheet name="IS TC" sheetId="44" r:id="rId30"/>
  </sheets>
  <definedNames>
    <definedName name="\\" localSheetId="13" hidden="1">#REF!</definedName>
    <definedName name="\\" localSheetId="21"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26" hidden="1">#REF!</definedName>
    <definedName name="\\" hidden="1">#REF!</definedName>
    <definedName name="\\\" localSheetId="13" hidden="1">#REF!</definedName>
    <definedName name="\\\" localSheetId="21"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26" hidden="1">#REF!</definedName>
    <definedName name="\\\" hidden="1">#REF!</definedName>
    <definedName name="\\\\" localSheetId="13" hidden="1">#REF!</definedName>
    <definedName name="\\\\" localSheetId="22" hidden="1">#REF!</definedName>
    <definedName name="\\\\" localSheetId="21"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26" hidden="1">#REF!</definedName>
    <definedName name="\\\\" hidden="1">#REF!</definedName>
    <definedName name="__123Graph_1" localSheetId="24"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24"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24"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24"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2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24"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24"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4" hidden="1">#REF!</definedName>
    <definedName name="__123Graph_A" localSheetId="21"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26" hidden="1">#REF!</definedName>
    <definedName name="__123Graph_A" hidden="1">#REF!</definedName>
    <definedName name="__123Graph_B" localSheetId="13" hidden="1">#REF!</definedName>
    <definedName name="__123Graph_B" localSheetId="24" hidden="1">#REF!</definedName>
    <definedName name="__123Graph_B" localSheetId="21"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26" hidden="1">#REF!</definedName>
    <definedName name="__123Graph_B" hidden="1">#REF!</definedName>
    <definedName name="__123Graph_C" localSheetId="13" hidden="1">#REF!</definedName>
    <definedName name="__123Graph_C" localSheetId="22" hidden="1">#REF!</definedName>
    <definedName name="__123Graph_C" localSheetId="24" hidden="1">#REF!</definedName>
    <definedName name="__123Graph_C" localSheetId="21"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26" hidden="1">#REF!</definedName>
    <definedName name="__123Graph_C" hidden="1">#REF!</definedName>
    <definedName name="__123Graph_D" localSheetId="13" hidden="1">#REF!</definedName>
    <definedName name="__123Graph_D" localSheetId="24" hidden="1">#REF!</definedName>
    <definedName name="__123Graph_D" localSheetId="21"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26" hidden="1">#REF!</definedName>
    <definedName name="__123Graph_D" hidden="1">#REF!</definedName>
    <definedName name="__123Graph_E" localSheetId="13" hidden="1">#REF!</definedName>
    <definedName name="__123Graph_E" localSheetId="22" hidden="1">#REF!</definedName>
    <definedName name="__123Graph_E" localSheetId="24" hidden="1">#REF!</definedName>
    <definedName name="__123Graph_E" localSheetId="21"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26" hidden="1">#REF!</definedName>
    <definedName name="__123Graph_E" hidden="1">#REF!</definedName>
    <definedName name="__123Graph_F" localSheetId="13" hidden="1">#REF!</definedName>
    <definedName name="__123Graph_F" localSheetId="24" hidden="1">#REF!</definedName>
    <definedName name="__123Graph_F" localSheetId="21"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26" hidden="1">#REF!</definedName>
    <definedName name="__123Graph_F" hidden="1">#REF!</definedName>
    <definedName name="__123Graph_X" localSheetId="13" hidden="1">#REF!</definedName>
    <definedName name="__123Graph_X" localSheetId="24" hidden="1">#REF!</definedName>
    <definedName name="__123Graph_X" localSheetId="21"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26"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26" hidden="1">#REF!</definedName>
    <definedName name="_Fill" hidden="1">#REF!</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5" hidden="1">{"'Server Configuration'!$A$1:$DB$281"}</definedName>
    <definedName name="ahahahahaha" localSheetId="28"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26" hidden="1">{"'Server Configuration'!$A$1:$DB$281"}</definedName>
    <definedName name="ahahahahaha" hidden="1">{"'Server Configuration'!$A$1:$DB$281"}</definedName>
    <definedName name="blip" localSheetId="4" hidden="1">{"'Server Configuration'!$A$1:$DB$281"}</definedName>
    <definedName name="blip" localSheetId="25" hidden="1">{"'Server Configuration'!$A$1:$DB$281"}</definedName>
    <definedName name="blip" localSheetId="28"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26" hidden="1">{"'Server Configuration'!$A$1:$DB$281"}</definedName>
    <definedName name="blip" hidden="1">{"'Server Configuration'!$A$1:$DB$281"}</definedName>
    <definedName name="BNE_MESSAGES_HIDDEN" hidden="1">#REF!</definedName>
    <definedName name="HTML_CodePage" hidden="1">1252</definedName>
    <definedName name="HTML_Control" localSheetId="4" hidden="1">{"'Server Configuration'!$A$1:$DB$281"}</definedName>
    <definedName name="HTML_Control" localSheetId="25" hidden="1">{"'Server Configuration'!$A$1:$DB$281"}</definedName>
    <definedName name="HTML_Control" localSheetId="28" hidden="1">{"'Server Configuration'!$A$1:$DB$281"}</definedName>
    <definedName name="HTML_Control" localSheetId="24" hidden="1">{"'3-13-00'!$A$1:$A$2678"}</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26" hidden="1">{"'Server Configuration'!$A$1:$DB$281"}</definedName>
    <definedName name="HTML_Control" hidden="1">{"'Server Configuration'!$A$1:$DB$281"}</definedName>
    <definedName name="HTML_Description" hidden="1">""</definedName>
    <definedName name="HTML_Email" hidden="1">""</definedName>
    <definedName name="HTML_Header" localSheetId="24" hidden="1">"3-13-00"</definedName>
    <definedName name="HTML_Header" hidden="1">"Server Configuration"</definedName>
    <definedName name="HTML_LastUpdate" localSheetId="24" hidden="1">"03/13/2000"</definedName>
    <definedName name="HTML_LastUpdate" hidden="1">"2/9/01"</definedName>
    <definedName name="HTML_LineAfter" hidden="1">FALSE</definedName>
    <definedName name="HTML_LineBefore" hidden="1">FALSE</definedName>
    <definedName name="HTML_Name" localSheetId="24" hidden="1">"Deb Kressley"</definedName>
    <definedName name="HTML_Name" hidden="1">"Corporate Network Services"</definedName>
    <definedName name="HTML_OBDlg2" hidden="1">TRUE</definedName>
    <definedName name="HTML_OBDlg4" hidden="1">TRUE</definedName>
    <definedName name="HTML_OS" hidden="1">0</definedName>
    <definedName name="HTML_PathFile" localSheetId="24" hidden="1">"H:\DATA\MyHTML.htm"</definedName>
    <definedName name="HTML_PathFile" hidden="1">"C:\WINNT\Profiles\E003999\Desktop\MyHTML.htm"</definedName>
    <definedName name="HTML_Title" localSheetId="24" hidden="1">"Account"</definedName>
    <definedName name="HTML_Title" hidden="1">"Asset Tracking 2_9_01"</definedName>
    <definedName name="_xlnm.Print_Area" localSheetId="22">'Int Sync'!$A$3:$I$32</definedName>
    <definedName name="_xlnm.Print_Area" localSheetId="21">'ProForma Adj F'!$A$1:$P$30</definedName>
    <definedName name="_xlnm.Print_Area" localSheetId="19">'Rider Adj B'!$A$1:$P$64</definedName>
    <definedName name="_xlnm.Print_Area" localSheetId="7">'SCH C-1'!$A$1:$G$38</definedName>
    <definedName name="_xlnm.Print_Area" localSheetId="9">'SCH C-2.1 B'!$A$1:$J$200</definedName>
    <definedName name="_xlnm.Print_Area" localSheetId="10">'SCH C-2.1 F'!$A$1:$J$200</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B'!$A$1:$J$201</definedName>
    <definedName name="_xlnm.Print_Area" localSheetId="16">'SCH D-2 F'!$A$1:$J$201</definedName>
    <definedName name="_xlnm.Print_Area" localSheetId="17">'SCH D-2.1'!$A$1:$M$201</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5"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5"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5"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5"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5"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5"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5"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5"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5"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5"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5"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5"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5"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5"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45621" calcOnSave="0"/>
  <webPublishing codePage="0"/>
</workbook>
</file>

<file path=xl/calcChain.xml><?xml version="1.0" encoding="utf-8"?>
<calcChain xmlns="http://schemas.openxmlformats.org/spreadsheetml/2006/main">
  <c r="G45" i="54" l="1"/>
  <c r="E43" i="54"/>
  <c r="A33" i="54"/>
  <c r="A31" i="54"/>
  <c r="A30" i="54"/>
  <c r="A27" i="54"/>
  <c r="A26" i="54"/>
  <c r="A24" i="54"/>
  <c r="G22" i="54"/>
  <c r="D43" i="54"/>
  <c r="J41" i="54"/>
  <c r="D41" i="54"/>
  <c r="J39" i="54"/>
  <c r="E20" i="54"/>
  <c r="D39" i="54"/>
  <c r="K33" i="54"/>
  <c r="A32" i="54"/>
  <c r="A28" i="54"/>
  <c r="A25" i="54"/>
  <c r="E39" i="56"/>
  <c r="F19" i="56"/>
  <c r="E17" i="56"/>
  <c r="F17" i="56" s="1"/>
  <c r="L21" i="56"/>
  <c r="E19" i="56"/>
  <c r="D21" i="56"/>
  <c r="O17" i="56" s="1"/>
  <c r="K31" i="56"/>
  <c r="F43" i="54" l="1"/>
  <c r="H43" i="54" s="1"/>
  <c r="D45" i="54"/>
  <c r="F39" i="54"/>
  <c r="D22" i="54"/>
  <c r="F16" i="54"/>
  <c r="F20" i="54"/>
  <c r="H20" i="54" s="1"/>
  <c r="E18" i="54"/>
  <c r="F18" i="54" s="1"/>
  <c r="H18" i="54" s="1"/>
  <c r="E41" i="54"/>
  <c r="F41" i="54" s="1"/>
  <c r="H41" i="54" s="1"/>
  <c r="O37" i="56"/>
  <c r="R17" i="56"/>
  <c r="S17" i="56"/>
  <c r="Q17" i="56"/>
  <c r="P17" i="56"/>
  <c r="G17" i="56" s="1"/>
  <c r="H17" i="56" s="1"/>
  <c r="O39" i="56"/>
  <c r="O41" i="56"/>
  <c r="O15" i="56"/>
  <c r="O19" i="56"/>
  <c r="F39" i="56"/>
  <c r="E41" i="56"/>
  <c r="F41" i="56" s="1"/>
  <c r="D43" i="56"/>
  <c r="F37" i="56"/>
  <c r="F15" i="56"/>
  <c r="F22" i="54" l="1"/>
  <c r="H16" i="54"/>
  <c r="F45" i="54"/>
  <c r="H39" i="54"/>
  <c r="Q41" i="56"/>
  <c r="R41" i="56"/>
  <c r="P41" i="56"/>
  <c r="S41" i="56"/>
  <c r="F21" i="56"/>
  <c r="R39" i="56"/>
  <c r="P39" i="56"/>
  <c r="Q39" i="56"/>
  <c r="S39" i="56"/>
  <c r="S37" i="56"/>
  <c r="S44" i="56" s="1"/>
  <c r="Q37" i="56"/>
  <c r="R37" i="56"/>
  <c r="O43" i="56"/>
  <c r="P37" i="56"/>
  <c r="F43" i="56"/>
  <c r="P19" i="56"/>
  <c r="S19" i="56"/>
  <c r="R19" i="56"/>
  <c r="Q19" i="56"/>
  <c r="P15" i="56"/>
  <c r="Q15" i="56"/>
  <c r="Q22" i="56" s="1"/>
  <c r="O21" i="56"/>
  <c r="S15" i="56"/>
  <c r="R15" i="56"/>
  <c r="R22" i="56" s="1"/>
  <c r="H45" i="54" l="1"/>
  <c r="H22" i="54"/>
  <c r="P44" i="56"/>
  <c r="G37" i="56"/>
  <c r="G15" i="56"/>
  <c r="P22" i="56"/>
  <c r="G19" i="56"/>
  <c r="H19" i="56" s="1"/>
  <c r="G41" i="56"/>
  <c r="H41" i="56" s="1"/>
  <c r="S22" i="56"/>
  <c r="R44" i="56"/>
  <c r="Q44" i="56"/>
  <c r="G39" i="56"/>
  <c r="H39" i="56" s="1"/>
  <c r="I41" i="54" l="1"/>
  <c r="K41" i="54" s="1"/>
  <c r="I43" i="54"/>
  <c r="K43" i="54" s="1"/>
  <c r="I18" i="54"/>
  <c r="K18" i="54" s="1"/>
  <c r="I20" i="54"/>
  <c r="K20" i="54" s="1"/>
  <c r="I16" i="54"/>
  <c r="I39" i="54"/>
  <c r="G43" i="56"/>
  <c r="H37" i="56"/>
  <c r="G21" i="56"/>
  <c r="H15" i="56"/>
  <c r="I45" i="54" l="1"/>
  <c r="K39" i="54"/>
  <c r="K45" i="54" s="1"/>
  <c r="K16" i="54"/>
  <c r="K22" i="54" s="1"/>
  <c r="I22" i="54"/>
  <c r="H43" i="56"/>
  <c r="I37" i="56"/>
  <c r="H21" i="56"/>
  <c r="I15" i="56"/>
  <c r="I43" i="56" l="1"/>
  <c r="K37" i="56"/>
  <c r="K43" i="56" s="1"/>
  <c r="I39" i="56"/>
  <c r="K39" i="56" s="1"/>
  <c r="I41" i="56"/>
  <c r="K41" i="56" s="1"/>
  <c r="I21" i="56"/>
  <c r="K15" i="56"/>
  <c r="K21" i="56" s="1"/>
  <c r="I17" i="56"/>
  <c r="K17" i="56" s="1"/>
  <c r="I19" i="56"/>
  <c r="K19" i="56" s="1"/>
  <c r="D192" i="43" l="1"/>
  <c r="D192" i="10" l="1"/>
  <c r="F201" i="10"/>
  <c r="F201" i="43"/>
  <c r="P116" i="39"/>
  <c r="P116" i="38"/>
  <c r="F17" i="16" l="1"/>
  <c r="F19" i="16" s="1"/>
  <c r="F28" i="16" s="1"/>
  <c r="D17" i="16" l="1"/>
  <c r="D19" i="16" s="1"/>
  <c r="D28" i="16" s="1"/>
  <c r="A205" i="51" l="1"/>
  <c r="A142" i="51"/>
  <c r="M8" i="52" l="1"/>
  <c r="A171" i="50" l="1"/>
  <c r="A130" i="50"/>
  <c r="A89" i="50"/>
  <c r="A49" i="50"/>
  <c r="A171" i="32"/>
  <c r="A130" i="32"/>
  <c r="A89" i="32"/>
  <c r="A49" i="32"/>
  <c r="B9" i="58" l="1"/>
  <c r="B8" i="58"/>
  <c r="P7" i="30"/>
  <c r="I5" i="58" l="1"/>
  <c r="O18" i="31" l="1"/>
  <c r="N18" i="31"/>
  <c r="M18" i="31"/>
  <c r="L18" i="31"/>
  <c r="K18" i="31"/>
  <c r="J18" i="31"/>
  <c r="I18" i="31"/>
  <c r="H18" i="31"/>
  <c r="G18" i="31"/>
  <c r="F18" i="31"/>
  <c r="E18" i="31"/>
  <c r="D18" i="31"/>
  <c r="P17" i="31"/>
  <c r="O21" i="28" l="1"/>
  <c r="N21" i="28"/>
  <c r="M21" i="28"/>
  <c r="L21" i="28"/>
  <c r="K21" i="28"/>
  <c r="J21" i="28"/>
  <c r="I21" i="28"/>
  <c r="H21" i="28"/>
  <c r="G21" i="28"/>
  <c r="F21" i="28"/>
  <c r="E21" i="28"/>
  <c r="D21" i="28"/>
  <c r="O21" i="30"/>
  <c r="N21" i="30"/>
  <c r="M21" i="30"/>
  <c r="L21" i="30"/>
  <c r="K21" i="30"/>
  <c r="J21" i="30"/>
  <c r="I21" i="30"/>
  <c r="H21" i="30"/>
  <c r="G21" i="30"/>
  <c r="F21" i="30"/>
  <c r="E21" i="30"/>
  <c r="D21" i="30"/>
  <c r="AE20" i="60"/>
  <c r="AD20" i="60"/>
  <c r="AC20" i="60"/>
  <c r="AB20" i="60"/>
  <c r="AA20" i="60"/>
  <c r="Z20" i="60"/>
  <c r="Y20" i="60"/>
  <c r="X20" i="60"/>
  <c r="W20" i="60"/>
  <c r="V20" i="60"/>
  <c r="U20" i="60"/>
  <c r="T20" i="60"/>
  <c r="AE17" i="60"/>
  <c r="O20" i="28" s="1"/>
  <c r="AD17" i="60"/>
  <c r="N20" i="28" s="1"/>
  <c r="AC17" i="60"/>
  <c r="M20" i="28" s="1"/>
  <c r="AB17" i="60"/>
  <c r="L20" i="28" s="1"/>
  <c r="AA17" i="60"/>
  <c r="K20" i="28" s="1"/>
  <c r="Z17" i="60"/>
  <c r="J20" i="28" s="1"/>
  <c r="Y17" i="60"/>
  <c r="I20" i="28" s="1"/>
  <c r="X17" i="60"/>
  <c r="H20" i="28" s="1"/>
  <c r="W17" i="60"/>
  <c r="G20" i="28" s="1"/>
  <c r="V17" i="60"/>
  <c r="F20" i="28" s="1"/>
  <c r="U17" i="60"/>
  <c r="E20" i="28" s="1"/>
  <c r="T17" i="60"/>
  <c r="D20" i="28" s="1"/>
  <c r="P20" i="28" s="1"/>
  <c r="S17" i="60"/>
  <c r="R17" i="60"/>
  <c r="Q17" i="60"/>
  <c r="P17" i="60"/>
  <c r="O17" i="60"/>
  <c r="O20" i="30" s="1"/>
  <c r="N17" i="60"/>
  <c r="N20" i="30" s="1"/>
  <c r="M17" i="60"/>
  <c r="M20" i="30" s="1"/>
  <c r="L17" i="60"/>
  <c r="L20" i="30" s="1"/>
  <c r="K17" i="60"/>
  <c r="K20" i="30" s="1"/>
  <c r="J17" i="60"/>
  <c r="J20" i="30" s="1"/>
  <c r="I17" i="60"/>
  <c r="I20" i="30" s="1"/>
  <c r="H17" i="60"/>
  <c r="H20" i="30" s="1"/>
  <c r="G17" i="60"/>
  <c r="G20" i="30" s="1"/>
  <c r="F17" i="60"/>
  <c r="F20" i="30" s="1"/>
  <c r="E17" i="60"/>
  <c r="E20" i="30" s="1"/>
  <c r="D17" i="60"/>
  <c r="D20" i="30" s="1"/>
  <c r="C17" i="60"/>
  <c r="B17" i="60"/>
  <c r="AE11" i="60"/>
  <c r="AD11"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B11" i="60"/>
  <c r="AE5" i="60"/>
  <c r="AD5" i="60"/>
  <c r="AC5" i="60"/>
  <c r="AB5" i="60"/>
  <c r="AA5" i="60"/>
  <c r="Z5" i="60"/>
  <c r="Y5" i="60"/>
  <c r="X5" i="60"/>
  <c r="W5" i="60"/>
  <c r="V5" i="60"/>
  <c r="U5" i="60"/>
  <c r="T5" i="60"/>
  <c r="S5" i="60"/>
  <c r="R5" i="60"/>
  <c r="Q5" i="60"/>
  <c r="P5" i="60"/>
  <c r="O5" i="60"/>
  <c r="N5" i="60"/>
  <c r="M5" i="60"/>
  <c r="L5" i="60"/>
  <c r="K5" i="60"/>
  <c r="J5" i="60"/>
  <c r="I5" i="60"/>
  <c r="H5" i="60"/>
  <c r="G5" i="60"/>
  <c r="F5" i="60"/>
  <c r="E5" i="60"/>
  <c r="D5" i="60"/>
  <c r="C5" i="60"/>
  <c r="B5" i="60"/>
  <c r="P20" i="30" l="1"/>
  <c r="AF20" i="60"/>
  <c r="P21" i="28"/>
  <c r="O27" i="31"/>
  <c r="N27" i="31"/>
  <c r="M27" i="31"/>
  <c r="L27" i="31"/>
  <c r="K27" i="31"/>
  <c r="J27" i="31"/>
  <c r="I27" i="31"/>
  <c r="H27" i="31"/>
  <c r="G27" i="31"/>
  <c r="F27" i="31"/>
  <c r="E27" i="31"/>
  <c r="D27" i="31"/>
  <c r="O23" i="31"/>
  <c r="N23" i="31"/>
  <c r="M23" i="31"/>
  <c r="L23" i="31"/>
  <c r="K23" i="31"/>
  <c r="J23" i="31"/>
  <c r="I23" i="31"/>
  <c r="H23" i="31"/>
  <c r="G23" i="31"/>
  <c r="F23" i="31"/>
  <c r="E23" i="31"/>
  <c r="D23" i="31"/>
  <c r="O22" i="31"/>
  <c r="N22" i="31"/>
  <c r="M22" i="31"/>
  <c r="L22" i="31"/>
  <c r="K22" i="31"/>
  <c r="J22" i="31"/>
  <c r="I22" i="31"/>
  <c r="H22" i="31"/>
  <c r="G22" i="31"/>
  <c r="F22" i="31"/>
  <c r="E22" i="31"/>
  <c r="D22" i="31"/>
  <c r="A26" i="31"/>
  <c r="I142" i="52" s="1"/>
  <c r="A21" i="31"/>
  <c r="I205" i="52"/>
  <c r="I204" i="52"/>
  <c r="I203" i="52"/>
  <c r="I206" i="52"/>
  <c r="I193" i="52" s="1"/>
  <c r="I174" i="52"/>
  <c r="I133" i="52"/>
  <c r="I132" i="52"/>
  <c r="I92" i="52"/>
  <c r="I91" i="52"/>
  <c r="I52" i="52"/>
  <c r="I10" i="52"/>
  <c r="I173" i="52" s="1"/>
  <c r="H205" i="52"/>
  <c r="H203" i="52"/>
  <c r="H174" i="52"/>
  <c r="H133" i="52"/>
  <c r="H92" i="52"/>
  <c r="H52" i="52"/>
  <c r="H10" i="52"/>
  <c r="H173" i="52" s="1"/>
  <c r="H54" i="52" l="1"/>
  <c r="H101" i="52"/>
  <c r="H16" i="52"/>
  <c r="H115" i="52"/>
  <c r="I39" i="52"/>
  <c r="H28" i="52"/>
  <c r="H78" i="52"/>
  <c r="I98" i="52"/>
  <c r="H68" i="52"/>
  <c r="H185" i="52"/>
  <c r="I163" i="52"/>
  <c r="H162" i="52"/>
  <c r="I72" i="52"/>
  <c r="H19" i="52"/>
  <c r="H58" i="52"/>
  <c r="H106" i="52"/>
  <c r="H141" i="52"/>
  <c r="I19" i="52"/>
  <c r="I105" i="52"/>
  <c r="H38" i="52"/>
  <c r="H62" i="52"/>
  <c r="H73" i="52"/>
  <c r="H96" i="52"/>
  <c r="H110" i="52"/>
  <c r="H120" i="52"/>
  <c r="H142" i="52"/>
  <c r="H177" i="52"/>
  <c r="I21" i="52"/>
  <c r="I57" i="52"/>
  <c r="I117" i="52"/>
  <c r="I135" i="52"/>
  <c r="I186" i="52"/>
  <c r="H29" i="52"/>
  <c r="H72" i="52"/>
  <c r="H116" i="52"/>
  <c r="H186" i="52"/>
  <c r="I76" i="52"/>
  <c r="H21" i="52"/>
  <c r="H22" i="52"/>
  <c r="H66" i="52"/>
  <c r="H77" i="52"/>
  <c r="H97" i="52"/>
  <c r="H111" i="52"/>
  <c r="H122" i="52"/>
  <c r="H155" i="52"/>
  <c r="H178" i="52"/>
  <c r="I38" i="52"/>
  <c r="I58" i="52"/>
  <c r="I121" i="52"/>
  <c r="I195" i="52"/>
  <c r="H17" i="52"/>
  <c r="H27" i="52"/>
  <c r="H39" i="52"/>
  <c r="H55" i="52"/>
  <c r="H64" i="52"/>
  <c r="H69" i="52"/>
  <c r="H74" i="52"/>
  <c r="H99" i="52"/>
  <c r="H107" i="52"/>
  <c r="H112" i="52"/>
  <c r="H118" i="52"/>
  <c r="H148" i="52"/>
  <c r="H163" i="52"/>
  <c r="H181" i="52"/>
  <c r="H195" i="52"/>
  <c r="I27" i="52"/>
  <c r="I64" i="52"/>
  <c r="I109" i="52"/>
  <c r="I149" i="52"/>
  <c r="I178" i="52"/>
  <c r="I196" i="52"/>
  <c r="H40" i="52"/>
  <c r="H57" i="52"/>
  <c r="H65" i="52"/>
  <c r="H70" i="52"/>
  <c r="H76" i="52"/>
  <c r="H95" i="52"/>
  <c r="H100" i="52"/>
  <c r="H108" i="52"/>
  <c r="H114" i="52"/>
  <c r="H119" i="52"/>
  <c r="H135" i="52"/>
  <c r="H149" i="52"/>
  <c r="H182" i="52"/>
  <c r="H196" i="52"/>
  <c r="I16" i="52"/>
  <c r="I28" i="52"/>
  <c r="I54" i="52"/>
  <c r="I68" i="52"/>
  <c r="I113" i="52"/>
  <c r="I156" i="52"/>
  <c r="I182" i="52"/>
  <c r="P23" i="31"/>
  <c r="H183" i="52" s="1"/>
  <c r="P22" i="31"/>
  <c r="H156" i="52" s="1"/>
  <c r="I97" i="52"/>
  <c r="I75" i="52"/>
  <c r="I71" i="52"/>
  <c r="I67" i="52"/>
  <c r="I63" i="52"/>
  <c r="I56" i="52"/>
  <c r="I41" i="52"/>
  <c r="I30" i="52"/>
  <c r="I26" i="52"/>
  <c r="I18" i="52"/>
  <c r="H192" i="52"/>
  <c r="H184" i="52"/>
  <c r="H180" i="52"/>
  <c r="H176" i="52"/>
  <c r="H161" i="52"/>
  <c r="H154" i="52"/>
  <c r="H147" i="52"/>
  <c r="H140" i="52"/>
  <c r="I191" i="52"/>
  <c r="I183" i="52"/>
  <c r="I179" i="52"/>
  <c r="I157" i="52"/>
  <c r="I150" i="52"/>
  <c r="I143" i="52"/>
  <c r="I139" i="52"/>
  <c r="I122" i="52"/>
  <c r="I118" i="52"/>
  <c r="I114" i="52"/>
  <c r="I110" i="52"/>
  <c r="I106" i="52"/>
  <c r="I99" i="52"/>
  <c r="I95" i="52"/>
  <c r="I77" i="52"/>
  <c r="I73" i="52"/>
  <c r="I69" i="52"/>
  <c r="I65" i="52"/>
  <c r="P27" i="31"/>
  <c r="D28" i="31" s="1"/>
  <c r="H18" i="52"/>
  <c r="H26" i="52"/>
  <c r="H30" i="52"/>
  <c r="H41" i="52"/>
  <c r="H56" i="52"/>
  <c r="H63" i="52"/>
  <c r="H67" i="52"/>
  <c r="H71" i="52"/>
  <c r="H75" i="52"/>
  <c r="H98" i="52"/>
  <c r="H105" i="52"/>
  <c r="H109" i="52"/>
  <c r="H113" i="52"/>
  <c r="H117" i="52"/>
  <c r="H121" i="52"/>
  <c r="H139" i="52"/>
  <c r="H143" i="52"/>
  <c r="H150" i="52"/>
  <c r="H157" i="52"/>
  <c r="H179" i="52"/>
  <c r="H191" i="52"/>
  <c r="I17" i="52"/>
  <c r="I22" i="52"/>
  <c r="I29" i="52"/>
  <c r="I40" i="52"/>
  <c r="I55" i="52"/>
  <c r="I62" i="52"/>
  <c r="I66" i="52"/>
  <c r="I70" i="52"/>
  <c r="I74" i="52"/>
  <c r="I78" i="52"/>
  <c r="I96" i="52"/>
  <c r="I100" i="52"/>
  <c r="I107" i="52"/>
  <c r="I111" i="52"/>
  <c r="I115" i="52"/>
  <c r="I119" i="52"/>
  <c r="I140" i="52"/>
  <c r="I147" i="52"/>
  <c r="I154" i="52"/>
  <c r="I161" i="52"/>
  <c r="I176" i="52"/>
  <c r="I180" i="52"/>
  <c r="I184" i="52"/>
  <c r="I192" i="52"/>
  <c r="I101" i="52"/>
  <c r="I108" i="52"/>
  <c r="I112" i="52"/>
  <c r="I116" i="52"/>
  <c r="I120" i="52"/>
  <c r="I141" i="52"/>
  <c r="I148" i="52"/>
  <c r="I155" i="52"/>
  <c r="I162" i="52"/>
  <c r="I181" i="52"/>
  <c r="I185" i="52"/>
  <c r="I207" i="52"/>
  <c r="I194" i="52"/>
  <c r="I51" i="52"/>
  <c r="H206" i="52"/>
  <c r="H193" i="52" s="1"/>
  <c r="H51" i="52"/>
  <c r="H91" i="52"/>
  <c r="H132" i="52"/>
  <c r="H204" i="52"/>
  <c r="H20" i="52" l="1"/>
  <c r="H23" i="52" s="1"/>
  <c r="H151" i="52"/>
  <c r="H102" i="52"/>
  <c r="H158" i="52"/>
  <c r="I59" i="52"/>
  <c r="H31" i="52"/>
  <c r="H28" i="31"/>
  <c r="H29" i="31" s="1"/>
  <c r="H30" i="31" s="1"/>
  <c r="K28" i="31"/>
  <c r="K29" i="31" s="1"/>
  <c r="K30" i="31" s="1"/>
  <c r="G28" i="31"/>
  <c r="G29" i="31" s="1"/>
  <c r="G30" i="31" s="1"/>
  <c r="L28" i="31"/>
  <c r="L29" i="31" s="1"/>
  <c r="L30" i="31" s="1"/>
  <c r="I144" i="52"/>
  <c r="H59" i="52"/>
  <c r="H136" i="52"/>
  <c r="H79" i="52"/>
  <c r="I151" i="52"/>
  <c r="I158" i="52"/>
  <c r="I136" i="52"/>
  <c r="H187" i="52"/>
  <c r="I31" i="52"/>
  <c r="I79" i="52"/>
  <c r="H144" i="52"/>
  <c r="I20" i="52"/>
  <c r="I23" i="52" s="1"/>
  <c r="D29" i="31"/>
  <c r="D30" i="31" s="1"/>
  <c r="I102" i="52"/>
  <c r="M28" i="31"/>
  <c r="M29" i="31" s="1"/>
  <c r="M30" i="31" s="1"/>
  <c r="I28" i="31"/>
  <c r="I29" i="31" s="1"/>
  <c r="I30" i="31" s="1"/>
  <c r="E28" i="31"/>
  <c r="E29" i="31" s="1"/>
  <c r="E30" i="31" s="1"/>
  <c r="F28" i="31"/>
  <c r="F29" i="31" s="1"/>
  <c r="F30" i="31" s="1"/>
  <c r="N28" i="31"/>
  <c r="N29" i="31" s="1"/>
  <c r="N30" i="31" s="1"/>
  <c r="J28" i="31"/>
  <c r="J29" i="31" s="1"/>
  <c r="J30" i="31" s="1"/>
  <c r="O28" i="31"/>
  <c r="O29" i="31" s="1"/>
  <c r="O30" i="31" s="1"/>
  <c r="H207" i="52"/>
  <c r="H194" i="52"/>
  <c r="H33" i="52" l="1"/>
  <c r="P28" i="31"/>
  <c r="P30" i="31"/>
  <c r="H189" i="52"/>
  <c r="H198" i="52" s="1"/>
  <c r="H200" i="52" s="1"/>
  <c r="I33" i="52"/>
  <c r="I177" i="52" l="1"/>
  <c r="I187" i="52" s="1"/>
  <c r="I189" i="52" s="1"/>
  <c r="I198" i="52" s="1"/>
  <c r="I200" i="52" s="1"/>
  <c r="E36" i="55" l="1"/>
  <c r="G36" i="55" s="1"/>
  <c r="A38" i="55"/>
  <c r="A36" i="55"/>
  <c r="G206" i="52" l="1"/>
  <c r="G193" i="52" s="1"/>
  <c r="G205" i="52"/>
  <c r="G204" i="52"/>
  <c r="G194" i="52" s="1"/>
  <c r="G203" i="52"/>
  <c r="G196" i="52"/>
  <c r="G195" i="52"/>
  <c r="G192" i="52"/>
  <c r="G191" i="52"/>
  <c r="G186" i="52"/>
  <c r="G185" i="52"/>
  <c r="G184" i="52"/>
  <c r="G183" i="52"/>
  <c r="G182" i="52"/>
  <c r="G181" i="52"/>
  <c r="G180" i="52"/>
  <c r="G179" i="52"/>
  <c r="G178" i="52"/>
  <c r="G177" i="52"/>
  <c r="G176" i="52"/>
  <c r="G174" i="52"/>
  <c r="G163" i="52"/>
  <c r="G162" i="52"/>
  <c r="G161" i="52"/>
  <c r="G157" i="52"/>
  <c r="G156" i="52"/>
  <c r="G155" i="52"/>
  <c r="G154" i="52"/>
  <c r="G150" i="52"/>
  <c r="G149" i="52"/>
  <c r="G148" i="52"/>
  <c r="G147" i="52"/>
  <c r="G143" i="52"/>
  <c r="G142" i="52"/>
  <c r="G141" i="52"/>
  <c r="G140" i="52"/>
  <c r="G139" i="52"/>
  <c r="G135" i="52"/>
  <c r="G133" i="52"/>
  <c r="G122" i="52"/>
  <c r="G121" i="52"/>
  <c r="G120" i="52"/>
  <c r="G119" i="52"/>
  <c r="G118" i="52"/>
  <c r="G117" i="52"/>
  <c r="G116" i="52"/>
  <c r="G115" i="52"/>
  <c r="G114" i="52"/>
  <c r="G113" i="52"/>
  <c r="G112" i="52"/>
  <c r="G111" i="52"/>
  <c r="G110" i="52"/>
  <c r="G109" i="52"/>
  <c r="G108" i="52"/>
  <c r="G107" i="52"/>
  <c r="G106" i="52"/>
  <c r="G105" i="52"/>
  <c r="G101" i="52"/>
  <c r="G100" i="52"/>
  <c r="G99" i="52"/>
  <c r="G98" i="52"/>
  <c r="G97" i="52"/>
  <c r="G96" i="52"/>
  <c r="G95" i="52"/>
  <c r="G92" i="52"/>
  <c r="G78" i="52"/>
  <c r="G77" i="52"/>
  <c r="G76" i="52"/>
  <c r="G75" i="52"/>
  <c r="G74" i="52"/>
  <c r="G73" i="52"/>
  <c r="G72" i="52"/>
  <c r="G71" i="52"/>
  <c r="G70" i="52"/>
  <c r="G69" i="52"/>
  <c r="G68" i="52"/>
  <c r="G67" i="52"/>
  <c r="G66" i="52"/>
  <c r="G65" i="52"/>
  <c r="G64" i="52"/>
  <c r="G63" i="52"/>
  <c r="G62" i="52"/>
  <c r="G58" i="52"/>
  <c r="G57" i="52"/>
  <c r="G56" i="52"/>
  <c r="G55" i="52"/>
  <c r="G54" i="52"/>
  <c r="G52" i="52"/>
  <c r="G41" i="52"/>
  <c r="G40" i="52"/>
  <c r="G39" i="52"/>
  <c r="G38" i="52"/>
  <c r="G30" i="52"/>
  <c r="G29" i="52"/>
  <c r="G27" i="52"/>
  <c r="G26" i="52"/>
  <c r="G22" i="52"/>
  <c r="G19" i="52"/>
  <c r="G16" i="52"/>
  <c r="G10" i="52"/>
  <c r="G51" i="52" s="1"/>
  <c r="G29" i="58"/>
  <c r="I29" i="58" s="1"/>
  <c r="G21" i="58"/>
  <c r="I19" i="58"/>
  <c r="G19" i="58"/>
  <c r="I25" i="58"/>
  <c r="G25" i="58"/>
  <c r="G207" i="52" l="1"/>
  <c r="G173" i="52"/>
  <c r="G59" i="52"/>
  <c r="I21" i="58"/>
  <c r="I23" i="58" s="1"/>
  <c r="I27" i="58" s="1"/>
  <c r="G79" i="52"/>
  <c r="G102" i="52"/>
  <c r="G136" i="52"/>
  <c r="G144" i="52"/>
  <c r="G151" i="52"/>
  <c r="G158" i="52"/>
  <c r="G187" i="52"/>
  <c r="G91" i="52"/>
  <c r="G132" i="52"/>
  <c r="G23" i="58"/>
  <c r="G27" i="58" s="1"/>
  <c r="G189" i="52" l="1"/>
  <c r="G198" i="52" s="1"/>
  <c r="I32" i="58"/>
  <c r="J202" i="52"/>
  <c r="G32" i="58"/>
  <c r="A6" i="30" l="1"/>
  <c r="A4" i="30"/>
  <c r="A2" i="30"/>
  <c r="A1" i="30"/>
  <c r="O39" i="28"/>
  <c r="N39" i="28"/>
  <c r="M39" i="28"/>
  <c r="L39" i="28"/>
  <c r="K39" i="28"/>
  <c r="J39" i="28"/>
  <c r="I39" i="28"/>
  <c r="H39" i="28"/>
  <c r="G39" i="28"/>
  <c r="F39" i="28"/>
  <c r="E39" i="28"/>
  <c r="D39" i="28"/>
  <c r="P7" i="28"/>
  <c r="A6" i="28"/>
  <c r="A4" i="28"/>
  <c r="A2" i="28"/>
  <c r="A1" i="28"/>
  <c r="A80" i="38" l="1"/>
  <c r="A79" i="38"/>
  <c r="A77" i="38"/>
  <c r="P83" i="38"/>
  <c r="A82" i="38"/>
  <c r="P15" i="31"/>
  <c r="P16" i="31"/>
  <c r="P12" i="31"/>
  <c r="G21" i="52" s="1"/>
  <c r="P14" i="31"/>
  <c r="G18" i="52" s="1"/>
  <c r="P13" i="31"/>
  <c r="G28" i="52" l="1"/>
  <c r="G31" i="52" s="1"/>
  <c r="G17" i="52"/>
  <c r="G20" i="52" s="1"/>
  <c r="G23" i="52" s="1"/>
  <c r="P18" i="31"/>
  <c r="A171" i="52"/>
  <c r="A130" i="52"/>
  <c r="A89" i="52"/>
  <c r="A49" i="52"/>
  <c r="P7" i="31"/>
  <c r="A6" i="31"/>
  <c r="A4" i="31"/>
  <c r="A2" i="31"/>
  <c r="A1" i="31"/>
  <c r="G33" i="52" l="1"/>
  <c r="G200" i="52" s="1"/>
  <c r="A80" i="39"/>
  <c r="A79" i="39"/>
  <c r="A77" i="39"/>
  <c r="P83" i="39"/>
  <c r="A82" i="39"/>
  <c r="O61" i="28" l="1"/>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8" i="28"/>
  <c r="N58" i="28"/>
  <c r="M58" i="28"/>
  <c r="L58" i="28"/>
  <c r="K58" i="28"/>
  <c r="J58" i="28"/>
  <c r="I58" i="28"/>
  <c r="H58" i="28"/>
  <c r="G58" i="28"/>
  <c r="F58" i="28"/>
  <c r="E58" i="28"/>
  <c r="O57" i="28"/>
  <c r="N57" i="28"/>
  <c r="M57" i="28"/>
  <c r="L57" i="28"/>
  <c r="K57" i="28"/>
  <c r="J57" i="28"/>
  <c r="I57" i="28"/>
  <c r="H57" i="28"/>
  <c r="G57" i="28"/>
  <c r="F57" i="28"/>
  <c r="E57" i="28"/>
  <c r="O56" i="28"/>
  <c r="N56" i="28"/>
  <c r="M56" i="28"/>
  <c r="L56" i="28"/>
  <c r="K56" i="28"/>
  <c r="J56" i="28"/>
  <c r="I56" i="28"/>
  <c r="H56" i="28"/>
  <c r="G56" i="28"/>
  <c r="F56" i="28"/>
  <c r="E56" i="28"/>
  <c r="O55" i="28"/>
  <c r="N55" i="28"/>
  <c r="M55" i="28"/>
  <c r="L55" i="28"/>
  <c r="K55" i="28"/>
  <c r="J55" i="28"/>
  <c r="I55" i="28"/>
  <c r="H55" i="28"/>
  <c r="G55" i="28"/>
  <c r="F55" i="28"/>
  <c r="E55" i="28"/>
  <c r="O54" i="28"/>
  <c r="N54" i="28"/>
  <c r="M54" i="28"/>
  <c r="L54" i="28"/>
  <c r="K54" i="28"/>
  <c r="J54" i="28"/>
  <c r="I54" i="28"/>
  <c r="H54" i="28"/>
  <c r="G54" i="28"/>
  <c r="F54" i="28"/>
  <c r="E54" i="28"/>
  <c r="O53" i="28"/>
  <c r="N53" i="28"/>
  <c r="M53" i="28"/>
  <c r="L53" i="28"/>
  <c r="K53" i="28"/>
  <c r="J53" i="28"/>
  <c r="I53" i="28"/>
  <c r="H53" i="28"/>
  <c r="G53" i="28"/>
  <c r="F53" i="28"/>
  <c r="E53" i="28"/>
  <c r="D61" i="28"/>
  <c r="D60" i="28"/>
  <c r="D58" i="28"/>
  <c r="D57" i="28"/>
  <c r="D56" i="28"/>
  <c r="D55" i="28"/>
  <c r="D54" i="28"/>
  <c r="D53" i="28"/>
  <c r="D59" i="28"/>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O59" i="30"/>
  <c r="N59" i="30"/>
  <c r="M59" i="30"/>
  <c r="L59" i="30"/>
  <c r="K59" i="30"/>
  <c r="J59" i="30"/>
  <c r="I59" i="30"/>
  <c r="H59" i="30"/>
  <c r="G59" i="30"/>
  <c r="F59" i="30"/>
  <c r="E59" i="30"/>
  <c r="O58" i="30"/>
  <c r="N58" i="30"/>
  <c r="M58" i="30"/>
  <c r="L58" i="30"/>
  <c r="K58" i="30"/>
  <c r="J58" i="30"/>
  <c r="I58" i="30"/>
  <c r="H58" i="30"/>
  <c r="G58" i="30"/>
  <c r="F58" i="30"/>
  <c r="E58" i="30"/>
  <c r="O57" i="30"/>
  <c r="N57" i="30"/>
  <c r="M57" i="30"/>
  <c r="L57" i="30"/>
  <c r="K57" i="30"/>
  <c r="J57" i="30"/>
  <c r="I57" i="30"/>
  <c r="H57" i="30"/>
  <c r="G57" i="30"/>
  <c r="F57" i="30"/>
  <c r="E57" i="30"/>
  <c r="O56" i="30"/>
  <c r="N56" i="30"/>
  <c r="M56" i="30"/>
  <c r="L56" i="30"/>
  <c r="K56" i="30"/>
  <c r="J56" i="30"/>
  <c r="I56" i="30"/>
  <c r="H56" i="30"/>
  <c r="G56" i="30"/>
  <c r="F56" i="30"/>
  <c r="E56" i="30"/>
  <c r="O55" i="30"/>
  <c r="N55" i="30"/>
  <c r="M55" i="30"/>
  <c r="L55" i="30"/>
  <c r="K55" i="30"/>
  <c r="J55" i="30"/>
  <c r="I55" i="30"/>
  <c r="H55" i="30"/>
  <c r="G55" i="30"/>
  <c r="F55" i="30"/>
  <c r="E55" i="30"/>
  <c r="O54" i="30"/>
  <c r="N54" i="30"/>
  <c r="M54" i="30"/>
  <c r="L54" i="30"/>
  <c r="K54" i="30"/>
  <c r="J54" i="30"/>
  <c r="I54" i="30"/>
  <c r="H54" i="30"/>
  <c r="G54" i="30"/>
  <c r="F54" i="30"/>
  <c r="E54" i="30"/>
  <c r="D62" i="30"/>
  <c r="D61" i="30"/>
  <c r="D57" i="30"/>
  <c r="D60" i="30"/>
  <c r="D59" i="30"/>
  <c r="D58" i="30"/>
  <c r="D56" i="30"/>
  <c r="D55" i="30"/>
  <c r="D54" i="30"/>
  <c r="I217" i="44"/>
  <c r="P59" i="28" l="1"/>
  <c r="P56" i="28"/>
  <c r="P61" i="28"/>
  <c r="H62" i="28"/>
  <c r="L62" i="28"/>
  <c r="P54" i="28"/>
  <c r="I62" i="28"/>
  <c r="N62" i="28"/>
  <c r="P54" i="30"/>
  <c r="P62" i="30"/>
  <c r="H63" i="30"/>
  <c r="L63" i="30"/>
  <c r="P59" i="30"/>
  <c r="P60" i="30"/>
  <c r="I63" i="30"/>
  <c r="F63" i="30"/>
  <c r="J63" i="30"/>
  <c r="P57" i="30"/>
  <c r="G63" i="30"/>
  <c r="K63" i="30"/>
  <c r="O63" i="30"/>
  <c r="P55" i="30"/>
  <c r="E63" i="30"/>
  <c r="M63" i="30"/>
  <c r="N63" i="30"/>
  <c r="P56" i="30"/>
  <c r="P58" i="30"/>
  <c r="P61" i="30"/>
  <c r="G62" i="28"/>
  <c r="M62" i="28"/>
  <c r="F62" i="28"/>
  <c r="J62" i="28"/>
  <c r="K62" i="28"/>
  <c r="P57" i="28"/>
  <c r="E62" i="28"/>
  <c r="O62" i="28"/>
  <c r="P58" i="28"/>
  <c r="P55" i="28"/>
  <c r="P60" i="28"/>
  <c r="D62" i="28"/>
  <c r="P53" i="28"/>
  <c r="D63" i="30"/>
  <c r="P63" i="30" l="1"/>
  <c r="P62" i="28"/>
  <c r="O41" i="28" l="1"/>
  <c r="N41" i="28"/>
  <c r="M41" i="28"/>
  <c r="L41" i="28"/>
  <c r="K41" i="28"/>
  <c r="J41" i="28"/>
  <c r="I41" i="28"/>
  <c r="H41" i="28"/>
  <c r="G41" i="28"/>
  <c r="F41" i="28"/>
  <c r="E41" i="28"/>
  <c r="D41" i="28"/>
  <c r="O42" i="30"/>
  <c r="N42" i="30"/>
  <c r="P42" i="30" l="1"/>
  <c r="P41" i="28"/>
  <c r="C32" i="55" l="1"/>
  <c r="G34" i="55" l="1"/>
  <c r="E32" i="55"/>
  <c r="G32" i="55" s="1"/>
  <c r="A15" i="55"/>
  <c r="A16" i="55" s="1"/>
  <c r="A18" i="55" s="1"/>
  <c r="A20" i="55" s="1"/>
  <c r="A21" i="55" s="1"/>
  <c r="A22" i="55" s="1"/>
  <c r="A23" i="55" s="1"/>
  <c r="A24" i="55" s="1"/>
  <c r="A25" i="55" s="1"/>
  <c r="A26" i="55" s="1"/>
  <c r="A28" i="55" s="1"/>
  <c r="A30" i="55" s="1"/>
  <c r="A32" i="55" s="1"/>
  <c r="A34" i="55" s="1"/>
  <c r="G9" i="55"/>
  <c r="A8" i="55"/>
  <c r="A5" i="55"/>
  <c r="A4" i="55"/>
  <c r="A2" i="55"/>
  <c r="A1" i="55"/>
  <c r="G30" i="55" l="1"/>
  <c r="G38" i="55" s="1"/>
  <c r="D32" i="55"/>
  <c r="F192" i="43" l="1"/>
  <c r="F194" i="43"/>
  <c r="F193" i="43"/>
  <c r="F194" i="10"/>
  <c r="F193" i="10"/>
  <c r="F192" i="10"/>
  <c r="H69" i="48" l="1"/>
  <c r="J28" i="52" l="1"/>
  <c r="J21" i="52"/>
  <c r="J19" i="52"/>
  <c r="J18" i="52"/>
  <c r="J17" i="52"/>
  <c r="E205" i="52"/>
  <c r="E206" i="52" s="1"/>
  <c r="E193" i="52" s="1"/>
  <c r="E203" i="52"/>
  <c r="E204" i="52" s="1"/>
  <c r="E196" i="52"/>
  <c r="E195" i="52"/>
  <c r="E192" i="52"/>
  <c r="E191" i="52"/>
  <c r="E186" i="52"/>
  <c r="E185" i="52"/>
  <c r="E184" i="52"/>
  <c r="E183" i="52"/>
  <c r="E182" i="52"/>
  <c r="E181" i="52"/>
  <c r="E180" i="52"/>
  <c r="E179" i="52"/>
  <c r="E178" i="52"/>
  <c r="E177" i="52"/>
  <c r="E176" i="52"/>
  <c r="E174" i="52"/>
  <c r="E163" i="52"/>
  <c r="E162" i="52"/>
  <c r="E161" i="52"/>
  <c r="E157" i="52"/>
  <c r="E156" i="52"/>
  <c r="E155" i="52"/>
  <c r="E154" i="52"/>
  <c r="E150" i="52"/>
  <c r="E149" i="52"/>
  <c r="E148" i="52"/>
  <c r="E147" i="52"/>
  <c r="E143" i="52"/>
  <c r="E142" i="52"/>
  <c r="E141" i="52"/>
  <c r="E140" i="52"/>
  <c r="E139" i="52"/>
  <c r="E135" i="52"/>
  <c r="E133" i="52"/>
  <c r="E122" i="52"/>
  <c r="E121" i="52"/>
  <c r="E120" i="52"/>
  <c r="E119" i="52"/>
  <c r="E118" i="52"/>
  <c r="E117" i="52"/>
  <c r="E116" i="52"/>
  <c r="E115" i="52"/>
  <c r="E114" i="52"/>
  <c r="E113" i="52"/>
  <c r="E112" i="52"/>
  <c r="E111" i="52"/>
  <c r="E110" i="52"/>
  <c r="E109" i="52"/>
  <c r="E108" i="52"/>
  <c r="E107" i="52"/>
  <c r="E106" i="52"/>
  <c r="E105" i="52"/>
  <c r="E101" i="52"/>
  <c r="E100" i="52"/>
  <c r="E99" i="52"/>
  <c r="E98" i="52"/>
  <c r="E97" i="52"/>
  <c r="E96" i="52"/>
  <c r="E95" i="52"/>
  <c r="E92" i="52"/>
  <c r="E78" i="52"/>
  <c r="E77" i="52"/>
  <c r="E76" i="52"/>
  <c r="E75" i="52"/>
  <c r="E74" i="52"/>
  <c r="E73" i="52"/>
  <c r="E72" i="52"/>
  <c r="E71" i="52"/>
  <c r="E70" i="52"/>
  <c r="E69" i="52"/>
  <c r="E68" i="52"/>
  <c r="E67" i="52"/>
  <c r="E66" i="52"/>
  <c r="E65" i="52"/>
  <c r="E64" i="52"/>
  <c r="E63" i="52"/>
  <c r="E62" i="52"/>
  <c r="E58" i="52"/>
  <c r="E57" i="52"/>
  <c r="E56" i="52"/>
  <c r="E55" i="52"/>
  <c r="E54" i="52"/>
  <c r="E52" i="52"/>
  <c r="E41" i="52"/>
  <c r="E40" i="52"/>
  <c r="E39" i="52"/>
  <c r="E38" i="52"/>
  <c r="E30" i="52"/>
  <c r="E29" i="52"/>
  <c r="E28" i="52"/>
  <c r="E27" i="52"/>
  <c r="E26" i="52"/>
  <c r="E22" i="52"/>
  <c r="E21" i="52"/>
  <c r="E19" i="52"/>
  <c r="E18" i="52"/>
  <c r="E17" i="52"/>
  <c r="E16" i="52"/>
  <c r="E10" i="52"/>
  <c r="E132" i="52" s="1"/>
  <c r="E20" i="52" l="1"/>
  <c r="E23" i="52" s="1"/>
  <c r="E79" i="52"/>
  <c r="E136" i="52"/>
  <c r="E144" i="52"/>
  <c r="E31" i="52"/>
  <c r="E59" i="52"/>
  <c r="E102" i="52"/>
  <c r="E151" i="52"/>
  <c r="E158" i="52"/>
  <c r="E187" i="52"/>
  <c r="E194" i="52"/>
  <c r="E207" i="52"/>
  <c r="E173" i="52"/>
  <c r="E51" i="52"/>
  <c r="E91" i="52"/>
  <c r="E33" i="52" l="1"/>
  <c r="E189" i="52"/>
  <c r="E198" i="52" s="1"/>
  <c r="E200" i="52" l="1"/>
  <c r="A177" i="51" l="1"/>
  <c r="A114" i="51"/>
  <c r="A79" i="51"/>
  <c r="A44" i="51"/>
  <c r="J196" i="52"/>
  <c r="F196" i="52"/>
  <c r="D196" i="52"/>
  <c r="J195" i="52"/>
  <c r="F195" i="52"/>
  <c r="D195" i="52"/>
  <c r="J192" i="52"/>
  <c r="F192" i="52"/>
  <c r="D192" i="52"/>
  <c r="J191" i="52"/>
  <c r="F191" i="52"/>
  <c r="D191" i="52"/>
  <c r="J186" i="52"/>
  <c r="F186" i="52"/>
  <c r="D186" i="52"/>
  <c r="J185" i="52"/>
  <c r="F185" i="52"/>
  <c r="D185" i="52"/>
  <c r="J184" i="52"/>
  <c r="F184" i="52"/>
  <c r="D184" i="52"/>
  <c r="J183" i="52"/>
  <c r="F183" i="52"/>
  <c r="D183" i="52"/>
  <c r="J182" i="52"/>
  <c r="F182" i="52"/>
  <c r="D182" i="52"/>
  <c r="J181" i="52"/>
  <c r="F181" i="52"/>
  <c r="D181" i="52"/>
  <c r="J180" i="52"/>
  <c r="F180" i="52"/>
  <c r="D180" i="52"/>
  <c r="J179" i="52"/>
  <c r="F179" i="52"/>
  <c r="D179" i="52"/>
  <c r="J178" i="52"/>
  <c r="F178" i="52"/>
  <c r="D178" i="52"/>
  <c r="J177" i="52"/>
  <c r="F177" i="52"/>
  <c r="D177" i="52"/>
  <c r="J176" i="52"/>
  <c r="F176" i="52"/>
  <c r="D176" i="52"/>
  <c r="J163" i="52"/>
  <c r="F163" i="52"/>
  <c r="D163" i="52"/>
  <c r="J162" i="52"/>
  <c r="F162" i="52"/>
  <c r="D162" i="52"/>
  <c r="J161" i="52"/>
  <c r="F161" i="52"/>
  <c r="D161" i="52"/>
  <c r="J157" i="52"/>
  <c r="F157" i="52"/>
  <c r="D157" i="52"/>
  <c r="J156" i="52"/>
  <c r="F156" i="52"/>
  <c r="D156" i="52"/>
  <c r="J155" i="52"/>
  <c r="F155" i="52"/>
  <c r="D155" i="52"/>
  <c r="J154" i="52"/>
  <c r="F154" i="52"/>
  <c r="D154" i="52"/>
  <c r="J150" i="52"/>
  <c r="F150" i="52"/>
  <c r="D150" i="52"/>
  <c r="J149" i="52"/>
  <c r="F149" i="52"/>
  <c r="D149" i="52"/>
  <c r="J148" i="52"/>
  <c r="F148" i="52"/>
  <c r="D148" i="52"/>
  <c r="J147" i="52"/>
  <c r="F147" i="52"/>
  <c r="D147" i="52"/>
  <c r="J143" i="52"/>
  <c r="F143" i="52"/>
  <c r="D143" i="52"/>
  <c r="J142" i="52"/>
  <c r="F142" i="52"/>
  <c r="D142" i="52"/>
  <c r="J141" i="52"/>
  <c r="F141" i="52"/>
  <c r="D141" i="52"/>
  <c r="J140" i="52"/>
  <c r="F140" i="52"/>
  <c r="D140" i="52"/>
  <c r="J139" i="52"/>
  <c r="F139" i="52"/>
  <c r="D139" i="52"/>
  <c r="J135" i="52"/>
  <c r="F135" i="52"/>
  <c r="D135" i="52"/>
  <c r="J122" i="52"/>
  <c r="F122" i="52"/>
  <c r="D122" i="52"/>
  <c r="J121" i="52"/>
  <c r="F121" i="52"/>
  <c r="D121" i="52"/>
  <c r="J120" i="52"/>
  <c r="F120" i="52"/>
  <c r="D120" i="52"/>
  <c r="J119" i="52"/>
  <c r="F119" i="52"/>
  <c r="D119" i="52"/>
  <c r="J118" i="52"/>
  <c r="F118" i="52"/>
  <c r="D118" i="52"/>
  <c r="J117" i="52"/>
  <c r="F117" i="52"/>
  <c r="D117" i="52"/>
  <c r="J116" i="52"/>
  <c r="F116" i="52"/>
  <c r="D116" i="52"/>
  <c r="J115" i="52"/>
  <c r="F115" i="52"/>
  <c r="D115" i="52"/>
  <c r="J114" i="52"/>
  <c r="F114" i="52"/>
  <c r="D114" i="52"/>
  <c r="J113" i="52"/>
  <c r="F113" i="52"/>
  <c r="D113" i="52"/>
  <c r="J112" i="52"/>
  <c r="F112" i="52"/>
  <c r="D112" i="52"/>
  <c r="J111" i="52"/>
  <c r="F111" i="52"/>
  <c r="D111" i="52"/>
  <c r="J110" i="52"/>
  <c r="F110" i="52"/>
  <c r="D110" i="52"/>
  <c r="J109" i="52"/>
  <c r="F109" i="52"/>
  <c r="D109" i="52"/>
  <c r="J108" i="52"/>
  <c r="F108" i="52"/>
  <c r="D108" i="52"/>
  <c r="J107" i="52"/>
  <c r="F107" i="52"/>
  <c r="D107" i="52"/>
  <c r="J106" i="52"/>
  <c r="F106" i="52"/>
  <c r="D106" i="52"/>
  <c r="J105" i="52"/>
  <c r="F105" i="52"/>
  <c r="D105" i="52"/>
  <c r="J101" i="52"/>
  <c r="F101" i="52"/>
  <c r="D101" i="52"/>
  <c r="J100" i="52"/>
  <c r="F100" i="52"/>
  <c r="D100" i="52"/>
  <c r="J99" i="52"/>
  <c r="F99" i="52"/>
  <c r="D99" i="52"/>
  <c r="J98" i="52"/>
  <c r="F98" i="52"/>
  <c r="D98" i="52"/>
  <c r="J97" i="52"/>
  <c r="F97" i="52"/>
  <c r="D97" i="52"/>
  <c r="J96" i="52"/>
  <c r="F96" i="52"/>
  <c r="D96" i="52"/>
  <c r="J95" i="52"/>
  <c r="F95" i="52"/>
  <c r="D95" i="52"/>
  <c r="J78" i="52"/>
  <c r="F78" i="52"/>
  <c r="D78" i="52"/>
  <c r="J77" i="52"/>
  <c r="F77" i="52"/>
  <c r="D77" i="52"/>
  <c r="J76" i="52"/>
  <c r="F76" i="52"/>
  <c r="D76" i="52"/>
  <c r="J75" i="52"/>
  <c r="F75" i="52"/>
  <c r="D75" i="52"/>
  <c r="J74" i="52"/>
  <c r="F74" i="52"/>
  <c r="D74" i="52"/>
  <c r="J73" i="52"/>
  <c r="F73" i="52"/>
  <c r="D73" i="52"/>
  <c r="J72" i="52"/>
  <c r="F72" i="52"/>
  <c r="D72" i="52"/>
  <c r="J71" i="52"/>
  <c r="F71" i="52"/>
  <c r="D71" i="52"/>
  <c r="J70" i="52"/>
  <c r="F70" i="52"/>
  <c r="D70" i="52"/>
  <c r="J69" i="52"/>
  <c r="F69" i="52"/>
  <c r="D69" i="52"/>
  <c r="J68" i="52"/>
  <c r="F68" i="52"/>
  <c r="D68" i="52"/>
  <c r="J67" i="52"/>
  <c r="F67" i="52"/>
  <c r="D67" i="52"/>
  <c r="J66" i="52"/>
  <c r="F66" i="52"/>
  <c r="D66" i="52"/>
  <c r="J65" i="52"/>
  <c r="F65" i="52"/>
  <c r="D65" i="52"/>
  <c r="J64" i="52"/>
  <c r="F64" i="52"/>
  <c r="D64" i="52"/>
  <c r="J63" i="52"/>
  <c r="F63" i="52"/>
  <c r="D63" i="52"/>
  <c r="J62" i="52"/>
  <c r="F62" i="52"/>
  <c r="D62" i="52"/>
  <c r="J58" i="52"/>
  <c r="F58" i="52"/>
  <c r="D58" i="52"/>
  <c r="J57" i="52"/>
  <c r="F57" i="52"/>
  <c r="D57" i="52"/>
  <c r="J56" i="52"/>
  <c r="F56" i="52"/>
  <c r="D56" i="52"/>
  <c r="J55" i="52"/>
  <c r="F55" i="52"/>
  <c r="D55" i="52"/>
  <c r="J54" i="52"/>
  <c r="F54" i="52"/>
  <c r="D54" i="52"/>
  <c r="J41" i="52"/>
  <c r="F41" i="52"/>
  <c r="D41" i="52"/>
  <c r="J40" i="52"/>
  <c r="F40" i="52"/>
  <c r="D40" i="52"/>
  <c r="J39" i="52"/>
  <c r="F39" i="52"/>
  <c r="D39" i="52"/>
  <c r="J38" i="52"/>
  <c r="F38" i="52"/>
  <c r="D38" i="52"/>
  <c r="J30" i="52"/>
  <c r="F30" i="52"/>
  <c r="D30" i="52"/>
  <c r="J29" i="52"/>
  <c r="F29" i="52"/>
  <c r="D29" i="52"/>
  <c r="F28" i="52"/>
  <c r="D28" i="52"/>
  <c r="J27" i="52"/>
  <c r="F27" i="52"/>
  <c r="D27" i="52"/>
  <c r="J26" i="52"/>
  <c r="F26" i="52"/>
  <c r="D26" i="52"/>
  <c r="J22" i="52"/>
  <c r="F22" i="52"/>
  <c r="D22" i="52"/>
  <c r="F21" i="52"/>
  <c r="D21" i="52"/>
  <c r="F19" i="52"/>
  <c r="D19" i="52"/>
  <c r="F18" i="52"/>
  <c r="D18" i="52"/>
  <c r="F17" i="52"/>
  <c r="D17" i="52"/>
  <c r="J16" i="52"/>
  <c r="F16" i="52"/>
  <c r="D16" i="52"/>
  <c r="J205" i="52"/>
  <c r="J206" i="52" s="1"/>
  <c r="J193" i="52" s="1"/>
  <c r="F205" i="52"/>
  <c r="D205" i="52"/>
  <c r="D206" i="52" s="1"/>
  <c r="D193" i="52" s="1"/>
  <c r="J203" i="52"/>
  <c r="J204" i="52" s="1"/>
  <c r="J194" i="52" s="1"/>
  <c r="F203" i="52"/>
  <c r="D203" i="52"/>
  <c r="D204" i="52" s="1"/>
  <c r="J10" i="52"/>
  <c r="F10" i="52"/>
  <c r="F91" i="52" s="1"/>
  <c r="D10" i="52"/>
  <c r="D91" i="52" s="1"/>
  <c r="J174" i="52"/>
  <c r="F174" i="52"/>
  <c r="D174" i="52"/>
  <c r="A169" i="52"/>
  <c r="J133" i="52"/>
  <c r="F133" i="52"/>
  <c r="D133" i="52"/>
  <c r="A128" i="52"/>
  <c r="J92" i="52"/>
  <c r="F92" i="52"/>
  <c r="D92" i="52"/>
  <c r="A87" i="52"/>
  <c r="J52" i="52"/>
  <c r="F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72" i="51" s="1"/>
  <c r="A73" i="51" s="1"/>
  <c r="A86" i="51" s="1"/>
  <c r="A87" i="51" s="1"/>
  <c r="A88" i="51" s="1"/>
  <c r="A89" i="51" s="1"/>
  <c r="A90" i="51" s="1"/>
  <c r="A93" i="51" s="1"/>
  <c r="A94" i="51" s="1"/>
  <c r="A95" i="51" s="1"/>
  <c r="A96" i="51" s="1"/>
  <c r="A97" i="51" s="1"/>
  <c r="A98" i="51" s="1"/>
  <c r="A99" i="51" s="1"/>
  <c r="A100" i="51" s="1"/>
  <c r="A101" i="51" s="1"/>
  <c r="A103" i="51" s="1"/>
  <c r="A104" i="51" s="1"/>
  <c r="A105" i="51" s="1"/>
  <c r="A106" i="51" s="1"/>
  <c r="A107" i="51" s="1"/>
  <c r="A108" i="51" s="1"/>
  <c r="A121" i="51" s="1"/>
  <c r="A122" i="51" s="1"/>
  <c r="A123" i="51" s="1"/>
  <c r="A124" i="51" s="1"/>
  <c r="A125" i="51" s="1"/>
  <c r="A126" i="51" s="1"/>
  <c r="A127" i="51" s="1"/>
  <c r="A128" i="51" s="1"/>
  <c r="I8" i="51"/>
  <c r="A7" i="51"/>
  <c r="A206" i="51" s="1"/>
  <c r="A4" i="51"/>
  <c r="A203" i="51" s="1"/>
  <c r="A2" i="51"/>
  <c r="A1" i="51"/>
  <c r="A138" i="51" l="1"/>
  <c r="A201" i="51"/>
  <c r="A137" i="51"/>
  <c r="A200" i="51"/>
  <c r="I144" i="51"/>
  <c r="I207" i="51"/>
  <c r="A77" i="51"/>
  <c r="A140" i="51"/>
  <c r="A178" i="51"/>
  <c r="A143" i="51"/>
  <c r="A115" i="51"/>
  <c r="A42" i="51"/>
  <c r="A80" i="51"/>
  <c r="D132" i="52"/>
  <c r="D173" i="52"/>
  <c r="K118" i="52"/>
  <c r="M118" i="52" s="1"/>
  <c r="G129" i="51" s="1"/>
  <c r="K41" i="52"/>
  <c r="M41" i="52" s="1"/>
  <c r="G52" i="51" s="1"/>
  <c r="K65" i="52"/>
  <c r="M65" i="52" s="1"/>
  <c r="G64" i="51" s="1"/>
  <c r="K184" i="52"/>
  <c r="M184" i="52" s="1"/>
  <c r="G195" i="51" s="1"/>
  <c r="K17" i="52"/>
  <c r="M17" i="52" s="1"/>
  <c r="G16" i="51" s="1"/>
  <c r="K29" i="52"/>
  <c r="M29" i="52" s="1"/>
  <c r="G28" i="51" s="1"/>
  <c r="K63" i="52"/>
  <c r="M63" i="52" s="1"/>
  <c r="G62" i="51" s="1"/>
  <c r="K67" i="52"/>
  <c r="M67" i="52" s="1"/>
  <c r="G66" i="51" s="1"/>
  <c r="K70" i="52"/>
  <c r="M70" i="52" s="1"/>
  <c r="G69" i="51" s="1"/>
  <c r="K75" i="52"/>
  <c r="M75" i="52" s="1"/>
  <c r="G86" i="51" s="1"/>
  <c r="K95" i="52"/>
  <c r="M95" i="52" s="1"/>
  <c r="K99" i="52"/>
  <c r="M99" i="52" s="1"/>
  <c r="G98" i="51" s="1"/>
  <c r="K105" i="52"/>
  <c r="M105" i="52" s="1"/>
  <c r="G104" i="51" s="1"/>
  <c r="K122" i="52"/>
  <c r="M122" i="52" s="1"/>
  <c r="G133" i="51" s="1"/>
  <c r="D151" i="52"/>
  <c r="D158" i="52"/>
  <c r="K58" i="52"/>
  <c r="M58" i="52" s="1"/>
  <c r="G57" i="51" s="1"/>
  <c r="J20" i="52"/>
  <c r="J23" i="52" s="1"/>
  <c r="K26" i="52"/>
  <c r="M26" i="52" s="1"/>
  <c r="G25" i="51" s="1"/>
  <c r="K38" i="52"/>
  <c r="M38" i="52" s="1"/>
  <c r="G37" i="51" s="1"/>
  <c r="K73" i="52"/>
  <c r="M73" i="52" s="1"/>
  <c r="G72" i="51" s="1"/>
  <c r="K143" i="52"/>
  <c r="M143" i="52" s="1"/>
  <c r="G154" i="51" s="1"/>
  <c r="K149" i="52"/>
  <c r="M149" i="52" s="1"/>
  <c r="G160" i="51" s="1"/>
  <c r="K156" i="52"/>
  <c r="M156" i="52" s="1"/>
  <c r="G167" i="51" s="1"/>
  <c r="K28" i="52"/>
  <c r="M28" i="52" s="1"/>
  <c r="G27" i="51" s="1"/>
  <c r="D79" i="52"/>
  <c r="K96" i="52"/>
  <c r="M96" i="52" s="1"/>
  <c r="G95" i="51" s="1"/>
  <c r="K100" i="52"/>
  <c r="M100" i="52" s="1"/>
  <c r="G99" i="51" s="1"/>
  <c r="K148" i="52"/>
  <c r="M148" i="52" s="1"/>
  <c r="G159" i="51" s="1"/>
  <c r="K21" i="52"/>
  <c r="M21" i="52" s="1"/>
  <c r="G20" i="51" s="1"/>
  <c r="K55" i="52"/>
  <c r="M55" i="52" s="1"/>
  <c r="G54" i="51" s="1"/>
  <c r="K98" i="52"/>
  <c r="M98" i="52" s="1"/>
  <c r="G97" i="51" s="1"/>
  <c r="K109" i="52"/>
  <c r="M109" i="52" s="1"/>
  <c r="G108" i="51" s="1"/>
  <c r="K135" i="52"/>
  <c r="M135" i="52" s="1"/>
  <c r="G134" i="51" s="1"/>
  <c r="K147" i="52"/>
  <c r="M147" i="52" s="1"/>
  <c r="G158" i="51" s="1"/>
  <c r="F79" i="52"/>
  <c r="F136" i="52"/>
  <c r="F151" i="52"/>
  <c r="K54" i="52"/>
  <c r="M54" i="52" s="1"/>
  <c r="G53" i="51" s="1"/>
  <c r="K69" i="52"/>
  <c r="M69" i="52" s="1"/>
  <c r="G68" i="51" s="1"/>
  <c r="K72" i="52"/>
  <c r="M72" i="52" s="1"/>
  <c r="G71" i="51" s="1"/>
  <c r="F144" i="52"/>
  <c r="F158" i="52"/>
  <c r="K179" i="52"/>
  <c r="M179" i="52" s="1"/>
  <c r="G190" i="51" s="1"/>
  <c r="F20" i="52"/>
  <c r="F23" i="52" s="1"/>
  <c r="K19" i="52"/>
  <c r="M19" i="52" s="1"/>
  <c r="G18" i="51" s="1"/>
  <c r="F31" i="52"/>
  <c r="F59" i="52"/>
  <c r="K40" i="52"/>
  <c r="M40" i="52" s="1"/>
  <c r="G51" i="51" s="1"/>
  <c r="K56" i="52"/>
  <c r="M56" i="52" s="1"/>
  <c r="G55" i="51" s="1"/>
  <c r="K78" i="52"/>
  <c r="M78" i="52" s="1"/>
  <c r="G89" i="51" s="1"/>
  <c r="K113" i="52"/>
  <c r="M113" i="52" s="1"/>
  <c r="G124" i="51" s="1"/>
  <c r="K115" i="52"/>
  <c r="M115" i="52" s="1"/>
  <c r="G126" i="51" s="1"/>
  <c r="K119" i="52"/>
  <c r="M119" i="52" s="1"/>
  <c r="G130" i="51" s="1"/>
  <c r="K162" i="52"/>
  <c r="M162" i="52" s="1"/>
  <c r="G185" i="51" s="1"/>
  <c r="K108" i="52"/>
  <c r="M108" i="52" s="1"/>
  <c r="G107" i="51" s="1"/>
  <c r="K178" i="52"/>
  <c r="M178" i="52" s="1"/>
  <c r="G189" i="51" s="1"/>
  <c r="K183" i="52"/>
  <c r="M183" i="52" s="1"/>
  <c r="G194" i="51" s="1"/>
  <c r="K191" i="52"/>
  <c r="M191" i="52" s="1"/>
  <c r="G214" i="51" s="1"/>
  <c r="K76" i="52"/>
  <c r="M76" i="52" s="1"/>
  <c r="G87" i="51" s="1"/>
  <c r="J102" i="52"/>
  <c r="K107" i="52"/>
  <c r="M107" i="52" s="1"/>
  <c r="G106" i="51" s="1"/>
  <c r="K112" i="52"/>
  <c r="M112" i="52" s="1"/>
  <c r="G123" i="51" s="1"/>
  <c r="K117" i="52"/>
  <c r="M117" i="52" s="1"/>
  <c r="G128" i="51" s="1"/>
  <c r="K121" i="52"/>
  <c r="M121" i="52" s="1"/>
  <c r="G132" i="51" s="1"/>
  <c r="J144" i="52"/>
  <c r="K142" i="52"/>
  <c r="M142" i="52" s="1"/>
  <c r="G153" i="51" s="1"/>
  <c r="J151" i="52"/>
  <c r="K154" i="52"/>
  <c r="M154" i="52" s="1"/>
  <c r="G165" i="51" s="1"/>
  <c r="J187" i="52"/>
  <c r="K177" i="52"/>
  <c r="M177" i="52" s="1"/>
  <c r="G188" i="51" s="1"/>
  <c r="K181" i="52"/>
  <c r="M181" i="52" s="1"/>
  <c r="G192" i="51" s="1"/>
  <c r="K186" i="52"/>
  <c r="M186" i="52" s="1"/>
  <c r="G197" i="51" s="1"/>
  <c r="K196" i="52"/>
  <c r="M196" i="52" s="1"/>
  <c r="G219" i="51" s="1"/>
  <c r="K18" i="52"/>
  <c r="M18" i="52" s="1"/>
  <c r="G17" i="51" s="1"/>
  <c r="K22" i="52"/>
  <c r="M22" i="52" s="1"/>
  <c r="G21" i="51" s="1"/>
  <c r="J31" i="52"/>
  <c r="K30" i="52"/>
  <c r="M30" i="52" s="1"/>
  <c r="G29" i="51" s="1"/>
  <c r="K97" i="52"/>
  <c r="M97" i="52" s="1"/>
  <c r="G96" i="51" s="1"/>
  <c r="K111" i="52"/>
  <c r="M111" i="52" s="1"/>
  <c r="G122" i="51" s="1"/>
  <c r="K116" i="52"/>
  <c r="M116" i="52" s="1"/>
  <c r="G127" i="51" s="1"/>
  <c r="K120" i="52"/>
  <c r="M120" i="52" s="1"/>
  <c r="G131" i="51" s="1"/>
  <c r="K141" i="52"/>
  <c r="M141" i="52" s="1"/>
  <c r="G152" i="51" s="1"/>
  <c r="K176" i="52"/>
  <c r="M176" i="52" s="1"/>
  <c r="G187" i="51" s="1"/>
  <c r="K185" i="52"/>
  <c r="M185" i="52" s="1"/>
  <c r="G196" i="51" s="1"/>
  <c r="K195" i="52"/>
  <c r="M195" i="52" s="1"/>
  <c r="G218" i="51" s="1"/>
  <c r="K71" i="52"/>
  <c r="M71" i="52" s="1"/>
  <c r="G70" i="51" s="1"/>
  <c r="K74" i="52"/>
  <c r="M74" i="52" s="1"/>
  <c r="G73" i="51" s="1"/>
  <c r="K101" i="52"/>
  <c r="M101" i="52" s="1"/>
  <c r="G100" i="51" s="1"/>
  <c r="K150" i="52"/>
  <c r="M150" i="52" s="1"/>
  <c r="J158" i="52"/>
  <c r="K163" i="52"/>
  <c r="M163" i="52" s="1"/>
  <c r="G186"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M130" i="52"/>
  <c r="M171" i="52"/>
  <c r="M89" i="52"/>
  <c r="M49" i="52"/>
  <c r="K64" i="52"/>
  <c r="M64" i="52" s="1"/>
  <c r="G63" i="51" s="1"/>
  <c r="K68" i="52"/>
  <c r="M68" i="52" s="1"/>
  <c r="G67" i="51" s="1"/>
  <c r="J91" i="52"/>
  <c r="J132" i="52"/>
  <c r="J173" i="52"/>
  <c r="K16" i="52"/>
  <c r="D20" i="52"/>
  <c r="D23" i="52" s="1"/>
  <c r="D31" i="52"/>
  <c r="K39" i="52"/>
  <c r="M39" i="52" s="1"/>
  <c r="G38" i="51" s="1"/>
  <c r="F51" i="52"/>
  <c r="J79" i="52"/>
  <c r="K66" i="52"/>
  <c r="M66" i="52" s="1"/>
  <c r="G65" i="51" s="1"/>
  <c r="K77" i="52"/>
  <c r="M77" i="52" s="1"/>
  <c r="G88" i="51" s="1"/>
  <c r="A88" i="52"/>
  <c r="A129" i="52"/>
  <c r="A170" i="52"/>
  <c r="A126" i="52"/>
  <c r="A167" i="52"/>
  <c r="A85" i="52"/>
  <c r="A45" i="52"/>
  <c r="F132" i="52"/>
  <c r="F173" i="52"/>
  <c r="K27" i="52"/>
  <c r="M27" i="52" s="1"/>
  <c r="G26" i="51" s="1"/>
  <c r="J59" i="52"/>
  <c r="J51" i="52"/>
  <c r="K57" i="52"/>
  <c r="M57" i="52" s="1"/>
  <c r="G56" i="51" s="1"/>
  <c r="F102" i="52"/>
  <c r="D207" i="52"/>
  <c r="D194" i="52"/>
  <c r="A83" i="52"/>
  <c r="A124" i="52"/>
  <c r="A165" i="52"/>
  <c r="K62" i="52"/>
  <c r="D102" i="52"/>
  <c r="D136" i="52"/>
  <c r="K139" i="52"/>
  <c r="D144" i="52"/>
  <c r="K140" i="52"/>
  <c r="M140" i="52" s="1"/>
  <c r="G151" i="51" s="1"/>
  <c r="K157" i="52"/>
  <c r="M157" i="52" s="1"/>
  <c r="G168" i="51" s="1"/>
  <c r="K182" i="52"/>
  <c r="M182" i="52" s="1"/>
  <c r="G193" i="51" s="1"/>
  <c r="K192" i="52"/>
  <c r="M192" i="52" s="1"/>
  <c r="G215" i="51" s="1"/>
  <c r="J207" i="52"/>
  <c r="K106" i="52"/>
  <c r="M106" i="52" s="1"/>
  <c r="G105" i="51" s="1"/>
  <c r="K110" i="52"/>
  <c r="M110" i="52" s="1"/>
  <c r="G121" i="51" s="1"/>
  <c r="K114" i="52"/>
  <c r="M114" i="52" s="1"/>
  <c r="G125" i="51" s="1"/>
  <c r="K155" i="52"/>
  <c r="M155" i="52" s="1"/>
  <c r="G166" i="51" s="1"/>
  <c r="K180" i="52"/>
  <c r="M180" i="52" s="1"/>
  <c r="G191" i="51" s="1"/>
  <c r="D187" i="52"/>
  <c r="F204" i="52"/>
  <c r="J136" i="52"/>
  <c r="K161" i="52"/>
  <c r="F187" i="52"/>
  <c r="A134" i="51"/>
  <c r="A135"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71" i="51" s="1"/>
  <c r="A184" i="51" s="1"/>
  <c r="A185" i="51" s="1"/>
  <c r="A186" i="51" s="1"/>
  <c r="A187" i="51" s="1"/>
  <c r="A188" i="51" s="1"/>
  <c r="A189" i="51" s="1"/>
  <c r="A190" i="51" s="1"/>
  <c r="A191" i="51" s="1"/>
  <c r="A192" i="51" s="1"/>
  <c r="A193" i="51" s="1"/>
  <c r="A194" i="51" s="1"/>
  <c r="A195" i="51" s="1"/>
  <c r="A196" i="51" s="1"/>
  <c r="A197" i="51" s="1"/>
  <c r="A198" i="51" s="1"/>
  <c r="A212" i="51" s="1"/>
  <c r="A214" i="51" s="1"/>
  <c r="A215" i="51" s="1"/>
  <c r="A216" i="51" s="1"/>
  <c r="A217" i="51" s="1"/>
  <c r="A218" i="51" s="1"/>
  <c r="A219" i="51" s="1"/>
  <c r="A221" i="51" s="1"/>
  <c r="A223" i="51" s="1"/>
  <c r="A129" i="51"/>
  <c r="A130" i="51" s="1"/>
  <c r="A131" i="51" s="1"/>
  <c r="A132" i="51" s="1"/>
  <c r="A133" i="51" s="1"/>
  <c r="A172" i="51"/>
  <c r="A109" i="51"/>
  <c r="A74" i="51"/>
  <c r="A39" i="51"/>
  <c r="I179" i="51"/>
  <c r="I116" i="51"/>
  <c r="I46" i="51"/>
  <c r="I81" i="51"/>
  <c r="A75" i="51"/>
  <c r="A110" i="51"/>
  <c r="A173" i="51"/>
  <c r="A40" i="51"/>
  <c r="A175" i="51"/>
  <c r="A112" i="51"/>
  <c r="A45" i="51"/>
  <c r="J33" i="52" l="1"/>
  <c r="G58" i="51"/>
  <c r="F22" i="12" s="1"/>
  <c r="F33" i="12"/>
  <c r="F37" i="12"/>
  <c r="D33" i="52"/>
  <c r="F38" i="12"/>
  <c r="G135" i="51"/>
  <c r="F25" i="12" s="1"/>
  <c r="F34" i="12"/>
  <c r="G169" i="51"/>
  <c r="F28" i="12" s="1"/>
  <c r="G30" i="51"/>
  <c r="F16" i="12" s="1"/>
  <c r="F33" i="52"/>
  <c r="M102" i="52"/>
  <c r="G94" i="51"/>
  <c r="M151" i="52"/>
  <c r="G161" i="51"/>
  <c r="M59" i="52"/>
  <c r="F189" i="52"/>
  <c r="M158" i="52"/>
  <c r="M136" i="52"/>
  <c r="K31" i="52"/>
  <c r="K158" i="52"/>
  <c r="K102" i="52"/>
  <c r="K151" i="52"/>
  <c r="K136" i="52"/>
  <c r="J189" i="52"/>
  <c r="J198" i="52" s="1"/>
  <c r="K59" i="52"/>
  <c r="K187" i="52"/>
  <c r="M161" i="52"/>
  <c r="K144" i="52"/>
  <c r="M139" i="52"/>
  <c r="M62" i="52"/>
  <c r="K79" i="52"/>
  <c r="M31" i="52"/>
  <c r="F206" i="52"/>
  <c r="F193" i="52" s="1"/>
  <c r="K193" i="52" s="1"/>
  <c r="M193" i="52" s="1"/>
  <c r="G216" i="51" s="1"/>
  <c r="F35" i="12" s="1"/>
  <c r="F194" i="52"/>
  <c r="K194" i="52" s="1"/>
  <c r="M194" i="52" s="1"/>
  <c r="G217" i="51" s="1"/>
  <c r="F36" i="12" s="1"/>
  <c r="K20" i="52"/>
  <c r="K23" i="52" s="1"/>
  <c r="M16" i="52"/>
  <c r="D189" i="52"/>
  <c r="D198" i="52" s="1"/>
  <c r="J200" i="52" l="1"/>
  <c r="D200" i="52"/>
  <c r="G162" i="51"/>
  <c r="F27" i="12" s="1"/>
  <c r="M79" i="52"/>
  <c r="G61" i="51"/>
  <c r="G101" i="51"/>
  <c r="F24" i="12" s="1"/>
  <c r="M20" i="52"/>
  <c r="M23" i="52" s="1"/>
  <c r="G15" i="51"/>
  <c r="M144" i="52"/>
  <c r="G150" i="51"/>
  <c r="M187" i="52"/>
  <c r="G184" i="51"/>
  <c r="F207" i="52"/>
  <c r="K33" i="52"/>
  <c r="M33" i="52"/>
  <c r="K189" i="52"/>
  <c r="K198" i="52" s="1"/>
  <c r="F198" i="52"/>
  <c r="F200" i="52" s="1"/>
  <c r="M189" i="52" l="1"/>
  <c r="M198" i="52" s="1"/>
  <c r="M200" i="52" s="1"/>
  <c r="G198" i="51"/>
  <c r="F29" i="12" s="1"/>
  <c r="G19" i="51"/>
  <c r="G22" i="51" s="1"/>
  <c r="G90" i="51"/>
  <c r="F23" i="12" s="1"/>
  <c r="G155" i="51"/>
  <c r="F26" i="12" s="1"/>
  <c r="K200" i="52"/>
  <c r="G32" i="51" l="1"/>
  <c r="F15" i="12"/>
  <c r="G212" i="51"/>
  <c r="G221" i="51" s="1"/>
  <c r="G223" i="51" l="1"/>
  <c r="A23" i="12" l="1"/>
  <c r="D24" i="20" l="1"/>
  <c r="E24" i="20" s="1"/>
  <c r="D22" i="20"/>
  <c r="E18" i="20"/>
  <c r="E16" i="20"/>
  <c r="E22" i="20" s="1"/>
  <c r="E28" i="20" l="1"/>
  <c r="E30" i="20" s="1"/>
  <c r="E32" i="20"/>
  <c r="E34" i="20" s="1"/>
  <c r="A169" i="32" l="1"/>
  <c r="A128" i="32"/>
  <c r="A87" i="32"/>
  <c r="A47" i="32"/>
  <c r="A4" i="50" l="1"/>
  <c r="A169" i="50"/>
  <c r="A128" i="50"/>
  <c r="A87" i="50"/>
  <c r="A47" i="50"/>
  <c r="F196" i="50" l="1"/>
  <c r="D196" i="50"/>
  <c r="F195" i="50"/>
  <c r="D195" i="50"/>
  <c r="F192" i="50"/>
  <c r="D192" i="50"/>
  <c r="F191" i="50"/>
  <c r="D191" i="50"/>
  <c r="F186" i="50"/>
  <c r="D186" i="50"/>
  <c r="F185" i="50"/>
  <c r="D185" i="50"/>
  <c r="F184" i="50"/>
  <c r="D184" i="50"/>
  <c r="F183" i="50"/>
  <c r="D183" i="50"/>
  <c r="F182" i="50"/>
  <c r="D182" i="50"/>
  <c r="F181" i="50"/>
  <c r="D181" i="50"/>
  <c r="F180" i="50"/>
  <c r="D180" i="50"/>
  <c r="F179" i="50"/>
  <c r="D179" i="50"/>
  <c r="F178" i="50"/>
  <c r="D178" i="50"/>
  <c r="F177" i="50"/>
  <c r="D177" i="50"/>
  <c r="F176" i="50"/>
  <c r="D176" i="50"/>
  <c r="F163" i="50"/>
  <c r="D163" i="50"/>
  <c r="F162" i="50"/>
  <c r="D162" i="50"/>
  <c r="F161" i="50"/>
  <c r="D161" i="50"/>
  <c r="F157" i="50"/>
  <c r="D157" i="50"/>
  <c r="F156" i="50"/>
  <c r="D156" i="50"/>
  <c r="F155" i="50"/>
  <c r="D155" i="50"/>
  <c r="F154" i="50"/>
  <c r="D154" i="50"/>
  <c r="F150" i="50"/>
  <c r="D150" i="50"/>
  <c r="F149" i="50"/>
  <c r="D149" i="50"/>
  <c r="F148" i="50"/>
  <c r="F147" i="50"/>
  <c r="D147" i="50"/>
  <c r="F143" i="50"/>
  <c r="D143" i="50"/>
  <c r="F142" i="50"/>
  <c r="D142" i="50"/>
  <c r="F141" i="50"/>
  <c r="D141" i="50"/>
  <c r="F140" i="50"/>
  <c r="D140" i="50"/>
  <c r="F139" i="50"/>
  <c r="D139" i="50"/>
  <c r="F135" i="50"/>
  <c r="D135" i="50"/>
  <c r="F122" i="50"/>
  <c r="D122" i="50"/>
  <c r="F121" i="50"/>
  <c r="D121" i="50"/>
  <c r="F120" i="50"/>
  <c r="D120" i="50"/>
  <c r="F119" i="50"/>
  <c r="D119" i="50"/>
  <c r="F118" i="50"/>
  <c r="D118" i="50"/>
  <c r="F117" i="50"/>
  <c r="D117" i="50"/>
  <c r="F116" i="50"/>
  <c r="D116" i="50"/>
  <c r="F115" i="50"/>
  <c r="D115" i="50"/>
  <c r="F114" i="50"/>
  <c r="D114" i="50"/>
  <c r="F113" i="50"/>
  <c r="D113" i="50"/>
  <c r="F112" i="50"/>
  <c r="D112" i="50"/>
  <c r="F111" i="50"/>
  <c r="D111" i="50"/>
  <c r="F110" i="50"/>
  <c r="D110" i="50"/>
  <c r="F109" i="50"/>
  <c r="D109" i="50"/>
  <c r="F108" i="50"/>
  <c r="D108" i="50"/>
  <c r="F107" i="50"/>
  <c r="D107" i="50"/>
  <c r="F106" i="50"/>
  <c r="D106" i="50"/>
  <c r="F105" i="50"/>
  <c r="D105" i="50"/>
  <c r="F101" i="50"/>
  <c r="D101" i="50"/>
  <c r="F100" i="50"/>
  <c r="D100" i="50"/>
  <c r="F99" i="50"/>
  <c r="D99" i="50"/>
  <c r="F98" i="50"/>
  <c r="D98" i="50"/>
  <c r="F97" i="50"/>
  <c r="D97" i="50"/>
  <c r="F96" i="50"/>
  <c r="D96" i="50"/>
  <c r="F95" i="50"/>
  <c r="D95" i="50"/>
  <c r="F78" i="50"/>
  <c r="D78" i="50"/>
  <c r="F77" i="50"/>
  <c r="D77" i="50"/>
  <c r="F76" i="50"/>
  <c r="D76" i="50"/>
  <c r="F75" i="50"/>
  <c r="D75" i="50"/>
  <c r="F74" i="50"/>
  <c r="D74" i="50"/>
  <c r="F73" i="50"/>
  <c r="D73" i="50"/>
  <c r="F72" i="50"/>
  <c r="D72" i="50"/>
  <c r="F71" i="50"/>
  <c r="D71" i="50"/>
  <c r="F70" i="50"/>
  <c r="D70" i="50"/>
  <c r="F69" i="50"/>
  <c r="D69" i="50"/>
  <c r="F68" i="50"/>
  <c r="D68" i="50"/>
  <c r="F67" i="50"/>
  <c r="D67" i="50"/>
  <c r="F66" i="50"/>
  <c r="D66" i="50"/>
  <c r="F65" i="50"/>
  <c r="D65" i="50"/>
  <c r="F64" i="50"/>
  <c r="D64" i="50"/>
  <c r="F63" i="50"/>
  <c r="D63" i="50"/>
  <c r="F62" i="50"/>
  <c r="D62" i="50"/>
  <c r="F58" i="50"/>
  <c r="D58" i="50"/>
  <c r="F57" i="50"/>
  <c r="D57" i="50"/>
  <c r="F56" i="50"/>
  <c r="D56" i="50"/>
  <c r="F55" i="50"/>
  <c r="D55" i="50"/>
  <c r="F54" i="50"/>
  <c r="D54" i="50"/>
  <c r="F41" i="50"/>
  <c r="D41" i="50"/>
  <c r="F40" i="50"/>
  <c r="D40" i="50"/>
  <c r="F39" i="50"/>
  <c r="D39" i="50"/>
  <c r="D38" i="50"/>
  <c r="F30" i="50"/>
  <c r="D30" i="50"/>
  <c r="F29" i="50"/>
  <c r="D29" i="50"/>
  <c r="F27" i="50"/>
  <c r="D27" i="50"/>
  <c r="F26" i="50"/>
  <c r="D26" i="50"/>
  <c r="F22" i="50"/>
  <c r="D22" i="50"/>
  <c r="A7" i="50"/>
  <c r="A2" i="50"/>
  <c r="A165" i="50" s="1"/>
  <c r="A1" i="50"/>
  <c r="I206" i="50"/>
  <c r="I193" i="50" s="1"/>
  <c r="G192" i="43" s="1"/>
  <c r="F206" i="50"/>
  <c r="F193" i="50" s="1"/>
  <c r="D206" i="50"/>
  <c r="D193" i="50" s="1"/>
  <c r="I205" i="50"/>
  <c r="E205" i="50"/>
  <c r="E206" i="50" s="1"/>
  <c r="E193" i="50" s="1"/>
  <c r="D205" i="50"/>
  <c r="F205" i="50" s="1"/>
  <c r="I204" i="50"/>
  <c r="F204" i="50"/>
  <c r="F194" i="50" s="1"/>
  <c r="D204" i="50"/>
  <c r="I203" i="50"/>
  <c r="F203" i="50"/>
  <c r="E203" i="50"/>
  <c r="E204" i="50" s="1"/>
  <c r="E194" i="50" s="1"/>
  <c r="D203" i="50"/>
  <c r="F174" i="50"/>
  <c r="E174" i="50"/>
  <c r="D174" i="50"/>
  <c r="I171" i="50"/>
  <c r="I169" i="50"/>
  <c r="F133" i="50"/>
  <c r="E133" i="50"/>
  <c r="D133" i="50"/>
  <c r="I128" i="50"/>
  <c r="F92" i="50"/>
  <c r="E92" i="50"/>
  <c r="D92" i="50"/>
  <c r="I87" i="50"/>
  <c r="F52" i="50"/>
  <c r="E52" i="50"/>
  <c r="D52" i="50"/>
  <c r="I47" i="50"/>
  <c r="A42" i="50"/>
  <c r="A16" i="50"/>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A15" i="50"/>
  <c r="F10" i="50"/>
  <c r="E10" i="50"/>
  <c r="E91" i="50" s="1"/>
  <c r="D10" i="50"/>
  <c r="I8" i="50"/>
  <c r="I130" i="50" s="1"/>
  <c r="P47" i="28"/>
  <c r="F28" i="50" s="1"/>
  <c r="P11" i="28"/>
  <c r="P27" i="28"/>
  <c r="O49" i="28"/>
  <c r="N49" i="28"/>
  <c r="M49" i="28"/>
  <c r="L49" i="28"/>
  <c r="K49" i="28"/>
  <c r="J49" i="28"/>
  <c r="I49" i="28"/>
  <c r="H49" i="28"/>
  <c r="G49" i="28"/>
  <c r="F49" i="28"/>
  <c r="E49" i="28"/>
  <c r="O48" i="28"/>
  <c r="N48" i="28"/>
  <c r="M48" i="28"/>
  <c r="L48" i="28"/>
  <c r="K48" i="28"/>
  <c r="J48" i="28"/>
  <c r="I48" i="28"/>
  <c r="H48" i="28"/>
  <c r="G48" i="28"/>
  <c r="F48" i="28"/>
  <c r="E48" i="28"/>
  <c r="O46" i="28"/>
  <c r="N46" i="28"/>
  <c r="M46" i="28"/>
  <c r="L46" i="28"/>
  <c r="K46" i="28"/>
  <c r="J46" i="28"/>
  <c r="I46" i="28"/>
  <c r="H46" i="28"/>
  <c r="G46" i="28"/>
  <c r="F46" i="28"/>
  <c r="E46" i="28"/>
  <c r="O45" i="28"/>
  <c r="N45" i="28"/>
  <c r="M45" i="28"/>
  <c r="L45" i="28"/>
  <c r="K45" i="28"/>
  <c r="J45" i="28"/>
  <c r="I45" i="28"/>
  <c r="H45" i="28"/>
  <c r="G45" i="28"/>
  <c r="F45" i="28"/>
  <c r="E45" i="28"/>
  <c r="O44" i="28"/>
  <c r="N44" i="28"/>
  <c r="M44" i="28"/>
  <c r="L44" i="28"/>
  <c r="K44" i="28"/>
  <c r="J44" i="28"/>
  <c r="I44" i="28"/>
  <c r="H44" i="28"/>
  <c r="G44" i="28"/>
  <c r="F44" i="28"/>
  <c r="E44" i="28"/>
  <c r="O17" i="28"/>
  <c r="N17" i="28"/>
  <c r="M17" i="28"/>
  <c r="L17" i="28"/>
  <c r="K17" i="28"/>
  <c r="J17" i="28"/>
  <c r="I17" i="28"/>
  <c r="H17" i="28"/>
  <c r="G17" i="28"/>
  <c r="F17" i="28"/>
  <c r="E17" i="28"/>
  <c r="O16" i="28"/>
  <c r="N16" i="28"/>
  <c r="M16" i="28"/>
  <c r="L16" i="28"/>
  <c r="K16" i="28"/>
  <c r="J16" i="28"/>
  <c r="I16" i="28"/>
  <c r="H16" i="28"/>
  <c r="G16" i="28"/>
  <c r="F16" i="28"/>
  <c r="E16" i="28"/>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O29" i="28"/>
  <c r="N29" i="28"/>
  <c r="M29" i="28"/>
  <c r="L29" i="28"/>
  <c r="K29" i="28"/>
  <c r="J29" i="28"/>
  <c r="I29" i="28"/>
  <c r="H29" i="28"/>
  <c r="G29" i="28"/>
  <c r="F29" i="28"/>
  <c r="E29"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49" i="28"/>
  <c r="D48" i="28"/>
  <c r="D46" i="28"/>
  <c r="D45" i="28"/>
  <c r="D44" i="28"/>
  <c r="D17" i="28"/>
  <c r="D16" i="28"/>
  <c r="D15" i="28"/>
  <c r="D14" i="28"/>
  <c r="D13" i="28"/>
  <c r="D12" i="28"/>
  <c r="D29" i="28"/>
  <c r="D28" i="28"/>
  <c r="D26" i="28"/>
  <c r="D25" i="28"/>
  <c r="D24" i="28"/>
  <c r="B37" i="28"/>
  <c r="B36" i="28"/>
  <c r="B35" i="28"/>
  <c r="B34" i="28"/>
  <c r="B33" i="28"/>
  <c r="O40" i="30"/>
  <c r="N40" i="30"/>
  <c r="M40" i="30"/>
  <c r="L40" i="30"/>
  <c r="K40" i="30"/>
  <c r="J40" i="30"/>
  <c r="I40" i="30"/>
  <c r="H40" i="30"/>
  <c r="G40" i="30"/>
  <c r="F40" i="30"/>
  <c r="E40" i="30"/>
  <c r="D40" i="30"/>
  <c r="I207" i="50" l="1"/>
  <c r="E40" i="50"/>
  <c r="E195" i="50"/>
  <c r="E28" i="50"/>
  <c r="E38" i="50"/>
  <c r="E41" i="50"/>
  <c r="G41" i="50" s="1"/>
  <c r="I41" i="50" s="1"/>
  <c r="G40" i="43" s="1"/>
  <c r="E57" i="50"/>
  <c r="G57" i="50" s="1"/>
  <c r="I57" i="50" s="1"/>
  <c r="G56" i="43" s="1"/>
  <c r="E72" i="50"/>
  <c r="G72" i="50" s="1"/>
  <c r="I72" i="50" s="1"/>
  <c r="G71" i="43" s="1"/>
  <c r="E76" i="50"/>
  <c r="G76" i="50" s="1"/>
  <c r="I76" i="50" s="1"/>
  <c r="G75" i="43" s="1"/>
  <c r="E100" i="50"/>
  <c r="G100" i="50" s="1"/>
  <c r="I100" i="50" s="1"/>
  <c r="G99" i="43" s="1"/>
  <c r="E115" i="50"/>
  <c r="G115" i="50" s="1"/>
  <c r="I115" i="50" s="1"/>
  <c r="G114" i="43" s="1"/>
  <c r="E118" i="50"/>
  <c r="G118" i="50" s="1"/>
  <c r="I118" i="50" s="1"/>
  <c r="G117" i="43" s="1"/>
  <c r="E147" i="50"/>
  <c r="G147" i="50" s="1"/>
  <c r="E180" i="50"/>
  <c r="G180" i="50" s="1"/>
  <c r="I180" i="50" s="1"/>
  <c r="G179" i="43" s="1"/>
  <c r="E30" i="50"/>
  <c r="G30" i="50" s="1"/>
  <c r="I30" i="50" s="1"/>
  <c r="G29" i="43" s="1"/>
  <c r="E56" i="50"/>
  <c r="G56" i="50" s="1"/>
  <c r="I56" i="50" s="1"/>
  <c r="G55" i="43" s="1"/>
  <c r="E67" i="50"/>
  <c r="G67" i="50" s="1"/>
  <c r="I67" i="50" s="1"/>
  <c r="G66" i="43" s="1"/>
  <c r="E39" i="50"/>
  <c r="G39" i="50" s="1"/>
  <c r="I39" i="50" s="1"/>
  <c r="G38" i="43" s="1"/>
  <c r="E55" i="50"/>
  <c r="G55" i="50" s="1"/>
  <c r="I55" i="50" s="1"/>
  <c r="G54" i="43" s="1"/>
  <c r="E66" i="50"/>
  <c r="G66" i="50" s="1"/>
  <c r="I66" i="50" s="1"/>
  <c r="G65" i="43" s="1"/>
  <c r="E70" i="50"/>
  <c r="G70" i="50" s="1"/>
  <c r="I70" i="50" s="1"/>
  <c r="G69" i="43" s="1"/>
  <c r="E74" i="50"/>
  <c r="G74" i="50" s="1"/>
  <c r="I74" i="50" s="1"/>
  <c r="G73" i="43" s="1"/>
  <c r="E27" i="50"/>
  <c r="G27" i="50" s="1"/>
  <c r="I27" i="50" s="1"/>
  <c r="G26" i="43" s="1"/>
  <c r="E54" i="50"/>
  <c r="G54" i="50" s="1"/>
  <c r="I54" i="50" s="1"/>
  <c r="G53" i="43" s="1"/>
  <c r="E58" i="50"/>
  <c r="G58" i="50" s="1"/>
  <c r="I58" i="50" s="1"/>
  <c r="G57" i="43" s="1"/>
  <c r="E65" i="50"/>
  <c r="G65" i="50" s="1"/>
  <c r="I65" i="50" s="1"/>
  <c r="G64" i="43" s="1"/>
  <c r="E69" i="50"/>
  <c r="G69" i="50" s="1"/>
  <c r="I69" i="50" s="1"/>
  <c r="G68" i="43" s="1"/>
  <c r="E73" i="50"/>
  <c r="G73" i="50" s="1"/>
  <c r="I73" i="50" s="1"/>
  <c r="G72" i="43" s="1"/>
  <c r="E77" i="50"/>
  <c r="G77" i="50" s="1"/>
  <c r="I77" i="50" s="1"/>
  <c r="G76" i="43" s="1"/>
  <c r="E97" i="50"/>
  <c r="G97" i="50" s="1"/>
  <c r="I97" i="50" s="1"/>
  <c r="G96" i="43" s="1"/>
  <c r="E101" i="50"/>
  <c r="G101" i="50" s="1"/>
  <c r="I101" i="50" s="1"/>
  <c r="G100" i="43" s="1"/>
  <c r="E116" i="50"/>
  <c r="G116" i="50" s="1"/>
  <c r="I116" i="50" s="1"/>
  <c r="G115" i="43" s="1"/>
  <c r="E119" i="50"/>
  <c r="G119" i="50" s="1"/>
  <c r="I119" i="50" s="1"/>
  <c r="G118" i="43" s="1"/>
  <c r="E122" i="50"/>
  <c r="G122" i="50" s="1"/>
  <c r="I122" i="50" s="1"/>
  <c r="G121" i="43" s="1"/>
  <c r="E141" i="50"/>
  <c r="G141" i="50" s="1"/>
  <c r="I141" i="50" s="1"/>
  <c r="G140" i="43" s="1"/>
  <c r="E154" i="50"/>
  <c r="G154" i="50" s="1"/>
  <c r="I154" i="50" s="1"/>
  <c r="G153" i="43" s="1"/>
  <c r="E161" i="50"/>
  <c r="G161" i="50" s="1"/>
  <c r="I161" i="50" s="1"/>
  <c r="G160" i="43" s="1"/>
  <c r="E177" i="50"/>
  <c r="G177" i="50" s="1"/>
  <c r="I177" i="50" s="1"/>
  <c r="G176" i="43" s="1"/>
  <c r="E181" i="50"/>
  <c r="G181" i="50" s="1"/>
  <c r="I181" i="50" s="1"/>
  <c r="G180" i="43" s="1"/>
  <c r="E185" i="50"/>
  <c r="G185" i="50" s="1"/>
  <c r="I185" i="50" s="1"/>
  <c r="G184" i="43" s="1"/>
  <c r="E192" i="50"/>
  <c r="G192" i="50" s="1"/>
  <c r="I192" i="50" s="1"/>
  <c r="G191" i="43" s="1"/>
  <c r="E26" i="50"/>
  <c r="E140" i="50"/>
  <c r="G140" i="50" s="1"/>
  <c r="I140" i="50" s="1"/>
  <c r="G139" i="43" s="1"/>
  <c r="E157" i="50"/>
  <c r="G157" i="50" s="1"/>
  <c r="I157" i="50" s="1"/>
  <c r="G156" i="43" s="1"/>
  <c r="E176" i="50"/>
  <c r="G176" i="50" s="1"/>
  <c r="I176" i="50" s="1"/>
  <c r="G175" i="43" s="1"/>
  <c r="E22" i="50"/>
  <c r="G22" i="50" s="1"/>
  <c r="I22" i="50" s="1"/>
  <c r="G21" i="43" s="1"/>
  <c r="E63" i="50"/>
  <c r="G63" i="50" s="1"/>
  <c r="I63" i="50" s="1"/>
  <c r="G62" i="43" s="1"/>
  <c r="E71" i="50"/>
  <c r="G71" i="50" s="1"/>
  <c r="I71" i="50" s="1"/>
  <c r="G70" i="43" s="1"/>
  <c r="E75" i="50"/>
  <c r="G75" i="50" s="1"/>
  <c r="I75" i="50" s="1"/>
  <c r="G74" i="43" s="1"/>
  <c r="E95" i="50"/>
  <c r="G95" i="50" s="1"/>
  <c r="E99" i="50"/>
  <c r="G99" i="50" s="1"/>
  <c r="I99" i="50" s="1"/>
  <c r="G98" i="43" s="1"/>
  <c r="E106" i="50"/>
  <c r="G106" i="50" s="1"/>
  <c r="I106" i="50" s="1"/>
  <c r="G105" i="43" s="1"/>
  <c r="E109" i="50"/>
  <c r="G109" i="50" s="1"/>
  <c r="I109" i="50" s="1"/>
  <c r="G108" i="43" s="1"/>
  <c r="E114" i="50"/>
  <c r="G114" i="50" s="1"/>
  <c r="I114" i="50" s="1"/>
  <c r="G113" i="43" s="1"/>
  <c r="E139" i="50"/>
  <c r="E143" i="50"/>
  <c r="G143" i="50" s="1"/>
  <c r="I143" i="50" s="1"/>
  <c r="G142" i="43" s="1"/>
  <c r="E149" i="50"/>
  <c r="G149" i="50" s="1"/>
  <c r="I149" i="50" s="1"/>
  <c r="G148" i="43" s="1"/>
  <c r="E156" i="50"/>
  <c r="G156" i="50" s="1"/>
  <c r="I156" i="50" s="1"/>
  <c r="G155" i="43" s="1"/>
  <c r="E163" i="50"/>
  <c r="G163" i="50" s="1"/>
  <c r="I163" i="50" s="1"/>
  <c r="G162" i="43" s="1"/>
  <c r="E179" i="50"/>
  <c r="G179" i="50" s="1"/>
  <c r="I179" i="50" s="1"/>
  <c r="G178" i="43" s="1"/>
  <c r="E183" i="50"/>
  <c r="G183" i="50" s="1"/>
  <c r="I183" i="50" s="1"/>
  <c r="G182" i="43" s="1"/>
  <c r="E196" i="50"/>
  <c r="G196" i="50" s="1"/>
  <c r="I196" i="50" s="1"/>
  <c r="G195" i="43" s="1"/>
  <c r="E64" i="50"/>
  <c r="G64" i="50" s="1"/>
  <c r="I64" i="50" s="1"/>
  <c r="G63" i="43" s="1"/>
  <c r="E68" i="50"/>
  <c r="G68" i="50" s="1"/>
  <c r="I68" i="50" s="1"/>
  <c r="G67" i="43" s="1"/>
  <c r="E96" i="50"/>
  <c r="E110" i="50"/>
  <c r="G110" i="50" s="1"/>
  <c r="I110" i="50" s="1"/>
  <c r="G109" i="43" s="1"/>
  <c r="E150" i="50"/>
  <c r="E184" i="50"/>
  <c r="G184" i="50" s="1"/>
  <c r="I184" i="50" s="1"/>
  <c r="G183" i="43" s="1"/>
  <c r="E29" i="50"/>
  <c r="G29" i="50" s="1"/>
  <c r="I29" i="50" s="1"/>
  <c r="G28" i="43" s="1"/>
  <c r="E62" i="50"/>
  <c r="G62" i="50" s="1"/>
  <c r="E78" i="50"/>
  <c r="G78" i="50" s="1"/>
  <c r="I78" i="50" s="1"/>
  <c r="G77" i="43" s="1"/>
  <c r="E98" i="50"/>
  <c r="G98" i="50" s="1"/>
  <c r="I98" i="50" s="1"/>
  <c r="G97" i="43" s="1"/>
  <c r="E105" i="50"/>
  <c r="G105" i="50" s="1"/>
  <c r="I105" i="50" s="1"/>
  <c r="G104" i="43" s="1"/>
  <c r="E108" i="50"/>
  <c r="G108" i="50" s="1"/>
  <c r="I108" i="50" s="1"/>
  <c r="G107" i="43" s="1"/>
  <c r="E120" i="50"/>
  <c r="G120" i="50" s="1"/>
  <c r="I120" i="50" s="1"/>
  <c r="G119" i="43" s="1"/>
  <c r="E135" i="50"/>
  <c r="G135" i="50" s="1"/>
  <c r="I135" i="50" s="1"/>
  <c r="G134" i="43" s="1"/>
  <c r="E142" i="50"/>
  <c r="G142" i="50" s="1"/>
  <c r="I142" i="50" s="1"/>
  <c r="G141" i="43" s="1"/>
  <c r="E148" i="50"/>
  <c r="E155" i="50"/>
  <c r="G155" i="50" s="1"/>
  <c r="I155" i="50" s="1"/>
  <c r="G154" i="43" s="1"/>
  <c r="E162" i="50"/>
  <c r="G162" i="50" s="1"/>
  <c r="I162" i="50" s="1"/>
  <c r="G161" i="43" s="1"/>
  <c r="E178" i="50"/>
  <c r="G178" i="50" s="1"/>
  <c r="I178" i="50" s="1"/>
  <c r="G177" i="43" s="1"/>
  <c r="E182" i="50"/>
  <c r="G182" i="50" s="1"/>
  <c r="I182" i="50" s="1"/>
  <c r="G181" i="43" s="1"/>
  <c r="E186" i="50"/>
  <c r="G186" i="50" s="1"/>
  <c r="I186" i="50" s="1"/>
  <c r="G185" i="43" s="1"/>
  <c r="P24" i="28"/>
  <c r="E16" i="50" s="1"/>
  <c r="P29" i="28"/>
  <c r="E21" i="50" s="1"/>
  <c r="P15" i="28"/>
  <c r="D28" i="50" s="1"/>
  <c r="D31" i="50" s="1"/>
  <c r="P45" i="28"/>
  <c r="F17" i="50" s="1"/>
  <c r="E30" i="28"/>
  <c r="I30" i="28"/>
  <c r="M30" i="28"/>
  <c r="P28" i="28"/>
  <c r="E19" i="50" s="1"/>
  <c r="E50" i="28"/>
  <c r="I50" i="28"/>
  <c r="M50" i="28"/>
  <c r="P46" i="28"/>
  <c r="F18" i="50" s="1"/>
  <c r="I194" i="50"/>
  <c r="G193" i="43" s="1"/>
  <c r="D207" i="50"/>
  <c r="F136" i="50"/>
  <c r="F187" i="50"/>
  <c r="F31" i="50"/>
  <c r="P25" i="28"/>
  <c r="E17" i="50" s="1"/>
  <c r="P12" i="28"/>
  <c r="D16" i="50" s="1"/>
  <c r="P26" i="28"/>
  <c r="E18" i="50" s="1"/>
  <c r="P13" i="28"/>
  <c r="D17" i="50" s="1"/>
  <c r="P17" i="28"/>
  <c r="D21" i="50" s="1"/>
  <c r="G40" i="50"/>
  <c r="I40" i="50" s="1"/>
  <c r="G39" i="43" s="1"/>
  <c r="P16" i="28"/>
  <c r="D19" i="50" s="1"/>
  <c r="P14" i="28"/>
  <c r="D18" i="50" s="1"/>
  <c r="P44" i="28"/>
  <c r="F16" i="50" s="1"/>
  <c r="P49" i="28"/>
  <c r="F21" i="50" s="1"/>
  <c r="F30" i="28"/>
  <c r="J30" i="28"/>
  <c r="N30" i="28"/>
  <c r="G30" i="28"/>
  <c r="K30" i="28"/>
  <c r="O30" i="28"/>
  <c r="H30" i="28"/>
  <c r="L30" i="28"/>
  <c r="H18" i="28"/>
  <c r="L18" i="28"/>
  <c r="F18" i="28"/>
  <c r="J18" i="28"/>
  <c r="N18" i="28"/>
  <c r="F50" i="28"/>
  <c r="J50" i="28"/>
  <c r="N50" i="28"/>
  <c r="P48" i="28"/>
  <c r="F19" i="50" s="1"/>
  <c r="E18" i="28"/>
  <c r="I18" i="28"/>
  <c r="M18" i="28"/>
  <c r="G18" i="28"/>
  <c r="K18" i="28"/>
  <c r="O18" i="28"/>
  <c r="G50" i="28"/>
  <c r="K50" i="28"/>
  <c r="O50" i="28"/>
  <c r="H50" i="28"/>
  <c r="L50" i="28"/>
  <c r="D59" i="50"/>
  <c r="F79" i="50"/>
  <c r="D79" i="50"/>
  <c r="F151" i="50"/>
  <c r="F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F173" i="50"/>
  <c r="F91" i="50"/>
  <c r="A48" i="50"/>
  <c r="F51" i="50"/>
  <c r="D102" i="50"/>
  <c r="F102" i="50"/>
  <c r="A129" i="50"/>
  <c r="A164" i="50"/>
  <c r="A82" i="50"/>
  <c r="A43" i="50"/>
  <c r="I49" i="50"/>
  <c r="I89" i="50"/>
  <c r="A123" i="50"/>
  <c r="D136" i="50"/>
  <c r="F144" i="50"/>
  <c r="E173" i="50"/>
  <c r="D187" i="50"/>
  <c r="G195" i="50"/>
  <c r="I195" i="50" s="1"/>
  <c r="G194" i="43" s="1"/>
  <c r="F207" i="50"/>
  <c r="G205" i="50"/>
  <c r="G206" i="50" s="1"/>
  <c r="D173" i="50"/>
  <c r="D132" i="50"/>
  <c r="A45" i="50"/>
  <c r="D51" i="50"/>
  <c r="A83" i="50"/>
  <c r="D91" i="50"/>
  <c r="A124" i="50"/>
  <c r="E132" i="50"/>
  <c r="D144" i="50"/>
  <c r="D194" i="50"/>
  <c r="G194" i="50" s="1"/>
  <c r="G203" i="50"/>
  <c r="G204" i="50" s="1"/>
  <c r="E207" i="50"/>
  <c r="E51" i="50"/>
  <c r="A85" i="50"/>
  <c r="F132" i="50"/>
  <c r="G193" i="50"/>
  <c r="D50" i="28"/>
  <c r="D30" i="28"/>
  <c r="D18" i="28"/>
  <c r="G207" i="50" l="1"/>
  <c r="E151" i="50"/>
  <c r="E102" i="50"/>
  <c r="G150" i="50"/>
  <c r="I150" i="50" s="1"/>
  <c r="G149" i="43" s="1"/>
  <c r="G96" i="50"/>
  <c r="I96" i="50" s="1"/>
  <c r="G95" i="43" s="1"/>
  <c r="E144" i="50"/>
  <c r="E31" i="50"/>
  <c r="E59" i="50"/>
  <c r="G26" i="50"/>
  <c r="I26" i="50" s="1"/>
  <c r="G25" i="43" s="1"/>
  <c r="F38" i="50"/>
  <c r="F59" i="50" s="1"/>
  <c r="F189" i="50" s="1"/>
  <c r="F198" i="50" s="1"/>
  <c r="E79" i="50"/>
  <c r="E158" i="50"/>
  <c r="G139" i="50"/>
  <c r="I139" i="50" s="1"/>
  <c r="G138" i="43" s="1"/>
  <c r="G143" i="43" s="1"/>
  <c r="E187" i="50"/>
  <c r="G28" i="50"/>
  <c r="I28" i="50" s="1"/>
  <c r="G27" i="43" s="1"/>
  <c r="G19" i="50"/>
  <c r="I19" i="50" s="1"/>
  <c r="G18" i="43" s="1"/>
  <c r="G186" i="43"/>
  <c r="G17" i="50"/>
  <c r="I17" i="50" s="1"/>
  <c r="G16" i="43" s="1"/>
  <c r="G157" i="43"/>
  <c r="G18" i="50"/>
  <c r="I18" i="50" s="1"/>
  <c r="G17" i="43" s="1"/>
  <c r="I158" i="50"/>
  <c r="F20" i="50"/>
  <c r="F23" i="50" s="1"/>
  <c r="F33" i="50" s="1"/>
  <c r="E20" i="50"/>
  <c r="E23" i="50" s="1"/>
  <c r="D20" i="50"/>
  <c r="D23" i="50" s="1"/>
  <c r="D33" i="50" s="1"/>
  <c r="G21" i="50"/>
  <c r="I21" i="50" s="1"/>
  <c r="G20" i="43" s="1"/>
  <c r="G16" i="50"/>
  <c r="I16" i="50" s="1"/>
  <c r="P30" i="28"/>
  <c r="G158" i="50"/>
  <c r="I144" i="50"/>
  <c r="P50" i="28"/>
  <c r="P18" i="28"/>
  <c r="I187" i="50"/>
  <c r="I147" i="50"/>
  <c r="G146" i="43" s="1"/>
  <c r="G187" i="50"/>
  <c r="I62" i="50"/>
  <c r="G79" i="50"/>
  <c r="G102" i="50"/>
  <c r="I95" i="50"/>
  <c r="F196" i="32"/>
  <c r="F195" i="32"/>
  <c r="F192" i="32"/>
  <c r="F191" i="32"/>
  <c r="F186" i="32"/>
  <c r="F185" i="32"/>
  <c r="F184" i="32"/>
  <c r="F183" i="32"/>
  <c r="F182" i="32"/>
  <c r="F181" i="32"/>
  <c r="F180" i="32"/>
  <c r="F179" i="32"/>
  <c r="F178" i="32"/>
  <c r="F177" i="32"/>
  <c r="F176" i="32"/>
  <c r="D196" i="32"/>
  <c r="D195" i="32"/>
  <c r="D192" i="32"/>
  <c r="D186" i="32"/>
  <c r="D185" i="32"/>
  <c r="D184" i="32"/>
  <c r="D183" i="32"/>
  <c r="D182" i="32"/>
  <c r="D181" i="32"/>
  <c r="D180" i="32"/>
  <c r="D179" i="32"/>
  <c r="D178" i="32"/>
  <c r="D177" i="32"/>
  <c r="D176" i="32"/>
  <c r="F163" i="32"/>
  <c r="F162" i="32"/>
  <c r="F161" i="32"/>
  <c r="F157" i="32"/>
  <c r="F156" i="32"/>
  <c r="F155" i="32"/>
  <c r="F154" i="32"/>
  <c r="F150" i="32"/>
  <c r="F149" i="32"/>
  <c r="F148" i="32"/>
  <c r="F147" i="32"/>
  <c r="F143" i="32"/>
  <c r="F142" i="32"/>
  <c r="F141" i="32"/>
  <c r="F140" i="32"/>
  <c r="F139" i="32"/>
  <c r="F135" i="32"/>
  <c r="D163" i="32"/>
  <c r="D162" i="32"/>
  <c r="D161" i="32"/>
  <c r="D157" i="32"/>
  <c r="D156" i="32"/>
  <c r="D155" i="32"/>
  <c r="D154" i="32"/>
  <c r="D150" i="32"/>
  <c r="D149" i="32"/>
  <c r="D147" i="32"/>
  <c r="D143" i="32"/>
  <c r="D142" i="32"/>
  <c r="D141" i="32"/>
  <c r="D140" i="32"/>
  <c r="D139" i="32"/>
  <c r="D135" i="32"/>
  <c r="F122" i="32"/>
  <c r="F121" i="32"/>
  <c r="F120" i="32"/>
  <c r="F119" i="32"/>
  <c r="F118" i="32"/>
  <c r="F117" i="32"/>
  <c r="F116" i="32"/>
  <c r="F115" i="32"/>
  <c r="F114" i="32"/>
  <c r="F113" i="32"/>
  <c r="F112" i="32"/>
  <c r="F111" i="32"/>
  <c r="F110" i="32"/>
  <c r="F109" i="32"/>
  <c r="F108" i="32"/>
  <c r="F107" i="32"/>
  <c r="F106" i="32"/>
  <c r="F105" i="32"/>
  <c r="F101" i="32"/>
  <c r="F100" i="32"/>
  <c r="F99" i="32"/>
  <c r="F98" i="32"/>
  <c r="F97" i="32"/>
  <c r="F96" i="32"/>
  <c r="F95" i="32"/>
  <c r="D122" i="32"/>
  <c r="D121" i="32"/>
  <c r="D120" i="32"/>
  <c r="D119" i="32"/>
  <c r="D118" i="32"/>
  <c r="D117" i="32"/>
  <c r="D116" i="32"/>
  <c r="D115" i="32"/>
  <c r="D114" i="32"/>
  <c r="D113" i="32"/>
  <c r="D112" i="32"/>
  <c r="D111" i="32"/>
  <c r="D110" i="32"/>
  <c r="D109" i="32"/>
  <c r="D108" i="32"/>
  <c r="D107" i="32"/>
  <c r="D106" i="32"/>
  <c r="D105" i="32"/>
  <c r="D101" i="32"/>
  <c r="D100" i="32"/>
  <c r="D99" i="32"/>
  <c r="D98" i="32"/>
  <c r="D97" i="32"/>
  <c r="D96" i="32"/>
  <c r="D95" i="32"/>
  <c r="F78" i="32"/>
  <c r="F77" i="32"/>
  <c r="F76" i="32"/>
  <c r="F75" i="32"/>
  <c r="F74" i="32"/>
  <c r="F73" i="32"/>
  <c r="F72" i="32"/>
  <c r="F71" i="32"/>
  <c r="F70" i="32"/>
  <c r="F69" i="32"/>
  <c r="F68" i="32"/>
  <c r="F67" i="32"/>
  <c r="F66" i="32"/>
  <c r="F65" i="32"/>
  <c r="F64" i="32"/>
  <c r="F63" i="32"/>
  <c r="F62" i="32"/>
  <c r="F58" i="32"/>
  <c r="F57" i="32"/>
  <c r="F56" i="32"/>
  <c r="F55" i="32"/>
  <c r="F54" i="32"/>
  <c r="D78" i="32"/>
  <c r="D77" i="32"/>
  <c r="D76" i="32"/>
  <c r="D75" i="32"/>
  <c r="D74" i="32"/>
  <c r="D73" i="32"/>
  <c r="D72" i="32"/>
  <c r="D71" i="32"/>
  <c r="D70" i="32"/>
  <c r="D69" i="32"/>
  <c r="D68" i="32"/>
  <c r="D67" i="32"/>
  <c r="D66" i="32"/>
  <c r="D65" i="32"/>
  <c r="D64" i="32"/>
  <c r="D63" i="32"/>
  <c r="D62" i="32"/>
  <c r="D58" i="32"/>
  <c r="D57" i="32"/>
  <c r="D56" i="32"/>
  <c r="D55" i="32"/>
  <c r="D54" i="32"/>
  <c r="F41" i="32"/>
  <c r="F40" i="32"/>
  <c r="F39" i="32"/>
  <c r="F30" i="32"/>
  <c r="F29" i="32"/>
  <c r="F27" i="32"/>
  <c r="F26" i="32"/>
  <c r="F22" i="32"/>
  <c r="D41" i="32"/>
  <c r="D40" i="32"/>
  <c r="D39" i="32"/>
  <c r="D38" i="32"/>
  <c r="D30" i="32"/>
  <c r="D29" i="32"/>
  <c r="D27" i="32"/>
  <c r="D26" i="32"/>
  <c r="D22" i="32"/>
  <c r="O50" i="30"/>
  <c r="N50" i="30"/>
  <c r="M50" i="30"/>
  <c r="L50" i="30"/>
  <c r="K50" i="30"/>
  <c r="J50" i="30"/>
  <c r="I50" i="30"/>
  <c r="H50" i="30"/>
  <c r="G50" i="30"/>
  <c r="F50" i="30"/>
  <c r="E50" i="30"/>
  <c r="O49" i="30"/>
  <c r="N49" i="30"/>
  <c r="M49" i="30"/>
  <c r="L49" i="30"/>
  <c r="K49" i="30"/>
  <c r="J49" i="30"/>
  <c r="I49" i="30"/>
  <c r="H49" i="30"/>
  <c r="G49" i="30"/>
  <c r="F49" i="30"/>
  <c r="E49" i="30"/>
  <c r="O47" i="30"/>
  <c r="N47" i="30"/>
  <c r="M47" i="30"/>
  <c r="L47" i="30"/>
  <c r="K47" i="30"/>
  <c r="J47" i="30"/>
  <c r="I47" i="30"/>
  <c r="H47" i="30"/>
  <c r="G47" i="30"/>
  <c r="F47" i="30"/>
  <c r="E47" i="30"/>
  <c r="O46" i="30"/>
  <c r="N46" i="30"/>
  <c r="M46" i="30"/>
  <c r="L46" i="30"/>
  <c r="K46" i="30"/>
  <c r="J46" i="30"/>
  <c r="I46" i="30"/>
  <c r="H46" i="30"/>
  <c r="G46" i="30"/>
  <c r="F46" i="30"/>
  <c r="E46" i="30"/>
  <c r="O45" i="30"/>
  <c r="N45" i="30"/>
  <c r="M45" i="30"/>
  <c r="L45" i="30"/>
  <c r="K45" i="30"/>
  <c r="J45" i="30"/>
  <c r="I45" i="30"/>
  <c r="H45" i="30"/>
  <c r="G45" i="30"/>
  <c r="F45" i="30"/>
  <c r="E45" i="30"/>
  <c r="D50" i="30"/>
  <c r="D49" i="30"/>
  <c r="D47" i="30"/>
  <c r="D46" i="30"/>
  <c r="D45" i="30"/>
  <c r="P48" i="30"/>
  <c r="F28" i="32" s="1"/>
  <c r="O17" i="30"/>
  <c r="N17" i="30"/>
  <c r="M17" i="30"/>
  <c r="L17" i="30"/>
  <c r="K17" i="30"/>
  <c r="J17" i="30"/>
  <c r="I17" i="30"/>
  <c r="H17" i="30"/>
  <c r="G17" i="30"/>
  <c r="F17" i="30"/>
  <c r="E17" i="30"/>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5" i="30"/>
  <c r="D12" i="30"/>
  <c r="O29" i="30"/>
  <c r="N29" i="30"/>
  <c r="M29" i="30"/>
  <c r="L29" i="30"/>
  <c r="K29" i="30"/>
  <c r="J29" i="30"/>
  <c r="I29" i="30"/>
  <c r="H29" i="30"/>
  <c r="G29" i="30"/>
  <c r="F29" i="30"/>
  <c r="E29" i="30"/>
  <c r="O28" i="30"/>
  <c r="N28" i="30"/>
  <c r="M28" i="30"/>
  <c r="L28" i="30"/>
  <c r="K28" i="30"/>
  <c r="J28" i="30"/>
  <c r="I28" i="30"/>
  <c r="H28" i="30"/>
  <c r="G28" i="30"/>
  <c r="F28" i="30"/>
  <c r="E28" i="30"/>
  <c r="O26" i="30"/>
  <c r="N26" i="30"/>
  <c r="M26" i="30"/>
  <c r="L26" i="30"/>
  <c r="K26" i="30"/>
  <c r="J26" i="30"/>
  <c r="I26" i="30"/>
  <c r="H26" i="30"/>
  <c r="G26" i="30"/>
  <c r="F26" i="30"/>
  <c r="E26" i="30"/>
  <c r="O25" i="30"/>
  <c r="N25" i="30"/>
  <c r="M25" i="30"/>
  <c r="L25" i="30"/>
  <c r="K25" i="30"/>
  <c r="J25" i="30"/>
  <c r="I25" i="30"/>
  <c r="H25" i="30"/>
  <c r="G25" i="30"/>
  <c r="F25" i="30"/>
  <c r="E25" i="30"/>
  <c r="O24" i="30"/>
  <c r="N24" i="30"/>
  <c r="M24" i="30"/>
  <c r="L24" i="30"/>
  <c r="K24" i="30"/>
  <c r="J24" i="30"/>
  <c r="I24" i="30"/>
  <c r="H24" i="30"/>
  <c r="G24" i="30"/>
  <c r="F24" i="30"/>
  <c r="E24" i="30"/>
  <c r="D29" i="30"/>
  <c r="D28" i="30"/>
  <c r="P27" i="30"/>
  <c r="D26" i="30"/>
  <c r="D25" i="30"/>
  <c r="D24" i="30"/>
  <c r="A177" i="32"/>
  <c r="A178" i="32" s="1"/>
  <c r="A179" i="32" s="1"/>
  <c r="A180" i="32" s="1"/>
  <c r="A181" i="32" s="1"/>
  <c r="A182" i="32" s="1"/>
  <c r="A183" i="32" s="1"/>
  <c r="A184" i="32" s="1"/>
  <c r="A185" i="32" s="1"/>
  <c r="A186" i="32" s="1"/>
  <c r="A187" i="32" s="1"/>
  <c r="A189" i="32" s="1"/>
  <c r="A191" i="32" s="1"/>
  <c r="A192" i="32" s="1"/>
  <c r="A193" i="32" s="1"/>
  <c r="A194" i="32" s="1"/>
  <c r="A195" i="32" s="1"/>
  <c r="A196" i="32" s="1"/>
  <c r="A198" i="32" s="1"/>
  <c r="A200" i="32" s="1"/>
  <c r="A176" i="32"/>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4" i="32" s="1"/>
  <c r="A95" i="32" s="1"/>
  <c r="A96" i="32" s="1"/>
  <c r="A97" i="32" s="1"/>
  <c r="A98" i="32" s="1"/>
  <c r="A99" i="32" s="1"/>
  <c r="A100" i="32" s="1"/>
  <c r="A101" i="32" s="1"/>
  <c r="A102" i="32" s="1"/>
  <c r="A104" i="32" s="1"/>
  <c r="A105" i="32" s="1"/>
  <c r="A106" i="32" s="1"/>
  <c r="A107" i="32" s="1"/>
  <c r="A108" i="32" s="1"/>
  <c r="A109" i="32" s="1"/>
  <c r="A110" i="32" s="1"/>
  <c r="A111" i="32" s="1"/>
  <c r="A112" i="32" s="1"/>
  <c r="A113" i="32" s="1"/>
  <c r="A114" i="32" s="1"/>
  <c r="A115" i="32" s="1"/>
  <c r="A116" i="32" s="1"/>
  <c r="A117" i="32" s="1"/>
  <c r="F21" i="10"/>
  <c r="D21" i="10"/>
  <c r="A175" i="10"/>
  <c r="A176" i="10" s="1"/>
  <c r="A177" i="10" s="1"/>
  <c r="A178" i="10" s="1"/>
  <c r="A179" i="10" s="1"/>
  <c r="A180" i="10" s="1"/>
  <c r="A181" i="10" s="1"/>
  <c r="A182" i="10" s="1"/>
  <c r="A183" i="10" s="1"/>
  <c r="A184" i="10" s="1"/>
  <c r="A185" i="10" s="1"/>
  <c r="A186" i="10" s="1"/>
  <c r="A188" i="10" s="1"/>
  <c r="A190" i="10" s="1"/>
  <c r="A191" i="10" s="1"/>
  <c r="A192" i="10" s="1"/>
  <c r="A193" i="10" s="1"/>
  <c r="A194" i="10" s="1"/>
  <c r="A195" i="10" s="1"/>
  <c r="A197" i="10" s="1"/>
  <c r="A199" i="10" s="1"/>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3" i="10" s="1"/>
  <c r="A94" i="10" s="1"/>
  <c r="A95" i="10" s="1"/>
  <c r="A96" i="10" s="1"/>
  <c r="A97" i="10" s="1"/>
  <c r="A98" i="10" s="1"/>
  <c r="A99" i="10" s="1"/>
  <c r="A100" i="10" s="1"/>
  <c r="A101" i="10" s="1"/>
  <c r="A103" i="10" s="1"/>
  <c r="A104" i="10" s="1"/>
  <c r="A105" i="10" s="1"/>
  <c r="A106" i="10" s="1"/>
  <c r="A107" i="10" s="1"/>
  <c r="A108" i="10" s="1"/>
  <c r="A109" i="10" s="1"/>
  <c r="A110" i="10" s="1"/>
  <c r="A111" i="10" s="1"/>
  <c r="A112" i="10" s="1"/>
  <c r="A113" i="10" s="1"/>
  <c r="A114" i="10" s="1"/>
  <c r="A115" i="10" s="1"/>
  <c r="A116" i="10" s="1"/>
  <c r="A137" i="43"/>
  <c r="I174" i="43"/>
  <c r="O23" i="39"/>
  <c r="N23" i="39"/>
  <c r="M23" i="39"/>
  <c r="L23" i="39"/>
  <c r="K23" i="39"/>
  <c r="J23" i="39"/>
  <c r="I23" i="39"/>
  <c r="H23" i="39"/>
  <c r="G23" i="39"/>
  <c r="F23" i="39"/>
  <c r="E23" i="39"/>
  <c r="O22" i="39"/>
  <c r="N22" i="39"/>
  <c r="M22" i="39"/>
  <c r="L22" i="39"/>
  <c r="K22" i="39"/>
  <c r="J22" i="39"/>
  <c r="I22" i="39"/>
  <c r="H22" i="39"/>
  <c r="G22" i="39"/>
  <c r="F22" i="39"/>
  <c r="E22" i="39"/>
  <c r="O21" i="39"/>
  <c r="N21" i="39"/>
  <c r="M21" i="39"/>
  <c r="L21" i="39"/>
  <c r="K21" i="39"/>
  <c r="J21" i="39"/>
  <c r="I21" i="39"/>
  <c r="H21" i="39"/>
  <c r="G21" i="39"/>
  <c r="F21" i="39"/>
  <c r="E21"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O17" i="39"/>
  <c r="N17" i="39"/>
  <c r="M17" i="39"/>
  <c r="L17" i="39"/>
  <c r="K17" i="39"/>
  <c r="J17" i="39"/>
  <c r="I17" i="39"/>
  <c r="H17" i="39"/>
  <c r="G17" i="39"/>
  <c r="F17" i="39"/>
  <c r="E17" i="39"/>
  <c r="O16" i="39"/>
  <c r="N16" i="39"/>
  <c r="M16" i="39"/>
  <c r="L16" i="39"/>
  <c r="K16" i="39"/>
  <c r="J16" i="39"/>
  <c r="I16" i="39"/>
  <c r="H16" i="39"/>
  <c r="G16" i="39"/>
  <c r="F16" i="39"/>
  <c r="E16" i="39"/>
  <c r="O15" i="39"/>
  <c r="N15" i="39"/>
  <c r="M15" i="39"/>
  <c r="L15" i="39"/>
  <c r="K15" i="39"/>
  <c r="J15" i="39"/>
  <c r="I15" i="39"/>
  <c r="H15" i="39"/>
  <c r="G15" i="39"/>
  <c r="F15" i="39"/>
  <c r="E15" i="39"/>
  <c r="O14" i="39"/>
  <c r="N14" i="39"/>
  <c r="M14" i="39"/>
  <c r="L14" i="39"/>
  <c r="K14" i="39"/>
  <c r="J14" i="39"/>
  <c r="I14" i="39"/>
  <c r="H14" i="39"/>
  <c r="G14" i="39"/>
  <c r="F14" i="39"/>
  <c r="E14" i="39"/>
  <c r="D23" i="39"/>
  <c r="D22" i="39"/>
  <c r="D21" i="39"/>
  <c r="D20" i="39"/>
  <c r="D19" i="39"/>
  <c r="D18" i="39"/>
  <c r="D17" i="39"/>
  <c r="D16" i="39"/>
  <c r="D15" i="39"/>
  <c r="D14"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Q26" i="49"/>
  <c r="AC26" i="49"/>
  <c r="U26" i="49"/>
  <c r="M26" i="49"/>
  <c r="E26" i="49"/>
  <c r="AE26" i="49"/>
  <c r="AA26" i="49"/>
  <c r="Y26" i="49"/>
  <c r="W26" i="49"/>
  <c r="S26" i="49"/>
  <c r="O26" i="49"/>
  <c r="K26" i="49"/>
  <c r="I26" i="49"/>
  <c r="G26" i="49"/>
  <c r="X14" i="49"/>
  <c r="H14" i="49"/>
  <c r="AF14" i="49"/>
  <c r="AE14" i="49"/>
  <c r="AB14" i="49"/>
  <c r="AA14" i="49"/>
  <c r="W14" i="49"/>
  <c r="T14" i="49"/>
  <c r="S14" i="49"/>
  <c r="P14" i="49"/>
  <c r="O14" i="49"/>
  <c r="L14" i="49"/>
  <c r="K14" i="49"/>
  <c r="G14" i="49"/>
  <c r="E33" i="50" l="1"/>
  <c r="G30" i="43"/>
  <c r="G38" i="50"/>
  <c r="I38" i="50" s="1"/>
  <c r="I59" i="50" s="1"/>
  <c r="I31" i="50"/>
  <c r="G31" i="50"/>
  <c r="G144" i="50"/>
  <c r="O51" i="30"/>
  <c r="I79" i="50"/>
  <c r="G61" i="43"/>
  <c r="G78" i="43" s="1"/>
  <c r="I20" i="50"/>
  <c r="I23" i="50" s="1"/>
  <c r="G15" i="43"/>
  <c r="G19" i="43" s="1"/>
  <c r="G22" i="43" s="1"/>
  <c r="I102" i="50"/>
  <c r="G94" i="43"/>
  <c r="G101" i="43" s="1"/>
  <c r="G20" i="50"/>
  <c r="G23" i="50" s="1"/>
  <c r="F200" i="50"/>
  <c r="D51" i="30"/>
  <c r="E51" i="30"/>
  <c r="I51" i="30"/>
  <c r="M51" i="30"/>
  <c r="F51" i="30"/>
  <c r="J51" i="30"/>
  <c r="N51" i="30"/>
  <c r="G51" i="30"/>
  <c r="P50" i="30"/>
  <c r="F21" i="32" s="1"/>
  <c r="E30" i="30"/>
  <c r="M30" i="30"/>
  <c r="K51" i="30"/>
  <c r="P49" i="30"/>
  <c r="F19" i="32" s="1"/>
  <c r="H51" i="30"/>
  <c r="L51" i="30"/>
  <c r="P46" i="30"/>
  <c r="F17" i="32" s="1"/>
  <c r="P47" i="30"/>
  <c r="F18" i="32" s="1"/>
  <c r="G18" i="30"/>
  <c r="K18" i="30"/>
  <c r="O18" i="30"/>
  <c r="P15" i="30"/>
  <c r="D28" i="32" s="1"/>
  <c r="F79" i="32"/>
  <c r="F102" i="32"/>
  <c r="F151" i="32"/>
  <c r="F31" i="32"/>
  <c r="F144" i="32"/>
  <c r="F158" i="32"/>
  <c r="F187" i="32"/>
  <c r="F136" i="32"/>
  <c r="D187" i="32"/>
  <c r="P45" i="30"/>
  <c r="F16" i="32" s="1"/>
  <c r="G30" i="30"/>
  <c r="K30" i="30"/>
  <c r="O30" i="30"/>
  <c r="I30" i="30"/>
  <c r="P29"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4" i="32"/>
  <c r="D136" i="32"/>
  <c r="A118" i="32"/>
  <c r="A119" i="32" s="1"/>
  <c r="A120" i="32" s="1"/>
  <c r="A121" i="32" s="1"/>
  <c r="A122" i="32" s="1"/>
  <c r="A135" i="32"/>
  <c r="A136" i="32" s="1"/>
  <c r="A138" i="32" s="1"/>
  <c r="A139" i="32" s="1"/>
  <c r="A140" i="32" s="1"/>
  <c r="A141" i="32" s="1"/>
  <c r="A142" i="32" s="1"/>
  <c r="A143" i="32" s="1"/>
  <c r="A144" i="32" s="1"/>
  <c r="A146" i="32" s="1"/>
  <c r="A147" i="32" s="1"/>
  <c r="A148" i="32" s="1"/>
  <c r="A149" i="32" s="1"/>
  <c r="A150" i="32" s="1"/>
  <c r="A151" i="32" s="1"/>
  <c r="A153" i="32" s="1"/>
  <c r="A154" i="32" s="1"/>
  <c r="A155" i="32" s="1"/>
  <c r="A156" i="32" s="1"/>
  <c r="A157" i="32" s="1"/>
  <c r="A158" i="32" s="1"/>
  <c r="A160" i="32" s="1"/>
  <c r="A161" i="32" s="1"/>
  <c r="A162" i="32" s="1"/>
  <c r="A163" i="32" s="1"/>
  <c r="D158" i="32"/>
  <c r="D102" i="32"/>
  <c r="D59" i="32"/>
  <c r="D79" i="32"/>
  <c r="A117" i="10"/>
  <c r="A118" i="10" s="1"/>
  <c r="A119" i="10" s="1"/>
  <c r="A120" i="10" s="1"/>
  <c r="A121" i="10" s="1"/>
  <c r="A134" i="10"/>
  <c r="A135" i="10" s="1"/>
  <c r="A137" i="10" s="1"/>
  <c r="A138" i="10" s="1"/>
  <c r="A139" i="10" s="1"/>
  <c r="A140" i="10" s="1"/>
  <c r="A141" i="10" s="1"/>
  <c r="A142" i="10" s="1"/>
  <c r="A143" i="10" s="1"/>
  <c r="A145" i="10" s="1"/>
  <c r="A146" i="10" s="1"/>
  <c r="A147" i="10" s="1"/>
  <c r="A148" i="10" s="1"/>
  <c r="A149" i="10" s="1"/>
  <c r="A150" i="10" s="1"/>
  <c r="A152" i="10" s="1"/>
  <c r="A153" i="10" s="1"/>
  <c r="A154" i="10" s="1"/>
  <c r="A155" i="10" s="1"/>
  <c r="A156" i="10" s="1"/>
  <c r="A157" i="10" s="1"/>
  <c r="A159" i="10" s="1"/>
  <c r="A160" i="10" s="1"/>
  <c r="A161" i="10" s="1"/>
  <c r="A162" i="10" s="1"/>
  <c r="H26" i="49"/>
  <c r="L26" i="49"/>
  <c r="P26" i="49"/>
  <c r="T26" i="49"/>
  <c r="X26" i="49"/>
  <c r="AB26" i="49"/>
  <c r="AF26" i="49"/>
  <c r="F26" i="49"/>
  <c r="J26" i="49"/>
  <c r="N26" i="49"/>
  <c r="R26" i="49"/>
  <c r="V26" i="49"/>
  <c r="Z26" i="49"/>
  <c r="AD26" i="49"/>
  <c r="F14" i="49"/>
  <c r="J14" i="49"/>
  <c r="N14" i="49"/>
  <c r="R14" i="49"/>
  <c r="V14" i="49"/>
  <c r="Z14" i="49"/>
  <c r="AD14" i="49"/>
  <c r="E14" i="49"/>
  <c r="I14" i="49"/>
  <c r="M14" i="49"/>
  <c r="Q14" i="49"/>
  <c r="U14" i="49"/>
  <c r="Y14" i="49"/>
  <c r="AC14" i="49"/>
  <c r="G32" i="43" l="1"/>
  <c r="I33" i="50"/>
  <c r="G37" i="43"/>
  <c r="G58" i="43" s="1"/>
  <c r="G59" i="50"/>
  <c r="G33" i="50"/>
  <c r="P51" i="30"/>
  <c r="D31" i="32"/>
  <c r="D20" i="32"/>
  <c r="D23" i="32" s="1"/>
  <c r="F20" i="32"/>
  <c r="F23" i="32" s="1"/>
  <c r="F33" i="32" s="1"/>
  <c r="P18" i="30"/>
  <c r="A341" i="47"/>
  <c r="A340" i="47"/>
  <c r="A339" i="47"/>
  <c r="A338" i="47"/>
  <c r="A337" i="47"/>
  <c r="A336" i="47"/>
  <c r="A335" i="47"/>
  <c r="A334" i="47"/>
  <c r="A333" i="47"/>
  <c r="A332" i="47"/>
  <c r="A331" i="47"/>
  <c r="A330" i="47"/>
  <c r="A329" i="47"/>
  <c r="A319" i="47"/>
  <c r="A318" i="47"/>
  <c r="A317" i="47"/>
  <c r="A316" i="47"/>
  <c r="A315" i="47"/>
  <c r="A314" i="47"/>
  <c r="A313" i="47"/>
  <c r="A312" i="47"/>
  <c r="A293" i="47"/>
  <c r="A291" i="47"/>
  <c r="A288" i="47"/>
  <c r="A277" i="47"/>
  <c r="A267" i="47"/>
  <c r="A266" i="47"/>
  <c r="A265" i="47"/>
  <c r="A263" i="47"/>
  <c r="A262" i="47"/>
  <c r="A261" i="47"/>
  <c r="A260" i="47"/>
  <c r="A259" i="47"/>
  <c r="A258" i="47"/>
  <c r="A257" i="47"/>
  <c r="A255" i="47"/>
  <c r="A253" i="47"/>
  <c r="A252" i="47"/>
  <c r="A249" i="47"/>
  <c r="A248" i="47"/>
  <c r="A247" i="47"/>
  <c r="A246" i="47"/>
  <c r="A245" i="47"/>
  <c r="A244" i="47"/>
  <c r="A243" i="47"/>
  <c r="A241" i="47"/>
  <c r="A240" i="47"/>
  <c r="A238" i="47"/>
  <c r="A236" i="47"/>
  <c r="A234" i="47"/>
  <c r="A233" i="47"/>
  <c r="A232" i="47"/>
  <c r="A231" i="47"/>
  <c r="A229" i="47"/>
  <c r="A227" i="47"/>
  <c r="A226" i="47"/>
  <c r="A225" i="47"/>
  <c r="A224" i="47"/>
  <c r="A222" i="47"/>
  <c r="A220" i="47"/>
  <c r="A219" i="47"/>
  <c r="A218" i="47"/>
  <c r="A217" i="47"/>
  <c r="A216" i="47"/>
  <c r="A214" i="47"/>
  <c r="A212" i="47"/>
  <c r="A211" i="47"/>
  <c r="A210" i="47"/>
  <c r="A209" i="47"/>
  <c r="A208" i="47"/>
  <c r="A207" i="47"/>
  <c r="A206" i="47"/>
  <c r="A205" i="47"/>
  <c r="A203" i="47"/>
  <c r="A202" i="47"/>
  <c r="A201" i="47"/>
  <c r="A200" i="47"/>
  <c r="A199" i="47"/>
  <c r="A198" i="47"/>
  <c r="A197" i="47"/>
  <c r="A196" i="47"/>
  <c r="A195" i="47"/>
  <c r="A194" i="47"/>
  <c r="A192" i="47"/>
  <c r="A191" i="47"/>
  <c r="A189"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K102" i="38" s="1"/>
  <c r="A18" i="47"/>
  <c r="A17" i="47"/>
  <c r="A15" i="47"/>
  <c r="G101" i="38" s="1"/>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N11" i="38" l="1"/>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P52" i="38" s="1"/>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D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P44" i="38" s="1"/>
  <c r="O43" i="38"/>
  <c r="K43" i="38"/>
  <c r="G43" i="38"/>
  <c r="O42" i="38"/>
  <c r="K42" i="38"/>
  <c r="G42" i="38"/>
  <c r="O41" i="38"/>
  <c r="K41" i="38"/>
  <c r="G41" i="38"/>
  <c r="O40" i="38"/>
  <c r="K40" i="38"/>
  <c r="G40" i="38"/>
  <c r="O39" i="38"/>
  <c r="K39" i="38"/>
  <c r="G39" i="38"/>
  <c r="O38" i="38"/>
  <c r="K38" i="38"/>
  <c r="G38" i="38"/>
  <c r="O37" i="38"/>
  <c r="K37" i="38"/>
  <c r="P37" i="38" s="1"/>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P53" i="38" s="1"/>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P41" i="38" s="1"/>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54" i="38"/>
  <c r="P35" i="38"/>
  <c r="P30" i="38" l="1"/>
  <c r="P39" i="38"/>
  <c r="P48" i="38"/>
  <c r="F76" i="10" s="1"/>
  <c r="P32" i="38"/>
  <c r="F57" i="10" s="1"/>
  <c r="P46" i="38"/>
  <c r="P62" i="38"/>
  <c r="H114" i="38"/>
  <c r="P72" i="38"/>
  <c r="D119"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D76" i="10"/>
  <c r="F67" i="10"/>
  <c r="D67" i="10"/>
  <c r="D55" i="10"/>
  <c r="F55" i="10"/>
  <c r="F74" i="10"/>
  <c r="D74" i="10"/>
  <c r="F109" i="10"/>
  <c r="D109" i="10"/>
  <c r="F63" i="10"/>
  <c r="D63" i="10"/>
  <c r="D72" i="10"/>
  <c r="F72" i="10"/>
  <c r="F65" i="10"/>
  <c r="D65" i="10"/>
  <c r="F97" i="10"/>
  <c r="D97" i="10"/>
  <c r="F69" i="10"/>
  <c r="D69" i="10"/>
  <c r="F96" i="10"/>
  <c r="D96" i="10"/>
  <c r="E96" i="10" s="1"/>
  <c r="F98" i="10"/>
  <c r="D98" i="10"/>
  <c r="E98" i="10" s="1"/>
  <c r="P50" i="38"/>
  <c r="P40" i="38"/>
  <c r="P36" i="38"/>
  <c r="P38" i="38"/>
  <c r="P34" i="38"/>
  <c r="P42" i="38"/>
  <c r="P43" i="38"/>
  <c r="P56" i="38"/>
  <c r="P55" i="38"/>
  <c r="P45" i="38"/>
  <c r="P51" i="38"/>
  <c r="P49" i="38"/>
  <c r="P47" i="38"/>
  <c r="P33" i="38"/>
  <c r="Q42" i="28"/>
  <c r="D57" i="10" l="1"/>
  <c r="E57" i="10" s="1"/>
  <c r="F119" i="10"/>
  <c r="E119" i="10" s="1"/>
  <c r="E97" i="10"/>
  <c r="E109" i="10"/>
  <c r="E74" i="10"/>
  <c r="E67" i="10"/>
  <c r="E69" i="10"/>
  <c r="E65" i="10"/>
  <c r="E63" i="10"/>
  <c r="E76" i="10"/>
  <c r="F95" i="10"/>
  <c r="D95" i="10"/>
  <c r="F71" i="10"/>
  <c r="D71" i="10"/>
  <c r="F64" i="10"/>
  <c r="D64" i="10"/>
  <c r="F75" i="10"/>
  <c r="D75" i="10"/>
  <c r="F99" i="10"/>
  <c r="D99" i="10"/>
  <c r="F62" i="10"/>
  <c r="D62" i="10"/>
  <c r="D94" i="10"/>
  <c r="F94" i="10"/>
  <c r="F77" i="10"/>
  <c r="D77" i="10"/>
  <c r="D100" i="10"/>
  <c r="F100" i="10"/>
  <c r="F66" i="10"/>
  <c r="D66" i="10"/>
  <c r="E72" i="10"/>
  <c r="F61" i="10"/>
  <c r="D61" i="10"/>
  <c r="F73" i="10"/>
  <c r="D73" i="10"/>
  <c r="F70" i="10"/>
  <c r="D70" i="10"/>
  <c r="F68" i="10"/>
  <c r="D68" i="10"/>
  <c r="E55" i="10"/>
  <c r="P21" i="30"/>
  <c r="E70" i="10" l="1"/>
  <c r="E66" i="10"/>
  <c r="E77" i="10"/>
  <c r="E62" i="10"/>
  <c r="E75" i="10"/>
  <c r="E71" i="10"/>
  <c r="E100" i="10"/>
  <c r="F78" i="10"/>
  <c r="F101" i="10"/>
  <c r="E99" i="10"/>
  <c r="E64" i="10"/>
  <c r="E95" i="10"/>
  <c r="E61" i="10"/>
  <c r="D78" i="10"/>
  <c r="E68" i="10"/>
  <c r="E73" i="10"/>
  <c r="E94" i="10"/>
  <c r="D101" i="10"/>
  <c r="D148" i="50"/>
  <c r="D151" i="50" l="1"/>
  <c r="D189" i="50" s="1"/>
  <c r="D198" i="50" s="1"/>
  <c r="D200" i="50" s="1"/>
  <c r="G148" i="50"/>
  <c r="I148" i="50" l="1"/>
  <c r="G151" i="50"/>
  <c r="I151" i="50" l="1"/>
  <c r="G147" i="43"/>
  <c r="G150" i="43" s="1"/>
  <c r="F27" i="29" l="1"/>
  <c r="F29" i="29" s="1"/>
  <c r="F33" i="29" s="1"/>
  <c r="F9" i="29" s="1"/>
  <c r="A27" i="29"/>
  <c r="A15" i="29"/>
  <c r="E14" i="29"/>
  <c r="F11" i="29" l="1"/>
  <c r="F17" i="29" l="1"/>
  <c r="F19" i="29" s="1"/>
  <c r="F21" i="29" s="1"/>
  <c r="F15" i="29"/>
  <c r="A4" i="39" l="1"/>
  <c r="P7" i="39"/>
  <c r="A6" i="39"/>
  <c r="A2" i="39"/>
  <c r="A78" i="39" s="1"/>
  <c r="A1" i="39"/>
  <c r="A4" i="38"/>
  <c r="A2" i="38"/>
  <c r="A78" i="38" s="1"/>
  <c r="A1" i="38"/>
  <c r="P7" i="38"/>
  <c r="A6" i="38"/>
  <c r="F21" i="43"/>
  <c r="D21" i="43"/>
  <c r="I8" i="43"/>
  <c r="A7" i="43"/>
  <c r="A4" i="43"/>
  <c r="K193" i="43"/>
  <c r="K192" i="43"/>
  <c r="I133" i="43"/>
  <c r="I129" i="43"/>
  <c r="I92" i="43"/>
  <c r="I52" i="43"/>
  <c r="A14" i="43"/>
  <c r="A15" i="43" s="1"/>
  <c r="A16" i="43" s="1"/>
  <c r="A17" i="43" s="1"/>
  <c r="A2" i="43"/>
  <c r="A164" i="43" s="1"/>
  <c r="A1" i="43"/>
  <c r="C37" i="5"/>
  <c r="C36" i="5"/>
  <c r="I174" i="10"/>
  <c r="I133" i="10"/>
  <c r="I92" i="10"/>
  <c r="I52" i="10"/>
  <c r="P33" i="28"/>
  <c r="P34" i="28"/>
  <c r="E111" i="50" s="1"/>
  <c r="G111" i="50" s="1"/>
  <c r="I111" i="50" s="1"/>
  <c r="G110" i="43" s="1"/>
  <c r="P35" i="28"/>
  <c r="E112" i="50" s="1"/>
  <c r="G112" i="50" s="1"/>
  <c r="I112" i="50" s="1"/>
  <c r="G111" i="43" s="1"/>
  <c r="P36" i="28"/>
  <c r="E113" i="50" s="1"/>
  <c r="G113" i="50" s="1"/>
  <c r="I113" i="50" s="1"/>
  <c r="G112" i="43" s="1"/>
  <c r="E117" i="50"/>
  <c r="G117" i="50" s="1"/>
  <c r="I117" i="50" s="1"/>
  <c r="G116" i="43" s="1"/>
  <c r="P37" i="28"/>
  <c r="E121" i="50" s="1"/>
  <c r="G121" i="50" s="1"/>
  <c r="I121" i="50" s="1"/>
  <c r="G120" i="43" s="1"/>
  <c r="P38" i="28"/>
  <c r="A341" i="42"/>
  <c r="A340" i="42"/>
  <c r="A339" i="42"/>
  <c r="A338" i="42"/>
  <c r="A337" i="42"/>
  <c r="A336" i="42"/>
  <c r="A335" i="42"/>
  <c r="A334" i="42"/>
  <c r="A333" i="42"/>
  <c r="A332" i="42"/>
  <c r="A331" i="42"/>
  <c r="A330" i="42"/>
  <c r="A329" i="42"/>
  <c r="A319" i="42"/>
  <c r="A318" i="42"/>
  <c r="A317" i="42"/>
  <c r="A316" i="42"/>
  <c r="A315" i="42"/>
  <c r="A314" i="42"/>
  <c r="A313" i="42"/>
  <c r="A312" i="42"/>
  <c r="AG294" i="42"/>
  <c r="A293" i="42"/>
  <c r="A291" i="42"/>
  <c r="A288" i="42"/>
  <c r="A277" i="42"/>
  <c r="AG276" i="42"/>
  <c r="AG272" i="42"/>
  <c r="A267" i="42"/>
  <c r="A266" i="42"/>
  <c r="A265" i="42"/>
  <c r="A263" i="42"/>
  <c r="A262" i="42"/>
  <c r="A261" i="42"/>
  <c r="A260" i="42"/>
  <c r="A259" i="42"/>
  <c r="A258" i="42"/>
  <c r="A257" i="42"/>
  <c r="A255" i="42"/>
  <c r="A253" i="42"/>
  <c r="A252" i="42"/>
  <c r="A249" i="42"/>
  <c r="A248" i="42"/>
  <c r="A247" i="42"/>
  <c r="A246" i="42"/>
  <c r="A245" i="42"/>
  <c r="A244" i="42"/>
  <c r="A243" i="42"/>
  <c r="A241" i="42"/>
  <c r="A240" i="42"/>
  <c r="A238" i="42"/>
  <c r="A236" i="42"/>
  <c r="A234" i="42"/>
  <c r="A233" i="42"/>
  <c r="A232" i="42"/>
  <c r="A231" i="42"/>
  <c r="A229" i="42"/>
  <c r="A227" i="42"/>
  <c r="A226" i="42"/>
  <c r="A225" i="42"/>
  <c r="A224" i="42"/>
  <c r="A222" i="42"/>
  <c r="A220" i="42"/>
  <c r="A219" i="42"/>
  <c r="A218" i="42"/>
  <c r="A217" i="42"/>
  <c r="A216"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G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33" i="42"/>
  <c r="A32" i="42"/>
  <c r="A31" i="42"/>
  <c r="A30" i="42"/>
  <c r="A28" i="42"/>
  <c r="A26" i="42"/>
  <c r="A25" i="42"/>
  <c r="A24" i="42"/>
  <c r="A22" i="42"/>
  <c r="A21" i="42"/>
  <c r="A20" i="42"/>
  <c r="A19" i="42"/>
  <c r="A18" i="42"/>
  <c r="A17" i="42"/>
  <c r="A15" i="42"/>
  <c r="P16" i="39"/>
  <c r="D17" i="43" s="1"/>
  <c r="A12" i="39"/>
  <c r="A13" i="39" s="1"/>
  <c r="A14" i="39" s="1"/>
  <c r="A15" i="39" s="1"/>
  <c r="A16" i="39" s="1"/>
  <c r="A17" i="39" s="1"/>
  <c r="A18" i="39" s="1"/>
  <c r="A12" i="38"/>
  <c r="E107" i="50" l="1"/>
  <c r="G107" i="50" s="1"/>
  <c r="P39" i="28"/>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G191" i="50" s="1"/>
  <c r="I191" i="50" s="1"/>
  <c r="G190" i="43" s="1"/>
  <c r="A128" i="43"/>
  <c r="A169" i="43"/>
  <c r="A84" i="43"/>
  <c r="A166" i="43"/>
  <c r="A81" i="43"/>
  <c r="A163" i="43"/>
  <c r="I88" i="43"/>
  <c r="I170" i="43"/>
  <c r="A122"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3" i="43"/>
  <c r="A42" i="43"/>
  <c r="A82" i="43"/>
  <c r="A125" i="43"/>
  <c r="A44" i="43"/>
  <c r="A47" i="43"/>
  <c r="A87" i="43"/>
  <c r="A41" i="43"/>
  <c r="I48" i="43"/>
  <c r="P26" i="39"/>
  <c r="P17" i="39"/>
  <c r="P14" i="39"/>
  <c r="P18" i="39"/>
  <c r="D16" i="43" l="1"/>
  <c r="E16" i="43" s="1"/>
  <c r="E136" i="50"/>
  <c r="E189" i="50" s="1"/>
  <c r="E198" i="50" s="1"/>
  <c r="E200" i="50" s="1"/>
  <c r="D39" i="43"/>
  <c r="E39" i="43" s="1"/>
  <c r="F39" i="43"/>
  <c r="F15" i="10"/>
  <c r="D15" i="10"/>
  <c r="D16" i="10"/>
  <c r="F16" i="10"/>
  <c r="D17" i="10"/>
  <c r="F17" i="10"/>
  <c r="D18" i="10"/>
  <c r="F18" i="10"/>
  <c r="I107" i="50"/>
  <c r="G136" i="50"/>
  <c r="G189" i="50" s="1"/>
  <c r="G198" i="50" s="1"/>
  <c r="G200"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F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P114" i="39" l="1"/>
  <c r="E18" i="43"/>
  <c r="P114" i="38"/>
  <c r="E15" i="43"/>
  <c r="D119" i="43"/>
  <c r="F119" i="43"/>
  <c r="H119" i="43" s="1"/>
  <c r="F131" i="51" s="1"/>
  <c r="H131" i="51" s="1"/>
  <c r="D109" i="43"/>
  <c r="F109" i="43"/>
  <c r="F63" i="43"/>
  <c r="D63" i="43"/>
  <c r="F25" i="43"/>
  <c r="D25" i="43"/>
  <c r="F100" i="43"/>
  <c r="D100" i="43"/>
  <c r="F94" i="43"/>
  <c r="D94" i="43"/>
  <c r="D38" i="43"/>
  <c r="E38" i="43" s="1"/>
  <c r="F38" i="43"/>
  <c r="F120" i="43"/>
  <c r="H120" i="43" s="1"/>
  <c r="F132" i="51" s="1"/>
  <c r="H132" i="51" s="1"/>
  <c r="D120" i="43"/>
  <c r="F104" i="43"/>
  <c r="D104" i="43"/>
  <c r="F64" i="43"/>
  <c r="D64" i="43"/>
  <c r="F70" i="43"/>
  <c r="D70" i="43"/>
  <c r="E70" i="43" s="1"/>
  <c r="F62" i="43"/>
  <c r="D62" i="43"/>
  <c r="F107" i="43"/>
  <c r="D107" i="43"/>
  <c r="D118" i="43"/>
  <c r="F118" i="43"/>
  <c r="H118" i="43" s="1"/>
  <c r="F130" i="51" s="1"/>
  <c r="H130" i="51" s="1"/>
  <c r="D99" i="43"/>
  <c r="E99" i="43" s="1"/>
  <c r="F99" i="43"/>
  <c r="D57" i="43"/>
  <c r="E57" i="43" s="1"/>
  <c r="F57" i="43"/>
  <c r="F98" i="43"/>
  <c r="D98" i="43"/>
  <c r="E98" i="43" s="1"/>
  <c r="D56" i="43"/>
  <c r="E56" i="43" s="1"/>
  <c r="F56" i="43"/>
  <c r="D69" i="43"/>
  <c r="F69" i="43"/>
  <c r="F116" i="43"/>
  <c r="D116" i="43"/>
  <c r="D97" i="43"/>
  <c r="F97" i="43"/>
  <c r="F53" i="43"/>
  <c r="D53" i="43"/>
  <c r="F105" i="43"/>
  <c r="D105" i="43"/>
  <c r="F114" i="43"/>
  <c r="D114" i="43"/>
  <c r="E114" i="43" s="1"/>
  <c r="F95" i="43"/>
  <c r="D95" i="43"/>
  <c r="F37" i="43"/>
  <c r="D37" i="43"/>
  <c r="D74" i="43"/>
  <c r="F74" i="43"/>
  <c r="F40" i="43"/>
  <c r="D40" i="43"/>
  <c r="E40" i="43" s="1"/>
  <c r="D115" i="43"/>
  <c r="F115" i="43"/>
  <c r="D121" i="43"/>
  <c r="E121" i="43" s="1"/>
  <c r="F121" i="43"/>
  <c r="H121" i="43" s="1"/>
  <c r="D61" i="43"/>
  <c r="F61" i="43"/>
  <c r="F112" i="43"/>
  <c r="D112" i="43"/>
  <c r="F77" i="43"/>
  <c r="D77" i="43"/>
  <c r="F26" i="43"/>
  <c r="D26" i="43"/>
  <c r="F66" i="43"/>
  <c r="D66" i="43"/>
  <c r="F65" i="43"/>
  <c r="D65" i="43"/>
  <c r="F110" i="43"/>
  <c r="D110" i="43"/>
  <c r="D75" i="43"/>
  <c r="F75" i="43"/>
  <c r="D72" i="43"/>
  <c r="F72" i="43"/>
  <c r="D117" i="43"/>
  <c r="F117" i="43"/>
  <c r="H117" i="43" s="1"/>
  <c r="F129" i="51" s="1"/>
  <c r="H129" i="51" s="1"/>
  <c r="D29" i="43"/>
  <c r="F29" i="43"/>
  <c r="F113" i="43"/>
  <c r="D113" i="43"/>
  <c r="E113" i="43" s="1"/>
  <c r="F134" i="43"/>
  <c r="D134" i="43"/>
  <c r="D71" i="43"/>
  <c r="F71" i="43"/>
  <c r="D111" i="43"/>
  <c r="F111" i="43"/>
  <c r="D67" i="43"/>
  <c r="F67" i="43"/>
  <c r="F96" i="43"/>
  <c r="D96" i="43"/>
  <c r="E96" i="43" s="1"/>
  <c r="F54" i="43"/>
  <c r="D54" i="43"/>
  <c r="F108" i="43"/>
  <c r="D108" i="43"/>
  <c r="F73" i="43"/>
  <c r="D73" i="43"/>
  <c r="D28" i="43"/>
  <c r="F28" i="43"/>
  <c r="F27" i="43"/>
  <c r="D27" i="43"/>
  <c r="F106" i="43"/>
  <c r="D106" i="43"/>
  <c r="F68" i="43"/>
  <c r="D68" i="43"/>
  <c r="E68" i="43" s="1"/>
  <c r="D76" i="43"/>
  <c r="F76" i="43"/>
  <c r="D55" i="43"/>
  <c r="F55" i="43"/>
  <c r="F195" i="10"/>
  <c r="D195" i="10"/>
  <c r="F56" i="10"/>
  <c r="D56" i="10"/>
  <c r="F180" i="10"/>
  <c r="D180" i="10"/>
  <c r="F146" i="10"/>
  <c r="D146" i="10"/>
  <c r="F114" i="10"/>
  <c r="D114" i="10"/>
  <c r="E114" i="10" s="1"/>
  <c r="F38" i="10"/>
  <c r="D38" i="10"/>
  <c r="E38" i="10" s="1"/>
  <c r="F142" i="10"/>
  <c r="D142" i="10"/>
  <c r="D140" i="10"/>
  <c r="F140" i="10"/>
  <c r="F113" i="10"/>
  <c r="D113" i="10"/>
  <c r="F178" i="10"/>
  <c r="D178" i="10"/>
  <c r="F141" i="10"/>
  <c r="D141" i="10"/>
  <c r="F112" i="10"/>
  <c r="D112" i="10"/>
  <c r="F149" i="10"/>
  <c r="D149" i="10"/>
  <c r="F108" i="10"/>
  <c r="D108" i="10"/>
  <c r="F104" i="10"/>
  <c r="D104" i="10"/>
  <c r="D39" i="10"/>
  <c r="F39" i="10"/>
  <c r="D147" i="10"/>
  <c r="F147" i="10"/>
  <c r="F111" i="10"/>
  <c r="D111" i="10"/>
  <c r="F176" i="10"/>
  <c r="D176" i="10"/>
  <c r="F139" i="10"/>
  <c r="D139" i="10"/>
  <c r="F110" i="10"/>
  <c r="D110" i="10"/>
  <c r="F53" i="10"/>
  <c r="D53" i="10"/>
  <c r="D177" i="10"/>
  <c r="F177" i="10"/>
  <c r="F162" i="10"/>
  <c r="D162" i="10"/>
  <c r="F107" i="10"/>
  <c r="D107" i="10"/>
  <c r="F138" i="10"/>
  <c r="D138" i="10"/>
  <c r="D154" i="10"/>
  <c r="E154" i="10" s="1"/>
  <c r="F154" i="10"/>
  <c r="F134" i="10"/>
  <c r="D134" i="10"/>
  <c r="F106" i="10"/>
  <c r="D106" i="10"/>
  <c r="D181" i="10"/>
  <c r="F181" i="10"/>
  <c r="F120" i="10"/>
  <c r="D120" i="10"/>
  <c r="F160" i="10"/>
  <c r="D160" i="10"/>
  <c r="F105" i="10"/>
  <c r="D105" i="10"/>
  <c r="F179" i="10"/>
  <c r="D179" i="10"/>
  <c r="D117" i="10"/>
  <c r="F117" i="10"/>
  <c r="F155" i="10"/>
  <c r="D155" i="10"/>
  <c r="D121" i="10"/>
  <c r="E121" i="10" s="1"/>
  <c r="F121" i="10"/>
  <c r="F40" i="10"/>
  <c r="D40" i="10"/>
  <c r="F183" i="10"/>
  <c r="D183" i="10"/>
  <c r="D185" i="10"/>
  <c r="F185" i="10"/>
  <c r="F115" i="10"/>
  <c r="D115" i="10"/>
  <c r="F184" i="10"/>
  <c r="D184" i="10"/>
  <c r="F153" i="10"/>
  <c r="D153" i="10"/>
  <c r="F118" i="10"/>
  <c r="D118" i="10"/>
  <c r="F54" i="10"/>
  <c r="D54" i="10"/>
  <c r="F156" i="10"/>
  <c r="D156" i="10"/>
  <c r="E156" i="10" s="1"/>
  <c r="F37" i="10"/>
  <c r="D37" i="10"/>
  <c r="F190" i="10"/>
  <c r="D190" i="10"/>
  <c r="F182" i="10"/>
  <c r="D182" i="10"/>
  <c r="F148" i="10"/>
  <c r="D148" i="10"/>
  <c r="F116" i="10"/>
  <c r="D116" i="10"/>
  <c r="F175" i="10"/>
  <c r="D175" i="10"/>
  <c r="F191" i="10"/>
  <c r="D191" i="10"/>
  <c r="D161" i="10"/>
  <c r="F161" i="10"/>
  <c r="D28" i="10"/>
  <c r="F28" i="10"/>
  <c r="E18" i="10"/>
  <c r="E16" i="10"/>
  <c r="D29" i="10"/>
  <c r="F29" i="10"/>
  <c r="E15" i="10"/>
  <c r="D19" i="10"/>
  <c r="D25" i="10"/>
  <c r="F25" i="10"/>
  <c r="D26" i="10"/>
  <c r="F26" i="10"/>
  <c r="D27" i="10"/>
  <c r="F27" i="10"/>
  <c r="F20" i="10"/>
  <c r="D20" i="10"/>
  <c r="E17" i="10"/>
  <c r="F19" i="10"/>
  <c r="I136" i="50"/>
  <c r="I189" i="50" s="1"/>
  <c r="I198" i="50" s="1"/>
  <c r="G106" i="43"/>
  <c r="G135" i="43" s="1"/>
  <c r="G188" i="43" s="1"/>
  <c r="G197" i="43" s="1"/>
  <c r="G199" i="43" s="1"/>
  <c r="E20" i="43"/>
  <c r="A65" i="43"/>
  <c r="D19" i="43"/>
  <c r="D22" i="43" s="1"/>
  <c r="F142" i="43"/>
  <c r="D142" i="43"/>
  <c r="D160" i="43"/>
  <c r="F160" i="43"/>
  <c r="F183" i="43"/>
  <c r="D183" i="43"/>
  <c r="F156" i="43"/>
  <c r="D156" i="43"/>
  <c r="E156" i="43" s="1"/>
  <c r="F181" i="43"/>
  <c r="D181" i="43"/>
  <c r="F185" i="43"/>
  <c r="D185" i="43"/>
  <c r="D155" i="43"/>
  <c r="F155" i="43"/>
  <c r="F138" i="43"/>
  <c r="D138" i="43"/>
  <c r="D190" i="43"/>
  <c r="F190" i="43"/>
  <c r="F147" i="43"/>
  <c r="D147" i="43"/>
  <c r="F149" i="43"/>
  <c r="D149" i="43"/>
  <c r="D180" i="43"/>
  <c r="F180" i="43"/>
  <c r="F195" i="43"/>
  <c r="D195" i="43"/>
  <c r="D182" i="43"/>
  <c r="F182" i="43"/>
  <c r="F148" i="43"/>
  <c r="D148" i="43"/>
  <c r="F175" i="43"/>
  <c r="D175" i="43"/>
  <c r="F191" i="43"/>
  <c r="D191" i="43"/>
  <c r="F179" i="43"/>
  <c r="D179" i="43"/>
  <c r="E179" i="43" s="1"/>
  <c r="D184" i="43"/>
  <c r="F184" i="43"/>
  <c r="F140" i="43"/>
  <c r="D140" i="43"/>
  <c r="D141" i="43"/>
  <c r="F141" i="43"/>
  <c r="D153" i="43"/>
  <c r="E153" i="43" s="1"/>
  <c r="F153" i="43"/>
  <c r="F154" i="43"/>
  <c r="D154" i="43"/>
  <c r="E154" i="43" s="1"/>
  <c r="D178" i="43"/>
  <c r="F178" i="43"/>
  <c r="D139" i="43"/>
  <c r="F139" i="43"/>
  <c r="D176" i="43"/>
  <c r="F176" i="43"/>
  <c r="D146" i="43"/>
  <c r="F146" i="43"/>
  <c r="F161" i="43"/>
  <c r="D161" i="43"/>
  <c r="F177" i="43"/>
  <c r="D177" i="43"/>
  <c r="F162" i="43"/>
  <c r="D162" i="43"/>
  <c r="A15" i="38"/>
  <c r="F19" i="43"/>
  <c r="F22" i="43" s="1"/>
  <c r="E55" i="43" l="1"/>
  <c r="E67" i="43"/>
  <c r="E71" i="43"/>
  <c r="E117" i="43"/>
  <c r="E75" i="43"/>
  <c r="E118" i="43"/>
  <c r="E109" i="43"/>
  <c r="F101" i="43"/>
  <c r="E106" i="43"/>
  <c r="E108" i="43"/>
  <c r="E134" i="43"/>
  <c r="E110" i="43"/>
  <c r="E66" i="43"/>
  <c r="E77" i="43"/>
  <c r="E95" i="43"/>
  <c r="E105" i="43"/>
  <c r="E107" i="43"/>
  <c r="E100" i="43"/>
  <c r="E63" i="43"/>
  <c r="E155" i="43"/>
  <c r="E27" i="43"/>
  <c r="E73" i="43"/>
  <c r="E54" i="43"/>
  <c r="E65" i="43"/>
  <c r="E26" i="43"/>
  <c r="E112" i="43"/>
  <c r="E37" i="43"/>
  <c r="D58" i="43"/>
  <c r="E53" i="43"/>
  <c r="E116" i="43"/>
  <c r="E62" i="43"/>
  <c r="E64" i="43"/>
  <c r="E120" i="43"/>
  <c r="E94" i="43"/>
  <c r="D101" i="43"/>
  <c r="D30" i="43"/>
  <c r="E25" i="43"/>
  <c r="F58" i="43"/>
  <c r="F30" i="43"/>
  <c r="F32" i="43" s="1"/>
  <c r="F78" i="43"/>
  <c r="E104" i="43"/>
  <c r="D135" i="43"/>
  <c r="F186" i="43"/>
  <c r="D32" i="43"/>
  <c r="E178" i="43"/>
  <c r="E180" i="43"/>
  <c r="D186" i="43"/>
  <c r="E76" i="43"/>
  <c r="E28" i="43"/>
  <c r="E111" i="43"/>
  <c r="E29" i="43"/>
  <c r="E72" i="43"/>
  <c r="D78" i="43"/>
  <c r="E61" i="43"/>
  <c r="E115" i="43"/>
  <c r="E74" i="43"/>
  <c r="E97" i="43"/>
  <c r="E69" i="43"/>
  <c r="F135" i="43"/>
  <c r="E119" i="43"/>
  <c r="E177" i="10"/>
  <c r="E147" i="10"/>
  <c r="E161" i="10"/>
  <c r="E185" i="10"/>
  <c r="E181" i="10"/>
  <c r="F143" i="10"/>
  <c r="E39" i="10"/>
  <c r="E140" i="10"/>
  <c r="E191" i="10"/>
  <c r="E116" i="10"/>
  <c r="E182" i="10"/>
  <c r="E54" i="10"/>
  <c r="E115" i="10"/>
  <c r="E183" i="10"/>
  <c r="E105" i="10"/>
  <c r="E120" i="10"/>
  <c r="E106" i="10"/>
  <c r="E107" i="10"/>
  <c r="E110" i="10"/>
  <c r="E149" i="10"/>
  <c r="E141" i="10"/>
  <c r="E113" i="10"/>
  <c r="E142" i="10"/>
  <c r="E180" i="10"/>
  <c r="F186" i="10"/>
  <c r="E37" i="10"/>
  <c r="D58" i="10"/>
  <c r="F58" i="10"/>
  <c r="E117" i="10"/>
  <c r="E20" i="10"/>
  <c r="E175" i="10"/>
  <c r="E148" i="10"/>
  <c r="E190" i="10"/>
  <c r="E118" i="10"/>
  <c r="E184" i="10"/>
  <c r="E40" i="10"/>
  <c r="E155" i="10"/>
  <c r="E179" i="10"/>
  <c r="D186" i="10"/>
  <c r="E160" i="10"/>
  <c r="E134" i="10"/>
  <c r="D143" i="10"/>
  <c r="E138" i="10"/>
  <c r="E162" i="10"/>
  <c r="E53" i="10"/>
  <c r="E139" i="10"/>
  <c r="E111" i="10"/>
  <c r="E108" i="10"/>
  <c r="E112" i="10"/>
  <c r="E178" i="10"/>
  <c r="D150" i="10"/>
  <c r="E146" i="10"/>
  <c r="E56" i="10"/>
  <c r="F150" i="10"/>
  <c r="E176" i="10"/>
  <c r="E104" i="10"/>
  <c r="D135" i="10"/>
  <c r="E153" i="10"/>
  <c r="D157" i="10"/>
  <c r="F157" i="10"/>
  <c r="F135" i="10"/>
  <c r="F22" i="10"/>
  <c r="F30" i="10"/>
  <c r="D22" i="10"/>
  <c r="E26" i="10"/>
  <c r="E27" i="10"/>
  <c r="D30" i="10"/>
  <c r="E25" i="10"/>
  <c r="E29" i="10"/>
  <c r="E28" i="10"/>
  <c r="I200" i="50"/>
  <c r="G201" i="43" s="1"/>
  <c r="A66" i="43"/>
  <c r="E181" i="43"/>
  <c r="E183" i="43"/>
  <c r="E142" i="43"/>
  <c r="E162" i="43"/>
  <c r="E161" i="43"/>
  <c r="E185" i="43"/>
  <c r="E141" i="43"/>
  <c r="E182" i="43"/>
  <c r="E177" i="43"/>
  <c r="E184" i="43"/>
  <c r="E190" i="43"/>
  <c r="F150" i="43"/>
  <c r="D157" i="43"/>
  <c r="F143" i="43"/>
  <c r="D150" i="43"/>
  <c r="E146" i="43"/>
  <c r="E139" i="43"/>
  <c r="E191" i="43"/>
  <c r="E148" i="43"/>
  <c r="E149" i="43"/>
  <c r="E160" i="43"/>
  <c r="E176" i="43"/>
  <c r="F157" i="43"/>
  <c r="E140" i="43"/>
  <c r="E175" i="43"/>
  <c r="E147" i="43"/>
  <c r="E138" i="43"/>
  <c r="D143" i="43"/>
  <c r="A16" i="38"/>
  <c r="A17" i="38" s="1"/>
  <c r="D188" i="43" l="1"/>
  <c r="D197" i="43" s="1"/>
  <c r="D199" i="43" s="1"/>
  <c r="D201" i="43" s="1"/>
  <c r="F188" i="43"/>
  <c r="F197" i="43" s="1"/>
  <c r="F199" i="43" s="1"/>
  <c r="F32" i="10"/>
  <c r="F188" i="10"/>
  <c r="F197" i="10" s="1"/>
  <c r="D188" i="10"/>
  <c r="D197" i="10" s="1"/>
  <c r="D32" i="10"/>
  <c r="A67" i="43"/>
  <c r="F174" i="32"/>
  <c r="E174" i="32"/>
  <c r="D174" i="32"/>
  <c r="F133" i="32"/>
  <c r="E133" i="32"/>
  <c r="D133" i="32"/>
  <c r="F92" i="32"/>
  <c r="E92" i="32"/>
  <c r="D92" i="32"/>
  <c r="F52" i="32"/>
  <c r="E52" i="32"/>
  <c r="D52" i="32"/>
  <c r="F10" i="32"/>
  <c r="F173" i="32" s="1"/>
  <c r="E10" i="32"/>
  <c r="D10" i="32"/>
  <c r="D199" i="10" l="1"/>
  <c r="F199" i="10"/>
  <c r="D173" i="32"/>
  <c r="F132" i="32"/>
  <c r="F51" i="32"/>
  <c r="D91" i="32"/>
  <c r="F91" i="32"/>
  <c r="E91" i="32"/>
  <c r="E173" i="32"/>
  <c r="D51" i="32"/>
  <c r="D132" i="32"/>
  <c r="E51" i="32"/>
  <c r="E132" i="32"/>
  <c r="A68" i="43"/>
  <c r="A69" i="43" l="1"/>
  <c r="A18" i="38"/>
  <c r="A19" i="38" s="1"/>
  <c r="A70" i="43" l="1"/>
  <c r="A71" i="43" s="1"/>
  <c r="A72" i="43" s="1"/>
  <c r="A73" i="43" s="1"/>
  <c r="A74" i="43" s="1"/>
  <c r="A75" i="43" s="1"/>
  <c r="A76" i="43" s="1"/>
  <c r="A77" i="43" s="1"/>
  <c r="A78" i="43" s="1"/>
  <c r="A93" i="43" s="1"/>
  <c r="A94" i="43" s="1"/>
  <c r="A95" i="43" l="1"/>
  <c r="A96" i="43" s="1"/>
  <c r="A97" i="43" s="1"/>
  <c r="A98" i="43" s="1"/>
  <c r="A99" i="43" s="1"/>
  <c r="A100" i="43" s="1"/>
  <c r="A101" i="43" l="1"/>
  <c r="A103" i="43" s="1"/>
  <c r="A104" i="43" s="1"/>
  <c r="A105" i="43" s="1"/>
  <c r="A106" i="43" s="1"/>
  <c r="A107" i="43" s="1"/>
  <c r="A108" i="43" s="1"/>
  <c r="A109" i="43" s="1"/>
  <c r="A110" i="43" s="1"/>
  <c r="A111" i="43" s="1"/>
  <c r="A112" i="43" s="1"/>
  <c r="A113" i="43" s="1"/>
  <c r="A114" i="43" s="1"/>
  <c r="A115" i="43" s="1"/>
  <c r="A116" i="43" s="1"/>
  <c r="A20" i="38"/>
  <c r="A134" i="43" l="1"/>
  <c r="A117" i="43"/>
  <c r="A118" i="43" s="1"/>
  <c r="A119" i="43" s="1"/>
  <c r="A120" i="43" s="1"/>
  <c r="A121" i="43" s="1"/>
  <c r="A21" i="38"/>
  <c r="A138" i="43" l="1"/>
  <c r="A139" i="43" s="1"/>
  <c r="A140" i="43" s="1"/>
  <c r="A141" i="43" s="1"/>
  <c r="A142" i="43" s="1"/>
  <c r="A143" i="43" s="1"/>
  <c r="A145" i="43" s="1"/>
  <c r="A146" i="43" s="1"/>
  <c r="A147" i="43" s="1"/>
  <c r="A148" i="43" s="1"/>
  <c r="A149" i="43" s="1"/>
  <c r="A150" i="43" s="1"/>
  <c r="A152" i="43" s="1"/>
  <c r="A153" i="43" s="1"/>
  <c r="A154" i="43" s="1"/>
  <c r="A155" i="43" s="1"/>
  <c r="A156" i="43" s="1"/>
  <c r="A157" i="43" s="1"/>
  <c r="A159" i="43" s="1"/>
  <c r="A160" i="43" s="1"/>
  <c r="A161" i="43" s="1"/>
  <c r="A162" i="43" s="1"/>
  <c r="A175" i="43" s="1"/>
  <c r="A176" i="43" s="1"/>
  <c r="A177" i="43" s="1"/>
  <c r="A178" i="43" s="1"/>
  <c r="A179" i="43" s="1"/>
  <c r="A180" i="43" s="1"/>
  <c r="A181" i="43" s="1"/>
  <c r="A182" i="43" s="1"/>
  <c r="A183" i="43" s="1"/>
  <c r="A184" i="43" s="1"/>
  <c r="A185" i="43" s="1"/>
  <c r="A186" i="43" s="1"/>
  <c r="A188" i="43" s="1"/>
  <c r="A190" i="43" s="1"/>
  <c r="A191" i="43" s="1"/>
  <c r="A192" i="43" s="1"/>
  <c r="A193" i="43" s="1"/>
  <c r="A194" i="43" s="1"/>
  <c r="A195" i="43" s="1"/>
  <c r="A197" i="43" s="1"/>
  <c r="A199" i="43" s="1"/>
  <c r="A135" i="43"/>
  <c r="A22" i="38"/>
  <c r="A23" i="38" l="1"/>
  <c r="A24" i="38" l="1"/>
  <c r="A25" i="38" l="1"/>
  <c r="I8" i="32"/>
  <c r="I169" i="32"/>
  <c r="I128" i="32"/>
  <c r="I87" i="32"/>
  <c r="I47" i="32"/>
  <c r="A26" i="38" l="1"/>
  <c r="A27" i="38" s="1"/>
  <c r="A28" i="38" s="1"/>
  <c r="A29" i="38" s="1"/>
  <c r="A30" i="38" s="1"/>
  <c r="A31" i="38" s="1"/>
  <c r="A32" i="38" s="1"/>
  <c r="A33" i="38" s="1"/>
  <c r="C17" i="35"/>
  <c r="C15" i="35"/>
  <c r="A11" i="35"/>
  <c r="A9" i="35"/>
  <c r="H192" i="43" l="1"/>
  <c r="F216" i="51" s="1"/>
  <c r="H216" i="51" s="1"/>
  <c r="H193" i="43"/>
  <c r="F217" i="51" s="1"/>
  <c r="H217" i="51" s="1"/>
  <c r="H76" i="43"/>
  <c r="F88" i="51" s="1"/>
  <c r="H88" i="51" s="1"/>
  <c r="H73" i="43"/>
  <c r="F73" i="51" s="1"/>
  <c r="H73" i="51" s="1"/>
  <c r="H74" i="43"/>
  <c r="F86" i="51" s="1"/>
  <c r="H86" i="51" s="1"/>
  <c r="H134" i="43"/>
  <c r="F134" i="51" s="1"/>
  <c r="H134" i="51" s="1"/>
  <c r="H181" i="43"/>
  <c r="F193" i="51" s="1"/>
  <c r="H193" i="51" s="1"/>
  <c r="H38" i="43"/>
  <c r="F38" i="51" s="1"/>
  <c r="H38" i="51" s="1"/>
  <c r="H72" i="43"/>
  <c r="F72" i="51" s="1"/>
  <c r="H72" i="51" s="1"/>
  <c r="H75" i="43"/>
  <c r="F87" i="51" s="1"/>
  <c r="H87" i="51" s="1"/>
  <c r="H71" i="43"/>
  <c r="F71" i="51" s="1"/>
  <c r="H71" i="51" s="1"/>
  <c r="H140" i="43"/>
  <c r="F152" i="51" s="1"/>
  <c r="H152" i="51" s="1"/>
  <c r="I171" i="32"/>
  <c r="I89" i="32"/>
  <c r="D205" i="32"/>
  <c r="E205" i="32" s="1"/>
  <c r="D203" i="32"/>
  <c r="F203" i="32" s="1"/>
  <c r="F38" i="32"/>
  <c r="I205" i="32"/>
  <c r="I203" i="32"/>
  <c r="A7" i="32"/>
  <c r="A4" i="32"/>
  <c r="A2" i="32"/>
  <c r="A1" i="32"/>
  <c r="F59" i="32" l="1"/>
  <c r="F189" i="32" s="1"/>
  <c r="A43" i="32"/>
  <c r="A85" i="32"/>
  <c r="A123" i="32"/>
  <c r="H25" i="43"/>
  <c r="F25" i="51" s="1"/>
  <c r="H25" i="51" s="1"/>
  <c r="H94" i="43"/>
  <c r="F94" i="51" s="1"/>
  <c r="E36" i="12"/>
  <c r="E35" i="12"/>
  <c r="H194" i="43"/>
  <c r="F218" i="51" s="1"/>
  <c r="H218" i="51" s="1"/>
  <c r="H195" i="43"/>
  <c r="F219" i="51" s="1"/>
  <c r="H219" i="51" s="1"/>
  <c r="H191" i="43"/>
  <c r="F215" i="51" s="1"/>
  <c r="H215" i="51" s="1"/>
  <c r="H184" i="43"/>
  <c r="F196" i="51" s="1"/>
  <c r="H196" i="51" s="1"/>
  <c r="H183" i="43"/>
  <c r="F195" i="51" s="1"/>
  <c r="H195" i="51" s="1"/>
  <c r="H182" i="43"/>
  <c r="F194" i="51" s="1"/>
  <c r="H194" i="51" s="1"/>
  <c r="H185" i="43"/>
  <c r="F197" i="51" s="1"/>
  <c r="H197" i="51" s="1"/>
  <c r="H179" i="43"/>
  <c r="F191" i="51" s="1"/>
  <c r="H191" i="51" s="1"/>
  <c r="H177" i="43"/>
  <c r="F189" i="51" s="1"/>
  <c r="H189" i="51" s="1"/>
  <c r="H175" i="43"/>
  <c r="F187" i="51" s="1"/>
  <c r="H187" i="51" s="1"/>
  <c r="H176" i="43"/>
  <c r="F188" i="51" s="1"/>
  <c r="H188" i="51" s="1"/>
  <c r="H162" i="43"/>
  <c r="F186" i="51" s="1"/>
  <c r="H186" i="51" s="1"/>
  <c r="H161" i="43"/>
  <c r="F185" i="51" s="1"/>
  <c r="H185" i="51" s="1"/>
  <c r="H178" i="43"/>
  <c r="F190" i="51" s="1"/>
  <c r="H190" i="51" s="1"/>
  <c r="H180" i="43"/>
  <c r="F192" i="51" s="1"/>
  <c r="H192" i="51" s="1"/>
  <c r="H155" i="43"/>
  <c r="F167" i="51" s="1"/>
  <c r="H167" i="51" s="1"/>
  <c r="H156" i="43"/>
  <c r="F168" i="51" s="1"/>
  <c r="H168" i="51" s="1"/>
  <c r="H154" i="43"/>
  <c r="F166" i="51" s="1"/>
  <c r="H166" i="51" s="1"/>
  <c r="H148" i="43"/>
  <c r="F160" i="51" s="1"/>
  <c r="H160" i="51" s="1"/>
  <c r="H149" i="43"/>
  <c r="F161" i="51" s="1"/>
  <c r="H161" i="51" s="1"/>
  <c r="H142" i="43"/>
  <c r="F154" i="51" s="1"/>
  <c r="H154" i="51" s="1"/>
  <c r="H141" i="43"/>
  <c r="F153" i="51" s="1"/>
  <c r="H153" i="51" s="1"/>
  <c r="H139" i="43"/>
  <c r="F151" i="51" s="1"/>
  <c r="H151" i="51" s="1"/>
  <c r="H114" i="43"/>
  <c r="F126" i="51" s="1"/>
  <c r="H126" i="51" s="1"/>
  <c r="H110" i="43"/>
  <c r="F122" i="51" s="1"/>
  <c r="H122" i="51" s="1"/>
  <c r="H113" i="43"/>
  <c r="F125" i="51" s="1"/>
  <c r="H125" i="51" s="1"/>
  <c r="H112" i="43"/>
  <c r="F124" i="51" s="1"/>
  <c r="H124" i="51" s="1"/>
  <c r="H106" i="43"/>
  <c r="F106" i="51" s="1"/>
  <c r="H106" i="51" s="1"/>
  <c r="H111" i="43"/>
  <c r="F123" i="51" s="1"/>
  <c r="H123" i="51" s="1"/>
  <c r="H108" i="43"/>
  <c r="F108" i="51" s="1"/>
  <c r="H108" i="51" s="1"/>
  <c r="H105" i="43"/>
  <c r="F105" i="51" s="1"/>
  <c r="H105" i="51" s="1"/>
  <c r="H116" i="43"/>
  <c r="F128" i="51" s="1"/>
  <c r="H128" i="51" s="1"/>
  <c r="H109" i="43"/>
  <c r="F121" i="51" s="1"/>
  <c r="H121" i="51" s="1"/>
  <c r="H115" i="43"/>
  <c r="F127" i="51" s="1"/>
  <c r="H127" i="51" s="1"/>
  <c r="H107" i="43"/>
  <c r="F107" i="51" s="1"/>
  <c r="H107" i="51" s="1"/>
  <c r="H97" i="43"/>
  <c r="F97" i="51" s="1"/>
  <c r="H97" i="51" s="1"/>
  <c r="H99" i="43"/>
  <c r="F99" i="51" s="1"/>
  <c r="H99" i="51" s="1"/>
  <c r="H96" i="43"/>
  <c r="F96" i="51" s="1"/>
  <c r="H96" i="51" s="1"/>
  <c r="H95" i="43"/>
  <c r="F95" i="51" s="1"/>
  <c r="H95" i="51" s="1"/>
  <c r="H62" i="43"/>
  <c r="F62" i="51" s="1"/>
  <c r="H62" i="51" s="1"/>
  <c r="H67" i="43"/>
  <c r="F67" i="51" s="1"/>
  <c r="H67" i="51" s="1"/>
  <c r="H65" i="43"/>
  <c r="F65" i="51" s="1"/>
  <c r="H65" i="51" s="1"/>
  <c r="H66" i="43"/>
  <c r="F66" i="51" s="1"/>
  <c r="H66" i="51" s="1"/>
  <c r="H64" i="43"/>
  <c r="F64" i="51" s="1"/>
  <c r="H64" i="51" s="1"/>
  <c r="H77" i="43"/>
  <c r="F89" i="51" s="1"/>
  <c r="H89" i="51" s="1"/>
  <c r="H70" i="43"/>
  <c r="F70" i="51" s="1"/>
  <c r="H70" i="51" s="1"/>
  <c r="H69" i="43"/>
  <c r="F69" i="51" s="1"/>
  <c r="H69" i="51" s="1"/>
  <c r="H63" i="43"/>
  <c r="F63" i="51" s="1"/>
  <c r="H63" i="51" s="1"/>
  <c r="H68" i="43"/>
  <c r="F68" i="51" s="1"/>
  <c r="H68" i="51" s="1"/>
  <c r="H53" i="43"/>
  <c r="F53" i="51" s="1"/>
  <c r="H53" i="51" s="1"/>
  <c r="H54" i="43"/>
  <c r="F54" i="51" s="1"/>
  <c r="H54" i="51" s="1"/>
  <c r="H56" i="43"/>
  <c r="F56" i="51" s="1"/>
  <c r="H56" i="51" s="1"/>
  <c r="H57" i="43"/>
  <c r="F57" i="51" s="1"/>
  <c r="H57" i="51" s="1"/>
  <c r="H55" i="43"/>
  <c r="F55" i="51" s="1"/>
  <c r="H55" i="51" s="1"/>
  <c r="H40" i="43"/>
  <c r="F52" i="51" s="1"/>
  <c r="H52" i="51" s="1"/>
  <c r="H39" i="43"/>
  <c r="F51" i="51" s="1"/>
  <c r="H51" i="51" s="1"/>
  <c r="H26" i="43"/>
  <c r="F26" i="51" s="1"/>
  <c r="H27" i="43"/>
  <c r="F27" i="51" s="1"/>
  <c r="H27" i="51" s="1"/>
  <c r="H21" i="43"/>
  <c r="F21" i="51" s="1"/>
  <c r="H21" i="51" s="1"/>
  <c r="H29" i="43"/>
  <c r="F29" i="51" s="1"/>
  <c r="H29" i="51" s="1"/>
  <c r="I130" i="32"/>
  <c r="I49" i="32"/>
  <c r="F205" i="32"/>
  <c r="G205" i="32"/>
  <c r="G206" i="32" s="1"/>
  <c r="E203" i="32"/>
  <c r="A167" i="32"/>
  <c r="A126" i="32"/>
  <c r="A42" i="32"/>
  <c r="A124" i="32"/>
  <c r="A165" i="32"/>
  <c r="A83" i="32"/>
  <c r="A129" i="32"/>
  <c r="A170" i="32"/>
  <c r="A48" i="32"/>
  <c r="A88" i="32"/>
  <c r="A164" i="32"/>
  <c r="A82" i="32"/>
  <c r="A45" i="32"/>
  <c r="H94" i="51" l="1"/>
  <c r="H26" i="51"/>
  <c r="H98" i="43"/>
  <c r="F98" i="51" s="1"/>
  <c r="H98" i="51" s="1"/>
  <c r="E38" i="12"/>
  <c r="E37" i="12"/>
  <c r="E34" i="12"/>
  <c r="H160" i="43"/>
  <c r="F184" i="51" s="1"/>
  <c r="H153" i="43"/>
  <c r="F165" i="51" s="1"/>
  <c r="H146" i="43"/>
  <c r="F158" i="51" s="1"/>
  <c r="H138" i="43"/>
  <c r="F150" i="51" s="1"/>
  <c r="H104" i="43"/>
  <c r="H61" i="43"/>
  <c r="H37" i="43"/>
  <c r="H28" i="43"/>
  <c r="F28" i="51" s="1"/>
  <c r="H28" i="51" s="1"/>
  <c r="H100" i="43"/>
  <c r="F100" i="51" s="1"/>
  <c r="H100" i="51" s="1"/>
  <c r="G203" i="32"/>
  <c r="G204" i="32" s="1"/>
  <c r="G207" i="32" s="1"/>
  <c r="H30" i="51" l="1"/>
  <c r="F30" i="51"/>
  <c r="H135" i="43"/>
  <c r="E25" i="12" s="1"/>
  <c r="F104" i="51"/>
  <c r="H104" i="51" s="1"/>
  <c r="H58" i="43"/>
  <c r="E22" i="12" s="1"/>
  <c r="F37" i="51"/>
  <c r="H158" i="51"/>
  <c r="H78" i="43"/>
  <c r="E23" i="12" s="1"/>
  <c r="G23" i="12" s="1"/>
  <c r="F61" i="51"/>
  <c r="F169" i="51"/>
  <c r="H165" i="51"/>
  <c r="H169" i="51" s="1"/>
  <c r="F198" i="51"/>
  <c r="H184" i="51"/>
  <c r="H198" i="51" s="1"/>
  <c r="H101" i="51"/>
  <c r="F155" i="51"/>
  <c r="H150" i="51"/>
  <c r="H155" i="51" s="1"/>
  <c r="F101" i="51"/>
  <c r="H101" i="43"/>
  <c r="E24" i="12" s="1"/>
  <c r="H30" i="43"/>
  <c r="E16" i="12" s="1"/>
  <c r="H186" i="43"/>
  <c r="E29" i="12" s="1"/>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7" i="43"/>
  <c r="E28" i="12" s="1"/>
  <c r="H143" i="43"/>
  <c r="E26" i="12" s="1"/>
  <c r="H20" i="43"/>
  <c r="F20" i="51" s="1"/>
  <c r="H20" i="51" s="1"/>
  <c r="D191" i="32"/>
  <c r="D148" i="32"/>
  <c r="P40" i="30"/>
  <c r="P39" i="30"/>
  <c r="P38" i="30"/>
  <c r="B38" i="30"/>
  <c r="P37" i="30"/>
  <c r="B37" i="30"/>
  <c r="P36" i="30"/>
  <c r="B36" i="30"/>
  <c r="P35" i="30"/>
  <c r="B35" i="30"/>
  <c r="P34" i="30"/>
  <c r="B34" i="30"/>
  <c r="P33" i="30"/>
  <c r="B33" i="30"/>
  <c r="P30" i="30"/>
  <c r="P28" i="30"/>
  <c r="P26" i="30"/>
  <c r="P25" i="30"/>
  <c r="P24" i="30"/>
  <c r="F58" i="51" l="1"/>
  <c r="H37" i="51"/>
  <c r="H58" i="51" s="1"/>
  <c r="F90" i="51"/>
  <c r="H61" i="51"/>
  <c r="H90" i="51" s="1"/>
  <c r="E19" i="32"/>
  <c r="G19" i="32" s="1"/>
  <c r="I19" i="32" s="1"/>
  <c r="G18" i="10" s="1"/>
  <c r="E185" i="32"/>
  <c r="G185" i="32" s="1"/>
  <c r="I185" i="32" s="1"/>
  <c r="E183" i="32"/>
  <c r="G183" i="32" s="1"/>
  <c r="I183" i="32" s="1"/>
  <c r="E181" i="32"/>
  <c r="G181" i="32" s="1"/>
  <c r="I181" i="32" s="1"/>
  <c r="E179" i="32"/>
  <c r="G179" i="32" s="1"/>
  <c r="I179" i="32" s="1"/>
  <c r="E177" i="32"/>
  <c r="G177" i="32" s="1"/>
  <c r="E162" i="32"/>
  <c r="G162" i="32" s="1"/>
  <c r="I162" i="32" s="1"/>
  <c r="G161" i="10" s="1"/>
  <c r="H161" i="10" s="1"/>
  <c r="D185" i="51" s="1"/>
  <c r="E185" i="51" s="1"/>
  <c r="E157" i="32"/>
  <c r="G157" i="32" s="1"/>
  <c r="I157" i="32" s="1"/>
  <c r="G156" i="10" s="1"/>
  <c r="H156" i="10" s="1"/>
  <c r="D168" i="51" s="1"/>
  <c r="E168" i="51" s="1"/>
  <c r="E155" i="32"/>
  <c r="G155" i="32" s="1"/>
  <c r="I155" i="32" s="1"/>
  <c r="G154" i="10" s="1"/>
  <c r="H154" i="10" s="1"/>
  <c r="D166" i="51" s="1"/>
  <c r="E166" i="51" s="1"/>
  <c r="E150" i="32"/>
  <c r="G150" i="32" s="1"/>
  <c r="I150" i="32" s="1"/>
  <c r="G149" i="10" s="1"/>
  <c r="H149" i="10" s="1"/>
  <c r="D161" i="51" s="1"/>
  <c r="E161" i="51" s="1"/>
  <c r="E148" i="32"/>
  <c r="E143" i="32"/>
  <c r="G143" i="32" s="1"/>
  <c r="I143" i="32" s="1"/>
  <c r="G142" i="10" s="1"/>
  <c r="H142" i="10" s="1"/>
  <c r="D154" i="51" s="1"/>
  <c r="E154" i="51" s="1"/>
  <c r="E141" i="32"/>
  <c r="G141" i="32" s="1"/>
  <c r="I141" i="32" s="1"/>
  <c r="G140" i="10" s="1"/>
  <c r="H140" i="10" s="1"/>
  <c r="D152" i="51" s="1"/>
  <c r="E152" i="51" s="1"/>
  <c r="E139" i="32"/>
  <c r="E122" i="32"/>
  <c r="G122" i="32" s="1"/>
  <c r="I122" i="32" s="1"/>
  <c r="G121" i="10" s="1"/>
  <c r="H121" i="10" s="1"/>
  <c r="E115" i="32"/>
  <c r="G115" i="32" s="1"/>
  <c r="I115" i="32" s="1"/>
  <c r="G114" i="10" s="1"/>
  <c r="H114" i="10" s="1"/>
  <c r="D126" i="51" s="1"/>
  <c r="E126" i="51" s="1"/>
  <c r="E105" i="32"/>
  <c r="G105" i="32" s="1"/>
  <c r="I105" i="32" s="1"/>
  <c r="G104" i="10" s="1"/>
  <c r="E100" i="32"/>
  <c r="G100" i="32" s="1"/>
  <c r="I100" i="32" s="1"/>
  <c r="G99" i="10" s="1"/>
  <c r="H99" i="10" s="1"/>
  <c r="D99" i="51" s="1"/>
  <c r="E99" i="51" s="1"/>
  <c r="E98" i="32"/>
  <c r="G98" i="32" s="1"/>
  <c r="I98" i="32" s="1"/>
  <c r="G97" i="10" s="1"/>
  <c r="H97" i="10" s="1"/>
  <c r="D97" i="51" s="1"/>
  <c r="E97" i="51" s="1"/>
  <c r="E96" i="32"/>
  <c r="G96" i="32" s="1"/>
  <c r="I96" i="32" s="1"/>
  <c r="G95" i="10" s="1"/>
  <c r="H95" i="10" s="1"/>
  <c r="D95" i="51" s="1"/>
  <c r="E95" i="51" s="1"/>
  <c r="E38" i="32"/>
  <c r="E29" i="32"/>
  <c r="G29" i="32" s="1"/>
  <c r="I29" i="32" s="1"/>
  <c r="G28" i="10" s="1"/>
  <c r="H28" i="10" s="1"/>
  <c r="D28" i="51" s="1"/>
  <c r="E28" i="51" s="1"/>
  <c r="E195" i="32"/>
  <c r="G195" i="32" s="1"/>
  <c r="I195" i="32" s="1"/>
  <c r="G194" i="10" s="1"/>
  <c r="E119" i="32"/>
  <c r="G119" i="32" s="1"/>
  <c r="I119" i="32" s="1"/>
  <c r="G118" i="10" s="1"/>
  <c r="H118" i="10" s="1"/>
  <c r="D130" i="51" s="1"/>
  <c r="E130" i="51" s="1"/>
  <c r="E109" i="32"/>
  <c r="G109" i="32" s="1"/>
  <c r="I109" i="32" s="1"/>
  <c r="G108" i="10" s="1"/>
  <c r="H108" i="10" s="1"/>
  <c r="D108" i="51" s="1"/>
  <c r="E108" i="51" s="1"/>
  <c r="E78" i="32"/>
  <c r="G78" i="32" s="1"/>
  <c r="I78" i="32" s="1"/>
  <c r="G77" i="10" s="1"/>
  <c r="H77" i="10" s="1"/>
  <c r="D89" i="51" s="1"/>
  <c r="E89" i="51" s="1"/>
  <c r="E76" i="32"/>
  <c r="G76" i="32" s="1"/>
  <c r="I76" i="32" s="1"/>
  <c r="G75" i="10" s="1"/>
  <c r="E74" i="32"/>
  <c r="G74" i="32" s="1"/>
  <c r="I74" i="32" s="1"/>
  <c r="G73" i="10" s="1"/>
  <c r="E72" i="32"/>
  <c r="G72" i="32" s="1"/>
  <c r="I72" i="32" s="1"/>
  <c r="G71" i="10" s="1"/>
  <c r="E70" i="32"/>
  <c r="G70" i="32" s="1"/>
  <c r="I70" i="32" s="1"/>
  <c r="G69" i="10" s="1"/>
  <c r="E68" i="32"/>
  <c r="G68" i="32" s="1"/>
  <c r="I68" i="32" s="1"/>
  <c r="G67" i="10" s="1"/>
  <c r="E66" i="32"/>
  <c r="G66" i="32" s="1"/>
  <c r="I66" i="32" s="1"/>
  <c r="G65" i="10" s="1"/>
  <c r="E64" i="32"/>
  <c r="G64" i="32" s="1"/>
  <c r="I64" i="32" s="1"/>
  <c r="G63" i="10" s="1"/>
  <c r="H63" i="10" s="1"/>
  <c r="D63" i="51" s="1"/>
  <c r="E63" i="51" s="1"/>
  <c r="E62" i="32"/>
  <c r="E57" i="32"/>
  <c r="G57" i="32" s="1"/>
  <c r="I57" i="32" s="1"/>
  <c r="G56" i="10" s="1"/>
  <c r="H56" i="10" s="1"/>
  <c r="D56" i="51" s="1"/>
  <c r="E56" i="51" s="1"/>
  <c r="E55" i="32"/>
  <c r="G55" i="32" s="1"/>
  <c r="I55" i="32" s="1"/>
  <c r="G54" i="10" s="1"/>
  <c r="H54" i="10" s="1"/>
  <c r="D54" i="51" s="1"/>
  <c r="E54" i="51" s="1"/>
  <c r="E40" i="32"/>
  <c r="G40" i="32" s="1"/>
  <c r="I40" i="32" s="1"/>
  <c r="G39" i="10" s="1"/>
  <c r="H39" i="10" s="1"/>
  <c r="D51" i="51" s="1"/>
  <c r="E51" i="51" s="1"/>
  <c r="E28" i="32"/>
  <c r="G28" i="32" s="1"/>
  <c r="I28" i="32" s="1"/>
  <c r="G27" i="10" s="1"/>
  <c r="H27" i="10" s="1"/>
  <c r="D27" i="51" s="1"/>
  <c r="E27" i="51" s="1"/>
  <c r="E26" i="32"/>
  <c r="E186" i="32"/>
  <c r="G186" i="32" s="1"/>
  <c r="I186" i="32" s="1"/>
  <c r="E184" i="32"/>
  <c r="G184" i="32" s="1"/>
  <c r="I184" i="32" s="1"/>
  <c r="E182" i="32"/>
  <c r="G182" i="32" s="1"/>
  <c r="I182" i="32" s="1"/>
  <c r="E180" i="32"/>
  <c r="G180" i="32" s="1"/>
  <c r="I180" i="32" s="1"/>
  <c r="E178" i="32"/>
  <c r="G178" i="32" s="1"/>
  <c r="I178" i="32" s="1"/>
  <c r="E176" i="32"/>
  <c r="G176" i="32" s="1"/>
  <c r="I176" i="32" s="1"/>
  <c r="G175" i="10" s="1"/>
  <c r="H175" i="10" s="1"/>
  <c r="D187" i="51" s="1"/>
  <c r="E187" i="51" s="1"/>
  <c r="E163" i="32"/>
  <c r="G163" i="32" s="1"/>
  <c r="I163" i="32" s="1"/>
  <c r="G162" i="10" s="1"/>
  <c r="H162" i="10" s="1"/>
  <c r="D186" i="51" s="1"/>
  <c r="E186" i="51" s="1"/>
  <c r="E161" i="32"/>
  <c r="E156" i="32"/>
  <c r="G156" i="32" s="1"/>
  <c r="I156" i="32" s="1"/>
  <c r="G155" i="10" s="1"/>
  <c r="H155" i="10" s="1"/>
  <c r="D167" i="51" s="1"/>
  <c r="E167" i="51" s="1"/>
  <c r="E154" i="32"/>
  <c r="E149" i="32"/>
  <c r="G149" i="32" s="1"/>
  <c r="I149" i="32" s="1"/>
  <c r="G148" i="10" s="1"/>
  <c r="H148" i="10" s="1"/>
  <c r="D160" i="51" s="1"/>
  <c r="E160" i="51" s="1"/>
  <c r="E147" i="32"/>
  <c r="E142" i="32"/>
  <c r="G142" i="32" s="1"/>
  <c r="I142" i="32" s="1"/>
  <c r="G141" i="10" s="1"/>
  <c r="H141" i="10" s="1"/>
  <c r="D153" i="51" s="1"/>
  <c r="E153" i="51" s="1"/>
  <c r="E140" i="32"/>
  <c r="G140" i="32" s="1"/>
  <c r="I140" i="32" s="1"/>
  <c r="G139" i="10" s="1"/>
  <c r="H139" i="10" s="1"/>
  <c r="D151" i="51" s="1"/>
  <c r="E151" i="51" s="1"/>
  <c r="E135" i="32"/>
  <c r="G135" i="32" s="1"/>
  <c r="I135" i="32" s="1"/>
  <c r="E116" i="32"/>
  <c r="G116" i="32" s="1"/>
  <c r="I116" i="32" s="1"/>
  <c r="G115" i="10" s="1"/>
  <c r="H115" i="10" s="1"/>
  <c r="D127" i="51" s="1"/>
  <c r="E127" i="51" s="1"/>
  <c r="E114" i="32"/>
  <c r="G114" i="32" s="1"/>
  <c r="I114" i="32" s="1"/>
  <c r="G113" i="10" s="1"/>
  <c r="H113" i="10" s="1"/>
  <c r="D125" i="51" s="1"/>
  <c r="E125" i="51" s="1"/>
  <c r="E106" i="32"/>
  <c r="G106" i="32" s="1"/>
  <c r="I106" i="32" s="1"/>
  <c r="G105" i="10" s="1"/>
  <c r="H105" i="10" s="1"/>
  <c r="D105" i="51" s="1"/>
  <c r="E105" i="51" s="1"/>
  <c r="E101" i="32"/>
  <c r="G101" i="32" s="1"/>
  <c r="I101" i="32" s="1"/>
  <c r="G100" i="10" s="1"/>
  <c r="E99" i="32"/>
  <c r="G99" i="32" s="1"/>
  <c r="I99" i="32" s="1"/>
  <c r="G98" i="10" s="1"/>
  <c r="H98" i="10" s="1"/>
  <c r="D98" i="51" s="1"/>
  <c r="E98" i="51" s="1"/>
  <c r="E97" i="32"/>
  <c r="G97" i="32" s="1"/>
  <c r="I97" i="32" s="1"/>
  <c r="G96" i="10" s="1"/>
  <c r="H96" i="10" s="1"/>
  <c r="D96" i="51" s="1"/>
  <c r="E96" i="51" s="1"/>
  <c r="E95" i="32"/>
  <c r="E30" i="32"/>
  <c r="G30" i="32" s="1"/>
  <c r="I30" i="32" s="1"/>
  <c r="G29" i="10" s="1"/>
  <c r="E196" i="32"/>
  <c r="G196" i="32" s="1"/>
  <c r="I196" i="32" s="1"/>
  <c r="E192" i="32"/>
  <c r="G192" i="32" s="1"/>
  <c r="E120" i="32"/>
  <c r="G120" i="32" s="1"/>
  <c r="I120" i="32" s="1"/>
  <c r="G119" i="10" s="1"/>
  <c r="H119" i="10" s="1"/>
  <c r="D131" i="51" s="1"/>
  <c r="E131" i="51" s="1"/>
  <c r="E118" i="32"/>
  <c r="G118" i="32" s="1"/>
  <c r="I118" i="32" s="1"/>
  <c r="G117" i="10" s="1"/>
  <c r="H117" i="10" s="1"/>
  <c r="D129" i="51" s="1"/>
  <c r="E129" i="51" s="1"/>
  <c r="E110" i="32"/>
  <c r="G110" i="32" s="1"/>
  <c r="I110" i="32" s="1"/>
  <c r="G109" i="10" s="1"/>
  <c r="H109" i="10" s="1"/>
  <c r="D121" i="51" s="1"/>
  <c r="E121" i="51" s="1"/>
  <c r="E108" i="32"/>
  <c r="G108" i="32" s="1"/>
  <c r="I108" i="32" s="1"/>
  <c r="G107" i="10" s="1"/>
  <c r="H107" i="10" s="1"/>
  <c r="D107" i="51" s="1"/>
  <c r="E107" i="51" s="1"/>
  <c r="E77" i="32"/>
  <c r="G77" i="32" s="1"/>
  <c r="I77" i="32" s="1"/>
  <c r="G76" i="10" s="1"/>
  <c r="E75" i="32"/>
  <c r="G75" i="32" s="1"/>
  <c r="I75" i="32" s="1"/>
  <c r="G74" i="10" s="1"/>
  <c r="E73" i="32"/>
  <c r="G73" i="32" s="1"/>
  <c r="I73" i="32" s="1"/>
  <c r="G72" i="10" s="1"/>
  <c r="E71" i="32"/>
  <c r="G71" i="32" s="1"/>
  <c r="I71" i="32" s="1"/>
  <c r="G70" i="10" s="1"/>
  <c r="E69" i="32"/>
  <c r="G69" i="32" s="1"/>
  <c r="I69" i="32" s="1"/>
  <c r="G68" i="10" s="1"/>
  <c r="E67" i="32"/>
  <c r="G67" i="32" s="1"/>
  <c r="I67" i="32" s="1"/>
  <c r="G66" i="10" s="1"/>
  <c r="E65" i="32"/>
  <c r="G65" i="32" s="1"/>
  <c r="I65" i="32" s="1"/>
  <c r="G64" i="10" s="1"/>
  <c r="H64" i="10" s="1"/>
  <c r="D64" i="51" s="1"/>
  <c r="E64" i="51" s="1"/>
  <c r="E63" i="32"/>
  <c r="G63" i="32" s="1"/>
  <c r="I63" i="32" s="1"/>
  <c r="G62" i="10" s="1"/>
  <c r="H62" i="10" s="1"/>
  <c r="D62" i="51" s="1"/>
  <c r="E62" i="51" s="1"/>
  <c r="E58" i="32"/>
  <c r="G58" i="32" s="1"/>
  <c r="I58" i="32" s="1"/>
  <c r="G57" i="10" s="1"/>
  <c r="H57" i="10" s="1"/>
  <c r="D57" i="51" s="1"/>
  <c r="E57" i="51" s="1"/>
  <c r="E56" i="32"/>
  <c r="G56" i="32" s="1"/>
  <c r="I56" i="32" s="1"/>
  <c r="G55" i="10" s="1"/>
  <c r="H55" i="10" s="1"/>
  <c r="D55" i="51" s="1"/>
  <c r="E55" i="51" s="1"/>
  <c r="E54" i="32"/>
  <c r="G54" i="32" s="1"/>
  <c r="I54" i="32" s="1"/>
  <c r="G53" i="10" s="1"/>
  <c r="H53" i="10" s="1"/>
  <c r="D53" i="51" s="1"/>
  <c r="E53" i="51" s="1"/>
  <c r="E41" i="32"/>
  <c r="G41" i="32" s="1"/>
  <c r="I41" i="32" s="1"/>
  <c r="G40" i="10" s="1"/>
  <c r="H40" i="10" s="1"/>
  <c r="D52" i="51" s="1"/>
  <c r="E52" i="51" s="1"/>
  <c r="E39" i="32"/>
  <c r="G39" i="32" s="1"/>
  <c r="I39" i="32" s="1"/>
  <c r="G38" i="10" s="1"/>
  <c r="E27" i="32"/>
  <c r="G27" i="32" s="1"/>
  <c r="I27" i="32" s="1"/>
  <c r="G26" i="10" s="1"/>
  <c r="H26" i="10" s="1"/>
  <c r="D26" i="51" s="1"/>
  <c r="E26" i="51" s="1"/>
  <c r="E22" i="32"/>
  <c r="G22" i="32" s="1"/>
  <c r="I22" i="32" s="1"/>
  <c r="G21" i="10" s="1"/>
  <c r="H21" i="10" s="1"/>
  <c r="D21" i="51" s="1"/>
  <c r="E21" i="51" s="1"/>
  <c r="E21" i="32"/>
  <c r="G21" i="32" s="1"/>
  <c r="I21" i="32" s="1"/>
  <c r="G20" i="10" s="1"/>
  <c r="E191" i="32"/>
  <c r="E16" i="32"/>
  <c r="E112" i="32"/>
  <c r="G112" i="32" s="1"/>
  <c r="I112" i="32" s="1"/>
  <c r="G111" i="10" s="1"/>
  <c r="H111" i="10" s="1"/>
  <c r="D123" i="51" s="1"/>
  <c r="E123" i="51" s="1"/>
  <c r="E117" i="32"/>
  <c r="G117" i="32" s="1"/>
  <c r="I117" i="32" s="1"/>
  <c r="G116" i="10" s="1"/>
  <c r="H116" i="10" s="1"/>
  <c r="D128" i="51" s="1"/>
  <c r="E128" i="51" s="1"/>
  <c r="E17" i="32"/>
  <c r="G17" i="32" s="1"/>
  <c r="I17" i="32" s="1"/>
  <c r="G16" i="10" s="1"/>
  <c r="H16" i="10" s="1"/>
  <c r="D16" i="51" s="1"/>
  <c r="E107" i="32"/>
  <c r="G107" i="32" s="1"/>
  <c r="E18" i="32"/>
  <c r="G18" i="32" s="1"/>
  <c r="I18" i="32" s="1"/>
  <c r="G17" i="10" s="1"/>
  <c r="H17" i="10" s="1"/>
  <c r="D17" i="51" s="1"/>
  <c r="E111" i="32"/>
  <c r="G111" i="32" s="1"/>
  <c r="I111" i="32" s="1"/>
  <c r="G110" i="10" s="1"/>
  <c r="H110" i="10" s="1"/>
  <c r="D122" i="51" s="1"/>
  <c r="E122" i="51" s="1"/>
  <c r="E113" i="32"/>
  <c r="G113" i="32" s="1"/>
  <c r="I113" i="32" s="1"/>
  <c r="G112" i="10" s="1"/>
  <c r="H112" i="10" s="1"/>
  <c r="D124" i="51" s="1"/>
  <c r="E124" i="51" s="1"/>
  <c r="E121" i="32"/>
  <c r="G121" i="32" s="1"/>
  <c r="I121" i="32" s="1"/>
  <c r="G120" i="10" s="1"/>
  <c r="H120" i="10" s="1"/>
  <c r="D132" i="51" s="1"/>
  <c r="E132" i="51" s="1"/>
  <c r="G148" i="32"/>
  <c r="D151" i="32"/>
  <c r="D189" i="32" s="1"/>
  <c r="H18" i="10"/>
  <c r="D18" i="51" s="1"/>
  <c r="F133" i="51" l="1"/>
  <c r="D133" i="51"/>
  <c r="E20" i="32"/>
  <c r="E23" i="32" s="1"/>
  <c r="G16" i="32"/>
  <c r="G20" i="32" s="1"/>
  <c r="G23" i="32" s="1"/>
  <c r="E136" i="32"/>
  <c r="G62" i="32"/>
  <c r="E79" i="32"/>
  <c r="G139" i="32"/>
  <c r="E144" i="32"/>
  <c r="G95" i="32"/>
  <c r="E102" i="32"/>
  <c r="E158" i="32"/>
  <c r="G154" i="32"/>
  <c r="E59" i="32"/>
  <c r="G38" i="32"/>
  <c r="E151" i="32"/>
  <c r="G147" i="32"/>
  <c r="I147" i="32" s="1"/>
  <c r="G146" i="10" s="1"/>
  <c r="H146" i="10" s="1"/>
  <c r="D158" i="51" s="1"/>
  <c r="G161" i="32"/>
  <c r="I161" i="32" s="1"/>
  <c r="G160" i="10" s="1"/>
  <c r="E187" i="32"/>
  <c r="G26" i="32"/>
  <c r="E31" i="32"/>
  <c r="I107" i="32"/>
  <c r="G106" i="10" s="1"/>
  <c r="H106" i="10" s="1"/>
  <c r="D106" i="51" s="1"/>
  <c r="E106" i="51" s="1"/>
  <c r="G136" i="32"/>
  <c r="I148" i="32"/>
  <c r="G151" i="32"/>
  <c r="G134" i="10"/>
  <c r="H134" i="10" s="1"/>
  <c r="D134" i="51" s="1"/>
  <c r="E134" i="51" s="1"/>
  <c r="G195" i="10"/>
  <c r="H195" i="10" s="1"/>
  <c r="D219" i="51" s="1"/>
  <c r="E219" i="51" s="1"/>
  <c r="G178" i="10"/>
  <c r="H178" i="10" s="1"/>
  <c r="D190" i="51" s="1"/>
  <c r="E190" i="51" s="1"/>
  <c r="G177" i="10"/>
  <c r="H177" i="10" s="1"/>
  <c r="D189" i="51" s="1"/>
  <c r="E189" i="51" s="1"/>
  <c r="I177" i="32"/>
  <c r="G182" i="10"/>
  <c r="H182" i="10" s="1"/>
  <c r="D194" i="51" s="1"/>
  <c r="E194" i="51" s="1"/>
  <c r="G181" i="10"/>
  <c r="H181" i="10" s="1"/>
  <c r="D193" i="51" s="1"/>
  <c r="E193" i="51" s="1"/>
  <c r="G180" i="10"/>
  <c r="H180" i="10" s="1"/>
  <c r="D192" i="51" s="1"/>
  <c r="E192" i="51" s="1"/>
  <c r="G183" i="10"/>
  <c r="H183" i="10" s="1"/>
  <c r="D195" i="51" s="1"/>
  <c r="E195" i="51" s="1"/>
  <c r="G179" i="10"/>
  <c r="H179" i="10" s="1"/>
  <c r="D191" i="51" s="1"/>
  <c r="E191" i="51" s="1"/>
  <c r="G185" i="10"/>
  <c r="H185" i="10" s="1"/>
  <c r="D197" i="51" s="1"/>
  <c r="E197" i="51" s="1"/>
  <c r="G184" i="10"/>
  <c r="H184" i="10" s="1"/>
  <c r="D196" i="51" s="1"/>
  <c r="E196" i="51" s="1"/>
  <c r="H74" i="10"/>
  <c r="D86" i="51" s="1"/>
  <c r="E86" i="51" s="1"/>
  <c r="H68" i="10"/>
  <c r="D68" i="51" s="1"/>
  <c r="E68" i="51" s="1"/>
  <c r="H65" i="10"/>
  <c r="D65" i="51" s="1"/>
  <c r="E65" i="51" s="1"/>
  <c r="H71" i="10"/>
  <c r="D71" i="51" s="1"/>
  <c r="E71" i="51" s="1"/>
  <c r="H73" i="10"/>
  <c r="D73" i="51" s="1"/>
  <c r="E73" i="51" s="1"/>
  <c r="H67" i="10"/>
  <c r="D67" i="51" s="1"/>
  <c r="E67" i="51" s="1"/>
  <c r="H194" i="10"/>
  <c r="D218" i="51" s="1"/>
  <c r="E218" i="51" s="1"/>
  <c r="H69" i="10"/>
  <c r="D69" i="51" s="1"/>
  <c r="E69" i="51" s="1"/>
  <c r="H75" i="10"/>
  <c r="D87" i="51" s="1"/>
  <c r="E87" i="51" s="1"/>
  <c r="H66" i="10"/>
  <c r="D66" i="51" s="1"/>
  <c r="E66" i="51" s="1"/>
  <c r="H72" i="10"/>
  <c r="D72" i="51" s="1"/>
  <c r="E72" i="51" s="1"/>
  <c r="H70" i="10"/>
  <c r="D70" i="51" s="1"/>
  <c r="E70" i="51" s="1"/>
  <c r="H76" i="10"/>
  <c r="D88" i="51" s="1"/>
  <c r="E88" i="51" s="1"/>
  <c r="A57" i="38"/>
  <c r="A58" i="38" s="1"/>
  <c r="A59" i="38" s="1"/>
  <c r="A60" i="38" s="1"/>
  <c r="A61" i="38" s="1"/>
  <c r="A62" i="38" s="1"/>
  <c r="A63" i="38" s="1"/>
  <c r="A64" i="38" s="1"/>
  <c r="A65" i="38" s="1"/>
  <c r="I192" i="32"/>
  <c r="G191" i="32"/>
  <c r="I191" i="32" s="1"/>
  <c r="H100" i="10"/>
  <c r="D100" i="51" s="1"/>
  <c r="E100" i="51" s="1"/>
  <c r="I16" i="32" l="1"/>
  <c r="I20" i="32" s="1"/>
  <c r="I23" i="32" s="1"/>
  <c r="E33" i="32"/>
  <c r="E158" i="51"/>
  <c r="E133" i="51"/>
  <c r="F135" i="51"/>
  <c r="H133" i="51"/>
  <c r="H135" i="51" s="1"/>
  <c r="E189" i="32"/>
  <c r="I139" i="32"/>
  <c r="G144" i="32"/>
  <c r="G187" i="32"/>
  <c r="I95" i="32"/>
  <c r="G102" i="32"/>
  <c r="I62" i="32"/>
  <c r="G79" i="32"/>
  <c r="I38" i="32"/>
  <c r="G59" i="32"/>
  <c r="G31" i="32"/>
  <c r="G33" i="32" s="1"/>
  <c r="I26" i="32"/>
  <c r="I154" i="32"/>
  <c r="G158" i="32"/>
  <c r="I136" i="32"/>
  <c r="G147" i="10"/>
  <c r="I151" i="32"/>
  <c r="G191" i="10"/>
  <c r="H191" i="10" s="1"/>
  <c r="D215" i="51" s="1"/>
  <c r="E215" i="51" s="1"/>
  <c r="G176" i="10"/>
  <c r="H176" i="10" s="1"/>
  <c r="D188" i="51" s="1"/>
  <c r="E188" i="51" s="1"/>
  <c r="I187" i="32"/>
  <c r="G190" i="10"/>
  <c r="H190" i="10" s="1"/>
  <c r="D214" i="51" s="1"/>
  <c r="C37" i="12"/>
  <c r="A66" i="38"/>
  <c r="A67" i="38" s="1"/>
  <c r="A68" i="38" s="1"/>
  <c r="A69" i="38" s="1"/>
  <c r="A70" i="38" s="1"/>
  <c r="A71" i="38" s="1"/>
  <c r="A72" i="38" s="1"/>
  <c r="A73" i="38" s="1"/>
  <c r="A74" i="38" s="1"/>
  <c r="H20" i="10"/>
  <c r="D20" i="51" s="1"/>
  <c r="E20" i="51" s="1"/>
  <c r="G15" i="10" l="1"/>
  <c r="H15" i="10" s="1"/>
  <c r="C25" i="55"/>
  <c r="G189" i="32"/>
  <c r="G138" i="10"/>
  <c r="H138" i="10" s="1"/>
  <c r="I144" i="32"/>
  <c r="I79" i="32"/>
  <c r="G61" i="10"/>
  <c r="H61" i="10" s="1"/>
  <c r="G25" i="10"/>
  <c r="H25" i="10" s="1"/>
  <c r="D25" i="51" s="1"/>
  <c r="I31" i="32"/>
  <c r="I33" i="32" s="1"/>
  <c r="G94" i="10"/>
  <c r="I102" i="32"/>
  <c r="G153" i="10"/>
  <c r="G157" i="10" s="1"/>
  <c r="I158" i="32"/>
  <c r="I59" i="32"/>
  <c r="G37" i="10"/>
  <c r="H37" i="10" s="1"/>
  <c r="D37" i="51" s="1"/>
  <c r="H147" i="10"/>
  <c r="G150" i="10"/>
  <c r="H160" i="10"/>
  <c r="G186" i="10"/>
  <c r="H38" i="10"/>
  <c r="D38" i="51" s="1"/>
  <c r="E38" i="51" s="1"/>
  <c r="H104" i="10"/>
  <c r="G135"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G19" i="10" l="1"/>
  <c r="G22" i="10" s="1"/>
  <c r="H135" i="10"/>
  <c r="C25" i="12" s="1"/>
  <c r="D104" i="51"/>
  <c r="H150" i="10"/>
  <c r="C27" i="12" s="1"/>
  <c r="D159" i="51"/>
  <c r="E25" i="51"/>
  <c r="E30" i="51" s="1"/>
  <c r="D30" i="51"/>
  <c r="H143" i="10"/>
  <c r="C26" i="12" s="1"/>
  <c r="D150" i="51"/>
  <c r="H19" i="10"/>
  <c r="H22" i="10" s="1"/>
  <c r="C15" i="12" s="1"/>
  <c r="C15" i="55" s="1"/>
  <c r="D15" i="51"/>
  <c r="E37" i="51"/>
  <c r="E58" i="51" s="1"/>
  <c r="D58" i="51"/>
  <c r="H78" i="10"/>
  <c r="C23" i="12" s="1"/>
  <c r="D23" i="12" s="1"/>
  <c r="D61" i="51"/>
  <c r="H186" i="10"/>
  <c r="D184" i="51"/>
  <c r="H153" i="10"/>
  <c r="G58" i="10"/>
  <c r="G78" i="10"/>
  <c r="H58" i="10"/>
  <c r="C22" i="12" s="1"/>
  <c r="I189" i="32"/>
  <c r="H94" i="10"/>
  <c r="G101" i="10"/>
  <c r="G143" i="10"/>
  <c r="H30" i="10"/>
  <c r="H32" i="10" s="1"/>
  <c r="G30" i="10"/>
  <c r="H147" i="43"/>
  <c r="F159" i="51" s="1"/>
  <c r="H17" i="43"/>
  <c r="F17" i="51" s="1"/>
  <c r="H18" i="43"/>
  <c r="F18" i="51" s="1"/>
  <c r="H16" i="43"/>
  <c r="F16" i="51" s="1"/>
  <c r="G32" i="10" l="1"/>
  <c r="H159" i="51"/>
  <c r="H162" i="51" s="1"/>
  <c r="H212" i="51" s="1"/>
  <c r="F162" i="51"/>
  <c r="F212" i="51" s="1"/>
  <c r="H16" i="51"/>
  <c r="E16" i="51"/>
  <c r="H18" i="51"/>
  <c r="E18" i="51"/>
  <c r="H17" i="51"/>
  <c r="E17" i="51"/>
  <c r="E184" i="51"/>
  <c r="E198" i="51" s="1"/>
  <c r="D198" i="51"/>
  <c r="E150" i="51"/>
  <c r="E155" i="51" s="1"/>
  <c r="D155" i="51"/>
  <c r="E159" i="51"/>
  <c r="E162" i="51" s="1"/>
  <c r="D162" i="51"/>
  <c r="H101" i="10"/>
  <c r="C24" i="12" s="1"/>
  <c r="D94" i="51"/>
  <c r="E61" i="51"/>
  <c r="E90" i="51" s="1"/>
  <c r="D90" i="51"/>
  <c r="D19" i="51"/>
  <c r="D22" i="51" s="1"/>
  <c r="D32" i="51" s="1"/>
  <c r="E104" i="51"/>
  <c r="E135" i="51" s="1"/>
  <c r="D135" i="51"/>
  <c r="H157" i="10"/>
  <c r="C28" i="12" s="1"/>
  <c r="D165" i="51"/>
  <c r="G188" i="10"/>
  <c r="H150" i="43"/>
  <c r="H188" i="43" s="1"/>
  <c r="H190" i="43"/>
  <c r="F214" i="51" s="1"/>
  <c r="F18" i="12"/>
  <c r="F221" i="51" l="1"/>
  <c r="H214" i="51"/>
  <c r="H221" i="51" s="1"/>
  <c r="E214" i="51"/>
  <c r="H188" i="10"/>
  <c r="E165" i="51"/>
  <c r="E169" i="51" s="1"/>
  <c r="D169" i="51"/>
  <c r="E94" i="51"/>
  <c r="E101" i="51" s="1"/>
  <c r="D101" i="51"/>
  <c r="E27" i="12"/>
  <c r="H197" i="43"/>
  <c r="E33" i="12"/>
  <c r="H15" i="43"/>
  <c r="F15" i="51" s="1"/>
  <c r="F31" i="12"/>
  <c r="H15" i="51" l="1"/>
  <c r="H19" i="51" s="1"/>
  <c r="H22" i="51" s="1"/>
  <c r="H32" i="51" s="1"/>
  <c r="H223" i="51" s="1"/>
  <c r="E15" i="51"/>
  <c r="E19" i="51" s="1"/>
  <c r="E22" i="51" s="1"/>
  <c r="E32" i="51" s="1"/>
  <c r="F19" i="51"/>
  <c r="F22" i="51" s="1"/>
  <c r="F32" i="51" s="1"/>
  <c r="F223" i="51" s="1"/>
  <c r="D212" i="51"/>
  <c r="E212" i="51"/>
  <c r="H19" i="43"/>
  <c r="H22" i="43" s="1"/>
  <c r="H32" i="43" l="1"/>
  <c r="H199" i="43" s="1"/>
  <c r="E15" i="12"/>
  <c r="C17" i="17" l="1"/>
  <c r="C15" i="17"/>
  <c r="A11" i="17"/>
  <c r="A9" i="17"/>
  <c r="A16" i="12" l="1"/>
  <c r="A5" i="12" l="1"/>
  <c r="F40" i="12"/>
  <c r="A15" i="12"/>
  <c r="D37" i="12" l="1"/>
  <c r="G37" i="12"/>
  <c r="F42" i="12"/>
  <c r="E25" i="55" l="1"/>
  <c r="G9" i="12"/>
  <c r="A8" i="12"/>
  <c r="A4" i="12"/>
  <c r="A2" i="12"/>
  <c r="A1" i="12"/>
  <c r="G25" i="55" l="1"/>
  <c r="D25" i="55"/>
  <c r="G36" i="12"/>
  <c r="A18" i="12"/>
  <c r="A20" i="12" s="1"/>
  <c r="A21" i="12" s="1"/>
  <c r="G15" i="12" l="1"/>
  <c r="E15" i="55" s="1"/>
  <c r="G38" i="12"/>
  <c r="G35" i="12"/>
  <c r="A22" i="12"/>
  <c r="A24" i="12" s="1"/>
  <c r="A25" i="12" s="1"/>
  <c r="A26" i="12" s="1"/>
  <c r="A27" i="12" s="1"/>
  <c r="A28" i="12" s="1"/>
  <c r="A29" i="12" s="1"/>
  <c r="A31" i="12" s="1"/>
  <c r="A33" i="12" s="1"/>
  <c r="A34" i="12" s="1"/>
  <c r="A35" i="12" s="1"/>
  <c r="A36" i="12" s="1"/>
  <c r="A37" i="12" s="1"/>
  <c r="A38" i="12" s="1"/>
  <c r="A40" i="12" s="1"/>
  <c r="A42" i="12" s="1"/>
  <c r="E24" i="55" l="1"/>
  <c r="E26" i="55"/>
  <c r="G26" i="55" s="1"/>
  <c r="D15" i="55"/>
  <c r="G33" i="12"/>
  <c r="G34" i="12"/>
  <c r="G26" i="12"/>
  <c r="G16" i="12"/>
  <c r="E18" i="12"/>
  <c r="E23" i="55" l="1"/>
  <c r="E16" i="55"/>
  <c r="E22" i="55"/>
  <c r="G22" i="55" s="1"/>
  <c r="G24" i="12"/>
  <c r="G29" i="12"/>
  <c r="G27" i="12"/>
  <c r="G28" i="12"/>
  <c r="G18" i="12"/>
  <c r="G16" i="55" l="1"/>
  <c r="E18" i="55"/>
  <c r="G25" i="12"/>
  <c r="I8" i="10"/>
  <c r="I170" i="10" s="1"/>
  <c r="A7" i="10"/>
  <c r="A169" i="10" s="1"/>
  <c r="A2" i="10"/>
  <c r="A164" i="10" s="1"/>
  <c r="A1" i="10"/>
  <c r="A163" i="10" s="1"/>
  <c r="A4" i="10"/>
  <c r="A166" i="10" s="1"/>
  <c r="C48" i="5"/>
  <c r="C47" i="5"/>
  <c r="C46" i="5"/>
  <c r="C45" i="5"/>
  <c r="C44" i="5"/>
  <c r="C43" i="5"/>
  <c r="C42" i="5"/>
  <c r="C41" i="5"/>
  <c r="C40" i="5"/>
  <c r="C39" i="5"/>
  <c r="C38" i="5"/>
  <c r="A81" i="10" l="1"/>
  <c r="A87" i="10"/>
  <c r="A84" i="10"/>
  <c r="I88" i="10"/>
  <c r="A82" i="10"/>
  <c r="E31" i="12"/>
  <c r="E40" i="12" s="1"/>
  <c r="E42" i="12" s="1"/>
  <c r="G22" i="12"/>
  <c r="G31" i="12" s="1"/>
  <c r="E21" i="55" s="1"/>
  <c r="A42" i="10"/>
  <c r="A123" i="10"/>
  <c r="A128" i="10"/>
  <c r="A47" i="10"/>
  <c r="A125" i="10"/>
  <c r="A44" i="10"/>
  <c r="I129" i="10"/>
  <c r="I48" i="10"/>
  <c r="A122" i="10"/>
  <c r="A41" i="10"/>
  <c r="E28" i="55" l="1"/>
  <c r="E30" i="55" s="1"/>
  <c r="E38" i="55" s="1"/>
  <c r="C34" i="12"/>
  <c r="C23" i="55" s="1"/>
  <c r="D23" i="55" s="1"/>
  <c r="C38" i="12"/>
  <c r="C26" i="55" s="1"/>
  <c r="D26" i="55" s="1"/>
  <c r="C33" i="12"/>
  <c r="C22" i="55" s="1"/>
  <c r="D22" i="55" s="1"/>
  <c r="G40" i="12"/>
  <c r="G42" i="12" s="1"/>
  <c r="C16" i="12"/>
  <c r="D26" i="12"/>
  <c r="E34" i="55" l="1"/>
  <c r="F30" i="55"/>
  <c r="F15" i="55" s="1"/>
  <c r="C16" i="55"/>
  <c r="D33" i="12"/>
  <c r="D38" i="12"/>
  <c r="D34" i="12"/>
  <c r="D16" i="12"/>
  <c r="D25" i="12"/>
  <c r="C18" i="12"/>
  <c r="D24" i="12"/>
  <c r="C29" i="12"/>
  <c r="D29" i="12" s="1"/>
  <c r="F24" i="55" l="1"/>
  <c r="G24" i="55" s="1"/>
  <c r="F23" i="55"/>
  <c r="G23" i="55" s="1"/>
  <c r="F18" i="55"/>
  <c r="F21" i="55"/>
  <c r="G15" i="55"/>
  <c r="G18" i="55" s="1"/>
  <c r="D16" i="55"/>
  <c r="D18" i="55" s="1"/>
  <c r="C18" i="55"/>
  <c r="D15" i="12"/>
  <c r="D18" i="12" s="1"/>
  <c r="D22" i="12"/>
  <c r="D28" i="12"/>
  <c r="F28" i="55" l="1"/>
  <c r="F40" i="55" s="1"/>
  <c r="G21" i="55"/>
  <c r="G28" i="55" s="1"/>
  <c r="G40" i="55" s="1"/>
  <c r="D27" i="12" l="1"/>
  <c r="D31" i="12" s="1"/>
  <c r="C31" i="12"/>
  <c r="C21" i="55" s="1"/>
  <c r="D21" i="55" l="1"/>
  <c r="I206" i="32" l="1"/>
  <c r="I193" i="32" s="1"/>
  <c r="G192" i="10" s="1"/>
  <c r="I204" i="32"/>
  <c r="H192" i="10" l="1"/>
  <c r="D216" i="51" s="1"/>
  <c r="I207" i="32"/>
  <c r="I194" i="32"/>
  <c r="E216" i="51" l="1"/>
  <c r="G193" i="10"/>
  <c r="G197" i="10" s="1"/>
  <c r="G199" i="10" s="1"/>
  <c r="I198" i="32"/>
  <c r="I200" i="32" s="1"/>
  <c r="G201" i="10" s="1"/>
  <c r="H193" i="10" l="1"/>
  <c r="D217" i="51" s="1"/>
  <c r="C35" i="12"/>
  <c r="E217" i="51" l="1"/>
  <c r="E221" i="51" s="1"/>
  <c r="E223" i="51" s="1"/>
  <c r="D221" i="51"/>
  <c r="D223" i="51" s="1"/>
  <c r="H197" i="10"/>
  <c r="H199" i="10" s="1"/>
  <c r="C36" i="12"/>
  <c r="D36" i="12" s="1"/>
  <c r="D35" i="12"/>
  <c r="C24" i="55" l="1"/>
  <c r="D40" i="12"/>
  <c r="D42" i="12" s="1"/>
  <c r="C40" i="12"/>
  <c r="C42" i="12" s="1"/>
  <c r="F204" i="32"/>
  <c r="F194" i="32" s="1"/>
  <c r="E204" i="32"/>
  <c r="E194" i="32" s="1"/>
  <c r="D204" i="32"/>
  <c r="F206" i="32"/>
  <c r="F193" i="32" s="1"/>
  <c r="E206" i="32"/>
  <c r="E193" i="32" s="1"/>
  <c r="D206" i="32"/>
  <c r="D193" i="32" s="1"/>
  <c r="E198" i="32" l="1"/>
  <c r="E200" i="32" s="1"/>
  <c r="D24" i="55"/>
  <c r="D28" i="55" s="1"/>
  <c r="D30" i="55" s="1"/>
  <c r="C28" i="55"/>
  <c r="C30" i="55" s="1"/>
  <c r="D207" i="32"/>
  <c r="G193" i="32"/>
  <c r="F198" i="32"/>
  <c r="F200" i="32" s="1"/>
  <c r="E207" i="32"/>
  <c r="F207" i="32"/>
  <c r="D194" i="32"/>
  <c r="G194" i="32" s="1"/>
  <c r="C34" i="55" l="1"/>
  <c r="D198" i="32"/>
  <c r="D200" i="32" s="1"/>
  <c r="G198" i="32"/>
  <c r="G200" i="32" s="1"/>
  <c r="C36" i="55" l="1"/>
  <c r="D36" i="55" l="1"/>
  <c r="C38" i="55"/>
</calcChain>
</file>

<file path=xl/sharedStrings.xml><?xml version="1.0" encoding="utf-8"?>
<sst xmlns="http://schemas.openxmlformats.org/spreadsheetml/2006/main" count="4068" uniqueCount="1306">
  <si>
    <t>PROPERTY INSURANCE</t>
  </si>
  <si>
    <t>Actual</t>
  </si>
  <si>
    <t>Forecast</t>
  </si>
  <si>
    <t>TOTAL</t>
  </si>
  <si>
    <t>Line</t>
  </si>
  <si>
    <t>No.</t>
  </si>
  <si>
    <t>Acct</t>
  </si>
  <si>
    <t>Account Description</t>
  </si>
  <si>
    <t>DATA: __X__BASE PERIOD_____FORECASTED PERIOD</t>
  </si>
  <si>
    <t>WORKPAPER REFERENCE NO(S):________</t>
  </si>
  <si>
    <t>SHEET 1 OF 2</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</si>
  <si>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</si>
  <si>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</si>
  <si>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</si>
  <si>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</si>
  <si>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</si>
  <si>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</si>
  <si>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</si>
  <si>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</si>
  <si>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</si>
  <si>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</si>
  <si>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</si>
  <si>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</si>
  <si>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</si>
  <si>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</si>
  <si>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</si>
  <si>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</si>
  <si>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</si>
  <si>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</si>
  <si>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</si>
  <si>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</si>
  <si>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</si>
  <si>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</si>
  <si>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</si>
  <si>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</si>
  <si>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</si>
  <si>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</si>
  <si>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</si>
  <si>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</si>
  <si>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</si>
  <si>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</si>
  <si>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</si>
  <si>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</si>
  <si>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</si>
  <si>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</si>
  <si>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</si>
  <si>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a-Jan 2014</t>
  </si>
  <si>
    <t>a-Feb 2014</t>
  </si>
  <si>
    <t>a-Mar 2014</t>
  </si>
  <si>
    <t>a-Apr 2014</t>
  </si>
  <si>
    <t>a-May 2014</t>
  </si>
  <si>
    <t>a-Jun 2014</t>
  </si>
  <si>
    <t>a-Jul 2014</t>
  </si>
  <si>
    <t>Sep 2014</t>
  </si>
  <si>
    <t>Oct 2014</t>
  </si>
  <si>
    <t>Nov 2014</t>
  </si>
  <si>
    <t>Dec 2014</t>
  </si>
  <si>
    <t>Jan 2015</t>
  </si>
  <si>
    <t>Feb 2015</t>
  </si>
  <si>
    <t>Mar 2015</t>
  </si>
  <si>
    <t>Apr 2015</t>
  </si>
  <si>
    <t>May 2015</t>
  </si>
  <si>
    <t>Jun 2015</t>
  </si>
  <si>
    <t>Jul 2015</t>
  </si>
  <si>
    <t>Aug 2015</t>
  </si>
  <si>
    <t>Sep 2015</t>
  </si>
  <si>
    <t>Oct 2015</t>
  </si>
  <si>
    <t>Nov 2015</t>
  </si>
  <si>
    <t>Dec 2015</t>
  </si>
  <si>
    <t>Jan 2016</t>
  </si>
  <si>
    <t>Feb 2016</t>
  </si>
  <si>
    <t>Mar 2016</t>
  </si>
  <si>
    <t>Apr 2016</t>
  </si>
  <si>
    <t>May 2016</t>
  </si>
  <si>
    <t>Jun 2016</t>
  </si>
  <si>
    <t xml:space="preserve">     908.3 - Dsm Electric Cust Mktg/Assist</t>
  </si>
  <si>
    <t xml:space="preserve">     908.4 - Dsm Gas Cust Mktg/Assist</t>
  </si>
  <si>
    <t>TOTAL OPERATING EXPENSES</t>
  </si>
  <si>
    <t>NET OPERATING INCOME</t>
  </si>
  <si>
    <t>CHECK AMOUNT TO SOURCE</t>
  </si>
  <si>
    <t>SCHEDULE C-2.2</t>
  </si>
  <si>
    <t>Rate Case Constants</t>
  </si>
  <si>
    <t>For the 2014 Rate Case Filing</t>
  </si>
  <si>
    <t>Rate Case Constants:</t>
  </si>
  <si>
    <t>Company:</t>
  </si>
  <si>
    <t>PSC Case Number:</t>
  </si>
  <si>
    <t>Base Year:</t>
  </si>
  <si>
    <t>FEBRUARY 28, 2015</t>
  </si>
  <si>
    <t>AS OF FEBRUARY 28, 2015</t>
  </si>
  <si>
    <t>MARCH 2014 TO FEBRUARY 2015</t>
  </si>
  <si>
    <t>FROM MARCH 1, 2014 TO FEBRUARY 28, 2015</t>
  </si>
  <si>
    <t>BASE YEAR FOR THE 12 MONTHS ENDED FEBRUARY 28, 2015</t>
  </si>
  <si>
    <t>FOR THE 12 MONTHS ENDED FEBRUARY 28, 2015</t>
  </si>
  <si>
    <t>Forecasted Test Year:</t>
  </si>
  <si>
    <t>JUNE 30, 2016</t>
  </si>
  <si>
    <t>AS OF JUNE 30, 2016</t>
  </si>
  <si>
    <t>JULY 2015 TO JUNE 30, 2016</t>
  </si>
  <si>
    <t>FROM JULY 1, 2015 TO JUNE 30, 2016</t>
  </si>
  <si>
    <t>FORECAST PERIOD FOR THE 12 MONTHS ENDED JUNE 30, 2016</t>
  </si>
  <si>
    <t>FOR THE 12 MONTHS ENDED JUNE 30, 2016</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</si>
  <si>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</si>
  <si>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</si>
  <si>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</si>
  <si>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</si>
  <si>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</si>
  <si>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</si>
  <si>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</si>
  <si>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</si>
  <si>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K. W. BLAKE</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</si>
  <si>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</si>
  <si>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</si>
  <si>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</si>
  <si>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</si>
  <si>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</si>
  <si>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</si>
  <si>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</si>
  <si>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</si>
  <si>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</si>
  <si>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</si>
  <si>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</si>
  <si>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</si>
  <si>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</si>
  <si>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</si>
  <si>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</si>
  <si>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</si>
  <si>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</si>
  <si>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</si>
  <si>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</si>
  <si>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</si>
  <si>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</si>
  <si>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</si>
  <si>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</si>
  <si>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</si>
  <si>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</si>
  <si>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</si>
  <si>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</si>
  <si>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</si>
  <si>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</si>
  <si>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</si>
  <si>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</si>
  <si>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</si>
  <si>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</si>
  <si>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</si>
  <si>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</si>
  <si>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</si>
  <si>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</si>
  <si>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</si>
  <si>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</si>
  <si>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</si>
  <si>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</si>
  <si>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</si>
  <si>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</si>
  <si>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</si>
  <si>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</si>
  <si>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</si>
  <si>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</si>
  <si>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</si>
  <si>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</si>
  <si>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</si>
  <si>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</si>
  <si>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</si>
  <si>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</si>
  <si>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</si>
  <si>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</si>
  <si>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</si>
  <si>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</si>
  <si>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</si>
  <si>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</si>
  <si>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</si>
  <si>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</si>
  <si>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</si>
  <si>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</si>
  <si>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</si>
  <si>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</si>
  <si>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</si>
  <si>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</si>
  <si>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</si>
  <si>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</si>
  <si>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</si>
  <si>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</si>
  <si>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</si>
  <si>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</si>
  <si>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</si>
  <si>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</si>
  <si>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</si>
  <si>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</si>
  <si>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</si>
  <si>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</si>
  <si>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</si>
  <si>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</si>
  <si>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</si>
  <si>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</si>
  <si>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</si>
  <si>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</si>
  <si>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</si>
  <si>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</si>
  <si>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</si>
  <si>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</si>
  <si>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</si>
  <si>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</si>
  <si>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</si>
  <si>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</si>
  <si>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</si>
  <si>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</si>
  <si>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</si>
  <si>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</si>
  <si>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</si>
  <si>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</si>
  <si>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</si>
  <si>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</si>
  <si>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WITNESS:   K. W. BLAKE</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</si>
  <si>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</si>
  <si>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</si>
  <si>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</si>
  <si>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</si>
  <si>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</si>
  <si>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</si>
  <si>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</si>
  <si>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</si>
  <si>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</si>
  <si>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</si>
  <si>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</si>
  <si>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</si>
  <si>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</si>
  <si>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</si>
  <si>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</si>
  <si>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</si>
  <si>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</si>
  <si>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</si>
  <si>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</si>
  <si>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</si>
  <si>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</si>
  <si>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</si>
  <si>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</si>
  <si>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</si>
  <si>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</si>
  <si>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</si>
  <si>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</si>
  <si>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</si>
  <si>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</si>
  <si>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</si>
  <si>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</si>
  <si>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a-Aug 2014</t>
  </si>
  <si>
    <t>LGE Electric </t>
  </si>
  <si>
    <t>DSM:</t>
  </si>
  <si>
    <t>COMPUTATION OF GROSS REVENUE CONVERSION FACTOR</t>
  </si>
  <si>
    <t>SCHEDULE H-1</t>
  </si>
  <si>
    <t>WORKPAPER REFERENCE NO(S).: WPH-1.A</t>
  </si>
  <si>
    <t>PERCENTAGE OF INCREMENTAL GROSS REVENUE</t>
  </si>
  <si>
    <t>FEDERAL</t>
  </si>
  <si>
    <t>OPERATING REVENUE</t>
  </si>
  <si>
    <t>LESS: UNCOLLECTIBLE ACCOUNTS EXPENSE</t>
  </si>
  <si>
    <t>LESS: PSC FEES</t>
  </si>
  <si>
    <t>LESS: PRODUCTION ACTIVITIES DEDUCTION-STATE</t>
  </si>
  <si>
    <t>INCOME BEFORE STATE INCOME TAX</t>
  </si>
  <si>
    <t>STATE INCOME TAX</t>
  </si>
  <si>
    <t>LESS: PRODUCTION ACTIVITIES DEDUCTION-FEDERAL</t>
  </si>
  <si>
    <t>INCOME BEFORE FEDERAL INCOME TAX</t>
  </si>
  <si>
    <t>FEDERAL INCOME TAX</t>
  </si>
  <si>
    <t>OPERATING INCOME PERCENTAGE (LINES 5 - 6 - 9)</t>
  </si>
  <si>
    <t>GROSS REVENUE CONVERSTION FACTOR (100% / LINE 10)</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</si>
  <si>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</si>
  <si>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</si>
  <si>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</si>
  <si>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</si>
  <si>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</si>
  <si>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</si>
  <si>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</si>
  <si>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</si>
  <si>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</si>
  <si>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</si>
  <si>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</si>
  <si>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</si>
  <si>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</si>
  <si>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</si>
  <si>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</si>
  <si>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</si>
  <si>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</si>
  <si>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</si>
  <si>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</si>
  <si>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</si>
  <si>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</si>
  <si>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</si>
  <si>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</si>
  <si>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</si>
  <si>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LG&amp;E </t>
  </si>
  <si>
    <t>Forecast Period Total</t>
  </si>
  <si>
    <t>(5)</t>
  </si>
  <si>
    <t>SCHEDULE D-2</t>
  </si>
  <si>
    <t>Calculation of Composite Federal and Kentucky</t>
  </si>
  <si>
    <t>Income Tax Rate</t>
  </si>
  <si>
    <t xml:space="preserve">1. Assume pre-tax income of </t>
  </si>
  <si>
    <t>2.  State income tax (see SIT calc below)</t>
  </si>
  <si>
    <t>3.  Taxable income for Federal income tax before production activities deduction</t>
  </si>
  <si>
    <t xml:space="preserve">     a. Production Rate</t>
  </si>
  <si>
    <t xml:space="preserve">     b. Allocation to Production Income</t>
  </si>
  <si>
    <t xml:space="preserve">     c. Allocated Production Rate (a x b)</t>
  </si>
  <si>
    <t>5.  Taxable income for Federal income tax (Line 3 - Line 4)</t>
  </si>
  <si>
    <t>6.  Federal income tax at 35% (Line 5 x 35%)</t>
  </si>
  <si>
    <t>7.  Total State and Federal income taxes (Line 2 + Line 6)</t>
  </si>
  <si>
    <t>State Income Tax Calculation</t>
  </si>
  <si>
    <t xml:space="preserve">3.  Taxable income for State income tax </t>
  </si>
  <si>
    <t>4.  State Tax Rate</t>
  </si>
  <si>
    <t>5.  State Income Tax</t>
  </si>
  <si>
    <t xml:space="preserve">Notes: (1) Pursuant to KRS 141.010(11)(c) and (13)(c), for taxable years beginning on or after January 1, 2010, </t>
  </si>
  <si>
    <t xml:space="preserve">             the amount of domestic production activities deduction calculated at six percent (6%) as allowed in </t>
  </si>
  <si>
    <t xml:space="preserve">             Section 199(a)(2) of the Internal Revenue Code for taxable years beginning before 2010.</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</si>
  <si>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</si>
  <si>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</si>
  <si>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</si>
  <si>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</si>
  <si>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</si>
  <si>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</si>
  <si>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</si>
  <si>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</si>
  <si>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</si>
  <si>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</si>
  <si>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</si>
  <si>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</si>
  <si>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</si>
  <si>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</si>
  <si>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</si>
  <si>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R. M. CONROY</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</si>
  <si>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</si>
  <si>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</si>
  <si>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</si>
  <si>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</si>
  <si>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</si>
  <si>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</si>
  <si>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</si>
  <si>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</si>
  <si>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</si>
  <si>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</si>
  <si>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</si>
  <si>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</si>
  <si>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</si>
  <si>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</si>
  <si>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</si>
  <si>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</si>
  <si>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484-INTERCOMPANY SALES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</si>
  <si>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</si>
  <si>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</si>
  <si>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</si>
  <si>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</si>
  <si>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</si>
  <si>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</si>
  <si>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</si>
  <si>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</si>
  <si>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</si>
  <si>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</si>
  <si>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</si>
  <si>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</si>
  <si>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</si>
  <si>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</si>
  <si>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</si>
  <si>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</si>
  <si>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</si>
  <si>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</si>
  <si>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</si>
  <si>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</si>
  <si>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</si>
  <si>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</si>
  <si>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</si>
  <si>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</si>
  <si>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</si>
  <si>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</si>
  <si>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</si>
  <si>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</si>
  <si>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</si>
  <si>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</si>
  <si>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</si>
  <si>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</si>
  <si>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</si>
  <si>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</si>
  <si>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</si>
  <si>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</si>
  <si>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</si>
  <si>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</si>
  <si>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</si>
  <si>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</si>
  <si>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</si>
  <si>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</si>
  <si>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</si>
  <si>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</si>
  <si>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</si>
  <si>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</si>
  <si>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</si>
  <si>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</si>
  <si>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</si>
  <si>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</si>
  <si>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</si>
  <si>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</si>
  <si>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</si>
  <si>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</si>
  <si>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</si>
  <si>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</si>
  <si>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</si>
  <si>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</si>
  <si>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</si>
  <si>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</si>
  <si>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</si>
  <si>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</si>
  <si>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</si>
  <si>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</si>
  <si>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</si>
  <si>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</si>
  <si>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</si>
  <si>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</si>
  <si>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</si>
  <si>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</si>
  <si>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</si>
  <si>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</si>
  <si>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</si>
  <si>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</si>
  <si>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</si>
  <si>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</si>
  <si>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</si>
  <si>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</si>
  <si>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</si>
  <si>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</si>
  <si>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</si>
  <si>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</si>
  <si>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</si>
  <si>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</si>
  <si>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</si>
  <si>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</si>
  <si>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</si>
  <si>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</si>
  <si>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</si>
  <si>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</si>
  <si>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</si>
  <si>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</si>
  <si>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</si>
  <si>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</si>
  <si>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</si>
  <si>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</si>
  <si>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</si>
  <si>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</si>
  <si>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</si>
  <si>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</si>
  <si>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</si>
  <si>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</si>
  <si>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</si>
  <si>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</si>
  <si>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</si>
  <si>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</si>
  <si>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</si>
  <si>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</si>
  <si>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</si>
  <si>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</si>
  <si>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</si>
  <si>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</si>
  <si>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</si>
  <si>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</si>
  <si>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</si>
  <si>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</si>
  <si>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</si>
  <si>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</si>
  <si>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</si>
  <si>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</si>
  <si>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</si>
  <si>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</si>
  <si>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</si>
  <si>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</si>
  <si>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</si>
  <si>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</si>
  <si>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</si>
  <si>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</si>
  <si>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</si>
  <si>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</si>
  <si>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</si>
  <si>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</si>
  <si>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</si>
  <si>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</si>
  <si>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</si>
  <si>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</si>
  <si>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</si>
  <si>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</si>
  <si>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</si>
  <si>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</si>
  <si>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</si>
  <si>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</si>
  <si>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</si>
  <si>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</si>
  <si>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</si>
  <si>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</si>
  <si>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</si>
  <si>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</si>
  <si>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</si>
  <si>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</si>
  <si>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</si>
  <si>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</si>
  <si>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</si>
  <si>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</si>
  <si>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</si>
  <si>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</si>
  <si>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</si>
  <si>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</si>
  <si>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</si>
  <si>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</si>
  <si>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</si>
  <si>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</si>
  <si>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</si>
  <si>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</si>
  <si>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</si>
  <si>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</si>
  <si>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</si>
  <si>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</si>
  <si>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</si>
  <si>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</si>
  <si>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</si>
  <si>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</si>
  <si>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</si>
  <si>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</si>
  <si>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</si>
  <si>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</si>
  <si>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</si>
  <si>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419.5-KPSC AFUDC Equity</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</si>
  <si>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</si>
  <si>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</si>
  <si>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</si>
  <si>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</si>
  <si>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</si>
  <si>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</si>
  <si>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</si>
  <si>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</si>
  <si>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</si>
  <si>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</si>
  <si>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</si>
  <si>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</si>
  <si>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</si>
  <si>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</si>
  <si>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</si>
  <si>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</si>
  <si>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</si>
  <si>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</si>
  <si>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</si>
  <si>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</si>
  <si>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</si>
  <si>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</si>
  <si>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</si>
  <si>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</si>
  <si>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</si>
  <si>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</si>
  <si>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</si>
  <si>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421-GAIN/LOSS PROP DISPOSITION</t>
  </si>
  <si>
    <t>TOTAL GAINS/LOSSES</t>
  </si>
  <si>
    <t>OPERATING INC BEFORE INC TAXES &amp; INTEREST</t>
  </si>
  <si>
    <t>Interest Expense for calculating LG&amp;E E and G Income Tax</t>
  </si>
  <si>
    <t>Interest Expense LG&amp;E Electric</t>
  </si>
  <si>
    <t>Total LGE:</t>
  </si>
  <si>
    <t>Interest Expense LG&amp;E</t>
  </si>
  <si>
    <t>Income Statement LG&amp;E</t>
  </si>
  <si>
    <t>check</t>
  </si>
  <si>
    <t>Total Depr and Amort</t>
  </si>
  <si>
    <t>Depr and Amort LG&amp;E</t>
  </si>
  <si>
    <t>LOUISVILLE GAS AND ELECTRIC COMPANY</t>
  </si>
  <si>
    <t xml:space="preserve">     447.11 - Sales for Resale - OSS</t>
  </si>
  <si>
    <t>(000S)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</si>
  <si>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</si>
  <si>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</si>
  <si>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</si>
  <si>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</si>
  <si>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</si>
  <si>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</si>
  <si>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</si>
  <si>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</si>
  <si>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</si>
  <si>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</si>
  <si>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</si>
  <si>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</si>
  <si>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</si>
  <si>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</si>
  <si>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</si>
  <si>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</si>
  <si>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</si>
  <si>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</si>
  <si>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</si>
  <si>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</si>
  <si>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</si>
  <si>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</si>
  <si>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</si>
  <si>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</si>
  <si>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</si>
  <si>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</si>
  <si>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</si>
  <si>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</si>
  <si>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</si>
  <si>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</si>
  <si>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</si>
  <si>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</si>
  <si>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</si>
  <si>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</si>
  <si>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</si>
  <si>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</si>
  <si>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</si>
  <si>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</si>
  <si>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</si>
  <si>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</si>
  <si>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</si>
  <si>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</si>
  <si>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</si>
  <si>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</si>
  <si>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</si>
  <si>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</si>
  <si>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</si>
  <si>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</si>
  <si>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</si>
  <si>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</si>
  <si>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</si>
  <si>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</si>
  <si>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</si>
  <si>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</si>
  <si>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</si>
  <si>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</si>
  <si>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</si>
  <si>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</si>
  <si>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</si>
  <si>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</si>
  <si>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</si>
  <si>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</si>
  <si>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</si>
  <si>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</si>
  <si>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</si>
  <si>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</si>
  <si>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</si>
  <si>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</si>
  <si>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</si>
  <si>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</si>
  <si>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</si>
  <si>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</si>
  <si>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</si>
  <si>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</si>
  <si>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</si>
  <si>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</si>
  <si>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</si>
  <si>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</si>
  <si>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</si>
  <si>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</si>
  <si>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</si>
  <si>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</si>
  <si>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</si>
  <si>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</si>
  <si>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</si>
  <si>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</si>
  <si>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</si>
  <si>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</si>
  <si>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</si>
  <si>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</si>
  <si>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</si>
  <si>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</si>
  <si>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</si>
  <si>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</si>
  <si>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</si>
  <si>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</si>
  <si>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</si>
  <si>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</si>
  <si>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</si>
  <si>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</si>
  <si>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</si>
  <si>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</si>
  <si>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</si>
  <si>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</si>
  <si>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</si>
  <si>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</si>
  <si>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</si>
  <si>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</si>
  <si>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</si>
  <si>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</si>
  <si>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</si>
  <si>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</si>
  <si>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</si>
  <si>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</si>
  <si>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</si>
  <si>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</si>
  <si>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</si>
  <si>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</si>
  <si>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</si>
  <si>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</si>
  <si>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</si>
  <si>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</si>
  <si>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</si>
  <si>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</si>
  <si>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</si>
  <si>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</si>
  <si>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</si>
  <si>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</si>
  <si>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</si>
  <si>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</si>
  <si>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</si>
  <si>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</si>
  <si>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</si>
  <si>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</si>
  <si>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</si>
  <si>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</si>
  <si>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</si>
  <si>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</si>
  <si>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</si>
  <si>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</si>
  <si>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</si>
  <si>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</si>
  <si>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</si>
  <si>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</si>
  <si>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</si>
  <si>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</si>
  <si>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</si>
  <si>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</si>
  <si>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</si>
  <si>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</si>
  <si>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</si>
  <si>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</si>
  <si>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</si>
  <si>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</si>
  <si>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</si>
  <si>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</si>
  <si>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</si>
  <si>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</si>
  <si>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</si>
  <si>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</si>
  <si>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</si>
  <si>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</si>
  <si>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</si>
  <si>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</si>
  <si>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</si>
  <si>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</si>
  <si>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</si>
  <si>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</si>
  <si>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</si>
  <si>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</si>
  <si>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</si>
  <si>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</si>
  <si>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</si>
  <si>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</si>
  <si>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</si>
  <si>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</si>
  <si>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</si>
  <si>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</si>
  <si>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</si>
  <si>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</si>
  <si>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</si>
  <si>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</si>
  <si>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</si>
  <si>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</si>
  <si>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</si>
  <si>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</si>
  <si>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</si>
  <si>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</si>
  <si>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</si>
  <si>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</si>
  <si>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</si>
  <si>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</si>
  <si>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</si>
  <si>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</si>
  <si>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</si>
  <si>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</si>
  <si>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</si>
  <si>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</si>
  <si>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</si>
  <si>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</si>
  <si>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</si>
  <si>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</si>
  <si>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</si>
  <si>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</si>
  <si>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</si>
  <si>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</si>
  <si>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</si>
  <si>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</si>
  <si>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</si>
  <si>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</si>
  <si>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</si>
  <si>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</si>
  <si>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</si>
  <si>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</si>
  <si>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</si>
  <si>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</si>
  <si>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</si>
  <si>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</si>
  <si>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</si>
  <si>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</si>
  <si>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</si>
  <si>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</si>
  <si>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</si>
  <si>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</si>
  <si>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</si>
  <si>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</si>
  <si>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</si>
  <si>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</si>
  <si>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</si>
  <si>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</si>
  <si>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</si>
  <si>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</si>
  <si>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</si>
  <si>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</si>
  <si>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</si>
  <si>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</si>
  <si>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</si>
  <si>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</si>
  <si>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</si>
  <si>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</si>
  <si>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</si>
  <si>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</si>
  <si>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</si>
  <si>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</si>
  <si>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</si>
  <si>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</si>
  <si>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</si>
  <si>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</si>
  <si>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</si>
  <si>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</si>
  <si>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927 - City Of Lou Gas Fran</t>
  </si>
  <si>
    <t xml:space="preserve">     928 - Reg Upkeep Assessmts</t>
  </si>
  <si>
    <t xml:space="preserve">     929 - Gas Used-Gas Dept</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</si>
  <si>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</si>
  <si>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</si>
  <si>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</si>
  <si>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</si>
  <si>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</si>
  <si>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</si>
  <si>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</si>
  <si>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</si>
  <si>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</si>
  <si>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</si>
  <si>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</si>
  <si>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</si>
  <si>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</si>
  <si>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</si>
  <si>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</si>
  <si>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</si>
  <si>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</si>
  <si>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</si>
  <si>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</si>
  <si>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</si>
  <si>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</si>
  <si>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</si>
  <si>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</si>
  <si>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</si>
  <si>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</si>
  <si>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</si>
  <si>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</si>
  <si>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</si>
  <si>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</si>
  <si>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</si>
  <si>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</si>
  <si>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</si>
  <si>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</si>
  <si>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</si>
  <si>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</si>
  <si>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</si>
  <si>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</si>
  <si>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</si>
  <si>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</si>
  <si>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</si>
  <si>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</si>
  <si>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</si>
  <si>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</si>
  <si>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</si>
  <si>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</si>
  <si>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</si>
  <si>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</si>
  <si>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</si>
  <si>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</si>
  <si>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</si>
  <si>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</si>
  <si>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</si>
  <si>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</si>
  <si>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</si>
  <si>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</si>
  <si>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</si>
  <si>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</si>
  <si>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</si>
  <si>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</si>
  <si>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</si>
  <si>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</si>
  <si>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</si>
  <si>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</si>
  <si>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</si>
  <si>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</si>
  <si>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</si>
  <si>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</si>
  <si>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</si>
  <si>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</si>
  <si>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</si>
  <si>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</si>
  <si>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</si>
  <si>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</si>
  <si>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</si>
  <si>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</si>
  <si>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</si>
  <si>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</si>
  <si>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</si>
  <si>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</si>
  <si>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</si>
  <si>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</si>
  <si>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</si>
  <si>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</si>
  <si>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</si>
  <si>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</si>
  <si>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</si>
  <si>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</si>
  <si>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</si>
  <si>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</si>
  <si>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</si>
  <si>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</si>
  <si>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</si>
  <si>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</si>
  <si>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</si>
  <si>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CUST</t>
  </si>
  <si>
    <t>CUSTOMER ACCOUNT CHANGES:</t>
  </si>
  <si>
    <t>CUSTOMER ACCOUNT CHANGES</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</si>
  <si>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</si>
  <si>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</si>
  <si>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</si>
  <si>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</si>
  <si>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</si>
  <si>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</si>
  <si>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</si>
  <si>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</si>
  <si>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</si>
  <si>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</si>
  <si>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</si>
  <si>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</si>
  <si>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</si>
  <si>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</si>
  <si>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</si>
  <si>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</si>
  <si>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</si>
  <si>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</si>
  <si>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</si>
  <si>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</si>
  <si>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</si>
  <si>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</si>
  <si>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</si>
  <si>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</si>
  <si>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</si>
  <si>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</si>
  <si>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</si>
  <si>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</si>
  <si>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</si>
  <si>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</si>
  <si>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</si>
  <si>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</si>
  <si>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</si>
  <si>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</si>
  <si>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</si>
  <si>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</si>
  <si>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</si>
  <si>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</si>
  <si>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</si>
  <si>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</si>
  <si>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</si>
  <si>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</si>
  <si>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</si>
  <si>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Interest Expense LG&amp;E Gas</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</si>
  <si>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</si>
  <si>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</si>
  <si>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</si>
  <si>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</si>
  <si>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</si>
  <si>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</si>
  <si>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</si>
  <si>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</si>
  <si>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</si>
  <si>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</si>
  <si>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</si>
  <si>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</si>
  <si>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</si>
  <si>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</si>
  <si>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</si>
  <si>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</si>
  <si>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</si>
  <si>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</si>
  <si>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</si>
  <si>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</si>
  <si>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</si>
  <si>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</si>
  <si>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</si>
  <si>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</si>
  <si>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</si>
  <si>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</si>
  <si>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</si>
  <si>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</si>
  <si>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</si>
  <si>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</si>
  <si>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</si>
  <si>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</si>
  <si>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</si>
  <si>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</si>
  <si>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</si>
  <si>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</si>
  <si>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</si>
  <si>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</si>
  <si>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</si>
  <si>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</si>
  <si>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</si>
  <si>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</si>
  <si>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</si>
  <si>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</si>
  <si>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</si>
  <si>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</si>
  <si>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</si>
  <si>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</si>
  <si>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</si>
  <si>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</si>
  <si>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</si>
  <si>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</si>
  <si>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</si>
  <si>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480 - Residential</t>
  </si>
  <si>
    <t xml:space="preserve">     Customer Count - Residential</t>
  </si>
  <si>
    <t xml:space="preserve">     Distribution Usage - Residential</t>
  </si>
  <si>
    <t xml:space="preserve">     Res Base Revenue</t>
  </si>
  <si>
    <t xml:space="preserve">     Res GSC Revenue</t>
  </si>
  <si>
    <t xml:space="preserve">     Res DSM Revenue</t>
  </si>
  <si>
    <t xml:space="preserve">     Res GLT Revenue</t>
  </si>
  <si>
    <t>480 - Subtotal</t>
  </si>
  <si>
    <t>481.1 -  Commercial</t>
  </si>
  <si>
    <t xml:space="preserve">     Customer Count - Commercial</t>
  </si>
  <si>
    <t xml:space="preserve">     Distribution Usage - Commercial</t>
  </si>
  <si>
    <t xml:space="preserve">     Com Base Revenue</t>
  </si>
  <si>
    <t xml:space="preserve">     Com GSC Revenue</t>
  </si>
  <si>
    <t xml:space="preserve">     Com DSM Revenue</t>
  </si>
  <si>
    <t xml:space="preserve">     Com GLT Revenue</t>
  </si>
  <si>
    <t>481.1 - Subtotal</t>
  </si>
  <si>
    <t>481.2 - Industrial</t>
  </si>
  <si>
    <t xml:space="preserve">     Customer Count - Industrial</t>
  </si>
  <si>
    <t xml:space="preserve">     Distribution Usage - Industrial</t>
  </si>
  <si>
    <t xml:space="preserve">     Ind Base Revenue</t>
  </si>
  <si>
    <t xml:space="preserve">     Ind GSC Revenue</t>
  </si>
  <si>
    <t xml:space="preserve">     Ind DSM Revenue</t>
  </si>
  <si>
    <t xml:space="preserve">     Ind GLT Revenue</t>
  </si>
  <si>
    <t>481.2 - Subtotal</t>
  </si>
  <si>
    <t>482 - Public Authority</t>
  </si>
  <si>
    <t xml:space="preserve">     Customer Count - Public Authority</t>
  </si>
  <si>
    <t xml:space="preserve">     Distribution Usage - Public Authority</t>
  </si>
  <si>
    <t xml:space="preserve">     PA Base Revenue</t>
  </si>
  <si>
    <t xml:space="preserve">     PA GSC Revenue</t>
  </si>
  <si>
    <t xml:space="preserve">     PA DSM Revenue</t>
  </si>
  <si>
    <t xml:space="preserve">     PA GLT Revenue</t>
  </si>
  <si>
    <t>482 - Subtotal</t>
  </si>
  <si>
    <t>489 - FT-Firm</t>
  </si>
  <si>
    <t xml:space="preserve">     Customer Count - FT Firm</t>
  </si>
  <si>
    <t xml:space="preserve">     Distribution Usage - FT Firm</t>
  </si>
  <si>
    <t xml:space="preserve">     FFT Base Revenue</t>
  </si>
  <si>
    <t xml:space="preserve">     FFT DSM Revenue</t>
  </si>
  <si>
    <t>489 - Subtotal</t>
  </si>
  <si>
    <t>489 - Non-Firm TS</t>
  </si>
  <si>
    <t xml:space="preserve">     Customer Count - Non Firm TS</t>
  </si>
  <si>
    <t xml:space="preserve">     Distribution Usage - Non Firm TS</t>
  </si>
  <si>
    <t xml:space="preserve">     NFT Base Revenue</t>
  </si>
  <si>
    <t xml:space="preserve">     NFT DSM Revenue</t>
  </si>
  <si>
    <t>484 - Utility Generation</t>
  </si>
  <si>
    <t xml:space="preserve">     Customer Count - Utility</t>
  </si>
  <si>
    <t xml:space="preserve">     Distribution Usage - Utility</t>
  </si>
  <si>
    <t xml:space="preserve">     Gen Base Revenue</t>
  </si>
  <si>
    <t xml:space="preserve">     Gen GSC Revenue</t>
  </si>
  <si>
    <t xml:space="preserve">     Gen DSM Revenue</t>
  </si>
  <si>
    <t xml:space="preserve">     Gen GLT Revenue</t>
  </si>
  <si>
    <t>484 - Subtotal</t>
  </si>
  <si>
    <t>Total Gas Revenue</t>
  </si>
  <si>
    <t>Total GSC Revenue w/o Gen GSC</t>
  </si>
  <si>
    <t>Total Gas Revenues excl Transportation and utility gen- to use for unbilled reve</t>
  </si>
  <si>
    <t>Summary:</t>
  </si>
  <si>
    <t>Base Revenue - Ultimate Customer</t>
  </si>
  <si>
    <t>Base Revenue - Transport + Utility</t>
  </si>
  <si>
    <t>Base Revenue</t>
  </si>
  <si>
    <t>GSC Revenue (excl Utility Gen)</t>
  </si>
  <si>
    <t>GSC Revenue Utility Generation</t>
  </si>
  <si>
    <t>DSM Revenue - Ultimate Customer</t>
  </si>
  <si>
    <t>DSM Revenue - Transport + Utility</t>
  </si>
  <si>
    <t>DSM Revenue</t>
  </si>
  <si>
    <t>GLT Revenue</t>
  </si>
  <si>
    <t>Other Operating Revenues Electric</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</si>
  <si>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</si>
  <si>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</si>
  <si>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</si>
  <si>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</si>
  <si>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</si>
  <si>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</si>
  <si>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</si>
  <si>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</si>
  <si>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</si>
  <si>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</si>
  <si>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</si>
  <si>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 xml:space="preserve">  456-FORFEITED REFUNDABLE ADVANCES</t>
  </si>
  <si>
    <t>Other Operating Revenues Gas</t>
  </si>
  <si>
    <t>487 - Forfeited Discounts Gas</t>
  </si>
  <si>
    <t>488 - Misc Service Rev Gas</t>
  </si>
  <si>
    <t>489 - Transportation Transmission Gas</t>
  </si>
  <si>
    <t>489.3 - Transp Transmission Gas (Fuel Exp)</t>
  </si>
  <si>
    <t>493 - Rent From Gas Property</t>
  </si>
  <si>
    <t>493.1 - Rent From Gas Property I/C</t>
  </si>
  <si>
    <t>495 - Other Gas Revenue</t>
  </si>
  <si>
    <t>489.1 - Transp Transmission Gas GSC</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</si>
  <si>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</si>
  <si>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</si>
  <si>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</si>
  <si>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</si>
  <si>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</si>
  <si>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</si>
  <si>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</si>
  <si>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</si>
  <si>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</si>
  <si>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</si>
  <si>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</si>
  <si>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</si>
  <si>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</si>
  <si>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</si>
  <si>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</si>
  <si>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DELETE AND COPY ROW 200 NOI VALUES HERE&gt;&gt;&gt;&gt;</t>
  </si>
  <si>
    <t>874.1 - Other Mains/Serv Exp GLT</t>
  </si>
  <si>
    <t>878.1 - Meter/Reg Expense GLT</t>
  </si>
  <si>
    <t>879.1 - Cust Install Expense GLT</t>
  </si>
  <si>
    <t>880.1 - OTHER GAS DISTRIBUTION EXP GLT</t>
  </si>
  <si>
    <t>887.1 - Mtce-Gas Mains-Distr GLT</t>
  </si>
  <si>
    <t>892.1 - Mtce-Oth Services - GLT</t>
  </si>
  <si>
    <t>403.6 - Depreciation - GLT</t>
  </si>
  <si>
    <t>GAS SALES REVENUES</t>
  </si>
  <si>
    <t>UNDERGROUND STORAGE EXPENSES</t>
  </si>
  <si>
    <t>GAS:</t>
  </si>
  <si>
    <t>Commercial Revenues</t>
  </si>
  <si>
    <t>Industrial Revenues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</si>
  <si>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</si>
  <si>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</si>
  <si>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</si>
  <si>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</si>
  <si>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</si>
  <si>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</si>
  <si>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</si>
  <si>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</si>
  <si>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</si>
  <si>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</si>
  <si>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</si>
  <si>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</si>
  <si>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</si>
  <si>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</si>
  <si>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</si>
  <si>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</si>
  <si>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</si>
  <si>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</si>
  <si>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</si>
  <si>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</si>
  <si>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</si>
  <si>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</si>
  <si>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</si>
  <si>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</si>
  <si>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</si>
  <si>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</si>
  <si>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</si>
  <si>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</si>
  <si>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</si>
  <si>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</si>
  <si>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</si>
  <si>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</si>
  <si>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</si>
  <si>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408.1 - PROPERTY TAX - GLT</t>
  </si>
  <si>
    <t>904 - GSC UNCOLLECTIBLE EXPENSE</t>
  </si>
  <si>
    <t>These adjustments left intentionally blank</t>
  </si>
  <si>
    <t>REMOVE  GLT MECHANISM</t>
  </si>
  <si>
    <t>Description</t>
  </si>
  <si>
    <t>SHEET 1 OF 1</t>
  </si>
  <si>
    <t>ID</t>
  </si>
  <si>
    <t>ADJ</t>
  </si>
  <si>
    <t>ADJ 7</t>
  </si>
  <si>
    <t>SCHEDULE WPD-2</t>
  </si>
  <si>
    <t>GAS SUPPLY COST:</t>
  </si>
  <si>
    <t>GAS LINE TRACKER (GLT):</t>
  </si>
  <si>
    <t>Depreciation - DSM Gas</t>
  </si>
  <si>
    <t>ADJ 2</t>
  </si>
  <si>
    <t>ADJ 1</t>
  </si>
  <si>
    <t>ADJ 3</t>
  </si>
  <si>
    <t>CHECK:</t>
  </si>
  <si>
    <t>COMPARISON OF TOTAL GAS UTILITY ACCOUNT BALANCES</t>
  </si>
  <si>
    <t>Calculation of Current Tax Adjustment Resulting</t>
  </si>
  <si>
    <t>From "Interest Synchronization"</t>
  </si>
  <si>
    <t>Electric</t>
  </si>
  <si>
    <t>Gas</t>
  </si>
  <si>
    <t xml:space="preserve"> 1.  Adjusted Capitalization - Schedule J</t>
  </si>
  <si>
    <t xml:space="preserve"> 2.  Weighted Cost of Debt - Schedule J</t>
  </si>
  <si>
    <t xml:space="preserve"> 3.  "Interest Synchronization"</t>
  </si>
  <si>
    <t xml:space="preserve"> </t>
  </si>
  <si>
    <t xml:space="preserve"> 4.  Interest per books (excluding other interest)</t>
  </si>
  <si>
    <t xml:space="preserve"> 6.  Composite Federal and State tax rate</t>
  </si>
  <si>
    <t xml:space="preserve"> 7.  Current tax adjustment from "Interest</t>
  </si>
  <si>
    <t xml:space="preserve">       Synchronization"</t>
  </si>
  <si>
    <t>INTEREST SYNCHRONIZATION</t>
  </si>
  <si>
    <t>INT</t>
  </si>
  <si>
    <t>CAPITALIZATION ALLOCATED TO GAS OPERATIONS</t>
  </si>
  <si>
    <t>RATE OF RETURN ON CAPITALIZATION</t>
  </si>
  <si>
    <t>GAS RATE BASE</t>
  </si>
  <si>
    <t>RATE OF RETURN ON RATE BASE</t>
  </si>
  <si>
    <t>ADV</t>
  </si>
  <si>
    <t>INS</t>
  </si>
  <si>
    <t>ADVERTISING EXPENSE</t>
  </si>
  <si>
    <t>ADVERTISING EXPENSES:</t>
  </si>
  <si>
    <t>PROPERTY INSURANCE:</t>
  </si>
  <si>
    <t>Monthly Distribution</t>
  </si>
  <si>
    <t>Property Insurance Pro Forma Amount</t>
  </si>
  <si>
    <t>Adjustment to Property Insurance</t>
  </si>
  <si>
    <t>KU</t>
  </si>
  <si>
    <t xml:space="preserve">     DSM Expense Budget</t>
  </si>
  <si>
    <t xml:space="preserve">     Jur Other DSM O&amp;M</t>
  </si>
  <si>
    <t>908.3 Total O&amp;M</t>
  </si>
  <si>
    <t>403.3 Depreciation</t>
  </si>
  <si>
    <t>LGEE</t>
  </si>
  <si>
    <t>LGEG</t>
  </si>
  <si>
    <t>Total Depreciation E&amp;G</t>
  </si>
  <si>
    <t>AAGS TS-2</t>
  </si>
  <si>
    <t>CASE NO. 2014-00372</t>
  </si>
  <si>
    <t>SHEET 1 OF 4</t>
  </si>
  <si>
    <t>SHEET 2 OF 4</t>
  </si>
  <si>
    <t>SHEET 3 OF 4</t>
  </si>
  <si>
    <t>SHEET 4 OF 4</t>
  </si>
  <si>
    <t>Adjustment to reflect amortization of investment tax credits.</t>
  </si>
  <si>
    <t>SHEET 2 OF 2</t>
  </si>
  <si>
    <t>SCHEDULE WPD-2.1a</t>
  </si>
  <si>
    <t>$(000)</t>
  </si>
  <si>
    <t xml:space="preserve"> 5. "Interest Synchronization" adjustment (Line 4 - 3)</t>
  </si>
  <si>
    <t>FORECASTED PERIOD :</t>
  </si>
  <si>
    <t xml:space="preserve">WPD-2     </t>
  </si>
  <si>
    <t>JURISDICTIONAL ADJUSTMENTS WORKPAPER</t>
  </si>
  <si>
    <t xml:space="preserve">WPD-2.1a   </t>
  </si>
  <si>
    <t>JURISDICTIONAL PRO FORMA ADJUSTMENTS WORKPAPER</t>
  </si>
  <si>
    <t xml:space="preserve">WPD-2.1b   </t>
  </si>
  <si>
    <t>JURISDICTIONAL PROFORMA ADJUSTMENTS WORKPAPER</t>
  </si>
  <si>
    <t>SCHEDULE WPD-2.1b</t>
  </si>
  <si>
    <t>WORKPAPER REFERENCE NO(S).: SCHEDULE WPD-2</t>
  </si>
  <si>
    <t>WORKPAPER REFERENCE NO(S).: SCHEDULES WPD-2.1a, WPD-2.1b</t>
  </si>
  <si>
    <t xml:space="preserve">GAS LINE TRACKER (GLT): </t>
  </si>
  <si>
    <t>TOTAL GLT REVENUES</t>
  </si>
  <si>
    <t>TOTAL DSM REVENUES</t>
  </si>
  <si>
    <t>GLT Expenses:</t>
  </si>
  <si>
    <t>908 - DSM Gas Cust Mktg/Assist</t>
  </si>
  <si>
    <t>ADJ 10</t>
  </si>
  <si>
    <t>Intercompany Special Contract</t>
  </si>
  <si>
    <t>Special Contract - Customer B</t>
  </si>
  <si>
    <t>IGS TS-2</t>
  </si>
  <si>
    <t>K. W. BLAKE / R. M. CONROY</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</si>
  <si>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</si>
  <si>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</si>
  <si>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</si>
  <si>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</si>
  <si>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</si>
  <si>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</si>
  <si>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</si>
  <si>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</si>
  <si>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</si>
  <si>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</si>
  <si>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</si>
  <si>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</si>
  <si>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</si>
  <si>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forecasted increase in billing determinants from the base period to the forecasted period at current tariff rates.</t>
  </si>
  <si>
    <t>Variance reflects forecasted change in billing determinants from the base period to the forecasted period at current tariff rates.</t>
  </si>
  <si>
    <t>Variance is based on gas off-system sales forecast at current tariff rates.</t>
  </si>
  <si>
    <t>Variance is based on projected revenue increase.</t>
  </si>
  <si>
    <t>Variance reflects assumption of lower level of reconnects given severity of early 2014 winter weather.</t>
  </si>
  <si>
    <t xml:space="preserve">Variance reflects above normal heating load in the base period.  </t>
  </si>
  <si>
    <t>Variance reflects trend in this account and is based on a historic average.</t>
  </si>
  <si>
    <t>Customery changes in the ordinary course of business.</t>
  </si>
  <si>
    <t>Variance reflects headcount changes and assumed 3% wage inflation.</t>
  </si>
  <si>
    <t xml:space="preserve">Variance is due to increased compressor fuel usage as well as a higher assumed gas price in the forecasted period.  </t>
  </si>
  <si>
    <t>Customary changes in the ordinary course of business.</t>
  </si>
  <si>
    <t xml:space="preserve">Variance reflects lower than normal costs for Doe Run Storage Well area in the base period.  Forecasted period is based on normal levels.  </t>
  </si>
  <si>
    <t xml:space="preserve">Variance reflects more costs in the forecasted period for tree trimming at Muldraugh and Magnolia to maintain right of ways for mowing, aerial patrol, etc.  </t>
  </si>
  <si>
    <t>Variance reflects lower compressor related expenses at Magnolia in the forecasted period.</t>
  </si>
  <si>
    <t>Variance reflects lower estimated usage in the forecasted period.</t>
  </si>
  <si>
    <t>Item not budgeted in forecast period due to immateriality.</t>
  </si>
  <si>
    <t>Variance reflects more maintenance in the forecasted period.</t>
  </si>
  <si>
    <t>Variance reflects incremental expenses for the safety organization in the forecasted period, with an offset in Account 880.</t>
  </si>
  <si>
    <t xml:space="preserve">Variance reflects more control room management support in the forecasted period.  </t>
  </si>
  <si>
    <t>Variance reflects fewer 811 digging calls in the base period.</t>
  </si>
  <si>
    <t xml:space="preserve">Variance reflects more nline inspection costs in the forecasted period. </t>
  </si>
  <si>
    <t>Variance reflects lower labor costs in the forecasted period due to an assumed retirement.</t>
  </si>
  <si>
    <t xml:space="preserve">Variance reflects higher labor costs, higher fuel gas and more pipe support inspections in the forecasted period.  </t>
  </si>
  <si>
    <t xml:space="preserve">Variance reflects an adjustment for Gas Line Tracker (GLT) expenses for the forecasted period and reconnects that are budgeted in Account 887.  </t>
  </si>
  <si>
    <t xml:space="preserve">Variance is due to a change in methodology on Facility/Security expenses (clearing) that changed allocation percentage between various accounts and lower safety expenses (offset in Account 850).  </t>
  </si>
  <si>
    <t>Variance is due to a change in methodology on Facility/Security expenses (clearing) that changed allocation percentage between various accounts.</t>
  </si>
  <si>
    <t>Variance reflects higher Pipeline Integrity costs, higher test and reconnect work (offset in Account 879), higher trouble/dispatch work in the forecasted period.</t>
  </si>
  <si>
    <t>Variance reflects a headcount increase of one in 2015 and increased soil to air interface work and station painting in the forecasted period.</t>
  </si>
  <si>
    <t>Variance reflects expense reallocations.</t>
  </si>
  <si>
    <t>Variance reflects repairs for leaks on meter loops being charged to this account in the base period but the budget is in Account 892.</t>
  </si>
  <si>
    <t>Variance reflects higher maintenance costs incurred in the base period than what is expected in the future period.</t>
  </si>
  <si>
    <t xml:space="preserve">Variance is due primarily to the budget for Residential Service Center being in Account 903, offset by an increase of two headcount for systems support and quality assurance.  </t>
  </si>
  <si>
    <t>Lower bad debt % of revenues assumed in forecasted period than in base period.</t>
  </si>
  <si>
    <t xml:space="preserve"> Variance is due primarily to a change in methodology on Facility/Security expenses (clearing) that changed allocation percentage between various accounts. </t>
  </si>
  <si>
    <t>Variance is due to a decrease in the forecasted period for miscellaneous costs in the Business Office.</t>
  </si>
  <si>
    <t>Variance is due primarily to higher outside services and labor in Marketing and Performance and higher travel for Economic Development in the forecasted period.</t>
  </si>
  <si>
    <t>Variance is primarily due to lower outside services costs in the forecasted period.</t>
  </si>
  <si>
    <t>Expenses are removed from net operating income in setting base rates.</t>
  </si>
  <si>
    <t>Variance reflects changes in headcount and assumed 3% average wage inflation.</t>
  </si>
  <si>
    <t>Variance reflects lower spending planned for general office supplies and expenses for various groups along with reclasses of expenses charged to other accounts.</t>
  </si>
  <si>
    <t>The account is credited for a portion of expenses in 920 and 921 accounts that are transferred to construction costs.  It reflects the cost increases above and the level of construction activity.</t>
  </si>
  <si>
    <t xml:space="preserve"> Variance reflects higher level of contracted support for customer service initiatives and technology software and hardware maintenance. </t>
  </si>
  <si>
    <t xml:space="preserve"> Variance reflects $353k of workers comp credits within the base period. </t>
  </si>
  <si>
    <t>Variance reflects higher pension expense due primarily to mortality table updates, higher medical costs assuming 6% annual growth and other benefit changes tied to the labor forecast.</t>
  </si>
  <si>
    <t>Variance reflects removing gas franchise fees from base rates since they will be a separate line item on the bill at the rate approved by the Louisville Metro Council.</t>
  </si>
  <si>
    <t>Forecasted period reflects rate case expense amortization and an increase in FERC annual fees.</t>
  </si>
  <si>
    <t>Variance is driven by planned expenses for general plant maintenance for facilities along with higher O&amp;M support of telecom equipment after previous capital investments are now complete.</t>
  </si>
  <si>
    <t xml:space="preserve">Depreciation is based on additions to Plant In Service per the Company's capital plan at currently approved depreciation rates.  </t>
  </si>
  <si>
    <t xml:space="preserve">Taxes Other Than Income Taxes includes property taxes, payroll taxes, and regulatory assessment fees. The Property Tax adjustment is based on the most recent property tax assessment and tax rates, multiplied by the forecasted amount of property. The Payroll Tax adjustment is made according to current tax rates and employee wages for the forecast period. Regulatory Assessment Fees are based on recent rates multiplied by forecasted revenues </t>
  </si>
  <si>
    <t>Variance reflects changes in pre-tax income and production tax credit.  See Schedule E.</t>
  </si>
  <si>
    <t>Note 1 - See Schedule D-2.1 and testimony for a descriptions of the adjustments.</t>
  </si>
  <si>
    <t>Note 2 - In general, these adjustments represent variances between the Base Period and the end of the Forecasted Period.</t>
  </si>
  <si>
    <t>Customary changes in the ordinary course of business. Variance includes system budget allocation entry between electric and gas accounts that has been corrected by the adjustment in column 4.</t>
  </si>
  <si>
    <t>Variance reflects the Residential Call Center budgeted to Account 903, but actuals in the base period were in Account 901.</t>
  </si>
  <si>
    <t>SCHEDULE WPH-1.B</t>
  </si>
  <si>
    <t>CASE NO. 2014-00372 - GAS OPERATIONS - RESPONSE TO PSC 2-89 (SLIPPAGE FACTOR 97.728%)</t>
  </si>
  <si>
    <t>CASE NO. 2014-00372 - RESPONSE TO PSC 2-89 (SLIPPAGE FACTOR 97.7268%)</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</si>
</sst>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_);[Red]\(#,##0.00\);&quot; &quot;"/>
    <numFmt numFmtId="200" formatCode="0.000_);\(0.000\)"/>
    <numFmt numFmtId="201" formatCode="#,##0.00000_);\(#,##0.00000\)"/>
    <numFmt numFmtId="202" formatCode="_(* #,##0.00000_);_(* \(#,##0.00000\);_(* &quot;-&quot;??_);_(@_)"/>
    <numFmt numFmtId="203" formatCode="0.0%"/>
    <numFmt numFmtId="204" formatCode="&quot;$&quot;#,##0_);[Red]\(&quot;$&quot;#,##0\);&quot; &quot;"/>
    <numFmt numFmtId="205" formatCode="#,##0.000_);[Red]\(#,##0.000\);&quot; &quot;"/>
  </numFmts>
  <fonts count="2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b/>
      <u/>
      <sz val="12"/>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b/>
      <i/>
      <sz val="11"/>
      <color theme="1"/>
      <name val="Calibri"/>
      <family val="2"/>
    </font>
    <font>
      <i/>
      <sz val="11"/>
      <color theme="1"/>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b/>
      <sz val="12"/>
      <name val="Times New Roman"/>
      <family val="1"/>
    </font>
    <font>
      <sz val="12"/>
      <color indexed="12"/>
      <name val="Times New Roman"/>
      <family val="1"/>
    </font>
    <font>
      <sz val="10"/>
      <name val="Courier"/>
      <family val="3"/>
    </font>
    <font>
      <b/>
      <u/>
      <sz val="12"/>
      <name val="Times New Roman"/>
      <family val="1"/>
    </font>
    <font>
      <sz val="12"/>
      <color indexed="48"/>
      <name val="Times New Roman"/>
      <family val="1"/>
    </font>
    <font>
      <sz val="11"/>
      <name val="Calibri"/>
      <family val="2"/>
      <scheme val="minor"/>
    </font>
    <font>
      <b/>
      <sz val="11"/>
      <color rgb="FF000000"/>
      <name val="Arial"/>
      <family val="2"/>
    </font>
  </fonts>
  <fills count="8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rgb="FF92D050"/>
        <bgColor indexed="64"/>
      </patternFill>
    </fill>
  </fills>
  <borders count="4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s>
  <cellStyleXfs count="62063">
    <xf numFmtId="0" fontId="0" fillId="0" borderId="0"/>
    <xf numFmtId="9"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0" fontId="14" fillId="0" borderId="0"/>
    <xf numFmtId="0" fontId="14" fillId="0" borderId="0"/>
    <xf numFmtId="0" fontId="13" fillId="0" borderId="0"/>
    <xf numFmtId="37" fontId="22" fillId="0" borderId="0"/>
    <xf numFmtId="0" fontId="13" fillId="16" borderId="0"/>
    <xf numFmtId="0" fontId="13" fillId="16" borderId="0"/>
    <xf numFmtId="166" fontId="13" fillId="0" borderId="0"/>
    <xf numFmtId="166" fontId="13" fillId="0" borderId="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3" fillId="17"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4"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3" fillId="18"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4"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3" fillId="19"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4"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3" fillId="2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3" fillId="2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4"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3" fillId="1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4"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3" fillId="2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4"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3" fillId="18"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4"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3" fillId="2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4"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3" fillId="2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4"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3" fillId="2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4"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3"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4"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26"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0" fontId="25" fillId="27"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0" fontId="25" fillId="24"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18"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0" fontId="25" fillId="29"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26"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0" fontId="25" fillId="27"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0" fontId="25"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0" fontId="25"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31"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0" fontId="27" fillId="34"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167" fontId="32" fillId="37" borderId="9" applyNumberFormat="0" applyAlignment="0" applyProtection="0"/>
    <xf numFmtId="167" fontId="32" fillId="37" borderId="9" applyNumberFormat="0" applyAlignment="0" applyProtection="0"/>
    <xf numFmtId="168" fontId="33" fillId="0" borderId="10" applyBorder="0">
      <alignment horizontal="center" vertical="center"/>
    </xf>
    <xf numFmtId="169" fontId="32" fillId="38" borderId="0">
      <alignment horizontal="left"/>
    </xf>
    <xf numFmtId="0" fontId="32" fillId="38" borderId="0">
      <alignment horizontal="left"/>
    </xf>
    <xf numFmtId="167" fontId="32" fillId="38" borderId="0">
      <alignment horizontal="left"/>
    </xf>
    <xf numFmtId="169" fontId="34" fillId="38" borderId="0">
      <alignment horizontal="right"/>
    </xf>
    <xf numFmtId="0" fontId="34" fillId="38" borderId="0">
      <alignment horizontal="right"/>
    </xf>
    <xf numFmtId="167" fontId="34" fillId="38" borderId="0">
      <alignment horizontal="right"/>
    </xf>
    <xf numFmtId="169" fontId="35" fillId="35" borderId="0">
      <alignment horizontal="center"/>
    </xf>
    <xf numFmtId="0" fontId="35" fillId="35" borderId="0">
      <alignment horizontal="center"/>
    </xf>
    <xf numFmtId="167" fontId="35" fillId="35" borderId="0">
      <alignment horizontal="center"/>
    </xf>
    <xf numFmtId="169" fontId="34" fillId="38" borderId="0">
      <alignment horizontal="right"/>
    </xf>
    <xf numFmtId="0" fontId="34" fillId="38" borderId="0">
      <alignment horizontal="right"/>
    </xf>
    <xf numFmtId="167" fontId="34" fillId="38" borderId="0">
      <alignment horizontal="right"/>
    </xf>
    <xf numFmtId="169" fontId="36" fillId="35" borderId="0">
      <alignment horizontal="left"/>
    </xf>
    <xf numFmtId="0" fontId="36" fillId="35" borderId="0">
      <alignment horizontal="left"/>
    </xf>
    <xf numFmtId="167" fontId="36" fillId="35" borderId="0">
      <alignment horizontal="lef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37" fontId="1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5" fontId="19"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9" fontId="1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39" borderId="11" applyNumberFormat="0" applyFont="0" applyAlignment="0">
      <protection locked="0"/>
    </xf>
    <xf numFmtId="0" fontId="13" fillId="39" borderId="11" applyNumberFormat="0" applyFont="0" applyAlignment="0">
      <protection locked="0"/>
    </xf>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40"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0" fontId="12" fillId="0" borderId="0" applyProtection="0"/>
    <xf numFmtId="167" fontId="12" fillId="0" borderId="0" applyProtection="0"/>
    <xf numFmtId="0" fontId="42" fillId="0" borderId="0" applyProtection="0"/>
    <xf numFmtId="167" fontId="42" fillId="0" borderId="0" applyProtection="0"/>
    <xf numFmtId="0" fontId="43" fillId="0" borderId="0" applyProtection="0"/>
    <xf numFmtId="167" fontId="43" fillId="0" borderId="0" applyProtection="0"/>
    <xf numFmtId="0" fontId="11" fillId="0" borderId="0" applyProtection="0"/>
    <xf numFmtId="167" fontId="11" fillId="0" borderId="0" applyProtection="0"/>
    <xf numFmtId="167" fontId="11" fillId="0" borderId="0" applyProtection="0"/>
    <xf numFmtId="0" fontId="13" fillId="0" borderId="0" applyProtection="0"/>
    <xf numFmtId="0" fontId="13" fillId="0" borderId="0" applyProtection="0"/>
    <xf numFmtId="167" fontId="13" fillId="0" borderId="0" applyProtection="0"/>
    <xf numFmtId="167" fontId="13" fillId="0" borderId="0" applyProtection="0"/>
    <xf numFmtId="0" fontId="12" fillId="0" borderId="0" applyProtection="0"/>
    <xf numFmtId="167" fontId="12" fillId="0" borderId="0" applyProtection="0"/>
    <xf numFmtId="0" fontId="44" fillId="0" borderId="0" applyProtection="0"/>
    <xf numFmtId="167" fontId="44" fillId="0" borderId="0" applyProtection="0"/>
    <xf numFmtId="2" fontId="19"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22" borderId="0" applyNumberFormat="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46" fillId="0" borderId="12" applyNumberFormat="0" applyFill="0" applyAlignment="0" applyProtection="0"/>
    <xf numFmtId="167" fontId="47" fillId="0" borderId="13" applyNumberFormat="0" applyFill="0" applyAlignment="0" applyProtection="0"/>
    <xf numFmtId="0" fontId="16" fillId="0" borderId="4" applyNumberFormat="0" applyFill="0" applyAlignment="0" applyProtection="0"/>
    <xf numFmtId="167" fontId="47" fillId="0" borderId="13" applyNumberFormat="0" applyFill="0" applyAlignment="0" applyProtection="0"/>
    <xf numFmtId="0" fontId="48" fillId="0" borderId="14" applyNumberFormat="0" applyFill="0" applyAlignment="0" applyProtection="0"/>
    <xf numFmtId="167" fontId="49" fillId="0" borderId="15"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0" fontId="50" fillId="0" borderId="16"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0" fontId="50" fillId="0" borderId="0" applyNumberFormat="0" applyFill="0" applyBorder="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169" fontId="52" fillId="0" borderId="0" applyNumberFormat="0" applyFill="0" applyBorder="0" applyAlignment="0" applyProtection="0">
      <alignment vertical="top"/>
      <protection locked="0"/>
    </xf>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9" fontId="32" fillId="38" borderId="0">
      <alignment horizontal="left"/>
    </xf>
    <xf numFmtId="0" fontId="32" fillId="38" borderId="0">
      <alignment horizontal="left"/>
    </xf>
    <xf numFmtId="167" fontId="32" fillId="38" borderId="0">
      <alignment horizontal="left"/>
    </xf>
    <xf numFmtId="169" fontId="55" fillId="35" borderId="0">
      <alignment horizontal="left"/>
    </xf>
    <xf numFmtId="0" fontId="55" fillId="35" borderId="0">
      <alignment horizontal="left"/>
    </xf>
    <xf numFmtId="0" fontId="55" fillId="35" borderId="0">
      <alignment horizontal="left"/>
    </xf>
    <xf numFmtId="167" fontId="55" fillId="35" borderId="0">
      <alignment horizontal="left"/>
    </xf>
    <xf numFmtId="0" fontId="56" fillId="0" borderId="18" applyNumberFormat="0" applyFill="0" applyAlignment="0" applyProtection="0"/>
    <xf numFmtId="167" fontId="57" fillId="0" borderId="19" applyNumberFormat="0" applyFill="0" applyAlignment="0" applyProtection="0"/>
    <xf numFmtId="167" fontId="57" fillId="0" borderId="19" applyNumberFormat="0" applyFill="0" applyAlignment="0" applyProtection="0"/>
    <xf numFmtId="0" fontId="58" fillId="23" borderId="0" applyNumberFormat="0" applyBorder="0" applyAlignment="0" applyProtection="0"/>
    <xf numFmtId="167" fontId="59" fillId="23" borderId="0" applyNumberFormat="0" applyBorder="0" applyAlignment="0" applyProtection="0"/>
    <xf numFmtId="167" fontId="59" fillId="23" borderId="0" applyNumberFormat="0" applyBorder="0" applyAlignment="0" applyProtection="0"/>
    <xf numFmtId="169" fontId="13" fillId="0" borderId="0"/>
    <xf numFmtId="0" fontId="13" fillId="0" borderId="0"/>
    <xf numFmtId="167" fontId="13" fillId="0" borderId="0"/>
    <xf numFmtId="169"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3" fillId="0" borderId="0"/>
    <xf numFmtId="0" fontId="10"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167" fontId="13" fillId="0" borderId="0"/>
    <xf numFmtId="166" fontId="13" fillId="0" borderId="0"/>
    <xf numFmtId="166"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167" fontId="13" fillId="0" borderId="0"/>
    <xf numFmtId="0" fontId="13" fillId="0" borderId="0"/>
    <xf numFmtId="166" fontId="13" fillId="0" borderId="0"/>
    <xf numFmtId="166" fontId="13" fillId="0" borderId="0"/>
    <xf numFmtId="166"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172"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67" fontId="13" fillId="0" borderId="0"/>
    <xf numFmtId="0" fontId="13" fillId="0" borderId="0"/>
    <xf numFmtId="0" fontId="24" fillId="0" borderId="0"/>
    <xf numFmtId="172" fontId="13"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0" fillId="0" borderId="0"/>
    <xf numFmtId="172" fontId="13" fillId="0" borderId="0"/>
    <xf numFmtId="0" fontId="10" fillId="0" borderId="0"/>
    <xf numFmtId="0" fontId="13"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13" fillId="0" borderId="0"/>
    <xf numFmtId="0" fontId="10" fillId="0" borderId="0"/>
    <xf numFmtId="0" fontId="10" fillId="0" borderId="0"/>
    <xf numFmtId="167" fontId="13" fillId="0" borderId="0"/>
    <xf numFmtId="37" fontId="42" fillId="0" borderId="0"/>
    <xf numFmtId="0" fontId="10" fillId="0" borderId="0"/>
    <xf numFmtId="0" fontId="10" fillId="0" borderId="0"/>
    <xf numFmtId="0" fontId="38" fillId="0" borderId="0"/>
    <xf numFmtId="37" fontId="22" fillId="0" borderId="0"/>
    <xf numFmtId="169"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9" fontId="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10" fillId="0" borderId="0"/>
    <xf numFmtId="0" fontId="10" fillId="0" borderId="0"/>
    <xf numFmtId="173" fontId="62" fillId="35" borderId="0">
      <alignment horizontal="right"/>
    </xf>
    <xf numFmtId="40" fontId="63" fillId="41" borderId="0">
      <alignment horizontal="right"/>
    </xf>
    <xf numFmtId="4" fontId="62" fillId="41" borderId="0">
      <alignment horizontal="right"/>
    </xf>
    <xf numFmtId="0" fontId="10" fillId="0" borderId="0"/>
    <xf numFmtId="40" fontId="63" fillId="41" borderId="0">
      <alignment horizontal="right"/>
    </xf>
    <xf numFmtId="169" fontId="64" fillId="42" borderId="0">
      <alignment horizontal="center"/>
    </xf>
    <xf numFmtId="0" fontId="65" fillId="41" borderId="0">
      <alignment horizontal="right"/>
    </xf>
    <xf numFmtId="0" fontId="10" fillId="0" borderId="0"/>
    <xf numFmtId="0" fontId="64" fillId="41" borderId="0">
      <alignment horizontal="center" vertical="center"/>
    </xf>
    <xf numFmtId="0" fontId="10" fillId="0" borderId="0"/>
    <xf numFmtId="0" fontId="65" fillId="41" borderId="0">
      <alignment horizontal="right"/>
    </xf>
    <xf numFmtId="169" fontId="32" fillId="43" borderId="0"/>
    <xf numFmtId="0" fontId="66" fillId="41" borderId="10"/>
    <xf numFmtId="0" fontId="55" fillId="41" borderId="10"/>
    <xf numFmtId="0" fontId="10" fillId="0" borderId="0"/>
    <xf numFmtId="0" fontId="55" fillId="41" borderId="10"/>
    <xf numFmtId="0" fontId="10" fillId="0" borderId="0"/>
    <xf numFmtId="0" fontId="66" fillId="41" borderId="10"/>
    <xf numFmtId="169" fontId="67" fillId="35" borderId="0" applyBorder="0">
      <alignment horizontal="centerContinuous"/>
    </xf>
    <xf numFmtId="0" fontId="66" fillId="0" borderId="0" applyBorder="0">
      <alignment horizontal="centerContinuous"/>
    </xf>
    <xf numFmtId="0" fontId="10" fillId="0" borderId="0"/>
    <xf numFmtId="0" fontId="64" fillId="41" borderId="0" applyBorder="0">
      <alignment horizontal="centerContinuous"/>
    </xf>
    <xf numFmtId="0" fontId="10" fillId="0" borderId="0"/>
    <xf numFmtId="0" fontId="66" fillId="0" borderId="0" applyBorder="0">
      <alignment horizontal="centerContinuous"/>
    </xf>
    <xf numFmtId="169" fontId="68" fillId="43" borderId="0" applyBorder="0">
      <alignment horizontal="centerContinuous"/>
    </xf>
    <xf numFmtId="0" fontId="69" fillId="0" borderId="0" applyBorder="0">
      <alignment horizontal="centerContinuous"/>
    </xf>
    <xf numFmtId="0" fontId="10" fillId="0" borderId="0"/>
    <xf numFmtId="0" fontId="70" fillId="41" borderId="0" applyBorder="0">
      <alignment horizontal="centerContinuous"/>
    </xf>
    <xf numFmtId="0" fontId="10" fillId="0" borderId="0"/>
    <xf numFmtId="0" fontId="69" fillId="0" borderId="0" applyBorder="0">
      <alignment horizontal="centerContinuous"/>
    </xf>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72" fillId="0" borderId="3">
      <alignment horizontal="center"/>
    </xf>
    <xf numFmtId="3" fontId="71" fillId="0" borderId="0" applyFont="0" applyFill="0" applyBorder="0" applyAlignment="0" applyProtection="0"/>
    <xf numFmtId="0" fontId="71" fillId="44" borderId="0" applyNumberFormat="0" applyFont="0" applyBorder="0" applyAlignment="0" applyProtection="0"/>
    <xf numFmtId="169" fontId="55" fillId="23" borderId="0">
      <alignment horizontal="center"/>
    </xf>
    <xf numFmtId="0" fontId="55" fillId="23" borderId="0">
      <alignment horizontal="center"/>
    </xf>
    <xf numFmtId="0" fontId="55" fillId="23" borderId="0">
      <alignment horizontal="center"/>
    </xf>
    <xf numFmtId="0" fontId="10" fillId="0" borderId="0"/>
    <xf numFmtId="49" fontId="73" fillId="35" borderId="0">
      <alignment horizontal="center"/>
    </xf>
    <xf numFmtId="0" fontId="10" fillId="0" borderId="0"/>
    <xf numFmtId="169" fontId="34" fillId="38" borderId="0">
      <alignment horizontal="center"/>
    </xf>
    <xf numFmtId="0" fontId="34" fillId="38" borderId="0">
      <alignment horizontal="center"/>
    </xf>
    <xf numFmtId="0" fontId="10" fillId="0" borderId="0"/>
    <xf numFmtId="169" fontId="34" fillId="38" borderId="0">
      <alignment horizontal="centerContinuous"/>
    </xf>
    <xf numFmtId="0" fontId="34" fillId="38" borderId="0">
      <alignment horizontal="centerContinuous"/>
    </xf>
    <xf numFmtId="0" fontId="10" fillId="0" borderId="0"/>
    <xf numFmtId="169" fontId="74" fillId="35" borderId="0">
      <alignment horizontal="left"/>
    </xf>
    <xf numFmtId="0" fontId="74" fillId="35" borderId="0">
      <alignment horizontal="left"/>
    </xf>
    <xf numFmtId="0" fontId="10" fillId="0" borderId="0"/>
    <xf numFmtId="49" fontId="74" fillId="35" borderId="0">
      <alignment horizontal="center"/>
    </xf>
    <xf numFmtId="0" fontId="10" fillId="0" borderId="0"/>
    <xf numFmtId="169" fontId="32" fillId="38" borderId="0">
      <alignment horizontal="left"/>
    </xf>
    <xf numFmtId="0" fontId="32" fillId="38" borderId="0">
      <alignment horizontal="left"/>
    </xf>
    <xf numFmtId="0" fontId="10" fillId="0" borderId="0"/>
    <xf numFmtId="49" fontId="74" fillId="35" borderId="0">
      <alignment horizontal="left"/>
    </xf>
    <xf numFmtId="0" fontId="10" fillId="0" borderId="0"/>
    <xf numFmtId="169" fontId="32" fillId="38" borderId="0">
      <alignment horizontal="centerContinuous"/>
    </xf>
    <xf numFmtId="0" fontId="32" fillId="38" borderId="0">
      <alignment horizontal="centerContinuous"/>
    </xf>
    <xf numFmtId="0" fontId="10" fillId="0" borderId="0"/>
    <xf numFmtId="169" fontId="32" fillId="38" borderId="0">
      <alignment horizontal="right"/>
    </xf>
    <xf numFmtId="0" fontId="32" fillId="38" borderId="0">
      <alignment horizontal="right"/>
    </xf>
    <xf numFmtId="0" fontId="10" fillId="0" borderId="0"/>
    <xf numFmtId="49" fontId="55" fillId="35" borderId="0">
      <alignment horizontal="left"/>
    </xf>
    <xf numFmtId="49" fontId="55" fillId="35" borderId="0">
      <alignment horizontal="left"/>
    </xf>
    <xf numFmtId="0" fontId="10" fillId="0" borderId="0"/>
    <xf numFmtId="169" fontId="34" fillId="38" borderId="0">
      <alignment horizontal="right"/>
    </xf>
    <xf numFmtId="0" fontId="34" fillId="38" borderId="0">
      <alignment horizontal="right"/>
    </xf>
    <xf numFmtId="0" fontId="10" fillId="0" borderId="0"/>
    <xf numFmtId="169" fontId="74" fillId="21" borderId="0">
      <alignment horizontal="center"/>
    </xf>
    <xf numFmtId="0" fontId="74" fillId="21" borderId="0">
      <alignment horizontal="center"/>
    </xf>
    <xf numFmtId="0" fontId="10" fillId="0" borderId="0"/>
    <xf numFmtId="169" fontId="75" fillId="21" borderId="0">
      <alignment horizontal="center"/>
    </xf>
    <xf numFmtId="0" fontId="75" fillId="21" borderId="0">
      <alignment horizontal="center"/>
    </xf>
    <xf numFmtId="0" fontId="10" fillId="0" borderId="0"/>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2" fillId="43" borderId="0" applyNumberFormat="0" applyProtection="0">
      <alignment horizontal="left" vertical="center" indent="1"/>
    </xf>
    <xf numFmtId="4" fontId="12" fillId="43" borderId="0" applyNumberFormat="0" applyProtection="0">
      <alignment horizontal="left" vertical="center"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3" fillId="26" borderId="0" applyNumberFormat="0" applyProtection="0">
      <alignment horizontal="left" vertical="center" indent="1"/>
    </xf>
    <xf numFmtId="4" fontId="13" fillId="26" borderId="0" applyNumberFormat="0" applyProtection="0">
      <alignment horizontal="left" vertical="center" indent="1"/>
    </xf>
    <xf numFmtId="4" fontId="73" fillId="51" borderId="0" applyNumberFormat="0" applyProtection="0">
      <alignment horizontal="left" vertical="center" indent="1"/>
    </xf>
    <xf numFmtId="4" fontId="73" fillId="51" borderId="0" applyNumberFormat="0" applyProtection="0">
      <alignment horizontal="left" vertical="center" indent="1"/>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0" applyNumberFormat="0" applyProtection="0">
      <alignment horizontal="left" vertical="center" indent="1"/>
    </xf>
    <xf numFmtId="4" fontId="13" fillId="26" borderId="0" applyNumberFormat="0" applyProtection="0">
      <alignment horizontal="left" vertical="center" indent="1"/>
    </xf>
    <xf numFmtId="4" fontId="13" fillId="46" borderId="0" applyNumberFormat="0" applyProtection="0">
      <alignment horizontal="left" vertical="center" indent="1"/>
    </xf>
    <xf numFmtId="4" fontId="13" fillId="46" borderId="0"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79" fillId="0" borderId="0" applyNumberFormat="0" applyProtection="0">
      <alignment horizontal="left" vertical="center"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pplyNumberFormat="0" applyFill="0" applyBorder="0" applyAlignment="0" applyProtection="0"/>
    <xf numFmtId="0" fontId="10" fillId="0" borderId="0"/>
    <xf numFmtId="0" fontId="10" fillId="0" borderId="0"/>
    <xf numFmtId="0" fontId="81" fillId="0" borderId="25" applyNumberFormat="0" applyFill="0" applyAlignment="0" applyProtection="0"/>
    <xf numFmtId="0" fontId="81" fillId="0" borderId="25" applyNumberFormat="0" applyFill="0" applyAlignment="0" applyProtection="0"/>
    <xf numFmtId="0" fontId="10"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0" fillId="0" borderId="0"/>
    <xf numFmtId="0" fontId="18" fillId="0" borderId="7" applyNumberFormat="0" applyFill="0" applyAlignment="0" applyProtection="0"/>
    <xf numFmtId="0" fontId="10" fillId="0" borderId="0"/>
    <xf numFmtId="0" fontId="10" fillId="0" borderId="0"/>
    <xf numFmtId="0" fontId="22" fillId="0" borderId="0"/>
    <xf numFmtId="169" fontId="82" fillId="35" borderId="0">
      <alignment horizontal="center"/>
    </xf>
    <xf numFmtId="0" fontId="82" fillId="35" borderId="0">
      <alignment horizontal="center"/>
    </xf>
    <xf numFmtId="0" fontId="10" fillId="0" borderId="0"/>
    <xf numFmtId="0" fontId="56" fillId="0" borderId="0" applyNumberFormat="0" applyFill="0" applyBorder="0" applyAlignment="0" applyProtection="0"/>
    <xf numFmtId="0" fontId="10" fillId="0" borderId="0"/>
    <xf numFmtId="0" fontId="10" fillId="0" borderId="0"/>
    <xf numFmtId="0" fontId="10" fillId="0" borderId="0"/>
    <xf numFmtId="9" fontId="22" fillId="0" borderId="0" applyFont="0" applyFill="0" applyBorder="0" applyAlignment="0" applyProtection="0"/>
    <xf numFmtId="166" fontId="13" fillId="0" borderId="0"/>
    <xf numFmtId="166" fontId="13" fillId="0" borderId="0"/>
    <xf numFmtId="0" fontId="13" fillId="0" borderId="0"/>
    <xf numFmtId="0" fontId="23" fillId="72" borderId="0" applyNumberFormat="0" applyBorder="0" applyAlignment="0" applyProtection="0"/>
    <xf numFmtId="178" fontId="24" fillId="4" borderId="0" applyNumberFormat="0" applyBorder="0" applyAlignment="0" applyProtection="0"/>
    <xf numFmtId="178" fontId="24"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178" fontId="24" fillId="6" borderId="0" applyNumberFormat="0" applyBorder="0" applyAlignment="0" applyProtection="0"/>
    <xf numFmtId="178" fontId="24"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178" fontId="24" fillId="8" borderId="0" applyNumberFormat="0" applyBorder="0" applyAlignment="0" applyProtection="0"/>
    <xf numFmtId="178" fontId="24"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8" fontId="24" fillId="10" borderId="0" applyNumberFormat="0" applyBorder="0" applyAlignment="0" applyProtection="0"/>
    <xf numFmtId="178" fontId="24"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23" fillId="22" borderId="0" applyNumberFormat="0" applyBorder="0" applyAlignment="0" applyProtection="0"/>
    <xf numFmtId="178" fontId="24" fillId="12" borderId="0" applyNumberFormat="0" applyBorder="0" applyAlignment="0" applyProtection="0"/>
    <xf numFmtId="178" fontId="24"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178" fontId="24" fillId="14" borderId="0" applyNumberFormat="0" applyBorder="0" applyAlignment="0" applyProtection="0"/>
    <xf numFmtId="178" fontId="24"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178" fontId="24" fillId="5" borderId="0" applyNumberFormat="0" applyBorder="0" applyAlignment="0" applyProtection="0"/>
    <xf numFmtId="178" fontId="24"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18" borderId="0" applyNumberFormat="0" applyBorder="0" applyAlignment="0" applyProtection="0"/>
    <xf numFmtId="178" fontId="24" fillId="7" borderId="0" applyNumberFormat="0" applyBorder="0" applyAlignment="0" applyProtection="0"/>
    <xf numFmtId="178" fontId="24"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178" fontId="24" fillId="9" borderId="0" applyNumberFormat="0" applyBorder="0" applyAlignment="0" applyProtection="0"/>
    <xf numFmtId="178" fontId="24"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178" fontId="24" fillId="11" borderId="0" applyNumberFormat="0" applyBorder="0" applyAlignment="0" applyProtection="0"/>
    <xf numFmtId="178" fontId="24"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178" fontId="24" fillId="13" borderId="0" applyNumberFormat="0" applyBorder="0" applyAlignment="0" applyProtection="0"/>
    <xf numFmtId="178" fontId="24"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178" fontId="24" fillId="15" borderId="0" applyNumberFormat="0" applyBorder="0" applyAlignment="0" applyProtection="0"/>
    <xf numFmtId="178" fontId="24"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178" fontId="97" fillId="61" borderId="0" applyNumberFormat="0" applyBorder="0" applyAlignment="0" applyProtection="0"/>
    <xf numFmtId="178" fontId="97" fillId="61" borderId="0" applyNumberFormat="0" applyBorder="0" applyAlignment="0" applyProtection="0"/>
    <xf numFmtId="0" fontId="25" fillId="22"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25" fillId="7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8" fontId="97" fillId="63" borderId="0" applyNumberFormat="0" applyBorder="0" applyAlignment="0" applyProtection="0"/>
    <xf numFmtId="178" fontId="97" fillId="63" borderId="0" applyNumberFormat="0" applyBorder="0" applyAlignment="0" applyProtection="0"/>
    <xf numFmtId="0" fontId="25" fillId="26"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178" fontId="97" fillId="65" borderId="0" applyNumberFormat="0" applyBorder="0" applyAlignment="0" applyProtection="0"/>
    <xf numFmtId="178" fontId="97" fillId="65" borderId="0" applyNumberFormat="0" applyBorder="0" applyAlignment="0" applyProtection="0"/>
    <xf numFmtId="0" fontId="25" fillId="27"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7" borderId="0" applyNumberFormat="0" applyBorder="0" applyAlignment="0" applyProtection="0"/>
    <xf numFmtId="178" fontId="97" fillId="67" borderId="0" applyNumberFormat="0" applyBorder="0" applyAlignment="0" applyProtection="0"/>
    <xf numFmtId="0" fontId="25" fillId="2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9" borderId="0" applyNumberFormat="0" applyBorder="0" applyAlignment="0" applyProtection="0"/>
    <xf numFmtId="178" fontId="97" fillId="69" borderId="0" applyNumberFormat="0" applyBorder="0" applyAlignment="0" applyProtection="0"/>
    <xf numFmtId="0" fontId="25" fillId="22"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78" fontId="97" fillId="71" borderId="0" applyNumberFormat="0" applyBorder="0" applyAlignment="0" applyProtection="0"/>
    <xf numFmtId="178" fontId="97" fillId="71" borderId="0" applyNumberFormat="0" applyBorder="0" applyAlignment="0" applyProtection="0"/>
    <xf numFmtId="0" fontId="25" fillId="18"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25" fillId="49" borderId="0" applyNumberFormat="0" applyBorder="0" applyAlignment="0" applyProtection="0"/>
    <xf numFmtId="0" fontId="60" fillId="0" borderId="2" applyBorder="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178" fontId="97" fillId="60" borderId="0" applyNumberFormat="0" applyBorder="0" applyAlignment="0" applyProtection="0"/>
    <xf numFmtId="178" fontId="97" fillId="60" borderId="0" applyNumberFormat="0" applyBorder="0" applyAlignment="0" applyProtection="0"/>
    <xf numFmtId="0" fontId="25" fillId="29"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25" fillId="7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78" fontId="97" fillId="62" borderId="0" applyNumberFormat="0" applyBorder="0" applyAlignment="0" applyProtection="0"/>
    <xf numFmtId="178" fontId="97" fillId="62" borderId="0" applyNumberFormat="0" applyBorder="0" applyAlignment="0" applyProtection="0"/>
    <xf numFmtId="0" fontId="25" fillId="26"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178" fontId="97" fillId="64" borderId="0" applyNumberFormat="0" applyBorder="0" applyAlignment="0" applyProtection="0"/>
    <xf numFmtId="178" fontId="97" fillId="64" borderId="0" applyNumberFormat="0" applyBorder="0" applyAlignment="0" applyProtection="0"/>
    <xf numFmtId="0" fontId="25" fillId="27"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25" fillId="32"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6" borderId="0" applyNumberFormat="0" applyBorder="0" applyAlignment="0" applyProtection="0"/>
    <xf numFmtId="178" fontId="97" fillId="66" borderId="0" applyNumberFormat="0" applyBorder="0" applyAlignment="0" applyProtection="0"/>
    <xf numFmtId="0" fontId="25" fillId="33"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8" borderId="0" applyNumberFormat="0" applyBorder="0" applyAlignment="0" applyProtection="0"/>
    <xf numFmtId="178" fontId="97" fillId="68" borderId="0" applyNumberFormat="0" applyBorder="0" applyAlignment="0" applyProtection="0"/>
    <xf numFmtId="0"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78" fontId="97" fillId="70" borderId="0" applyNumberFormat="0" applyBorder="0" applyAlignment="0" applyProtection="0"/>
    <xf numFmtId="178" fontId="97" fillId="70" borderId="0" applyNumberFormat="0" applyBorder="0" applyAlignment="0" applyProtection="0"/>
    <xf numFmtId="0" fontId="25" fillId="31"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25" fillId="26"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78" fontId="98" fillId="55" borderId="0" applyNumberFormat="0" applyBorder="0" applyAlignment="0" applyProtection="0"/>
    <xf numFmtId="178" fontId="98" fillId="55" borderId="0" applyNumberFormat="0" applyBorder="0" applyAlignment="0" applyProtection="0"/>
    <xf numFmtId="0" fontId="27" fillId="3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7" fillId="24" borderId="0" applyNumberFormat="0" applyBorder="0" applyAlignment="0" applyProtection="0"/>
    <xf numFmtId="164" fontId="99" fillId="0" borderId="26"/>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178" fontId="100" fillId="59" borderId="32" applyNumberFormat="0" applyAlignment="0" applyProtection="0"/>
    <xf numFmtId="178" fontId="100" fillId="59" borderId="32" applyNumberFormat="0" applyAlignment="0" applyProtection="0"/>
    <xf numFmtId="0"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0" fontId="31" fillId="37" borderId="9" applyNumberFormat="0" applyAlignment="0" applyProtection="0"/>
    <xf numFmtId="0" fontId="32" fillId="38" borderId="0">
      <alignment horizontal="left"/>
    </xf>
    <xf numFmtId="169" fontId="32" fillId="38" borderId="0">
      <alignment horizontal="left"/>
    </xf>
    <xf numFmtId="0" fontId="34" fillId="38" borderId="0">
      <alignment horizontal="right"/>
    </xf>
    <xf numFmtId="169" fontId="34" fillId="38" borderId="0">
      <alignment horizontal="right"/>
    </xf>
    <xf numFmtId="0" fontId="35" fillId="35" borderId="0">
      <alignment horizontal="center"/>
    </xf>
    <xf numFmtId="169" fontId="35" fillId="35" borderId="0">
      <alignment horizontal="center"/>
    </xf>
    <xf numFmtId="0" fontId="34" fillId="38" borderId="0">
      <alignment horizontal="right"/>
    </xf>
    <xf numFmtId="169" fontId="34" fillId="38" borderId="0">
      <alignment horizontal="righ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3" fontId="13"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02" fillId="0" borderId="0"/>
    <xf numFmtId="0" fontId="102" fillId="0" borderId="33"/>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8" fontId="103" fillId="0" borderId="0" applyNumberFormat="0" applyFill="0" applyBorder="0" applyAlignment="0" applyProtection="0"/>
    <xf numFmtId="178" fontId="103" fillId="0" borderId="0" applyNumberFormat="0" applyFill="0" applyBorder="0" applyAlignment="0" applyProtection="0"/>
    <xf numFmtId="0"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0" fontId="40" fillId="0" borderId="0" applyNumberFormat="0" applyFill="0" applyBorder="0" applyAlignment="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78" fontId="42" fillId="0" borderId="0" applyProtection="0"/>
    <xf numFmtId="178"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78" fontId="43" fillId="0" borderId="0" applyProtection="0"/>
    <xf numFmtId="178" fontId="43" fillId="0" borderId="0" applyProtection="0"/>
    <xf numFmtId="0" fontId="43"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8" fontId="104" fillId="54" borderId="0" applyNumberFormat="0" applyBorder="0" applyAlignment="0" applyProtection="0"/>
    <xf numFmtId="178" fontId="104" fillId="54" borderId="0" applyNumberFormat="0" applyBorder="0" applyAlignment="0" applyProtection="0"/>
    <xf numFmtId="0" fontId="45" fillId="22"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0" fontId="45" fillId="40" borderId="0" applyNumberFormat="0" applyBorder="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178" fontId="106" fillId="0" borderId="4" applyNumberFormat="0" applyFill="0" applyAlignment="0" applyProtection="0"/>
    <xf numFmtId="178" fontId="106" fillId="0" borderId="4"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108" fillId="0" borderId="0" applyNumberFormat="0" applyFon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0" fontId="105" fillId="0" borderId="34"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178" fontId="110" fillId="0" borderId="5" applyNumberFormat="0" applyFill="0" applyAlignment="0" applyProtection="0"/>
    <xf numFmtId="178" fontId="11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11" fillId="0" borderId="0" applyNumberFormat="0" applyFon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178" fontId="112" fillId="0" borderId="28" applyNumberFormat="0" applyFill="0" applyAlignment="0" applyProtection="0"/>
    <xf numFmtId="178" fontId="112" fillId="0" borderId="28" applyNumberFormat="0" applyFill="0" applyAlignment="0" applyProtection="0"/>
    <xf numFmtId="0" fontId="50" fillId="0" borderId="1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111" fillId="0" borderId="3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8" fontId="112" fillId="0" borderId="0" applyNumberFormat="0" applyFill="0" applyBorder="0" applyAlignment="0" applyProtection="0"/>
    <xf numFmtId="178" fontId="112" fillId="0" borderId="0" applyNumberFormat="0" applyFill="0" applyBorder="0" applyAlignment="0" applyProtection="0"/>
    <xf numFmtId="0" fontId="50"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0" fontId="111" fillId="0" borderId="0" applyNumberFormat="0" applyFill="0" applyBorder="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113" fillId="42" borderId="33"/>
    <xf numFmtId="0" fontId="32" fillId="38" borderId="0">
      <alignment horizontal="left"/>
    </xf>
    <xf numFmtId="169" fontId="32" fillId="38" borderId="0">
      <alignment horizontal="left"/>
    </xf>
    <xf numFmtId="0" fontId="55" fillId="35" borderId="0">
      <alignment horizontal="left"/>
    </xf>
    <xf numFmtId="169" fontId="55" fillId="35" borderId="0">
      <alignment horizontal="left"/>
    </xf>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178" fontId="115" fillId="0" borderId="31" applyNumberFormat="0" applyFill="0" applyAlignment="0" applyProtection="0"/>
    <xf numFmtId="178" fontId="115" fillId="0" borderId="31" applyNumberFormat="0" applyFill="0" applyAlignment="0" applyProtection="0"/>
    <xf numFmtId="0" fontId="56" fillId="0" borderId="18"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0" fontId="114" fillId="0" borderId="19" applyNumberFormat="0" applyFill="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178" fontId="117" fillId="56" borderId="0" applyNumberFormat="0" applyBorder="0" applyAlignment="0" applyProtection="0"/>
    <xf numFmtId="178" fontId="117" fillId="56" borderId="0" applyNumberFormat="0" applyBorder="0" applyAlignment="0" applyProtection="0"/>
    <xf numFmtId="0" fontId="58"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0" fontId="116" fillId="23" borderId="0" applyNumberFormat="0" applyBorder="0" applyAlignment="0" applyProtection="0"/>
    <xf numFmtId="184"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169" fontId="13"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6" fontId="13" fillId="0" borderId="0"/>
    <xf numFmtId="178" fontId="13" fillId="0" borderId="0"/>
    <xf numFmtId="178" fontId="13" fillId="0" borderId="0"/>
    <xf numFmtId="0" fontId="39" fillId="0" borderId="0"/>
    <xf numFmtId="0" fontId="101" fillId="0" borderId="0"/>
    <xf numFmtId="0" fontId="101" fillId="0" borderId="0"/>
    <xf numFmtId="0" fontId="101" fillId="0" borderId="0"/>
    <xf numFmtId="169" fontId="13" fillId="0" borderId="0"/>
    <xf numFmtId="0" fontId="101" fillId="0" borderId="0"/>
    <xf numFmtId="41" fontId="39" fillId="0" borderId="0"/>
    <xf numFmtId="0" fontId="13" fillId="0" borderId="0"/>
    <xf numFmtId="166" fontId="13" fillId="0" borderId="0"/>
    <xf numFmtId="166" fontId="13" fillId="0" borderId="0"/>
    <xf numFmtId="166" fontId="13" fillId="0" borderId="0"/>
    <xf numFmtId="166" fontId="13" fillId="0" borderId="0"/>
    <xf numFmtId="166"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101"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0"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9"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166" fontId="71" fillId="0" borderId="0"/>
    <xf numFmtId="166" fontId="71" fillId="0" borderId="0"/>
    <xf numFmtId="166" fontId="71" fillId="0" borderId="0"/>
    <xf numFmtId="166" fontId="71" fillId="0" borderId="0"/>
    <xf numFmtId="166" fontId="71" fillId="0" borderId="0"/>
    <xf numFmtId="178" fontId="24" fillId="0" borderId="0"/>
    <xf numFmtId="178" fontId="24"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3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24" fillId="0" borderId="0"/>
    <xf numFmtId="166" fontId="13" fillId="0" borderId="0"/>
    <xf numFmtId="166" fontId="71" fillId="0" borderId="0"/>
    <xf numFmtId="166" fontId="71" fillId="0" borderId="0"/>
    <xf numFmtId="166" fontId="71" fillId="0" borderId="0"/>
    <xf numFmtId="166" fontId="71"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37" fontId="22"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1" fillId="0" borderId="0"/>
    <xf numFmtId="0" fontId="101" fillId="0" borderId="0"/>
    <xf numFmtId="0" fontId="13" fillId="0" borderId="0"/>
    <xf numFmtId="0" fontId="13" fillId="0" borderId="0"/>
    <xf numFmtId="0" fontId="13" fillId="0" borderId="0"/>
    <xf numFmtId="0" fontId="13" fillId="0" borderId="0"/>
    <xf numFmtId="0" fontId="10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37" fontId="22" fillId="0" borderId="0"/>
    <xf numFmtId="37" fontId="22" fillId="0" borderId="0"/>
    <xf numFmtId="0" fontId="13" fillId="0" borderId="0"/>
    <xf numFmtId="0" fontId="13" fillId="0" borderId="0"/>
    <xf numFmtId="0" fontId="101" fillId="0" borderId="0"/>
    <xf numFmtId="0" fontId="101" fillId="0" borderId="0"/>
    <xf numFmtId="0" fontId="101" fillId="0" borderId="0"/>
    <xf numFmtId="37" fontId="22" fillId="0" borderId="0"/>
    <xf numFmtId="0" fontId="9" fillId="0" borderId="0"/>
    <xf numFmtId="0" fontId="13" fillId="0" borderId="0"/>
    <xf numFmtId="37" fontId="22" fillId="0" borderId="0"/>
    <xf numFmtId="0" fontId="9" fillId="0" borderId="0"/>
    <xf numFmtId="0" fontId="9" fillId="0" borderId="0"/>
    <xf numFmtId="0" fontId="9"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178" fontId="118" fillId="58" borderId="30" applyNumberFormat="0" applyAlignment="0" applyProtection="0"/>
    <xf numFmtId="178" fontId="118" fillId="58" borderId="30"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0" fontId="61" fillId="20" borderId="21" applyNumberFormat="0" applyAlignment="0" applyProtection="0"/>
    <xf numFmtId="173" fontId="62" fillId="35" borderId="0">
      <alignment horizontal="right"/>
    </xf>
    <xf numFmtId="40" fontId="63" fillId="41" borderId="0">
      <alignment horizontal="right"/>
    </xf>
    <xf numFmtId="173" fontId="62" fillId="35" borderId="0">
      <alignment horizontal="right"/>
    </xf>
    <xf numFmtId="173" fontId="62" fillId="35" borderId="0">
      <alignment horizontal="right"/>
    </xf>
    <xf numFmtId="4" fontId="62" fillId="41" borderId="0">
      <alignment horizontal="right"/>
    </xf>
    <xf numFmtId="40" fontId="63" fillId="41" borderId="0">
      <alignment horizontal="right"/>
    </xf>
    <xf numFmtId="40" fontId="63"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0" fontId="64" fillId="42" borderId="0">
      <alignment horizontal="center"/>
    </xf>
    <xf numFmtId="0" fontId="64" fillId="42" borderId="0">
      <alignment horizontal="center"/>
    </xf>
    <xf numFmtId="169" fontId="64" fillId="42" borderId="0">
      <alignment horizontal="center"/>
    </xf>
    <xf numFmtId="0" fontId="64" fillId="42" borderId="0">
      <alignment horizontal="center"/>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4" fillId="42" borderId="0">
      <alignment horizontal="center"/>
    </xf>
    <xf numFmtId="0" fontId="65" fillId="41" borderId="0">
      <alignment horizontal="right"/>
    </xf>
    <xf numFmtId="0" fontId="65" fillId="41" borderId="0">
      <alignment horizontal="right"/>
    </xf>
    <xf numFmtId="0" fontId="64" fillId="41" borderId="0">
      <alignment horizontal="center" vertical="center"/>
    </xf>
    <xf numFmtId="0" fontId="64" fillId="41" borderId="0">
      <alignment horizontal="center" vertical="center"/>
    </xf>
    <xf numFmtId="0" fontId="64" fillId="41" borderId="0">
      <alignment horizontal="center" vertical="center"/>
    </xf>
    <xf numFmtId="178" fontId="64" fillId="41" borderId="0">
      <alignment horizontal="center" vertical="center"/>
    </xf>
    <xf numFmtId="178" fontId="64" fillId="41" borderId="0">
      <alignment horizontal="center" vertical="center"/>
    </xf>
    <xf numFmtId="0" fontId="32" fillId="43" borderId="0"/>
    <xf numFmtId="0" fontId="32" fillId="43" borderId="0"/>
    <xf numFmtId="169" fontId="32" fillId="43" borderId="0"/>
    <xf numFmtId="166" fontId="66" fillId="41" borderId="10"/>
    <xf numFmtId="0" fontId="55" fillId="41" borderId="10"/>
    <xf numFmtId="0" fontId="32" fillId="43" borderId="0"/>
    <xf numFmtId="0" fontId="66" fillId="41" borderId="10"/>
    <xf numFmtId="0" fontId="66" fillId="41" borderId="10"/>
    <xf numFmtId="0" fontId="66" fillId="41" borderId="10"/>
    <xf numFmtId="0" fontId="66" fillId="41" borderId="10"/>
    <xf numFmtId="0" fontId="66" fillId="41" borderId="10"/>
    <xf numFmtId="0" fontId="32" fillId="43" borderId="0"/>
    <xf numFmtId="166" fontId="66" fillId="41" borderId="10"/>
    <xf numFmtId="0" fontId="66" fillId="41" borderId="10"/>
    <xf numFmtId="0" fontId="66" fillId="41" borderId="10"/>
    <xf numFmtId="0" fontId="55" fillId="41" borderId="10"/>
    <xf numFmtId="0" fontId="55" fillId="41" borderId="10"/>
    <xf numFmtId="0" fontId="55" fillId="41" borderId="10"/>
    <xf numFmtId="178" fontId="55" fillId="41" borderId="10"/>
    <xf numFmtId="178" fontId="55" fillId="41" borderId="10"/>
    <xf numFmtId="0" fontId="67" fillId="35" borderId="0" applyBorder="0">
      <alignment horizontal="centerContinuous"/>
    </xf>
    <xf numFmtId="0" fontId="67" fillId="35" borderId="0" applyBorder="0">
      <alignment horizontal="centerContinuous"/>
    </xf>
    <xf numFmtId="169" fontId="67" fillId="35"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4" fillId="41" borderId="0" applyBorder="0">
      <alignment horizontal="centerContinuous"/>
    </xf>
    <xf numFmtId="0" fontId="64" fillId="41" borderId="0" applyBorder="0">
      <alignment horizontal="centerContinuous"/>
    </xf>
    <xf numFmtId="0" fontId="64" fillId="41" borderId="0" applyBorder="0">
      <alignment horizontal="centerContinuous"/>
    </xf>
    <xf numFmtId="178" fontId="64" fillId="41" borderId="0" applyBorder="0">
      <alignment horizontal="centerContinuous"/>
    </xf>
    <xf numFmtId="178" fontId="64" fillId="41" borderId="0" applyBorder="0">
      <alignment horizontal="centerContinuous"/>
    </xf>
    <xf numFmtId="0" fontId="68" fillId="43" borderId="0" applyBorder="0">
      <alignment horizontal="centerContinuous"/>
    </xf>
    <xf numFmtId="0" fontId="68" fillId="43" borderId="0" applyBorder="0">
      <alignment horizontal="centerContinuous"/>
    </xf>
    <xf numFmtId="169" fontId="68" fillId="43" borderId="0" applyBorder="0">
      <alignment horizontal="centerContinuous"/>
    </xf>
    <xf numFmtId="0" fontId="119" fillId="43"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70" fillId="41" borderId="0" applyBorder="0">
      <alignment horizontal="centerContinuous"/>
    </xf>
    <xf numFmtId="0" fontId="70" fillId="41" borderId="0" applyBorder="0">
      <alignment horizontal="centerContinuous"/>
    </xf>
    <xf numFmtId="0" fontId="70" fillId="41" borderId="0" applyBorder="0">
      <alignment horizontal="centerContinuous"/>
    </xf>
    <xf numFmtId="178" fontId="70" fillId="41" borderId="0" applyBorder="0">
      <alignment horizontal="centerContinuous"/>
    </xf>
    <xf numFmtId="178" fontId="70" fillId="41"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23" borderId="0">
      <alignment horizontal="center"/>
    </xf>
    <xf numFmtId="169" fontId="55" fillId="23" borderId="0">
      <alignment horizontal="center"/>
    </xf>
    <xf numFmtId="49" fontId="73" fillId="35" borderId="0">
      <alignment horizontal="center"/>
    </xf>
    <xf numFmtId="0" fontId="102" fillId="0" borderId="0"/>
    <xf numFmtId="0" fontId="34" fillId="38" borderId="0">
      <alignment horizontal="center"/>
    </xf>
    <xf numFmtId="169" fontId="34" fillId="38" borderId="0">
      <alignment horizontal="center"/>
    </xf>
    <xf numFmtId="0" fontId="34" fillId="38" borderId="0">
      <alignment horizontal="centerContinuous"/>
    </xf>
    <xf numFmtId="169" fontId="34" fillId="38" borderId="0">
      <alignment horizontal="centerContinuous"/>
    </xf>
    <xf numFmtId="0" fontId="74" fillId="35" borderId="0">
      <alignment horizontal="left"/>
    </xf>
    <xf numFmtId="169" fontId="74" fillId="35" borderId="0">
      <alignment horizontal="left"/>
    </xf>
    <xf numFmtId="49" fontId="74" fillId="35" borderId="0">
      <alignment horizontal="center"/>
    </xf>
    <xf numFmtId="0" fontId="32" fillId="38" borderId="0">
      <alignment horizontal="left"/>
    </xf>
    <xf numFmtId="169" fontId="32" fillId="38" borderId="0">
      <alignment horizontal="left"/>
    </xf>
    <xf numFmtId="49" fontId="74" fillId="35" borderId="0">
      <alignment horizontal="left"/>
    </xf>
    <xf numFmtId="0" fontId="32" fillId="38" borderId="0">
      <alignment horizontal="centerContinuous"/>
    </xf>
    <xf numFmtId="169" fontId="32" fillId="38" borderId="0">
      <alignment horizontal="centerContinuous"/>
    </xf>
    <xf numFmtId="0" fontId="32" fillId="38" borderId="0">
      <alignment horizontal="right"/>
    </xf>
    <xf numFmtId="169" fontId="32" fillId="38" borderId="0">
      <alignment horizontal="right"/>
    </xf>
    <xf numFmtId="49" fontId="55" fillId="35" borderId="0">
      <alignment horizontal="left"/>
    </xf>
    <xf numFmtId="0" fontId="34" fillId="38" borderId="0">
      <alignment horizontal="right"/>
    </xf>
    <xf numFmtId="169" fontId="34" fillId="38" borderId="0">
      <alignment horizontal="right"/>
    </xf>
    <xf numFmtId="0" fontId="74" fillId="21" borderId="0">
      <alignment horizontal="center"/>
    </xf>
    <xf numFmtId="169" fontId="74" fillId="21" borderId="0">
      <alignment horizontal="center"/>
    </xf>
    <xf numFmtId="0" fontId="75" fillId="21" borderId="0">
      <alignment horizontal="center"/>
    </xf>
    <xf numFmtId="169" fontId="75" fillId="21" borderId="0">
      <alignment horizont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33"/>
    <xf numFmtId="49" fontId="13" fillId="0" borderId="37">
      <alignment horizontal="center" vertical="center"/>
      <protection locked="0"/>
    </xf>
    <xf numFmtId="0" fontId="120" fillId="38"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8" fontId="84" fillId="0" borderId="0" applyNumberFormat="0" applyFill="0" applyBorder="0" applyAlignment="0" applyProtection="0"/>
    <xf numFmtId="178" fontId="84" fillId="0" borderId="0" applyNumberFormat="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0" fontId="121" fillId="0" borderId="0" applyNumberFormat="0" applyFill="0" applyBorder="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178" fontId="122" fillId="0" borderId="7" applyNumberFormat="0" applyFill="0" applyAlignment="0" applyProtection="0"/>
    <xf numFmtId="178" fontId="122" fillId="0" borderId="7" applyNumberFormat="0" applyFill="0" applyAlignment="0" applyProtection="0"/>
    <xf numFmtId="0" fontId="13" fillId="0" borderId="39" applyNumberFormat="0" applyFont="0" applyFill="0" applyAlignment="0" applyProtection="0"/>
    <xf numFmtId="0" fontId="13" fillId="0" borderId="39" applyNumberFormat="0" applyFont="0" applyFill="0" applyAlignment="0" applyProtection="0"/>
    <xf numFmtId="169" fontId="19" fillId="0" borderId="40" applyNumberFormat="0" applyFont="0" applyBorder="0" applyAlignment="0" applyProtection="0"/>
    <xf numFmtId="0" fontId="13" fillId="0" borderId="39" applyNumberFormat="0" applyFont="0" applyFill="0" applyAlignment="0" applyProtection="0"/>
    <xf numFmtId="0" fontId="13" fillId="0" borderId="39" applyNumberFormat="0" applyFon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3" fillId="0" borderId="39" applyNumberFormat="0" applyFont="0" applyFill="0" applyAlignment="0" applyProtection="0"/>
    <xf numFmtId="166" fontId="81" fillId="0" borderId="38" applyNumberFormat="0" applyFill="0" applyAlignment="0" applyProtection="0"/>
    <xf numFmtId="169" fontId="19" fillId="0" borderId="40" applyNumberFormat="0" applyFont="0" applyBorder="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0" fontId="81" fillId="0" borderId="38" applyNumberFormat="0" applyFill="0" applyAlignment="0" applyProtection="0"/>
    <xf numFmtId="0" fontId="113" fillId="0" borderId="41"/>
    <xf numFmtId="0" fontId="113" fillId="0" borderId="33"/>
    <xf numFmtId="0" fontId="22"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78" fontId="123" fillId="0" borderId="0" applyNumberFormat="0" applyFill="0" applyBorder="0" applyAlignment="0" applyProtection="0"/>
    <xf numFmtId="178" fontId="123" fillId="0" borderId="0" applyNumberFormat="0" applyFill="0" applyBorder="0" applyAlignment="0" applyProtection="0"/>
    <xf numFmtId="0"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56" fillId="0" borderId="0" applyNumberFormat="0" applyFill="0" applyBorder="0" applyAlignment="0" applyProtection="0"/>
    <xf numFmtId="37" fontId="22" fillId="0" borderId="0"/>
    <xf numFmtId="43" fontId="13" fillId="0" borderId="0" applyFont="0" applyFill="0" applyBorder="0" applyAlignment="0" applyProtection="0"/>
    <xf numFmtId="44" fontId="13" fillId="0" borderId="0" applyFont="0" applyFill="0" applyBorder="0" applyAlignment="0" applyProtection="0"/>
    <xf numFmtId="37" fontId="22" fillId="0" borderId="0"/>
    <xf numFmtId="4" fontId="62" fillId="41" borderId="0">
      <alignment horizontal="right"/>
    </xf>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0" fontId="80" fillId="0" borderId="0" applyNumberFormat="0" applyFill="0" applyBorder="0" applyAlignment="0" applyProtection="0"/>
    <xf numFmtId="0" fontId="13" fillId="0" borderId="0"/>
    <xf numFmtId="0" fontId="13" fillId="0" borderId="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 fillId="4"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0" fontId="23" fillId="72"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0" fontId="23" fillId="2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0" fontId="23" fillId="4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0" fontId="23" fillId="1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0" fontId="23" fillId="3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0" fontId="23" fillId="27" borderId="0" applyNumberFormat="0" applyBorder="0" applyAlignment="0" applyProtection="0"/>
    <xf numFmtId="0" fontId="96" fillId="61"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96" fillId="63"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96" fillId="65"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96" fillId="67"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9"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1"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96" fillId="60"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96" fillId="62"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96" fillId="64"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96" fillId="66"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8"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0"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87" fillId="55" borderId="0" applyNumberFormat="0" applyBorder="0" applyAlignment="0" applyProtection="0"/>
    <xf numFmtId="166" fontId="27" fillId="24" borderId="0" applyNumberFormat="0" applyBorder="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178" fontId="126" fillId="58" borderId="29" applyNumberFormat="0" applyAlignment="0" applyProtection="0"/>
    <xf numFmtId="178" fontId="126" fillId="58" borderId="29" applyNumberFormat="0" applyAlignment="0" applyProtection="0"/>
    <xf numFmtId="0" fontId="91" fillId="58" borderId="29"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0" fontId="125" fillId="20" borderId="8" applyNumberFormat="0" applyAlignment="0" applyProtection="0"/>
    <xf numFmtId="0" fontId="93" fillId="59" borderId="32" applyNumberFormat="0" applyAlignment="0" applyProtection="0"/>
    <xf numFmtId="166" fontId="31" fillId="37" borderId="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166" fontId="40" fillId="0" borderId="0" applyNumberFormat="0" applyFill="0" applyBorder="0" applyAlignment="0" applyProtection="0"/>
    <xf numFmtId="0" fontId="86" fillId="54" borderId="0" applyNumberFormat="0" applyBorder="0" applyAlignment="0" applyProtection="0"/>
    <xf numFmtId="166" fontId="45" fillId="40" borderId="0" applyNumberFormat="0" applyBorder="0" applyAlignment="0" applyProtection="0"/>
    <xf numFmtId="0" fontId="85" fillId="0" borderId="28"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85" fillId="0" borderId="0" applyNumberFormat="0" applyFill="0" applyBorder="0" applyAlignment="0" applyProtection="0"/>
    <xf numFmtId="166" fontId="111" fillId="0" borderId="0" applyNumberFormat="0" applyFill="0" applyBorder="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178" fontId="127" fillId="57" borderId="29" applyNumberFormat="0" applyAlignment="0" applyProtection="0"/>
    <xf numFmtId="178" fontId="127" fillId="57" borderId="29" applyNumberFormat="0" applyAlignment="0" applyProtection="0"/>
    <xf numFmtId="0" fontId="89" fillId="57" borderId="29"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0" fontId="53" fillId="21" borderId="8" applyNumberFormat="0" applyAlignment="0" applyProtection="0"/>
    <xf numFmtId="0" fontId="92" fillId="0" borderId="31" applyNumberFormat="0" applyFill="0" applyAlignment="0" applyProtection="0"/>
    <xf numFmtId="166" fontId="114" fillId="0" borderId="19" applyNumberFormat="0" applyFill="0" applyAlignment="0" applyProtection="0"/>
    <xf numFmtId="0" fontId="88" fillId="56" borderId="0" applyNumberFormat="0" applyBorder="0" applyAlignment="0" applyProtection="0"/>
    <xf numFmtId="166" fontId="116" fillId="23" borderId="0" applyNumberFormat="0" applyBorder="0" applyAlignment="0" applyProtection="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71" fillId="0" borderId="0"/>
    <xf numFmtId="166" fontId="71" fillId="0" borderId="0"/>
    <xf numFmtId="166" fontId="71" fillId="0" borderId="0"/>
    <xf numFmtId="0" fontId="13" fillId="0" borderId="0"/>
    <xf numFmtId="178" fontId="24" fillId="0" borderId="0"/>
    <xf numFmtId="178" fontId="24" fillId="0" borderId="0"/>
    <xf numFmtId="178" fontId="24" fillId="0" borderId="0"/>
    <xf numFmtId="0" fontId="13"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0" fontId="128" fillId="19" borderId="20" applyNumberFormat="0" applyFont="0" applyAlignment="0" applyProtection="0"/>
    <xf numFmtId="0" fontId="90" fillId="58" borderId="30" applyNumberFormat="0" applyAlignment="0" applyProtection="0"/>
    <xf numFmtId="166" fontId="61" fillId="20" borderId="21" applyNumberFormat="0" applyAlignment="0" applyProtection="0"/>
    <xf numFmtId="0" fontId="64" fillId="41" borderId="0">
      <alignment horizontal="center" vertical="center"/>
    </xf>
    <xf numFmtId="0" fontId="64" fillId="41" borderId="0">
      <alignment horizontal="center" vertical="center"/>
    </xf>
    <xf numFmtId="0" fontId="55" fillId="41" borderId="10"/>
    <xf numFmtId="0" fontId="64" fillId="41" borderId="0" applyBorder="0">
      <alignment horizontal="centerContinuous"/>
    </xf>
    <xf numFmtId="0" fontId="64" fillId="41" borderId="0" applyBorder="0">
      <alignment horizontal="centerContinuous"/>
    </xf>
    <xf numFmtId="0" fontId="70"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13" fillId="0" borderId="0" applyFon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0" fontId="94"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0" fontId="13" fillId="0" borderId="0" applyProtection="0"/>
    <xf numFmtId="0" fontId="13" fillId="0" borderId="0"/>
    <xf numFmtId="0" fontId="13" fillId="0" borderId="0"/>
    <xf numFmtId="0" fontId="13" fillId="0" borderId="0"/>
    <xf numFmtId="9" fontId="13"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36" fillId="35" borderId="0">
      <alignment horizontal="left"/>
    </xf>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9"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166" fontId="13" fillId="0" borderId="0"/>
    <xf numFmtId="166"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9" fillId="0" borderId="0"/>
    <xf numFmtId="0" fontId="9" fillId="0" borderId="0"/>
    <xf numFmtId="166" fontId="13"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42" fillId="19" borderId="20" applyNumberFormat="0" applyFont="0" applyAlignment="0" applyProtection="0"/>
    <xf numFmtId="173" fontId="62" fillId="35" borderId="0">
      <alignment horizontal="right"/>
    </xf>
    <xf numFmtId="40" fontId="63" fillId="41" borderId="0">
      <alignment horizontal="right"/>
    </xf>
    <xf numFmtId="169" fontId="64" fillId="42" borderId="0">
      <alignment horizontal="center"/>
    </xf>
    <xf numFmtId="169" fontId="67" fillId="35" borderId="0" applyBorder="0">
      <alignment horizontal="centerContinuous"/>
    </xf>
    <xf numFmtId="169" fontId="68" fillId="43" borderId="0" applyBorder="0">
      <alignment horizontal="centerContinuous"/>
    </xf>
    <xf numFmtId="9" fontId="13" fillId="0" borderId="0" applyFont="0" applyFill="0" applyBorder="0" applyAlignment="0" applyProtection="0"/>
    <xf numFmtId="185" fontId="124" fillId="77" borderId="42">
      <alignment horizontal="left"/>
    </xf>
    <xf numFmtId="169" fontId="82" fillId="35" borderId="0">
      <alignment horizontal="center"/>
    </xf>
    <xf numFmtId="43"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0" fontId="23" fillId="72"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0" fontId="23" fillId="34"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96" fillId="61" borderId="0" applyNumberFormat="0" applyBorder="0" applyAlignment="0" applyProtection="0"/>
    <xf numFmtId="0" fontId="25" fillId="18" borderId="0" applyNumberFormat="0" applyBorder="0" applyAlignment="0" applyProtection="0"/>
    <xf numFmtId="0" fontId="96" fillId="63" borderId="0" applyNumberFormat="0" applyBorder="0" applyAlignment="0" applyProtection="0"/>
    <xf numFmtId="0" fontId="25" fillId="39" borderId="0" applyNumberFormat="0" applyBorder="0" applyAlignment="0" applyProtection="0"/>
    <xf numFmtId="0" fontId="96" fillId="65" borderId="0" applyNumberFormat="0" applyBorder="0" applyAlignment="0" applyProtection="0"/>
    <xf numFmtId="0" fontId="25" fillId="74" borderId="0" applyNumberFormat="0" applyBorder="0" applyAlignment="0" applyProtection="0"/>
    <xf numFmtId="0" fontId="96" fillId="67" borderId="0" applyNumberFormat="0" applyBorder="0" applyAlignment="0" applyProtection="0"/>
    <xf numFmtId="0" fontId="25" fillId="30" borderId="0" applyNumberFormat="0" applyBorder="0" applyAlignment="0" applyProtection="0"/>
    <xf numFmtId="0" fontId="96" fillId="69" borderId="0" applyNumberFormat="0" applyBorder="0" applyAlignment="0" applyProtection="0"/>
    <xf numFmtId="0" fontId="25" fillId="49" borderId="0" applyNumberFormat="0" applyBorder="0" applyAlignment="0" applyProtection="0"/>
    <xf numFmtId="0" fontId="96" fillId="71" borderId="0" applyNumberFormat="0" applyBorder="0" applyAlignment="0" applyProtection="0"/>
    <xf numFmtId="0" fontId="25" fillId="75" borderId="0" applyNumberFormat="0" applyBorder="0" applyAlignment="0" applyProtection="0"/>
    <xf numFmtId="0" fontId="96" fillId="60" borderId="0" applyNumberFormat="0" applyBorder="0" applyAlignment="0" applyProtection="0"/>
    <xf numFmtId="0" fontId="25" fillId="31" borderId="0" applyNumberFormat="0" applyBorder="0" applyAlignment="0" applyProtection="0"/>
    <xf numFmtId="0" fontId="96" fillId="62" borderId="0" applyNumberFormat="0" applyBorder="0" applyAlignment="0" applyProtection="0"/>
    <xf numFmtId="0" fontId="25" fillId="32" borderId="0" applyNumberFormat="0" applyBorder="0" applyAlignment="0" applyProtection="0"/>
    <xf numFmtId="0" fontId="96" fillId="64" borderId="0" applyNumberFormat="0" applyBorder="0" applyAlignment="0" applyProtection="0"/>
    <xf numFmtId="0" fontId="25" fillId="74"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5" fillId="26" borderId="0" applyNumberFormat="0" applyBorder="0" applyAlignment="0" applyProtection="0"/>
    <xf numFmtId="0" fontId="96" fillId="70" borderId="0" applyNumberFormat="0" applyBorder="0" applyAlignment="0" applyProtection="0"/>
    <xf numFmtId="0" fontId="27" fillId="24" borderId="0" applyNumberFormat="0" applyBorder="0" applyAlignment="0" applyProtection="0"/>
    <xf numFmtId="0" fontId="87" fillId="55" borderId="0" applyNumberFormat="0" applyBorder="0" applyAlignment="0" applyProtection="0"/>
    <xf numFmtId="0" fontId="125" fillId="20" borderId="8" applyNumberFormat="0" applyAlignment="0" applyProtection="0"/>
    <xf numFmtId="0" fontId="91" fillId="58" borderId="29" applyNumberFormat="0" applyAlignment="0" applyProtection="0"/>
    <xf numFmtId="0" fontId="93" fillId="59" borderId="32"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0" fontId="95" fillId="0" borderId="0" applyNumberFormat="0" applyFill="0" applyBorder="0" applyAlignment="0" applyProtection="0"/>
    <xf numFmtId="0" fontId="45" fillId="40" borderId="0" applyNumberFormat="0" applyBorder="0" applyAlignment="0" applyProtection="0"/>
    <xf numFmtId="0" fontId="86" fillId="54" borderId="0" applyNumberFormat="0" applyBorder="0" applyAlignment="0" applyProtection="0"/>
    <xf numFmtId="0" fontId="105" fillId="0" borderId="34"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85" fillId="0" borderId="28" applyNumberFormat="0" applyFill="0" applyAlignment="0" applyProtection="0"/>
    <xf numFmtId="0" fontId="111" fillId="0" borderId="0" applyNumberFormat="0" applyFill="0" applyBorder="0" applyAlignment="0" applyProtection="0"/>
    <xf numFmtId="0" fontId="85" fillId="0" borderId="0" applyNumberFormat="0" applyFill="0" applyBorder="0" applyAlignment="0" applyProtection="0"/>
    <xf numFmtId="0" fontId="53" fillId="21" borderId="8" applyNumberFormat="0" applyAlignment="0" applyProtection="0"/>
    <xf numFmtId="0" fontId="89" fillId="57" borderId="29" applyNumberFormat="0" applyAlignment="0" applyProtection="0"/>
    <xf numFmtId="0" fontId="114" fillId="0" borderId="19" applyNumberFormat="0" applyFill="0" applyAlignment="0" applyProtection="0"/>
    <xf numFmtId="0" fontId="92" fillId="0" borderId="31" applyNumberFormat="0" applyFill="0" applyAlignment="0" applyProtection="0"/>
    <xf numFmtId="0" fontId="116" fillId="23" borderId="0" applyNumberFormat="0" applyBorder="0" applyAlignment="0" applyProtection="0"/>
    <xf numFmtId="0" fontId="8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19" borderId="20" applyNumberFormat="0" applyFont="0" applyAlignment="0" applyProtection="0"/>
    <xf numFmtId="0" fontId="61" fillId="20" borderId="21" applyNumberFormat="0" applyAlignment="0" applyProtection="0"/>
    <xf numFmtId="0" fontId="90" fillId="58" borderId="3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1" fillId="0" borderId="0" applyNumberFormat="0" applyFill="0" applyBorder="0" applyAlignment="0" applyProtection="0"/>
    <xf numFmtId="0" fontId="84" fillId="0" borderId="0" applyNumberFormat="0" applyFill="0" applyBorder="0" applyAlignment="0" applyProtection="0"/>
    <xf numFmtId="0" fontId="81" fillId="0" borderId="38" applyNumberFormat="0" applyFill="0" applyAlignment="0" applyProtection="0"/>
    <xf numFmtId="0" fontId="94" fillId="0" borderId="0" applyNumberFormat="0" applyFill="0" applyBorder="0" applyAlignment="0" applyProtection="0"/>
    <xf numFmtId="0" fontId="131" fillId="0" borderId="0"/>
    <xf numFmtId="0" fontId="13" fillId="0" borderId="0"/>
    <xf numFmtId="0" fontId="13" fillId="0" borderId="0"/>
    <xf numFmtId="0" fontId="13" fillId="0" borderId="0"/>
    <xf numFmtId="0" fontId="132" fillId="0" borderId="0" applyNumberFormat="0" applyFill="0" applyBorder="0" applyAlignment="0" applyProtection="0"/>
    <xf numFmtId="0" fontId="132" fillId="0" borderId="0" applyNumberFormat="0" applyFill="0" applyBorder="0" applyAlignment="0" applyProtection="0"/>
    <xf numFmtId="0" fontId="13" fillId="0" borderId="0"/>
    <xf numFmtId="186" fontId="11" fillId="0" borderId="0" applyFill="0"/>
    <xf numFmtId="186" fontId="11" fillId="0" borderId="0">
      <alignment horizontal="center"/>
    </xf>
    <xf numFmtId="0" fontId="11" fillId="0" borderId="0" applyFill="0">
      <alignment horizontal="center"/>
    </xf>
    <xf numFmtId="186" fontId="43" fillId="0" borderId="39" applyFill="0"/>
    <xf numFmtId="0" fontId="13" fillId="0" borderId="0" applyFont="0" applyAlignment="0"/>
    <xf numFmtId="0" fontId="133" fillId="0" borderId="0" applyFill="0">
      <alignment vertical="top"/>
    </xf>
    <xf numFmtId="0" fontId="43" fillId="0" borderId="0" applyFill="0">
      <alignment horizontal="left" vertical="top"/>
    </xf>
    <xf numFmtId="186" fontId="20" fillId="0" borderId="1" applyFill="0"/>
    <xf numFmtId="0" fontId="13" fillId="0" borderId="0" applyNumberFormat="0" applyFont="0" applyAlignment="0"/>
    <xf numFmtId="0" fontId="133" fillId="0" borderId="0" applyFill="0">
      <alignment wrapText="1"/>
    </xf>
    <xf numFmtId="0" fontId="43" fillId="0" borderId="0" applyFill="0">
      <alignment horizontal="left" vertical="top" wrapText="1"/>
    </xf>
    <xf numFmtId="186" fontId="134" fillId="0" borderId="0" applyFill="0"/>
    <xf numFmtId="0" fontId="135" fillId="0" borderId="0" applyNumberFormat="0" applyFont="0" applyAlignment="0">
      <alignment horizontal="center"/>
    </xf>
    <xf numFmtId="0" fontId="136" fillId="0" borderId="0" applyFill="0">
      <alignment vertical="top" wrapText="1"/>
    </xf>
    <xf numFmtId="0" fontId="20" fillId="0" borderId="0" applyFill="0">
      <alignment horizontal="left" vertical="top" wrapText="1"/>
    </xf>
    <xf numFmtId="186" fontId="13" fillId="0" borderId="0" applyFill="0"/>
    <xf numFmtId="0" fontId="135" fillId="0" borderId="0" applyNumberFormat="0" applyFont="0" applyAlignment="0">
      <alignment horizontal="center"/>
    </xf>
    <xf numFmtId="0" fontId="137" fillId="0" borderId="0" applyFill="0">
      <alignment vertical="center" wrapText="1"/>
    </xf>
    <xf numFmtId="0" fontId="19" fillId="0" borderId="0">
      <alignment horizontal="left" vertical="center" wrapText="1"/>
    </xf>
    <xf numFmtId="186" fontId="138" fillId="0" borderId="0" applyFill="0"/>
    <xf numFmtId="0" fontId="135" fillId="0" borderId="0" applyNumberFormat="0" applyFont="0" applyAlignment="0">
      <alignment horizontal="center"/>
    </xf>
    <xf numFmtId="0" fontId="139" fillId="0" borderId="0" applyFill="0">
      <alignment horizontal="center" vertical="center" wrapText="1"/>
    </xf>
    <xf numFmtId="0" fontId="13" fillId="0" borderId="0" applyFill="0">
      <alignment horizontal="center" vertical="center" wrapText="1"/>
    </xf>
    <xf numFmtId="186" fontId="140" fillId="0" borderId="0" applyFill="0"/>
    <xf numFmtId="0" fontId="135" fillId="0" borderId="0" applyNumberFormat="0" applyFont="0" applyAlignment="0">
      <alignment horizontal="center"/>
    </xf>
    <xf numFmtId="0" fontId="141" fillId="0" borderId="0" applyFill="0">
      <alignment horizontal="center" vertical="center" wrapText="1"/>
    </xf>
    <xf numFmtId="0" fontId="142" fillId="0" borderId="0" applyFill="0">
      <alignment horizontal="center" vertical="center" wrapText="1"/>
    </xf>
    <xf numFmtId="186" fontId="143" fillId="0" borderId="0" applyFill="0"/>
    <xf numFmtId="0" fontId="135" fillId="0" borderId="0" applyNumberFormat="0" applyFont="0" applyAlignment="0">
      <alignment horizontal="center"/>
    </xf>
    <xf numFmtId="0" fontId="144" fillId="0" borderId="0">
      <alignment horizontal="center" wrapText="1"/>
    </xf>
    <xf numFmtId="0" fontId="140" fillId="0" borderId="0" applyFill="0">
      <alignment horizontal="center"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9" fontId="11" fillId="16" borderId="0" applyFill="0"/>
    <xf numFmtId="0" fontId="145" fillId="0" borderId="0">
      <alignment horizontal="left" indent="7"/>
    </xf>
    <xf numFmtId="0" fontId="11" fillId="0" borderId="0" applyFill="0">
      <alignment horizontal="left" indent="7"/>
    </xf>
    <xf numFmtId="7" fontId="146" fillId="0" borderId="26" applyFill="0">
      <alignment horizontal="right"/>
    </xf>
    <xf numFmtId="0" fontId="20" fillId="0" borderId="0" applyNumberFormat="0">
      <alignment horizontal="right"/>
    </xf>
    <xf numFmtId="0" fontId="147" fillId="0" borderId="26" applyFont="0" applyFill="0"/>
    <xf numFmtId="0" fontId="20" fillId="0" borderId="26" applyFill="0"/>
    <xf numFmtId="39" fontId="146" fillId="0" borderId="0" applyFill="0"/>
    <xf numFmtId="0" fontId="13" fillId="0" borderId="0" applyNumberFormat="0" applyFont="0" applyBorder="0" applyAlignment="0"/>
    <xf numFmtId="0" fontId="136" fillId="0" borderId="0" applyFill="0">
      <alignment horizontal="left" indent="1"/>
    </xf>
    <xf numFmtId="0" fontId="20" fillId="0" borderId="0" applyFill="0">
      <alignment horizontal="left" indent="1"/>
    </xf>
    <xf numFmtId="39" fontId="138" fillId="0" borderId="0" applyFill="0"/>
    <xf numFmtId="0" fontId="13" fillId="0" borderId="0" applyNumberFormat="0" applyFont="0" applyFill="0" applyBorder="0" applyAlignment="0"/>
    <xf numFmtId="0" fontId="136" fillId="0" borderId="0" applyFill="0">
      <alignment horizontal="left" indent="2"/>
    </xf>
    <xf numFmtId="0" fontId="73" fillId="0" borderId="0" applyFill="0">
      <alignment horizontal="left" indent="2"/>
    </xf>
    <xf numFmtId="39" fontId="138" fillId="0" borderId="0" applyFill="0"/>
    <xf numFmtId="0" fontId="13" fillId="0" borderId="0" applyNumberFormat="0" applyFont="0" applyBorder="0" applyAlignment="0"/>
    <xf numFmtId="0" fontId="148" fillId="0" borderId="0">
      <alignment horizontal="left" indent="3"/>
    </xf>
    <xf numFmtId="0" fontId="149" fillId="0" borderId="0" applyFill="0">
      <alignment horizontal="left" indent="3"/>
    </xf>
    <xf numFmtId="39" fontId="138" fillId="0" borderId="0" applyFill="0"/>
    <xf numFmtId="0" fontId="13" fillId="0" borderId="0" applyNumberFormat="0" applyFont="0" applyBorder="0" applyAlignment="0"/>
    <xf numFmtId="0" fontId="139" fillId="0" borderId="0">
      <alignment horizontal="left" indent="4"/>
    </xf>
    <xf numFmtId="0" fontId="13" fillId="0" borderId="0" applyFill="0">
      <alignment horizontal="left" indent="4"/>
    </xf>
    <xf numFmtId="39" fontId="138" fillId="0" borderId="0" applyFill="0"/>
    <xf numFmtId="0" fontId="13" fillId="0" borderId="0" applyNumberFormat="0" applyFont="0" applyBorder="0" applyAlignment="0"/>
    <xf numFmtId="0" fontId="141" fillId="0" borderId="0">
      <alignment horizontal="left" indent="5"/>
    </xf>
    <xf numFmtId="0" fontId="142" fillId="0" borderId="0" applyFill="0">
      <alignment horizontal="left" indent="5"/>
    </xf>
    <xf numFmtId="39" fontId="143" fillId="0" borderId="0" applyFill="0"/>
    <xf numFmtId="0" fontId="13" fillId="0" borderId="0" applyNumberFormat="0" applyFont="0" applyFill="0" applyBorder="0" applyAlignment="0"/>
    <xf numFmtId="0" fontId="144" fillId="0" borderId="0" applyFill="0">
      <alignment horizontal="left" indent="6"/>
    </xf>
    <xf numFmtId="0" fontId="140" fillId="0" borderId="0" applyFill="0">
      <alignment horizontal="left" indent="6"/>
    </xf>
    <xf numFmtId="0" fontId="39" fillId="0" borderId="0"/>
    <xf numFmtId="0" fontId="131" fillId="0" borderId="0"/>
    <xf numFmtId="189" fontId="150" fillId="0" borderId="43" applyNumberFormat="0" applyProtection="0">
      <alignment horizontal="right" vertical="center"/>
    </xf>
    <xf numFmtId="189" fontId="151" fillId="0" borderId="44" applyNumberFormat="0" applyProtection="0">
      <alignment horizontal="right" vertical="center"/>
    </xf>
    <xf numFmtId="0" fontId="151" fillId="78" borderId="45" applyNumberFormat="0" applyAlignment="0" applyProtection="0">
      <alignment horizontal="left" vertical="center" indent="1"/>
    </xf>
    <xf numFmtId="0" fontId="152" fillId="0" borderId="46" applyNumberFormat="0" applyFill="0" applyBorder="0" applyAlignment="0" applyProtection="0"/>
    <xf numFmtId="0" fontId="153" fillId="79" borderId="45" applyNumberFormat="0" applyAlignment="0" applyProtection="0">
      <alignment horizontal="left" vertical="center" indent="1"/>
    </xf>
    <xf numFmtId="0" fontId="153" fillId="80" borderId="45" applyNumberFormat="0" applyAlignment="0" applyProtection="0">
      <alignment horizontal="left" vertical="center" indent="1"/>
    </xf>
    <xf numFmtId="0" fontId="153" fillId="81" borderId="45" applyNumberFormat="0" applyAlignment="0" applyProtection="0">
      <alignment horizontal="left" vertical="center" indent="1"/>
    </xf>
    <xf numFmtId="0" fontId="153" fillId="82" borderId="45" applyNumberFormat="0" applyAlignment="0" applyProtection="0">
      <alignment horizontal="left" vertical="center" indent="1"/>
    </xf>
    <xf numFmtId="0" fontId="153" fillId="83" borderId="44" applyNumberFormat="0" applyAlignment="0" applyProtection="0">
      <alignment horizontal="left" vertical="center" indent="1"/>
    </xf>
    <xf numFmtId="189" fontId="150" fillId="84" borderId="45" applyNumberFormat="0" applyAlignment="0" applyProtection="0">
      <alignment horizontal="left" vertical="center" indent="1"/>
    </xf>
    <xf numFmtId="0" fontId="151" fillId="78" borderId="44" applyNumberFormat="0" applyAlignment="0" applyProtection="0">
      <alignment horizontal="left" vertical="center" indent="1"/>
    </xf>
    <xf numFmtId="0" fontId="8" fillId="0" borderId="0"/>
    <xf numFmtId="0" fontId="8" fillId="0" borderId="0"/>
    <xf numFmtId="0" fontId="71" fillId="0" borderId="0" applyNumberFormat="0" applyFont="0" applyFill="0" applyBorder="0" applyAlignment="0" applyProtection="0">
      <alignment horizontal="left"/>
    </xf>
    <xf numFmtId="38" fontId="13" fillId="85" borderId="0" applyNumberFormat="0" applyFont="0" applyBorder="0" applyAlignment="0" applyProtection="0"/>
    <xf numFmtId="190" fontId="71" fillId="0" borderId="0" applyFont="0" applyFill="0" applyBorder="0" applyAlignment="0" applyProtection="0"/>
    <xf numFmtId="37" fontId="22" fillId="0" borderId="0"/>
    <xf numFmtId="37" fontId="22"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167" fontId="13" fillId="0" borderId="0"/>
    <xf numFmtId="167" fontId="13" fillId="0" borderId="0"/>
    <xf numFmtId="167" fontId="13" fillId="0" borderId="0"/>
    <xf numFmtId="0" fontId="19" fillId="0" borderId="0"/>
    <xf numFmtId="167" fontId="13" fillId="0" borderId="0"/>
    <xf numFmtId="167" fontId="154" fillId="0" borderId="0"/>
    <xf numFmtId="0" fontId="13" fillId="0" borderId="0"/>
    <xf numFmtId="0" fontId="13" fillId="0" borderId="0"/>
    <xf numFmtId="0" fontId="13" fillId="0" borderId="0"/>
    <xf numFmtId="0" fontId="13" fillId="0" borderId="0"/>
    <xf numFmtId="0" fontId="13" fillId="0" borderId="0"/>
    <xf numFmtId="0" fontId="84" fillId="0" borderId="0" applyNumberFormat="0" applyFill="0" applyBorder="0" applyAlignment="0" applyProtection="0"/>
    <xf numFmtId="0" fontId="14" fillId="0" borderId="0"/>
    <xf numFmtId="0" fontId="14" fillId="0" borderId="0"/>
    <xf numFmtId="0" fontId="160" fillId="0" borderId="4" applyNumberFormat="0" applyFill="0" applyAlignment="0" applyProtection="0"/>
    <xf numFmtId="0" fontId="161" fillId="0" borderId="5" applyNumberFormat="0" applyFill="0" applyAlignment="0" applyProtection="0"/>
    <xf numFmtId="0" fontId="162" fillId="0" borderId="28" applyNumberFormat="0" applyFill="0" applyAlignment="0" applyProtection="0"/>
    <xf numFmtId="0" fontId="162" fillId="0" borderId="0" applyNumberFormat="0" applyFill="0" applyBorder="0" applyAlignment="0" applyProtection="0"/>
    <xf numFmtId="0" fontId="163" fillId="54" borderId="0" applyNumberFormat="0" applyBorder="0" applyAlignment="0" applyProtection="0"/>
    <xf numFmtId="0" fontId="164" fillId="55" borderId="0" applyNumberFormat="0" applyBorder="0" applyAlignment="0" applyProtection="0"/>
    <xf numFmtId="0" fontId="165" fillId="56" borderId="0" applyNumberFormat="0" applyBorder="0" applyAlignment="0" applyProtection="0"/>
    <xf numFmtId="0" fontId="166" fillId="57" borderId="29" applyNumberFormat="0" applyAlignment="0" applyProtection="0"/>
    <xf numFmtId="0" fontId="167" fillId="58" borderId="30" applyNumberFormat="0" applyAlignment="0" applyProtection="0"/>
    <xf numFmtId="0" fontId="168" fillId="58" borderId="29" applyNumberFormat="0" applyAlignment="0" applyProtection="0"/>
    <xf numFmtId="0" fontId="169" fillId="0" borderId="31" applyNumberFormat="0" applyFill="0" applyAlignment="0" applyProtection="0"/>
    <xf numFmtId="0" fontId="170" fillId="59" borderId="32" applyNumberFormat="0" applyAlignment="0" applyProtection="0"/>
    <xf numFmtId="0" fontId="171" fillId="0" borderId="0" applyNumberFormat="0" applyFill="0" applyBorder="0" applyAlignment="0" applyProtection="0"/>
    <xf numFmtId="0" fontId="14" fillId="3" borderId="6" applyNumberFormat="0" applyFont="0" applyAlignment="0" applyProtection="0"/>
    <xf numFmtId="0" fontId="172" fillId="0" borderId="0" applyNumberFormat="0" applyFill="0" applyBorder="0" applyAlignment="0" applyProtection="0"/>
    <xf numFmtId="0" fontId="15" fillId="0" borderId="7" applyNumberFormat="0" applyFill="0" applyAlignment="0" applyProtection="0"/>
    <xf numFmtId="0" fontId="173" fillId="60"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73" fillId="61" borderId="0" applyNumberFormat="0" applyBorder="0" applyAlignment="0" applyProtection="0"/>
    <xf numFmtId="0" fontId="173" fillId="62"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73" fillId="63" borderId="0" applyNumberFormat="0" applyBorder="0" applyAlignment="0" applyProtection="0"/>
    <xf numFmtId="0" fontId="173" fillId="64"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73" fillId="65" borderId="0" applyNumberFormat="0" applyBorder="0" applyAlignment="0" applyProtection="0"/>
    <xf numFmtId="0" fontId="173" fillId="66"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73" fillId="67" borderId="0" applyNumberFormat="0" applyBorder="0" applyAlignment="0" applyProtection="0"/>
    <xf numFmtId="0" fontId="173" fillId="6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73" fillId="69" borderId="0" applyNumberFormat="0" applyBorder="0" applyAlignment="0" applyProtection="0"/>
    <xf numFmtId="0" fontId="173" fillId="70"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73" fillId="71" borderId="0" applyNumberFormat="0" applyBorder="0" applyAlignment="0" applyProtection="0"/>
    <xf numFmtId="37" fontId="22" fillId="0" borderId="0"/>
    <xf numFmtId="0" fontId="6" fillId="0" borderId="0"/>
    <xf numFmtId="0" fontId="14" fillId="0" borderId="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169" fontId="32" fillId="38" borderId="0">
      <alignment horizontal="left"/>
    </xf>
    <xf numFmtId="169" fontId="34" fillId="38" borderId="0">
      <alignment horizontal="right"/>
    </xf>
    <xf numFmtId="169" fontId="35" fillId="35" borderId="0">
      <alignment horizontal="center"/>
    </xf>
    <xf numFmtId="169" fontId="34" fillId="38" borderId="0">
      <alignment horizontal="right"/>
    </xf>
    <xf numFmtId="169" fontId="36" fillId="35" borderId="0">
      <alignment horizontal="left"/>
    </xf>
    <xf numFmtId="43" fontId="6"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2" fontId="13" fillId="0" borderId="0" applyFont="0" applyFill="0" applyBorder="0" applyAlignment="0" applyProtection="0"/>
    <xf numFmtId="44" fontId="39" fillId="0" borderId="0" applyFont="0" applyFill="0" applyBorder="0" applyAlignment="0" applyProtection="0"/>
    <xf numFmtId="44" fontId="6" fillId="0" borderId="0" applyFont="0" applyFill="0" applyBorder="0" applyAlignment="0" applyProtection="0"/>
    <xf numFmtId="169" fontId="32" fillId="38" borderId="0">
      <alignment horizontal="left"/>
    </xf>
    <xf numFmtId="169" fontId="55" fillId="35" borderId="0">
      <alignment horizontal="left"/>
    </xf>
    <xf numFmtId="169" fontId="13"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172" fontId="13" fillId="0" borderId="0"/>
    <xf numFmtId="0" fontId="13" fillId="0" borderId="0"/>
    <xf numFmtId="0" fontId="13" fillId="0" borderId="0"/>
    <xf numFmtId="0" fontId="6" fillId="0" borderId="0"/>
    <xf numFmtId="0" fontId="6" fillId="0" borderId="0"/>
    <xf numFmtId="0" fontId="6" fillId="0" borderId="0"/>
    <xf numFmtId="0" fontId="13" fillId="0" borderId="0"/>
    <xf numFmtId="0" fontId="6" fillId="0" borderId="0"/>
    <xf numFmtId="0" fontId="6" fillId="0" borderId="0"/>
    <xf numFmtId="0" fontId="13" fillId="0" borderId="0"/>
    <xf numFmtId="0" fontId="13" fillId="0" borderId="0"/>
    <xf numFmtId="0" fontId="6" fillId="0" borderId="0"/>
    <xf numFmtId="169"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6" applyNumberFormat="0" applyFont="0" applyAlignment="0" applyProtection="0"/>
    <xf numFmtId="0" fontId="39" fillId="19" borderId="20" applyNumberFormat="0" applyFont="0" applyAlignment="0" applyProtection="0"/>
    <xf numFmtId="0" fontId="6" fillId="0" borderId="0"/>
    <xf numFmtId="0" fontId="39" fillId="19" borderId="20" applyNumberFormat="0" applyFont="0" applyAlignment="0" applyProtection="0"/>
    <xf numFmtId="0" fontId="39" fillId="19" borderId="20" applyNumberFormat="0" applyFont="0" applyAlignment="0" applyProtection="0"/>
    <xf numFmtId="0" fontId="6" fillId="0" borderId="0"/>
    <xf numFmtId="0" fontId="39" fillId="19" borderId="20" applyNumberFormat="0" applyFont="0" applyAlignment="0" applyProtection="0"/>
    <xf numFmtId="0" fontId="6" fillId="0" borderId="0"/>
    <xf numFmtId="0" fontId="39" fillId="19" borderId="20" applyNumberFormat="0" applyFont="0" applyAlignment="0" applyProtection="0"/>
    <xf numFmtId="0" fontId="39" fillId="19" borderId="20" applyNumberFormat="0" applyFont="0" applyAlignment="0" applyProtection="0"/>
    <xf numFmtId="0" fontId="6" fillId="0" borderId="0"/>
    <xf numFmtId="0" fontId="39" fillId="19" borderId="20" applyNumberFormat="0" applyFont="0" applyAlignment="0" applyProtection="0"/>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169" fontId="55" fillId="23" borderId="0">
      <alignment horizontal="center"/>
    </xf>
    <xf numFmtId="169" fontId="34" fillId="38" borderId="0">
      <alignment horizontal="center"/>
    </xf>
    <xf numFmtId="169" fontId="34" fillId="38" borderId="0">
      <alignment horizontal="centerContinuous"/>
    </xf>
    <xf numFmtId="169" fontId="74" fillId="35" borderId="0">
      <alignment horizontal="left"/>
    </xf>
    <xf numFmtId="169" fontId="32" fillId="38" borderId="0">
      <alignment horizontal="left"/>
    </xf>
    <xf numFmtId="169" fontId="32" fillId="38" borderId="0">
      <alignment horizontal="centerContinuous"/>
    </xf>
    <xf numFmtId="169" fontId="32" fillId="38" borderId="0">
      <alignment horizontal="right"/>
    </xf>
    <xf numFmtId="169" fontId="34" fillId="38" borderId="0">
      <alignment horizontal="right"/>
    </xf>
    <xf numFmtId="169" fontId="74" fillId="21" borderId="0">
      <alignment horizontal="center"/>
    </xf>
    <xf numFmtId="169" fontId="75" fillId="21" borderId="0">
      <alignment horizontal="center"/>
    </xf>
    <xf numFmtId="169" fontId="82" fillId="35" borderId="0">
      <alignment horizontal="center"/>
    </xf>
    <xf numFmtId="43" fontId="5" fillId="0" borderId="0" applyFont="0" applyFill="0" applyBorder="0" applyAlignment="0" applyProtection="0"/>
    <xf numFmtId="198" fontId="13" fillId="0" borderId="0">
      <alignment horizontal="left" wrapText="1"/>
    </xf>
    <xf numFmtId="0" fontId="13" fillId="16" borderId="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96" fillId="6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3" fillId="61" borderId="0" applyNumberFormat="0" applyBorder="0" applyAlignment="0" applyProtection="0"/>
    <xf numFmtId="0" fontId="177"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67" fontId="26" fillId="18" borderId="0" applyNumberFormat="0" applyBorder="0" applyAlignment="0" applyProtection="0"/>
    <xf numFmtId="0" fontId="26" fillId="18" borderId="0" applyNumberFormat="0" applyBorder="0" applyAlignment="0" applyProtection="0"/>
    <xf numFmtId="0" fontId="173" fillId="63" borderId="0" applyNumberFormat="0" applyBorder="0" applyAlignment="0" applyProtection="0"/>
    <xf numFmtId="0" fontId="177"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167" fontId="26" fillId="28" borderId="0" applyNumberFormat="0" applyBorder="0" applyAlignment="0" applyProtection="0"/>
    <xf numFmtId="0" fontId="173" fillId="65" borderId="0" applyNumberFormat="0" applyBorder="0" applyAlignment="0" applyProtection="0"/>
    <xf numFmtId="0" fontId="177"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167" fontId="26" fillId="20" borderId="0" applyNumberFormat="0" applyBorder="0" applyAlignment="0" applyProtection="0"/>
    <xf numFmtId="0" fontId="173" fillId="67" borderId="0" applyNumberFormat="0" applyBorder="0" applyAlignment="0" applyProtection="0"/>
    <xf numFmtId="0" fontId="177"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3" fillId="69" borderId="0" applyNumberFormat="0" applyBorder="0" applyAlignment="0" applyProtection="0"/>
    <xf numFmtId="0" fontId="177"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167" fontId="26" fillId="21" borderId="0" applyNumberFormat="0" applyBorder="0" applyAlignment="0" applyProtection="0"/>
    <xf numFmtId="0" fontId="173" fillId="71" borderId="0" applyNumberFormat="0" applyBorder="0" applyAlignment="0" applyProtection="0"/>
    <xf numFmtId="0" fontId="177"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60" fillId="0" borderId="2" applyBorder="0"/>
    <xf numFmtId="0" fontId="96" fillId="6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3" fillId="60" borderId="0" applyNumberFormat="0" applyBorder="0" applyAlignment="0" applyProtection="0"/>
    <xf numFmtId="0" fontId="177"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67" fontId="26" fillId="31" borderId="0" applyNumberFormat="0" applyBorder="0" applyAlignment="0" applyProtection="0"/>
    <xf numFmtId="0" fontId="173" fillId="62" borderId="0" applyNumberFormat="0" applyBorder="0" applyAlignment="0" applyProtection="0"/>
    <xf numFmtId="0" fontId="177"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167" fontId="26" fillId="32" borderId="0" applyNumberFormat="0" applyBorder="0" applyAlignment="0" applyProtection="0"/>
    <xf numFmtId="0" fontId="173" fillId="64" borderId="0" applyNumberFormat="0" applyBorder="0" applyAlignment="0" applyProtection="0"/>
    <xf numFmtId="0" fontId="177"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167" fontId="26" fillId="33" borderId="0" applyNumberFormat="0" applyBorder="0" applyAlignment="0" applyProtection="0"/>
    <xf numFmtId="0" fontId="173" fillId="66" borderId="0" applyNumberFormat="0" applyBorder="0" applyAlignment="0" applyProtection="0"/>
    <xf numFmtId="0" fontId="177"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3" fillId="68" borderId="0" applyNumberFormat="0" applyBorder="0" applyAlignment="0" applyProtection="0"/>
    <xf numFmtId="0" fontId="177"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70"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67" fontId="26" fillId="26" borderId="0" applyNumberFormat="0" applyBorder="0" applyAlignment="0" applyProtection="0"/>
    <xf numFmtId="0" fontId="173" fillId="70" borderId="0" applyNumberFormat="0" applyBorder="0" applyAlignment="0" applyProtection="0"/>
    <xf numFmtId="0" fontId="177"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164" fillId="55" borderId="0" applyNumberFormat="0" applyBorder="0" applyAlignment="0" applyProtection="0"/>
    <xf numFmtId="0" fontId="178"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167" fontId="32" fillId="37" borderId="9" applyNumberFormat="0" applyAlignment="0" applyProtection="0"/>
    <xf numFmtId="167" fontId="32" fillId="37" borderId="9" applyNumberFormat="0" applyAlignment="0" applyProtection="0"/>
    <xf numFmtId="0" fontId="170" fillId="59" borderId="32" applyNumberFormat="0" applyAlignment="0" applyProtection="0"/>
    <xf numFmtId="0" fontId="179" fillId="59" borderId="32" applyNumberFormat="0" applyAlignment="0" applyProtection="0"/>
    <xf numFmtId="0" fontId="93" fillId="59" borderId="32" applyNumberFormat="0" applyAlignment="0" applyProtection="0"/>
    <xf numFmtId="0" fontId="93" fillId="59" borderId="32" applyNumberFormat="0" applyAlignment="0" applyProtection="0"/>
    <xf numFmtId="41" fontId="180" fillId="0" borderId="0" applyFont="0" applyFill="0" applyBorder="0" applyAlignment="0" applyProtection="0"/>
    <xf numFmtId="41"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 fillId="0" borderId="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39" borderId="11" applyNumberFormat="0" applyFont="0" applyAlignment="0">
      <protection locked="0"/>
    </xf>
    <xf numFmtId="167" fontId="41" fillId="0" borderId="0" applyNumberFormat="0" applyFill="0" applyBorder="0" applyAlignment="0" applyProtection="0"/>
    <xf numFmtId="167" fontId="41" fillId="0" borderId="0" applyNumberFormat="0" applyFill="0" applyBorder="0" applyAlignment="0" applyProtection="0"/>
    <xf numFmtId="0" fontId="172" fillId="0" borderId="0" applyNumberFormat="0" applyFill="0" applyBorder="0" applyAlignment="0" applyProtection="0"/>
    <xf numFmtId="0" fontId="181"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163" fillId="54" borderId="0" applyNumberFormat="0" applyBorder="0" applyAlignment="0" applyProtection="0"/>
    <xf numFmtId="0" fontId="182"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16" fillId="0" borderId="4" applyNumberFormat="0" applyFill="0" applyAlignment="0" applyProtection="0"/>
    <xf numFmtId="167" fontId="47" fillId="0" borderId="13" applyNumberFormat="0" applyFill="0" applyAlignment="0" applyProtection="0"/>
    <xf numFmtId="167" fontId="47" fillId="0" borderId="13" applyNumberFormat="0" applyFill="0" applyAlignment="0" applyProtection="0"/>
    <xf numFmtId="0" fontId="47" fillId="0" borderId="13" applyNumberFormat="0" applyFill="0" applyAlignment="0" applyProtection="0"/>
    <xf numFmtId="0" fontId="160" fillId="0" borderId="4" applyNumberFormat="0" applyFill="0" applyAlignment="0" applyProtection="0"/>
    <xf numFmtId="0" fontId="183"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167" fontId="49" fillId="0" borderId="15" applyNumberFormat="0" applyFill="0" applyAlignment="0" applyProtection="0"/>
    <xf numFmtId="0" fontId="49" fillId="0" borderId="15" applyNumberFormat="0" applyFill="0" applyAlignment="0" applyProtection="0"/>
    <xf numFmtId="0" fontId="161" fillId="0" borderId="5" applyNumberFormat="0" applyFill="0" applyAlignment="0" applyProtection="0"/>
    <xf numFmtId="0" fontId="184"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85" fillId="0" borderId="28"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167" fontId="51" fillId="0" borderId="17" applyNumberFormat="0" applyFill="0" applyAlignment="0" applyProtection="0"/>
    <xf numFmtId="0" fontId="162" fillId="0" borderId="28" applyNumberFormat="0" applyFill="0" applyAlignment="0" applyProtection="0"/>
    <xf numFmtId="0" fontId="1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0" fontId="162" fillId="0" borderId="0" applyNumberFormat="0" applyFill="0" applyBorder="0" applyAlignment="0" applyProtection="0"/>
    <xf numFmtId="0" fontId="1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6" fillId="0" borderId="0" applyNumberFormat="0" applyFill="0" applyBorder="0" applyAlignment="0" applyProtection="0">
      <alignment vertical="top"/>
      <protection locked="0"/>
    </xf>
    <xf numFmtId="167" fontId="57" fillId="0" borderId="19" applyNumberFormat="0" applyFill="0" applyAlignment="0" applyProtection="0"/>
    <xf numFmtId="167" fontId="57" fillId="0" borderId="19" applyNumberFormat="0" applyFill="0" applyAlignment="0" applyProtection="0"/>
    <xf numFmtId="0" fontId="169" fillId="0" borderId="31" applyNumberFormat="0" applyFill="0" applyAlignment="0" applyProtection="0"/>
    <xf numFmtId="0" fontId="187"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19" fillId="0" borderId="0" applyProtection="0">
      <alignment horizontal="center"/>
    </xf>
    <xf numFmtId="167" fontId="59" fillId="23" borderId="0" applyNumberFormat="0" applyBorder="0" applyAlignment="0" applyProtection="0"/>
    <xf numFmtId="167" fontId="59" fillId="23" borderId="0" applyNumberFormat="0" applyBorder="0" applyAlignment="0" applyProtection="0"/>
    <xf numFmtId="0" fontId="165" fillId="56" borderId="0" applyNumberFormat="0" applyBorder="0" applyAlignment="0" applyProtection="0"/>
    <xf numFmtId="0" fontId="1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5" fillId="0" borderId="0"/>
    <xf numFmtId="179"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5"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5" fillId="0" borderId="0"/>
    <xf numFmtId="0" fontId="5" fillId="0" borderId="0"/>
    <xf numFmtId="0" fontId="5" fillId="0" borderId="0"/>
    <xf numFmtId="0" fontId="5" fillId="0" borderId="0"/>
    <xf numFmtId="0" fontId="5" fillId="0" borderId="0"/>
    <xf numFmtId="179" fontId="13" fillId="0" borderId="0"/>
    <xf numFmtId="0" fontId="5" fillId="0" borderId="0"/>
    <xf numFmtId="0" fontId="13" fillId="0" borderId="0"/>
    <xf numFmtId="0" fontId="13" fillId="0" borderId="0"/>
    <xf numFmtId="167"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37"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67" fillId="58" borderId="30" applyNumberFormat="0" applyAlignment="0" applyProtection="0"/>
    <xf numFmtId="0" fontId="189" fillId="58" borderId="30" applyNumberFormat="0" applyAlignment="0" applyProtection="0"/>
    <xf numFmtId="0" fontId="90" fillId="58" borderId="30" applyNumberFormat="0" applyAlignment="0" applyProtection="0"/>
    <xf numFmtId="0" fontId="90" fillId="58" borderId="30" applyNumberFormat="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2" fillId="0" borderId="3">
      <alignment horizontal="center"/>
    </xf>
    <xf numFmtId="0" fontId="71" fillId="44" borderId="0" applyNumberFormat="0" applyFont="0" applyBorder="0" applyAlignment="0" applyProtection="0"/>
    <xf numFmtId="0" fontId="190"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94"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167" fontId="191" fillId="0" borderId="0" applyNumberFormat="0" applyFill="0" applyBorder="0" applyAlignment="0" applyProtection="0"/>
    <xf numFmtId="0" fontId="171" fillId="0" borderId="0" applyNumberFormat="0" applyFill="0" applyBorder="0" applyAlignment="0" applyProtection="0"/>
    <xf numFmtId="0" fontId="19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6" fillId="0" borderId="4" applyNumberFormat="0" applyFill="0" applyAlignment="0" applyProtection="0"/>
    <xf numFmtId="0" fontId="17" fillId="0" borderId="5"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0" fontId="86" fillId="54" borderId="0" applyNumberFormat="0" applyBorder="0" applyAlignment="0" applyProtection="0"/>
    <xf numFmtId="0" fontId="87" fillId="55" borderId="0" applyNumberFormat="0" applyBorder="0" applyAlignment="0" applyProtection="0"/>
    <xf numFmtId="0" fontId="88" fillId="56" borderId="0" applyNumberFormat="0" applyBorder="0" applyAlignment="0" applyProtection="0"/>
    <xf numFmtId="0" fontId="89" fillId="57" borderId="29" applyNumberFormat="0" applyAlignment="0" applyProtection="0"/>
    <xf numFmtId="0" fontId="90" fillId="58" borderId="30" applyNumberFormat="0" applyAlignment="0" applyProtection="0"/>
    <xf numFmtId="0" fontId="91" fillId="58" borderId="29" applyNumberFormat="0" applyAlignment="0" applyProtection="0"/>
    <xf numFmtId="0" fontId="92" fillId="0" borderId="31" applyNumberFormat="0" applyFill="0" applyAlignment="0" applyProtection="0"/>
    <xf numFmtId="0" fontId="93" fillId="59" borderId="32"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18" fillId="0" borderId="7" applyNumberFormat="0" applyFill="0" applyAlignment="0" applyProtection="0"/>
    <xf numFmtId="0" fontId="96" fillId="60"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96" fillId="61" borderId="0" applyNumberFormat="0" applyBorder="0" applyAlignment="0" applyProtection="0"/>
    <xf numFmtId="0" fontId="96" fillId="62"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96" fillId="63" borderId="0" applyNumberFormat="0" applyBorder="0" applyAlignment="0" applyProtection="0"/>
    <xf numFmtId="0" fontId="96" fillId="64"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96" fillId="65" borderId="0" applyNumberFormat="0" applyBorder="0" applyAlignment="0" applyProtection="0"/>
    <xf numFmtId="0" fontId="96" fillId="66"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96" fillId="67" borderId="0" applyNumberFormat="0" applyBorder="0" applyAlignment="0" applyProtection="0"/>
    <xf numFmtId="0" fontId="96" fillId="6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96" fillId="69" borderId="0" applyNumberFormat="0" applyBorder="0" applyAlignment="0" applyProtection="0"/>
    <xf numFmtId="0" fontId="96" fillId="70"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96" fillId="71" borderId="0" applyNumberFormat="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3" borderId="6" applyNumberFormat="0" applyFont="0" applyAlignment="0" applyProtection="0"/>
    <xf numFmtId="37" fontId="195" fillId="0" borderId="0"/>
    <xf numFmtId="0" fontId="3" fillId="0" borderId="0"/>
  </cellStyleXfs>
  <cellXfs count="339">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4" fillId="0" borderId="0" xfId="6" applyNumberFormat="1" applyFont="1" applyAlignment="1">
      <alignment horizontal="left" wrapText="1"/>
    </xf>
    <xf numFmtId="49" fontId="14" fillId="0" borderId="0" xfId="6" applyNumberFormat="1" applyFont="1" applyAlignment="1">
      <alignment horizontal="right" wrapText="1"/>
    </xf>
    <xf numFmtId="165" fontId="15" fillId="0" borderId="0" xfId="6" applyNumberFormat="1" applyFont="1" applyAlignment="1">
      <alignment horizontal="left"/>
    </xf>
    <xf numFmtId="165" fontId="14" fillId="0" borderId="0" xfId="6" applyNumberFormat="1" applyFont="1" applyAlignment="1">
      <alignment horizontal="right"/>
    </xf>
    <xf numFmtId="165" fontId="14" fillId="0" borderId="0" xfId="6" applyNumberFormat="1" applyFont="1" applyAlignment="1">
      <alignment horizontal="left"/>
    </xf>
    <xf numFmtId="165" fontId="14" fillId="0" borderId="3" xfId="6" applyNumberFormat="1" applyFont="1" applyBorder="1" applyAlignment="1">
      <alignment horizontal="right"/>
    </xf>
    <xf numFmtId="0" fontId="13" fillId="0" borderId="0" xfId="0" applyFont="1"/>
    <xf numFmtId="0" fontId="13" fillId="0" borderId="0" xfId="8" applyFont="1"/>
    <xf numFmtId="0" fontId="12" fillId="0" borderId="2" xfId="8" applyFont="1" applyBorder="1"/>
    <xf numFmtId="49" fontId="13" fillId="0" borderId="0" xfId="8" applyNumberFormat="1" applyFont="1" applyAlignment="1">
      <alignment horizontal="left"/>
    </xf>
    <xf numFmtId="14" fontId="13" fillId="0" borderId="0" xfId="8" applyNumberFormat="1" applyFont="1" applyAlignment="1">
      <alignment horizontal="left"/>
    </xf>
    <xf numFmtId="0" fontId="21" fillId="0" borderId="0" xfId="8" applyFont="1"/>
    <xf numFmtId="0" fontId="83" fillId="0" borderId="0" xfId="5126" applyFont="1" applyFill="1" applyBorder="1" applyAlignment="1">
      <alignment horizontal="left"/>
    </xf>
    <xf numFmtId="49" fontId="13" fillId="0" borderId="0" xfId="5126" applyNumberFormat="1" applyFont="1" applyFill="1" applyBorder="1" applyAlignment="1">
      <alignment horizontal="center"/>
    </xf>
    <xf numFmtId="0" fontId="13" fillId="0" borderId="0" xfId="5126" applyFont="1" applyFill="1" applyBorder="1" applyAlignment="1">
      <alignment horizontal="left"/>
    </xf>
    <xf numFmtId="0" fontId="83" fillId="0" borderId="0" xfId="5126" applyFont="1" applyFill="1" applyBorder="1" applyAlignment="1">
      <alignment horizontal="right"/>
    </xf>
    <xf numFmtId="0" fontId="13" fillId="0" borderId="0" xfId="5126" applyFont="1" applyFill="1" applyBorder="1" applyAlignment="1">
      <alignment horizontal="right"/>
    </xf>
    <xf numFmtId="0" fontId="83" fillId="0" borderId="0" xfId="5126" applyFont="1" applyFill="1" applyBorder="1" applyAlignment="1">
      <alignment horizontal="left" vertical="top"/>
    </xf>
    <xf numFmtId="0" fontId="83" fillId="0" borderId="0" xfId="5126" applyFont="1" applyFill="1" applyBorder="1" applyAlignment="1">
      <alignment horizontal="center" wrapText="1"/>
    </xf>
    <xf numFmtId="0" fontId="13" fillId="0" borderId="0" xfId="5126" applyFont="1" applyFill="1" applyBorder="1" applyAlignment="1">
      <alignment horizontal="left" wrapText="1"/>
    </xf>
    <xf numFmtId="164" fontId="83" fillId="0" borderId="0" xfId="3950" applyNumberFormat="1" applyFont="1" applyFill="1" applyBorder="1" applyAlignment="1">
      <alignment horizontal="right" wrapText="1"/>
    </xf>
    <xf numFmtId="176" fontId="83" fillId="0" borderId="0" xfId="8680" applyNumberFormat="1" applyFont="1" applyFill="1" applyBorder="1" applyAlignment="1">
      <alignment horizontal="right" wrapText="1"/>
    </xf>
    <xf numFmtId="177" fontId="83" fillId="0" borderId="0" xfId="5126" applyNumberFormat="1" applyFont="1" applyFill="1" applyBorder="1" applyAlignment="1">
      <alignment horizontal="center" wrapText="1"/>
    </xf>
    <xf numFmtId="0" fontId="13" fillId="0"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5126" applyFont="1" applyFill="1" applyBorder="1" applyAlignment="1">
      <alignment horizontal="left" vertical="center" wrapText="1"/>
    </xf>
    <xf numFmtId="164" fontId="83" fillId="0" borderId="0" xfId="3950" applyNumberFormat="1" applyFont="1" applyFill="1" applyBorder="1" applyAlignment="1">
      <alignment horizontal="center" vertical="center" wrapText="1"/>
    </xf>
    <xf numFmtId="0" fontId="13" fillId="0" borderId="26" xfId="5126" applyFont="1" applyFill="1" applyBorder="1" applyAlignment="1">
      <alignment horizontal="center" wrapText="1"/>
    </xf>
    <xf numFmtId="0" fontId="13" fillId="0" borderId="26" xfId="5126" applyFont="1" applyFill="1" applyBorder="1" applyAlignment="1">
      <alignment horizontal="left" wrapText="1"/>
    </xf>
    <xf numFmtId="0" fontId="13" fillId="0" borderId="0" xfId="5126" quotePrefix="1" applyFont="1" applyFill="1" applyBorder="1" applyAlignment="1">
      <alignment horizontal="center" wrapText="1"/>
    </xf>
    <xf numFmtId="0" fontId="21" fillId="0" borderId="0" xfId="5126" applyFont="1" applyFill="1" applyBorder="1" applyAlignment="1">
      <alignment horizontal="left" wrapText="1"/>
    </xf>
    <xf numFmtId="164" fontId="83" fillId="0" borderId="2" xfId="3950" applyNumberFormat="1" applyFont="1" applyFill="1" applyBorder="1" applyAlignment="1">
      <alignment horizontal="right" wrapText="1"/>
    </xf>
    <xf numFmtId="164" fontId="83" fillId="0" borderId="26" xfId="3950" applyNumberFormat="1" applyFont="1" applyFill="1" applyBorder="1" applyAlignment="1">
      <alignment horizontal="right" wrapText="1"/>
    </xf>
    <xf numFmtId="0" fontId="21" fillId="0" borderId="0" xfId="0" applyFont="1"/>
    <xf numFmtId="0" fontId="13" fillId="0" borderId="0" xfId="0" applyFont="1" applyAlignment="1">
      <alignment horizontal="center"/>
    </xf>
    <xf numFmtId="164" fontId="83" fillId="0" borderId="27" xfId="3950" applyNumberFormat="1" applyFont="1" applyFill="1" applyBorder="1" applyAlignment="1">
      <alignment horizontal="right" wrapText="1"/>
    </xf>
    <xf numFmtId="164" fontId="83" fillId="0" borderId="0" xfId="3950" applyNumberFormat="1" applyFont="1" applyFill="1" applyBorder="1" applyAlignment="1">
      <alignment horizontal="center" wrapText="1"/>
    </xf>
    <xf numFmtId="0" fontId="76" fillId="0" borderId="0" xfId="5126" applyFont="1" applyFill="1" applyBorder="1" applyAlignment="1">
      <alignment horizontal="left" wrapText="1"/>
    </xf>
    <xf numFmtId="0" fontId="12" fillId="0" borderId="0" xfId="5126" applyFont="1" applyFill="1" applyBorder="1" applyAlignment="1">
      <alignment horizontal="left" wrapText="1"/>
    </xf>
    <xf numFmtId="0" fontId="12" fillId="0" borderId="0" xfId="0" applyFont="1"/>
    <xf numFmtId="10" fontId="83" fillId="0" borderId="27" xfId="1" applyNumberFormat="1" applyFont="1" applyFill="1" applyBorder="1" applyAlignment="1">
      <alignment horizontal="right" wrapText="1"/>
    </xf>
    <xf numFmtId="0" fontId="13" fillId="0" borderId="1" xfId="5126" applyFont="1" applyFill="1" applyBorder="1" applyAlignment="1">
      <alignment horizontal="center" wrapText="1"/>
    </xf>
    <xf numFmtId="0" fontId="13" fillId="0" borderId="1" xfId="5126" applyFont="1" applyFill="1" applyBorder="1" applyAlignment="1">
      <alignment horizontal="left" wrapText="1"/>
    </xf>
    <xf numFmtId="0" fontId="83" fillId="0" borderId="1" xfId="5126" applyFont="1" applyFill="1" applyBorder="1" applyAlignment="1">
      <alignment horizontal="center" wrapText="1"/>
    </xf>
    <xf numFmtId="0" fontId="13" fillId="0" borderId="1" xfId="5126" applyFont="1" applyFill="1" applyBorder="1" applyAlignment="1">
      <alignment horizontal="left" vertical="center" wrapText="1"/>
    </xf>
    <xf numFmtId="164" fontId="83" fillId="0" borderId="1" xfId="3950" applyNumberFormat="1" applyFont="1" applyFill="1" applyBorder="1" applyAlignment="1">
      <alignment horizontal="center" vertical="center" wrapText="1"/>
    </xf>
    <xf numFmtId="164" fontId="13" fillId="0" borderId="0" xfId="3950" applyNumberFormat="1" applyFont="1" applyFill="1" applyBorder="1" applyAlignment="1">
      <alignment horizontal="right" wrapText="1"/>
    </xf>
    <xf numFmtId="164" fontId="13" fillId="0" borderId="2" xfId="3950" applyNumberFormat="1" applyFont="1" applyFill="1" applyBorder="1" applyAlignment="1">
      <alignment horizontal="right" wrapText="1"/>
    </xf>
    <xf numFmtId="174" fontId="13" fillId="0" borderId="0" xfId="14315" applyNumberFormat="1" applyFont="1" applyAlignment="1" applyProtection="1">
      <alignment horizontal="left"/>
    </xf>
    <xf numFmtId="0" fontId="13" fillId="0" borderId="0" xfId="14315" applyFont="1"/>
    <xf numFmtId="0" fontId="131" fillId="0" borderId="0" xfId="14315" applyFont="1"/>
    <xf numFmtId="0" fontId="13" fillId="0" borderId="0" xfId="14315" applyFont="1" applyAlignment="1" applyProtection="1">
      <alignment horizontal="left"/>
    </xf>
    <xf numFmtId="0" fontId="21" fillId="0" borderId="0" xfId="14315" applyFont="1" applyBorder="1" applyAlignment="1" applyProtection="1">
      <alignment horizontal="left"/>
    </xf>
    <xf numFmtId="0" fontId="21" fillId="0" borderId="0" xfId="14315" applyFont="1" applyBorder="1"/>
    <xf numFmtId="0" fontId="131" fillId="0" borderId="0" xfId="14315" applyFont="1" applyBorder="1"/>
    <xf numFmtId="0" fontId="13" fillId="0" borderId="0" xfId="14315" applyFont="1" applyFill="1" applyAlignment="1" applyProtection="1">
      <alignment horizontal="left"/>
    </xf>
    <xf numFmtId="0" fontId="13" fillId="0" borderId="0" xfId="14315" applyFont="1" applyFill="1"/>
    <xf numFmtId="0" fontId="0" fillId="0" borderId="0" xfId="14315" applyFont="1"/>
    <xf numFmtId="49" fontId="13" fillId="0" borderId="0" xfId="14315" applyNumberFormat="1" applyFont="1" applyAlignment="1" applyProtection="1">
      <alignment horizontal="left"/>
    </xf>
    <xf numFmtId="0" fontId="83" fillId="0" borderId="1" xfId="5126" applyFont="1" applyFill="1" applyBorder="1" applyAlignment="1">
      <alignment horizontal="left"/>
    </xf>
    <xf numFmtId="0" fontId="13" fillId="0" borderId="2" xfId="5126" applyFont="1" applyFill="1" applyBorder="1" applyAlignment="1">
      <alignment horizontal="center" wrapText="1"/>
    </xf>
    <xf numFmtId="187" fontId="83" fillId="0" borderId="0" xfId="1" applyNumberFormat="1" applyFont="1" applyFill="1" applyBorder="1" applyAlignment="1">
      <alignment horizontal="right" wrapText="1"/>
    </xf>
    <xf numFmtId="187" fontId="83" fillId="0" borderId="2" xfId="1" applyNumberFormat="1" applyFont="1" applyFill="1" applyBorder="1" applyAlignment="1">
      <alignment horizontal="right" wrapText="1"/>
    </xf>
    <xf numFmtId="10" fontId="83" fillId="0" borderId="0" xfId="1" applyNumberFormat="1" applyFont="1" applyFill="1" applyBorder="1" applyAlignment="1">
      <alignment horizontal="right" wrapText="1"/>
    </xf>
    <xf numFmtId="187" fontId="83" fillId="0" borderId="0" xfId="1" applyNumberFormat="1" applyFont="1" applyFill="1" applyBorder="1" applyAlignment="1">
      <alignment horizontal="left" vertical="top"/>
    </xf>
    <xf numFmtId="187" fontId="83" fillId="0" borderId="27" xfId="1" applyNumberFormat="1" applyFont="1" applyFill="1" applyBorder="1" applyAlignment="1">
      <alignment horizontal="right" wrapText="1"/>
    </xf>
    <xf numFmtId="188" fontId="13" fillId="0" borderId="27" xfId="4" applyNumberFormat="1" applyFont="1" applyBorder="1" applyProtection="1"/>
    <xf numFmtId="0" fontId="13" fillId="0" borderId="0" xfId="5126" applyFont="1" applyFill="1" applyBorder="1" applyAlignment="1"/>
    <xf numFmtId="0" fontId="13" fillId="0" borderId="0" xfId="5126" applyFont="1" applyFill="1" applyBorder="1" applyAlignment="1">
      <alignment horizontal="center" vertical="center" wrapText="1"/>
    </xf>
    <xf numFmtId="9" fontId="83" fillId="0" borderId="0" xfId="6764" applyFont="1" applyFill="1" applyBorder="1" applyAlignment="1">
      <alignment horizontal="left" vertical="top"/>
    </xf>
    <xf numFmtId="188" fontId="83" fillId="0" borderId="0" xfId="3950" applyNumberFormat="1" applyFont="1" applyFill="1" applyBorder="1" applyAlignment="1">
      <alignment horizontal="right" wrapText="1"/>
    </xf>
    <xf numFmtId="10" fontId="83" fillId="0" borderId="0" xfId="6764" applyNumberFormat="1" applyFont="1" applyFill="1" applyBorder="1" applyAlignment="1">
      <alignment horizontal="right" wrapText="1"/>
    </xf>
    <xf numFmtId="164" fontId="83" fillId="0" borderId="0" xfId="6764" applyNumberFormat="1" applyFont="1" applyFill="1" applyBorder="1" applyAlignment="1">
      <alignment horizontal="right" wrapText="1"/>
    </xf>
    <xf numFmtId="164" fontId="83" fillId="0" borderId="0" xfId="5126" applyNumberFormat="1" applyFont="1" applyFill="1" applyBorder="1" applyAlignment="1">
      <alignment horizontal="left" vertical="top"/>
    </xf>
    <xf numFmtId="164" fontId="83" fillId="2" borderId="0" xfId="3950" applyNumberFormat="1" applyFont="1" applyFill="1" applyBorder="1" applyAlignment="1">
      <alignment horizontal="right" wrapText="1"/>
    </xf>
    <xf numFmtId="10" fontId="83" fillId="0" borderId="0" xfId="12089" applyNumberFormat="1" applyFont="1" applyFill="1" applyBorder="1" applyAlignment="1">
      <alignment horizontal="right" wrapText="1"/>
    </xf>
    <xf numFmtId="9" fontId="83" fillId="0" borderId="0" xfId="12089" applyFont="1" applyFill="1" applyBorder="1" applyAlignment="1">
      <alignment horizontal="right" wrapText="1"/>
    </xf>
    <xf numFmtId="0" fontId="83" fillId="2" borderId="0" xfId="5126" applyFont="1" applyFill="1" applyBorder="1" applyAlignment="1">
      <alignment horizontal="left" vertical="top"/>
    </xf>
    <xf numFmtId="10" fontId="83" fillId="0" borderId="0" xfId="12089" applyNumberFormat="1" applyFont="1" applyFill="1" applyBorder="1" applyAlignment="1">
      <alignment horizontal="right"/>
    </xf>
    <xf numFmtId="10" fontId="83" fillId="0" borderId="0" xfId="12089" applyNumberFormat="1" applyFont="1" applyFill="1" applyBorder="1" applyAlignment="1">
      <alignment horizontal="left" vertical="top"/>
    </xf>
    <xf numFmtId="9" fontId="83" fillId="0" borderId="0" xfId="12089" applyFont="1" applyFill="1" applyBorder="1" applyAlignment="1">
      <alignment horizontal="left" vertical="top"/>
    </xf>
    <xf numFmtId="10" fontId="83" fillId="0" borderId="2" xfId="12089" applyNumberFormat="1" applyFont="1" applyFill="1" applyBorder="1" applyAlignment="1">
      <alignment horizontal="right" wrapText="1"/>
    </xf>
    <xf numFmtId="10" fontId="83" fillId="0" borderId="27" xfId="12089" applyNumberFormat="1" applyFont="1" applyFill="1" applyBorder="1" applyAlignment="1">
      <alignment horizontal="right" wrapText="1"/>
    </xf>
    <xf numFmtId="0" fontId="13" fillId="0" borderId="0" xfId="4614" applyFont="1" applyBorder="1"/>
    <xf numFmtId="49" fontId="13" fillId="0" borderId="0" xfId="5126" applyNumberFormat="1" applyFont="1" applyFill="1" applyBorder="1" applyAlignment="1">
      <alignment horizontal="center"/>
    </xf>
    <xf numFmtId="0" fontId="0" fillId="0" borderId="0" xfId="0" applyAlignment="1">
      <alignment horizontal="center"/>
    </xf>
    <xf numFmtId="165" fontId="14" fillId="0" borderId="0" xfId="6" applyNumberFormat="1" applyFont="1" applyFill="1" applyAlignment="1">
      <alignment horizontal="right"/>
    </xf>
    <xf numFmtId="49" fontId="14" fillId="0" borderId="0" xfId="6" applyNumberFormat="1" applyFont="1" applyAlignment="1">
      <alignment horizontal="center" wrapText="1"/>
    </xf>
    <xf numFmtId="165" fontId="14" fillId="0" borderId="0" xfId="6" applyNumberFormat="1" applyFont="1" applyAlignment="1">
      <alignment horizontal="center"/>
    </xf>
    <xf numFmtId="165" fontId="14" fillId="0" borderId="0" xfId="7" applyNumberFormat="1" applyFont="1" applyAlignment="1">
      <alignment horizontal="center"/>
    </xf>
    <xf numFmtId="0" fontId="14" fillId="0" borderId="0" xfId="7" applyNumberFormat="1" applyFont="1" applyAlignment="1">
      <alignment horizontal="center"/>
    </xf>
    <xf numFmtId="37" fontId="19" fillId="0" borderId="0" xfId="14419" applyFont="1"/>
    <xf numFmtId="0" fontId="155" fillId="0" borderId="0" xfId="5126" applyFont="1" applyFill="1" applyBorder="1" applyAlignment="1">
      <alignment horizontal="right"/>
    </xf>
    <xf numFmtId="37" fontId="13" fillId="0" borderId="0" xfId="14419" applyFont="1"/>
    <xf numFmtId="0" fontId="20" fillId="0" borderId="0" xfId="4614" quotePrefix="1" applyFont="1" applyAlignment="1" applyProtection="1">
      <alignment horizontal="left"/>
    </xf>
    <xf numFmtId="0" fontId="20" fillId="0" borderId="0" xfId="5126" applyFont="1" applyFill="1" applyBorder="1" applyAlignment="1">
      <alignment horizontal="right"/>
    </xf>
    <xf numFmtId="37" fontId="20" fillId="0" borderId="0" xfId="14419" applyFont="1" applyAlignment="1"/>
    <xf numFmtId="37" fontId="19" fillId="0" borderId="0" xfId="14419" applyFont="1" applyBorder="1"/>
    <xf numFmtId="164" fontId="19" fillId="0" borderId="0" xfId="4" applyNumberFormat="1" applyFont="1" applyBorder="1" applyAlignment="1">
      <alignment horizontal="centerContinuous"/>
    </xf>
    <xf numFmtId="164" fontId="157" fillId="0" borderId="0" xfId="4" applyNumberFormat="1" applyFont="1" applyBorder="1" applyAlignment="1">
      <alignment horizontal="centerContinuous"/>
    </xf>
    <xf numFmtId="164" fontId="19" fillId="0" borderId="0" xfId="4" applyNumberFormat="1" applyFont="1" applyBorder="1"/>
    <xf numFmtId="191" fontId="19" fillId="0" borderId="0" xfId="14419" applyNumberFormat="1" applyFont="1"/>
    <xf numFmtId="192" fontId="19" fillId="0" borderId="0" xfId="2" applyNumberFormat="1" applyFont="1" applyBorder="1" applyAlignment="1">
      <alignment horizontal="left"/>
    </xf>
    <xf numFmtId="192" fontId="19" fillId="0" borderId="0" xfId="2" applyNumberFormat="1" applyFont="1" applyBorder="1" applyAlignment="1">
      <alignment horizontal="fill"/>
    </xf>
    <xf numFmtId="192" fontId="19" fillId="0" borderId="0" xfId="2" applyNumberFormat="1" applyFont="1" applyBorder="1"/>
    <xf numFmtId="175" fontId="19" fillId="0" borderId="0" xfId="1" applyNumberFormat="1" applyFont="1"/>
    <xf numFmtId="37" fontId="19" fillId="0" borderId="0" xfId="14419" applyFont="1" applyBorder="1" applyAlignment="1">
      <alignment horizontal="left"/>
    </xf>
    <xf numFmtId="164" fontId="19" fillId="0" borderId="0" xfId="4" applyNumberFormat="1" applyFont="1" applyBorder="1" applyProtection="1">
      <protection locked="0"/>
    </xf>
    <xf numFmtId="193" fontId="19" fillId="0" borderId="0" xfId="14419" applyNumberFormat="1" applyFont="1" applyProtection="1"/>
    <xf numFmtId="175" fontId="19" fillId="0" borderId="2" xfId="1" applyNumberFormat="1" applyFont="1" applyBorder="1" applyProtection="1"/>
    <xf numFmtId="194" fontId="19" fillId="0" borderId="0" xfId="4" applyNumberFormat="1" applyFont="1" applyProtection="1"/>
    <xf numFmtId="37" fontId="19" fillId="0" borderId="0" xfId="14419" quotePrefix="1" applyFont="1" applyBorder="1" applyAlignment="1">
      <alignment horizontal="left"/>
    </xf>
    <xf numFmtId="192" fontId="19" fillId="0" borderId="0" xfId="2" applyNumberFormat="1" applyFont="1" applyBorder="1" applyProtection="1"/>
    <xf numFmtId="175" fontId="19" fillId="0" borderId="0" xfId="1" applyNumberFormat="1" applyFont="1" applyBorder="1" applyProtection="1"/>
    <xf numFmtId="37" fontId="19" fillId="0" borderId="0" xfId="14420" quotePrefix="1" applyFont="1" applyAlignment="1">
      <alignment horizontal="left"/>
    </xf>
    <xf numFmtId="9" fontId="19" fillId="0" borderId="0" xfId="4" applyNumberFormat="1" applyFont="1" applyBorder="1" applyProtection="1"/>
    <xf numFmtId="191" fontId="13" fillId="0" borderId="0" xfId="14419" applyNumberFormat="1" applyFont="1"/>
    <xf numFmtId="10" fontId="19" fillId="0" borderId="0" xfId="1" applyNumberFormat="1" applyFont="1" applyBorder="1" applyProtection="1"/>
    <xf numFmtId="37" fontId="19" fillId="0" borderId="0" xfId="14420" quotePrefix="1" applyFont="1" applyBorder="1" applyAlignment="1">
      <alignment horizontal="left"/>
    </xf>
    <xf numFmtId="175" fontId="19" fillId="0" borderId="0" xfId="1" applyNumberFormat="1" applyFont="1" applyFill="1" applyBorder="1" applyProtection="1"/>
    <xf numFmtId="194" fontId="19" fillId="0" borderId="0" xfId="4" applyNumberFormat="1" applyFont="1" applyBorder="1" applyProtection="1"/>
    <xf numFmtId="175" fontId="19" fillId="0" borderId="27" xfId="1" applyNumberFormat="1" applyFont="1" applyBorder="1"/>
    <xf numFmtId="164" fontId="19" fillId="0" borderId="0" xfId="4" applyNumberFormat="1" applyFont="1" applyBorder="1" applyAlignment="1">
      <alignment horizontal="right"/>
    </xf>
    <xf numFmtId="191" fontId="19" fillId="0" borderId="0" xfId="14419" applyNumberFormat="1" applyFont="1" applyProtection="1"/>
    <xf numFmtId="37" fontId="157" fillId="0" borderId="0" xfId="14420" applyFont="1"/>
    <xf numFmtId="37" fontId="19" fillId="0" borderId="0" xfId="14420" applyFont="1" applyBorder="1" applyAlignment="1">
      <alignment horizontal="left"/>
    </xf>
    <xf numFmtId="193" fontId="19" fillId="0" borderId="0" xfId="14420" applyNumberFormat="1" applyFont="1" applyProtection="1"/>
    <xf numFmtId="37" fontId="19" fillId="0" borderId="0" xfId="14420" applyFont="1" applyBorder="1"/>
    <xf numFmtId="175" fontId="19" fillId="0" borderId="27" xfId="1" applyNumberFormat="1" applyFont="1" applyBorder="1" applyProtection="1"/>
    <xf numFmtId="37" fontId="149" fillId="0" borderId="0" xfId="14420" quotePrefix="1" applyFont="1" applyBorder="1" applyAlignment="1">
      <alignment horizontal="left"/>
    </xf>
    <xf numFmtId="10" fontId="83" fillId="0" borderId="0" xfId="3950" applyNumberFormat="1" applyFont="1" applyFill="1" applyBorder="1" applyAlignment="1">
      <alignment horizontal="right" wrapText="1"/>
    </xf>
    <xf numFmtId="165" fontId="0" fillId="0" borderId="0" xfId="0" applyNumberFormat="1" applyFont="1" applyAlignment="1">
      <alignment horizontal="right"/>
    </xf>
    <xf numFmtId="0" fontId="14" fillId="0" borderId="0" xfId="6" applyNumberFormat="1" applyFont="1" applyAlignment="1">
      <alignment horizontal="right" wrapText="1"/>
    </xf>
    <xf numFmtId="0" fontId="14" fillId="0" borderId="0" xfId="6" applyNumberFormat="1" applyFont="1" applyAlignment="1">
      <alignment horizontal="right"/>
    </xf>
    <xf numFmtId="0" fontId="83" fillId="0" borderId="1" xfId="5126" applyFont="1" applyFill="1" applyBorder="1" applyAlignment="1">
      <alignment horizontal="center"/>
    </xf>
    <xf numFmtId="0" fontId="83" fillId="0" borderId="0" xfId="3950" applyNumberFormat="1" applyFont="1" applyFill="1" applyBorder="1" applyAlignment="1">
      <alignment horizontal="left" wrapText="1"/>
    </xf>
    <xf numFmtId="0" fontId="83" fillId="0" borderId="0" xfId="3950" applyNumberFormat="1" applyFont="1" applyFill="1" applyBorder="1" applyAlignment="1">
      <alignment horizontal="center" wrapText="1"/>
    </xf>
    <xf numFmtId="165" fontId="14" fillId="0" borderId="0" xfId="6" applyNumberFormat="1" applyFont="1" applyFill="1" applyAlignment="1">
      <alignment horizontal="center"/>
    </xf>
    <xf numFmtId="164" fontId="0" fillId="0" borderId="0" xfId="4" applyNumberFormat="1" applyFont="1" applyFill="1"/>
    <xf numFmtId="0" fontId="0" fillId="0" borderId="0" xfId="0" applyFill="1"/>
    <xf numFmtId="0" fontId="14" fillId="0" borderId="0" xfId="6" applyNumberFormat="1" applyFont="1" applyAlignment="1">
      <alignment horizontal="center"/>
    </xf>
    <xf numFmtId="0" fontId="83" fillId="0" borderId="0" xfId="5126" applyFont="1" applyFill="1" applyBorder="1" applyAlignment="1">
      <alignment horizontal="center"/>
    </xf>
    <xf numFmtId="164" fontId="83" fillId="86" borderId="0" xfId="3950" applyNumberFormat="1" applyFont="1" applyFill="1" applyBorder="1" applyAlignment="1">
      <alignment horizontal="right" wrapText="1"/>
    </xf>
    <xf numFmtId="0" fontId="158" fillId="86" borderId="0" xfId="5126" applyFont="1" applyFill="1" applyBorder="1" applyAlignment="1">
      <alignment horizontal="right"/>
    </xf>
    <xf numFmtId="49" fontId="13" fillId="0" borderId="0" xfId="5126" applyNumberFormat="1" applyFont="1" applyFill="1" applyBorder="1" applyAlignment="1">
      <alignment horizontal="center"/>
    </xf>
    <xf numFmtId="0" fontId="0" fillId="0" borderId="0" xfId="0" applyAlignment="1">
      <alignment horizontal="center"/>
    </xf>
    <xf numFmtId="0" fontId="159" fillId="2" borderId="0" xfId="5126" applyFont="1" applyFill="1" applyBorder="1" applyAlignment="1">
      <alignment horizontal="left" vertical="center"/>
    </xf>
    <xf numFmtId="0" fontId="83" fillId="2" borderId="0" xfId="5126" applyFont="1" applyFill="1" applyBorder="1" applyAlignment="1">
      <alignment horizontal="center" wrapText="1"/>
    </xf>
    <xf numFmtId="0" fontId="0" fillId="0" borderId="0" xfId="0" applyAlignment="1">
      <alignment horizontal="center"/>
    </xf>
    <xf numFmtId="0" fontId="13" fillId="0" borderId="0" xfId="4614"/>
    <xf numFmtId="0" fontId="13" fillId="0" borderId="0" xfId="4614" applyFont="1" applyAlignment="1">
      <alignment horizontal="right"/>
    </xf>
    <xf numFmtId="0" fontId="13" fillId="0" borderId="0" xfId="4614" applyAlignment="1">
      <alignment horizontal="right"/>
    </xf>
    <xf numFmtId="0" fontId="13" fillId="0" borderId="1" xfId="4614" applyBorder="1" applyAlignment="1">
      <alignment horizontal="center"/>
    </xf>
    <xf numFmtId="0" fontId="13" fillId="0" borderId="1" xfId="4614" applyBorder="1"/>
    <xf numFmtId="0" fontId="13" fillId="0" borderId="1" xfId="4614" applyFont="1" applyBorder="1" applyAlignment="1">
      <alignment horizontal="center"/>
    </xf>
    <xf numFmtId="0" fontId="13" fillId="0" borderId="2" xfId="4614" applyBorder="1" applyAlignment="1">
      <alignment horizontal="center"/>
    </xf>
    <xf numFmtId="0" fontId="13" fillId="0" borderId="2" xfId="4614" applyBorder="1"/>
    <xf numFmtId="17" fontId="13" fillId="0" borderId="2" xfId="4614" applyNumberFormat="1" applyBorder="1" applyAlignment="1">
      <alignment horizontal="center"/>
    </xf>
    <xf numFmtId="0" fontId="13" fillId="0" borderId="2" xfId="4614" applyBorder="1" applyAlignment="1">
      <alignment horizontal="right"/>
    </xf>
    <xf numFmtId="0" fontId="13" fillId="0" borderId="0" xfId="4614" applyAlignment="1">
      <alignment horizontal="center"/>
    </xf>
    <xf numFmtId="17" fontId="13" fillId="0" borderId="0" xfId="4614" applyNumberFormat="1"/>
    <xf numFmtId="0" fontId="13" fillId="0" borderId="0" xfId="4614" applyFont="1" applyAlignment="1">
      <alignment horizontal="center"/>
    </xf>
    <xf numFmtId="0" fontId="13" fillId="0" borderId="0" xfId="4614" applyFont="1"/>
    <xf numFmtId="164" fontId="13" fillId="0" borderId="0" xfId="4614" applyNumberFormat="1" applyAlignment="1">
      <alignment horizontal="right"/>
    </xf>
    <xf numFmtId="0" fontId="13" fillId="0" borderId="0" xfId="4614" applyFill="1" applyAlignment="1">
      <alignment horizontal="center"/>
    </xf>
    <xf numFmtId="0" fontId="13" fillId="0" borderId="0" xfId="4614" applyFont="1" applyFill="1"/>
    <xf numFmtId="164" fontId="13" fillId="0" borderId="0" xfId="4614" applyNumberFormat="1" applyFill="1" applyAlignment="1">
      <alignment horizontal="right"/>
    </xf>
    <xf numFmtId="0" fontId="13" fillId="0" borderId="0" xfId="4614" applyFill="1"/>
    <xf numFmtId="49" fontId="14" fillId="0" borderId="0" xfId="7" applyNumberFormat="1" applyFont="1" applyFill="1" applyAlignment="1">
      <alignment horizontal="left" wrapText="1"/>
    </xf>
    <xf numFmtId="49" fontId="15" fillId="0" borderId="0" xfId="7" applyNumberFormat="1" applyFont="1" applyFill="1" applyAlignment="1">
      <alignment horizontal="left" wrapText="1"/>
    </xf>
    <xf numFmtId="195" fontId="15" fillId="0" borderId="0" xfId="7" applyNumberFormat="1" applyFont="1" applyFill="1" applyAlignment="1">
      <alignment horizontal="left"/>
    </xf>
    <xf numFmtId="165" fontId="14" fillId="0" borderId="0" xfId="7" applyNumberFormat="1" applyFont="1" applyFill="1" applyAlignment="1">
      <alignment horizontal="left"/>
    </xf>
    <xf numFmtId="165" fontId="14" fillId="0" borderId="0" xfId="7" applyNumberFormat="1" applyFont="1" applyFill="1" applyAlignment="1">
      <alignment horizontal="right"/>
    </xf>
    <xf numFmtId="195" fontId="14" fillId="0" borderId="0" xfId="7" applyNumberFormat="1" applyFont="1" applyFill="1" applyAlignment="1">
      <alignment horizontal="left"/>
    </xf>
    <xf numFmtId="165" fontId="15" fillId="0" borderId="0" xfId="7" applyNumberFormat="1" applyFont="1" applyFill="1" applyAlignment="1">
      <alignment horizontal="left"/>
    </xf>
    <xf numFmtId="165" fontId="0" fillId="0" borderId="0" xfId="0" applyNumberFormat="1" applyFont="1" applyFill="1" applyAlignment="1">
      <alignment horizontal="right"/>
    </xf>
    <xf numFmtId="49" fontId="13" fillId="0" borderId="0" xfId="5126" applyNumberFormat="1" applyFont="1" applyFill="1" applyBorder="1" applyAlignment="1">
      <alignment horizontal="center"/>
    </xf>
    <xf numFmtId="0" fontId="0" fillId="0" borderId="0" xfId="0" applyAlignment="1">
      <alignment horizontal="center"/>
    </xf>
    <xf numFmtId="196" fontId="13" fillId="0" borderId="2" xfId="5126" applyNumberFormat="1" applyFont="1" applyFill="1" applyBorder="1" applyAlignment="1">
      <alignment horizontal="center" wrapText="1"/>
    </xf>
    <xf numFmtId="165" fontId="15" fillId="0" borderId="0" xfId="6" applyNumberFormat="1" applyFont="1" applyAlignment="1">
      <alignment horizontal="right"/>
    </xf>
    <xf numFmtId="165" fontId="176" fillId="0" borderId="0" xfId="6" applyNumberFormat="1" applyFont="1" applyAlignment="1">
      <alignment horizontal="right"/>
    </xf>
    <xf numFmtId="37" fontId="42" fillId="0" borderId="0" xfId="14509" applyFont="1" applyFill="1" applyAlignment="1" applyProtection="1">
      <alignment horizontal="left"/>
    </xf>
    <xf numFmtId="195" fontId="15" fillId="0" borderId="0" xfId="6" applyNumberFormat="1" applyFont="1" applyFill="1" applyAlignment="1">
      <alignment horizontal="left"/>
    </xf>
    <xf numFmtId="0" fontId="13" fillId="0" borderId="0" xfId="4614" applyAlignment="1">
      <alignment horizontal="left"/>
    </xf>
    <xf numFmtId="49" fontId="15" fillId="0" borderId="0" xfId="6" applyNumberFormat="1" applyFont="1" applyFill="1" applyAlignment="1">
      <alignment horizontal="left" wrapText="1"/>
    </xf>
    <xf numFmtId="165" fontId="15" fillId="0" borderId="0" xfId="6" applyNumberFormat="1" applyFont="1" applyFill="1" applyAlignment="1">
      <alignment horizontal="left"/>
    </xf>
    <xf numFmtId="49" fontId="14" fillId="0" borderId="0" xfId="6" applyNumberFormat="1" applyFont="1" applyFill="1" applyAlignment="1">
      <alignment horizontal="left" wrapText="1"/>
    </xf>
    <xf numFmtId="195" fontId="14" fillId="0" borderId="0" xfId="6" applyNumberFormat="1" applyFont="1" applyFill="1" applyAlignment="1">
      <alignment horizontal="left"/>
    </xf>
    <xf numFmtId="165" fontId="14" fillId="0" borderId="0" xfId="6" applyNumberFormat="1" applyFont="1" applyFill="1" applyAlignment="1">
      <alignment horizontal="left"/>
    </xf>
    <xf numFmtId="43" fontId="6" fillId="0" borderId="0" xfId="4" applyFont="1" applyFill="1" applyAlignment="1">
      <alignment horizontal="right"/>
    </xf>
    <xf numFmtId="0" fontId="6" fillId="0" borderId="0" xfId="14510" applyNumberFormat="1" applyFill="1" applyAlignment="1">
      <alignment horizontal="right"/>
    </xf>
    <xf numFmtId="197" fontId="14" fillId="0" borderId="0" xfId="6" applyNumberFormat="1" applyFont="1" applyAlignment="1">
      <alignment horizontal="right"/>
    </xf>
    <xf numFmtId="0" fontId="14" fillId="0" borderId="0" xfId="6" applyNumberFormat="1" applyFont="1" applyFill="1" applyAlignment="1">
      <alignment horizontal="right"/>
    </xf>
    <xf numFmtId="165" fontId="14" fillId="0" borderId="0" xfId="6" applyNumberFormat="1" applyFont="1" applyAlignment="1"/>
    <xf numFmtId="49" fontId="13" fillId="0" borderId="0" xfId="5126" applyNumberFormat="1" applyFont="1" applyFill="1" applyBorder="1" applyAlignment="1">
      <alignment horizontal="center"/>
    </xf>
    <xf numFmtId="164" fontId="83" fillId="0" borderId="0" xfId="5126" applyNumberFormat="1" applyFont="1" applyFill="1" applyBorder="1" applyAlignment="1">
      <alignment horizontal="left"/>
    </xf>
    <xf numFmtId="0" fontId="13" fillId="0" borderId="0" xfId="4614" applyAlignment="1">
      <alignment horizontal="center"/>
    </xf>
    <xf numFmtId="0" fontId="13" fillId="0" borderId="0" xfId="4614" applyAlignment="1">
      <alignment horizontal="center"/>
    </xf>
    <xf numFmtId="197" fontId="14" fillId="0" borderId="0" xfId="7" applyNumberFormat="1" applyFont="1" applyAlignment="1">
      <alignment horizontal="center"/>
    </xf>
    <xf numFmtId="49" fontId="13" fillId="0" borderId="0" xfId="5126" applyNumberFormat="1" applyFont="1" applyFill="1" applyBorder="1" applyAlignment="1">
      <alignment horizontal="center"/>
    </xf>
    <xf numFmtId="0" fontId="13" fillId="0" borderId="0" xfId="4614" applyFont="1" applyFill="1" applyAlignment="1">
      <alignment horizontal="right"/>
    </xf>
    <xf numFmtId="0" fontId="13" fillId="0" borderId="0" xfId="4614" applyFill="1" applyAlignment="1">
      <alignment horizontal="right"/>
    </xf>
    <xf numFmtId="0" fontId="13" fillId="0" borderId="1" xfId="4614" applyFill="1" applyBorder="1"/>
    <xf numFmtId="0" fontId="13" fillId="0" borderId="2" xfId="4614" applyFill="1" applyBorder="1" applyAlignment="1">
      <alignment horizontal="right"/>
    </xf>
    <xf numFmtId="49" fontId="14" fillId="0" borderId="0" xfId="6" quotePrefix="1" applyNumberFormat="1" applyFont="1" applyFill="1" applyAlignment="1">
      <alignment horizontal="right" wrapText="1"/>
    </xf>
    <xf numFmtId="0" fontId="12" fillId="0" borderId="0" xfId="4614" applyFont="1" applyFill="1"/>
    <xf numFmtId="17" fontId="76" fillId="0" borderId="0" xfId="4614" applyNumberFormat="1" applyFont="1" applyFill="1" applyAlignment="1">
      <alignment horizontal="center"/>
    </xf>
    <xf numFmtId="37" fontId="42" fillId="0" borderId="0" xfId="14509" quotePrefix="1" applyFont="1" applyFill="1" applyAlignment="1" applyProtection="1">
      <alignment horizontal="left"/>
    </xf>
    <xf numFmtId="43" fontId="0" fillId="0" borderId="0" xfId="4" applyFont="1" applyFill="1"/>
    <xf numFmtId="43" fontId="0" fillId="0" borderId="47" xfId="4" applyFont="1" applyFill="1" applyBorder="1"/>
    <xf numFmtId="43" fontId="13" fillId="0" borderId="0" xfId="4614" applyNumberFormat="1" applyFill="1"/>
    <xf numFmtId="43" fontId="13" fillId="0" borderId="47" xfId="4614" applyNumberFormat="1" applyFill="1" applyBorder="1"/>
    <xf numFmtId="165" fontId="14" fillId="0" borderId="0" xfId="14511" applyNumberFormat="1" applyFont="1" applyFill="1" applyAlignment="1">
      <alignment horizontal="right"/>
    </xf>
    <xf numFmtId="37" fontId="14" fillId="0" borderId="0" xfId="6" applyNumberFormat="1" applyFont="1" applyAlignment="1">
      <alignment horizontal="right"/>
    </xf>
    <xf numFmtId="37" fontId="14" fillId="0" borderId="26" xfId="6" applyNumberFormat="1" applyFont="1" applyBorder="1" applyAlignment="1">
      <alignment horizontal="right"/>
    </xf>
    <xf numFmtId="185" fontId="0" fillId="0" borderId="0" xfId="0" applyNumberFormat="1" applyFont="1" applyAlignment="1">
      <alignment horizontal="right"/>
    </xf>
    <xf numFmtId="185" fontId="14" fillId="0" borderId="0" xfId="6" applyNumberFormat="1" applyFont="1" applyAlignment="1">
      <alignment horizontal="right"/>
    </xf>
    <xf numFmtId="185" fontId="0" fillId="0" borderId="0" xfId="0" applyNumberFormat="1" applyFont="1" applyFill="1" applyAlignment="1">
      <alignment horizontal="right"/>
    </xf>
    <xf numFmtId="200" fontId="14" fillId="0" borderId="0" xfId="6" applyNumberFormat="1" applyFont="1" applyFill="1" applyAlignment="1">
      <alignment horizontal="right"/>
    </xf>
    <xf numFmtId="164" fontId="83" fillId="0" borderId="2" xfId="4" applyNumberFormat="1" applyFont="1" applyFill="1" applyBorder="1" applyAlignment="1">
      <alignment horizontal="right" wrapText="1"/>
    </xf>
    <xf numFmtId="37" fontId="39" fillId="0" borderId="0" xfId="62061" applyFont="1" applyFill="1"/>
    <xf numFmtId="37" fontId="39" fillId="0" borderId="0" xfId="62061" applyFont="1" applyFill="1" applyAlignment="1">
      <alignment horizontal="fill"/>
    </xf>
    <xf numFmtId="37" fontId="193" fillId="0" borderId="0" xfId="62061" applyFont="1" applyFill="1" applyAlignment="1">
      <alignment horizontal="right"/>
    </xf>
    <xf numFmtId="37" fontId="193" fillId="0" borderId="0" xfId="62061" quotePrefix="1" applyFont="1" applyAlignment="1">
      <alignment horizontal="right"/>
    </xf>
    <xf numFmtId="37" fontId="193" fillId="0" borderId="0" xfId="62061" applyFont="1" applyFill="1" applyAlignment="1">
      <alignment horizontal="centerContinuous"/>
    </xf>
    <xf numFmtId="37" fontId="39" fillId="0" borderId="0" xfId="62061" applyFont="1" applyBorder="1"/>
    <xf numFmtId="37" fontId="39" fillId="0" borderId="0" xfId="62061" applyFont="1" applyFill="1" applyBorder="1"/>
    <xf numFmtId="37" fontId="39" fillId="0" borderId="0" xfId="62061" applyFont="1" applyFill="1" applyBorder="1" applyAlignment="1">
      <alignment horizontal="center"/>
    </xf>
    <xf numFmtId="37" fontId="39" fillId="0" borderId="0" xfId="62061" applyFont="1" applyFill="1" applyAlignment="1">
      <alignment horizontal="center"/>
    </xf>
    <xf numFmtId="37" fontId="39" fillId="0" borderId="2" xfId="62061" applyFont="1" applyFill="1" applyBorder="1" applyAlignment="1">
      <alignment horizontal="center"/>
    </xf>
    <xf numFmtId="37" fontId="39" fillId="0" borderId="0" xfId="62061" applyFont="1" applyFill="1" applyBorder="1" applyAlignment="1">
      <alignment horizontal="right"/>
    </xf>
    <xf numFmtId="37" fontId="39" fillId="0" borderId="0" xfId="62061" applyFont="1" applyFill="1" applyAlignment="1">
      <alignment horizontal="right"/>
    </xf>
    <xf numFmtId="37" fontId="39" fillId="0" borderId="0" xfId="62061" quotePrefix="1" applyFont="1" applyFill="1" applyAlignment="1">
      <alignment horizontal="left"/>
    </xf>
    <xf numFmtId="5" fontId="39" fillId="0" borderId="0" xfId="62061" applyNumberFormat="1" applyFont="1" applyFill="1" applyBorder="1" applyProtection="1">
      <protection locked="0"/>
    </xf>
    <xf numFmtId="5" fontId="39" fillId="0" borderId="0" xfId="62061" applyNumberFormat="1" applyFont="1" applyFill="1" applyProtection="1">
      <protection locked="0"/>
    </xf>
    <xf numFmtId="192" fontId="39" fillId="0" borderId="0" xfId="2" applyNumberFormat="1" applyFont="1" applyFill="1" applyProtection="1">
      <protection locked="0"/>
    </xf>
    <xf numFmtId="37" fontId="39" fillId="0" borderId="0" xfId="62061" quotePrefix="1" applyFont="1" applyBorder="1" applyAlignment="1">
      <alignment horizontal="left"/>
    </xf>
    <xf numFmtId="37" fontId="39" fillId="0" borderId="0" xfId="62061" applyNumberFormat="1" applyFont="1" applyFill="1" applyBorder="1" applyProtection="1"/>
    <xf numFmtId="37" fontId="39" fillId="0" borderId="0" xfId="62061" applyNumberFormat="1" applyFont="1" applyFill="1" applyProtection="1"/>
    <xf numFmtId="10" fontId="39" fillId="0" borderId="2" xfId="1" applyNumberFormat="1" applyFont="1" applyFill="1" applyBorder="1" applyProtection="1"/>
    <xf numFmtId="37" fontId="39" fillId="0" borderId="0" xfId="62061" applyFont="1" applyFill="1" applyAlignment="1">
      <alignment horizontal="left"/>
    </xf>
    <xf numFmtId="5" fontId="39" fillId="0" borderId="0" xfId="62061" applyNumberFormat="1" applyFont="1" applyFill="1" applyBorder="1" applyProtection="1"/>
    <xf numFmtId="5" fontId="39" fillId="0" borderId="0" xfId="62061" applyNumberFormat="1" applyFont="1" applyFill="1" applyProtection="1"/>
    <xf numFmtId="10" fontId="39" fillId="0" borderId="0" xfId="1" applyNumberFormat="1" applyFont="1" applyBorder="1"/>
    <xf numFmtId="176" fontId="39" fillId="0" borderId="0" xfId="1" applyNumberFormat="1" applyFont="1" applyBorder="1"/>
    <xf numFmtId="176" fontId="39" fillId="0" borderId="0" xfId="1" applyNumberFormat="1" applyFont="1" applyFill="1" applyBorder="1"/>
    <xf numFmtId="164" fontId="39" fillId="0" borderId="2" xfId="4" quotePrefix="1" applyNumberFormat="1" applyFont="1" applyFill="1" applyBorder="1" applyProtection="1"/>
    <xf numFmtId="5" fontId="194" fillId="0" borderId="0" xfId="62061" applyNumberFormat="1" applyFont="1" applyFill="1" applyBorder="1" applyProtection="1"/>
    <xf numFmtId="37" fontId="39" fillId="0" borderId="0" xfId="62061" applyFont="1" applyBorder="1" applyAlignment="1">
      <alignment horizontal="left"/>
    </xf>
    <xf numFmtId="10" fontId="39" fillId="0" borderId="0" xfId="62061" applyNumberFormat="1" applyFont="1" applyFill="1" applyBorder="1" applyProtection="1"/>
    <xf numFmtId="10" fontId="39" fillId="0" borderId="0" xfId="62061" applyNumberFormat="1" applyFont="1" applyFill="1" applyProtection="1"/>
    <xf numFmtId="175" fontId="39" fillId="0" borderId="2" xfId="62061" applyNumberFormat="1" applyFont="1" applyFill="1" applyBorder="1" applyProtection="1"/>
    <xf numFmtId="37" fontId="39" fillId="0" borderId="0" xfId="62061" applyFont="1"/>
    <xf numFmtId="37" fontId="39" fillId="0" borderId="0" xfId="62061" applyFont="1" applyAlignment="1">
      <alignment horizontal="center"/>
    </xf>
    <xf numFmtId="37" fontId="39" fillId="0" borderId="0" xfId="62061" quotePrefix="1" applyFont="1" applyAlignment="1">
      <alignment horizontal="left"/>
    </xf>
    <xf numFmtId="201" fontId="39" fillId="0" borderId="0" xfId="62061" applyNumberFormat="1" applyFont="1"/>
    <xf numFmtId="192" fontId="39" fillId="0" borderId="27" xfId="2" applyNumberFormat="1" applyFont="1" applyFill="1" applyBorder="1" applyProtection="1"/>
    <xf numFmtId="37" fontId="39" fillId="0" borderId="0" xfId="62061" quotePrefix="1" applyFont="1" applyFill="1" applyBorder="1" applyAlignment="1">
      <alignment horizontal="center"/>
    </xf>
    <xf numFmtId="37" fontId="197" fillId="0" borderId="0" xfId="62061" applyNumberFormat="1" applyFont="1" applyFill="1" applyBorder="1"/>
    <xf numFmtId="201" fontId="39" fillId="0" borderId="0" xfId="62061" applyNumberFormat="1" applyFont="1" applyFill="1" applyBorder="1"/>
    <xf numFmtId="37" fontId="194" fillId="0" borderId="0" xfId="62061" applyFont="1" applyFill="1" applyBorder="1"/>
    <xf numFmtId="37" fontId="39" fillId="0" borderId="0" xfId="62061" applyNumberFormat="1" applyFont="1" applyFill="1" applyBorder="1" applyAlignment="1">
      <alignment horizontal="center"/>
    </xf>
    <xf numFmtId="202" fontId="39" fillId="0" borderId="0" xfId="4" applyNumberFormat="1" applyFont="1" applyFill="1" applyBorder="1"/>
    <xf numFmtId="164" fontId="39" fillId="0" borderId="0" xfId="4" applyNumberFormat="1" applyFont="1" applyFill="1" applyBorder="1" applyProtection="1"/>
    <xf numFmtId="175" fontId="39" fillId="0" borderId="0" xfId="62061" applyNumberFormat="1" applyFont="1" applyFill="1" applyBorder="1" applyProtection="1"/>
    <xf numFmtId="49" fontId="13" fillId="0" borderId="0" xfId="5126" applyNumberFormat="1" applyFont="1" applyFill="1" applyBorder="1" applyAlignment="1">
      <alignment horizontal="center"/>
    </xf>
    <xf numFmtId="0" fontId="15" fillId="0" borderId="0" xfId="6" applyNumberFormat="1" applyFont="1" applyAlignment="1">
      <alignment horizontal="right"/>
    </xf>
    <xf numFmtId="203" fontId="14" fillId="0" borderId="0" xfId="1" applyNumberFormat="1" applyFont="1" applyBorder="1" applyAlignment="1">
      <alignment horizontal="right"/>
    </xf>
    <xf numFmtId="9" fontId="14" fillId="0" borderId="0" xfId="1" applyFont="1" applyFill="1" applyAlignment="1">
      <alignment horizontal="right"/>
    </xf>
    <xf numFmtId="49" fontId="3" fillId="0" borderId="0" xfId="62062" applyNumberFormat="1" applyFont="1" applyAlignment="1">
      <alignment horizontal="right" wrapText="1"/>
    </xf>
    <xf numFmtId="49" fontId="18" fillId="0" borderId="0" xfId="62062" applyNumberFormat="1" applyFont="1" applyAlignment="1">
      <alignment horizontal="left" wrapText="1"/>
    </xf>
    <xf numFmtId="49" fontId="18" fillId="0" borderId="0" xfId="62062" applyNumberFormat="1" applyFont="1" applyAlignment="1">
      <alignment horizontal="right" wrapText="1"/>
    </xf>
    <xf numFmtId="204" fontId="3" fillId="0" borderId="0" xfId="62062" applyNumberFormat="1" applyFont="1" applyBorder="1" applyAlignment="1"/>
    <xf numFmtId="204" fontId="3" fillId="0" borderId="0" xfId="62062" applyNumberFormat="1" applyFont="1" applyAlignment="1">
      <alignment horizontal="right"/>
    </xf>
    <xf numFmtId="0" fontId="3" fillId="0" borderId="0" xfId="62062"/>
    <xf numFmtId="204" fontId="3" fillId="0" borderId="0" xfId="62062" applyNumberFormat="1"/>
    <xf numFmtId="2" fontId="3" fillId="0" borderId="0" xfId="62062" applyNumberFormat="1"/>
    <xf numFmtId="0" fontId="18" fillId="0" borderId="0" xfId="62062" applyFont="1"/>
    <xf numFmtId="164" fontId="83" fillId="0" borderId="0" xfId="3950" quotePrefix="1" applyNumberFormat="1" applyFont="1" applyFill="1" applyBorder="1" applyAlignment="1">
      <alignment horizontal="left" wrapText="1"/>
    </xf>
    <xf numFmtId="164" fontId="83" fillId="0" borderId="0" xfId="3950" applyNumberFormat="1" applyFont="1" applyFill="1" applyBorder="1" applyAlignment="1">
      <alignment horizontal="left" wrapText="1"/>
    </xf>
    <xf numFmtId="191" fontId="14" fillId="0" borderId="0" xfId="6" applyNumberFormat="1" applyFont="1" applyFill="1" applyAlignment="1">
      <alignment horizontal="right"/>
    </xf>
    <xf numFmtId="191" fontId="14" fillId="0" borderId="26" xfId="6" applyNumberFormat="1" applyFont="1" applyBorder="1" applyAlignment="1">
      <alignment horizontal="right"/>
    </xf>
    <xf numFmtId="205" fontId="14" fillId="0" borderId="0" xfId="6" applyNumberFormat="1" applyFont="1" applyFill="1" applyAlignment="1">
      <alignment horizontal="right"/>
    </xf>
    <xf numFmtId="37" fontId="83" fillId="0" borderId="0" xfId="3950" applyNumberFormat="1" applyFont="1" applyFill="1" applyBorder="1" applyAlignment="1">
      <alignment horizontal="center" vertical="center" wrapText="1"/>
    </xf>
    <xf numFmtId="200" fontId="2" fillId="0" borderId="0" xfId="6" applyNumberFormat="1" applyFont="1" applyFill="1" applyAlignment="1">
      <alignment horizontal="right"/>
    </xf>
    <xf numFmtId="200" fontId="2" fillId="0" borderId="26" xfId="6" applyNumberFormat="1" applyFont="1" applyFill="1" applyBorder="1" applyAlignment="1">
      <alignment horizontal="right"/>
    </xf>
    <xf numFmtId="200" fontId="2" fillId="0" borderId="0" xfId="6" applyNumberFormat="1" applyFont="1" applyAlignment="1">
      <alignment horizontal="right"/>
    </xf>
    <xf numFmtId="200" fontId="2" fillId="0" borderId="2" xfId="6" applyNumberFormat="1" applyFont="1" applyFill="1" applyBorder="1" applyAlignment="1">
      <alignment horizontal="right"/>
    </xf>
    <xf numFmtId="200" fontId="198" fillId="0" borderId="0" xfId="0" applyNumberFormat="1" applyFont="1" applyAlignment="1">
      <alignment horizontal="right"/>
    </xf>
    <xf numFmtId="200" fontId="198" fillId="0" borderId="26" xfId="0" applyNumberFormat="1" applyFont="1" applyBorder="1" applyAlignment="1">
      <alignment horizontal="right"/>
    </xf>
    <xf numFmtId="200" fontId="198" fillId="0" borderId="0" xfId="0" applyNumberFormat="1" applyFont="1" applyFill="1" applyAlignment="1">
      <alignment horizontal="right"/>
    </xf>
    <xf numFmtId="200" fontId="198" fillId="0" borderId="0" xfId="0" applyNumberFormat="1" applyFont="1" applyBorder="1" applyAlignment="1">
      <alignment horizontal="right"/>
    </xf>
    <xf numFmtId="200" fontId="198" fillId="0" borderId="2" xfId="0" applyNumberFormat="1" applyFont="1" applyBorder="1" applyAlignment="1">
      <alignment horizontal="right"/>
    </xf>
    <xf numFmtId="200" fontId="2" fillId="0" borderId="26" xfId="6" applyNumberFormat="1" applyFont="1" applyBorder="1" applyAlignment="1">
      <alignment horizontal="right"/>
    </xf>
    <xf numFmtId="200" fontId="2" fillId="0" borderId="0" xfId="6" applyNumberFormat="1" applyFont="1" applyBorder="1" applyAlignment="1">
      <alignment horizontal="right"/>
    </xf>
    <xf numFmtId="37" fontId="193" fillId="0" borderId="2" xfId="62061" applyFont="1" applyFill="1" applyBorder="1" applyAlignment="1">
      <alignment horizontal="center"/>
    </xf>
    <xf numFmtId="49" fontId="13" fillId="0" borderId="0" xfId="5126" applyNumberFormat="1" applyFont="1" applyFill="1" applyBorder="1" applyAlignment="1">
      <alignment horizontal="center"/>
    </xf>
    <xf numFmtId="0" fontId="199" fillId="0" borderId="0" xfId="5126" applyFont="1" applyFill="1" applyBorder="1" applyAlignment="1">
      <alignment horizontal="left"/>
    </xf>
    <xf numFmtId="49" fontId="13" fillId="0" borderId="0" xfId="5126" applyNumberFormat="1" applyFont="1" applyFill="1" applyBorder="1" applyAlignment="1">
      <alignment horizontal="center"/>
    </xf>
    <xf numFmtId="0" fontId="12" fillId="0" borderId="0" xfId="4614" applyFont="1" applyFill="1" applyAlignment="1">
      <alignment horizontal="center"/>
    </xf>
    <xf numFmtId="49" fontId="1" fillId="0" borderId="0" xfId="62062" applyNumberFormat="1" applyFont="1" applyAlignment="1">
      <alignment horizontal="left" wrapText="1"/>
    </xf>
    <xf numFmtId="165" fontId="130" fillId="0" borderId="0" xfId="7" applyNumberFormat="1" applyFont="1" applyFill="1" applyAlignment="1">
      <alignment horizontal="left"/>
    </xf>
    <xf numFmtId="49" fontId="14" fillId="0" borderId="0" xfId="6" applyNumberFormat="1" applyFont="1" applyFill="1" applyAlignment="1">
      <alignment horizontal="right" wrapText="1"/>
    </xf>
    <xf numFmtId="49" fontId="14" fillId="0" borderId="0" xfId="6" applyNumberFormat="1" applyFont="1" applyFill="1" applyAlignment="1">
      <alignment horizontal="center" wrapText="1"/>
    </xf>
    <xf numFmtId="195" fontId="14" fillId="0" borderId="0" xfId="6" applyNumberFormat="1" applyFont="1" applyFill="1" applyAlignment="1">
      <alignment horizontal="right"/>
    </xf>
    <xf numFmtId="0" fontId="14" fillId="0" borderId="0" xfId="7" applyNumberFormat="1" applyFont="1" applyFill="1" applyAlignment="1">
      <alignment horizontal="right"/>
    </xf>
    <xf numFmtId="49" fontId="14" fillId="0" borderId="0" xfId="7" applyNumberFormat="1" applyFont="1" applyFill="1" applyAlignment="1">
      <alignment horizontal="right" wrapText="1"/>
    </xf>
    <xf numFmtId="195" fontId="14" fillId="0" borderId="0" xfId="7" applyNumberFormat="1" applyFont="1" applyFill="1" applyAlignment="1">
      <alignment horizontal="right"/>
    </xf>
    <xf numFmtId="165" fontId="15" fillId="0" borderId="0" xfId="6" applyNumberFormat="1" applyFont="1" applyFill="1" applyAlignment="1">
      <alignment horizontal="right"/>
    </xf>
    <xf numFmtId="165" fontId="176" fillId="0" borderId="0" xfId="6" applyNumberFormat="1" applyFont="1" applyFill="1" applyAlignment="1">
      <alignment horizontal="right"/>
    </xf>
    <xf numFmtId="165" fontId="14" fillId="0" borderId="3" xfId="6" applyNumberFormat="1" applyFont="1" applyFill="1" applyBorder="1" applyAlignment="1">
      <alignment horizontal="right"/>
    </xf>
    <xf numFmtId="165" fontId="174" fillId="0" borderId="0" xfId="6" applyNumberFormat="1" applyFont="1" applyFill="1" applyAlignment="1">
      <alignment horizontal="left"/>
    </xf>
    <xf numFmtId="165" fontId="175" fillId="0" borderId="0" xfId="6" applyNumberFormat="1" applyFont="1" applyFill="1" applyAlignment="1">
      <alignment horizontal="right"/>
    </xf>
    <xf numFmtId="165" fontId="175" fillId="0" borderId="0" xfId="6" applyNumberFormat="1" applyFont="1" applyFill="1" applyAlignment="1">
      <alignment horizontal="left"/>
    </xf>
    <xf numFmtId="199" fontId="14" fillId="0" borderId="3" xfId="6" applyNumberFormat="1" applyFont="1" applyFill="1" applyBorder="1" applyAlignment="1">
      <alignment horizontal="right"/>
    </xf>
    <xf numFmtId="165" fontId="14" fillId="0" borderId="3" xfId="6" applyNumberFormat="1" applyFont="1" applyFill="1" applyBorder="1" applyAlignment="1">
      <alignment horizontal="left"/>
    </xf>
    <xf numFmtId="165" fontId="15" fillId="0" borderId="3" xfId="6" applyNumberFormat="1" applyFont="1" applyFill="1" applyBorder="1" applyAlignment="1">
      <alignment horizontal="left"/>
    </xf>
    <xf numFmtId="165" fontId="15" fillId="0" borderId="3" xfId="6" applyNumberFormat="1" applyFont="1" applyFill="1" applyBorder="1" applyAlignment="1">
      <alignment horizontal="right"/>
    </xf>
    <xf numFmtId="164" fontId="13" fillId="0" borderId="0" xfId="4614" applyNumberFormat="1"/>
    <xf numFmtId="49" fontId="13" fillId="0" borderId="0" xfId="5126" applyNumberFormat="1" applyFont="1" applyFill="1" applyBorder="1" applyAlignment="1">
      <alignment horizontal="center"/>
    </xf>
    <xf numFmtId="0" fontId="13" fillId="0" borderId="0" xfId="5126" applyFont="1" applyFill="1" applyBorder="1" applyAlignment="1">
      <alignment horizontal="center"/>
    </xf>
    <xf numFmtId="49" fontId="13" fillId="0" borderId="0" xfId="5126" applyNumberFormat="1" applyFont="1" applyFill="1" applyBorder="1" applyAlignment="1">
      <alignment horizontal="center"/>
    </xf>
    <xf numFmtId="0" fontId="83" fillId="0" borderId="26" xfId="5126" applyFont="1" applyFill="1" applyBorder="1" applyAlignment="1">
      <alignment horizontal="center" wrapText="1"/>
    </xf>
    <xf numFmtId="0" fontId="20" fillId="0" borderId="0" xfId="8" applyFont="1" applyAlignment="1">
      <alignment horizontal="center"/>
    </xf>
    <xf numFmtId="0" fontId="13" fillId="0" borderId="0" xfId="14315" applyFont="1" applyAlignment="1" applyProtection="1">
      <alignment horizontal="center"/>
    </xf>
    <xf numFmtId="49" fontId="13" fillId="0" borderId="0" xfId="14315" applyNumberFormat="1" applyFont="1" applyAlignment="1" applyProtection="1">
      <alignment horizontal="center"/>
    </xf>
    <xf numFmtId="0" fontId="13" fillId="0" borderId="0" xfId="4614" applyFont="1" applyAlignment="1">
      <alignment horizontal="center"/>
    </xf>
    <xf numFmtId="0" fontId="13" fillId="0" borderId="0" xfId="4614" applyAlignment="1">
      <alignment horizontal="center"/>
    </xf>
    <xf numFmtId="49" fontId="13" fillId="0" borderId="0" xfId="4614" applyNumberFormat="1" applyFont="1" applyAlignment="1">
      <alignment horizontal="center"/>
    </xf>
    <xf numFmtId="196" fontId="13" fillId="0" borderId="2" xfId="5126" applyNumberFormat="1" applyFont="1" applyFill="1" applyBorder="1" applyAlignment="1">
      <alignment horizontal="center" vertical="center" wrapText="1"/>
    </xf>
    <xf numFmtId="37" fontId="193" fillId="0" borderId="0" xfId="62061" applyFont="1" applyFill="1" applyAlignment="1">
      <alignment horizontal="center"/>
    </xf>
    <xf numFmtId="37" fontId="196" fillId="0" borderId="0" xfId="62061" applyFont="1" applyFill="1" applyAlignment="1">
      <alignment horizontal="center"/>
    </xf>
    <xf numFmtId="37" fontId="20" fillId="0" borderId="0" xfId="14419" applyFont="1" applyAlignment="1">
      <alignment horizontal="center"/>
    </xf>
    <xf numFmtId="37" fontId="156" fillId="0" borderId="0" xfId="14419" quotePrefix="1" applyFont="1" applyAlignment="1">
      <alignment horizontal="center"/>
    </xf>
  </cellXfs>
  <cellStyles count="62063">
    <cellStyle name="_x0013_" xfId="14687"/>
    <cellStyle name="%" xfId="14316"/>
    <cellStyle name="_Ebill Paper Bill ARC Recovery" xfId="14317"/>
    <cellStyle name="_MTC Resource Unit Baseline by state 050920 v2" xfId="14318"/>
    <cellStyle name="_Row1" xfId="10"/>
    <cellStyle name="_Row1 2" xfId="11"/>
    <cellStyle name="_Row1 3" xfId="14688"/>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xfId="62033" builtinId="30" customBuiltin="1"/>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689"/>
    <cellStyle name="20% - Accent1 4 10 2" xfId="14690"/>
    <cellStyle name="20% - Accent1 4 10 2 2" xfId="14691"/>
    <cellStyle name="20% - Accent1 4 10 2 3" xfId="14692"/>
    <cellStyle name="20% - Accent1 4 10 3" xfId="14693"/>
    <cellStyle name="20% - Accent1 4 10 3 2" xfId="14694"/>
    <cellStyle name="20% - Accent1 4 10 4" xfId="14695"/>
    <cellStyle name="20% - Accent1 4 10 5" xfId="14696"/>
    <cellStyle name="20% - Accent1 4 11" xfId="14697"/>
    <cellStyle name="20% - Accent1 4 11 2" xfId="14698"/>
    <cellStyle name="20% - Accent1 4 11 3" xfId="14699"/>
    <cellStyle name="20% - Accent1 4 12" xfId="14700"/>
    <cellStyle name="20% - Accent1 4 12 2" xfId="14701"/>
    <cellStyle name="20% - Accent1 4 12 3" xfId="14702"/>
    <cellStyle name="20% - Accent1 4 13" xfId="14703"/>
    <cellStyle name="20% - Accent1 4 13 2" xfId="14704"/>
    <cellStyle name="20% - Accent1 4 14" xfId="14705"/>
    <cellStyle name="20% - Accent1 4 15" xfId="14706"/>
    <cellStyle name="20% - Accent1 4 16" xfId="14707"/>
    <cellStyle name="20% - Accent1 4 2" xfId="156"/>
    <cellStyle name="20% - Accent1 4 2 10" xfId="14708"/>
    <cellStyle name="20% - Accent1 4 2 10 2" xfId="14709"/>
    <cellStyle name="20% - Accent1 4 2 10 3" xfId="14710"/>
    <cellStyle name="20% - Accent1 4 2 11" xfId="14711"/>
    <cellStyle name="20% - Accent1 4 2 11 2" xfId="14712"/>
    <cellStyle name="20% - Accent1 4 2 11 3" xfId="14713"/>
    <cellStyle name="20% - Accent1 4 2 12" xfId="14714"/>
    <cellStyle name="20% - Accent1 4 2 12 2" xfId="14715"/>
    <cellStyle name="20% - Accent1 4 2 13" xfId="14716"/>
    <cellStyle name="20% - Accent1 4 2 14" xfId="14717"/>
    <cellStyle name="20% - Accent1 4 2 15" xfId="14718"/>
    <cellStyle name="20% - Accent1 4 2 2" xfId="157"/>
    <cellStyle name="20% - Accent1 4 2 2 10" xfId="14719"/>
    <cellStyle name="20% - Accent1 4 2 2 10 2" xfId="14720"/>
    <cellStyle name="20% - Accent1 4 2 2 10 3" xfId="14721"/>
    <cellStyle name="20% - Accent1 4 2 2 11" xfId="14722"/>
    <cellStyle name="20% - Accent1 4 2 2 11 2" xfId="14723"/>
    <cellStyle name="20% - Accent1 4 2 2 12" xfId="14724"/>
    <cellStyle name="20% - Accent1 4 2 2 13" xfId="14725"/>
    <cellStyle name="20% - Accent1 4 2 2 2" xfId="158"/>
    <cellStyle name="20% - Accent1 4 2 2 2 10" xfId="14726"/>
    <cellStyle name="20% - Accent1 4 2 2 2 10 2" xfId="14727"/>
    <cellStyle name="20% - Accent1 4 2 2 2 11" xfId="14728"/>
    <cellStyle name="20% - Accent1 4 2 2 2 12" xfId="14729"/>
    <cellStyle name="20% - Accent1 4 2 2 2 2" xfId="159"/>
    <cellStyle name="20% - Accent1 4 2 2 2 2 10" xfId="14730"/>
    <cellStyle name="20% - Accent1 4 2 2 2 2 2" xfId="160"/>
    <cellStyle name="20% - Accent1 4 2 2 2 2 2 2" xfId="14731"/>
    <cellStyle name="20% - Accent1 4 2 2 2 2 2 2 2" xfId="14732"/>
    <cellStyle name="20% - Accent1 4 2 2 2 2 2 2 2 2" xfId="14733"/>
    <cellStyle name="20% - Accent1 4 2 2 2 2 2 2 2 3" xfId="14734"/>
    <cellStyle name="20% - Accent1 4 2 2 2 2 2 2 3" xfId="14735"/>
    <cellStyle name="20% - Accent1 4 2 2 2 2 2 2 3 2" xfId="14736"/>
    <cellStyle name="20% - Accent1 4 2 2 2 2 2 2 3 3" xfId="14737"/>
    <cellStyle name="20% - Accent1 4 2 2 2 2 2 2 4" xfId="14738"/>
    <cellStyle name="20% - Accent1 4 2 2 2 2 2 2 4 2" xfId="14739"/>
    <cellStyle name="20% - Accent1 4 2 2 2 2 2 2 5" xfId="14740"/>
    <cellStyle name="20% - Accent1 4 2 2 2 2 2 2 6" xfId="14741"/>
    <cellStyle name="20% - Accent1 4 2 2 2 2 2 3" xfId="14742"/>
    <cellStyle name="20% - Accent1 4 2 2 2 2 2 3 2" xfId="14743"/>
    <cellStyle name="20% - Accent1 4 2 2 2 2 2 3 2 2" xfId="14744"/>
    <cellStyle name="20% - Accent1 4 2 2 2 2 2 3 2 3" xfId="14745"/>
    <cellStyle name="20% - Accent1 4 2 2 2 2 2 3 3" xfId="14746"/>
    <cellStyle name="20% - Accent1 4 2 2 2 2 2 3 3 2" xfId="14747"/>
    <cellStyle name="20% - Accent1 4 2 2 2 2 2 3 3 3" xfId="14748"/>
    <cellStyle name="20% - Accent1 4 2 2 2 2 2 3 4" xfId="14749"/>
    <cellStyle name="20% - Accent1 4 2 2 2 2 2 3 4 2" xfId="14750"/>
    <cellStyle name="20% - Accent1 4 2 2 2 2 2 3 5" xfId="14751"/>
    <cellStyle name="20% - Accent1 4 2 2 2 2 2 3 6" xfId="14752"/>
    <cellStyle name="20% - Accent1 4 2 2 2 2 2 4" xfId="14753"/>
    <cellStyle name="20% - Accent1 4 2 2 2 2 2 4 2" xfId="14754"/>
    <cellStyle name="20% - Accent1 4 2 2 2 2 2 4 2 2" xfId="14755"/>
    <cellStyle name="20% - Accent1 4 2 2 2 2 2 4 2 3" xfId="14756"/>
    <cellStyle name="20% - Accent1 4 2 2 2 2 2 4 3" xfId="14757"/>
    <cellStyle name="20% - Accent1 4 2 2 2 2 2 4 3 2" xfId="14758"/>
    <cellStyle name="20% - Accent1 4 2 2 2 2 2 4 4" xfId="14759"/>
    <cellStyle name="20% - Accent1 4 2 2 2 2 2 4 5" xfId="14760"/>
    <cellStyle name="20% - Accent1 4 2 2 2 2 2 5" xfId="14761"/>
    <cellStyle name="20% - Accent1 4 2 2 2 2 2 5 2" xfId="14762"/>
    <cellStyle name="20% - Accent1 4 2 2 2 2 2 5 3" xfId="14763"/>
    <cellStyle name="20% - Accent1 4 2 2 2 2 2 6" xfId="14764"/>
    <cellStyle name="20% - Accent1 4 2 2 2 2 2 6 2" xfId="14765"/>
    <cellStyle name="20% - Accent1 4 2 2 2 2 2 6 3" xfId="14766"/>
    <cellStyle name="20% - Accent1 4 2 2 2 2 2 7" xfId="14767"/>
    <cellStyle name="20% - Accent1 4 2 2 2 2 2 7 2" xfId="14768"/>
    <cellStyle name="20% - Accent1 4 2 2 2 2 2 8" xfId="14769"/>
    <cellStyle name="20% - Accent1 4 2 2 2 2 2 9" xfId="14770"/>
    <cellStyle name="20% - Accent1 4 2 2 2 2 3" xfId="14771"/>
    <cellStyle name="20% - Accent1 4 2 2 2 2 3 2" xfId="14772"/>
    <cellStyle name="20% - Accent1 4 2 2 2 2 3 2 2" xfId="14773"/>
    <cellStyle name="20% - Accent1 4 2 2 2 2 3 2 3" xfId="14774"/>
    <cellStyle name="20% - Accent1 4 2 2 2 2 3 3" xfId="14775"/>
    <cellStyle name="20% - Accent1 4 2 2 2 2 3 3 2" xfId="14776"/>
    <cellStyle name="20% - Accent1 4 2 2 2 2 3 3 3" xfId="14777"/>
    <cellStyle name="20% - Accent1 4 2 2 2 2 3 4" xfId="14778"/>
    <cellStyle name="20% - Accent1 4 2 2 2 2 3 4 2" xfId="14779"/>
    <cellStyle name="20% - Accent1 4 2 2 2 2 3 5" xfId="14780"/>
    <cellStyle name="20% - Accent1 4 2 2 2 2 3 6" xfId="14781"/>
    <cellStyle name="20% - Accent1 4 2 2 2 2 4" xfId="14782"/>
    <cellStyle name="20% - Accent1 4 2 2 2 2 4 2" xfId="14783"/>
    <cellStyle name="20% - Accent1 4 2 2 2 2 4 2 2" xfId="14784"/>
    <cellStyle name="20% - Accent1 4 2 2 2 2 4 2 3" xfId="14785"/>
    <cellStyle name="20% - Accent1 4 2 2 2 2 4 3" xfId="14786"/>
    <cellStyle name="20% - Accent1 4 2 2 2 2 4 3 2" xfId="14787"/>
    <cellStyle name="20% - Accent1 4 2 2 2 2 4 3 3" xfId="14788"/>
    <cellStyle name="20% - Accent1 4 2 2 2 2 4 4" xfId="14789"/>
    <cellStyle name="20% - Accent1 4 2 2 2 2 4 4 2" xfId="14790"/>
    <cellStyle name="20% - Accent1 4 2 2 2 2 4 5" xfId="14791"/>
    <cellStyle name="20% - Accent1 4 2 2 2 2 4 6" xfId="14792"/>
    <cellStyle name="20% - Accent1 4 2 2 2 2 5" xfId="14793"/>
    <cellStyle name="20% - Accent1 4 2 2 2 2 5 2" xfId="14794"/>
    <cellStyle name="20% - Accent1 4 2 2 2 2 5 2 2" xfId="14795"/>
    <cellStyle name="20% - Accent1 4 2 2 2 2 5 2 3" xfId="14796"/>
    <cellStyle name="20% - Accent1 4 2 2 2 2 5 3" xfId="14797"/>
    <cellStyle name="20% - Accent1 4 2 2 2 2 5 3 2" xfId="14798"/>
    <cellStyle name="20% - Accent1 4 2 2 2 2 5 4" xfId="14799"/>
    <cellStyle name="20% - Accent1 4 2 2 2 2 5 5" xfId="14800"/>
    <cellStyle name="20% - Accent1 4 2 2 2 2 6" xfId="14801"/>
    <cellStyle name="20% - Accent1 4 2 2 2 2 6 2" xfId="14802"/>
    <cellStyle name="20% - Accent1 4 2 2 2 2 6 3" xfId="14803"/>
    <cellStyle name="20% - Accent1 4 2 2 2 2 7" xfId="14804"/>
    <cellStyle name="20% - Accent1 4 2 2 2 2 7 2" xfId="14805"/>
    <cellStyle name="20% - Accent1 4 2 2 2 2 7 3" xfId="14806"/>
    <cellStyle name="20% - Accent1 4 2 2 2 2 8" xfId="14807"/>
    <cellStyle name="20% - Accent1 4 2 2 2 2 8 2" xfId="14808"/>
    <cellStyle name="20% - Accent1 4 2 2 2 2 9" xfId="14809"/>
    <cellStyle name="20% - Accent1 4 2 2 2 3" xfId="161"/>
    <cellStyle name="20% - Accent1 4 2 2 2 3 2" xfId="14810"/>
    <cellStyle name="20% - Accent1 4 2 2 2 3 2 2" xfId="14811"/>
    <cellStyle name="20% - Accent1 4 2 2 2 3 2 2 2" xfId="14812"/>
    <cellStyle name="20% - Accent1 4 2 2 2 3 2 2 3" xfId="14813"/>
    <cellStyle name="20% - Accent1 4 2 2 2 3 2 3" xfId="14814"/>
    <cellStyle name="20% - Accent1 4 2 2 2 3 2 3 2" xfId="14815"/>
    <cellStyle name="20% - Accent1 4 2 2 2 3 2 3 3" xfId="14816"/>
    <cellStyle name="20% - Accent1 4 2 2 2 3 2 4" xfId="14817"/>
    <cellStyle name="20% - Accent1 4 2 2 2 3 2 4 2" xfId="14818"/>
    <cellStyle name="20% - Accent1 4 2 2 2 3 2 5" xfId="14819"/>
    <cellStyle name="20% - Accent1 4 2 2 2 3 2 6" xfId="14820"/>
    <cellStyle name="20% - Accent1 4 2 2 2 3 3" xfId="14821"/>
    <cellStyle name="20% - Accent1 4 2 2 2 3 3 2" xfId="14822"/>
    <cellStyle name="20% - Accent1 4 2 2 2 3 3 2 2" xfId="14823"/>
    <cellStyle name="20% - Accent1 4 2 2 2 3 3 2 3" xfId="14824"/>
    <cellStyle name="20% - Accent1 4 2 2 2 3 3 3" xfId="14825"/>
    <cellStyle name="20% - Accent1 4 2 2 2 3 3 3 2" xfId="14826"/>
    <cellStyle name="20% - Accent1 4 2 2 2 3 3 3 3" xfId="14827"/>
    <cellStyle name="20% - Accent1 4 2 2 2 3 3 4" xfId="14828"/>
    <cellStyle name="20% - Accent1 4 2 2 2 3 3 4 2" xfId="14829"/>
    <cellStyle name="20% - Accent1 4 2 2 2 3 3 5" xfId="14830"/>
    <cellStyle name="20% - Accent1 4 2 2 2 3 3 6" xfId="14831"/>
    <cellStyle name="20% - Accent1 4 2 2 2 3 4" xfId="14832"/>
    <cellStyle name="20% - Accent1 4 2 2 2 3 4 2" xfId="14833"/>
    <cellStyle name="20% - Accent1 4 2 2 2 3 4 2 2" xfId="14834"/>
    <cellStyle name="20% - Accent1 4 2 2 2 3 4 2 3" xfId="14835"/>
    <cellStyle name="20% - Accent1 4 2 2 2 3 4 3" xfId="14836"/>
    <cellStyle name="20% - Accent1 4 2 2 2 3 4 3 2" xfId="14837"/>
    <cellStyle name="20% - Accent1 4 2 2 2 3 4 4" xfId="14838"/>
    <cellStyle name="20% - Accent1 4 2 2 2 3 4 5" xfId="14839"/>
    <cellStyle name="20% - Accent1 4 2 2 2 3 5" xfId="14840"/>
    <cellStyle name="20% - Accent1 4 2 2 2 3 5 2" xfId="14841"/>
    <cellStyle name="20% - Accent1 4 2 2 2 3 5 3" xfId="14842"/>
    <cellStyle name="20% - Accent1 4 2 2 2 3 6" xfId="14843"/>
    <cellStyle name="20% - Accent1 4 2 2 2 3 6 2" xfId="14844"/>
    <cellStyle name="20% - Accent1 4 2 2 2 3 6 3" xfId="14845"/>
    <cellStyle name="20% - Accent1 4 2 2 2 3 7" xfId="14846"/>
    <cellStyle name="20% - Accent1 4 2 2 2 3 7 2" xfId="14847"/>
    <cellStyle name="20% - Accent1 4 2 2 2 3 8" xfId="14848"/>
    <cellStyle name="20% - Accent1 4 2 2 2 3 9" xfId="14849"/>
    <cellStyle name="20% - Accent1 4 2 2 2 4" xfId="14850"/>
    <cellStyle name="20% - Accent1 4 2 2 2 4 2" xfId="14851"/>
    <cellStyle name="20% - Accent1 4 2 2 2 4 2 2" xfId="14852"/>
    <cellStyle name="20% - Accent1 4 2 2 2 4 2 2 2" xfId="14853"/>
    <cellStyle name="20% - Accent1 4 2 2 2 4 2 2 3" xfId="14854"/>
    <cellStyle name="20% - Accent1 4 2 2 2 4 2 3" xfId="14855"/>
    <cellStyle name="20% - Accent1 4 2 2 2 4 2 3 2" xfId="14856"/>
    <cellStyle name="20% - Accent1 4 2 2 2 4 2 3 3" xfId="14857"/>
    <cellStyle name="20% - Accent1 4 2 2 2 4 2 4" xfId="14858"/>
    <cellStyle name="20% - Accent1 4 2 2 2 4 2 4 2" xfId="14859"/>
    <cellStyle name="20% - Accent1 4 2 2 2 4 2 5" xfId="14860"/>
    <cellStyle name="20% - Accent1 4 2 2 2 4 2 6" xfId="14861"/>
    <cellStyle name="20% - Accent1 4 2 2 2 4 3" xfId="14862"/>
    <cellStyle name="20% - Accent1 4 2 2 2 4 3 2" xfId="14863"/>
    <cellStyle name="20% - Accent1 4 2 2 2 4 3 2 2" xfId="14864"/>
    <cellStyle name="20% - Accent1 4 2 2 2 4 3 2 3" xfId="14865"/>
    <cellStyle name="20% - Accent1 4 2 2 2 4 3 3" xfId="14866"/>
    <cellStyle name="20% - Accent1 4 2 2 2 4 3 3 2" xfId="14867"/>
    <cellStyle name="20% - Accent1 4 2 2 2 4 3 3 3" xfId="14868"/>
    <cellStyle name="20% - Accent1 4 2 2 2 4 3 4" xfId="14869"/>
    <cellStyle name="20% - Accent1 4 2 2 2 4 3 4 2" xfId="14870"/>
    <cellStyle name="20% - Accent1 4 2 2 2 4 3 5" xfId="14871"/>
    <cellStyle name="20% - Accent1 4 2 2 2 4 3 6" xfId="14872"/>
    <cellStyle name="20% - Accent1 4 2 2 2 4 4" xfId="14873"/>
    <cellStyle name="20% - Accent1 4 2 2 2 4 4 2" xfId="14874"/>
    <cellStyle name="20% - Accent1 4 2 2 2 4 4 2 2" xfId="14875"/>
    <cellStyle name="20% - Accent1 4 2 2 2 4 4 2 3" xfId="14876"/>
    <cellStyle name="20% - Accent1 4 2 2 2 4 4 3" xfId="14877"/>
    <cellStyle name="20% - Accent1 4 2 2 2 4 4 3 2" xfId="14878"/>
    <cellStyle name="20% - Accent1 4 2 2 2 4 4 4" xfId="14879"/>
    <cellStyle name="20% - Accent1 4 2 2 2 4 4 5" xfId="14880"/>
    <cellStyle name="20% - Accent1 4 2 2 2 4 5" xfId="14881"/>
    <cellStyle name="20% - Accent1 4 2 2 2 4 5 2" xfId="14882"/>
    <cellStyle name="20% - Accent1 4 2 2 2 4 5 3" xfId="14883"/>
    <cellStyle name="20% - Accent1 4 2 2 2 4 6" xfId="14884"/>
    <cellStyle name="20% - Accent1 4 2 2 2 4 6 2" xfId="14885"/>
    <cellStyle name="20% - Accent1 4 2 2 2 4 6 3" xfId="14886"/>
    <cellStyle name="20% - Accent1 4 2 2 2 4 7" xfId="14887"/>
    <cellStyle name="20% - Accent1 4 2 2 2 4 7 2" xfId="14888"/>
    <cellStyle name="20% - Accent1 4 2 2 2 4 8" xfId="14889"/>
    <cellStyle name="20% - Accent1 4 2 2 2 4 9" xfId="14890"/>
    <cellStyle name="20% - Accent1 4 2 2 2 5" xfId="14891"/>
    <cellStyle name="20% - Accent1 4 2 2 2 5 2" xfId="14892"/>
    <cellStyle name="20% - Accent1 4 2 2 2 5 2 2" xfId="14893"/>
    <cellStyle name="20% - Accent1 4 2 2 2 5 2 3" xfId="14894"/>
    <cellStyle name="20% - Accent1 4 2 2 2 5 3" xfId="14895"/>
    <cellStyle name="20% - Accent1 4 2 2 2 5 3 2" xfId="14896"/>
    <cellStyle name="20% - Accent1 4 2 2 2 5 3 3" xfId="14897"/>
    <cellStyle name="20% - Accent1 4 2 2 2 5 4" xfId="14898"/>
    <cellStyle name="20% - Accent1 4 2 2 2 5 4 2" xfId="14899"/>
    <cellStyle name="20% - Accent1 4 2 2 2 5 5" xfId="14900"/>
    <cellStyle name="20% - Accent1 4 2 2 2 5 6" xfId="14901"/>
    <cellStyle name="20% - Accent1 4 2 2 2 6" xfId="14902"/>
    <cellStyle name="20% - Accent1 4 2 2 2 6 2" xfId="14903"/>
    <cellStyle name="20% - Accent1 4 2 2 2 6 2 2" xfId="14904"/>
    <cellStyle name="20% - Accent1 4 2 2 2 6 2 3" xfId="14905"/>
    <cellStyle name="20% - Accent1 4 2 2 2 6 3" xfId="14906"/>
    <cellStyle name="20% - Accent1 4 2 2 2 6 3 2" xfId="14907"/>
    <cellStyle name="20% - Accent1 4 2 2 2 6 3 3" xfId="14908"/>
    <cellStyle name="20% - Accent1 4 2 2 2 6 4" xfId="14909"/>
    <cellStyle name="20% - Accent1 4 2 2 2 6 4 2" xfId="14910"/>
    <cellStyle name="20% - Accent1 4 2 2 2 6 5" xfId="14911"/>
    <cellStyle name="20% - Accent1 4 2 2 2 6 6" xfId="14912"/>
    <cellStyle name="20% - Accent1 4 2 2 2 7" xfId="14913"/>
    <cellStyle name="20% - Accent1 4 2 2 2 7 2" xfId="14914"/>
    <cellStyle name="20% - Accent1 4 2 2 2 7 2 2" xfId="14915"/>
    <cellStyle name="20% - Accent1 4 2 2 2 7 2 3" xfId="14916"/>
    <cellStyle name="20% - Accent1 4 2 2 2 7 3" xfId="14917"/>
    <cellStyle name="20% - Accent1 4 2 2 2 7 3 2" xfId="14918"/>
    <cellStyle name="20% - Accent1 4 2 2 2 7 4" xfId="14919"/>
    <cellStyle name="20% - Accent1 4 2 2 2 7 5" xfId="14920"/>
    <cellStyle name="20% - Accent1 4 2 2 2 8" xfId="14921"/>
    <cellStyle name="20% - Accent1 4 2 2 2 8 2" xfId="14922"/>
    <cellStyle name="20% - Accent1 4 2 2 2 8 3" xfId="14923"/>
    <cellStyle name="20% - Accent1 4 2 2 2 9" xfId="14924"/>
    <cellStyle name="20% - Accent1 4 2 2 2 9 2" xfId="14925"/>
    <cellStyle name="20% - Accent1 4 2 2 2 9 3" xfId="14926"/>
    <cellStyle name="20% - Accent1 4 2 2 3" xfId="162"/>
    <cellStyle name="20% - Accent1 4 2 2 3 10" xfId="14927"/>
    <cellStyle name="20% - Accent1 4 2 2 3 2" xfId="163"/>
    <cellStyle name="20% - Accent1 4 2 2 3 2 2" xfId="14928"/>
    <cellStyle name="20% - Accent1 4 2 2 3 2 2 2" xfId="14929"/>
    <cellStyle name="20% - Accent1 4 2 2 3 2 2 2 2" xfId="14930"/>
    <cellStyle name="20% - Accent1 4 2 2 3 2 2 2 3" xfId="14931"/>
    <cellStyle name="20% - Accent1 4 2 2 3 2 2 3" xfId="14932"/>
    <cellStyle name="20% - Accent1 4 2 2 3 2 2 3 2" xfId="14933"/>
    <cellStyle name="20% - Accent1 4 2 2 3 2 2 3 3" xfId="14934"/>
    <cellStyle name="20% - Accent1 4 2 2 3 2 2 4" xfId="14935"/>
    <cellStyle name="20% - Accent1 4 2 2 3 2 2 4 2" xfId="14936"/>
    <cellStyle name="20% - Accent1 4 2 2 3 2 2 5" xfId="14937"/>
    <cellStyle name="20% - Accent1 4 2 2 3 2 2 6" xfId="14938"/>
    <cellStyle name="20% - Accent1 4 2 2 3 2 3" xfId="14939"/>
    <cellStyle name="20% - Accent1 4 2 2 3 2 3 2" xfId="14940"/>
    <cellStyle name="20% - Accent1 4 2 2 3 2 3 2 2" xfId="14941"/>
    <cellStyle name="20% - Accent1 4 2 2 3 2 3 2 3" xfId="14942"/>
    <cellStyle name="20% - Accent1 4 2 2 3 2 3 3" xfId="14943"/>
    <cellStyle name="20% - Accent1 4 2 2 3 2 3 3 2" xfId="14944"/>
    <cellStyle name="20% - Accent1 4 2 2 3 2 3 3 3" xfId="14945"/>
    <cellStyle name="20% - Accent1 4 2 2 3 2 3 4" xfId="14946"/>
    <cellStyle name="20% - Accent1 4 2 2 3 2 3 4 2" xfId="14947"/>
    <cellStyle name="20% - Accent1 4 2 2 3 2 3 5" xfId="14948"/>
    <cellStyle name="20% - Accent1 4 2 2 3 2 3 6" xfId="14949"/>
    <cellStyle name="20% - Accent1 4 2 2 3 2 4" xfId="14950"/>
    <cellStyle name="20% - Accent1 4 2 2 3 2 4 2" xfId="14951"/>
    <cellStyle name="20% - Accent1 4 2 2 3 2 4 2 2" xfId="14952"/>
    <cellStyle name="20% - Accent1 4 2 2 3 2 4 2 3" xfId="14953"/>
    <cellStyle name="20% - Accent1 4 2 2 3 2 4 3" xfId="14954"/>
    <cellStyle name="20% - Accent1 4 2 2 3 2 4 3 2" xfId="14955"/>
    <cellStyle name="20% - Accent1 4 2 2 3 2 4 4" xfId="14956"/>
    <cellStyle name="20% - Accent1 4 2 2 3 2 4 5" xfId="14957"/>
    <cellStyle name="20% - Accent1 4 2 2 3 2 5" xfId="14958"/>
    <cellStyle name="20% - Accent1 4 2 2 3 2 5 2" xfId="14959"/>
    <cellStyle name="20% - Accent1 4 2 2 3 2 5 3" xfId="14960"/>
    <cellStyle name="20% - Accent1 4 2 2 3 2 6" xfId="14961"/>
    <cellStyle name="20% - Accent1 4 2 2 3 2 6 2" xfId="14962"/>
    <cellStyle name="20% - Accent1 4 2 2 3 2 6 3" xfId="14963"/>
    <cellStyle name="20% - Accent1 4 2 2 3 2 7" xfId="14964"/>
    <cellStyle name="20% - Accent1 4 2 2 3 2 7 2" xfId="14965"/>
    <cellStyle name="20% - Accent1 4 2 2 3 2 8" xfId="14966"/>
    <cellStyle name="20% - Accent1 4 2 2 3 2 9" xfId="14967"/>
    <cellStyle name="20% - Accent1 4 2 2 3 3" xfId="14968"/>
    <cellStyle name="20% - Accent1 4 2 2 3 3 2" xfId="14969"/>
    <cellStyle name="20% - Accent1 4 2 2 3 3 2 2" xfId="14970"/>
    <cellStyle name="20% - Accent1 4 2 2 3 3 2 3" xfId="14971"/>
    <cellStyle name="20% - Accent1 4 2 2 3 3 3" xfId="14972"/>
    <cellStyle name="20% - Accent1 4 2 2 3 3 3 2" xfId="14973"/>
    <cellStyle name="20% - Accent1 4 2 2 3 3 3 3" xfId="14974"/>
    <cellStyle name="20% - Accent1 4 2 2 3 3 4" xfId="14975"/>
    <cellStyle name="20% - Accent1 4 2 2 3 3 4 2" xfId="14976"/>
    <cellStyle name="20% - Accent1 4 2 2 3 3 5" xfId="14977"/>
    <cellStyle name="20% - Accent1 4 2 2 3 3 6" xfId="14978"/>
    <cellStyle name="20% - Accent1 4 2 2 3 4" xfId="14979"/>
    <cellStyle name="20% - Accent1 4 2 2 3 4 2" xfId="14980"/>
    <cellStyle name="20% - Accent1 4 2 2 3 4 2 2" xfId="14981"/>
    <cellStyle name="20% - Accent1 4 2 2 3 4 2 3" xfId="14982"/>
    <cellStyle name="20% - Accent1 4 2 2 3 4 3" xfId="14983"/>
    <cellStyle name="20% - Accent1 4 2 2 3 4 3 2" xfId="14984"/>
    <cellStyle name="20% - Accent1 4 2 2 3 4 3 3" xfId="14985"/>
    <cellStyle name="20% - Accent1 4 2 2 3 4 4" xfId="14986"/>
    <cellStyle name="20% - Accent1 4 2 2 3 4 4 2" xfId="14987"/>
    <cellStyle name="20% - Accent1 4 2 2 3 4 5" xfId="14988"/>
    <cellStyle name="20% - Accent1 4 2 2 3 4 6" xfId="14989"/>
    <cellStyle name="20% - Accent1 4 2 2 3 5" xfId="14990"/>
    <cellStyle name="20% - Accent1 4 2 2 3 5 2" xfId="14991"/>
    <cellStyle name="20% - Accent1 4 2 2 3 5 2 2" xfId="14992"/>
    <cellStyle name="20% - Accent1 4 2 2 3 5 2 3" xfId="14993"/>
    <cellStyle name="20% - Accent1 4 2 2 3 5 3" xfId="14994"/>
    <cellStyle name="20% - Accent1 4 2 2 3 5 3 2" xfId="14995"/>
    <cellStyle name="20% - Accent1 4 2 2 3 5 4" xfId="14996"/>
    <cellStyle name="20% - Accent1 4 2 2 3 5 5" xfId="14997"/>
    <cellStyle name="20% - Accent1 4 2 2 3 6" xfId="14998"/>
    <cellStyle name="20% - Accent1 4 2 2 3 6 2" xfId="14999"/>
    <cellStyle name="20% - Accent1 4 2 2 3 6 3" xfId="15000"/>
    <cellStyle name="20% - Accent1 4 2 2 3 7" xfId="15001"/>
    <cellStyle name="20% - Accent1 4 2 2 3 7 2" xfId="15002"/>
    <cellStyle name="20% - Accent1 4 2 2 3 7 3" xfId="15003"/>
    <cellStyle name="20% - Accent1 4 2 2 3 8" xfId="15004"/>
    <cellStyle name="20% - Accent1 4 2 2 3 8 2" xfId="15005"/>
    <cellStyle name="20% - Accent1 4 2 2 3 9" xfId="15006"/>
    <cellStyle name="20% - Accent1 4 2 2 4" xfId="164"/>
    <cellStyle name="20% - Accent1 4 2 2 4 2" xfId="15007"/>
    <cellStyle name="20% - Accent1 4 2 2 4 2 2" xfId="15008"/>
    <cellStyle name="20% - Accent1 4 2 2 4 2 2 2" xfId="15009"/>
    <cellStyle name="20% - Accent1 4 2 2 4 2 2 3" xfId="15010"/>
    <cellStyle name="20% - Accent1 4 2 2 4 2 3" xfId="15011"/>
    <cellStyle name="20% - Accent1 4 2 2 4 2 3 2" xfId="15012"/>
    <cellStyle name="20% - Accent1 4 2 2 4 2 3 3" xfId="15013"/>
    <cellStyle name="20% - Accent1 4 2 2 4 2 4" xfId="15014"/>
    <cellStyle name="20% - Accent1 4 2 2 4 2 4 2" xfId="15015"/>
    <cellStyle name="20% - Accent1 4 2 2 4 2 5" xfId="15016"/>
    <cellStyle name="20% - Accent1 4 2 2 4 2 6" xfId="15017"/>
    <cellStyle name="20% - Accent1 4 2 2 4 3" xfId="15018"/>
    <cellStyle name="20% - Accent1 4 2 2 4 3 2" xfId="15019"/>
    <cellStyle name="20% - Accent1 4 2 2 4 3 2 2" xfId="15020"/>
    <cellStyle name="20% - Accent1 4 2 2 4 3 2 3" xfId="15021"/>
    <cellStyle name="20% - Accent1 4 2 2 4 3 3" xfId="15022"/>
    <cellStyle name="20% - Accent1 4 2 2 4 3 3 2" xfId="15023"/>
    <cellStyle name="20% - Accent1 4 2 2 4 3 3 3" xfId="15024"/>
    <cellStyle name="20% - Accent1 4 2 2 4 3 4" xfId="15025"/>
    <cellStyle name="20% - Accent1 4 2 2 4 3 4 2" xfId="15026"/>
    <cellStyle name="20% - Accent1 4 2 2 4 3 5" xfId="15027"/>
    <cellStyle name="20% - Accent1 4 2 2 4 3 6" xfId="15028"/>
    <cellStyle name="20% - Accent1 4 2 2 4 4" xfId="15029"/>
    <cellStyle name="20% - Accent1 4 2 2 4 4 2" xfId="15030"/>
    <cellStyle name="20% - Accent1 4 2 2 4 4 2 2" xfId="15031"/>
    <cellStyle name="20% - Accent1 4 2 2 4 4 2 3" xfId="15032"/>
    <cellStyle name="20% - Accent1 4 2 2 4 4 3" xfId="15033"/>
    <cellStyle name="20% - Accent1 4 2 2 4 4 3 2" xfId="15034"/>
    <cellStyle name="20% - Accent1 4 2 2 4 4 4" xfId="15035"/>
    <cellStyle name="20% - Accent1 4 2 2 4 4 5" xfId="15036"/>
    <cellStyle name="20% - Accent1 4 2 2 4 5" xfId="15037"/>
    <cellStyle name="20% - Accent1 4 2 2 4 5 2" xfId="15038"/>
    <cellStyle name="20% - Accent1 4 2 2 4 5 3" xfId="15039"/>
    <cellStyle name="20% - Accent1 4 2 2 4 6" xfId="15040"/>
    <cellStyle name="20% - Accent1 4 2 2 4 6 2" xfId="15041"/>
    <cellStyle name="20% - Accent1 4 2 2 4 6 3" xfId="15042"/>
    <cellStyle name="20% - Accent1 4 2 2 4 7" xfId="15043"/>
    <cellStyle name="20% - Accent1 4 2 2 4 7 2" xfId="15044"/>
    <cellStyle name="20% - Accent1 4 2 2 4 8" xfId="15045"/>
    <cellStyle name="20% - Accent1 4 2 2 4 9" xfId="15046"/>
    <cellStyle name="20% - Accent1 4 2 2 5" xfId="15047"/>
    <cellStyle name="20% - Accent1 4 2 2 5 2" xfId="15048"/>
    <cellStyle name="20% - Accent1 4 2 2 5 2 2" xfId="15049"/>
    <cellStyle name="20% - Accent1 4 2 2 5 2 2 2" xfId="15050"/>
    <cellStyle name="20% - Accent1 4 2 2 5 2 2 3" xfId="15051"/>
    <cellStyle name="20% - Accent1 4 2 2 5 2 3" xfId="15052"/>
    <cellStyle name="20% - Accent1 4 2 2 5 2 3 2" xfId="15053"/>
    <cellStyle name="20% - Accent1 4 2 2 5 2 3 3" xfId="15054"/>
    <cellStyle name="20% - Accent1 4 2 2 5 2 4" xfId="15055"/>
    <cellStyle name="20% - Accent1 4 2 2 5 2 4 2" xfId="15056"/>
    <cellStyle name="20% - Accent1 4 2 2 5 2 5" xfId="15057"/>
    <cellStyle name="20% - Accent1 4 2 2 5 2 6" xfId="15058"/>
    <cellStyle name="20% - Accent1 4 2 2 5 3" xfId="15059"/>
    <cellStyle name="20% - Accent1 4 2 2 5 3 2" xfId="15060"/>
    <cellStyle name="20% - Accent1 4 2 2 5 3 2 2" xfId="15061"/>
    <cellStyle name="20% - Accent1 4 2 2 5 3 2 3" xfId="15062"/>
    <cellStyle name="20% - Accent1 4 2 2 5 3 3" xfId="15063"/>
    <cellStyle name="20% - Accent1 4 2 2 5 3 3 2" xfId="15064"/>
    <cellStyle name="20% - Accent1 4 2 2 5 3 3 3" xfId="15065"/>
    <cellStyle name="20% - Accent1 4 2 2 5 3 4" xfId="15066"/>
    <cellStyle name="20% - Accent1 4 2 2 5 3 4 2" xfId="15067"/>
    <cellStyle name="20% - Accent1 4 2 2 5 3 5" xfId="15068"/>
    <cellStyle name="20% - Accent1 4 2 2 5 3 6" xfId="15069"/>
    <cellStyle name="20% - Accent1 4 2 2 5 4" xfId="15070"/>
    <cellStyle name="20% - Accent1 4 2 2 5 4 2" xfId="15071"/>
    <cellStyle name="20% - Accent1 4 2 2 5 4 2 2" xfId="15072"/>
    <cellStyle name="20% - Accent1 4 2 2 5 4 2 3" xfId="15073"/>
    <cellStyle name="20% - Accent1 4 2 2 5 4 3" xfId="15074"/>
    <cellStyle name="20% - Accent1 4 2 2 5 4 3 2" xfId="15075"/>
    <cellStyle name="20% - Accent1 4 2 2 5 4 4" xfId="15076"/>
    <cellStyle name="20% - Accent1 4 2 2 5 4 5" xfId="15077"/>
    <cellStyle name="20% - Accent1 4 2 2 5 5" xfId="15078"/>
    <cellStyle name="20% - Accent1 4 2 2 5 5 2" xfId="15079"/>
    <cellStyle name="20% - Accent1 4 2 2 5 5 3" xfId="15080"/>
    <cellStyle name="20% - Accent1 4 2 2 5 6" xfId="15081"/>
    <cellStyle name="20% - Accent1 4 2 2 5 6 2" xfId="15082"/>
    <cellStyle name="20% - Accent1 4 2 2 5 6 3" xfId="15083"/>
    <cellStyle name="20% - Accent1 4 2 2 5 7" xfId="15084"/>
    <cellStyle name="20% - Accent1 4 2 2 5 7 2" xfId="15085"/>
    <cellStyle name="20% - Accent1 4 2 2 5 8" xfId="15086"/>
    <cellStyle name="20% - Accent1 4 2 2 5 9" xfId="15087"/>
    <cellStyle name="20% - Accent1 4 2 2 6" xfId="15088"/>
    <cellStyle name="20% - Accent1 4 2 2 6 2" xfId="15089"/>
    <cellStyle name="20% - Accent1 4 2 2 6 2 2" xfId="15090"/>
    <cellStyle name="20% - Accent1 4 2 2 6 2 3" xfId="15091"/>
    <cellStyle name="20% - Accent1 4 2 2 6 3" xfId="15092"/>
    <cellStyle name="20% - Accent1 4 2 2 6 3 2" xfId="15093"/>
    <cellStyle name="20% - Accent1 4 2 2 6 3 3" xfId="15094"/>
    <cellStyle name="20% - Accent1 4 2 2 6 4" xfId="15095"/>
    <cellStyle name="20% - Accent1 4 2 2 6 4 2" xfId="15096"/>
    <cellStyle name="20% - Accent1 4 2 2 6 5" xfId="15097"/>
    <cellStyle name="20% - Accent1 4 2 2 6 6" xfId="15098"/>
    <cellStyle name="20% - Accent1 4 2 2 7" xfId="15099"/>
    <cellStyle name="20% - Accent1 4 2 2 7 2" xfId="15100"/>
    <cellStyle name="20% - Accent1 4 2 2 7 2 2" xfId="15101"/>
    <cellStyle name="20% - Accent1 4 2 2 7 2 3" xfId="15102"/>
    <cellStyle name="20% - Accent1 4 2 2 7 3" xfId="15103"/>
    <cellStyle name="20% - Accent1 4 2 2 7 3 2" xfId="15104"/>
    <cellStyle name="20% - Accent1 4 2 2 7 3 3" xfId="15105"/>
    <cellStyle name="20% - Accent1 4 2 2 7 4" xfId="15106"/>
    <cellStyle name="20% - Accent1 4 2 2 7 4 2" xfId="15107"/>
    <cellStyle name="20% - Accent1 4 2 2 7 5" xfId="15108"/>
    <cellStyle name="20% - Accent1 4 2 2 7 6" xfId="15109"/>
    <cellStyle name="20% - Accent1 4 2 2 8" xfId="15110"/>
    <cellStyle name="20% - Accent1 4 2 2 8 2" xfId="15111"/>
    <cellStyle name="20% - Accent1 4 2 2 8 2 2" xfId="15112"/>
    <cellStyle name="20% - Accent1 4 2 2 8 2 3" xfId="15113"/>
    <cellStyle name="20% - Accent1 4 2 2 8 3" xfId="15114"/>
    <cellStyle name="20% - Accent1 4 2 2 8 3 2" xfId="15115"/>
    <cellStyle name="20% - Accent1 4 2 2 8 4" xfId="15116"/>
    <cellStyle name="20% - Accent1 4 2 2 8 5" xfId="15117"/>
    <cellStyle name="20% - Accent1 4 2 2 9" xfId="15118"/>
    <cellStyle name="20% - Accent1 4 2 2 9 2" xfId="15119"/>
    <cellStyle name="20% - Accent1 4 2 2 9 3" xfId="15120"/>
    <cellStyle name="20% - Accent1 4 2 3" xfId="165"/>
    <cellStyle name="20% - Accent1 4 2 3 10" xfId="15121"/>
    <cellStyle name="20% - Accent1 4 2 3 10 2" xfId="15122"/>
    <cellStyle name="20% - Accent1 4 2 3 11" xfId="15123"/>
    <cellStyle name="20% - Accent1 4 2 3 12" xfId="15124"/>
    <cellStyle name="20% - Accent1 4 2 3 2" xfId="166"/>
    <cellStyle name="20% - Accent1 4 2 3 2 10" xfId="15125"/>
    <cellStyle name="20% - Accent1 4 2 3 2 2" xfId="167"/>
    <cellStyle name="20% - Accent1 4 2 3 2 2 2" xfId="15126"/>
    <cellStyle name="20% - Accent1 4 2 3 2 2 2 2" xfId="15127"/>
    <cellStyle name="20% - Accent1 4 2 3 2 2 2 2 2" xfId="15128"/>
    <cellStyle name="20% - Accent1 4 2 3 2 2 2 2 3" xfId="15129"/>
    <cellStyle name="20% - Accent1 4 2 3 2 2 2 3" xfId="15130"/>
    <cellStyle name="20% - Accent1 4 2 3 2 2 2 3 2" xfId="15131"/>
    <cellStyle name="20% - Accent1 4 2 3 2 2 2 3 3" xfId="15132"/>
    <cellStyle name="20% - Accent1 4 2 3 2 2 2 4" xfId="15133"/>
    <cellStyle name="20% - Accent1 4 2 3 2 2 2 4 2" xfId="15134"/>
    <cellStyle name="20% - Accent1 4 2 3 2 2 2 5" xfId="15135"/>
    <cellStyle name="20% - Accent1 4 2 3 2 2 2 6" xfId="15136"/>
    <cellStyle name="20% - Accent1 4 2 3 2 2 3" xfId="15137"/>
    <cellStyle name="20% - Accent1 4 2 3 2 2 3 2" xfId="15138"/>
    <cellStyle name="20% - Accent1 4 2 3 2 2 3 2 2" xfId="15139"/>
    <cellStyle name="20% - Accent1 4 2 3 2 2 3 2 3" xfId="15140"/>
    <cellStyle name="20% - Accent1 4 2 3 2 2 3 3" xfId="15141"/>
    <cellStyle name="20% - Accent1 4 2 3 2 2 3 3 2" xfId="15142"/>
    <cellStyle name="20% - Accent1 4 2 3 2 2 3 3 3" xfId="15143"/>
    <cellStyle name="20% - Accent1 4 2 3 2 2 3 4" xfId="15144"/>
    <cellStyle name="20% - Accent1 4 2 3 2 2 3 4 2" xfId="15145"/>
    <cellStyle name="20% - Accent1 4 2 3 2 2 3 5" xfId="15146"/>
    <cellStyle name="20% - Accent1 4 2 3 2 2 3 6" xfId="15147"/>
    <cellStyle name="20% - Accent1 4 2 3 2 2 4" xfId="15148"/>
    <cellStyle name="20% - Accent1 4 2 3 2 2 4 2" xfId="15149"/>
    <cellStyle name="20% - Accent1 4 2 3 2 2 4 2 2" xfId="15150"/>
    <cellStyle name="20% - Accent1 4 2 3 2 2 4 2 3" xfId="15151"/>
    <cellStyle name="20% - Accent1 4 2 3 2 2 4 3" xfId="15152"/>
    <cellStyle name="20% - Accent1 4 2 3 2 2 4 3 2" xfId="15153"/>
    <cellStyle name="20% - Accent1 4 2 3 2 2 4 4" xfId="15154"/>
    <cellStyle name="20% - Accent1 4 2 3 2 2 4 5" xfId="15155"/>
    <cellStyle name="20% - Accent1 4 2 3 2 2 5" xfId="15156"/>
    <cellStyle name="20% - Accent1 4 2 3 2 2 5 2" xfId="15157"/>
    <cellStyle name="20% - Accent1 4 2 3 2 2 5 3" xfId="15158"/>
    <cellStyle name="20% - Accent1 4 2 3 2 2 6" xfId="15159"/>
    <cellStyle name="20% - Accent1 4 2 3 2 2 6 2" xfId="15160"/>
    <cellStyle name="20% - Accent1 4 2 3 2 2 6 3" xfId="15161"/>
    <cellStyle name="20% - Accent1 4 2 3 2 2 7" xfId="15162"/>
    <cellStyle name="20% - Accent1 4 2 3 2 2 7 2" xfId="15163"/>
    <cellStyle name="20% - Accent1 4 2 3 2 2 8" xfId="15164"/>
    <cellStyle name="20% - Accent1 4 2 3 2 2 9" xfId="15165"/>
    <cellStyle name="20% - Accent1 4 2 3 2 3" xfId="15166"/>
    <cellStyle name="20% - Accent1 4 2 3 2 3 2" xfId="15167"/>
    <cellStyle name="20% - Accent1 4 2 3 2 3 2 2" xfId="15168"/>
    <cellStyle name="20% - Accent1 4 2 3 2 3 2 3" xfId="15169"/>
    <cellStyle name="20% - Accent1 4 2 3 2 3 3" xfId="15170"/>
    <cellStyle name="20% - Accent1 4 2 3 2 3 3 2" xfId="15171"/>
    <cellStyle name="20% - Accent1 4 2 3 2 3 3 3" xfId="15172"/>
    <cellStyle name="20% - Accent1 4 2 3 2 3 4" xfId="15173"/>
    <cellStyle name="20% - Accent1 4 2 3 2 3 4 2" xfId="15174"/>
    <cellStyle name="20% - Accent1 4 2 3 2 3 5" xfId="15175"/>
    <cellStyle name="20% - Accent1 4 2 3 2 3 6" xfId="15176"/>
    <cellStyle name="20% - Accent1 4 2 3 2 4" xfId="15177"/>
    <cellStyle name="20% - Accent1 4 2 3 2 4 2" xfId="15178"/>
    <cellStyle name="20% - Accent1 4 2 3 2 4 2 2" xfId="15179"/>
    <cellStyle name="20% - Accent1 4 2 3 2 4 2 3" xfId="15180"/>
    <cellStyle name="20% - Accent1 4 2 3 2 4 3" xfId="15181"/>
    <cellStyle name="20% - Accent1 4 2 3 2 4 3 2" xfId="15182"/>
    <cellStyle name="20% - Accent1 4 2 3 2 4 3 3" xfId="15183"/>
    <cellStyle name="20% - Accent1 4 2 3 2 4 4" xfId="15184"/>
    <cellStyle name="20% - Accent1 4 2 3 2 4 4 2" xfId="15185"/>
    <cellStyle name="20% - Accent1 4 2 3 2 4 5" xfId="15186"/>
    <cellStyle name="20% - Accent1 4 2 3 2 4 6" xfId="15187"/>
    <cellStyle name="20% - Accent1 4 2 3 2 5" xfId="15188"/>
    <cellStyle name="20% - Accent1 4 2 3 2 5 2" xfId="15189"/>
    <cellStyle name="20% - Accent1 4 2 3 2 5 2 2" xfId="15190"/>
    <cellStyle name="20% - Accent1 4 2 3 2 5 2 3" xfId="15191"/>
    <cellStyle name="20% - Accent1 4 2 3 2 5 3" xfId="15192"/>
    <cellStyle name="20% - Accent1 4 2 3 2 5 3 2" xfId="15193"/>
    <cellStyle name="20% - Accent1 4 2 3 2 5 4" xfId="15194"/>
    <cellStyle name="20% - Accent1 4 2 3 2 5 5" xfId="15195"/>
    <cellStyle name="20% - Accent1 4 2 3 2 6" xfId="15196"/>
    <cellStyle name="20% - Accent1 4 2 3 2 6 2" xfId="15197"/>
    <cellStyle name="20% - Accent1 4 2 3 2 6 3" xfId="15198"/>
    <cellStyle name="20% - Accent1 4 2 3 2 7" xfId="15199"/>
    <cellStyle name="20% - Accent1 4 2 3 2 7 2" xfId="15200"/>
    <cellStyle name="20% - Accent1 4 2 3 2 7 3" xfId="15201"/>
    <cellStyle name="20% - Accent1 4 2 3 2 8" xfId="15202"/>
    <cellStyle name="20% - Accent1 4 2 3 2 8 2" xfId="15203"/>
    <cellStyle name="20% - Accent1 4 2 3 2 9" xfId="15204"/>
    <cellStyle name="20% - Accent1 4 2 3 3" xfId="168"/>
    <cellStyle name="20% - Accent1 4 2 3 3 2" xfId="15205"/>
    <cellStyle name="20% - Accent1 4 2 3 3 2 2" xfId="15206"/>
    <cellStyle name="20% - Accent1 4 2 3 3 2 2 2" xfId="15207"/>
    <cellStyle name="20% - Accent1 4 2 3 3 2 2 3" xfId="15208"/>
    <cellStyle name="20% - Accent1 4 2 3 3 2 3" xfId="15209"/>
    <cellStyle name="20% - Accent1 4 2 3 3 2 3 2" xfId="15210"/>
    <cellStyle name="20% - Accent1 4 2 3 3 2 3 3" xfId="15211"/>
    <cellStyle name="20% - Accent1 4 2 3 3 2 4" xfId="15212"/>
    <cellStyle name="20% - Accent1 4 2 3 3 2 4 2" xfId="15213"/>
    <cellStyle name="20% - Accent1 4 2 3 3 2 5" xfId="15214"/>
    <cellStyle name="20% - Accent1 4 2 3 3 2 6" xfId="15215"/>
    <cellStyle name="20% - Accent1 4 2 3 3 3" xfId="15216"/>
    <cellStyle name="20% - Accent1 4 2 3 3 3 2" xfId="15217"/>
    <cellStyle name="20% - Accent1 4 2 3 3 3 2 2" xfId="15218"/>
    <cellStyle name="20% - Accent1 4 2 3 3 3 2 3" xfId="15219"/>
    <cellStyle name="20% - Accent1 4 2 3 3 3 3" xfId="15220"/>
    <cellStyle name="20% - Accent1 4 2 3 3 3 3 2" xfId="15221"/>
    <cellStyle name="20% - Accent1 4 2 3 3 3 3 3" xfId="15222"/>
    <cellStyle name="20% - Accent1 4 2 3 3 3 4" xfId="15223"/>
    <cellStyle name="20% - Accent1 4 2 3 3 3 4 2" xfId="15224"/>
    <cellStyle name="20% - Accent1 4 2 3 3 3 5" xfId="15225"/>
    <cellStyle name="20% - Accent1 4 2 3 3 3 6" xfId="15226"/>
    <cellStyle name="20% - Accent1 4 2 3 3 4" xfId="15227"/>
    <cellStyle name="20% - Accent1 4 2 3 3 4 2" xfId="15228"/>
    <cellStyle name="20% - Accent1 4 2 3 3 4 2 2" xfId="15229"/>
    <cellStyle name="20% - Accent1 4 2 3 3 4 2 3" xfId="15230"/>
    <cellStyle name="20% - Accent1 4 2 3 3 4 3" xfId="15231"/>
    <cellStyle name="20% - Accent1 4 2 3 3 4 3 2" xfId="15232"/>
    <cellStyle name="20% - Accent1 4 2 3 3 4 4" xfId="15233"/>
    <cellStyle name="20% - Accent1 4 2 3 3 4 5" xfId="15234"/>
    <cellStyle name="20% - Accent1 4 2 3 3 5" xfId="15235"/>
    <cellStyle name="20% - Accent1 4 2 3 3 5 2" xfId="15236"/>
    <cellStyle name="20% - Accent1 4 2 3 3 5 3" xfId="15237"/>
    <cellStyle name="20% - Accent1 4 2 3 3 6" xfId="15238"/>
    <cellStyle name="20% - Accent1 4 2 3 3 6 2" xfId="15239"/>
    <cellStyle name="20% - Accent1 4 2 3 3 6 3" xfId="15240"/>
    <cellStyle name="20% - Accent1 4 2 3 3 7" xfId="15241"/>
    <cellStyle name="20% - Accent1 4 2 3 3 7 2" xfId="15242"/>
    <cellStyle name="20% - Accent1 4 2 3 3 8" xfId="15243"/>
    <cellStyle name="20% - Accent1 4 2 3 3 9" xfId="15244"/>
    <cellStyle name="20% - Accent1 4 2 3 4" xfId="15245"/>
    <cellStyle name="20% - Accent1 4 2 3 4 2" xfId="15246"/>
    <cellStyle name="20% - Accent1 4 2 3 4 2 2" xfId="15247"/>
    <cellStyle name="20% - Accent1 4 2 3 4 2 2 2" xfId="15248"/>
    <cellStyle name="20% - Accent1 4 2 3 4 2 2 3" xfId="15249"/>
    <cellStyle name="20% - Accent1 4 2 3 4 2 3" xfId="15250"/>
    <cellStyle name="20% - Accent1 4 2 3 4 2 3 2" xfId="15251"/>
    <cellStyle name="20% - Accent1 4 2 3 4 2 3 3" xfId="15252"/>
    <cellStyle name="20% - Accent1 4 2 3 4 2 4" xfId="15253"/>
    <cellStyle name="20% - Accent1 4 2 3 4 2 4 2" xfId="15254"/>
    <cellStyle name="20% - Accent1 4 2 3 4 2 5" xfId="15255"/>
    <cellStyle name="20% - Accent1 4 2 3 4 2 6" xfId="15256"/>
    <cellStyle name="20% - Accent1 4 2 3 4 3" xfId="15257"/>
    <cellStyle name="20% - Accent1 4 2 3 4 3 2" xfId="15258"/>
    <cellStyle name="20% - Accent1 4 2 3 4 3 2 2" xfId="15259"/>
    <cellStyle name="20% - Accent1 4 2 3 4 3 2 3" xfId="15260"/>
    <cellStyle name="20% - Accent1 4 2 3 4 3 3" xfId="15261"/>
    <cellStyle name="20% - Accent1 4 2 3 4 3 3 2" xfId="15262"/>
    <cellStyle name="20% - Accent1 4 2 3 4 3 3 3" xfId="15263"/>
    <cellStyle name="20% - Accent1 4 2 3 4 3 4" xfId="15264"/>
    <cellStyle name="20% - Accent1 4 2 3 4 3 4 2" xfId="15265"/>
    <cellStyle name="20% - Accent1 4 2 3 4 3 5" xfId="15266"/>
    <cellStyle name="20% - Accent1 4 2 3 4 3 6" xfId="15267"/>
    <cellStyle name="20% - Accent1 4 2 3 4 4" xfId="15268"/>
    <cellStyle name="20% - Accent1 4 2 3 4 4 2" xfId="15269"/>
    <cellStyle name="20% - Accent1 4 2 3 4 4 2 2" xfId="15270"/>
    <cellStyle name="20% - Accent1 4 2 3 4 4 2 3" xfId="15271"/>
    <cellStyle name="20% - Accent1 4 2 3 4 4 3" xfId="15272"/>
    <cellStyle name="20% - Accent1 4 2 3 4 4 3 2" xfId="15273"/>
    <cellStyle name="20% - Accent1 4 2 3 4 4 4" xfId="15274"/>
    <cellStyle name="20% - Accent1 4 2 3 4 4 5" xfId="15275"/>
    <cellStyle name="20% - Accent1 4 2 3 4 5" xfId="15276"/>
    <cellStyle name="20% - Accent1 4 2 3 4 5 2" xfId="15277"/>
    <cellStyle name="20% - Accent1 4 2 3 4 5 3" xfId="15278"/>
    <cellStyle name="20% - Accent1 4 2 3 4 6" xfId="15279"/>
    <cellStyle name="20% - Accent1 4 2 3 4 6 2" xfId="15280"/>
    <cellStyle name="20% - Accent1 4 2 3 4 6 3" xfId="15281"/>
    <cellStyle name="20% - Accent1 4 2 3 4 7" xfId="15282"/>
    <cellStyle name="20% - Accent1 4 2 3 4 7 2" xfId="15283"/>
    <cellStyle name="20% - Accent1 4 2 3 4 8" xfId="15284"/>
    <cellStyle name="20% - Accent1 4 2 3 4 9" xfId="15285"/>
    <cellStyle name="20% - Accent1 4 2 3 5" xfId="15286"/>
    <cellStyle name="20% - Accent1 4 2 3 5 2" xfId="15287"/>
    <cellStyle name="20% - Accent1 4 2 3 5 2 2" xfId="15288"/>
    <cellStyle name="20% - Accent1 4 2 3 5 2 3" xfId="15289"/>
    <cellStyle name="20% - Accent1 4 2 3 5 3" xfId="15290"/>
    <cellStyle name="20% - Accent1 4 2 3 5 3 2" xfId="15291"/>
    <cellStyle name="20% - Accent1 4 2 3 5 3 3" xfId="15292"/>
    <cellStyle name="20% - Accent1 4 2 3 5 4" xfId="15293"/>
    <cellStyle name="20% - Accent1 4 2 3 5 4 2" xfId="15294"/>
    <cellStyle name="20% - Accent1 4 2 3 5 5" xfId="15295"/>
    <cellStyle name="20% - Accent1 4 2 3 5 6" xfId="15296"/>
    <cellStyle name="20% - Accent1 4 2 3 6" xfId="15297"/>
    <cellStyle name="20% - Accent1 4 2 3 6 2" xfId="15298"/>
    <cellStyle name="20% - Accent1 4 2 3 6 2 2" xfId="15299"/>
    <cellStyle name="20% - Accent1 4 2 3 6 2 3" xfId="15300"/>
    <cellStyle name="20% - Accent1 4 2 3 6 3" xfId="15301"/>
    <cellStyle name="20% - Accent1 4 2 3 6 3 2" xfId="15302"/>
    <cellStyle name="20% - Accent1 4 2 3 6 3 3" xfId="15303"/>
    <cellStyle name="20% - Accent1 4 2 3 6 4" xfId="15304"/>
    <cellStyle name="20% - Accent1 4 2 3 6 4 2" xfId="15305"/>
    <cellStyle name="20% - Accent1 4 2 3 6 5" xfId="15306"/>
    <cellStyle name="20% - Accent1 4 2 3 6 6" xfId="15307"/>
    <cellStyle name="20% - Accent1 4 2 3 7" xfId="15308"/>
    <cellStyle name="20% - Accent1 4 2 3 7 2" xfId="15309"/>
    <cellStyle name="20% - Accent1 4 2 3 7 2 2" xfId="15310"/>
    <cellStyle name="20% - Accent1 4 2 3 7 2 3" xfId="15311"/>
    <cellStyle name="20% - Accent1 4 2 3 7 3" xfId="15312"/>
    <cellStyle name="20% - Accent1 4 2 3 7 3 2" xfId="15313"/>
    <cellStyle name="20% - Accent1 4 2 3 7 4" xfId="15314"/>
    <cellStyle name="20% - Accent1 4 2 3 7 5" xfId="15315"/>
    <cellStyle name="20% - Accent1 4 2 3 8" xfId="15316"/>
    <cellStyle name="20% - Accent1 4 2 3 8 2" xfId="15317"/>
    <cellStyle name="20% - Accent1 4 2 3 8 3" xfId="15318"/>
    <cellStyle name="20% - Accent1 4 2 3 9" xfId="15319"/>
    <cellStyle name="20% - Accent1 4 2 3 9 2" xfId="15320"/>
    <cellStyle name="20% - Accent1 4 2 3 9 3" xfId="15321"/>
    <cellStyle name="20% - Accent1 4 2 4" xfId="169"/>
    <cellStyle name="20% - Accent1 4 2 4 10" xfId="15322"/>
    <cellStyle name="20% - Accent1 4 2 4 2" xfId="170"/>
    <cellStyle name="20% - Accent1 4 2 4 2 2" xfId="15323"/>
    <cellStyle name="20% - Accent1 4 2 4 2 2 2" xfId="15324"/>
    <cellStyle name="20% - Accent1 4 2 4 2 2 2 2" xfId="15325"/>
    <cellStyle name="20% - Accent1 4 2 4 2 2 2 3" xfId="15326"/>
    <cellStyle name="20% - Accent1 4 2 4 2 2 3" xfId="15327"/>
    <cellStyle name="20% - Accent1 4 2 4 2 2 3 2" xfId="15328"/>
    <cellStyle name="20% - Accent1 4 2 4 2 2 3 3" xfId="15329"/>
    <cellStyle name="20% - Accent1 4 2 4 2 2 4" xfId="15330"/>
    <cellStyle name="20% - Accent1 4 2 4 2 2 4 2" xfId="15331"/>
    <cellStyle name="20% - Accent1 4 2 4 2 2 5" xfId="15332"/>
    <cellStyle name="20% - Accent1 4 2 4 2 2 6" xfId="15333"/>
    <cellStyle name="20% - Accent1 4 2 4 2 3" xfId="15334"/>
    <cellStyle name="20% - Accent1 4 2 4 2 3 2" xfId="15335"/>
    <cellStyle name="20% - Accent1 4 2 4 2 3 2 2" xfId="15336"/>
    <cellStyle name="20% - Accent1 4 2 4 2 3 2 3" xfId="15337"/>
    <cellStyle name="20% - Accent1 4 2 4 2 3 3" xfId="15338"/>
    <cellStyle name="20% - Accent1 4 2 4 2 3 3 2" xfId="15339"/>
    <cellStyle name="20% - Accent1 4 2 4 2 3 3 3" xfId="15340"/>
    <cellStyle name="20% - Accent1 4 2 4 2 3 4" xfId="15341"/>
    <cellStyle name="20% - Accent1 4 2 4 2 3 4 2" xfId="15342"/>
    <cellStyle name="20% - Accent1 4 2 4 2 3 5" xfId="15343"/>
    <cellStyle name="20% - Accent1 4 2 4 2 3 6" xfId="15344"/>
    <cellStyle name="20% - Accent1 4 2 4 2 4" xfId="15345"/>
    <cellStyle name="20% - Accent1 4 2 4 2 4 2" xfId="15346"/>
    <cellStyle name="20% - Accent1 4 2 4 2 4 2 2" xfId="15347"/>
    <cellStyle name="20% - Accent1 4 2 4 2 4 2 3" xfId="15348"/>
    <cellStyle name="20% - Accent1 4 2 4 2 4 3" xfId="15349"/>
    <cellStyle name="20% - Accent1 4 2 4 2 4 3 2" xfId="15350"/>
    <cellStyle name="20% - Accent1 4 2 4 2 4 4" xfId="15351"/>
    <cellStyle name="20% - Accent1 4 2 4 2 4 5" xfId="15352"/>
    <cellStyle name="20% - Accent1 4 2 4 2 5" xfId="15353"/>
    <cellStyle name="20% - Accent1 4 2 4 2 5 2" xfId="15354"/>
    <cellStyle name="20% - Accent1 4 2 4 2 5 3" xfId="15355"/>
    <cellStyle name="20% - Accent1 4 2 4 2 6" xfId="15356"/>
    <cellStyle name="20% - Accent1 4 2 4 2 6 2" xfId="15357"/>
    <cellStyle name="20% - Accent1 4 2 4 2 6 3" xfId="15358"/>
    <cellStyle name="20% - Accent1 4 2 4 2 7" xfId="15359"/>
    <cellStyle name="20% - Accent1 4 2 4 2 7 2" xfId="15360"/>
    <cellStyle name="20% - Accent1 4 2 4 2 8" xfId="15361"/>
    <cellStyle name="20% - Accent1 4 2 4 2 9" xfId="15362"/>
    <cellStyle name="20% - Accent1 4 2 4 3" xfId="15363"/>
    <cellStyle name="20% - Accent1 4 2 4 3 2" xfId="15364"/>
    <cellStyle name="20% - Accent1 4 2 4 3 2 2" xfId="15365"/>
    <cellStyle name="20% - Accent1 4 2 4 3 2 3" xfId="15366"/>
    <cellStyle name="20% - Accent1 4 2 4 3 3" xfId="15367"/>
    <cellStyle name="20% - Accent1 4 2 4 3 3 2" xfId="15368"/>
    <cellStyle name="20% - Accent1 4 2 4 3 3 3" xfId="15369"/>
    <cellStyle name="20% - Accent1 4 2 4 3 4" xfId="15370"/>
    <cellStyle name="20% - Accent1 4 2 4 3 4 2" xfId="15371"/>
    <cellStyle name="20% - Accent1 4 2 4 3 5" xfId="15372"/>
    <cellStyle name="20% - Accent1 4 2 4 3 6" xfId="15373"/>
    <cellStyle name="20% - Accent1 4 2 4 4" xfId="15374"/>
    <cellStyle name="20% - Accent1 4 2 4 4 2" xfId="15375"/>
    <cellStyle name="20% - Accent1 4 2 4 4 2 2" xfId="15376"/>
    <cellStyle name="20% - Accent1 4 2 4 4 2 3" xfId="15377"/>
    <cellStyle name="20% - Accent1 4 2 4 4 3" xfId="15378"/>
    <cellStyle name="20% - Accent1 4 2 4 4 3 2" xfId="15379"/>
    <cellStyle name="20% - Accent1 4 2 4 4 3 3" xfId="15380"/>
    <cellStyle name="20% - Accent1 4 2 4 4 4" xfId="15381"/>
    <cellStyle name="20% - Accent1 4 2 4 4 4 2" xfId="15382"/>
    <cellStyle name="20% - Accent1 4 2 4 4 5" xfId="15383"/>
    <cellStyle name="20% - Accent1 4 2 4 4 6" xfId="15384"/>
    <cellStyle name="20% - Accent1 4 2 4 5" xfId="15385"/>
    <cellStyle name="20% - Accent1 4 2 4 5 2" xfId="15386"/>
    <cellStyle name="20% - Accent1 4 2 4 5 2 2" xfId="15387"/>
    <cellStyle name="20% - Accent1 4 2 4 5 2 3" xfId="15388"/>
    <cellStyle name="20% - Accent1 4 2 4 5 3" xfId="15389"/>
    <cellStyle name="20% - Accent1 4 2 4 5 3 2" xfId="15390"/>
    <cellStyle name="20% - Accent1 4 2 4 5 4" xfId="15391"/>
    <cellStyle name="20% - Accent1 4 2 4 5 5" xfId="15392"/>
    <cellStyle name="20% - Accent1 4 2 4 6" xfId="15393"/>
    <cellStyle name="20% - Accent1 4 2 4 6 2" xfId="15394"/>
    <cellStyle name="20% - Accent1 4 2 4 6 3" xfId="15395"/>
    <cellStyle name="20% - Accent1 4 2 4 7" xfId="15396"/>
    <cellStyle name="20% - Accent1 4 2 4 7 2" xfId="15397"/>
    <cellStyle name="20% - Accent1 4 2 4 7 3" xfId="15398"/>
    <cellStyle name="20% - Accent1 4 2 4 8" xfId="15399"/>
    <cellStyle name="20% - Accent1 4 2 4 8 2" xfId="15400"/>
    <cellStyle name="20% - Accent1 4 2 4 9" xfId="15401"/>
    <cellStyle name="20% - Accent1 4 2 5" xfId="171"/>
    <cellStyle name="20% - Accent1 4 2 5 2" xfId="15402"/>
    <cellStyle name="20% - Accent1 4 2 5 2 2" xfId="15403"/>
    <cellStyle name="20% - Accent1 4 2 5 2 2 2" xfId="15404"/>
    <cellStyle name="20% - Accent1 4 2 5 2 2 3" xfId="15405"/>
    <cellStyle name="20% - Accent1 4 2 5 2 3" xfId="15406"/>
    <cellStyle name="20% - Accent1 4 2 5 2 3 2" xfId="15407"/>
    <cellStyle name="20% - Accent1 4 2 5 2 3 3" xfId="15408"/>
    <cellStyle name="20% - Accent1 4 2 5 2 4" xfId="15409"/>
    <cellStyle name="20% - Accent1 4 2 5 2 4 2" xfId="15410"/>
    <cellStyle name="20% - Accent1 4 2 5 2 5" xfId="15411"/>
    <cellStyle name="20% - Accent1 4 2 5 2 6" xfId="15412"/>
    <cellStyle name="20% - Accent1 4 2 5 3" xfId="15413"/>
    <cellStyle name="20% - Accent1 4 2 5 3 2" xfId="15414"/>
    <cellStyle name="20% - Accent1 4 2 5 3 2 2" xfId="15415"/>
    <cellStyle name="20% - Accent1 4 2 5 3 2 3" xfId="15416"/>
    <cellStyle name="20% - Accent1 4 2 5 3 3" xfId="15417"/>
    <cellStyle name="20% - Accent1 4 2 5 3 3 2" xfId="15418"/>
    <cellStyle name="20% - Accent1 4 2 5 3 3 3" xfId="15419"/>
    <cellStyle name="20% - Accent1 4 2 5 3 4" xfId="15420"/>
    <cellStyle name="20% - Accent1 4 2 5 3 4 2" xfId="15421"/>
    <cellStyle name="20% - Accent1 4 2 5 3 5" xfId="15422"/>
    <cellStyle name="20% - Accent1 4 2 5 3 6" xfId="15423"/>
    <cellStyle name="20% - Accent1 4 2 5 4" xfId="15424"/>
    <cellStyle name="20% - Accent1 4 2 5 4 2" xfId="15425"/>
    <cellStyle name="20% - Accent1 4 2 5 4 2 2" xfId="15426"/>
    <cellStyle name="20% - Accent1 4 2 5 4 2 3" xfId="15427"/>
    <cellStyle name="20% - Accent1 4 2 5 4 3" xfId="15428"/>
    <cellStyle name="20% - Accent1 4 2 5 4 3 2" xfId="15429"/>
    <cellStyle name="20% - Accent1 4 2 5 4 4" xfId="15430"/>
    <cellStyle name="20% - Accent1 4 2 5 4 5" xfId="15431"/>
    <cellStyle name="20% - Accent1 4 2 5 5" xfId="15432"/>
    <cellStyle name="20% - Accent1 4 2 5 5 2" xfId="15433"/>
    <cellStyle name="20% - Accent1 4 2 5 5 3" xfId="15434"/>
    <cellStyle name="20% - Accent1 4 2 5 6" xfId="15435"/>
    <cellStyle name="20% - Accent1 4 2 5 6 2" xfId="15436"/>
    <cellStyle name="20% - Accent1 4 2 5 6 3" xfId="15437"/>
    <cellStyle name="20% - Accent1 4 2 5 7" xfId="15438"/>
    <cellStyle name="20% - Accent1 4 2 5 7 2" xfId="15439"/>
    <cellStyle name="20% - Accent1 4 2 5 8" xfId="15440"/>
    <cellStyle name="20% - Accent1 4 2 5 9" xfId="15441"/>
    <cellStyle name="20% - Accent1 4 2 6" xfId="13846"/>
    <cellStyle name="20% - Accent1 4 2 6 2" xfId="15442"/>
    <cellStyle name="20% - Accent1 4 2 6 2 2" xfId="15443"/>
    <cellStyle name="20% - Accent1 4 2 6 2 2 2" xfId="15444"/>
    <cellStyle name="20% - Accent1 4 2 6 2 2 3" xfId="15445"/>
    <cellStyle name="20% - Accent1 4 2 6 2 3" xfId="15446"/>
    <cellStyle name="20% - Accent1 4 2 6 2 3 2" xfId="15447"/>
    <cellStyle name="20% - Accent1 4 2 6 2 3 3" xfId="15448"/>
    <cellStyle name="20% - Accent1 4 2 6 2 4" xfId="15449"/>
    <cellStyle name="20% - Accent1 4 2 6 2 4 2" xfId="15450"/>
    <cellStyle name="20% - Accent1 4 2 6 2 5" xfId="15451"/>
    <cellStyle name="20% - Accent1 4 2 6 2 6" xfId="15452"/>
    <cellStyle name="20% - Accent1 4 2 6 3" xfId="15453"/>
    <cellStyle name="20% - Accent1 4 2 6 3 2" xfId="15454"/>
    <cellStyle name="20% - Accent1 4 2 6 3 2 2" xfId="15455"/>
    <cellStyle name="20% - Accent1 4 2 6 3 2 3" xfId="15456"/>
    <cellStyle name="20% - Accent1 4 2 6 3 3" xfId="15457"/>
    <cellStyle name="20% - Accent1 4 2 6 3 3 2" xfId="15458"/>
    <cellStyle name="20% - Accent1 4 2 6 3 3 3" xfId="15459"/>
    <cellStyle name="20% - Accent1 4 2 6 3 4" xfId="15460"/>
    <cellStyle name="20% - Accent1 4 2 6 3 4 2" xfId="15461"/>
    <cellStyle name="20% - Accent1 4 2 6 3 5" xfId="15462"/>
    <cellStyle name="20% - Accent1 4 2 6 3 6" xfId="15463"/>
    <cellStyle name="20% - Accent1 4 2 6 4" xfId="15464"/>
    <cellStyle name="20% - Accent1 4 2 6 4 2" xfId="15465"/>
    <cellStyle name="20% - Accent1 4 2 6 4 2 2" xfId="15466"/>
    <cellStyle name="20% - Accent1 4 2 6 4 2 3" xfId="15467"/>
    <cellStyle name="20% - Accent1 4 2 6 4 3" xfId="15468"/>
    <cellStyle name="20% - Accent1 4 2 6 4 3 2" xfId="15469"/>
    <cellStyle name="20% - Accent1 4 2 6 4 4" xfId="15470"/>
    <cellStyle name="20% - Accent1 4 2 6 4 5" xfId="15471"/>
    <cellStyle name="20% - Accent1 4 2 6 5" xfId="15472"/>
    <cellStyle name="20% - Accent1 4 2 6 5 2" xfId="15473"/>
    <cellStyle name="20% - Accent1 4 2 6 5 3" xfId="15474"/>
    <cellStyle name="20% - Accent1 4 2 6 6" xfId="15475"/>
    <cellStyle name="20% - Accent1 4 2 6 6 2" xfId="15476"/>
    <cellStyle name="20% - Accent1 4 2 6 6 3" xfId="15477"/>
    <cellStyle name="20% - Accent1 4 2 6 7" xfId="15478"/>
    <cellStyle name="20% - Accent1 4 2 6 7 2" xfId="15479"/>
    <cellStyle name="20% - Accent1 4 2 6 8" xfId="15480"/>
    <cellStyle name="20% - Accent1 4 2 6 9" xfId="15481"/>
    <cellStyle name="20% - Accent1 4 2 7" xfId="15482"/>
    <cellStyle name="20% - Accent1 4 2 7 2" xfId="15483"/>
    <cellStyle name="20% - Accent1 4 2 7 2 2" xfId="15484"/>
    <cellStyle name="20% - Accent1 4 2 7 2 3" xfId="15485"/>
    <cellStyle name="20% - Accent1 4 2 7 3" xfId="15486"/>
    <cellStyle name="20% - Accent1 4 2 7 3 2" xfId="15487"/>
    <cellStyle name="20% - Accent1 4 2 7 3 3" xfId="15488"/>
    <cellStyle name="20% - Accent1 4 2 7 4" xfId="15489"/>
    <cellStyle name="20% - Accent1 4 2 7 4 2" xfId="15490"/>
    <cellStyle name="20% - Accent1 4 2 7 5" xfId="15491"/>
    <cellStyle name="20% - Accent1 4 2 7 6" xfId="15492"/>
    <cellStyle name="20% - Accent1 4 2 8" xfId="15493"/>
    <cellStyle name="20% - Accent1 4 2 8 2" xfId="15494"/>
    <cellStyle name="20% - Accent1 4 2 8 2 2" xfId="15495"/>
    <cellStyle name="20% - Accent1 4 2 8 2 3" xfId="15496"/>
    <cellStyle name="20% - Accent1 4 2 8 3" xfId="15497"/>
    <cellStyle name="20% - Accent1 4 2 8 3 2" xfId="15498"/>
    <cellStyle name="20% - Accent1 4 2 8 3 3" xfId="15499"/>
    <cellStyle name="20% - Accent1 4 2 8 4" xfId="15500"/>
    <cellStyle name="20% - Accent1 4 2 8 4 2" xfId="15501"/>
    <cellStyle name="20% - Accent1 4 2 8 5" xfId="15502"/>
    <cellStyle name="20% - Accent1 4 2 8 6" xfId="15503"/>
    <cellStyle name="20% - Accent1 4 2 9" xfId="15504"/>
    <cellStyle name="20% - Accent1 4 2 9 2" xfId="15505"/>
    <cellStyle name="20% - Accent1 4 2 9 2 2" xfId="15506"/>
    <cellStyle name="20% - Accent1 4 2 9 2 3" xfId="15507"/>
    <cellStyle name="20% - Accent1 4 2 9 3" xfId="15508"/>
    <cellStyle name="20% - Accent1 4 2 9 3 2" xfId="15509"/>
    <cellStyle name="20% - Accent1 4 2 9 4" xfId="15510"/>
    <cellStyle name="20% - Accent1 4 2 9 5" xfId="15511"/>
    <cellStyle name="20% - Accent1 4 3" xfId="172"/>
    <cellStyle name="20% - Accent1 4 3 10" xfId="15512"/>
    <cellStyle name="20% - Accent1 4 3 10 2" xfId="15513"/>
    <cellStyle name="20% - Accent1 4 3 10 3" xfId="15514"/>
    <cellStyle name="20% - Accent1 4 3 11" xfId="15515"/>
    <cellStyle name="20% - Accent1 4 3 11 2" xfId="15516"/>
    <cellStyle name="20% - Accent1 4 3 12" xfId="15517"/>
    <cellStyle name="20% - Accent1 4 3 13" xfId="15518"/>
    <cellStyle name="20% - Accent1 4 3 14" xfId="15519"/>
    <cellStyle name="20% - Accent1 4 3 2" xfId="173"/>
    <cellStyle name="20% - Accent1 4 3 2 10" xfId="15520"/>
    <cellStyle name="20% - Accent1 4 3 2 10 2" xfId="15521"/>
    <cellStyle name="20% - Accent1 4 3 2 11" xfId="15522"/>
    <cellStyle name="20% - Accent1 4 3 2 12" xfId="15523"/>
    <cellStyle name="20% - Accent1 4 3 2 2" xfId="174"/>
    <cellStyle name="20% - Accent1 4 3 2 2 10" xfId="15524"/>
    <cellStyle name="20% - Accent1 4 3 2 2 2" xfId="175"/>
    <cellStyle name="20% - Accent1 4 3 2 2 2 2" xfId="15525"/>
    <cellStyle name="20% - Accent1 4 3 2 2 2 2 2" xfId="15526"/>
    <cellStyle name="20% - Accent1 4 3 2 2 2 2 2 2" xfId="15527"/>
    <cellStyle name="20% - Accent1 4 3 2 2 2 2 2 3" xfId="15528"/>
    <cellStyle name="20% - Accent1 4 3 2 2 2 2 3" xfId="15529"/>
    <cellStyle name="20% - Accent1 4 3 2 2 2 2 3 2" xfId="15530"/>
    <cellStyle name="20% - Accent1 4 3 2 2 2 2 3 3" xfId="15531"/>
    <cellStyle name="20% - Accent1 4 3 2 2 2 2 4" xfId="15532"/>
    <cellStyle name="20% - Accent1 4 3 2 2 2 2 4 2" xfId="15533"/>
    <cellStyle name="20% - Accent1 4 3 2 2 2 2 5" xfId="15534"/>
    <cellStyle name="20% - Accent1 4 3 2 2 2 2 6" xfId="15535"/>
    <cellStyle name="20% - Accent1 4 3 2 2 2 3" xfId="15536"/>
    <cellStyle name="20% - Accent1 4 3 2 2 2 3 2" xfId="15537"/>
    <cellStyle name="20% - Accent1 4 3 2 2 2 3 2 2" xfId="15538"/>
    <cellStyle name="20% - Accent1 4 3 2 2 2 3 2 3" xfId="15539"/>
    <cellStyle name="20% - Accent1 4 3 2 2 2 3 3" xfId="15540"/>
    <cellStyle name="20% - Accent1 4 3 2 2 2 3 3 2" xfId="15541"/>
    <cellStyle name="20% - Accent1 4 3 2 2 2 3 3 3" xfId="15542"/>
    <cellStyle name="20% - Accent1 4 3 2 2 2 3 4" xfId="15543"/>
    <cellStyle name="20% - Accent1 4 3 2 2 2 3 4 2" xfId="15544"/>
    <cellStyle name="20% - Accent1 4 3 2 2 2 3 5" xfId="15545"/>
    <cellStyle name="20% - Accent1 4 3 2 2 2 3 6" xfId="15546"/>
    <cellStyle name="20% - Accent1 4 3 2 2 2 4" xfId="15547"/>
    <cellStyle name="20% - Accent1 4 3 2 2 2 4 2" xfId="15548"/>
    <cellStyle name="20% - Accent1 4 3 2 2 2 4 2 2" xfId="15549"/>
    <cellStyle name="20% - Accent1 4 3 2 2 2 4 2 3" xfId="15550"/>
    <cellStyle name="20% - Accent1 4 3 2 2 2 4 3" xfId="15551"/>
    <cellStyle name="20% - Accent1 4 3 2 2 2 4 3 2" xfId="15552"/>
    <cellStyle name="20% - Accent1 4 3 2 2 2 4 4" xfId="15553"/>
    <cellStyle name="20% - Accent1 4 3 2 2 2 4 5" xfId="15554"/>
    <cellStyle name="20% - Accent1 4 3 2 2 2 5" xfId="15555"/>
    <cellStyle name="20% - Accent1 4 3 2 2 2 5 2" xfId="15556"/>
    <cellStyle name="20% - Accent1 4 3 2 2 2 5 3" xfId="15557"/>
    <cellStyle name="20% - Accent1 4 3 2 2 2 6" xfId="15558"/>
    <cellStyle name="20% - Accent1 4 3 2 2 2 6 2" xfId="15559"/>
    <cellStyle name="20% - Accent1 4 3 2 2 2 6 3" xfId="15560"/>
    <cellStyle name="20% - Accent1 4 3 2 2 2 7" xfId="15561"/>
    <cellStyle name="20% - Accent1 4 3 2 2 2 7 2" xfId="15562"/>
    <cellStyle name="20% - Accent1 4 3 2 2 2 8" xfId="15563"/>
    <cellStyle name="20% - Accent1 4 3 2 2 2 9" xfId="15564"/>
    <cellStyle name="20% - Accent1 4 3 2 2 3" xfId="15565"/>
    <cellStyle name="20% - Accent1 4 3 2 2 3 2" xfId="15566"/>
    <cellStyle name="20% - Accent1 4 3 2 2 3 2 2" xfId="15567"/>
    <cellStyle name="20% - Accent1 4 3 2 2 3 2 3" xfId="15568"/>
    <cellStyle name="20% - Accent1 4 3 2 2 3 3" xfId="15569"/>
    <cellStyle name="20% - Accent1 4 3 2 2 3 3 2" xfId="15570"/>
    <cellStyle name="20% - Accent1 4 3 2 2 3 3 3" xfId="15571"/>
    <cellStyle name="20% - Accent1 4 3 2 2 3 4" xfId="15572"/>
    <cellStyle name="20% - Accent1 4 3 2 2 3 4 2" xfId="15573"/>
    <cellStyle name="20% - Accent1 4 3 2 2 3 5" xfId="15574"/>
    <cellStyle name="20% - Accent1 4 3 2 2 3 6" xfId="15575"/>
    <cellStyle name="20% - Accent1 4 3 2 2 4" xfId="15576"/>
    <cellStyle name="20% - Accent1 4 3 2 2 4 2" xfId="15577"/>
    <cellStyle name="20% - Accent1 4 3 2 2 4 2 2" xfId="15578"/>
    <cellStyle name="20% - Accent1 4 3 2 2 4 2 3" xfId="15579"/>
    <cellStyle name="20% - Accent1 4 3 2 2 4 3" xfId="15580"/>
    <cellStyle name="20% - Accent1 4 3 2 2 4 3 2" xfId="15581"/>
    <cellStyle name="20% - Accent1 4 3 2 2 4 3 3" xfId="15582"/>
    <cellStyle name="20% - Accent1 4 3 2 2 4 4" xfId="15583"/>
    <cellStyle name="20% - Accent1 4 3 2 2 4 4 2" xfId="15584"/>
    <cellStyle name="20% - Accent1 4 3 2 2 4 5" xfId="15585"/>
    <cellStyle name="20% - Accent1 4 3 2 2 4 6" xfId="15586"/>
    <cellStyle name="20% - Accent1 4 3 2 2 5" xfId="15587"/>
    <cellStyle name="20% - Accent1 4 3 2 2 5 2" xfId="15588"/>
    <cellStyle name="20% - Accent1 4 3 2 2 5 2 2" xfId="15589"/>
    <cellStyle name="20% - Accent1 4 3 2 2 5 2 3" xfId="15590"/>
    <cellStyle name="20% - Accent1 4 3 2 2 5 3" xfId="15591"/>
    <cellStyle name="20% - Accent1 4 3 2 2 5 3 2" xfId="15592"/>
    <cellStyle name="20% - Accent1 4 3 2 2 5 4" xfId="15593"/>
    <cellStyle name="20% - Accent1 4 3 2 2 5 5" xfId="15594"/>
    <cellStyle name="20% - Accent1 4 3 2 2 6" xfId="15595"/>
    <cellStyle name="20% - Accent1 4 3 2 2 6 2" xfId="15596"/>
    <cellStyle name="20% - Accent1 4 3 2 2 6 3" xfId="15597"/>
    <cellStyle name="20% - Accent1 4 3 2 2 7" xfId="15598"/>
    <cellStyle name="20% - Accent1 4 3 2 2 7 2" xfId="15599"/>
    <cellStyle name="20% - Accent1 4 3 2 2 7 3" xfId="15600"/>
    <cellStyle name="20% - Accent1 4 3 2 2 8" xfId="15601"/>
    <cellStyle name="20% - Accent1 4 3 2 2 8 2" xfId="15602"/>
    <cellStyle name="20% - Accent1 4 3 2 2 9" xfId="15603"/>
    <cellStyle name="20% - Accent1 4 3 2 3" xfId="176"/>
    <cellStyle name="20% - Accent1 4 3 2 3 2" xfId="15604"/>
    <cellStyle name="20% - Accent1 4 3 2 3 2 2" xfId="15605"/>
    <cellStyle name="20% - Accent1 4 3 2 3 2 2 2" xfId="15606"/>
    <cellStyle name="20% - Accent1 4 3 2 3 2 2 3" xfId="15607"/>
    <cellStyle name="20% - Accent1 4 3 2 3 2 3" xfId="15608"/>
    <cellStyle name="20% - Accent1 4 3 2 3 2 3 2" xfId="15609"/>
    <cellStyle name="20% - Accent1 4 3 2 3 2 3 3" xfId="15610"/>
    <cellStyle name="20% - Accent1 4 3 2 3 2 4" xfId="15611"/>
    <cellStyle name="20% - Accent1 4 3 2 3 2 4 2" xfId="15612"/>
    <cellStyle name="20% - Accent1 4 3 2 3 2 5" xfId="15613"/>
    <cellStyle name="20% - Accent1 4 3 2 3 2 6" xfId="15614"/>
    <cellStyle name="20% - Accent1 4 3 2 3 3" xfId="15615"/>
    <cellStyle name="20% - Accent1 4 3 2 3 3 2" xfId="15616"/>
    <cellStyle name="20% - Accent1 4 3 2 3 3 2 2" xfId="15617"/>
    <cellStyle name="20% - Accent1 4 3 2 3 3 2 3" xfId="15618"/>
    <cellStyle name="20% - Accent1 4 3 2 3 3 3" xfId="15619"/>
    <cellStyle name="20% - Accent1 4 3 2 3 3 3 2" xfId="15620"/>
    <cellStyle name="20% - Accent1 4 3 2 3 3 3 3" xfId="15621"/>
    <cellStyle name="20% - Accent1 4 3 2 3 3 4" xfId="15622"/>
    <cellStyle name="20% - Accent1 4 3 2 3 3 4 2" xfId="15623"/>
    <cellStyle name="20% - Accent1 4 3 2 3 3 5" xfId="15624"/>
    <cellStyle name="20% - Accent1 4 3 2 3 3 6" xfId="15625"/>
    <cellStyle name="20% - Accent1 4 3 2 3 4" xfId="15626"/>
    <cellStyle name="20% - Accent1 4 3 2 3 4 2" xfId="15627"/>
    <cellStyle name="20% - Accent1 4 3 2 3 4 2 2" xfId="15628"/>
    <cellStyle name="20% - Accent1 4 3 2 3 4 2 3" xfId="15629"/>
    <cellStyle name="20% - Accent1 4 3 2 3 4 3" xfId="15630"/>
    <cellStyle name="20% - Accent1 4 3 2 3 4 3 2" xfId="15631"/>
    <cellStyle name="20% - Accent1 4 3 2 3 4 4" xfId="15632"/>
    <cellStyle name="20% - Accent1 4 3 2 3 4 5" xfId="15633"/>
    <cellStyle name="20% - Accent1 4 3 2 3 5" xfId="15634"/>
    <cellStyle name="20% - Accent1 4 3 2 3 5 2" xfId="15635"/>
    <cellStyle name="20% - Accent1 4 3 2 3 5 3" xfId="15636"/>
    <cellStyle name="20% - Accent1 4 3 2 3 6" xfId="15637"/>
    <cellStyle name="20% - Accent1 4 3 2 3 6 2" xfId="15638"/>
    <cellStyle name="20% - Accent1 4 3 2 3 6 3" xfId="15639"/>
    <cellStyle name="20% - Accent1 4 3 2 3 7" xfId="15640"/>
    <cellStyle name="20% - Accent1 4 3 2 3 7 2" xfId="15641"/>
    <cellStyle name="20% - Accent1 4 3 2 3 8" xfId="15642"/>
    <cellStyle name="20% - Accent1 4 3 2 3 9" xfId="15643"/>
    <cellStyle name="20% - Accent1 4 3 2 4" xfId="15644"/>
    <cellStyle name="20% - Accent1 4 3 2 4 2" xfId="15645"/>
    <cellStyle name="20% - Accent1 4 3 2 4 2 2" xfId="15646"/>
    <cellStyle name="20% - Accent1 4 3 2 4 2 2 2" xfId="15647"/>
    <cellStyle name="20% - Accent1 4 3 2 4 2 2 3" xfId="15648"/>
    <cellStyle name="20% - Accent1 4 3 2 4 2 3" xfId="15649"/>
    <cellStyle name="20% - Accent1 4 3 2 4 2 3 2" xfId="15650"/>
    <cellStyle name="20% - Accent1 4 3 2 4 2 3 3" xfId="15651"/>
    <cellStyle name="20% - Accent1 4 3 2 4 2 4" xfId="15652"/>
    <cellStyle name="20% - Accent1 4 3 2 4 2 4 2" xfId="15653"/>
    <cellStyle name="20% - Accent1 4 3 2 4 2 5" xfId="15654"/>
    <cellStyle name="20% - Accent1 4 3 2 4 2 6" xfId="15655"/>
    <cellStyle name="20% - Accent1 4 3 2 4 3" xfId="15656"/>
    <cellStyle name="20% - Accent1 4 3 2 4 3 2" xfId="15657"/>
    <cellStyle name="20% - Accent1 4 3 2 4 3 2 2" xfId="15658"/>
    <cellStyle name="20% - Accent1 4 3 2 4 3 2 3" xfId="15659"/>
    <cellStyle name="20% - Accent1 4 3 2 4 3 3" xfId="15660"/>
    <cellStyle name="20% - Accent1 4 3 2 4 3 3 2" xfId="15661"/>
    <cellStyle name="20% - Accent1 4 3 2 4 3 3 3" xfId="15662"/>
    <cellStyle name="20% - Accent1 4 3 2 4 3 4" xfId="15663"/>
    <cellStyle name="20% - Accent1 4 3 2 4 3 4 2" xfId="15664"/>
    <cellStyle name="20% - Accent1 4 3 2 4 3 5" xfId="15665"/>
    <cellStyle name="20% - Accent1 4 3 2 4 3 6" xfId="15666"/>
    <cellStyle name="20% - Accent1 4 3 2 4 4" xfId="15667"/>
    <cellStyle name="20% - Accent1 4 3 2 4 4 2" xfId="15668"/>
    <cellStyle name="20% - Accent1 4 3 2 4 4 2 2" xfId="15669"/>
    <cellStyle name="20% - Accent1 4 3 2 4 4 2 3" xfId="15670"/>
    <cellStyle name="20% - Accent1 4 3 2 4 4 3" xfId="15671"/>
    <cellStyle name="20% - Accent1 4 3 2 4 4 3 2" xfId="15672"/>
    <cellStyle name="20% - Accent1 4 3 2 4 4 4" xfId="15673"/>
    <cellStyle name="20% - Accent1 4 3 2 4 4 5" xfId="15674"/>
    <cellStyle name="20% - Accent1 4 3 2 4 5" xfId="15675"/>
    <cellStyle name="20% - Accent1 4 3 2 4 5 2" xfId="15676"/>
    <cellStyle name="20% - Accent1 4 3 2 4 5 3" xfId="15677"/>
    <cellStyle name="20% - Accent1 4 3 2 4 6" xfId="15678"/>
    <cellStyle name="20% - Accent1 4 3 2 4 6 2" xfId="15679"/>
    <cellStyle name="20% - Accent1 4 3 2 4 6 3" xfId="15680"/>
    <cellStyle name="20% - Accent1 4 3 2 4 7" xfId="15681"/>
    <cellStyle name="20% - Accent1 4 3 2 4 7 2" xfId="15682"/>
    <cellStyle name="20% - Accent1 4 3 2 4 8" xfId="15683"/>
    <cellStyle name="20% - Accent1 4 3 2 4 9" xfId="15684"/>
    <cellStyle name="20% - Accent1 4 3 2 5" xfId="15685"/>
    <cellStyle name="20% - Accent1 4 3 2 5 2" xfId="15686"/>
    <cellStyle name="20% - Accent1 4 3 2 5 2 2" xfId="15687"/>
    <cellStyle name="20% - Accent1 4 3 2 5 2 3" xfId="15688"/>
    <cellStyle name="20% - Accent1 4 3 2 5 3" xfId="15689"/>
    <cellStyle name="20% - Accent1 4 3 2 5 3 2" xfId="15690"/>
    <cellStyle name="20% - Accent1 4 3 2 5 3 3" xfId="15691"/>
    <cellStyle name="20% - Accent1 4 3 2 5 4" xfId="15692"/>
    <cellStyle name="20% - Accent1 4 3 2 5 4 2" xfId="15693"/>
    <cellStyle name="20% - Accent1 4 3 2 5 5" xfId="15694"/>
    <cellStyle name="20% - Accent1 4 3 2 5 6" xfId="15695"/>
    <cellStyle name="20% - Accent1 4 3 2 6" xfId="15696"/>
    <cellStyle name="20% - Accent1 4 3 2 6 2" xfId="15697"/>
    <cellStyle name="20% - Accent1 4 3 2 6 2 2" xfId="15698"/>
    <cellStyle name="20% - Accent1 4 3 2 6 2 3" xfId="15699"/>
    <cellStyle name="20% - Accent1 4 3 2 6 3" xfId="15700"/>
    <cellStyle name="20% - Accent1 4 3 2 6 3 2" xfId="15701"/>
    <cellStyle name="20% - Accent1 4 3 2 6 3 3" xfId="15702"/>
    <cellStyle name="20% - Accent1 4 3 2 6 4" xfId="15703"/>
    <cellStyle name="20% - Accent1 4 3 2 6 4 2" xfId="15704"/>
    <cellStyle name="20% - Accent1 4 3 2 6 5" xfId="15705"/>
    <cellStyle name="20% - Accent1 4 3 2 6 6" xfId="15706"/>
    <cellStyle name="20% - Accent1 4 3 2 7" xfId="15707"/>
    <cellStyle name="20% - Accent1 4 3 2 7 2" xfId="15708"/>
    <cellStyle name="20% - Accent1 4 3 2 7 2 2" xfId="15709"/>
    <cellStyle name="20% - Accent1 4 3 2 7 2 3" xfId="15710"/>
    <cellStyle name="20% - Accent1 4 3 2 7 3" xfId="15711"/>
    <cellStyle name="20% - Accent1 4 3 2 7 3 2" xfId="15712"/>
    <cellStyle name="20% - Accent1 4 3 2 7 4" xfId="15713"/>
    <cellStyle name="20% - Accent1 4 3 2 7 5" xfId="15714"/>
    <cellStyle name="20% - Accent1 4 3 2 8" xfId="15715"/>
    <cellStyle name="20% - Accent1 4 3 2 8 2" xfId="15716"/>
    <cellStyle name="20% - Accent1 4 3 2 8 3" xfId="15717"/>
    <cellStyle name="20% - Accent1 4 3 2 9" xfId="15718"/>
    <cellStyle name="20% - Accent1 4 3 2 9 2" xfId="15719"/>
    <cellStyle name="20% - Accent1 4 3 2 9 3" xfId="15720"/>
    <cellStyle name="20% - Accent1 4 3 3" xfId="177"/>
    <cellStyle name="20% - Accent1 4 3 3 10" xfId="15721"/>
    <cellStyle name="20% - Accent1 4 3 3 2" xfId="178"/>
    <cellStyle name="20% - Accent1 4 3 3 2 2" xfId="15722"/>
    <cellStyle name="20% - Accent1 4 3 3 2 2 2" xfId="15723"/>
    <cellStyle name="20% - Accent1 4 3 3 2 2 2 2" xfId="15724"/>
    <cellStyle name="20% - Accent1 4 3 3 2 2 2 3" xfId="15725"/>
    <cellStyle name="20% - Accent1 4 3 3 2 2 3" xfId="15726"/>
    <cellStyle name="20% - Accent1 4 3 3 2 2 3 2" xfId="15727"/>
    <cellStyle name="20% - Accent1 4 3 3 2 2 3 3" xfId="15728"/>
    <cellStyle name="20% - Accent1 4 3 3 2 2 4" xfId="15729"/>
    <cellStyle name="20% - Accent1 4 3 3 2 2 4 2" xfId="15730"/>
    <cellStyle name="20% - Accent1 4 3 3 2 2 5" xfId="15731"/>
    <cellStyle name="20% - Accent1 4 3 3 2 2 6" xfId="15732"/>
    <cellStyle name="20% - Accent1 4 3 3 2 3" xfId="15733"/>
    <cellStyle name="20% - Accent1 4 3 3 2 3 2" xfId="15734"/>
    <cellStyle name="20% - Accent1 4 3 3 2 3 2 2" xfId="15735"/>
    <cellStyle name="20% - Accent1 4 3 3 2 3 2 3" xfId="15736"/>
    <cellStyle name="20% - Accent1 4 3 3 2 3 3" xfId="15737"/>
    <cellStyle name="20% - Accent1 4 3 3 2 3 3 2" xfId="15738"/>
    <cellStyle name="20% - Accent1 4 3 3 2 3 3 3" xfId="15739"/>
    <cellStyle name="20% - Accent1 4 3 3 2 3 4" xfId="15740"/>
    <cellStyle name="20% - Accent1 4 3 3 2 3 4 2" xfId="15741"/>
    <cellStyle name="20% - Accent1 4 3 3 2 3 5" xfId="15742"/>
    <cellStyle name="20% - Accent1 4 3 3 2 3 6" xfId="15743"/>
    <cellStyle name="20% - Accent1 4 3 3 2 4" xfId="15744"/>
    <cellStyle name="20% - Accent1 4 3 3 2 4 2" xfId="15745"/>
    <cellStyle name="20% - Accent1 4 3 3 2 4 2 2" xfId="15746"/>
    <cellStyle name="20% - Accent1 4 3 3 2 4 2 3" xfId="15747"/>
    <cellStyle name="20% - Accent1 4 3 3 2 4 3" xfId="15748"/>
    <cellStyle name="20% - Accent1 4 3 3 2 4 3 2" xfId="15749"/>
    <cellStyle name="20% - Accent1 4 3 3 2 4 4" xfId="15750"/>
    <cellStyle name="20% - Accent1 4 3 3 2 4 5" xfId="15751"/>
    <cellStyle name="20% - Accent1 4 3 3 2 5" xfId="15752"/>
    <cellStyle name="20% - Accent1 4 3 3 2 5 2" xfId="15753"/>
    <cellStyle name="20% - Accent1 4 3 3 2 5 3" xfId="15754"/>
    <cellStyle name="20% - Accent1 4 3 3 2 6" xfId="15755"/>
    <cellStyle name="20% - Accent1 4 3 3 2 6 2" xfId="15756"/>
    <cellStyle name="20% - Accent1 4 3 3 2 6 3" xfId="15757"/>
    <cellStyle name="20% - Accent1 4 3 3 2 7" xfId="15758"/>
    <cellStyle name="20% - Accent1 4 3 3 2 7 2" xfId="15759"/>
    <cellStyle name="20% - Accent1 4 3 3 2 8" xfId="15760"/>
    <cellStyle name="20% - Accent1 4 3 3 2 9" xfId="15761"/>
    <cellStyle name="20% - Accent1 4 3 3 3" xfId="15762"/>
    <cellStyle name="20% - Accent1 4 3 3 3 2" xfId="15763"/>
    <cellStyle name="20% - Accent1 4 3 3 3 2 2" xfId="15764"/>
    <cellStyle name="20% - Accent1 4 3 3 3 2 3" xfId="15765"/>
    <cellStyle name="20% - Accent1 4 3 3 3 3" xfId="15766"/>
    <cellStyle name="20% - Accent1 4 3 3 3 3 2" xfId="15767"/>
    <cellStyle name="20% - Accent1 4 3 3 3 3 3" xfId="15768"/>
    <cellStyle name="20% - Accent1 4 3 3 3 4" xfId="15769"/>
    <cellStyle name="20% - Accent1 4 3 3 3 4 2" xfId="15770"/>
    <cellStyle name="20% - Accent1 4 3 3 3 5" xfId="15771"/>
    <cellStyle name="20% - Accent1 4 3 3 3 6" xfId="15772"/>
    <cellStyle name="20% - Accent1 4 3 3 4" xfId="15773"/>
    <cellStyle name="20% - Accent1 4 3 3 4 2" xfId="15774"/>
    <cellStyle name="20% - Accent1 4 3 3 4 2 2" xfId="15775"/>
    <cellStyle name="20% - Accent1 4 3 3 4 2 3" xfId="15776"/>
    <cellStyle name="20% - Accent1 4 3 3 4 3" xfId="15777"/>
    <cellStyle name="20% - Accent1 4 3 3 4 3 2" xfId="15778"/>
    <cellStyle name="20% - Accent1 4 3 3 4 3 3" xfId="15779"/>
    <cellStyle name="20% - Accent1 4 3 3 4 4" xfId="15780"/>
    <cellStyle name="20% - Accent1 4 3 3 4 4 2" xfId="15781"/>
    <cellStyle name="20% - Accent1 4 3 3 4 5" xfId="15782"/>
    <cellStyle name="20% - Accent1 4 3 3 4 6" xfId="15783"/>
    <cellStyle name="20% - Accent1 4 3 3 5" xfId="15784"/>
    <cellStyle name="20% - Accent1 4 3 3 5 2" xfId="15785"/>
    <cellStyle name="20% - Accent1 4 3 3 5 2 2" xfId="15786"/>
    <cellStyle name="20% - Accent1 4 3 3 5 2 3" xfId="15787"/>
    <cellStyle name="20% - Accent1 4 3 3 5 3" xfId="15788"/>
    <cellStyle name="20% - Accent1 4 3 3 5 3 2" xfId="15789"/>
    <cellStyle name="20% - Accent1 4 3 3 5 4" xfId="15790"/>
    <cellStyle name="20% - Accent1 4 3 3 5 5" xfId="15791"/>
    <cellStyle name="20% - Accent1 4 3 3 6" xfId="15792"/>
    <cellStyle name="20% - Accent1 4 3 3 6 2" xfId="15793"/>
    <cellStyle name="20% - Accent1 4 3 3 6 3" xfId="15794"/>
    <cellStyle name="20% - Accent1 4 3 3 7" xfId="15795"/>
    <cellStyle name="20% - Accent1 4 3 3 7 2" xfId="15796"/>
    <cellStyle name="20% - Accent1 4 3 3 7 3" xfId="15797"/>
    <cellStyle name="20% - Accent1 4 3 3 8" xfId="15798"/>
    <cellStyle name="20% - Accent1 4 3 3 8 2" xfId="15799"/>
    <cellStyle name="20% - Accent1 4 3 3 9" xfId="15800"/>
    <cellStyle name="20% - Accent1 4 3 4" xfId="179"/>
    <cellStyle name="20% - Accent1 4 3 4 2" xfId="15801"/>
    <cellStyle name="20% - Accent1 4 3 4 2 2" xfId="15802"/>
    <cellStyle name="20% - Accent1 4 3 4 2 2 2" xfId="15803"/>
    <cellStyle name="20% - Accent1 4 3 4 2 2 3" xfId="15804"/>
    <cellStyle name="20% - Accent1 4 3 4 2 3" xfId="15805"/>
    <cellStyle name="20% - Accent1 4 3 4 2 3 2" xfId="15806"/>
    <cellStyle name="20% - Accent1 4 3 4 2 3 3" xfId="15807"/>
    <cellStyle name="20% - Accent1 4 3 4 2 4" xfId="15808"/>
    <cellStyle name="20% - Accent1 4 3 4 2 4 2" xfId="15809"/>
    <cellStyle name="20% - Accent1 4 3 4 2 5" xfId="15810"/>
    <cellStyle name="20% - Accent1 4 3 4 2 6" xfId="15811"/>
    <cellStyle name="20% - Accent1 4 3 4 3" xfId="15812"/>
    <cellStyle name="20% - Accent1 4 3 4 3 2" xfId="15813"/>
    <cellStyle name="20% - Accent1 4 3 4 3 2 2" xfId="15814"/>
    <cellStyle name="20% - Accent1 4 3 4 3 2 3" xfId="15815"/>
    <cellStyle name="20% - Accent1 4 3 4 3 3" xfId="15816"/>
    <cellStyle name="20% - Accent1 4 3 4 3 3 2" xfId="15817"/>
    <cellStyle name="20% - Accent1 4 3 4 3 3 3" xfId="15818"/>
    <cellStyle name="20% - Accent1 4 3 4 3 4" xfId="15819"/>
    <cellStyle name="20% - Accent1 4 3 4 3 4 2" xfId="15820"/>
    <cellStyle name="20% - Accent1 4 3 4 3 5" xfId="15821"/>
    <cellStyle name="20% - Accent1 4 3 4 3 6" xfId="15822"/>
    <cellStyle name="20% - Accent1 4 3 4 4" xfId="15823"/>
    <cellStyle name="20% - Accent1 4 3 4 4 2" xfId="15824"/>
    <cellStyle name="20% - Accent1 4 3 4 4 2 2" xfId="15825"/>
    <cellStyle name="20% - Accent1 4 3 4 4 2 3" xfId="15826"/>
    <cellStyle name="20% - Accent1 4 3 4 4 3" xfId="15827"/>
    <cellStyle name="20% - Accent1 4 3 4 4 3 2" xfId="15828"/>
    <cellStyle name="20% - Accent1 4 3 4 4 4" xfId="15829"/>
    <cellStyle name="20% - Accent1 4 3 4 4 5" xfId="15830"/>
    <cellStyle name="20% - Accent1 4 3 4 5" xfId="15831"/>
    <cellStyle name="20% - Accent1 4 3 4 5 2" xfId="15832"/>
    <cellStyle name="20% - Accent1 4 3 4 5 3" xfId="15833"/>
    <cellStyle name="20% - Accent1 4 3 4 6" xfId="15834"/>
    <cellStyle name="20% - Accent1 4 3 4 6 2" xfId="15835"/>
    <cellStyle name="20% - Accent1 4 3 4 6 3" xfId="15836"/>
    <cellStyle name="20% - Accent1 4 3 4 7" xfId="15837"/>
    <cellStyle name="20% - Accent1 4 3 4 7 2" xfId="15838"/>
    <cellStyle name="20% - Accent1 4 3 4 8" xfId="15839"/>
    <cellStyle name="20% - Accent1 4 3 4 9" xfId="15840"/>
    <cellStyle name="20% - Accent1 4 3 5" xfId="8693"/>
    <cellStyle name="20% - Accent1 4 3 5 2" xfId="15841"/>
    <cellStyle name="20% - Accent1 4 3 5 2 2" xfId="15842"/>
    <cellStyle name="20% - Accent1 4 3 5 2 2 2" xfId="15843"/>
    <cellStyle name="20% - Accent1 4 3 5 2 2 3" xfId="15844"/>
    <cellStyle name="20% - Accent1 4 3 5 2 3" xfId="15845"/>
    <cellStyle name="20% - Accent1 4 3 5 2 3 2" xfId="15846"/>
    <cellStyle name="20% - Accent1 4 3 5 2 3 3" xfId="15847"/>
    <cellStyle name="20% - Accent1 4 3 5 2 4" xfId="15848"/>
    <cellStyle name="20% - Accent1 4 3 5 2 4 2" xfId="15849"/>
    <cellStyle name="20% - Accent1 4 3 5 2 5" xfId="15850"/>
    <cellStyle name="20% - Accent1 4 3 5 2 6" xfId="15851"/>
    <cellStyle name="20% - Accent1 4 3 5 3" xfId="15852"/>
    <cellStyle name="20% - Accent1 4 3 5 3 2" xfId="15853"/>
    <cellStyle name="20% - Accent1 4 3 5 3 2 2" xfId="15854"/>
    <cellStyle name="20% - Accent1 4 3 5 3 2 3" xfId="15855"/>
    <cellStyle name="20% - Accent1 4 3 5 3 3" xfId="15856"/>
    <cellStyle name="20% - Accent1 4 3 5 3 3 2" xfId="15857"/>
    <cellStyle name="20% - Accent1 4 3 5 3 3 3" xfId="15858"/>
    <cellStyle name="20% - Accent1 4 3 5 3 4" xfId="15859"/>
    <cellStyle name="20% - Accent1 4 3 5 3 4 2" xfId="15860"/>
    <cellStyle name="20% - Accent1 4 3 5 3 5" xfId="15861"/>
    <cellStyle name="20% - Accent1 4 3 5 3 6" xfId="15862"/>
    <cellStyle name="20% - Accent1 4 3 5 4" xfId="15863"/>
    <cellStyle name="20% - Accent1 4 3 5 4 2" xfId="15864"/>
    <cellStyle name="20% - Accent1 4 3 5 4 2 2" xfId="15865"/>
    <cellStyle name="20% - Accent1 4 3 5 4 2 3" xfId="15866"/>
    <cellStyle name="20% - Accent1 4 3 5 4 3" xfId="15867"/>
    <cellStyle name="20% - Accent1 4 3 5 4 3 2" xfId="15868"/>
    <cellStyle name="20% - Accent1 4 3 5 4 4" xfId="15869"/>
    <cellStyle name="20% - Accent1 4 3 5 4 5" xfId="15870"/>
    <cellStyle name="20% - Accent1 4 3 5 5" xfId="15871"/>
    <cellStyle name="20% - Accent1 4 3 5 5 2" xfId="15872"/>
    <cellStyle name="20% - Accent1 4 3 5 5 3" xfId="15873"/>
    <cellStyle name="20% - Accent1 4 3 5 6" xfId="15874"/>
    <cellStyle name="20% - Accent1 4 3 5 6 2" xfId="15875"/>
    <cellStyle name="20% - Accent1 4 3 5 6 3" xfId="15876"/>
    <cellStyle name="20% - Accent1 4 3 5 7" xfId="15877"/>
    <cellStyle name="20% - Accent1 4 3 5 7 2" xfId="15878"/>
    <cellStyle name="20% - Accent1 4 3 5 8" xfId="15879"/>
    <cellStyle name="20% - Accent1 4 3 5 9" xfId="15880"/>
    <cellStyle name="20% - Accent1 4 3 6" xfId="15881"/>
    <cellStyle name="20% - Accent1 4 3 6 2" xfId="15882"/>
    <cellStyle name="20% - Accent1 4 3 6 2 2" xfId="15883"/>
    <cellStyle name="20% - Accent1 4 3 6 2 3" xfId="15884"/>
    <cellStyle name="20% - Accent1 4 3 6 3" xfId="15885"/>
    <cellStyle name="20% - Accent1 4 3 6 3 2" xfId="15886"/>
    <cellStyle name="20% - Accent1 4 3 6 3 3" xfId="15887"/>
    <cellStyle name="20% - Accent1 4 3 6 4" xfId="15888"/>
    <cellStyle name="20% - Accent1 4 3 6 4 2" xfId="15889"/>
    <cellStyle name="20% - Accent1 4 3 6 5" xfId="15890"/>
    <cellStyle name="20% - Accent1 4 3 6 6" xfId="15891"/>
    <cellStyle name="20% - Accent1 4 3 7" xfId="15892"/>
    <cellStyle name="20% - Accent1 4 3 7 2" xfId="15893"/>
    <cellStyle name="20% - Accent1 4 3 7 2 2" xfId="15894"/>
    <cellStyle name="20% - Accent1 4 3 7 2 3" xfId="15895"/>
    <cellStyle name="20% - Accent1 4 3 7 3" xfId="15896"/>
    <cellStyle name="20% - Accent1 4 3 7 3 2" xfId="15897"/>
    <cellStyle name="20% - Accent1 4 3 7 3 3" xfId="15898"/>
    <cellStyle name="20% - Accent1 4 3 7 4" xfId="15899"/>
    <cellStyle name="20% - Accent1 4 3 7 4 2" xfId="15900"/>
    <cellStyle name="20% - Accent1 4 3 7 5" xfId="15901"/>
    <cellStyle name="20% - Accent1 4 3 7 6" xfId="15902"/>
    <cellStyle name="20% - Accent1 4 3 8" xfId="15903"/>
    <cellStyle name="20% - Accent1 4 3 8 2" xfId="15904"/>
    <cellStyle name="20% - Accent1 4 3 8 2 2" xfId="15905"/>
    <cellStyle name="20% - Accent1 4 3 8 2 3" xfId="15906"/>
    <cellStyle name="20% - Accent1 4 3 8 3" xfId="15907"/>
    <cellStyle name="20% - Accent1 4 3 8 3 2" xfId="15908"/>
    <cellStyle name="20% - Accent1 4 3 8 4" xfId="15909"/>
    <cellStyle name="20% - Accent1 4 3 8 5" xfId="15910"/>
    <cellStyle name="20% - Accent1 4 3 9" xfId="15911"/>
    <cellStyle name="20% - Accent1 4 3 9 2" xfId="15912"/>
    <cellStyle name="20% - Accent1 4 3 9 3" xfId="15913"/>
    <cellStyle name="20% - Accent1 4 4" xfId="180"/>
    <cellStyle name="20% - Accent1 4 4 10" xfId="15914"/>
    <cellStyle name="20% - Accent1 4 4 10 2" xfId="15915"/>
    <cellStyle name="20% - Accent1 4 4 11" xfId="15916"/>
    <cellStyle name="20% - Accent1 4 4 12" xfId="15917"/>
    <cellStyle name="20% - Accent1 4 4 2" xfId="181"/>
    <cellStyle name="20% - Accent1 4 4 2 10" xfId="15918"/>
    <cellStyle name="20% - Accent1 4 4 2 2" xfId="182"/>
    <cellStyle name="20% - Accent1 4 4 2 2 2" xfId="15919"/>
    <cellStyle name="20% - Accent1 4 4 2 2 2 2" xfId="15920"/>
    <cellStyle name="20% - Accent1 4 4 2 2 2 2 2" xfId="15921"/>
    <cellStyle name="20% - Accent1 4 4 2 2 2 2 3" xfId="15922"/>
    <cellStyle name="20% - Accent1 4 4 2 2 2 3" xfId="15923"/>
    <cellStyle name="20% - Accent1 4 4 2 2 2 3 2" xfId="15924"/>
    <cellStyle name="20% - Accent1 4 4 2 2 2 3 3" xfId="15925"/>
    <cellStyle name="20% - Accent1 4 4 2 2 2 4" xfId="15926"/>
    <cellStyle name="20% - Accent1 4 4 2 2 2 4 2" xfId="15927"/>
    <cellStyle name="20% - Accent1 4 4 2 2 2 5" xfId="15928"/>
    <cellStyle name="20% - Accent1 4 4 2 2 2 6" xfId="15929"/>
    <cellStyle name="20% - Accent1 4 4 2 2 3" xfId="15930"/>
    <cellStyle name="20% - Accent1 4 4 2 2 3 2" xfId="15931"/>
    <cellStyle name="20% - Accent1 4 4 2 2 3 2 2" xfId="15932"/>
    <cellStyle name="20% - Accent1 4 4 2 2 3 2 3" xfId="15933"/>
    <cellStyle name="20% - Accent1 4 4 2 2 3 3" xfId="15934"/>
    <cellStyle name="20% - Accent1 4 4 2 2 3 3 2" xfId="15935"/>
    <cellStyle name="20% - Accent1 4 4 2 2 3 3 3" xfId="15936"/>
    <cellStyle name="20% - Accent1 4 4 2 2 3 4" xfId="15937"/>
    <cellStyle name="20% - Accent1 4 4 2 2 3 4 2" xfId="15938"/>
    <cellStyle name="20% - Accent1 4 4 2 2 3 5" xfId="15939"/>
    <cellStyle name="20% - Accent1 4 4 2 2 3 6" xfId="15940"/>
    <cellStyle name="20% - Accent1 4 4 2 2 4" xfId="15941"/>
    <cellStyle name="20% - Accent1 4 4 2 2 4 2" xfId="15942"/>
    <cellStyle name="20% - Accent1 4 4 2 2 4 2 2" xfId="15943"/>
    <cellStyle name="20% - Accent1 4 4 2 2 4 2 3" xfId="15944"/>
    <cellStyle name="20% - Accent1 4 4 2 2 4 3" xfId="15945"/>
    <cellStyle name="20% - Accent1 4 4 2 2 4 3 2" xfId="15946"/>
    <cellStyle name="20% - Accent1 4 4 2 2 4 4" xfId="15947"/>
    <cellStyle name="20% - Accent1 4 4 2 2 4 5" xfId="15948"/>
    <cellStyle name="20% - Accent1 4 4 2 2 5" xfId="15949"/>
    <cellStyle name="20% - Accent1 4 4 2 2 5 2" xfId="15950"/>
    <cellStyle name="20% - Accent1 4 4 2 2 5 3" xfId="15951"/>
    <cellStyle name="20% - Accent1 4 4 2 2 6" xfId="15952"/>
    <cellStyle name="20% - Accent1 4 4 2 2 6 2" xfId="15953"/>
    <cellStyle name="20% - Accent1 4 4 2 2 6 3" xfId="15954"/>
    <cellStyle name="20% - Accent1 4 4 2 2 7" xfId="15955"/>
    <cellStyle name="20% - Accent1 4 4 2 2 7 2" xfId="15956"/>
    <cellStyle name="20% - Accent1 4 4 2 2 8" xfId="15957"/>
    <cellStyle name="20% - Accent1 4 4 2 2 9" xfId="15958"/>
    <cellStyle name="20% - Accent1 4 4 2 3" xfId="15959"/>
    <cellStyle name="20% - Accent1 4 4 2 3 2" xfId="15960"/>
    <cellStyle name="20% - Accent1 4 4 2 3 2 2" xfId="15961"/>
    <cellStyle name="20% - Accent1 4 4 2 3 2 3" xfId="15962"/>
    <cellStyle name="20% - Accent1 4 4 2 3 3" xfId="15963"/>
    <cellStyle name="20% - Accent1 4 4 2 3 3 2" xfId="15964"/>
    <cellStyle name="20% - Accent1 4 4 2 3 3 3" xfId="15965"/>
    <cellStyle name="20% - Accent1 4 4 2 3 4" xfId="15966"/>
    <cellStyle name="20% - Accent1 4 4 2 3 4 2" xfId="15967"/>
    <cellStyle name="20% - Accent1 4 4 2 3 5" xfId="15968"/>
    <cellStyle name="20% - Accent1 4 4 2 3 6" xfId="15969"/>
    <cellStyle name="20% - Accent1 4 4 2 4" xfId="15970"/>
    <cellStyle name="20% - Accent1 4 4 2 4 2" xfId="15971"/>
    <cellStyle name="20% - Accent1 4 4 2 4 2 2" xfId="15972"/>
    <cellStyle name="20% - Accent1 4 4 2 4 2 3" xfId="15973"/>
    <cellStyle name="20% - Accent1 4 4 2 4 3" xfId="15974"/>
    <cellStyle name="20% - Accent1 4 4 2 4 3 2" xfId="15975"/>
    <cellStyle name="20% - Accent1 4 4 2 4 3 3" xfId="15976"/>
    <cellStyle name="20% - Accent1 4 4 2 4 4" xfId="15977"/>
    <cellStyle name="20% - Accent1 4 4 2 4 4 2" xfId="15978"/>
    <cellStyle name="20% - Accent1 4 4 2 4 5" xfId="15979"/>
    <cellStyle name="20% - Accent1 4 4 2 4 6" xfId="15980"/>
    <cellStyle name="20% - Accent1 4 4 2 5" xfId="15981"/>
    <cellStyle name="20% - Accent1 4 4 2 5 2" xfId="15982"/>
    <cellStyle name="20% - Accent1 4 4 2 5 2 2" xfId="15983"/>
    <cellStyle name="20% - Accent1 4 4 2 5 2 3" xfId="15984"/>
    <cellStyle name="20% - Accent1 4 4 2 5 3" xfId="15985"/>
    <cellStyle name="20% - Accent1 4 4 2 5 3 2" xfId="15986"/>
    <cellStyle name="20% - Accent1 4 4 2 5 4" xfId="15987"/>
    <cellStyle name="20% - Accent1 4 4 2 5 5" xfId="15988"/>
    <cellStyle name="20% - Accent1 4 4 2 6" xfId="15989"/>
    <cellStyle name="20% - Accent1 4 4 2 6 2" xfId="15990"/>
    <cellStyle name="20% - Accent1 4 4 2 6 3" xfId="15991"/>
    <cellStyle name="20% - Accent1 4 4 2 7" xfId="15992"/>
    <cellStyle name="20% - Accent1 4 4 2 7 2" xfId="15993"/>
    <cellStyle name="20% - Accent1 4 4 2 7 3" xfId="15994"/>
    <cellStyle name="20% - Accent1 4 4 2 8" xfId="15995"/>
    <cellStyle name="20% - Accent1 4 4 2 8 2" xfId="15996"/>
    <cellStyle name="20% - Accent1 4 4 2 9" xfId="15997"/>
    <cellStyle name="20% - Accent1 4 4 3" xfId="183"/>
    <cellStyle name="20% - Accent1 4 4 3 2" xfId="15998"/>
    <cellStyle name="20% - Accent1 4 4 3 2 2" xfId="15999"/>
    <cellStyle name="20% - Accent1 4 4 3 2 2 2" xfId="16000"/>
    <cellStyle name="20% - Accent1 4 4 3 2 2 3" xfId="16001"/>
    <cellStyle name="20% - Accent1 4 4 3 2 3" xfId="16002"/>
    <cellStyle name="20% - Accent1 4 4 3 2 3 2" xfId="16003"/>
    <cellStyle name="20% - Accent1 4 4 3 2 3 3" xfId="16004"/>
    <cellStyle name="20% - Accent1 4 4 3 2 4" xfId="16005"/>
    <cellStyle name="20% - Accent1 4 4 3 2 4 2" xfId="16006"/>
    <cellStyle name="20% - Accent1 4 4 3 2 5" xfId="16007"/>
    <cellStyle name="20% - Accent1 4 4 3 2 6" xfId="16008"/>
    <cellStyle name="20% - Accent1 4 4 3 3" xfId="16009"/>
    <cellStyle name="20% - Accent1 4 4 3 3 2" xfId="16010"/>
    <cellStyle name="20% - Accent1 4 4 3 3 2 2" xfId="16011"/>
    <cellStyle name="20% - Accent1 4 4 3 3 2 3" xfId="16012"/>
    <cellStyle name="20% - Accent1 4 4 3 3 3" xfId="16013"/>
    <cellStyle name="20% - Accent1 4 4 3 3 3 2" xfId="16014"/>
    <cellStyle name="20% - Accent1 4 4 3 3 3 3" xfId="16015"/>
    <cellStyle name="20% - Accent1 4 4 3 3 4" xfId="16016"/>
    <cellStyle name="20% - Accent1 4 4 3 3 4 2" xfId="16017"/>
    <cellStyle name="20% - Accent1 4 4 3 3 5" xfId="16018"/>
    <cellStyle name="20% - Accent1 4 4 3 3 6" xfId="16019"/>
    <cellStyle name="20% - Accent1 4 4 3 4" xfId="16020"/>
    <cellStyle name="20% - Accent1 4 4 3 4 2" xfId="16021"/>
    <cellStyle name="20% - Accent1 4 4 3 4 2 2" xfId="16022"/>
    <cellStyle name="20% - Accent1 4 4 3 4 2 3" xfId="16023"/>
    <cellStyle name="20% - Accent1 4 4 3 4 3" xfId="16024"/>
    <cellStyle name="20% - Accent1 4 4 3 4 3 2" xfId="16025"/>
    <cellStyle name="20% - Accent1 4 4 3 4 4" xfId="16026"/>
    <cellStyle name="20% - Accent1 4 4 3 4 5" xfId="16027"/>
    <cellStyle name="20% - Accent1 4 4 3 5" xfId="16028"/>
    <cellStyle name="20% - Accent1 4 4 3 5 2" xfId="16029"/>
    <cellStyle name="20% - Accent1 4 4 3 5 3" xfId="16030"/>
    <cellStyle name="20% - Accent1 4 4 3 6" xfId="16031"/>
    <cellStyle name="20% - Accent1 4 4 3 6 2" xfId="16032"/>
    <cellStyle name="20% - Accent1 4 4 3 6 3" xfId="16033"/>
    <cellStyle name="20% - Accent1 4 4 3 7" xfId="16034"/>
    <cellStyle name="20% - Accent1 4 4 3 7 2" xfId="16035"/>
    <cellStyle name="20% - Accent1 4 4 3 8" xfId="16036"/>
    <cellStyle name="20% - Accent1 4 4 3 9" xfId="16037"/>
    <cellStyle name="20% - Accent1 4 4 4" xfId="16038"/>
    <cellStyle name="20% - Accent1 4 4 4 2" xfId="16039"/>
    <cellStyle name="20% - Accent1 4 4 4 2 2" xfId="16040"/>
    <cellStyle name="20% - Accent1 4 4 4 2 2 2" xfId="16041"/>
    <cellStyle name="20% - Accent1 4 4 4 2 2 3" xfId="16042"/>
    <cellStyle name="20% - Accent1 4 4 4 2 3" xfId="16043"/>
    <cellStyle name="20% - Accent1 4 4 4 2 3 2" xfId="16044"/>
    <cellStyle name="20% - Accent1 4 4 4 2 3 3" xfId="16045"/>
    <cellStyle name="20% - Accent1 4 4 4 2 4" xfId="16046"/>
    <cellStyle name="20% - Accent1 4 4 4 2 4 2" xfId="16047"/>
    <cellStyle name="20% - Accent1 4 4 4 2 5" xfId="16048"/>
    <cellStyle name="20% - Accent1 4 4 4 2 6" xfId="16049"/>
    <cellStyle name="20% - Accent1 4 4 4 3" xfId="16050"/>
    <cellStyle name="20% - Accent1 4 4 4 3 2" xfId="16051"/>
    <cellStyle name="20% - Accent1 4 4 4 3 2 2" xfId="16052"/>
    <cellStyle name="20% - Accent1 4 4 4 3 2 3" xfId="16053"/>
    <cellStyle name="20% - Accent1 4 4 4 3 3" xfId="16054"/>
    <cellStyle name="20% - Accent1 4 4 4 3 3 2" xfId="16055"/>
    <cellStyle name="20% - Accent1 4 4 4 3 3 3" xfId="16056"/>
    <cellStyle name="20% - Accent1 4 4 4 3 4" xfId="16057"/>
    <cellStyle name="20% - Accent1 4 4 4 3 4 2" xfId="16058"/>
    <cellStyle name="20% - Accent1 4 4 4 3 5" xfId="16059"/>
    <cellStyle name="20% - Accent1 4 4 4 3 6" xfId="16060"/>
    <cellStyle name="20% - Accent1 4 4 4 4" xfId="16061"/>
    <cellStyle name="20% - Accent1 4 4 4 4 2" xfId="16062"/>
    <cellStyle name="20% - Accent1 4 4 4 4 2 2" xfId="16063"/>
    <cellStyle name="20% - Accent1 4 4 4 4 2 3" xfId="16064"/>
    <cellStyle name="20% - Accent1 4 4 4 4 3" xfId="16065"/>
    <cellStyle name="20% - Accent1 4 4 4 4 3 2" xfId="16066"/>
    <cellStyle name="20% - Accent1 4 4 4 4 4" xfId="16067"/>
    <cellStyle name="20% - Accent1 4 4 4 4 5" xfId="16068"/>
    <cellStyle name="20% - Accent1 4 4 4 5" xfId="16069"/>
    <cellStyle name="20% - Accent1 4 4 4 5 2" xfId="16070"/>
    <cellStyle name="20% - Accent1 4 4 4 5 3" xfId="16071"/>
    <cellStyle name="20% - Accent1 4 4 4 6" xfId="16072"/>
    <cellStyle name="20% - Accent1 4 4 4 6 2" xfId="16073"/>
    <cellStyle name="20% - Accent1 4 4 4 6 3" xfId="16074"/>
    <cellStyle name="20% - Accent1 4 4 4 7" xfId="16075"/>
    <cellStyle name="20% - Accent1 4 4 4 7 2" xfId="16076"/>
    <cellStyle name="20% - Accent1 4 4 4 8" xfId="16077"/>
    <cellStyle name="20% - Accent1 4 4 4 9" xfId="16078"/>
    <cellStyle name="20% - Accent1 4 4 5" xfId="16079"/>
    <cellStyle name="20% - Accent1 4 4 5 2" xfId="16080"/>
    <cellStyle name="20% - Accent1 4 4 5 2 2" xfId="16081"/>
    <cellStyle name="20% - Accent1 4 4 5 2 3" xfId="16082"/>
    <cellStyle name="20% - Accent1 4 4 5 3" xfId="16083"/>
    <cellStyle name="20% - Accent1 4 4 5 3 2" xfId="16084"/>
    <cellStyle name="20% - Accent1 4 4 5 3 3" xfId="16085"/>
    <cellStyle name="20% - Accent1 4 4 5 4" xfId="16086"/>
    <cellStyle name="20% - Accent1 4 4 5 4 2" xfId="16087"/>
    <cellStyle name="20% - Accent1 4 4 5 5" xfId="16088"/>
    <cellStyle name="20% - Accent1 4 4 5 6" xfId="16089"/>
    <cellStyle name="20% - Accent1 4 4 6" xfId="16090"/>
    <cellStyle name="20% - Accent1 4 4 6 2" xfId="16091"/>
    <cellStyle name="20% - Accent1 4 4 6 2 2" xfId="16092"/>
    <cellStyle name="20% - Accent1 4 4 6 2 3" xfId="16093"/>
    <cellStyle name="20% - Accent1 4 4 6 3" xfId="16094"/>
    <cellStyle name="20% - Accent1 4 4 6 3 2" xfId="16095"/>
    <cellStyle name="20% - Accent1 4 4 6 3 3" xfId="16096"/>
    <cellStyle name="20% - Accent1 4 4 6 4" xfId="16097"/>
    <cellStyle name="20% - Accent1 4 4 6 4 2" xfId="16098"/>
    <cellStyle name="20% - Accent1 4 4 6 5" xfId="16099"/>
    <cellStyle name="20% - Accent1 4 4 6 6" xfId="16100"/>
    <cellStyle name="20% - Accent1 4 4 7" xfId="16101"/>
    <cellStyle name="20% - Accent1 4 4 7 2" xfId="16102"/>
    <cellStyle name="20% - Accent1 4 4 7 2 2" xfId="16103"/>
    <cellStyle name="20% - Accent1 4 4 7 2 3" xfId="16104"/>
    <cellStyle name="20% - Accent1 4 4 7 3" xfId="16105"/>
    <cellStyle name="20% - Accent1 4 4 7 3 2" xfId="16106"/>
    <cellStyle name="20% - Accent1 4 4 7 4" xfId="16107"/>
    <cellStyle name="20% - Accent1 4 4 7 5" xfId="16108"/>
    <cellStyle name="20% - Accent1 4 4 8" xfId="16109"/>
    <cellStyle name="20% - Accent1 4 4 8 2" xfId="16110"/>
    <cellStyle name="20% - Accent1 4 4 8 3" xfId="16111"/>
    <cellStyle name="20% - Accent1 4 4 9" xfId="16112"/>
    <cellStyle name="20% - Accent1 4 4 9 2" xfId="16113"/>
    <cellStyle name="20% - Accent1 4 4 9 3" xfId="16114"/>
    <cellStyle name="20% - Accent1 4 5" xfId="184"/>
    <cellStyle name="20% - Accent1 4 5 10" xfId="16115"/>
    <cellStyle name="20% - Accent1 4 5 2" xfId="185"/>
    <cellStyle name="20% - Accent1 4 5 2 2" xfId="16116"/>
    <cellStyle name="20% - Accent1 4 5 2 2 2" xfId="16117"/>
    <cellStyle name="20% - Accent1 4 5 2 2 2 2" xfId="16118"/>
    <cellStyle name="20% - Accent1 4 5 2 2 2 3" xfId="16119"/>
    <cellStyle name="20% - Accent1 4 5 2 2 3" xfId="16120"/>
    <cellStyle name="20% - Accent1 4 5 2 2 3 2" xfId="16121"/>
    <cellStyle name="20% - Accent1 4 5 2 2 3 3" xfId="16122"/>
    <cellStyle name="20% - Accent1 4 5 2 2 4" xfId="16123"/>
    <cellStyle name="20% - Accent1 4 5 2 2 4 2" xfId="16124"/>
    <cellStyle name="20% - Accent1 4 5 2 2 5" xfId="16125"/>
    <cellStyle name="20% - Accent1 4 5 2 2 6" xfId="16126"/>
    <cellStyle name="20% - Accent1 4 5 2 3" xfId="16127"/>
    <cellStyle name="20% - Accent1 4 5 2 3 2" xfId="16128"/>
    <cellStyle name="20% - Accent1 4 5 2 3 2 2" xfId="16129"/>
    <cellStyle name="20% - Accent1 4 5 2 3 2 3" xfId="16130"/>
    <cellStyle name="20% - Accent1 4 5 2 3 3" xfId="16131"/>
    <cellStyle name="20% - Accent1 4 5 2 3 3 2" xfId="16132"/>
    <cellStyle name="20% - Accent1 4 5 2 3 3 3" xfId="16133"/>
    <cellStyle name="20% - Accent1 4 5 2 3 4" xfId="16134"/>
    <cellStyle name="20% - Accent1 4 5 2 3 4 2" xfId="16135"/>
    <cellStyle name="20% - Accent1 4 5 2 3 5" xfId="16136"/>
    <cellStyle name="20% - Accent1 4 5 2 3 6" xfId="16137"/>
    <cellStyle name="20% - Accent1 4 5 2 4" xfId="16138"/>
    <cellStyle name="20% - Accent1 4 5 2 4 2" xfId="16139"/>
    <cellStyle name="20% - Accent1 4 5 2 4 2 2" xfId="16140"/>
    <cellStyle name="20% - Accent1 4 5 2 4 2 3" xfId="16141"/>
    <cellStyle name="20% - Accent1 4 5 2 4 3" xfId="16142"/>
    <cellStyle name="20% - Accent1 4 5 2 4 3 2" xfId="16143"/>
    <cellStyle name="20% - Accent1 4 5 2 4 4" xfId="16144"/>
    <cellStyle name="20% - Accent1 4 5 2 4 5" xfId="16145"/>
    <cellStyle name="20% - Accent1 4 5 2 5" xfId="16146"/>
    <cellStyle name="20% - Accent1 4 5 2 5 2" xfId="16147"/>
    <cellStyle name="20% - Accent1 4 5 2 5 3" xfId="16148"/>
    <cellStyle name="20% - Accent1 4 5 2 6" xfId="16149"/>
    <cellStyle name="20% - Accent1 4 5 2 6 2" xfId="16150"/>
    <cellStyle name="20% - Accent1 4 5 2 6 3" xfId="16151"/>
    <cellStyle name="20% - Accent1 4 5 2 7" xfId="16152"/>
    <cellStyle name="20% - Accent1 4 5 2 7 2" xfId="16153"/>
    <cellStyle name="20% - Accent1 4 5 2 8" xfId="16154"/>
    <cellStyle name="20% - Accent1 4 5 2 9" xfId="16155"/>
    <cellStyle name="20% - Accent1 4 5 3" xfId="16156"/>
    <cellStyle name="20% - Accent1 4 5 3 2" xfId="16157"/>
    <cellStyle name="20% - Accent1 4 5 3 2 2" xfId="16158"/>
    <cellStyle name="20% - Accent1 4 5 3 2 3" xfId="16159"/>
    <cellStyle name="20% - Accent1 4 5 3 3" xfId="16160"/>
    <cellStyle name="20% - Accent1 4 5 3 3 2" xfId="16161"/>
    <cellStyle name="20% - Accent1 4 5 3 3 3" xfId="16162"/>
    <cellStyle name="20% - Accent1 4 5 3 4" xfId="16163"/>
    <cellStyle name="20% - Accent1 4 5 3 4 2" xfId="16164"/>
    <cellStyle name="20% - Accent1 4 5 3 5" xfId="16165"/>
    <cellStyle name="20% - Accent1 4 5 3 6" xfId="16166"/>
    <cellStyle name="20% - Accent1 4 5 4" xfId="16167"/>
    <cellStyle name="20% - Accent1 4 5 4 2" xfId="16168"/>
    <cellStyle name="20% - Accent1 4 5 4 2 2" xfId="16169"/>
    <cellStyle name="20% - Accent1 4 5 4 2 3" xfId="16170"/>
    <cellStyle name="20% - Accent1 4 5 4 3" xfId="16171"/>
    <cellStyle name="20% - Accent1 4 5 4 3 2" xfId="16172"/>
    <cellStyle name="20% - Accent1 4 5 4 3 3" xfId="16173"/>
    <cellStyle name="20% - Accent1 4 5 4 4" xfId="16174"/>
    <cellStyle name="20% - Accent1 4 5 4 4 2" xfId="16175"/>
    <cellStyle name="20% - Accent1 4 5 4 5" xfId="16176"/>
    <cellStyle name="20% - Accent1 4 5 4 6" xfId="16177"/>
    <cellStyle name="20% - Accent1 4 5 5" xfId="16178"/>
    <cellStyle name="20% - Accent1 4 5 5 2" xfId="16179"/>
    <cellStyle name="20% - Accent1 4 5 5 2 2" xfId="16180"/>
    <cellStyle name="20% - Accent1 4 5 5 2 3" xfId="16181"/>
    <cellStyle name="20% - Accent1 4 5 5 3" xfId="16182"/>
    <cellStyle name="20% - Accent1 4 5 5 3 2" xfId="16183"/>
    <cellStyle name="20% - Accent1 4 5 5 4" xfId="16184"/>
    <cellStyle name="20% - Accent1 4 5 5 5" xfId="16185"/>
    <cellStyle name="20% - Accent1 4 5 6" xfId="16186"/>
    <cellStyle name="20% - Accent1 4 5 6 2" xfId="16187"/>
    <cellStyle name="20% - Accent1 4 5 6 3" xfId="16188"/>
    <cellStyle name="20% - Accent1 4 5 7" xfId="16189"/>
    <cellStyle name="20% - Accent1 4 5 7 2" xfId="16190"/>
    <cellStyle name="20% - Accent1 4 5 7 3" xfId="16191"/>
    <cellStyle name="20% - Accent1 4 5 8" xfId="16192"/>
    <cellStyle name="20% - Accent1 4 5 8 2" xfId="16193"/>
    <cellStyle name="20% - Accent1 4 5 9" xfId="16194"/>
    <cellStyle name="20% - Accent1 4 6" xfId="186"/>
    <cellStyle name="20% - Accent1 4 6 2" xfId="16195"/>
    <cellStyle name="20% - Accent1 4 6 2 2" xfId="16196"/>
    <cellStyle name="20% - Accent1 4 6 2 2 2" xfId="16197"/>
    <cellStyle name="20% - Accent1 4 6 2 2 3" xfId="16198"/>
    <cellStyle name="20% - Accent1 4 6 2 3" xfId="16199"/>
    <cellStyle name="20% - Accent1 4 6 2 3 2" xfId="16200"/>
    <cellStyle name="20% - Accent1 4 6 2 3 3" xfId="16201"/>
    <cellStyle name="20% - Accent1 4 6 2 4" xfId="16202"/>
    <cellStyle name="20% - Accent1 4 6 2 4 2" xfId="16203"/>
    <cellStyle name="20% - Accent1 4 6 2 5" xfId="16204"/>
    <cellStyle name="20% - Accent1 4 6 2 6" xfId="16205"/>
    <cellStyle name="20% - Accent1 4 6 3" xfId="16206"/>
    <cellStyle name="20% - Accent1 4 6 3 2" xfId="16207"/>
    <cellStyle name="20% - Accent1 4 6 3 2 2" xfId="16208"/>
    <cellStyle name="20% - Accent1 4 6 3 2 3" xfId="16209"/>
    <cellStyle name="20% - Accent1 4 6 3 3" xfId="16210"/>
    <cellStyle name="20% - Accent1 4 6 3 3 2" xfId="16211"/>
    <cellStyle name="20% - Accent1 4 6 3 3 3" xfId="16212"/>
    <cellStyle name="20% - Accent1 4 6 3 4" xfId="16213"/>
    <cellStyle name="20% - Accent1 4 6 3 4 2" xfId="16214"/>
    <cellStyle name="20% - Accent1 4 6 3 5" xfId="16215"/>
    <cellStyle name="20% - Accent1 4 6 3 6" xfId="16216"/>
    <cellStyle name="20% - Accent1 4 6 4" xfId="16217"/>
    <cellStyle name="20% - Accent1 4 6 4 2" xfId="16218"/>
    <cellStyle name="20% - Accent1 4 6 4 2 2" xfId="16219"/>
    <cellStyle name="20% - Accent1 4 6 4 2 3" xfId="16220"/>
    <cellStyle name="20% - Accent1 4 6 4 3" xfId="16221"/>
    <cellStyle name="20% - Accent1 4 6 4 3 2" xfId="16222"/>
    <cellStyle name="20% - Accent1 4 6 4 4" xfId="16223"/>
    <cellStyle name="20% - Accent1 4 6 4 5" xfId="16224"/>
    <cellStyle name="20% - Accent1 4 6 5" xfId="16225"/>
    <cellStyle name="20% - Accent1 4 6 5 2" xfId="16226"/>
    <cellStyle name="20% - Accent1 4 6 5 3" xfId="16227"/>
    <cellStyle name="20% - Accent1 4 6 6" xfId="16228"/>
    <cellStyle name="20% - Accent1 4 6 6 2" xfId="16229"/>
    <cellStyle name="20% - Accent1 4 6 6 3" xfId="16230"/>
    <cellStyle name="20% - Accent1 4 6 7" xfId="16231"/>
    <cellStyle name="20% - Accent1 4 6 7 2" xfId="16232"/>
    <cellStyle name="20% - Accent1 4 6 8" xfId="16233"/>
    <cellStyle name="20% - Accent1 4 6 9" xfId="16234"/>
    <cellStyle name="20% - Accent1 4 7" xfId="13517"/>
    <cellStyle name="20% - Accent1 4 7 2" xfId="16235"/>
    <cellStyle name="20% - Accent1 4 7 2 2" xfId="16236"/>
    <cellStyle name="20% - Accent1 4 7 2 2 2" xfId="16237"/>
    <cellStyle name="20% - Accent1 4 7 2 2 3" xfId="16238"/>
    <cellStyle name="20% - Accent1 4 7 2 3" xfId="16239"/>
    <cellStyle name="20% - Accent1 4 7 2 3 2" xfId="16240"/>
    <cellStyle name="20% - Accent1 4 7 2 3 3" xfId="16241"/>
    <cellStyle name="20% - Accent1 4 7 2 4" xfId="16242"/>
    <cellStyle name="20% - Accent1 4 7 2 4 2" xfId="16243"/>
    <cellStyle name="20% - Accent1 4 7 2 5" xfId="16244"/>
    <cellStyle name="20% - Accent1 4 7 2 6" xfId="16245"/>
    <cellStyle name="20% - Accent1 4 7 3" xfId="16246"/>
    <cellStyle name="20% - Accent1 4 7 3 2" xfId="16247"/>
    <cellStyle name="20% - Accent1 4 7 3 2 2" xfId="16248"/>
    <cellStyle name="20% - Accent1 4 7 3 2 3" xfId="16249"/>
    <cellStyle name="20% - Accent1 4 7 3 3" xfId="16250"/>
    <cellStyle name="20% - Accent1 4 7 3 3 2" xfId="16251"/>
    <cellStyle name="20% - Accent1 4 7 3 3 3" xfId="16252"/>
    <cellStyle name="20% - Accent1 4 7 3 4" xfId="16253"/>
    <cellStyle name="20% - Accent1 4 7 3 4 2" xfId="16254"/>
    <cellStyle name="20% - Accent1 4 7 3 5" xfId="16255"/>
    <cellStyle name="20% - Accent1 4 7 3 6" xfId="16256"/>
    <cellStyle name="20% - Accent1 4 7 4" xfId="16257"/>
    <cellStyle name="20% - Accent1 4 7 4 2" xfId="16258"/>
    <cellStyle name="20% - Accent1 4 7 4 2 2" xfId="16259"/>
    <cellStyle name="20% - Accent1 4 7 4 2 3" xfId="16260"/>
    <cellStyle name="20% - Accent1 4 7 4 3" xfId="16261"/>
    <cellStyle name="20% - Accent1 4 7 4 3 2" xfId="16262"/>
    <cellStyle name="20% - Accent1 4 7 4 4" xfId="16263"/>
    <cellStyle name="20% - Accent1 4 7 4 5" xfId="16264"/>
    <cellStyle name="20% - Accent1 4 7 5" xfId="16265"/>
    <cellStyle name="20% - Accent1 4 7 5 2" xfId="16266"/>
    <cellStyle name="20% - Accent1 4 7 5 3" xfId="16267"/>
    <cellStyle name="20% - Accent1 4 7 6" xfId="16268"/>
    <cellStyle name="20% - Accent1 4 7 6 2" xfId="16269"/>
    <cellStyle name="20% - Accent1 4 7 6 3" xfId="16270"/>
    <cellStyle name="20% - Accent1 4 7 7" xfId="16271"/>
    <cellStyle name="20% - Accent1 4 7 7 2" xfId="16272"/>
    <cellStyle name="20% - Accent1 4 7 8" xfId="16273"/>
    <cellStyle name="20% - Accent1 4 7 9" xfId="16274"/>
    <cellStyle name="20% - Accent1 4 8" xfId="16275"/>
    <cellStyle name="20% - Accent1 4 8 2" xfId="16276"/>
    <cellStyle name="20% - Accent1 4 8 2 2" xfId="16277"/>
    <cellStyle name="20% - Accent1 4 8 2 3" xfId="16278"/>
    <cellStyle name="20% - Accent1 4 8 3" xfId="16279"/>
    <cellStyle name="20% - Accent1 4 8 3 2" xfId="16280"/>
    <cellStyle name="20% - Accent1 4 8 3 3" xfId="16281"/>
    <cellStyle name="20% - Accent1 4 8 4" xfId="16282"/>
    <cellStyle name="20% - Accent1 4 8 4 2" xfId="16283"/>
    <cellStyle name="20% - Accent1 4 8 5" xfId="16284"/>
    <cellStyle name="20% - Accent1 4 8 6" xfId="16285"/>
    <cellStyle name="20% - Accent1 4 9" xfId="16286"/>
    <cellStyle name="20% - Accent1 4 9 2" xfId="16287"/>
    <cellStyle name="20% - Accent1 4 9 2 2" xfId="16288"/>
    <cellStyle name="20% - Accent1 4 9 2 3" xfId="16289"/>
    <cellStyle name="20% - Accent1 4 9 3" xfId="16290"/>
    <cellStyle name="20% - Accent1 4 9 3 2" xfId="16291"/>
    <cellStyle name="20% - Accent1 4 9 3 3" xfId="16292"/>
    <cellStyle name="20% - Accent1 4 9 4" xfId="16293"/>
    <cellStyle name="20% - Accent1 4 9 4 2" xfId="16294"/>
    <cellStyle name="20% - Accent1 4 9 5" xfId="16295"/>
    <cellStyle name="20% - Accent1 4 9 6" xfId="16296"/>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xfId="62037" builtinId="34" customBuiltin="1"/>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4515"/>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4516"/>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4517"/>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297"/>
    <cellStyle name="20% - Accent2 4 10 2" xfId="16298"/>
    <cellStyle name="20% - Accent2 4 10 2 2" xfId="16299"/>
    <cellStyle name="20% - Accent2 4 10 2 3" xfId="16300"/>
    <cellStyle name="20% - Accent2 4 10 3" xfId="16301"/>
    <cellStyle name="20% - Accent2 4 10 3 2" xfId="16302"/>
    <cellStyle name="20% - Accent2 4 10 4" xfId="16303"/>
    <cellStyle name="20% - Accent2 4 10 5" xfId="16304"/>
    <cellStyle name="20% - Accent2 4 11" xfId="16305"/>
    <cellStyle name="20% - Accent2 4 11 2" xfId="16306"/>
    <cellStyle name="20% - Accent2 4 11 3" xfId="16307"/>
    <cellStyle name="20% - Accent2 4 12" xfId="16308"/>
    <cellStyle name="20% - Accent2 4 12 2" xfId="16309"/>
    <cellStyle name="20% - Accent2 4 12 3" xfId="16310"/>
    <cellStyle name="20% - Accent2 4 13" xfId="16311"/>
    <cellStyle name="20% - Accent2 4 13 2" xfId="16312"/>
    <cellStyle name="20% - Accent2 4 14" xfId="16313"/>
    <cellStyle name="20% - Accent2 4 15" xfId="16314"/>
    <cellStyle name="20% - Accent2 4 16" xfId="16315"/>
    <cellStyle name="20% - Accent2 4 2" xfId="373"/>
    <cellStyle name="20% - Accent2 4 2 10" xfId="16316"/>
    <cellStyle name="20% - Accent2 4 2 10 2" xfId="16317"/>
    <cellStyle name="20% - Accent2 4 2 10 3" xfId="16318"/>
    <cellStyle name="20% - Accent2 4 2 11" xfId="16319"/>
    <cellStyle name="20% - Accent2 4 2 11 2" xfId="16320"/>
    <cellStyle name="20% - Accent2 4 2 11 3" xfId="16321"/>
    <cellStyle name="20% - Accent2 4 2 12" xfId="16322"/>
    <cellStyle name="20% - Accent2 4 2 12 2" xfId="16323"/>
    <cellStyle name="20% - Accent2 4 2 13" xfId="16324"/>
    <cellStyle name="20% - Accent2 4 2 14" xfId="16325"/>
    <cellStyle name="20% - Accent2 4 2 15" xfId="16326"/>
    <cellStyle name="20% - Accent2 4 2 2" xfId="374"/>
    <cellStyle name="20% - Accent2 4 2 2 10" xfId="16327"/>
    <cellStyle name="20% - Accent2 4 2 2 10 2" xfId="16328"/>
    <cellStyle name="20% - Accent2 4 2 2 10 3" xfId="16329"/>
    <cellStyle name="20% - Accent2 4 2 2 11" xfId="16330"/>
    <cellStyle name="20% - Accent2 4 2 2 11 2" xfId="16331"/>
    <cellStyle name="20% - Accent2 4 2 2 12" xfId="16332"/>
    <cellStyle name="20% - Accent2 4 2 2 13" xfId="16333"/>
    <cellStyle name="20% - Accent2 4 2 2 2" xfId="375"/>
    <cellStyle name="20% - Accent2 4 2 2 2 10" xfId="16334"/>
    <cellStyle name="20% - Accent2 4 2 2 2 10 2" xfId="16335"/>
    <cellStyle name="20% - Accent2 4 2 2 2 11" xfId="16336"/>
    <cellStyle name="20% - Accent2 4 2 2 2 12" xfId="16337"/>
    <cellStyle name="20% - Accent2 4 2 2 2 2" xfId="376"/>
    <cellStyle name="20% - Accent2 4 2 2 2 2 10" xfId="16338"/>
    <cellStyle name="20% - Accent2 4 2 2 2 2 2" xfId="377"/>
    <cellStyle name="20% - Accent2 4 2 2 2 2 2 2" xfId="16339"/>
    <cellStyle name="20% - Accent2 4 2 2 2 2 2 2 2" xfId="16340"/>
    <cellStyle name="20% - Accent2 4 2 2 2 2 2 2 2 2" xfId="16341"/>
    <cellStyle name="20% - Accent2 4 2 2 2 2 2 2 2 3" xfId="16342"/>
    <cellStyle name="20% - Accent2 4 2 2 2 2 2 2 3" xfId="16343"/>
    <cellStyle name="20% - Accent2 4 2 2 2 2 2 2 3 2" xfId="16344"/>
    <cellStyle name="20% - Accent2 4 2 2 2 2 2 2 3 3" xfId="16345"/>
    <cellStyle name="20% - Accent2 4 2 2 2 2 2 2 4" xfId="16346"/>
    <cellStyle name="20% - Accent2 4 2 2 2 2 2 2 4 2" xfId="16347"/>
    <cellStyle name="20% - Accent2 4 2 2 2 2 2 2 5" xfId="16348"/>
    <cellStyle name="20% - Accent2 4 2 2 2 2 2 2 6" xfId="16349"/>
    <cellStyle name="20% - Accent2 4 2 2 2 2 2 3" xfId="16350"/>
    <cellStyle name="20% - Accent2 4 2 2 2 2 2 3 2" xfId="16351"/>
    <cellStyle name="20% - Accent2 4 2 2 2 2 2 3 2 2" xfId="16352"/>
    <cellStyle name="20% - Accent2 4 2 2 2 2 2 3 2 3" xfId="16353"/>
    <cellStyle name="20% - Accent2 4 2 2 2 2 2 3 3" xfId="16354"/>
    <cellStyle name="20% - Accent2 4 2 2 2 2 2 3 3 2" xfId="16355"/>
    <cellStyle name="20% - Accent2 4 2 2 2 2 2 3 3 3" xfId="16356"/>
    <cellStyle name="20% - Accent2 4 2 2 2 2 2 3 4" xfId="16357"/>
    <cellStyle name="20% - Accent2 4 2 2 2 2 2 3 4 2" xfId="16358"/>
    <cellStyle name="20% - Accent2 4 2 2 2 2 2 3 5" xfId="16359"/>
    <cellStyle name="20% - Accent2 4 2 2 2 2 2 3 6" xfId="16360"/>
    <cellStyle name="20% - Accent2 4 2 2 2 2 2 4" xfId="16361"/>
    <cellStyle name="20% - Accent2 4 2 2 2 2 2 4 2" xfId="16362"/>
    <cellStyle name="20% - Accent2 4 2 2 2 2 2 4 2 2" xfId="16363"/>
    <cellStyle name="20% - Accent2 4 2 2 2 2 2 4 2 3" xfId="16364"/>
    <cellStyle name="20% - Accent2 4 2 2 2 2 2 4 3" xfId="16365"/>
    <cellStyle name="20% - Accent2 4 2 2 2 2 2 4 3 2" xfId="16366"/>
    <cellStyle name="20% - Accent2 4 2 2 2 2 2 4 4" xfId="16367"/>
    <cellStyle name="20% - Accent2 4 2 2 2 2 2 4 5" xfId="16368"/>
    <cellStyle name="20% - Accent2 4 2 2 2 2 2 5" xfId="16369"/>
    <cellStyle name="20% - Accent2 4 2 2 2 2 2 5 2" xfId="16370"/>
    <cellStyle name="20% - Accent2 4 2 2 2 2 2 5 3" xfId="16371"/>
    <cellStyle name="20% - Accent2 4 2 2 2 2 2 6" xfId="16372"/>
    <cellStyle name="20% - Accent2 4 2 2 2 2 2 6 2" xfId="16373"/>
    <cellStyle name="20% - Accent2 4 2 2 2 2 2 6 3" xfId="16374"/>
    <cellStyle name="20% - Accent2 4 2 2 2 2 2 7" xfId="16375"/>
    <cellStyle name="20% - Accent2 4 2 2 2 2 2 7 2" xfId="16376"/>
    <cellStyle name="20% - Accent2 4 2 2 2 2 2 8" xfId="16377"/>
    <cellStyle name="20% - Accent2 4 2 2 2 2 2 9" xfId="16378"/>
    <cellStyle name="20% - Accent2 4 2 2 2 2 3" xfId="16379"/>
    <cellStyle name="20% - Accent2 4 2 2 2 2 3 2" xfId="16380"/>
    <cellStyle name="20% - Accent2 4 2 2 2 2 3 2 2" xfId="16381"/>
    <cellStyle name="20% - Accent2 4 2 2 2 2 3 2 3" xfId="16382"/>
    <cellStyle name="20% - Accent2 4 2 2 2 2 3 3" xfId="16383"/>
    <cellStyle name="20% - Accent2 4 2 2 2 2 3 3 2" xfId="16384"/>
    <cellStyle name="20% - Accent2 4 2 2 2 2 3 3 3" xfId="16385"/>
    <cellStyle name="20% - Accent2 4 2 2 2 2 3 4" xfId="16386"/>
    <cellStyle name="20% - Accent2 4 2 2 2 2 3 4 2" xfId="16387"/>
    <cellStyle name="20% - Accent2 4 2 2 2 2 3 5" xfId="16388"/>
    <cellStyle name="20% - Accent2 4 2 2 2 2 3 6" xfId="16389"/>
    <cellStyle name="20% - Accent2 4 2 2 2 2 4" xfId="16390"/>
    <cellStyle name="20% - Accent2 4 2 2 2 2 4 2" xfId="16391"/>
    <cellStyle name="20% - Accent2 4 2 2 2 2 4 2 2" xfId="16392"/>
    <cellStyle name="20% - Accent2 4 2 2 2 2 4 2 3" xfId="16393"/>
    <cellStyle name="20% - Accent2 4 2 2 2 2 4 3" xfId="16394"/>
    <cellStyle name="20% - Accent2 4 2 2 2 2 4 3 2" xfId="16395"/>
    <cellStyle name="20% - Accent2 4 2 2 2 2 4 3 3" xfId="16396"/>
    <cellStyle name="20% - Accent2 4 2 2 2 2 4 4" xfId="16397"/>
    <cellStyle name="20% - Accent2 4 2 2 2 2 4 4 2" xfId="16398"/>
    <cellStyle name="20% - Accent2 4 2 2 2 2 4 5" xfId="16399"/>
    <cellStyle name="20% - Accent2 4 2 2 2 2 4 6" xfId="16400"/>
    <cellStyle name="20% - Accent2 4 2 2 2 2 5" xfId="16401"/>
    <cellStyle name="20% - Accent2 4 2 2 2 2 5 2" xfId="16402"/>
    <cellStyle name="20% - Accent2 4 2 2 2 2 5 2 2" xfId="16403"/>
    <cellStyle name="20% - Accent2 4 2 2 2 2 5 2 3" xfId="16404"/>
    <cellStyle name="20% - Accent2 4 2 2 2 2 5 3" xfId="16405"/>
    <cellStyle name="20% - Accent2 4 2 2 2 2 5 3 2" xfId="16406"/>
    <cellStyle name="20% - Accent2 4 2 2 2 2 5 4" xfId="16407"/>
    <cellStyle name="20% - Accent2 4 2 2 2 2 5 5" xfId="16408"/>
    <cellStyle name="20% - Accent2 4 2 2 2 2 6" xfId="16409"/>
    <cellStyle name="20% - Accent2 4 2 2 2 2 6 2" xfId="16410"/>
    <cellStyle name="20% - Accent2 4 2 2 2 2 6 3" xfId="16411"/>
    <cellStyle name="20% - Accent2 4 2 2 2 2 7" xfId="16412"/>
    <cellStyle name="20% - Accent2 4 2 2 2 2 7 2" xfId="16413"/>
    <cellStyle name="20% - Accent2 4 2 2 2 2 7 3" xfId="16414"/>
    <cellStyle name="20% - Accent2 4 2 2 2 2 8" xfId="16415"/>
    <cellStyle name="20% - Accent2 4 2 2 2 2 8 2" xfId="16416"/>
    <cellStyle name="20% - Accent2 4 2 2 2 2 9" xfId="16417"/>
    <cellStyle name="20% - Accent2 4 2 2 2 3" xfId="378"/>
    <cellStyle name="20% - Accent2 4 2 2 2 3 2" xfId="16418"/>
    <cellStyle name="20% - Accent2 4 2 2 2 3 2 2" xfId="16419"/>
    <cellStyle name="20% - Accent2 4 2 2 2 3 2 2 2" xfId="16420"/>
    <cellStyle name="20% - Accent2 4 2 2 2 3 2 2 3" xfId="16421"/>
    <cellStyle name="20% - Accent2 4 2 2 2 3 2 3" xfId="16422"/>
    <cellStyle name="20% - Accent2 4 2 2 2 3 2 3 2" xfId="16423"/>
    <cellStyle name="20% - Accent2 4 2 2 2 3 2 3 3" xfId="16424"/>
    <cellStyle name="20% - Accent2 4 2 2 2 3 2 4" xfId="16425"/>
    <cellStyle name="20% - Accent2 4 2 2 2 3 2 4 2" xfId="16426"/>
    <cellStyle name="20% - Accent2 4 2 2 2 3 2 5" xfId="16427"/>
    <cellStyle name="20% - Accent2 4 2 2 2 3 2 6" xfId="16428"/>
    <cellStyle name="20% - Accent2 4 2 2 2 3 3" xfId="16429"/>
    <cellStyle name="20% - Accent2 4 2 2 2 3 3 2" xfId="16430"/>
    <cellStyle name="20% - Accent2 4 2 2 2 3 3 2 2" xfId="16431"/>
    <cellStyle name="20% - Accent2 4 2 2 2 3 3 2 3" xfId="16432"/>
    <cellStyle name="20% - Accent2 4 2 2 2 3 3 3" xfId="16433"/>
    <cellStyle name="20% - Accent2 4 2 2 2 3 3 3 2" xfId="16434"/>
    <cellStyle name="20% - Accent2 4 2 2 2 3 3 3 3" xfId="16435"/>
    <cellStyle name="20% - Accent2 4 2 2 2 3 3 4" xfId="16436"/>
    <cellStyle name="20% - Accent2 4 2 2 2 3 3 4 2" xfId="16437"/>
    <cellStyle name="20% - Accent2 4 2 2 2 3 3 5" xfId="16438"/>
    <cellStyle name="20% - Accent2 4 2 2 2 3 3 6" xfId="16439"/>
    <cellStyle name="20% - Accent2 4 2 2 2 3 4" xfId="16440"/>
    <cellStyle name="20% - Accent2 4 2 2 2 3 4 2" xfId="16441"/>
    <cellStyle name="20% - Accent2 4 2 2 2 3 4 2 2" xfId="16442"/>
    <cellStyle name="20% - Accent2 4 2 2 2 3 4 2 3" xfId="16443"/>
    <cellStyle name="20% - Accent2 4 2 2 2 3 4 3" xfId="16444"/>
    <cellStyle name="20% - Accent2 4 2 2 2 3 4 3 2" xfId="16445"/>
    <cellStyle name="20% - Accent2 4 2 2 2 3 4 4" xfId="16446"/>
    <cellStyle name="20% - Accent2 4 2 2 2 3 4 5" xfId="16447"/>
    <cellStyle name="20% - Accent2 4 2 2 2 3 5" xfId="16448"/>
    <cellStyle name="20% - Accent2 4 2 2 2 3 5 2" xfId="16449"/>
    <cellStyle name="20% - Accent2 4 2 2 2 3 5 3" xfId="16450"/>
    <cellStyle name="20% - Accent2 4 2 2 2 3 6" xfId="16451"/>
    <cellStyle name="20% - Accent2 4 2 2 2 3 6 2" xfId="16452"/>
    <cellStyle name="20% - Accent2 4 2 2 2 3 6 3" xfId="16453"/>
    <cellStyle name="20% - Accent2 4 2 2 2 3 7" xfId="16454"/>
    <cellStyle name="20% - Accent2 4 2 2 2 3 7 2" xfId="16455"/>
    <cellStyle name="20% - Accent2 4 2 2 2 3 8" xfId="16456"/>
    <cellStyle name="20% - Accent2 4 2 2 2 3 9" xfId="16457"/>
    <cellStyle name="20% - Accent2 4 2 2 2 4" xfId="16458"/>
    <cellStyle name="20% - Accent2 4 2 2 2 4 2" xfId="16459"/>
    <cellStyle name="20% - Accent2 4 2 2 2 4 2 2" xfId="16460"/>
    <cellStyle name="20% - Accent2 4 2 2 2 4 2 2 2" xfId="16461"/>
    <cellStyle name="20% - Accent2 4 2 2 2 4 2 2 3" xfId="16462"/>
    <cellStyle name="20% - Accent2 4 2 2 2 4 2 3" xfId="16463"/>
    <cellStyle name="20% - Accent2 4 2 2 2 4 2 3 2" xfId="16464"/>
    <cellStyle name="20% - Accent2 4 2 2 2 4 2 3 3" xfId="16465"/>
    <cellStyle name="20% - Accent2 4 2 2 2 4 2 4" xfId="16466"/>
    <cellStyle name="20% - Accent2 4 2 2 2 4 2 4 2" xfId="16467"/>
    <cellStyle name="20% - Accent2 4 2 2 2 4 2 5" xfId="16468"/>
    <cellStyle name="20% - Accent2 4 2 2 2 4 2 6" xfId="16469"/>
    <cellStyle name="20% - Accent2 4 2 2 2 4 3" xfId="16470"/>
    <cellStyle name="20% - Accent2 4 2 2 2 4 3 2" xfId="16471"/>
    <cellStyle name="20% - Accent2 4 2 2 2 4 3 2 2" xfId="16472"/>
    <cellStyle name="20% - Accent2 4 2 2 2 4 3 2 3" xfId="16473"/>
    <cellStyle name="20% - Accent2 4 2 2 2 4 3 3" xfId="16474"/>
    <cellStyle name="20% - Accent2 4 2 2 2 4 3 3 2" xfId="16475"/>
    <cellStyle name="20% - Accent2 4 2 2 2 4 3 3 3" xfId="16476"/>
    <cellStyle name="20% - Accent2 4 2 2 2 4 3 4" xfId="16477"/>
    <cellStyle name="20% - Accent2 4 2 2 2 4 3 4 2" xfId="16478"/>
    <cellStyle name="20% - Accent2 4 2 2 2 4 3 5" xfId="16479"/>
    <cellStyle name="20% - Accent2 4 2 2 2 4 3 6" xfId="16480"/>
    <cellStyle name="20% - Accent2 4 2 2 2 4 4" xfId="16481"/>
    <cellStyle name="20% - Accent2 4 2 2 2 4 4 2" xfId="16482"/>
    <cellStyle name="20% - Accent2 4 2 2 2 4 4 2 2" xfId="16483"/>
    <cellStyle name="20% - Accent2 4 2 2 2 4 4 2 3" xfId="16484"/>
    <cellStyle name="20% - Accent2 4 2 2 2 4 4 3" xfId="16485"/>
    <cellStyle name="20% - Accent2 4 2 2 2 4 4 3 2" xfId="16486"/>
    <cellStyle name="20% - Accent2 4 2 2 2 4 4 4" xfId="16487"/>
    <cellStyle name="20% - Accent2 4 2 2 2 4 4 5" xfId="16488"/>
    <cellStyle name="20% - Accent2 4 2 2 2 4 5" xfId="16489"/>
    <cellStyle name="20% - Accent2 4 2 2 2 4 5 2" xfId="16490"/>
    <cellStyle name="20% - Accent2 4 2 2 2 4 5 3" xfId="16491"/>
    <cellStyle name="20% - Accent2 4 2 2 2 4 6" xfId="16492"/>
    <cellStyle name="20% - Accent2 4 2 2 2 4 6 2" xfId="16493"/>
    <cellStyle name="20% - Accent2 4 2 2 2 4 6 3" xfId="16494"/>
    <cellStyle name="20% - Accent2 4 2 2 2 4 7" xfId="16495"/>
    <cellStyle name="20% - Accent2 4 2 2 2 4 7 2" xfId="16496"/>
    <cellStyle name="20% - Accent2 4 2 2 2 4 8" xfId="16497"/>
    <cellStyle name="20% - Accent2 4 2 2 2 4 9" xfId="16498"/>
    <cellStyle name="20% - Accent2 4 2 2 2 5" xfId="16499"/>
    <cellStyle name="20% - Accent2 4 2 2 2 5 2" xfId="16500"/>
    <cellStyle name="20% - Accent2 4 2 2 2 5 2 2" xfId="16501"/>
    <cellStyle name="20% - Accent2 4 2 2 2 5 2 3" xfId="16502"/>
    <cellStyle name="20% - Accent2 4 2 2 2 5 3" xfId="16503"/>
    <cellStyle name="20% - Accent2 4 2 2 2 5 3 2" xfId="16504"/>
    <cellStyle name="20% - Accent2 4 2 2 2 5 3 3" xfId="16505"/>
    <cellStyle name="20% - Accent2 4 2 2 2 5 4" xfId="16506"/>
    <cellStyle name="20% - Accent2 4 2 2 2 5 4 2" xfId="16507"/>
    <cellStyle name="20% - Accent2 4 2 2 2 5 5" xfId="16508"/>
    <cellStyle name="20% - Accent2 4 2 2 2 5 6" xfId="16509"/>
    <cellStyle name="20% - Accent2 4 2 2 2 6" xfId="16510"/>
    <cellStyle name="20% - Accent2 4 2 2 2 6 2" xfId="16511"/>
    <cellStyle name="20% - Accent2 4 2 2 2 6 2 2" xfId="16512"/>
    <cellStyle name="20% - Accent2 4 2 2 2 6 2 3" xfId="16513"/>
    <cellStyle name="20% - Accent2 4 2 2 2 6 3" xfId="16514"/>
    <cellStyle name="20% - Accent2 4 2 2 2 6 3 2" xfId="16515"/>
    <cellStyle name="20% - Accent2 4 2 2 2 6 3 3" xfId="16516"/>
    <cellStyle name="20% - Accent2 4 2 2 2 6 4" xfId="16517"/>
    <cellStyle name="20% - Accent2 4 2 2 2 6 4 2" xfId="16518"/>
    <cellStyle name="20% - Accent2 4 2 2 2 6 5" xfId="16519"/>
    <cellStyle name="20% - Accent2 4 2 2 2 6 6" xfId="16520"/>
    <cellStyle name="20% - Accent2 4 2 2 2 7" xfId="16521"/>
    <cellStyle name="20% - Accent2 4 2 2 2 7 2" xfId="16522"/>
    <cellStyle name="20% - Accent2 4 2 2 2 7 2 2" xfId="16523"/>
    <cellStyle name="20% - Accent2 4 2 2 2 7 2 3" xfId="16524"/>
    <cellStyle name="20% - Accent2 4 2 2 2 7 3" xfId="16525"/>
    <cellStyle name="20% - Accent2 4 2 2 2 7 3 2" xfId="16526"/>
    <cellStyle name="20% - Accent2 4 2 2 2 7 4" xfId="16527"/>
    <cellStyle name="20% - Accent2 4 2 2 2 7 5" xfId="16528"/>
    <cellStyle name="20% - Accent2 4 2 2 2 8" xfId="16529"/>
    <cellStyle name="20% - Accent2 4 2 2 2 8 2" xfId="16530"/>
    <cellStyle name="20% - Accent2 4 2 2 2 8 3" xfId="16531"/>
    <cellStyle name="20% - Accent2 4 2 2 2 9" xfId="16532"/>
    <cellStyle name="20% - Accent2 4 2 2 2 9 2" xfId="16533"/>
    <cellStyle name="20% - Accent2 4 2 2 2 9 3" xfId="16534"/>
    <cellStyle name="20% - Accent2 4 2 2 3" xfId="379"/>
    <cellStyle name="20% - Accent2 4 2 2 3 10" xfId="16535"/>
    <cellStyle name="20% - Accent2 4 2 2 3 2" xfId="380"/>
    <cellStyle name="20% - Accent2 4 2 2 3 2 2" xfId="16536"/>
    <cellStyle name="20% - Accent2 4 2 2 3 2 2 2" xfId="16537"/>
    <cellStyle name="20% - Accent2 4 2 2 3 2 2 2 2" xfId="16538"/>
    <cellStyle name="20% - Accent2 4 2 2 3 2 2 2 3" xfId="16539"/>
    <cellStyle name="20% - Accent2 4 2 2 3 2 2 3" xfId="16540"/>
    <cellStyle name="20% - Accent2 4 2 2 3 2 2 3 2" xfId="16541"/>
    <cellStyle name="20% - Accent2 4 2 2 3 2 2 3 3" xfId="16542"/>
    <cellStyle name="20% - Accent2 4 2 2 3 2 2 4" xfId="16543"/>
    <cellStyle name="20% - Accent2 4 2 2 3 2 2 4 2" xfId="16544"/>
    <cellStyle name="20% - Accent2 4 2 2 3 2 2 5" xfId="16545"/>
    <cellStyle name="20% - Accent2 4 2 2 3 2 2 6" xfId="16546"/>
    <cellStyle name="20% - Accent2 4 2 2 3 2 3" xfId="16547"/>
    <cellStyle name="20% - Accent2 4 2 2 3 2 3 2" xfId="16548"/>
    <cellStyle name="20% - Accent2 4 2 2 3 2 3 2 2" xfId="16549"/>
    <cellStyle name="20% - Accent2 4 2 2 3 2 3 2 3" xfId="16550"/>
    <cellStyle name="20% - Accent2 4 2 2 3 2 3 3" xfId="16551"/>
    <cellStyle name="20% - Accent2 4 2 2 3 2 3 3 2" xfId="16552"/>
    <cellStyle name="20% - Accent2 4 2 2 3 2 3 3 3" xfId="16553"/>
    <cellStyle name="20% - Accent2 4 2 2 3 2 3 4" xfId="16554"/>
    <cellStyle name="20% - Accent2 4 2 2 3 2 3 4 2" xfId="16555"/>
    <cellStyle name="20% - Accent2 4 2 2 3 2 3 5" xfId="16556"/>
    <cellStyle name="20% - Accent2 4 2 2 3 2 3 6" xfId="16557"/>
    <cellStyle name="20% - Accent2 4 2 2 3 2 4" xfId="16558"/>
    <cellStyle name="20% - Accent2 4 2 2 3 2 4 2" xfId="16559"/>
    <cellStyle name="20% - Accent2 4 2 2 3 2 4 2 2" xfId="16560"/>
    <cellStyle name="20% - Accent2 4 2 2 3 2 4 2 3" xfId="16561"/>
    <cellStyle name="20% - Accent2 4 2 2 3 2 4 3" xfId="16562"/>
    <cellStyle name="20% - Accent2 4 2 2 3 2 4 3 2" xfId="16563"/>
    <cellStyle name="20% - Accent2 4 2 2 3 2 4 4" xfId="16564"/>
    <cellStyle name="20% - Accent2 4 2 2 3 2 4 5" xfId="16565"/>
    <cellStyle name="20% - Accent2 4 2 2 3 2 5" xfId="16566"/>
    <cellStyle name="20% - Accent2 4 2 2 3 2 5 2" xfId="16567"/>
    <cellStyle name="20% - Accent2 4 2 2 3 2 5 3" xfId="16568"/>
    <cellStyle name="20% - Accent2 4 2 2 3 2 6" xfId="16569"/>
    <cellStyle name="20% - Accent2 4 2 2 3 2 6 2" xfId="16570"/>
    <cellStyle name="20% - Accent2 4 2 2 3 2 6 3" xfId="16571"/>
    <cellStyle name="20% - Accent2 4 2 2 3 2 7" xfId="16572"/>
    <cellStyle name="20% - Accent2 4 2 2 3 2 7 2" xfId="16573"/>
    <cellStyle name="20% - Accent2 4 2 2 3 2 8" xfId="16574"/>
    <cellStyle name="20% - Accent2 4 2 2 3 2 9" xfId="16575"/>
    <cellStyle name="20% - Accent2 4 2 2 3 3" xfId="16576"/>
    <cellStyle name="20% - Accent2 4 2 2 3 3 2" xfId="16577"/>
    <cellStyle name="20% - Accent2 4 2 2 3 3 2 2" xfId="16578"/>
    <cellStyle name="20% - Accent2 4 2 2 3 3 2 3" xfId="16579"/>
    <cellStyle name="20% - Accent2 4 2 2 3 3 3" xfId="16580"/>
    <cellStyle name="20% - Accent2 4 2 2 3 3 3 2" xfId="16581"/>
    <cellStyle name="20% - Accent2 4 2 2 3 3 3 3" xfId="16582"/>
    <cellStyle name="20% - Accent2 4 2 2 3 3 4" xfId="16583"/>
    <cellStyle name="20% - Accent2 4 2 2 3 3 4 2" xfId="16584"/>
    <cellStyle name="20% - Accent2 4 2 2 3 3 5" xfId="16585"/>
    <cellStyle name="20% - Accent2 4 2 2 3 3 6" xfId="16586"/>
    <cellStyle name="20% - Accent2 4 2 2 3 4" xfId="16587"/>
    <cellStyle name="20% - Accent2 4 2 2 3 4 2" xfId="16588"/>
    <cellStyle name="20% - Accent2 4 2 2 3 4 2 2" xfId="16589"/>
    <cellStyle name="20% - Accent2 4 2 2 3 4 2 3" xfId="16590"/>
    <cellStyle name="20% - Accent2 4 2 2 3 4 3" xfId="16591"/>
    <cellStyle name="20% - Accent2 4 2 2 3 4 3 2" xfId="16592"/>
    <cellStyle name="20% - Accent2 4 2 2 3 4 3 3" xfId="16593"/>
    <cellStyle name="20% - Accent2 4 2 2 3 4 4" xfId="16594"/>
    <cellStyle name="20% - Accent2 4 2 2 3 4 4 2" xfId="16595"/>
    <cellStyle name="20% - Accent2 4 2 2 3 4 5" xfId="16596"/>
    <cellStyle name="20% - Accent2 4 2 2 3 4 6" xfId="16597"/>
    <cellStyle name="20% - Accent2 4 2 2 3 5" xfId="16598"/>
    <cellStyle name="20% - Accent2 4 2 2 3 5 2" xfId="16599"/>
    <cellStyle name="20% - Accent2 4 2 2 3 5 2 2" xfId="16600"/>
    <cellStyle name="20% - Accent2 4 2 2 3 5 2 3" xfId="16601"/>
    <cellStyle name="20% - Accent2 4 2 2 3 5 3" xfId="16602"/>
    <cellStyle name="20% - Accent2 4 2 2 3 5 3 2" xfId="16603"/>
    <cellStyle name="20% - Accent2 4 2 2 3 5 4" xfId="16604"/>
    <cellStyle name="20% - Accent2 4 2 2 3 5 5" xfId="16605"/>
    <cellStyle name="20% - Accent2 4 2 2 3 6" xfId="16606"/>
    <cellStyle name="20% - Accent2 4 2 2 3 6 2" xfId="16607"/>
    <cellStyle name="20% - Accent2 4 2 2 3 6 3" xfId="16608"/>
    <cellStyle name="20% - Accent2 4 2 2 3 7" xfId="16609"/>
    <cellStyle name="20% - Accent2 4 2 2 3 7 2" xfId="16610"/>
    <cellStyle name="20% - Accent2 4 2 2 3 7 3" xfId="16611"/>
    <cellStyle name="20% - Accent2 4 2 2 3 8" xfId="16612"/>
    <cellStyle name="20% - Accent2 4 2 2 3 8 2" xfId="16613"/>
    <cellStyle name="20% - Accent2 4 2 2 3 9" xfId="16614"/>
    <cellStyle name="20% - Accent2 4 2 2 4" xfId="381"/>
    <cellStyle name="20% - Accent2 4 2 2 4 2" xfId="16615"/>
    <cellStyle name="20% - Accent2 4 2 2 4 2 2" xfId="16616"/>
    <cellStyle name="20% - Accent2 4 2 2 4 2 2 2" xfId="16617"/>
    <cellStyle name="20% - Accent2 4 2 2 4 2 2 3" xfId="16618"/>
    <cellStyle name="20% - Accent2 4 2 2 4 2 3" xfId="16619"/>
    <cellStyle name="20% - Accent2 4 2 2 4 2 3 2" xfId="16620"/>
    <cellStyle name="20% - Accent2 4 2 2 4 2 3 3" xfId="16621"/>
    <cellStyle name="20% - Accent2 4 2 2 4 2 4" xfId="16622"/>
    <cellStyle name="20% - Accent2 4 2 2 4 2 4 2" xfId="16623"/>
    <cellStyle name="20% - Accent2 4 2 2 4 2 5" xfId="16624"/>
    <cellStyle name="20% - Accent2 4 2 2 4 2 6" xfId="16625"/>
    <cellStyle name="20% - Accent2 4 2 2 4 3" xfId="16626"/>
    <cellStyle name="20% - Accent2 4 2 2 4 3 2" xfId="16627"/>
    <cellStyle name="20% - Accent2 4 2 2 4 3 2 2" xfId="16628"/>
    <cellStyle name="20% - Accent2 4 2 2 4 3 2 3" xfId="16629"/>
    <cellStyle name="20% - Accent2 4 2 2 4 3 3" xfId="16630"/>
    <cellStyle name="20% - Accent2 4 2 2 4 3 3 2" xfId="16631"/>
    <cellStyle name="20% - Accent2 4 2 2 4 3 3 3" xfId="16632"/>
    <cellStyle name="20% - Accent2 4 2 2 4 3 4" xfId="16633"/>
    <cellStyle name="20% - Accent2 4 2 2 4 3 4 2" xfId="16634"/>
    <cellStyle name="20% - Accent2 4 2 2 4 3 5" xfId="16635"/>
    <cellStyle name="20% - Accent2 4 2 2 4 3 6" xfId="16636"/>
    <cellStyle name="20% - Accent2 4 2 2 4 4" xfId="16637"/>
    <cellStyle name="20% - Accent2 4 2 2 4 4 2" xfId="16638"/>
    <cellStyle name="20% - Accent2 4 2 2 4 4 2 2" xfId="16639"/>
    <cellStyle name="20% - Accent2 4 2 2 4 4 2 3" xfId="16640"/>
    <cellStyle name="20% - Accent2 4 2 2 4 4 3" xfId="16641"/>
    <cellStyle name="20% - Accent2 4 2 2 4 4 3 2" xfId="16642"/>
    <cellStyle name="20% - Accent2 4 2 2 4 4 4" xfId="16643"/>
    <cellStyle name="20% - Accent2 4 2 2 4 4 5" xfId="16644"/>
    <cellStyle name="20% - Accent2 4 2 2 4 5" xfId="16645"/>
    <cellStyle name="20% - Accent2 4 2 2 4 5 2" xfId="16646"/>
    <cellStyle name="20% - Accent2 4 2 2 4 5 3" xfId="16647"/>
    <cellStyle name="20% - Accent2 4 2 2 4 6" xfId="16648"/>
    <cellStyle name="20% - Accent2 4 2 2 4 6 2" xfId="16649"/>
    <cellStyle name="20% - Accent2 4 2 2 4 6 3" xfId="16650"/>
    <cellStyle name="20% - Accent2 4 2 2 4 7" xfId="16651"/>
    <cellStyle name="20% - Accent2 4 2 2 4 7 2" xfId="16652"/>
    <cellStyle name="20% - Accent2 4 2 2 4 8" xfId="16653"/>
    <cellStyle name="20% - Accent2 4 2 2 4 9" xfId="16654"/>
    <cellStyle name="20% - Accent2 4 2 2 5" xfId="16655"/>
    <cellStyle name="20% - Accent2 4 2 2 5 2" xfId="16656"/>
    <cellStyle name="20% - Accent2 4 2 2 5 2 2" xfId="16657"/>
    <cellStyle name="20% - Accent2 4 2 2 5 2 2 2" xfId="16658"/>
    <cellStyle name="20% - Accent2 4 2 2 5 2 2 3" xfId="16659"/>
    <cellStyle name="20% - Accent2 4 2 2 5 2 3" xfId="16660"/>
    <cellStyle name="20% - Accent2 4 2 2 5 2 3 2" xfId="16661"/>
    <cellStyle name="20% - Accent2 4 2 2 5 2 3 3" xfId="16662"/>
    <cellStyle name="20% - Accent2 4 2 2 5 2 4" xfId="16663"/>
    <cellStyle name="20% - Accent2 4 2 2 5 2 4 2" xfId="16664"/>
    <cellStyle name="20% - Accent2 4 2 2 5 2 5" xfId="16665"/>
    <cellStyle name="20% - Accent2 4 2 2 5 2 6" xfId="16666"/>
    <cellStyle name="20% - Accent2 4 2 2 5 3" xfId="16667"/>
    <cellStyle name="20% - Accent2 4 2 2 5 3 2" xfId="16668"/>
    <cellStyle name="20% - Accent2 4 2 2 5 3 2 2" xfId="16669"/>
    <cellStyle name="20% - Accent2 4 2 2 5 3 2 3" xfId="16670"/>
    <cellStyle name="20% - Accent2 4 2 2 5 3 3" xfId="16671"/>
    <cellStyle name="20% - Accent2 4 2 2 5 3 3 2" xfId="16672"/>
    <cellStyle name="20% - Accent2 4 2 2 5 3 3 3" xfId="16673"/>
    <cellStyle name="20% - Accent2 4 2 2 5 3 4" xfId="16674"/>
    <cellStyle name="20% - Accent2 4 2 2 5 3 4 2" xfId="16675"/>
    <cellStyle name="20% - Accent2 4 2 2 5 3 5" xfId="16676"/>
    <cellStyle name="20% - Accent2 4 2 2 5 3 6" xfId="16677"/>
    <cellStyle name="20% - Accent2 4 2 2 5 4" xfId="16678"/>
    <cellStyle name="20% - Accent2 4 2 2 5 4 2" xfId="16679"/>
    <cellStyle name="20% - Accent2 4 2 2 5 4 2 2" xfId="16680"/>
    <cellStyle name="20% - Accent2 4 2 2 5 4 2 3" xfId="16681"/>
    <cellStyle name="20% - Accent2 4 2 2 5 4 3" xfId="16682"/>
    <cellStyle name="20% - Accent2 4 2 2 5 4 3 2" xfId="16683"/>
    <cellStyle name="20% - Accent2 4 2 2 5 4 4" xfId="16684"/>
    <cellStyle name="20% - Accent2 4 2 2 5 4 5" xfId="16685"/>
    <cellStyle name="20% - Accent2 4 2 2 5 5" xfId="16686"/>
    <cellStyle name="20% - Accent2 4 2 2 5 5 2" xfId="16687"/>
    <cellStyle name="20% - Accent2 4 2 2 5 5 3" xfId="16688"/>
    <cellStyle name="20% - Accent2 4 2 2 5 6" xfId="16689"/>
    <cellStyle name="20% - Accent2 4 2 2 5 6 2" xfId="16690"/>
    <cellStyle name="20% - Accent2 4 2 2 5 6 3" xfId="16691"/>
    <cellStyle name="20% - Accent2 4 2 2 5 7" xfId="16692"/>
    <cellStyle name="20% - Accent2 4 2 2 5 7 2" xfId="16693"/>
    <cellStyle name="20% - Accent2 4 2 2 5 8" xfId="16694"/>
    <cellStyle name="20% - Accent2 4 2 2 5 9" xfId="16695"/>
    <cellStyle name="20% - Accent2 4 2 2 6" xfId="16696"/>
    <cellStyle name="20% - Accent2 4 2 2 6 2" xfId="16697"/>
    <cellStyle name="20% - Accent2 4 2 2 6 2 2" xfId="16698"/>
    <cellStyle name="20% - Accent2 4 2 2 6 2 3" xfId="16699"/>
    <cellStyle name="20% - Accent2 4 2 2 6 3" xfId="16700"/>
    <cellStyle name="20% - Accent2 4 2 2 6 3 2" xfId="16701"/>
    <cellStyle name="20% - Accent2 4 2 2 6 3 3" xfId="16702"/>
    <cellStyle name="20% - Accent2 4 2 2 6 4" xfId="16703"/>
    <cellStyle name="20% - Accent2 4 2 2 6 4 2" xfId="16704"/>
    <cellStyle name="20% - Accent2 4 2 2 6 5" xfId="16705"/>
    <cellStyle name="20% - Accent2 4 2 2 6 6" xfId="16706"/>
    <cellStyle name="20% - Accent2 4 2 2 7" xfId="16707"/>
    <cellStyle name="20% - Accent2 4 2 2 7 2" xfId="16708"/>
    <cellStyle name="20% - Accent2 4 2 2 7 2 2" xfId="16709"/>
    <cellStyle name="20% - Accent2 4 2 2 7 2 3" xfId="16710"/>
    <cellStyle name="20% - Accent2 4 2 2 7 3" xfId="16711"/>
    <cellStyle name="20% - Accent2 4 2 2 7 3 2" xfId="16712"/>
    <cellStyle name="20% - Accent2 4 2 2 7 3 3" xfId="16713"/>
    <cellStyle name="20% - Accent2 4 2 2 7 4" xfId="16714"/>
    <cellStyle name="20% - Accent2 4 2 2 7 4 2" xfId="16715"/>
    <cellStyle name="20% - Accent2 4 2 2 7 5" xfId="16716"/>
    <cellStyle name="20% - Accent2 4 2 2 7 6" xfId="16717"/>
    <cellStyle name="20% - Accent2 4 2 2 8" xfId="16718"/>
    <cellStyle name="20% - Accent2 4 2 2 8 2" xfId="16719"/>
    <cellStyle name="20% - Accent2 4 2 2 8 2 2" xfId="16720"/>
    <cellStyle name="20% - Accent2 4 2 2 8 2 3" xfId="16721"/>
    <cellStyle name="20% - Accent2 4 2 2 8 3" xfId="16722"/>
    <cellStyle name="20% - Accent2 4 2 2 8 3 2" xfId="16723"/>
    <cellStyle name="20% - Accent2 4 2 2 8 4" xfId="16724"/>
    <cellStyle name="20% - Accent2 4 2 2 8 5" xfId="16725"/>
    <cellStyle name="20% - Accent2 4 2 2 9" xfId="16726"/>
    <cellStyle name="20% - Accent2 4 2 2 9 2" xfId="16727"/>
    <cellStyle name="20% - Accent2 4 2 2 9 3" xfId="16728"/>
    <cellStyle name="20% - Accent2 4 2 3" xfId="382"/>
    <cellStyle name="20% - Accent2 4 2 3 10" xfId="16729"/>
    <cellStyle name="20% - Accent2 4 2 3 10 2" xfId="16730"/>
    <cellStyle name="20% - Accent2 4 2 3 11" xfId="16731"/>
    <cellStyle name="20% - Accent2 4 2 3 12" xfId="16732"/>
    <cellStyle name="20% - Accent2 4 2 3 2" xfId="383"/>
    <cellStyle name="20% - Accent2 4 2 3 2 10" xfId="16733"/>
    <cellStyle name="20% - Accent2 4 2 3 2 2" xfId="384"/>
    <cellStyle name="20% - Accent2 4 2 3 2 2 2" xfId="16734"/>
    <cellStyle name="20% - Accent2 4 2 3 2 2 2 2" xfId="16735"/>
    <cellStyle name="20% - Accent2 4 2 3 2 2 2 2 2" xfId="16736"/>
    <cellStyle name="20% - Accent2 4 2 3 2 2 2 2 3" xfId="16737"/>
    <cellStyle name="20% - Accent2 4 2 3 2 2 2 3" xfId="16738"/>
    <cellStyle name="20% - Accent2 4 2 3 2 2 2 3 2" xfId="16739"/>
    <cellStyle name="20% - Accent2 4 2 3 2 2 2 3 3" xfId="16740"/>
    <cellStyle name="20% - Accent2 4 2 3 2 2 2 4" xfId="16741"/>
    <cellStyle name="20% - Accent2 4 2 3 2 2 2 4 2" xfId="16742"/>
    <cellStyle name="20% - Accent2 4 2 3 2 2 2 5" xfId="16743"/>
    <cellStyle name="20% - Accent2 4 2 3 2 2 2 6" xfId="16744"/>
    <cellStyle name="20% - Accent2 4 2 3 2 2 3" xfId="16745"/>
    <cellStyle name="20% - Accent2 4 2 3 2 2 3 2" xfId="16746"/>
    <cellStyle name="20% - Accent2 4 2 3 2 2 3 2 2" xfId="16747"/>
    <cellStyle name="20% - Accent2 4 2 3 2 2 3 2 3" xfId="16748"/>
    <cellStyle name="20% - Accent2 4 2 3 2 2 3 3" xfId="16749"/>
    <cellStyle name="20% - Accent2 4 2 3 2 2 3 3 2" xfId="16750"/>
    <cellStyle name="20% - Accent2 4 2 3 2 2 3 3 3" xfId="16751"/>
    <cellStyle name="20% - Accent2 4 2 3 2 2 3 4" xfId="16752"/>
    <cellStyle name="20% - Accent2 4 2 3 2 2 3 4 2" xfId="16753"/>
    <cellStyle name="20% - Accent2 4 2 3 2 2 3 5" xfId="16754"/>
    <cellStyle name="20% - Accent2 4 2 3 2 2 3 6" xfId="16755"/>
    <cellStyle name="20% - Accent2 4 2 3 2 2 4" xfId="16756"/>
    <cellStyle name="20% - Accent2 4 2 3 2 2 4 2" xfId="16757"/>
    <cellStyle name="20% - Accent2 4 2 3 2 2 4 2 2" xfId="16758"/>
    <cellStyle name="20% - Accent2 4 2 3 2 2 4 2 3" xfId="16759"/>
    <cellStyle name="20% - Accent2 4 2 3 2 2 4 3" xfId="16760"/>
    <cellStyle name="20% - Accent2 4 2 3 2 2 4 3 2" xfId="16761"/>
    <cellStyle name="20% - Accent2 4 2 3 2 2 4 4" xfId="16762"/>
    <cellStyle name="20% - Accent2 4 2 3 2 2 4 5" xfId="16763"/>
    <cellStyle name="20% - Accent2 4 2 3 2 2 5" xfId="16764"/>
    <cellStyle name="20% - Accent2 4 2 3 2 2 5 2" xfId="16765"/>
    <cellStyle name="20% - Accent2 4 2 3 2 2 5 3" xfId="16766"/>
    <cellStyle name="20% - Accent2 4 2 3 2 2 6" xfId="16767"/>
    <cellStyle name="20% - Accent2 4 2 3 2 2 6 2" xfId="16768"/>
    <cellStyle name="20% - Accent2 4 2 3 2 2 6 3" xfId="16769"/>
    <cellStyle name="20% - Accent2 4 2 3 2 2 7" xfId="16770"/>
    <cellStyle name="20% - Accent2 4 2 3 2 2 7 2" xfId="16771"/>
    <cellStyle name="20% - Accent2 4 2 3 2 2 8" xfId="16772"/>
    <cellStyle name="20% - Accent2 4 2 3 2 2 9" xfId="16773"/>
    <cellStyle name="20% - Accent2 4 2 3 2 3" xfId="16774"/>
    <cellStyle name="20% - Accent2 4 2 3 2 3 2" xfId="16775"/>
    <cellStyle name="20% - Accent2 4 2 3 2 3 2 2" xfId="16776"/>
    <cellStyle name="20% - Accent2 4 2 3 2 3 2 3" xfId="16777"/>
    <cellStyle name="20% - Accent2 4 2 3 2 3 3" xfId="16778"/>
    <cellStyle name="20% - Accent2 4 2 3 2 3 3 2" xfId="16779"/>
    <cellStyle name="20% - Accent2 4 2 3 2 3 3 3" xfId="16780"/>
    <cellStyle name="20% - Accent2 4 2 3 2 3 4" xfId="16781"/>
    <cellStyle name="20% - Accent2 4 2 3 2 3 4 2" xfId="16782"/>
    <cellStyle name="20% - Accent2 4 2 3 2 3 5" xfId="16783"/>
    <cellStyle name="20% - Accent2 4 2 3 2 3 6" xfId="16784"/>
    <cellStyle name="20% - Accent2 4 2 3 2 4" xfId="16785"/>
    <cellStyle name="20% - Accent2 4 2 3 2 4 2" xfId="16786"/>
    <cellStyle name="20% - Accent2 4 2 3 2 4 2 2" xfId="16787"/>
    <cellStyle name="20% - Accent2 4 2 3 2 4 2 3" xfId="16788"/>
    <cellStyle name="20% - Accent2 4 2 3 2 4 3" xfId="16789"/>
    <cellStyle name="20% - Accent2 4 2 3 2 4 3 2" xfId="16790"/>
    <cellStyle name="20% - Accent2 4 2 3 2 4 3 3" xfId="16791"/>
    <cellStyle name="20% - Accent2 4 2 3 2 4 4" xfId="16792"/>
    <cellStyle name="20% - Accent2 4 2 3 2 4 4 2" xfId="16793"/>
    <cellStyle name="20% - Accent2 4 2 3 2 4 5" xfId="16794"/>
    <cellStyle name="20% - Accent2 4 2 3 2 4 6" xfId="16795"/>
    <cellStyle name="20% - Accent2 4 2 3 2 5" xfId="16796"/>
    <cellStyle name="20% - Accent2 4 2 3 2 5 2" xfId="16797"/>
    <cellStyle name="20% - Accent2 4 2 3 2 5 2 2" xfId="16798"/>
    <cellStyle name="20% - Accent2 4 2 3 2 5 2 3" xfId="16799"/>
    <cellStyle name="20% - Accent2 4 2 3 2 5 3" xfId="16800"/>
    <cellStyle name="20% - Accent2 4 2 3 2 5 3 2" xfId="16801"/>
    <cellStyle name="20% - Accent2 4 2 3 2 5 4" xfId="16802"/>
    <cellStyle name="20% - Accent2 4 2 3 2 5 5" xfId="16803"/>
    <cellStyle name="20% - Accent2 4 2 3 2 6" xfId="16804"/>
    <cellStyle name="20% - Accent2 4 2 3 2 6 2" xfId="16805"/>
    <cellStyle name="20% - Accent2 4 2 3 2 6 3" xfId="16806"/>
    <cellStyle name="20% - Accent2 4 2 3 2 7" xfId="16807"/>
    <cellStyle name="20% - Accent2 4 2 3 2 7 2" xfId="16808"/>
    <cellStyle name="20% - Accent2 4 2 3 2 7 3" xfId="16809"/>
    <cellStyle name="20% - Accent2 4 2 3 2 8" xfId="16810"/>
    <cellStyle name="20% - Accent2 4 2 3 2 8 2" xfId="16811"/>
    <cellStyle name="20% - Accent2 4 2 3 2 9" xfId="16812"/>
    <cellStyle name="20% - Accent2 4 2 3 3" xfId="385"/>
    <cellStyle name="20% - Accent2 4 2 3 3 2" xfId="16813"/>
    <cellStyle name="20% - Accent2 4 2 3 3 2 2" xfId="16814"/>
    <cellStyle name="20% - Accent2 4 2 3 3 2 2 2" xfId="16815"/>
    <cellStyle name="20% - Accent2 4 2 3 3 2 2 3" xfId="16816"/>
    <cellStyle name="20% - Accent2 4 2 3 3 2 3" xfId="16817"/>
    <cellStyle name="20% - Accent2 4 2 3 3 2 3 2" xfId="16818"/>
    <cellStyle name="20% - Accent2 4 2 3 3 2 3 3" xfId="16819"/>
    <cellStyle name="20% - Accent2 4 2 3 3 2 4" xfId="16820"/>
    <cellStyle name="20% - Accent2 4 2 3 3 2 4 2" xfId="16821"/>
    <cellStyle name="20% - Accent2 4 2 3 3 2 5" xfId="16822"/>
    <cellStyle name="20% - Accent2 4 2 3 3 2 6" xfId="16823"/>
    <cellStyle name="20% - Accent2 4 2 3 3 3" xfId="16824"/>
    <cellStyle name="20% - Accent2 4 2 3 3 3 2" xfId="16825"/>
    <cellStyle name="20% - Accent2 4 2 3 3 3 2 2" xfId="16826"/>
    <cellStyle name="20% - Accent2 4 2 3 3 3 2 3" xfId="16827"/>
    <cellStyle name="20% - Accent2 4 2 3 3 3 3" xfId="16828"/>
    <cellStyle name="20% - Accent2 4 2 3 3 3 3 2" xfId="16829"/>
    <cellStyle name="20% - Accent2 4 2 3 3 3 3 3" xfId="16830"/>
    <cellStyle name="20% - Accent2 4 2 3 3 3 4" xfId="16831"/>
    <cellStyle name="20% - Accent2 4 2 3 3 3 4 2" xfId="16832"/>
    <cellStyle name="20% - Accent2 4 2 3 3 3 5" xfId="16833"/>
    <cellStyle name="20% - Accent2 4 2 3 3 3 6" xfId="16834"/>
    <cellStyle name="20% - Accent2 4 2 3 3 4" xfId="16835"/>
    <cellStyle name="20% - Accent2 4 2 3 3 4 2" xfId="16836"/>
    <cellStyle name="20% - Accent2 4 2 3 3 4 2 2" xfId="16837"/>
    <cellStyle name="20% - Accent2 4 2 3 3 4 2 3" xfId="16838"/>
    <cellStyle name="20% - Accent2 4 2 3 3 4 3" xfId="16839"/>
    <cellStyle name="20% - Accent2 4 2 3 3 4 3 2" xfId="16840"/>
    <cellStyle name="20% - Accent2 4 2 3 3 4 4" xfId="16841"/>
    <cellStyle name="20% - Accent2 4 2 3 3 4 5" xfId="16842"/>
    <cellStyle name="20% - Accent2 4 2 3 3 5" xfId="16843"/>
    <cellStyle name="20% - Accent2 4 2 3 3 5 2" xfId="16844"/>
    <cellStyle name="20% - Accent2 4 2 3 3 5 3" xfId="16845"/>
    <cellStyle name="20% - Accent2 4 2 3 3 6" xfId="16846"/>
    <cellStyle name="20% - Accent2 4 2 3 3 6 2" xfId="16847"/>
    <cellStyle name="20% - Accent2 4 2 3 3 6 3" xfId="16848"/>
    <cellStyle name="20% - Accent2 4 2 3 3 7" xfId="16849"/>
    <cellStyle name="20% - Accent2 4 2 3 3 7 2" xfId="16850"/>
    <cellStyle name="20% - Accent2 4 2 3 3 8" xfId="16851"/>
    <cellStyle name="20% - Accent2 4 2 3 3 9" xfId="16852"/>
    <cellStyle name="20% - Accent2 4 2 3 4" xfId="16853"/>
    <cellStyle name="20% - Accent2 4 2 3 4 2" xfId="16854"/>
    <cellStyle name="20% - Accent2 4 2 3 4 2 2" xfId="16855"/>
    <cellStyle name="20% - Accent2 4 2 3 4 2 2 2" xfId="16856"/>
    <cellStyle name="20% - Accent2 4 2 3 4 2 2 3" xfId="16857"/>
    <cellStyle name="20% - Accent2 4 2 3 4 2 3" xfId="16858"/>
    <cellStyle name="20% - Accent2 4 2 3 4 2 3 2" xfId="16859"/>
    <cellStyle name="20% - Accent2 4 2 3 4 2 3 3" xfId="16860"/>
    <cellStyle name="20% - Accent2 4 2 3 4 2 4" xfId="16861"/>
    <cellStyle name="20% - Accent2 4 2 3 4 2 4 2" xfId="16862"/>
    <cellStyle name="20% - Accent2 4 2 3 4 2 5" xfId="16863"/>
    <cellStyle name="20% - Accent2 4 2 3 4 2 6" xfId="16864"/>
    <cellStyle name="20% - Accent2 4 2 3 4 3" xfId="16865"/>
    <cellStyle name="20% - Accent2 4 2 3 4 3 2" xfId="16866"/>
    <cellStyle name="20% - Accent2 4 2 3 4 3 2 2" xfId="16867"/>
    <cellStyle name="20% - Accent2 4 2 3 4 3 2 3" xfId="16868"/>
    <cellStyle name="20% - Accent2 4 2 3 4 3 3" xfId="16869"/>
    <cellStyle name="20% - Accent2 4 2 3 4 3 3 2" xfId="16870"/>
    <cellStyle name="20% - Accent2 4 2 3 4 3 3 3" xfId="16871"/>
    <cellStyle name="20% - Accent2 4 2 3 4 3 4" xfId="16872"/>
    <cellStyle name="20% - Accent2 4 2 3 4 3 4 2" xfId="16873"/>
    <cellStyle name="20% - Accent2 4 2 3 4 3 5" xfId="16874"/>
    <cellStyle name="20% - Accent2 4 2 3 4 3 6" xfId="16875"/>
    <cellStyle name="20% - Accent2 4 2 3 4 4" xfId="16876"/>
    <cellStyle name="20% - Accent2 4 2 3 4 4 2" xfId="16877"/>
    <cellStyle name="20% - Accent2 4 2 3 4 4 2 2" xfId="16878"/>
    <cellStyle name="20% - Accent2 4 2 3 4 4 2 3" xfId="16879"/>
    <cellStyle name="20% - Accent2 4 2 3 4 4 3" xfId="16880"/>
    <cellStyle name="20% - Accent2 4 2 3 4 4 3 2" xfId="16881"/>
    <cellStyle name="20% - Accent2 4 2 3 4 4 4" xfId="16882"/>
    <cellStyle name="20% - Accent2 4 2 3 4 4 5" xfId="16883"/>
    <cellStyle name="20% - Accent2 4 2 3 4 5" xfId="16884"/>
    <cellStyle name="20% - Accent2 4 2 3 4 5 2" xfId="16885"/>
    <cellStyle name="20% - Accent2 4 2 3 4 5 3" xfId="16886"/>
    <cellStyle name="20% - Accent2 4 2 3 4 6" xfId="16887"/>
    <cellStyle name="20% - Accent2 4 2 3 4 6 2" xfId="16888"/>
    <cellStyle name="20% - Accent2 4 2 3 4 6 3" xfId="16889"/>
    <cellStyle name="20% - Accent2 4 2 3 4 7" xfId="16890"/>
    <cellStyle name="20% - Accent2 4 2 3 4 7 2" xfId="16891"/>
    <cellStyle name="20% - Accent2 4 2 3 4 8" xfId="16892"/>
    <cellStyle name="20% - Accent2 4 2 3 4 9" xfId="16893"/>
    <cellStyle name="20% - Accent2 4 2 3 5" xfId="16894"/>
    <cellStyle name="20% - Accent2 4 2 3 5 2" xfId="16895"/>
    <cellStyle name="20% - Accent2 4 2 3 5 2 2" xfId="16896"/>
    <cellStyle name="20% - Accent2 4 2 3 5 2 3" xfId="16897"/>
    <cellStyle name="20% - Accent2 4 2 3 5 3" xfId="16898"/>
    <cellStyle name="20% - Accent2 4 2 3 5 3 2" xfId="16899"/>
    <cellStyle name="20% - Accent2 4 2 3 5 3 3" xfId="16900"/>
    <cellStyle name="20% - Accent2 4 2 3 5 4" xfId="16901"/>
    <cellStyle name="20% - Accent2 4 2 3 5 4 2" xfId="16902"/>
    <cellStyle name="20% - Accent2 4 2 3 5 5" xfId="16903"/>
    <cellStyle name="20% - Accent2 4 2 3 5 6" xfId="16904"/>
    <cellStyle name="20% - Accent2 4 2 3 6" xfId="16905"/>
    <cellStyle name="20% - Accent2 4 2 3 6 2" xfId="16906"/>
    <cellStyle name="20% - Accent2 4 2 3 6 2 2" xfId="16907"/>
    <cellStyle name="20% - Accent2 4 2 3 6 2 3" xfId="16908"/>
    <cellStyle name="20% - Accent2 4 2 3 6 3" xfId="16909"/>
    <cellStyle name="20% - Accent2 4 2 3 6 3 2" xfId="16910"/>
    <cellStyle name="20% - Accent2 4 2 3 6 3 3" xfId="16911"/>
    <cellStyle name="20% - Accent2 4 2 3 6 4" xfId="16912"/>
    <cellStyle name="20% - Accent2 4 2 3 6 4 2" xfId="16913"/>
    <cellStyle name="20% - Accent2 4 2 3 6 5" xfId="16914"/>
    <cellStyle name="20% - Accent2 4 2 3 6 6" xfId="16915"/>
    <cellStyle name="20% - Accent2 4 2 3 7" xfId="16916"/>
    <cellStyle name="20% - Accent2 4 2 3 7 2" xfId="16917"/>
    <cellStyle name="20% - Accent2 4 2 3 7 2 2" xfId="16918"/>
    <cellStyle name="20% - Accent2 4 2 3 7 2 3" xfId="16919"/>
    <cellStyle name="20% - Accent2 4 2 3 7 3" xfId="16920"/>
    <cellStyle name="20% - Accent2 4 2 3 7 3 2" xfId="16921"/>
    <cellStyle name="20% - Accent2 4 2 3 7 4" xfId="16922"/>
    <cellStyle name="20% - Accent2 4 2 3 7 5" xfId="16923"/>
    <cellStyle name="20% - Accent2 4 2 3 8" xfId="16924"/>
    <cellStyle name="20% - Accent2 4 2 3 8 2" xfId="16925"/>
    <cellStyle name="20% - Accent2 4 2 3 8 3" xfId="16926"/>
    <cellStyle name="20% - Accent2 4 2 3 9" xfId="16927"/>
    <cellStyle name="20% - Accent2 4 2 3 9 2" xfId="16928"/>
    <cellStyle name="20% - Accent2 4 2 3 9 3" xfId="16929"/>
    <cellStyle name="20% - Accent2 4 2 4" xfId="386"/>
    <cellStyle name="20% - Accent2 4 2 4 10" xfId="16930"/>
    <cellStyle name="20% - Accent2 4 2 4 2" xfId="387"/>
    <cellStyle name="20% - Accent2 4 2 4 2 2" xfId="16931"/>
    <cellStyle name="20% - Accent2 4 2 4 2 2 2" xfId="16932"/>
    <cellStyle name="20% - Accent2 4 2 4 2 2 2 2" xfId="16933"/>
    <cellStyle name="20% - Accent2 4 2 4 2 2 2 3" xfId="16934"/>
    <cellStyle name="20% - Accent2 4 2 4 2 2 3" xfId="16935"/>
    <cellStyle name="20% - Accent2 4 2 4 2 2 3 2" xfId="16936"/>
    <cellStyle name="20% - Accent2 4 2 4 2 2 3 3" xfId="16937"/>
    <cellStyle name="20% - Accent2 4 2 4 2 2 4" xfId="16938"/>
    <cellStyle name="20% - Accent2 4 2 4 2 2 4 2" xfId="16939"/>
    <cellStyle name="20% - Accent2 4 2 4 2 2 5" xfId="16940"/>
    <cellStyle name="20% - Accent2 4 2 4 2 2 6" xfId="16941"/>
    <cellStyle name="20% - Accent2 4 2 4 2 3" xfId="16942"/>
    <cellStyle name="20% - Accent2 4 2 4 2 3 2" xfId="16943"/>
    <cellStyle name="20% - Accent2 4 2 4 2 3 2 2" xfId="16944"/>
    <cellStyle name="20% - Accent2 4 2 4 2 3 2 3" xfId="16945"/>
    <cellStyle name="20% - Accent2 4 2 4 2 3 3" xfId="16946"/>
    <cellStyle name="20% - Accent2 4 2 4 2 3 3 2" xfId="16947"/>
    <cellStyle name="20% - Accent2 4 2 4 2 3 3 3" xfId="16948"/>
    <cellStyle name="20% - Accent2 4 2 4 2 3 4" xfId="16949"/>
    <cellStyle name="20% - Accent2 4 2 4 2 3 4 2" xfId="16950"/>
    <cellStyle name="20% - Accent2 4 2 4 2 3 5" xfId="16951"/>
    <cellStyle name="20% - Accent2 4 2 4 2 3 6" xfId="16952"/>
    <cellStyle name="20% - Accent2 4 2 4 2 4" xfId="16953"/>
    <cellStyle name="20% - Accent2 4 2 4 2 4 2" xfId="16954"/>
    <cellStyle name="20% - Accent2 4 2 4 2 4 2 2" xfId="16955"/>
    <cellStyle name="20% - Accent2 4 2 4 2 4 2 3" xfId="16956"/>
    <cellStyle name="20% - Accent2 4 2 4 2 4 3" xfId="16957"/>
    <cellStyle name="20% - Accent2 4 2 4 2 4 3 2" xfId="16958"/>
    <cellStyle name="20% - Accent2 4 2 4 2 4 4" xfId="16959"/>
    <cellStyle name="20% - Accent2 4 2 4 2 4 5" xfId="16960"/>
    <cellStyle name="20% - Accent2 4 2 4 2 5" xfId="16961"/>
    <cellStyle name="20% - Accent2 4 2 4 2 5 2" xfId="16962"/>
    <cellStyle name="20% - Accent2 4 2 4 2 5 3" xfId="16963"/>
    <cellStyle name="20% - Accent2 4 2 4 2 6" xfId="16964"/>
    <cellStyle name="20% - Accent2 4 2 4 2 6 2" xfId="16965"/>
    <cellStyle name="20% - Accent2 4 2 4 2 6 3" xfId="16966"/>
    <cellStyle name="20% - Accent2 4 2 4 2 7" xfId="16967"/>
    <cellStyle name="20% - Accent2 4 2 4 2 7 2" xfId="16968"/>
    <cellStyle name="20% - Accent2 4 2 4 2 8" xfId="16969"/>
    <cellStyle name="20% - Accent2 4 2 4 2 9" xfId="16970"/>
    <cellStyle name="20% - Accent2 4 2 4 3" xfId="16971"/>
    <cellStyle name="20% - Accent2 4 2 4 3 2" xfId="16972"/>
    <cellStyle name="20% - Accent2 4 2 4 3 2 2" xfId="16973"/>
    <cellStyle name="20% - Accent2 4 2 4 3 2 3" xfId="16974"/>
    <cellStyle name="20% - Accent2 4 2 4 3 3" xfId="16975"/>
    <cellStyle name="20% - Accent2 4 2 4 3 3 2" xfId="16976"/>
    <cellStyle name="20% - Accent2 4 2 4 3 3 3" xfId="16977"/>
    <cellStyle name="20% - Accent2 4 2 4 3 4" xfId="16978"/>
    <cellStyle name="20% - Accent2 4 2 4 3 4 2" xfId="16979"/>
    <cellStyle name="20% - Accent2 4 2 4 3 5" xfId="16980"/>
    <cellStyle name="20% - Accent2 4 2 4 3 6" xfId="16981"/>
    <cellStyle name="20% - Accent2 4 2 4 4" xfId="16982"/>
    <cellStyle name="20% - Accent2 4 2 4 4 2" xfId="16983"/>
    <cellStyle name="20% - Accent2 4 2 4 4 2 2" xfId="16984"/>
    <cellStyle name="20% - Accent2 4 2 4 4 2 3" xfId="16985"/>
    <cellStyle name="20% - Accent2 4 2 4 4 3" xfId="16986"/>
    <cellStyle name="20% - Accent2 4 2 4 4 3 2" xfId="16987"/>
    <cellStyle name="20% - Accent2 4 2 4 4 3 3" xfId="16988"/>
    <cellStyle name="20% - Accent2 4 2 4 4 4" xfId="16989"/>
    <cellStyle name="20% - Accent2 4 2 4 4 4 2" xfId="16990"/>
    <cellStyle name="20% - Accent2 4 2 4 4 5" xfId="16991"/>
    <cellStyle name="20% - Accent2 4 2 4 4 6" xfId="16992"/>
    <cellStyle name="20% - Accent2 4 2 4 5" xfId="16993"/>
    <cellStyle name="20% - Accent2 4 2 4 5 2" xfId="16994"/>
    <cellStyle name="20% - Accent2 4 2 4 5 2 2" xfId="16995"/>
    <cellStyle name="20% - Accent2 4 2 4 5 2 3" xfId="16996"/>
    <cellStyle name="20% - Accent2 4 2 4 5 3" xfId="16997"/>
    <cellStyle name="20% - Accent2 4 2 4 5 3 2" xfId="16998"/>
    <cellStyle name="20% - Accent2 4 2 4 5 4" xfId="16999"/>
    <cellStyle name="20% - Accent2 4 2 4 5 5" xfId="17000"/>
    <cellStyle name="20% - Accent2 4 2 4 6" xfId="17001"/>
    <cellStyle name="20% - Accent2 4 2 4 6 2" xfId="17002"/>
    <cellStyle name="20% - Accent2 4 2 4 6 3" xfId="17003"/>
    <cellStyle name="20% - Accent2 4 2 4 7" xfId="17004"/>
    <cellStyle name="20% - Accent2 4 2 4 7 2" xfId="17005"/>
    <cellStyle name="20% - Accent2 4 2 4 7 3" xfId="17006"/>
    <cellStyle name="20% - Accent2 4 2 4 8" xfId="17007"/>
    <cellStyle name="20% - Accent2 4 2 4 8 2" xfId="17008"/>
    <cellStyle name="20% - Accent2 4 2 4 9" xfId="17009"/>
    <cellStyle name="20% - Accent2 4 2 5" xfId="388"/>
    <cellStyle name="20% - Accent2 4 2 5 2" xfId="17010"/>
    <cellStyle name="20% - Accent2 4 2 5 2 2" xfId="17011"/>
    <cellStyle name="20% - Accent2 4 2 5 2 2 2" xfId="17012"/>
    <cellStyle name="20% - Accent2 4 2 5 2 2 3" xfId="17013"/>
    <cellStyle name="20% - Accent2 4 2 5 2 3" xfId="17014"/>
    <cellStyle name="20% - Accent2 4 2 5 2 3 2" xfId="17015"/>
    <cellStyle name="20% - Accent2 4 2 5 2 3 3" xfId="17016"/>
    <cellStyle name="20% - Accent2 4 2 5 2 4" xfId="17017"/>
    <cellStyle name="20% - Accent2 4 2 5 2 4 2" xfId="17018"/>
    <cellStyle name="20% - Accent2 4 2 5 2 5" xfId="17019"/>
    <cellStyle name="20% - Accent2 4 2 5 2 6" xfId="17020"/>
    <cellStyle name="20% - Accent2 4 2 5 3" xfId="17021"/>
    <cellStyle name="20% - Accent2 4 2 5 3 2" xfId="17022"/>
    <cellStyle name="20% - Accent2 4 2 5 3 2 2" xfId="17023"/>
    <cellStyle name="20% - Accent2 4 2 5 3 2 3" xfId="17024"/>
    <cellStyle name="20% - Accent2 4 2 5 3 3" xfId="17025"/>
    <cellStyle name="20% - Accent2 4 2 5 3 3 2" xfId="17026"/>
    <cellStyle name="20% - Accent2 4 2 5 3 3 3" xfId="17027"/>
    <cellStyle name="20% - Accent2 4 2 5 3 4" xfId="17028"/>
    <cellStyle name="20% - Accent2 4 2 5 3 4 2" xfId="17029"/>
    <cellStyle name="20% - Accent2 4 2 5 3 5" xfId="17030"/>
    <cellStyle name="20% - Accent2 4 2 5 3 6" xfId="17031"/>
    <cellStyle name="20% - Accent2 4 2 5 4" xfId="17032"/>
    <cellStyle name="20% - Accent2 4 2 5 4 2" xfId="17033"/>
    <cellStyle name="20% - Accent2 4 2 5 4 2 2" xfId="17034"/>
    <cellStyle name="20% - Accent2 4 2 5 4 2 3" xfId="17035"/>
    <cellStyle name="20% - Accent2 4 2 5 4 3" xfId="17036"/>
    <cellStyle name="20% - Accent2 4 2 5 4 3 2" xfId="17037"/>
    <cellStyle name="20% - Accent2 4 2 5 4 4" xfId="17038"/>
    <cellStyle name="20% - Accent2 4 2 5 4 5" xfId="17039"/>
    <cellStyle name="20% - Accent2 4 2 5 5" xfId="17040"/>
    <cellStyle name="20% - Accent2 4 2 5 5 2" xfId="17041"/>
    <cellStyle name="20% - Accent2 4 2 5 5 3" xfId="17042"/>
    <cellStyle name="20% - Accent2 4 2 5 6" xfId="17043"/>
    <cellStyle name="20% - Accent2 4 2 5 6 2" xfId="17044"/>
    <cellStyle name="20% - Accent2 4 2 5 6 3" xfId="17045"/>
    <cellStyle name="20% - Accent2 4 2 5 7" xfId="17046"/>
    <cellStyle name="20% - Accent2 4 2 5 7 2" xfId="17047"/>
    <cellStyle name="20% - Accent2 4 2 5 8" xfId="17048"/>
    <cellStyle name="20% - Accent2 4 2 5 9" xfId="17049"/>
    <cellStyle name="20% - Accent2 4 2 6" xfId="13856"/>
    <cellStyle name="20% - Accent2 4 2 6 2" xfId="17050"/>
    <cellStyle name="20% - Accent2 4 2 6 2 2" xfId="17051"/>
    <cellStyle name="20% - Accent2 4 2 6 2 2 2" xfId="17052"/>
    <cellStyle name="20% - Accent2 4 2 6 2 2 3" xfId="17053"/>
    <cellStyle name="20% - Accent2 4 2 6 2 3" xfId="17054"/>
    <cellStyle name="20% - Accent2 4 2 6 2 3 2" xfId="17055"/>
    <cellStyle name="20% - Accent2 4 2 6 2 3 3" xfId="17056"/>
    <cellStyle name="20% - Accent2 4 2 6 2 4" xfId="17057"/>
    <cellStyle name="20% - Accent2 4 2 6 2 4 2" xfId="17058"/>
    <cellStyle name="20% - Accent2 4 2 6 2 5" xfId="17059"/>
    <cellStyle name="20% - Accent2 4 2 6 2 6" xfId="17060"/>
    <cellStyle name="20% - Accent2 4 2 6 3" xfId="17061"/>
    <cellStyle name="20% - Accent2 4 2 6 3 2" xfId="17062"/>
    <cellStyle name="20% - Accent2 4 2 6 3 2 2" xfId="17063"/>
    <cellStyle name="20% - Accent2 4 2 6 3 2 3" xfId="17064"/>
    <cellStyle name="20% - Accent2 4 2 6 3 3" xfId="17065"/>
    <cellStyle name="20% - Accent2 4 2 6 3 3 2" xfId="17066"/>
    <cellStyle name="20% - Accent2 4 2 6 3 3 3" xfId="17067"/>
    <cellStyle name="20% - Accent2 4 2 6 3 4" xfId="17068"/>
    <cellStyle name="20% - Accent2 4 2 6 3 4 2" xfId="17069"/>
    <cellStyle name="20% - Accent2 4 2 6 3 5" xfId="17070"/>
    <cellStyle name="20% - Accent2 4 2 6 3 6" xfId="17071"/>
    <cellStyle name="20% - Accent2 4 2 6 4" xfId="17072"/>
    <cellStyle name="20% - Accent2 4 2 6 4 2" xfId="17073"/>
    <cellStyle name="20% - Accent2 4 2 6 4 2 2" xfId="17074"/>
    <cellStyle name="20% - Accent2 4 2 6 4 2 3" xfId="17075"/>
    <cellStyle name="20% - Accent2 4 2 6 4 3" xfId="17076"/>
    <cellStyle name="20% - Accent2 4 2 6 4 3 2" xfId="17077"/>
    <cellStyle name="20% - Accent2 4 2 6 4 4" xfId="17078"/>
    <cellStyle name="20% - Accent2 4 2 6 4 5" xfId="17079"/>
    <cellStyle name="20% - Accent2 4 2 6 5" xfId="17080"/>
    <cellStyle name="20% - Accent2 4 2 6 5 2" xfId="17081"/>
    <cellStyle name="20% - Accent2 4 2 6 5 3" xfId="17082"/>
    <cellStyle name="20% - Accent2 4 2 6 6" xfId="17083"/>
    <cellStyle name="20% - Accent2 4 2 6 6 2" xfId="17084"/>
    <cellStyle name="20% - Accent2 4 2 6 6 3" xfId="17085"/>
    <cellStyle name="20% - Accent2 4 2 6 7" xfId="17086"/>
    <cellStyle name="20% - Accent2 4 2 6 7 2" xfId="17087"/>
    <cellStyle name="20% - Accent2 4 2 6 8" xfId="17088"/>
    <cellStyle name="20% - Accent2 4 2 6 9" xfId="17089"/>
    <cellStyle name="20% - Accent2 4 2 7" xfId="17090"/>
    <cellStyle name="20% - Accent2 4 2 7 2" xfId="17091"/>
    <cellStyle name="20% - Accent2 4 2 7 2 2" xfId="17092"/>
    <cellStyle name="20% - Accent2 4 2 7 2 3" xfId="17093"/>
    <cellStyle name="20% - Accent2 4 2 7 3" xfId="17094"/>
    <cellStyle name="20% - Accent2 4 2 7 3 2" xfId="17095"/>
    <cellStyle name="20% - Accent2 4 2 7 3 3" xfId="17096"/>
    <cellStyle name="20% - Accent2 4 2 7 4" xfId="17097"/>
    <cellStyle name="20% - Accent2 4 2 7 4 2" xfId="17098"/>
    <cellStyle name="20% - Accent2 4 2 7 5" xfId="17099"/>
    <cellStyle name="20% - Accent2 4 2 7 6" xfId="17100"/>
    <cellStyle name="20% - Accent2 4 2 8" xfId="17101"/>
    <cellStyle name="20% - Accent2 4 2 8 2" xfId="17102"/>
    <cellStyle name="20% - Accent2 4 2 8 2 2" xfId="17103"/>
    <cellStyle name="20% - Accent2 4 2 8 2 3" xfId="17104"/>
    <cellStyle name="20% - Accent2 4 2 8 3" xfId="17105"/>
    <cellStyle name="20% - Accent2 4 2 8 3 2" xfId="17106"/>
    <cellStyle name="20% - Accent2 4 2 8 3 3" xfId="17107"/>
    <cellStyle name="20% - Accent2 4 2 8 4" xfId="17108"/>
    <cellStyle name="20% - Accent2 4 2 8 4 2" xfId="17109"/>
    <cellStyle name="20% - Accent2 4 2 8 5" xfId="17110"/>
    <cellStyle name="20% - Accent2 4 2 8 6" xfId="17111"/>
    <cellStyle name="20% - Accent2 4 2 9" xfId="17112"/>
    <cellStyle name="20% - Accent2 4 2 9 2" xfId="17113"/>
    <cellStyle name="20% - Accent2 4 2 9 2 2" xfId="17114"/>
    <cellStyle name="20% - Accent2 4 2 9 2 3" xfId="17115"/>
    <cellStyle name="20% - Accent2 4 2 9 3" xfId="17116"/>
    <cellStyle name="20% - Accent2 4 2 9 3 2" xfId="17117"/>
    <cellStyle name="20% - Accent2 4 2 9 4" xfId="17118"/>
    <cellStyle name="20% - Accent2 4 2 9 5" xfId="17119"/>
    <cellStyle name="20% - Accent2 4 3" xfId="389"/>
    <cellStyle name="20% - Accent2 4 3 10" xfId="17120"/>
    <cellStyle name="20% - Accent2 4 3 10 2" xfId="17121"/>
    <cellStyle name="20% - Accent2 4 3 10 3" xfId="17122"/>
    <cellStyle name="20% - Accent2 4 3 11" xfId="17123"/>
    <cellStyle name="20% - Accent2 4 3 11 2" xfId="17124"/>
    <cellStyle name="20% - Accent2 4 3 12" xfId="17125"/>
    <cellStyle name="20% - Accent2 4 3 13" xfId="17126"/>
    <cellStyle name="20% - Accent2 4 3 14" xfId="17127"/>
    <cellStyle name="20% - Accent2 4 3 2" xfId="390"/>
    <cellStyle name="20% - Accent2 4 3 2 10" xfId="17128"/>
    <cellStyle name="20% - Accent2 4 3 2 10 2" xfId="17129"/>
    <cellStyle name="20% - Accent2 4 3 2 11" xfId="17130"/>
    <cellStyle name="20% - Accent2 4 3 2 12" xfId="17131"/>
    <cellStyle name="20% - Accent2 4 3 2 2" xfId="391"/>
    <cellStyle name="20% - Accent2 4 3 2 2 10" xfId="17132"/>
    <cellStyle name="20% - Accent2 4 3 2 2 2" xfId="392"/>
    <cellStyle name="20% - Accent2 4 3 2 2 2 2" xfId="17133"/>
    <cellStyle name="20% - Accent2 4 3 2 2 2 2 2" xfId="17134"/>
    <cellStyle name="20% - Accent2 4 3 2 2 2 2 2 2" xfId="17135"/>
    <cellStyle name="20% - Accent2 4 3 2 2 2 2 2 3" xfId="17136"/>
    <cellStyle name="20% - Accent2 4 3 2 2 2 2 3" xfId="17137"/>
    <cellStyle name="20% - Accent2 4 3 2 2 2 2 3 2" xfId="17138"/>
    <cellStyle name="20% - Accent2 4 3 2 2 2 2 3 3" xfId="17139"/>
    <cellStyle name="20% - Accent2 4 3 2 2 2 2 4" xfId="17140"/>
    <cellStyle name="20% - Accent2 4 3 2 2 2 2 4 2" xfId="17141"/>
    <cellStyle name="20% - Accent2 4 3 2 2 2 2 5" xfId="17142"/>
    <cellStyle name="20% - Accent2 4 3 2 2 2 2 6" xfId="17143"/>
    <cellStyle name="20% - Accent2 4 3 2 2 2 3" xfId="17144"/>
    <cellStyle name="20% - Accent2 4 3 2 2 2 3 2" xfId="17145"/>
    <cellStyle name="20% - Accent2 4 3 2 2 2 3 2 2" xfId="17146"/>
    <cellStyle name="20% - Accent2 4 3 2 2 2 3 2 3" xfId="17147"/>
    <cellStyle name="20% - Accent2 4 3 2 2 2 3 3" xfId="17148"/>
    <cellStyle name="20% - Accent2 4 3 2 2 2 3 3 2" xfId="17149"/>
    <cellStyle name="20% - Accent2 4 3 2 2 2 3 3 3" xfId="17150"/>
    <cellStyle name="20% - Accent2 4 3 2 2 2 3 4" xfId="17151"/>
    <cellStyle name="20% - Accent2 4 3 2 2 2 3 4 2" xfId="17152"/>
    <cellStyle name="20% - Accent2 4 3 2 2 2 3 5" xfId="17153"/>
    <cellStyle name="20% - Accent2 4 3 2 2 2 3 6" xfId="17154"/>
    <cellStyle name="20% - Accent2 4 3 2 2 2 4" xfId="17155"/>
    <cellStyle name="20% - Accent2 4 3 2 2 2 4 2" xfId="17156"/>
    <cellStyle name="20% - Accent2 4 3 2 2 2 4 2 2" xfId="17157"/>
    <cellStyle name="20% - Accent2 4 3 2 2 2 4 2 3" xfId="17158"/>
    <cellStyle name="20% - Accent2 4 3 2 2 2 4 3" xfId="17159"/>
    <cellStyle name="20% - Accent2 4 3 2 2 2 4 3 2" xfId="17160"/>
    <cellStyle name="20% - Accent2 4 3 2 2 2 4 4" xfId="17161"/>
    <cellStyle name="20% - Accent2 4 3 2 2 2 4 5" xfId="17162"/>
    <cellStyle name="20% - Accent2 4 3 2 2 2 5" xfId="17163"/>
    <cellStyle name="20% - Accent2 4 3 2 2 2 5 2" xfId="17164"/>
    <cellStyle name="20% - Accent2 4 3 2 2 2 5 3" xfId="17165"/>
    <cellStyle name="20% - Accent2 4 3 2 2 2 6" xfId="17166"/>
    <cellStyle name="20% - Accent2 4 3 2 2 2 6 2" xfId="17167"/>
    <cellStyle name="20% - Accent2 4 3 2 2 2 6 3" xfId="17168"/>
    <cellStyle name="20% - Accent2 4 3 2 2 2 7" xfId="17169"/>
    <cellStyle name="20% - Accent2 4 3 2 2 2 7 2" xfId="17170"/>
    <cellStyle name="20% - Accent2 4 3 2 2 2 8" xfId="17171"/>
    <cellStyle name="20% - Accent2 4 3 2 2 2 9" xfId="17172"/>
    <cellStyle name="20% - Accent2 4 3 2 2 3" xfId="17173"/>
    <cellStyle name="20% - Accent2 4 3 2 2 3 2" xfId="17174"/>
    <cellStyle name="20% - Accent2 4 3 2 2 3 2 2" xfId="17175"/>
    <cellStyle name="20% - Accent2 4 3 2 2 3 2 3" xfId="17176"/>
    <cellStyle name="20% - Accent2 4 3 2 2 3 3" xfId="17177"/>
    <cellStyle name="20% - Accent2 4 3 2 2 3 3 2" xfId="17178"/>
    <cellStyle name="20% - Accent2 4 3 2 2 3 3 3" xfId="17179"/>
    <cellStyle name="20% - Accent2 4 3 2 2 3 4" xfId="17180"/>
    <cellStyle name="20% - Accent2 4 3 2 2 3 4 2" xfId="17181"/>
    <cellStyle name="20% - Accent2 4 3 2 2 3 5" xfId="17182"/>
    <cellStyle name="20% - Accent2 4 3 2 2 3 6" xfId="17183"/>
    <cellStyle name="20% - Accent2 4 3 2 2 4" xfId="17184"/>
    <cellStyle name="20% - Accent2 4 3 2 2 4 2" xfId="17185"/>
    <cellStyle name="20% - Accent2 4 3 2 2 4 2 2" xfId="17186"/>
    <cellStyle name="20% - Accent2 4 3 2 2 4 2 3" xfId="17187"/>
    <cellStyle name="20% - Accent2 4 3 2 2 4 3" xfId="17188"/>
    <cellStyle name="20% - Accent2 4 3 2 2 4 3 2" xfId="17189"/>
    <cellStyle name="20% - Accent2 4 3 2 2 4 3 3" xfId="17190"/>
    <cellStyle name="20% - Accent2 4 3 2 2 4 4" xfId="17191"/>
    <cellStyle name="20% - Accent2 4 3 2 2 4 4 2" xfId="17192"/>
    <cellStyle name="20% - Accent2 4 3 2 2 4 5" xfId="17193"/>
    <cellStyle name="20% - Accent2 4 3 2 2 4 6" xfId="17194"/>
    <cellStyle name="20% - Accent2 4 3 2 2 5" xfId="17195"/>
    <cellStyle name="20% - Accent2 4 3 2 2 5 2" xfId="17196"/>
    <cellStyle name="20% - Accent2 4 3 2 2 5 2 2" xfId="17197"/>
    <cellStyle name="20% - Accent2 4 3 2 2 5 2 3" xfId="17198"/>
    <cellStyle name="20% - Accent2 4 3 2 2 5 3" xfId="17199"/>
    <cellStyle name="20% - Accent2 4 3 2 2 5 3 2" xfId="17200"/>
    <cellStyle name="20% - Accent2 4 3 2 2 5 4" xfId="17201"/>
    <cellStyle name="20% - Accent2 4 3 2 2 5 5" xfId="17202"/>
    <cellStyle name="20% - Accent2 4 3 2 2 6" xfId="17203"/>
    <cellStyle name="20% - Accent2 4 3 2 2 6 2" xfId="17204"/>
    <cellStyle name="20% - Accent2 4 3 2 2 6 3" xfId="17205"/>
    <cellStyle name="20% - Accent2 4 3 2 2 7" xfId="17206"/>
    <cellStyle name="20% - Accent2 4 3 2 2 7 2" xfId="17207"/>
    <cellStyle name="20% - Accent2 4 3 2 2 7 3" xfId="17208"/>
    <cellStyle name="20% - Accent2 4 3 2 2 8" xfId="17209"/>
    <cellStyle name="20% - Accent2 4 3 2 2 8 2" xfId="17210"/>
    <cellStyle name="20% - Accent2 4 3 2 2 9" xfId="17211"/>
    <cellStyle name="20% - Accent2 4 3 2 3" xfId="393"/>
    <cellStyle name="20% - Accent2 4 3 2 3 2" xfId="17212"/>
    <cellStyle name="20% - Accent2 4 3 2 3 2 2" xfId="17213"/>
    <cellStyle name="20% - Accent2 4 3 2 3 2 2 2" xfId="17214"/>
    <cellStyle name="20% - Accent2 4 3 2 3 2 2 3" xfId="17215"/>
    <cellStyle name="20% - Accent2 4 3 2 3 2 3" xfId="17216"/>
    <cellStyle name="20% - Accent2 4 3 2 3 2 3 2" xfId="17217"/>
    <cellStyle name="20% - Accent2 4 3 2 3 2 3 3" xfId="17218"/>
    <cellStyle name="20% - Accent2 4 3 2 3 2 4" xfId="17219"/>
    <cellStyle name="20% - Accent2 4 3 2 3 2 4 2" xfId="17220"/>
    <cellStyle name="20% - Accent2 4 3 2 3 2 5" xfId="17221"/>
    <cellStyle name="20% - Accent2 4 3 2 3 2 6" xfId="17222"/>
    <cellStyle name="20% - Accent2 4 3 2 3 3" xfId="17223"/>
    <cellStyle name="20% - Accent2 4 3 2 3 3 2" xfId="17224"/>
    <cellStyle name="20% - Accent2 4 3 2 3 3 2 2" xfId="17225"/>
    <cellStyle name="20% - Accent2 4 3 2 3 3 2 3" xfId="17226"/>
    <cellStyle name="20% - Accent2 4 3 2 3 3 3" xfId="17227"/>
    <cellStyle name="20% - Accent2 4 3 2 3 3 3 2" xfId="17228"/>
    <cellStyle name="20% - Accent2 4 3 2 3 3 3 3" xfId="17229"/>
    <cellStyle name="20% - Accent2 4 3 2 3 3 4" xfId="17230"/>
    <cellStyle name="20% - Accent2 4 3 2 3 3 4 2" xfId="17231"/>
    <cellStyle name="20% - Accent2 4 3 2 3 3 5" xfId="17232"/>
    <cellStyle name="20% - Accent2 4 3 2 3 3 6" xfId="17233"/>
    <cellStyle name="20% - Accent2 4 3 2 3 4" xfId="17234"/>
    <cellStyle name="20% - Accent2 4 3 2 3 4 2" xfId="17235"/>
    <cellStyle name="20% - Accent2 4 3 2 3 4 2 2" xfId="17236"/>
    <cellStyle name="20% - Accent2 4 3 2 3 4 2 3" xfId="17237"/>
    <cellStyle name="20% - Accent2 4 3 2 3 4 3" xfId="17238"/>
    <cellStyle name="20% - Accent2 4 3 2 3 4 3 2" xfId="17239"/>
    <cellStyle name="20% - Accent2 4 3 2 3 4 4" xfId="17240"/>
    <cellStyle name="20% - Accent2 4 3 2 3 4 5" xfId="17241"/>
    <cellStyle name="20% - Accent2 4 3 2 3 5" xfId="17242"/>
    <cellStyle name="20% - Accent2 4 3 2 3 5 2" xfId="17243"/>
    <cellStyle name="20% - Accent2 4 3 2 3 5 3" xfId="17244"/>
    <cellStyle name="20% - Accent2 4 3 2 3 6" xfId="17245"/>
    <cellStyle name="20% - Accent2 4 3 2 3 6 2" xfId="17246"/>
    <cellStyle name="20% - Accent2 4 3 2 3 6 3" xfId="17247"/>
    <cellStyle name="20% - Accent2 4 3 2 3 7" xfId="17248"/>
    <cellStyle name="20% - Accent2 4 3 2 3 7 2" xfId="17249"/>
    <cellStyle name="20% - Accent2 4 3 2 3 8" xfId="17250"/>
    <cellStyle name="20% - Accent2 4 3 2 3 9" xfId="17251"/>
    <cellStyle name="20% - Accent2 4 3 2 4" xfId="17252"/>
    <cellStyle name="20% - Accent2 4 3 2 4 2" xfId="17253"/>
    <cellStyle name="20% - Accent2 4 3 2 4 2 2" xfId="17254"/>
    <cellStyle name="20% - Accent2 4 3 2 4 2 2 2" xfId="17255"/>
    <cellStyle name="20% - Accent2 4 3 2 4 2 2 3" xfId="17256"/>
    <cellStyle name="20% - Accent2 4 3 2 4 2 3" xfId="17257"/>
    <cellStyle name="20% - Accent2 4 3 2 4 2 3 2" xfId="17258"/>
    <cellStyle name="20% - Accent2 4 3 2 4 2 3 3" xfId="17259"/>
    <cellStyle name="20% - Accent2 4 3 2 4 2 4" xfId="17260"/>
    <cellStyle name="20% - Accent2 4 3 2 4 2 4 2" xfId="17261"/>
    <cellStyle name="20% - Accent2 4 3 2 4 2 5" xfId="17262"/>
    <cellStyle name="20% - Accent2 4 3 2 4 2 6" xfId="17263"/>
    <cellStyle name="20% - Accent2 4 3 2 4 3" xfId="17264"/>
    <cellStyle name="20% - Accent2 4 3 2 4 3 2" xfId="17265"/>
    <cellStyle name="20% - Accent2 4 3 2 4 3 2 2" xfId="17266"/>
    <cellStyle name="20% - Accent2 4 3 2 4 3 2 3" xfId="17267"/>
    <cellStyle name="20% - Accent2 4 3 2 4 3 3" xfId="17268"/>
    <cellStyle name="20% - Accent2 4 3 2 4 3 3 2" xfId="17269"/>
    <cellStyle name="20% - Accent2 4 3 2 4 3 3 3" xfId="17270"/>
    <cellStyle name="20% - Accent2 4 3 2 4 3 4" xfId="17271"/>
    <cellStyle name="20% - Accent2 4 3 2 4 3 4 2" xfId="17272"/>
    <cellStyle name="20% - Accent2 4 3 2 4 3 5" xfId="17273"/>
    <cellStyle name="20% - Accent2 4 3 2 4 3 6" xfId="17274"/>
    <cellStyle name="20% - Accent2 4 3 2 4 4" xfId="17275"/>
    <cellStyle name="20% - Accent2 4 3 2 4 4 2" xfId="17276"/>
    <cellStyle name="20% - Accent2 4 3 2 4 4 2 2" xfId="17277"/>
    <cellStyle name="20% - Accent2 4 3 2 4 4 2 3" xfId="17278"/>
    <cellStyle name="20% - Accent2 4 3 2 4 4 3" xfId="17279"/>
    <cellStyle name="20% - Accent2 4 3 2 4 4 3 2" xfId="17280"/>
    <cellStyle name="20% - Accent2 4 3 2 4 4 4" xfId="17281"/>
    <cellStyle name="20% - Accent2 4 3 2 4 4 5" xfId="17282"/>
    <cellStyle name="20% - Accent2 4 3 2 4 5" xfId="17283"/>
    <cellStyle name="20% - Accent2 4 3 2 4 5 2" xfId="17284"/>
    <cellStyle name="20% - Accent2 4 3 2 4 5 3" xfId="17285"/>
    <cellStyle name="20% - Accent2 4 3 2 4 6" xfId="17286"/>
    <cellStyle name="20% - Accent2 4 3 2 4 6 2" xfId="17287"/>
    <cellStyle name="20% - Accent2 4 3 2 4 6 3" xfId="17288"/>
    <cellStyle name="20% - Accent2 4 3 2 4 7" xfId="17289"/>
    <cellStyle name="20% - Accent2 4 3 2 4 7 2" xfId="17290"/>
    <cellStyle name="20% - Accent2 4 3 2 4 8" xfId="17291"/>
    <cellStyle name="20% - Accent2 4 3 2 4 9" xfId="17292"/>
    <cellStyle name="20% - Accent2 4 3 2 5" xfId="17293"/>
    <cellStyle name="20% - Accent2 4 3 2 5 2" xfId="17294"/>
    <cellStyle name="20% - Accent2 4 3 2 5 2 2" xfId="17295"/>
    <cellStyle name="20% - Accent2 4 3 2 5 2 3" xfId="17296"/>
    <cellStyle name="20% - Accent2 4 3 2 5 3" xfId="17297"/>
    <cellStyle name="20% - Accent2 4 3 2 5 3 2" xfId="17298"/>
    <cellStyle name="20% - Accent2 4 3 2 5 3 3" xfId="17299"/>
    <cellStyle name="20% - Accent2 4 3 2 5 4" xfId="17300"/>
    <cellStyle name="20% - Accent2 4 3 2 5 4 2" xfId="17301"/>
    <cellStyle name="20% - Accent2 4 3 2 5 5" xfId="17302"/>
    <cellStyle name="20% - Accent2 4 3 2 5 6" xfId="17303"/>
    <cellStyle name="20% - Accent2 4 3 2 6" xfId="17304"/>
    <cellStyle name="20% - Accent2 4 3 2 6 2" xfId="17305"/>
    <cellStyle name="20% - Accent2 4 3 2 6 2 2" xfId="17306"/>
    <cellStyle name="20% - Accent2 4 3 2 6 2 3" xfId="17307"/>
    <cellStyle name="20% - Accent2 4 3 2 6 3" xfId="17308"/>
    <cellStyle name="20% - Accent2 4 3 2 6 3 2" xfId="17309"/>
    <cellStyle name="20% - Accent2 4 3 2 6 3 3" xfId="17310"/>
    <cellStyle name="20% - Accent2 4 3 2 6 4" xfId="17311"/>
    <cellStyle name="20% - Accent2 4 3 2 6 4 2" xfId="17312"/>
    <cellStyle name="20% - Accent2 4 3 2 6 5" xfId="17313"/>
    <cellStyle name="20% - Accent2 4 3 2 6 6" xfId="17314"/>
    <cellStyle name="20% - Accent2 4 3 2 7" xfId="17315"/>
    <cellStyle name="20% - Accent2 4 3 2 7 2" xfId="17316"/>
    <cellStyle name="20% - Accent2 4 3 2 7 2 2" xfId="17317"/>
    <cellStyle name="20% - Accent2 4 3 2 7 2 3" xfId="17318"/>
    <cellStyle name="20% - Accent2 4 3 2 7 3" xfId="17319"/>
    <cellStyle name="20% - Accent2 4 3 2 7 3 2" xfId="17320"/>
    <cellStyle name="20% - Accent2 4 3 2 7 4" xfId="17321"/>
    <cellStyle name="20% - Accent2 4 3 2 7 5" xfId="17322"/>
    <cellStyle name="20% - Accent2 4 3 2 8" xfId="17323"/>
    <cellStyle name="20% - Accent2 4 3 2 8 2" xfId="17324"/>
    <cellStyle name="20% - Accent2 4 3 2 8 3" xfId="17325"/>
    <cellStyle name="20% - Accent2 4 3 2 9" xfId="17326"/>
    <cellStyle name="20% - Accent2 4 3 2 9 2" xfId="17327"/>
    <cellStyle name="20% - Accent2 4 3 2 9 3" xfId="17328"/>
    <cellStyle name="20% - Accent2 4 3 3" xfId="394"/>
    <cellStyle name="20% - Accent2 4 3 3 10" xfId="17329"/>
    <cellStyle name="20% - Accent2 4 3 3 2" xfId="395"/>
    <cellStyle name="20% - Accent2 4 3 3 2 2" xfId="17330"/>
    <cellStyle name="20% - Accent2 4 3 3 2 2 2" xfId="17331"/>
    <cellStyle name="20% - Accent2 4 3 3 2 2 2 2" xfId="17332"/>
    <cellStyle name="20% - Accent2 4 3 3 2 2 2 3" xfId="17333"/>
    <cellStyle name="20% - Accent2 4 3 3 2 2 3" xfId="17334"/>
    <cellStyle name="20% - Accent2 4 3 3 2 2 3 2" xfId="17335"/>
    <cellStyle name="20% - Accent2 4 3 3 2 2 3 3" xfId="17336"/>
    <cellStyle name="20% - Accent2 4 3 3 2 2 4" xfId="17337"/>
    <cellStyle name="20% - Accent2 4 3 3 2 2 4 2" xfId="17338"/>
    <cellStyle name="20% - Accent2 4 3 3 2 2 5" xfId="17339"/>
    <cellStyle name="20% - Accent2 4 3 3 2 2 6" xfId="17340"/>
    <cellStyle name="20% - Accent2 4 3 3 2 3" xfId="17341"/>
    <cellStyle name="20% - Accent2 4 3 3 2 3 2" xfId="17342"/>
    <cellStyle name="20% - Accent2 4 3 3 2 3 2 2" xfId="17343"/>
    <cellStyle name="20% - Accent2 4 3 3 2 3 2 3" xfId="17344"/>
    <cellStyle name="20% - Accent2 4 3 3 2 3 3" xfId="17345"/>
    <cellStyle name="20% - Accent2 4 3 3 2 3 3 2" xfId="17346"/>
    <cellStyle name="20% - Accent2 4 3 3 2 3 3 3" xfId="17347"/>
    <cellStyle name="20% - Accent2 4 3 3 2 3 4" xfId="17348"/>
    <cellStyle name="20% - Accent2 4 3 3 2 3 4 2" xfId="17349"/>
    <cellStyle name="20% - Accent2 4 3 3 2 3 5" xfId="17350"/>
    <cellStyle name="20% - Accent2 4 3 3 2 3 6" xfId="17351"/>
    <cellStyle name="20% - Accent2 4 3 3 2 4" xfId="17352"/>
    <cellStyle name="20% - Accent2 4 3 3 2 4 2" xfId="17353"/>
    <cellStyle name="20% - Accent2 4 3 3 2 4 2 2" xfId="17354"/>
    <cellStyle name="20% - Accent2 4 3 3 2 4 2 3" xfId="17355"/>
    <cellStyle name="20% - Accent2 4 3 3 2 4 3" xfId="17356"/>
    <cellStyle name="20% - Accent2 4 3 3 2 4 3 2" xfId="17357"/>
    <cellStyle name="20% - Accent2 4 3 3 2 4 4" xfId="17358"/>
    <cellStyle name="20% - Accent2 4 3 3 2 4 5" xfId="17359"/>
    <cellStyle name="20% - Accent2 4 3 3 2 5" xfId="17360"/>
    <cellStyle name="20% - Accent2 4 3 3 2 5 2" xfId="17361"/>
    <cellStyle name="20% - Accent2 4 3 3 2 5 3" xfId="17362"/>
    <cellStyle name="20% - Accent2 4 3 3 2 6" xfId="17363"/>
    <cellStyle name="20% - Accent2 4 3 3 2 6 2" xfId="17364"/>
    <cellStyle name="20% - Accent2 4 3 3 2 6 3" xfId="17365"/>
    <cellStyle name="20% - Accent2 4 3 3 2 7" xfId="17366"/>
    <cellStyle name="20% - Accent2 4 3 3 2 7 2" xfId="17367"/>
    <cellStyle name="20% - Accent2 4 3 3 2 8" xfId="17368"/>
    <cellStyle name="20% - Accent2 4 3 3 2 9" xfId="17369"/>
    <cellStyle name="20% - Accent2 4 3 3 3" xfId="17370"/>
    <cellStyle name="20% - Accent2 4 3 3 3 2" xfId="17371"/>
    <cellStyle name="20% - Accent2 4 3 3 3 2 2" xfId="17372"/>
    <cellStyle name="20% - Accent2 4 3 3 3 2 3" xfId="17373"/>
    <cellStyle name="20% - Accent2 4 3 3 3 3" xfId="17374"/>
    <cellStyle name="20% - Accent2 4 3 3 3 3 2" xfId="17375"/>
    <cellStyle name="20% - Accent2 4 3 3 3 3 3" xfId="17376"/>
    <cellStyle name="20% - Accent2 4 3 3 3 4" xfId="17377"/>
    <cellStyle name="20% - Accent2 4 3 3 3 4 2" xfId="17378"/>
    <cellStyle name="20% - Accent2 4 3 3 3 5" xfId="17379"/>
    <cellStyle name="20% - Accent2 4 3 3 3 6" xfId="17380"/>
    <cellStyle name="20% - Accent2 4 3 3 4" xfId="17381"/>
    <cellStyle name="20% - Accent2 4 3 3 4 2" xfId="17382"/>
    <cellStyle name="20% - Accent2 4 3 3 4 2 2" xfId="17383"/>
    <cellStyle name="20% - Accent2 4 3 3 4 2 3" xfId="17384"/>
    <cellStyle name="20% - Accent2 4 3 3 4 3" xfId="17385"/>
    <cellStyle name="20% - Accent2 4 3 3 4 3 2" xfId="17386"/>
    <cellStyle name="20% - Accent2 4 3 3 4 3 3" xfId="17387"/>
    <cellStyle name="20% - Accent2 4 3 3 4 4" xfId="17388"/>
    <cellStyle name="20% - Accent2 4 3 3 4 4 2" xfId="17389"/>
    <cellStyle name="20% - Accent2 4 3 3 4 5" xfId="17390"/>
    <cellStyle name="20% - Accent2 4 3 3 4 6" xfId="17391"/>
    <cellStyle name="20% - Accent2 4 3 3 5" xfId="17392"/>
    <cellStyle name="20% - Accent2 4 3 3 5 2" xfId="17393"/>
    <cellStyle name="20% - Accent2 4 3 3 5 2 2" xfId="17394"/>
    <cellStyle name="20% - Accent2 4 3 3 5 2 3" xfId="17395"/>
    <cellStyle name="20% - Accent2 4 3 3 5 3" xfId="17396"/>
    <cellStyle name="20% - Accent2 4 3 3 5 3 2" xfId="17397"/>
    <cellStyle name="20% - Accent2 4 3 3 5 4" xfId="17398"/>
    <cellStyle name="20% - Accent2 4 3 3 5 5" xfId="17399"/>
    <cellStyle name="20% - Accent2 4 3 3 6" xfId="17400"/>
    <cellStyle name="20% - Accent2 4 3 3 6 2" xfId="17401"/>
    <cellStyle name="20% - Accent2 4 3 3 6 3" xfId="17402"/>
    <cellStyle name="20% - Accent2 4 3 3 7" xfId="17403"/>
    <cellStyle name="20% - Accent2 4 3 3 7 2" xfId="17404"/>
    <cellStyle name="20% - Accent2 4 3 3 7 3" xfId="17405"/>
    <cellStyle name="20% - Accent2 4 3 3 8" xfId="17406"/>
    <cellStyle name="20% - Accent2 4 3 3 8 2" xfId="17407"/>
    <cellStyle name="20% - Accent2 4 3 3 9" xfId="17408"/>
    <cellStyle name="20% - Accent2 4 3 4" xfId="396"/>
    <cellStyle name="20% - Accent2 4 3 4 2" xfId="17409"/>
    <cellStyle name="20% - Accent2 4 3 4 2 2" xfId="17410"/>
    <cellStyle name="20% - Accent2 4 3 4 2 2 2" xfId="17411"/>
    <cellStyle name="20% - Accent2 4 3 4 2 2 3" xfId="17412"/>
    <cellStyle name="20% - Accent2 4 3 4 2 3" xfId="17413"/>
    <cellStyle name="20% - Accent2 4 3 4 2 3 2" xfId="17414"/>
    <cellStyle name="20% - Accent2 4 3 4 2 3 3" xfId="17415"/>
    <cellStyle name="20% - Accent2 4 3 4 2 4" xfId="17416"/>
    <cellStyle name="20% - Accent2 4 3 4 2 4 2" xfId="17417"/>
    <cellStyle name="20% - Accent2 4 3 4 2 5" xfId="17418"/>
    <cellStyle name="20% - Accent2 4 3 4 2 6" xfId="17419"/>
    <cellStyle name="20% - Accent2 4 3 4 3" xfId="17420"/>
    <cellStyle name="20% - Accent2 4 3 4 3 2" xfId="17421"/>
    <cellStyle name="20% - Accent2 4 3 4 3 2 2" xfId="17422"/>
    <cellStyle name="20% - Accent2 4 3 4 3 2 3" xfId="17423"/>
    <cellStyle name="20% - Accent2 4 3 4 3 3" xfId="17424"/>
    <cellStyle name="20% - Accent2 4 3 4 3 3 2" xfId="17425"/>
    <cellStyle name="20% - Accent2 4 3 4 3 3 3" xfId="17426"/>
    <cellStyle name="20% - Accent2 4 3 4 3 4" xfId="17427"/>
    <cellStyle name="20% - Accent2 4 3 4 3 4 2" xfId="17428"/>
    <cellStyle name="20% - Accent2 4 3 4 3 5" xfId="17429"/>
    <cellStyle name="20% - Accent2 4 3 4 3 6" xfId="17430"/>
    <cellStyle name="20% - Accent2 4 3 4 4" xfId="17431"/>
    <cellStyle name="20% - Accent2 4 3 4 4 2" xfId="17432"/>
    <cellStyle name="20% - Accent2 4 3 4 4 2 2" xfId="17433"/>
    <cellStyle name="20% - Accent2 4 3 4 4 2 3" xfId="17434"/>
    <cellStyle name="20% - Accent2 4 3 4 4 3" xfId="17435"/>
    <cellStyle name="20% - Accent2 4 3 4 4 3 2" xfId="17436"/>
    <cellStyle name="20% - Accent2 4 3 4 4 4" xfId="17437"/>
    <cellStyle name="20% - Accent2 4 3 4 4 5" xfId="17438"/>
    <cellStyle name="20% - Accent2 4 3 4 5" xfId="17439"/>
    <cellStyle name="20% - Accent2 4 3 4 5 2" xfId="17440"/>
    <cellStyle name="20% - Accent2 4 3 4 5 3" xfId="17441"/>
    <cellStyle name="20% - Accent2 4 3 4 6" xfId="17442"/>
    <cellStyle name="20% - Accent2 4 3 4 6 2" xfId="17443"/>
    <cellStyle name="20% - Accent2 4 3 4 6 3" xfId="17444"/>
    <cellStyle name="20% - Accent2 4 3 4 7" xfId="17445"/>
    <cellStyle name="20% - Accent2 4 3 4 7 2" xfId="17446"/>
    <cellStyle name="20% - Accent2 4 3 4 8" xfId="17447"/>
    <cellStyle name="20% - Accent2 4 3 4 9" xfId="17448"/>
    <cellStyle name="20% - Accent2 4 3 5" xfId="8706"/>
    <cellStyle name="20% - Accent2 4 3 5 2" xfId="17449"/>
    <cellStyle name="20% - Accent2 4 3 5 2 2" xfId="17450"/>
    <cellStyle name="20% - Accent2 4 3 5 2 2 2" xfId="17451"/>
    <cellStyle name="20% - Accent2 4 3 5 2 2 3" xfId="17452"/>
    <cellStyle name="20% - Accent2 4 3 5 2 3" xfId="17453"/>
    <cellStyle name="20% - Accent2 4 3 5 2 3 2" xfId="17454"/>
    <cellStyle name="20% - Accent2 4 3 5 2 3 3" xfId="17455"/>
    <cellStyle name="20% - Accent2 4 3 5 2 4" xfId="17456"/>
    <cellStyle name="20% - Accent2 4 3 5 2 4 2" xfId="17457"/>
    <cellStyle name="20% - Accent2 4 3 5 2 5" xfId="17458"/>
    <cellStyle name="20% - Accent2 4 3 5 2 6" xfId="17459"/>
    <cellStyle name="20% - Accent2 4 3 5 3" xfId="17460"/>
    <cellStyle name="20% - Accent2 4 3 5 3 2" xfId="17461"/>
    <cellStyle name="20% - Accent2 4 3 5 3 2 2" xfId="17462"/>
    <cellStyle name="20% - Accent2 4 3 5 3 2 3" xfId="17463"/>
    <cellStyle name="20% - Accent2 4 3 5 3 3" xfId="17464"/>
    <cellStyle name="20% - Accent2 4 3 5 3 3 2" xfId="17465"/>
    <cellStyle name="20% - Accent2 4 3 5 3 3 3" xfId="17466"/>
    <cellStyle name="20% - Accent2 4 3 5 3 4" xfId="17467"/>
    <cellStyle name="20% - Accent2 4 3 5 3 4 2" xfId="17468"/>
    <cellStyle name="20% - Accent2 4 3 5 3 5" xfId="17469"/>
    <cellStyle name="20% - Accent2 4 3 5 3 6" xfId="17470"/>
    <cellStyle name="20% - Accent2 4 3 5 4" xfId="17471"/>
    <cellStyle name="20% - Accent2 4 3 5 4 2" xfId="17472"/>
    <cellStyle name="20% - Accent2 4 3 5 4 2 2" xfId="17473"/>
    <cellStyle name="20% - Accent2 4 3 5 4 2 3" xfId="17474"/>
    <cellStyle name="20% - Accent2 4 3 5 4 3" xfId="17475"/>
    <cellStyle name="20% - Accent2 4 3 5 4 3 2" xfId="17476"/>
    <cellStyle name="20% - Accent2 4 3 5 4 4" xfId="17477"/>
    <cellStyle name="20% - Accent2 4 3 5 4 5" xfId="17478"/>
    <cellStyle name="20% - Accent2 4 3 5 5" xfId="17479"/>
    <cellStyle name="20% - Accent2 4 3 5 5 2" xfId="17480"/>
    <cellStyle name="20% - Accent2 4 3 5 5 3" xfId="17481"/>
    <cellStyle name="20% - Accent2 4 3 5 6" xfId="17482"/>
    <cellStyle name="20% - Accent2 4 3 5 6 2" xfId="17483"/>
    <cellStyle name="20% - Accent2 4 3 5 6 3" xfId="17484"/>
    <cellStyle name="20% - Accent2 4 3 5 7" xfId="17485"/>
    <cellStyle name="20% - Accent2 4 3 5 7 2" xfId="17486"/>
    <cellStyle name="20% - Accent2 4 3 5 8" xfId="17487"/>
    <cellStyle name="20% - Accent2 4 3 5 9" xfId="17488"/>
    <cellStyle name="20% - Accent2 4 3 6" xfId="17489"/>
    <cellStyle name="20% - Accent2 4 3 6 2" xfId="17490"/>
    <cellStyle name="20% - Accent2 4 3 6 2 2" xfId="17491"/>
    <cellStyle name="20% - Accent2 4 3 6 2 3" xfId="17492"/>
    <cellStyle name="20% - Accent2 4 3 6 3" xfId="17493"/>
    <cellStyle name="20% - Accent2 4 3 6 3 2" xfId="17494"/>
    <cellStyle name="20% - Accent2 4 3 6 3 3" xfId="17495"/>
    <cellStyle name="20% - Accent2 4 3 6 4" xfId="17496"/>
    <cellStyle name="20% - Accent2 4 3 6 4 2" xfId="17497"/>
    <cellStyle name="20% - Accent2 4 3 6 5" xfId="17498"/>
    <cellStyle name="20% - Accent2 4 3 6 6" xfId="17499"/>
    <cellStyle name="20% - Accent2 4 3 7" xfId="17500"/>
    <cellStyle name="20% - Accent2 4 3 7 2" xfId="17501"/>
    <cellStyle name="20% - Accent2 4 3 7 2 2" xfId="17502"/>
    <cellStyle name="20% - Accent2 4 3 7 2 3" xfId="17503"/>
    <cellStyle name="20% - Accent2 4 3 7 3" xfId="17504"/>
    <cellStyle name="20% - Accent2 4 3 7 3 2" xfId="17505"/>
    <cellStyle name="20% - Accent2 4 3 7 3 3" xfId="17506"/>
    <cellStyle name="20% - Accent2 4 3 7 4" xfId="17507"/>
    <cellStyle name="20% - Accent2 4 3 7 4 2" xfId="17508"/>
    <cellStyle name="20% - Accent2 4 3 7 5" xfId="17509"/>
    <cellStyle name="20% - Accent2 4 3 7 6" xfId="17510"/>
    <cellStyle name="20% - Accent2 4 3 8" xfId="17511"/>
    <cellStyle name="20% - Accent2 4 3 8 2" xfId="17512"/>
    <cellStyle name="20% - Accent2 4 3 8 2 2" xfId="17513"/>
    <cellStyle name="20% - Accent2 4 3 8 2 3" xfId="17514"/>
    <cellStyle name="20% - Accent2 4 3 8 3" xfId="17515"/>
    <cellStyle name="20% - Accent2 4 3 8 3 2" xfId="17516"/>
    <cellStyle name="20% - Accent2 4 3 8 4" xfId="17517"/>
    <cellStyle name="20% - Accent2 4 3 8 5" xfId="17518"/>
    <cellStyle name="20% - Accent2 4 3 9" xfId="17519"/>
    <cellStyle name="20% - Accent2 4 3 9 2" xfId="17520"/>
    <cellStyle name="20% - Accent2 4 3 9 3" xfId="17521"/>
    <cellStyle name="20% - Accent2 4 4" xfId="397"/>
    <cellStyle name="20% - Accent2 4 4 10" xfId="17522"/>
    <cellStyle name="20% - Accent2 4 4 10 2" xfId="17523"/>
    <cellStyle name="20% - Accent2 4 4 11" xfId="17524"/>
    <cellStyle name="20% - Accent2 4 4 12" xfId="17525"/>
    <cellStyle name="20% - Accent2 4 4 2" xfId="398"/>
    <cellStyle name="20% - Accent2 4 4 2 10" xfId="17526"/>
    <cellStyle name="20% - Accent2 4 4 2 2" xfId="399"/>
    <cellStyle name="20% - Accent2 4 4 2 2 2" xfId="17527"/>
    <cellStyle name="20% - Accent2 4 4 2 2 2 2" xfId="17528"/>
    <cellStyle name="20% - Accent2 4 4 2 2 2 2 2" xfId="17529"/>
    <cellStyle name="20% - Accent2 4 4 2 2 2 2 3" xfId="17530"/>
    <cellStyle name="20% - Accent2 4 4 2 2 2 3" xfId="17531"/>
    <cellStyle name="20% - Accent2 4 4 2 2 2 3 2" xfId="17532"/>
    <cellStyle name="20% - Accent2 4 4 2 2 2 3 3" xfId="17533"/>
    <cellStyle name="20% - Accent2 4 4 2 2 2 4" xfId="17534"/>
    <cellStyle name="20% - Accent2 4 4 2 2 2 4 2" xfId="17535"/>
    <cellStyle name="20% - Accent2 4 4 2 2 2 5" xfId="17536"/>
    <cellStyle name="20% - Accent2 4 4 2 2 2 6" xfId="17537"/>
    <cellStyle name="20% - Accent2 4 4 2 2 3" xfId="17538"/>
    <cellStyle name="20% - Accent2 4 4 2 2 3 2" xfId="17539"/>
    <cellStyle name="20% - Accent2 4 4 2 2 3 2 2" xfId="17540"/>
    <cellStyle name="20% - Accent2 4 4 2 2 3 2 3" xfId="17541"/>
    <cellStyle name="20% - Accent2 4 4 2 2 3 3" xfId="17542"/>
    <cellStyle name="20% - Accent2 4 4 2 2 3 3 2" xfId="17543"/>
    <cellStyle name="20% - Accent2 4 4 2 2 3 3 3" xfId="17544"/>
    <cellStyle name="20% - Accent2 4 4 2 2 3 4" xfId="17545"/>
    <cellStyle name="20% - Accent2 4 4 2 2 3 4 2" xfId="17546"/>
    <cellStyle name="20% - Accent2 4 4 2 2 3 5" xfId="17547"/>
    <cellStyle name="20% - Accent2 4 4 2 2 3 6" xfId="17548"/>
    <cellStyle name="20% - Accent2 4 4 2 2 4" xfId="17549"/>
    <cellStyle name="20% - Accent2 4 4 2 2 4 2" xfId="17550"/>
    <cellStyle name="20% - Accent2 4 4 2 2 4 2 2" xfId="17551"/>
    <cellStyle name="20% - Accent2 4 4 2 2 4 2 3" xfId="17552"/>
    <cellStyle name="20% - Accent2 4 4 2 2 4 3" xfId="17553"/>
    <cellStyle name="20% - Accent2 4 4 2 2 4 3 2" xfId="17554"/>
    <cellStyle name="20% - Accent2 4 4 2 2 4 4" xfId="17555"/>
    <cellStyle name="20% - Accent2 4 4 2 2 4 5" xfId="17556"/>
    <cellStyle name="20% - Accent2 4 4 2 2 5" xfId="17557"/>
    <cellStyle name="20% - Accent2 4 4 2 2 5 2" xfId="17558"/>
    <cellStyle name="20% - Accent2 4 4 2 2 5 3" xfId="17559"/>
    <cellStyle name="20% - Accent2 4 4 2 2 6" xfId="17560"/>
    <cellStyle name="20% - Accent2 4 4 2 2 6 2" xfId="17561"/>
    <cellStyle name="20% - Accent2 4 4 2 2 6 3" xfId="17562"/>
    <cellStyle name="20% - Accent2 4 4 2 2 7" xfId="17563"/>
    <cellStyle name="20% - Accent2 4 4 2 2 7 2" xfId="17564"/>
    <cellStyle name="20% - Accent2 4 4 2 2 8" xfId="17565"/>
    <cellStyle name="20% - Accent2 4 4 2 2 9" xfId="17566"/>
    <cellStyle name="20% - Accent2 4 4 2 3" xfId="17567"/>
    <cellStyle name="20% - Accent2 4 4 2 3 2" xfId="17568"/>
    <cellStyle name="20% - Accent2 4 4 2 3 2 2" xfId="17569"/>
    <cellStyle name="20% - Accent2 4 4 2 3 2 3" xfId="17570"/>
    <cellStyle name="20% - Accent2 4 4 2 3 3" xfId="17571"/>
    <cellStyle name="20% - Accent2 4 4 2 3 3 2" xfId="17572"/>
    <cellStyle name="20% - Accent2 4 4 2 3 3 3" xfId="17573"/>
    <cellStyle name="20% - Accent2 4 4 2 3 4" xfId="17574"/>
    <cellStyle name="20% - Accent2 4 4 2 3 4 2" xfId="17575"/>
    <cellStyle name="20% - Accent2 4 4 2 3 5" xfId="17576"/>
    <cellStyle name="20% - Accent2 4 4 2 3 6" xfId="17577"/>
    <cellStyle name="20% - Accent2 4 4 2 4" xfId="17578"/>
    <cellStyle name="20% - Accent2 4 4 2 4 2" xfId="17579"/>
    <cellStyle name="20% - Accent2 4 4 2 4 2 2" xfId="17580"/>
    <cellStyle name="20% - Accent2 4 4 2 4 2 3" xfId="17581"/>
    <cellStyle name="20% - Accent2 4 4 2 4 3" xfId="17582"/>
    <cellStyle name="20% - Accent2 4 4 2 4 3 2" xfId="17583"/>
    <cellStyle name="20% - Accent2 4 4 2 4 3 3" xfId="17584"/>
    <cellStyle name="20% - Accent2 4 4 2 4 4" xfId="17585"/>
    <cellStyle name="20% - Accent2 4 4 2 4 4 2" xfId="17586"/>
    <cellStyle name="20% - Accent2 4 4 2 4 5" xfId="17587"/>
    <cellStyle name="20% - Accent2 4 4 2 4 6" xfId="17588"/>
    <cellStyle name="20% - Accent2 4 4 2 5" xfId="17589"/>
    <cellStyle name="20% - Accent2 4 4 2 5 2" xfId="17590"/>
    <cellStyle name="20% - Accent2 4 4 2 5 2 2" xfId="17591"/>
    <cellStyle name="20% - Accent2 4 4 2 5 2 3" xfId="17592"/>
    <cellStyle name="20% - Accent2 4 4 2 5 3" xfId="17593"/>
    <cellStyle name="20% - Accent2 4 4 2 5 3 2" xfId="17594"/>
    <cellStyle name="20% - Accent2 4 4 2 5 4" xfId="17595"/>
    <cellStyle name="20% - Accent2 4 4 2 5 5" xfId="17596"/>
    <cellStyle name="20% - Accent2 4 4 2 6" xfId="17597"/>
    <cellStyle name="20% - Accent2 4 4 2 6 2" xfId="17598"/>
    <cellStyle name="20% - Accent2 4 4 2 6 3" xfId="17599"/>
    <cellStyle name="20% - Accent2 4 4 2 7" xfId="17600"/>
    <cellStyle name="20% - Accent2 4 4 2 7 2" xfId="17601"/>
    <cellStyle name="20% - Accent2 4 4 2 7 3" xfId="17602"/>
    <cellStyle name="20% - Accent2 4 4 2 8" xfId="17603"/>
    <cellStyle name="20% - Accent2 4 4 2 8 2" xfId="17604"/>
    <cellStyle name="20% - Accent2 4 4 2 9" xfId="17605"/>
    <cellStyle name="20% - Accent2 4 4 3" xfId="400"/>
    <cellStyle name="20% - Accent2 4 4 3 2" xfId="17606"/>
    <cellStyle name="20% - Accent2 4 4 3 2 2" xfId="17607"/>
    <cellStyle name="20% - Accent2 4 4 3 2 2 2" xfId="17608"/>
    <cellStyle name="20% - Accent2 4 4 3 2 2 3" xfId="17609"/>
    <cellStyle name="20% - Accent2 4 4 3 2 3" xfId="17610"/>
    <cellStyle name="20% - Accent2 4 4 3 2 3 2" xfId="17611"/>
    <cellStyle name="20% - Accent2 4 4 3 2 3 3" xfId="17612"/>
    <cellStyle name="20% - Accent2 4 4 3 2 4" xfId="17613"/>
    <cellStyle name="20% - Accent2 4 4 3 2 4 2" xfId="17614"/>
    <cellStyle name="20% - Accent2 4 4 3 2 5" xfId="17615"/>
    <cellStyle name="20% - Accent2 4 4 3 2 6" xfId="17616"/>
    <cellStyle name="20% - Accent2 4 4 3 3" xfId="17617"/>
    <cellStyle name="20% - Accent2 4 4 3 3 2" xfId="17618"/>
    <cellStyle name="20% - Accent2 4 4 3 3 2 2" xfId="17619"/>
    <cellStyle name="20% - Accent2 4 4 3 3 2 3" xfId="17620"/>
    <cellStyle name="20% - Accent2 4 4 3 3 3" xfId="17621"/>
    <cellStyle name="20% - Accent2 4 4 3 3 3 2" xfId="17622"/>
    <cellStyle name="20% - Accent2 4 4 3 3 3 3" xfId="17623"/>
    <cellStyle name="20% - Accent2 4 4 3 3 4" xfId="17624"/>
    <cellStyle name="20% - Accent2 4 4 3 3 4 2" xfId="17625"/>
    <cellStyle name="20% - Accent2 4 4 3 3 5" xfId="17626"/>
    <cellStyle name="20% - Accent2 4 4 3 3 6" xfId="17627"/>
    <cellStyle name="20% - Accent2 4 4 3 4" xfId="17628"/>
    <cellStyle name="20% - Accent2 4 4 3 4 2" xfId="17629"/>
    <cellStyle name="20% - Accent2 4 4 3 4 2 2" xfId="17630"/>
    <cellStyle name="20% - Accent2 4 4 3 4 2 3" xfId="17631"/>
    <cellStyle name="20% - Accent2 4 4 3 4 3" xfId="17632"/>
    <cellStyle name="20% - Accent2 4 4 3 4 3 2" xfId="17633"/>
    <cellStyle name="20% - Accent2 4 4 3 4 4" xfId="17634"/>
    <cellStyle name="20% - Accent2 4 4 3 4 5" xfId="17635"/>
    <cellStyle name="20% - Accent2 4 4 3 5" xfId="17636"/>
    <cellStyle name="20% - Accent2 4 4 3 5 2" xfId="17637"/>
    <cellStyle name="20% - Accent2 4 4 3 5 3" xfId="17638"/>
    <cellStyle name="20% - Accent2 4 4 3 6" xfId="17639"/>
    <cellStyle name="20% - Accent2 4 4 3 6 2" xfId="17640"/>
    <cellStyle name="20% - Accent2 4 4 3 6 3" xfId="17641"/>
    <cellStyle name="20% - Accent2 4 4 3 7" xfId="17642"/>
    <cellStyle name="20% - Accent2 4 4 3 7 2" xfId="17643"/>
    <cellStyle name="20% - Accent2 4 4 3 8" xfId="17644"/>
    <cellStyle name="20% - Accent2 4 4 3 9" xfId="17645"/>
    <cellStyle name="20% - Accent2 4 4 4" xfId="17646"/>
    <cellStyle name="20% - Accent2 4 4 4 2" xfId="17647"/>
    <cellStyle name="20% - Accent2 4 4 4 2 2" xfId="17648"/>
    <cellStyle name="20% - Accent2 4 4 4 2 2 2" xfId="17649"/>
    <cellStyle name="20% - Accent2 4 4 4 2 2 3" xfId="17650"/>
    <cellStyle name="20% - Accent2 4 4 4 2 3" xfId="17651"/>
    <cellStyle name="20% - Accent2 4 4 4 2 3 2" xfId="17652"/>
    <cellStyle name="20% - Accent2 4 4 4 2 3 3" xfId="17653"/>
    <cellStyle name="20% - Accent2 4 4 4 2 4" xfId="17654"/>
    <cellStyle name="20% - Accent2 4 4 4 2 4 2" xfId="17655"/>
    <cellStyle name="20% - Accent2 4 4 4 2 5" xfId="17656"/>
    <cellStyle name="20% - Accent2 4 4 4 2 6" xfId="17657"/>
    <cellStyle name="20% - Accent2 4 4 4 3" xfId="17658"/>
    <cellStyle name="20% - Accent2 4 4 4 3 2" xfId="17659"/>
    <cellStyle name="20% - Accent2 4 4 4 3 2 2" xfId="17660"/>
    <cellStyle name="20% - Accent2 4 4 4 3 2 3" xfId="17661"/>
    <cellStyle name="20% - Accent2 4 4 4 3 3" xfId="17662"/>
    <cellStyle name="20% - Accent2 4 4 4 3 3 2" xfId="17663"/>
    <cellStyle name="20% - Accent2 4 4 4 3 3 3" xfId="17664"/>
    <cellStyle name="20% - Accent2 4 4 4 3 4" xfId="17665"/>
    <cellStyle name="20% - Accent2 4 4 4 3 4 2" xfId="17666"/>
    <cellStyle name="20% - Accent2 4 4 4 3 5" xfId="17667"/>
    <cellStyle name="20% - Accent2 4 4 4 3 6" xfId="17668"/>
    <cellStyle name="20% - Accent2 4 4 4 4" xfId="17669"/>
    <cellStyle name="20% - Accent2 4 4 4 4 2" xfId="17670"/>
    <cellStyle name="20% - Accent2 4 4 4 4 2 2" xfId="17671"/>
    <cellStyle name="20% - Accent2 4 4 4 4 2 3" xfId="17672"/>
    <cellStyle name="20% - Accent2 4 4 4 4 3" xfId="17673"/>
    <cellStyle name="20% - Accent2 4 4 4 4 3 2" xfId="17674"/>
    <cellStyle name="20% - Accent2 4 4 4 4 4" xfId="17675"/>
    <cellStyle name="20% - Accent2 4 4 4 4 5" xfId="17676"/>
    <cellStyle name="20% - Accent2 4 4 4 5" xfId="17677"/>
    <cellStyle name="20% - Accent2 4 4 4 5 2" xfId="17678"/>
    <cellStyle name="20% - Accent2 4 4 4 5 3" xfId="17679"/>
    <cellStyle name="20% - Accent2 4 4 4 6" xfId="17680"/>
    <cellStyle name="20% - Accent2 4 4 4 6 2" xfId="17681"/>
    <cellStyle name="20% - Accent2 4 4 4 6 3" xfId="17682"/>
    <cellStyle name="20% - Accent2 4 4 4 7" xfId="17683"/>
    <cellStyle name="20% - Accent2 4 4 4 7 2" xfId="17684"/>
    <cellStyle name="20% - Accent2 4 4 4 8" xfId="17685"/>
    <cellStyle name="20% - Accent2 4 4 4 9" xfId="17686"/>
    <cellStyle name="20% - Accent2 4 4 5" xfId="17687"/>
    <cellStyle name="20% - Accent2 4 4 5 2" xfId="17688"/>
    <cellStyle name="20% - Accent2 4 4 5 2 2" xfId="17689"/>
    <cellStyle name="20% - Accent2 4 4 5 2 3" xfId="17690"/>
    <cellStyle name="20% - Accent2 4 4 5 3" xfId="17691"/>
    <cellStyle name="20% - Accent2 4 4 5 3 2" xfId="17692"/>
    <cellStyle name="20% - Accent2 4 4 5 3 3" xfId="17693"/>
    <cellStyle name="20% - Accent2 4 4 5 4" xfId="17694"/>
    <cellStyle name="20% - Accent2 4 4 5 4 2" xfId="17695"/>
    <cellStyle name="20% - Accent2 4 4 5 5" xfId="17696"/>
    <cellStyle name="20% - Accent2 4 4 5 6" xfId="17697"/>
    <cellStyle name="20% - Accent2 4 4 6" xfId="17698"/>
    <cellStyle name="20% - Accent2 4 4 6 2" xfId="17699"/>
    <cellStyle name="20% - Accent2 4 4 6 2 2" xfId="17700"/>
    <cellStyle name="20% - Accent2 4 4 6 2 3" xfId="17701"/>
    <cellStyle name="20% - Accent2 4 4 6 3" xfId="17702"/>
    <cellStyle name="20% - Accent2 4 4 6 3 2" xfId="17703"/>
    <cellStyle name="20% - Accent2 4 4 6 3 3" xfId="17704"/>
    <cellStyle name="20% - Accent2 4 4 6 4" xfId="17705"/>
    <cellStyle name="20% - Accent2 4 4 6 4 2" xfId="17706"/>
    <cellStyle name="20% - Accent2 4 4 6 5" xfId="17707"/>
    <cellStyle name="20% - Accent2 4 4 6 6" xfId="17708"/>
    <cellStyle name="20% - Accent2 4 4 7" xfId="17709"/>
    <cellStyle name="20% - Accent2 4 4 7 2" xfId="17710"/>
    <cellStyle name="20% - Accent2 4 4 7 2 2" xfId="17711"/>
    <cellStyle name="20% - Accent2 4 4 7 2 3" xfId="17712"/>
    <cellStyle name="20% - Accent2 4 4 7 3" xfId="17713"/>
    <cellStyle name="20% - Accent2 4 4 7 3 2" xfId="17714"/>
    <cellStyle name="20% - Accent2 4 4 7 4" xfId="17715"/>
    <cellStyle name="20% - Accent2 4 4 7 5" xfId="17716"/>
    <cellStyle name="20% - Accent2 4 4 8" xfId="17717"/>
    <cellStyle name="20% - Accent2 4 4 8 2" xfId="17718"/>
    <cellStyle name="20% - Accent2 4 4 8 3" xfId="17719"/>
    <cellStyle name="20% - Accent2 4 4 9" xfId="17720"/>
    <cellStyle name="20% - Accent2 4 4 9 2" xfId="17721"/>
    <cellStyle name="20% - Accent2 4 4 9 3" xfId="17722"/>
    <cellStyle name="20% - Accent2 4 5" xfId="401"/>
    <cellStyle name="20% - Accent2 4 5 10" xfId="17723"/>
    <cellStyle name="20% - Accent2 4 5 2" xfId="402"/>
    <cellStyle name="20% - Accent2 4 5 2 2" xfId="17724"/>
    <cellStyle name="20% - Accent2 4 5 2 2 2" xfId="17725"/>
    <cellStyle name="20% - Accent2 4 5 2 2 2 2" xfId="17726"/>
    <cellStyle name="20% - Accent2 4 5 2 2 2 3" xfId="17727"/>
    <cellStyle name="20% - Accent2 4 5 2 2 3" xfId="17728"/>
    <cellStyle name="20% - Accent2 4 5 2 2 3 2" xfId="17729"/>
    <cellStyle name="20% - Accent2 4 5 2 2 3 3" xfId="17730"/>
    <cellStyle name="20% - Accent2 4 5 2 2 4" xfId="17731"/>
    <cellStyle name="20% - Accent2 4 5 2 2 4 2" xfId="17732"/>
    <cellStyle name="20% - Accent2 4 5 2 2 5" xfId="17733"/>
    <cellStyle name="20% - Accent2 4 5 2 2 6" xfId="17734"/>
    <cellStyle name="20% - Accent2 4 5 2 3" xfId="17735"/>
    <cellStyle name="20% - Accent2 4 5 2 3 2" xfId="17736"/>
    <cellStyle name="20% - Accent2 4 5 2 3 2 2" xfId="17737"/>
    <cellStyle name="20% - Accent2 4 5 2 3 2 3" xfId="17738"/>
    <cellStyle name="20% - Accent2 4 5 2 3 3" xfId="17739"/>
    <cellStyle name="20% - Accent2 4 5 2 3 3 2" xfId="17740"/>
    <cellStyle name="20% - Accent2 4 5 2 3 3 3" xfId="17741"/>
    <cellStyle name="20% - Accent2 4 5 2 3 4" xfId="17742"/>
    <cellStyle name="20% - Accent2 4 5 2 3 4 2" xfId="17743"/>
    <cellStyle name="20% - Accent2 4 5 2 3 5" xfId="17744"/>
    <cellStyle name="20% - Accent2 4 5 2 3 6" xfId="17745"/>
    <cellStyle name="20% - Accent2 4 5 2 4" xfId="17746"/>
    <cellStyle name="20% - Accent2 4 5 2 4 2" xfId="17747"/>
    <cellStyle name="20% - Accent2 4 5 2 4 2 2" xfId="17748"/>
    <cellStyle name="20% - Accent2 4 5 2 4 2 3" xfId="17749"/>
    <cellStyle name="20% - Accent2 4 5 2 4 3" xfId="17750"/>
    <cellStyle name="20% - Accent2 4 5 2 4 3 2" xfId="17751"/>
    <cellStyle name="20% - Accent2 4 5 2 4 4" xfId="17752"/>
    <cellStyle name="20% - Accent2 4 5 2 4 5" xfId="17753"/>
    <cellStyle name="20% - Accent2 4 5 2 5" xfId="17754"/>
    <cellStyle name="20% - Accent2 4 5 2 5 2" xfId="17755"/>
    <cellStyle name="20% - Accent2 4 5 2 5 3" xfId="17756"/>
    <cellStyle name="20% - Accent2 4 5 2 6" xfId="17757"/>
    <cellStyle name="20% - Accent2 4 5 2 6 2" xfId="17758"/>
    <cellStyle name="20% - Accent2 4 5 2 6 3" xfId="17759"/>
    <cellStyle name="20% - Accent2 4 5 2 7" xfId="17760"/>
    <cellStyle name="20% - Accent2 4 5 2 7 2" xfId="17761"/>
    <cellStyle name="20% - Accent2 4 5 2 8" xfId="17762"/>
    <cellStyle name="20% - Accent2 4 5 2 9" xfId="17763"/>
    <cellStyle name="20% - Accent2 4 5 3" xfId="17764"/>
    <cellStyle name="20% - Accent2 4 5 3 2" xfId="17765"/>
    <cellStyle name="20% - Accent2 4 5 3 2 2" xfId="17766"/>
    <cellStyle name="20% - Accent2 4 5 3 2 3" xfId="17767"/>
    <cellStyle name="20% - Accent2 4 5 3 3" xfId="17768"/>
    <cellStyle name="20% - Accent2 4 5 3 3 2" xfId="17769"/>
    <cellStyle name="20% - Accent2 4 5 3 3 3" xfId="17770"/>
    <cellStyle name="20% - Accent2 4 5 3 4" xfId="17771"/>
    <cellStyle name="20% - Accent2 4 5 3 4 2" xfId="17772"/>
    <cellStyle name="20% - Accent2 4 5 3 5" xfId="17773"/>
    <cellStyle name="20% - Accent2 4 5 3 6" xfId="17774"/>
    <cellStyle name="20% - Accent2 4 5 4" xfId="17775"/>
    <cellStyle name="20% - Accent2 4 5 4 2" xfId="17776"/>
    <cellStyle name="20% - Accent2 4 5 4 2 2" xfId="17777"/>
    <cellStyle name="20% - Accent2 4 5 4 2 3" xfId="17778"/>
    <cellStyle name="20% - Accent2 4 5 4 3" xfId="17779"/>
    <cellStyle name="20% - Accent2 4 5 4 3 2" xfId="17780"/>
    <cellStyle name="20% - Accent2 4 5 4 3 3" xfId="17781"/>
    <cellStyle name="20% - Accent2 4 5 4 4" xfId="17782"/>
    <cellStyle name="20% - Accent2 4 5 4 4 2" xfId="17783"/>
    <cellStyle name="20% - Accent2 4 5 4 5" xfId="17784"/>
    <cellStyle name="20% - Accent2 4 5 4 6" xfId="17785"/>
    <cellStyle name="20% - Accent2 4 5 5" xfId="17786"/>
    <cellStyle name="20% - Accent2 4 5 5 2" xfId="17787"/>
    <cellStyle name="20% - Accent2 4 5 5 2 2" xfId="17788"/>
    <cellStyle name="20% - Accent2 4 5 5 2 3" xfId="17789"/>
    <cellStyle name="20% - Accent2 4 5 5 3" xfId="17790"/>
    <cellStyle name="20% - Accent2 4 5 5 3 2" xfId="17791"/>
    <cellStyle name="20% - Accent2 4 5 5 4" xfId="17792"/>
    <cellStyle name="20% - Accent2 4 5 5 5" xfId="17793"/>
    <cellStyle name="20% - Accent2 4 5 6" xfId="17794"/>
    <cellStyle name="20% - Accent2 4 5 6 2" xfId="17795"/>
    <cellStyle name="20% - Accent2 4 5 6 3" xfId="17796"/>
    <cellStyle name="20% - Accent2 4 5 7" xfId="17797"/>
    <cellStyle name="20% - Accent2 4 5 7 2" xfId="17798"/>
    <cellStyle name="20% - Accent2 4 5 7 3" xfId="17799"/>
    <cellStyle name="20% - Accent2 4 5 8" xfId="17800"/>
    <cellStyle name="20% - Accent2 4 5 8 2" xfId="17801"/>
    <cellStyle name="20% - Accent2 4 5 9" xfId="17802"/>
    <cellStyle name="20% - Accent2 4 6" xfId="403"/>
    <cellStyle name="20% - Accent2 4 6 2" xfId="17803"/>
    <cellStyle name="20% - Accent2 4 6 2 2" xfId="17804"/>
    <cellStyle name="20% - Accent2 4 6 2 2 2" xfId="17805"/>
    <cellStyle name="20% - Accent2 4 6 2 2 3" xfId="17806"/>
    <cellStyle name="20% - Accent2 4 6 2 3" xfId="17807"/>
    <cellStyle name="20% - Accent2 4 6 2 3 2" xfId="17808"/>
    <cellStyle name="20% - Accent2 4 6 2 3 3" xfId="17809"/>
    <cellStyle name="20% - Accent2 4 6 2 4" xfId="17810"/>
    <cellStyle name="20% - Accent2 4 6 2 4 2" xfId="17811"/>
    <cellStyle name="20% - Accent2 4 6 2 5" xfId="17812"/>
    <cellStyle name="20% - Accent2 4 6 2 6" xfId="17813"/>
    <cellStyle name="20% - Accent2 4 6 3" xfId="17814"/>
    <cellStyle name="20% - Accent2 4 6 3 2" xfId="17815"/>
    <cellStyle name="20% - Accent2 4 6 3 2 2" xfId="17816"/>
    <cellStyle name="20% - Accent2 4 6 3 2 3" xfId="17817"/>
    <cellStyle name="20% - Accent2 4 6 3 3" xfId="17818"/>
    <cellStyle name="20% - Accent2 4 6 3 3 2" xfId="17819"/>
    <cellStyle name="20% - Accent2 4 6 3 3 3" xfId="17820"/>
    <cellStyle name="20% - Accent2 4 6 3 4" xfId="17821"/>
    <cellStyle name="20% - Accent2 4 6 3 4 2" xfId="17822"/>
    <cellStyle name="20% - Accent2 4 6 3 5" xfId="17823"/>
    <cellStyle name="20% - Accent2 4 6 3 6" xfId="17824"/>
    <cellStyle name="20% - Accent2 4 6 4" xfId="17825"/>
    <cellStyle name="20% - Accent2 4 6 4 2" xfId="17826"/>
    <cellStyle name="20% - Accent2 4 6 4 2 2" xfId="17827"/>
    <cellStyle name="20% - Accent2 4 6 4 2 3" xfId="17828"/>
    <cellStyle name="20% - Accent2 4 6 4 3" xfId="17829"/>
    <cellStyle name="20% - Accent2 4 6 4 3 2" xfId="17830"/>
    <cellStyle name="20% - Accent2 4 6 4 4" xfId="17831"/>
    <cellStyle name="20% - Accent2 4 6 4 5" xfId="17832"/>
    <cellStyle name="20% - Accent2 4 6 5" xfId="17833"/>
    <cellStyle name="20% - Accent2 4 6 5 2" xfId="17834"/>
    <cellStyle name="20% - Accent2 4 6 5 3" xfId="17835"/>
    <cellStyle name="20% - Accent2 4 6 6" xfId="17836"/>
    <cellStyle name="20% - Accent2 4 6 6 2" xfId="17837"/>
    <cellStyle name="20% - Accent2 4 6 6 3" xfId="17838"/>
    <cellStyle name="20% - Accent2 4 6 7" xfId="17839"/>
    <cellStyle name="20% - Accent2 4 6 7 2" xfId="17840"/>
    <cellStyle name="20% - Accent2 4 6 8" xfId="17841"/>
    <cellStyle name="20% - Accent2 4 6 9" xfId="17842"/>
    <cellStyle name="20% - Accent2 4 7" xfId="13529"/>
    <cellStyle name="20% - Accent2 4 7 2" xfId="17843"/>
    <cellStyle name="20% - Accent2 4 7 2 2" xfId="17844"/>
    <cellStyle name="20% - Accent2 4 7 2 2 2" xfId="17845"/>
    <cellStyle name="20% - Accent2 4 7 2 2 3" xfId="17846"/>
    <cellStyle name="20% - Accent2 4 7 2 3" xfId="17847"/>
    <cellStyle name="20% - Accent2 4 7 2 3 2" xfId="17848"/>
    <cellStyle name="20% - Accent2 4 7 2 3 3" xfId="17849"/>
    <cellStyle name="20% - Accent2 4 7 2 4" xfId="17850"/>
    <cellStyle name="20% - Accent2 4 7 2 4 2" xfId="17851"/>
    <cellStyle name="20% - Accent2 4 7 2 5" xfId="17852"/>
    <cellStyle name="20% - Accent2 4 7 2 6" xfId="17853"/>
    <cellStyle name="20% - Accent2 4 7 3" xfId="17854"/>
    <cellStyle name="20% - Accent2 4 7 3 2" xfId="17855"/>
    <cellStyle name="20% - Accent2 4 7 3 2 2" xfId="17856"/>
    <cellStyle name="20% - Accent2 4 7 3 2 3" xfId="17857"/>
    <cellStyle name="20% - Accent2 4 7 3 3" xfId="17858"/>
    <cellStyle name="20% - Accent2 4 7 3 3 2" xfId="17859"/>
    <cellStyle name="20% - Accent2 4 7 3 3 3" xfId="17860"/>
    <cellStyle name="20% - Accent2 4 7 3 4" xfId="17861"/>
    <cellStyle name="20% - Accent2 4 7 3 4 2" xfId="17862"/>
    <cellStyle name="20% - Accent2 4 7 3 5" xfId="17863"/>
    <cellStyle name="20% - Accent2 4 7 3 6" xfId="17864"/>
    <cellStyle name="20% - Accent2 4 7 4" xfId="17865"/>
    <cellStyle name="20% - Accent2 4 7 4 2" xfId="17866"/>
    <cellStyle name="20% - Accent2 4 7 4 2 2" xfId="17867"/>
    <cellStyle name="20% - Accent2 4 7 4 2 3" xfId="17868"/>
    <cellStyle name="20% - Accent2 4 7 4 3" xfId="17869"/>
    <cellStyle name="20% - Accent2 4 7 4 3 2" xfId="17870"/>
    <cellStyle name="20% - Accent2 4 7 4 4" xfId="17871"/>
    <cellStyle name="20% - Accent2 4 7 4 5" xfId="17872"/>
    <cellStyle name="20% - Accent2 4 7 5" xfId="17873"/>
    <cellStyle name="20% - Accent2 4 7 5 2" xfId="17874"/>
    <cellStyle name="20% - Accent2 4 7 5 3" xfId="17875"/>
    <cellStyle name="20% - Accent2 4 7 6" xfId="17876"/>
    <cellStyle name="20% - Accent2 4 7 6 2" xfId="17877"/>
    <cellStyle name="20% - Accent2 4 7 6 3" xfId="17878"/>
    <cellStyle name="20% - Accent2 4 7 7" xfId="17879"/>
    <cellStyle name="20% - Accent2 4 7 7 2" xfId="17880"/>
    <cellStyle name="20% - Accent2 4 7 8" xfId="17881"/>
    <cellStyle name="20% - Accent2 4 7 9" xfId="17882"/>
    <cellStyle name="20% - Accent2 4 8" xfId="17883"/>
    <cellStyle name="20% - Accent2 4 8 2" xfId="17884"/>
    <cellStyle name="20% - Accent2 4 8 2 2" xfId="17885"/>
    <cellStyle name="20% - Accent2 4 8 2 3" xfId="17886"/>
    <cellStyle name="20% - Accent2 4 8 3" xfId="17887"/>
    <cellStyle name="20% - Accent2 4 8 3 2" xfId="17888"/>
    <cellStyle name="20% - Accent2 4 8 3 3" xfId="17889"/>
    <cellStyle name="20% - Accent2 4 8 4" xfId="17890"/>
    <cellStyle name="20% - Accent2 4 8 4 2" xfId="17891"/>
    <cellStyle name="20% - Accent2 4 8 5" xfId="17892"/>
    <cellStyle name="20% - Accent2 4 8 6" xfId="17893"/>
    <cellStyle name="20% - Accent2 4 9" xfId="17894"/>
    <cellStyle name="20% - Accent2 4 9 2" xfId="17895"/>
    <cellStyle name="20% - Accent2 4 9 2 2" xfId="17896"/>
    <cellStyle name="20% - Accent2 4 9 2 3" xfId="17897"/>
    <cellStyle name="20% - Accent2 4 9 3" xfId="17898"/>
    <cellStyle name="20% - Accent2 4 9 3 2" xfId="17899"/>
    <cellStyle name="20% - Accent2 4 9 3 3" xfId="17900"/>
    <cellStyle name="20% - Accent2 4 9 4" xfId="17901"/>
    <cellStyle name="20% - Accent2 4 9 4 2" xfId="17902"/>
    <cellStyle name="20% - Accent2 4 9 5" xfId="17903"/>
    <cellStyle name="20% - Accent2 4 9 6" xfId="17904"/>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xfId="62041" builtinId="38" customBuiltin="1"/>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4518"/>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4519"/>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4520"/>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905"/>
    <cellStyle name="20% - Accent3 4 10 2" xfId="17906"/>
    <cellStyle name="20% - Accent3 4 10 2 2" xfId="17907"/>
    <cellStyle name="20% - Accent3 4 10 2 3" xfId="17908"/>
    <cellStyle name="20% - Accent3 4 10 3" xfId="17909"/>
    <cellStyle name="20% - Accent3 4 10 3 2" xfId="17910"/>
    <cellStyle name="20% - Accent3 4 10 4" xfId="17911"/>
    <cellStyle name="20% - Accent3 4 10 5" xfId="17912"/>
    <cellStyle name="20% - Accent3 4 11" xfId="17913"/>
    <cellStyle name="20% - Accent3 4 11 2" xfId="17914"/>
    <cellStyle name="20% - Accent3 4 11 3" xfId="17915"/>
    <cellStyle name="20% - Accent3 4 12" xfId="17916"/>
    <cellStyle name="20% - Accent3 4 12 2" xfId="17917"/>
    <cellStyle name="20% - Accent3 4 12 3" xfId="17918"/>
    <cellStyle name="20% - Accent3 4 13" xfId="17919"/>
    <cellStyle name="20% - Accent3 4 13 2" xfId="17920"/>
    <cellStyle name="20% - Accent3 4 14" xfId="17921"/>
    <cellStyle name="20% - Accent3 4 15" xfId="17922"/>
    <cellStyle name="20% - Accent3 4 16" xfId="17923"/>
    <cellStyle name="20% - Accent3 4 2" xfId="590"/>
    <cellStyle name="20% - Accent3 4 2 10" xfId="17924"/>
    <cellStyle name="20% - Accent3 4 2 10 2" xfId="17925"/>
    <cellStyle name="20% - Accent3 4 2 10 3" xfId="17926"/>
    <cellStyle name="20% - Accent3 4 2 11" xfId="17927"/>
    <cellStyle name="20% - Accent3 4 2 11 2" xfId="17928"/>
    <cellStyle name="20% - Accent3 4 2 11 3" xfId="17929"/>
    <cellStyle name="20% - Accent3 4 2 12" xfId="17930"/>
    <cellStyle name="20% - Accent3 4 2 12 2" xfId="17931"/>
    <cellStyle name="20% - Accent3 4 2 13" xfId="17932"/>
    <cellStyle name="20% - Accent3 4 2 14" xfId="17933"/>
    <cellStyle name="20% - Accent3 4 2 15" xfId="17934"/>
    <cellStyle name="20% - Accent3 4 2 2" xfId="591"/>
    <cellStyle name="20% - Accent3 4 2 2 10" xfId="17935"/>
    <cellStyle name="20% - Accent3 4 2 2 10 2" xfId="17936"/>
    <cellStyle name="20% - Accent3 4 2 2 10 3" xfId="17937"/>
    <cellStyle name="20% - Accent3 4 2 2 11" xfId="17938"/>
    <cellStyle name="20% - Accent3 4 2 2 11 2" xfId="17939"/>
    <cellStyle name="20% - Accent3 4 2 2 12" xfId="17940"/>
    <cellStyle name="20% - Accent3 4 2 2 13" xfId="17941"/>
    <cellStyle name="20% - Accent3 4 2 2 2" xfId="592"/>
    <cellStyle name="20% - Accent3 4 2 2 2 10" xfId="17942"/>
    <cellStyle name="20% - Accent3 4 2 2 2 10 2" xfId="17943"/>
    <cellStyle name="20% - Accent3 4 2 2 2 11" xfId="17944"/>
    <cellStyle name="20% - Accent3 4 2 2 2 12" xfId="17945"/>
    <cellStyle name="20% - Accent3 4 2 2 2 2" xfId="593"/>
    <cellStyle name="20% - Accent3 4 2 2 2 2 10" xfId="17946"/>
    <cellStyle name="20% - Accent3 4 2 2 2 2 2" xfId="594"/>
    <cellStyle name="20% - Accent3 4 2 2 2 2 2 2" xfId="17947"/>
    <cellStyle name="20% - Accent3 4 2 2 2 2 2 2 2" xfId="17948"/>
    <cellStyle name="20% - Accent3 4 2 2 2 2 2 2 2 2" xfId="17949"/>
    <cellStyle name="20% - Accent3 4 2 2 2 2 2 2 2 3" xfId="17950"/>
    <cellStyle name="20% - Accent3 4 2 2 2 2 2 2 3" xfId="17951"/>
    <cellStyle name="20% - Accent3 4 2 2 2 2 2 2 3 2" xfId="17952"/>
    <cellStyle name="20% - Accent3 4 2 2 2 2 2 2 3 3" xfId="17953"/>
    <cellStyle name="20% - Accent3 4 2 2 2 2 2 2 4" xfId="17954"/>
    <cellStyle name="20% - Accent3 4 2 2 2 2 2 2 4 2" xfId="17955"/>
    <cellStyle name="20% - Accent3 4 2 2 2 2 2 2 5" xfId="17956"/>
    <cellStyle name="20% - Accent3 4 2 2 2 2 2 2 6" xfId="17957"/>
    <cellStyle name="20% - Accent3 4 2 2 2 2 2 3" xfId="17958"/>
    <cellStyle name="20% - Accent3 4 2 2 2 2 2 3 2" xfId="17959"/>
    <cellStyle name="20% - Accent3 4 2 2 2 2 2 3 2 2" xfId="17960"/>
    <cellStyle name="20% - Accent3 4 2 2 2 2 2 3 2 3" xfId="17961"/>
    <cellStyle name="20% - Accent3 4 2 2 2 2 2 3 3" xfId="17962"/>
    <cellStyle name="20% - Accent3 4 2 2 2 2 2 3 3 2" xfId="17963"/>
    <cellStyle name="20% - Accent3 4 2 2 2 2 2 3 3 3" xfId="17964"/>
    <cellStyle name="20% - Accent3 4 2 2 2 2 2 3 4" xfId="17965"/>
    <cellStyle name="20% - Accent3 4 2 2 2 2 2 3 4 2" xfId="17966"/>
    <cellStyle name="20% - Accent3 4 2 2 2 2 2 3 5" xfId="17967"/>
    <cellStyle name="20% - Accent3 4 2 2 2 2 2 3 6" xfId="17968"/>
    <cellStyle name="20% - Accent3 4 2 2 2 2 2 4" xfId="17969"/>
    <cellStyle name="20% - Accent3 4 2 2 2 2 2 4 2" xfId="17970"/>
    <cellStyle name="20% - Accent3 4 2 2 2 2 2 4 2 2" xfId="17971"/>
    <cellStyle name="20% - Accent3 4 2 2 2 2 2 4 2 3" xfId="17972"/>
    <cellStyle name="20% - Accent3 4 2 2 2 2 2 4 3" xfId="17973"/>
    <cellStyle name="20% - Accent3 4 2 2 2 2 2 4 3 2" xfId="17974"/>
    <cellStyle name="20% - Accent3 4 2 2 2 2 2 4 4" xfId="17975"/>
    <cellStyle name="20% - Accent3 4 2 2 2 2 2 4 5" xfId="17976"/>
    <cellStyle name="20% - Accent3 4 2 2 2 2 2 5" xfId="17977"/>
    <cellStyle name="20% - Accent3 4 2 2 2 2 2 5 2" xfId="17978"/>
    <cellStyle name="20% - Accent3 4 2 2 2 2 2 5 3" xfId="17979"/>
    <cellStyle name="20% - Accent3 4 2 2 2 2 2 6" xfId="17980"/>
    <cellStyle name="20% - Accent3 4 2 2 2 2 2 6 2" xfId="17981"/>
    <cellStyle name="20% - Accent3 4 2 2 2 2 2 6 3" xfId="17982"/>
    <cellStyle name="20% - Accent3 4 2 2 2 2 2 7" xfId="17983"/>
    <cellStyle name="20% - Accent3 4 2 2 2 2 2 7 2" xfId="17984"/>
    <cellStyle name="20% - Accent3 4 2 2 2 2 2 8" xfId="17985"/>
    <cellStyle name="20% - Accent3 4 2 2 2 2 2 9" xfId="17986"/>
    <cellStyle name="20% - Accent3 4 2 2 2 2 3" xfId="17987"/>
    <cellStyle name="20% - Accent3 4 2 2 2 2 3 2" xfId="17988"/>
    <cellStyle name="20% - Accent3 4 2 2 2 2 3 2 2" xfId="17989"/>
    <cellStyle name="20% - Accent3 4 2 2 2 2 3 2 3" xfId="17990"/>
    <cellStyle name="20% - Accent3 4 2 2 2 2 3 3" xfId="17991"/>
    <cellStyle name="20% - Accent3 4 2 2 2 2 3 3 2" xfId="17992"/>
    <cellStyle name="20% - Accent3 4 2 2 2 2 3 3 3" xfId="17993"/>
    <cellStyle name="20% - Accent3 4 2 2 2 2 3 4" xfId="17994"/>
    <cellStyle name="20% - Accent3 4 2 2 2 2 3 4 2" xfId="17995"/>
    <cellStyle name="20% - Accent3 4 2 2 2 2 3 5" xfId="17996"/>
    <cellStyle name="20% - Accent3 4 2 2 2 2 3 6" xfId="17997"/>
    <cellStyle name="20% - Accent3 4 2 2 2 2 4" xfId="17998"/>
    <cellStyle name="20% - Accent3 4 2 2 2 2 4 2" xfId="17999"/>
    <cellStyle name="20% - Accent3 4 2 2 2 2 4 2 2" xfId="18000"/>
    <cellStyle name="20% - Accent3 4 2 2 2 2 4 2 3" xfId="18001"/>
    <cellStyle name="20% - Accent3 4 2 2 2 2 4 3" xfId="18002"/>
    <cellStyle name="20% - Accent3 4 2 2 2 2 4 3 2" xfId="18003"/>
    <cellStyle name="20% - Accent3 4 2 2 2 2 4 3 3" xfId="18004"/>
    <cellStyle name="20% - Accent3 4 2 2 2 2 4 4" xfId="18005"/>
    <cellStyle name="20% - Accent3 4 2 2 2 2 4 4 2" xfId="18006"/>
    <cellStyle name="20% - Accent3 4 2 2 2 2 4 5" xfId="18007"/>
    <cellStyle name="20% - Accent3 4 2 2 2 2 4 6" xfId="18008"/>
    <cellStyle name="20% - Accent3 4 2 2 2 2 5" xfId="18009"/>
    <cellStyle name="20% - Accent3 4 2 2 2 2 5 2" xfId="18010"/>
    <cellStyle name="20% - Accent3 4 2 2 2 2 5 2 2" xfId="18011"/>
    <cellStyle name="20% - Accent3 4 2 2 2 2 5 2 3" xfId="18012"/>
    <cellStyle name="20% - Accent3 4 2 2 2 2 5 3" xfId="18013"/>
    <cellStyle name="20% - Accent3 4 2 2 2 2 5 3 2" xfId="18014"/>
    <cellStyle name="20% - Accent3 4 2 2 2 2 5 4" xfId="18015"/>
    <cellStyle name="20% - Accent3 4 2 2 2 2 5 5" xfId="18016"/>
    <cellStyle name="20% - Accent3 4 2 2 2 2 6" xfId="18017"/>
    <cellStyle name="20% - Accent3 4 2 2 2 2 6 2" xfId="18018"/>
    <cellStyle name="20% - Accent3 4 2 2 2 2 6 3" xfId="18019"/>
    <cellStyle name="20% - Accent3 4 2 2 2 2 7" xfId="18020"/>
    <cellStyle name="20% - Accent3 4 2 2 2 2 7 2" xfId="18021"/>
    <cellStyle name="20% - Accent3 4 2 2 2 2 7 3" xfId="18022"/>
    <cellStyle name="20% - Accent3 4 2 2 2 2 8" xfId="18023"/>
    <cellStyle name="20% - Accent3 4 2 2 2 2 8 2" xfId="18024"/>
    <cellStyle name="20% - Accent3 4 2 2 2 2 9" xfId="18025"/>
    <cellStyle name="20% - Accent3 4 2 2 2 3" xfId="595"/>
    <cellStyle name="20% - Accent3 4 2 2 2 3 2" xfId="18026"/>
    <cellStyle name="20% - Accent3 4 2 2 2 3 2 2" xfId="18027"/>
    <cellStyle name="20% - Accent3 4 2 2 2 3 2 2 2" xfId="18028"/>
    <cellStyle name="20% - Accent3 4 2 2 2 3 2 2 3" xfId="18029"/>
    <cellStyle name="20% - Accent3 4 2 2 2 3 2 3" xfId="18030"/>
    <cellStyle name="20% - Accent3 4 2 2 2 3 2 3 2" xfId="18031"/>
    <cellStyle name="20% - Accent3 4 2 2 2 3 2 3 3" xfId="18032"/>
    <cellStyle name="20% - Accent3 4 2 2 2 3 2 4" xfId="18033"/>
    <cellStyle name="20% - Accent3 4 2 2 2 3 2 4 2" xfId="18034"/>
    <cellStyle name="20% - Accent3 4 2 2 2 3 2 5" xfId="18035"/>
    <cellStyle name="20% - Accent3 4 2 2 2 3 2 6" xfId="18036"/>
    <cellStyle name="20% - Accent3 4 2 2 2 3 3" xfId="18037"/>
    <cellStyle name="20% - Accent3 4 2 2 2 3 3 2" xfId="18038"/>
    <cellStyle name="20% - Accent3 4 2 2 2 3 3 2 2" xfId="18039"/>
    <cellStyle name="20% - Accent3 4 2 2 2 3 3 2 3" xfId="18040"/>
    <cellStyle name="20% - Accent3 4 2 2 2 3 3 3" xfId="18041"/>
    <cellStyle name="20% - Accent3 4 2 2 2 3 3 3 2" xfId="18042"/>
    <cellStyle name="20% - Accent3 4 2 2 2 3 3 3 3" xfId="18043"/>
    <cellStyle name="20% - Accent3 4 2 2 2 3 3 4" xfId="18044"/>
    <cellStyle name="20% - Accent3 4 2 2 2 3 3 4 2" xfId="18045"/>
    <cellStyle name="20% - Accent3 4 2 2 2 3 3 5" xfId="18046"/>
    <cellStyle name="20% - Accent3 4 2 2 2 3 3 6" xfId="18047"/>
    <cellStyle name="20% - Accent3 4 2 2 2 3 4" xfId="18048"/>
    <cellStyle name="20% - Accent3 4 2 2 2 3 4 2" xfId="18049"/>
    <cellStyle name="20% - Accent3 4 2 2 2 3 4 2 2" xfId="18050"/>
    <cellStyle name="20% - Accent3 4 2 2 2 3 4 2 3" xfId="18051"/>
    <cellStyle name="20% - Accent3 4 2 2 2 3 4 3" xfId="18052"/>
    <cellStyle name="20% - Accent3 4 2 2 2 3 4 3 2" xfId="18053"/>
    <cellStyle name="20% - Accent3 4 2 2 2 3 4 4" xfId="18054"/>
    <cellStyle name="20% - Accent3 4 2 2 2 3 4 5" xfId="18055"/>
    <cellStyle name="20% - Accent3 4 2 2 2 3 5" xfId="18056"/>
    <cellStyle name="20% - Accent3 4 2 2 2 3 5 2" xfId="18057"/>
    <cellStyle name="20% - Accent3 4 2 2 2 3 5 3" xfId="18058"/>
    <cellStyle name="20% - Accent3 4 2 2 2 3 6" xfId="18059"/>
    <cellStyle name="20% - Accent3 4 2 2 2 3 6 2" xfId="18060"/>
    <cellStyle name="20% - Accent3 4 2 2 2 3 6 3" xfId="18061"/>
    <cellStyle name="20% - Accent3 4 2 2 2 3 7" xfId="18062"/>
    <cellStyle name="20% - Accent3 4 2 2 2 3 7 2" xfId="18063"/>
    <cellStyle name="20% - Accent3 4 2 2 2 3 8" xfId="18064"/>
    <cellStyle name="20% - Accent3 4 2 2 2 3 9" xfId="18065"/>
    <cellStyle name="20% - Accent3 4 2 2 2 4" xfId="18066"/>
    <cellStyle name="20% - Accent3 4 2 2 2 4 2" xfId="18067"/>
    <cellStyle name="20% - Accent3 4 2 2 2 4 2 2" xfId="18068"/>
    <cellStyle name="20% - Accent3 4 2 2 2 4 2 2 2" xfId="18069"/>
    <cellStyle name="20% - Accent3 4 2 2 2 4 2 2 3" xfId="18070"/>
    <cellStyle name="20% - Accent3 4 2 2 2 4 2 3" xfId="18071"/>
    <cellStyle name="20% - Accent3 4 2 2 2 4 2 3 2" xfId="18072"/>
    <cellStyle name="20% - Accent3 4 2 2 2 4 2 3 3" xfId="18073"/>
    <cellStyle name="20% - Accent3 4 2 2 2 4 2 4" xfId="18074"/>
    <cellStyle name="20% - Accent3 4 2 2 2 4 2 4 2" xfId="18075"/>
    <cellStyle name="20% - Accent3 4 2 2 2 4 2 5" xfId="18076"/>
    <cellStyle name="20% - Accent3 4 2 2 2 4 2 6" xfId="18077"/>
    <cellStyle name="20% - Accent3 4 2 2 2 4 3" xfId="18078"/>
    <cellStyle name="20% - Accent3 4 2 2 2 4 3 2" xfId="18079"/>
    <cellStyle name="20% - Accent3 4 2 2 2 4 3 2 2" xfId="18080"/>
    <cellStyle name="20% - Accent3 4 2 2 2 4 3 2 3" xfId="18081"/>
    <cellStyle name="20% - Accent3 4 2 2 2 4 3 3" xfId="18082"/>
    <cellStyle name="20% - Accent3 4 2 2 2 4 3 3 2" xfId="18083"/>
    <cellStyle name="20% - Accent3 4 2 2 2 4 3 3 3" xfId="18084"/>
    <cellStyle name="20% - Accent3 4 2 2 2 4 3 4" xfId="18085"/>
    <cellStyle name="20% - Accent3 4 2 2 2 4 3 4 2" xfId="18086"/>
    <cellStyle name="20% - Accent3 4 2 2 2 4 3 5" xfId="18087"/>
    <cellStyle name="20% - Accent3 4 2 2 2 4 3 6" xfId="18088"/>
    <cellStyle name="20% - Accent3 4 2 2 2 4 4" xfId="18089"/>
    <cellStyle name="20% - Accent3 4 2 2 2 4 4 2" xfId="18090"/>
    <cellStyle name="20% - Accent3 4 2 2 2 4 4 2 2" xfId="18091"/>
    <cellStyle name="20% - Accent3 4 2 2 2 4 4 2 3" xfId="18092"/>
    <cellStyle name="20% - Accent3 4 2 2 2 4 4 3" xfId="18093"/>
    <cellStyle name="20% - Accent3 4 2 2 2 4 4 3 2" xfId="18094"/>
    <cellStyle name="20% - Accent3 4 2 2 2 4 4 4" xfId="18095"/>
    <cellStyle name="20% - Accent3 4 2 2 2 4 4 5" xfId="18096"/>
    <cellStyle name="20% - Accent3 4 2 2 2 4 5" xfId="18097"/>
    <cellStyle name="20% - Accent3 4 2 2 2 4 5 2" xfId="18098"/>
    <cellStyle name="20% - Accent3 4 2 2 2 4 5 3" xfId="18099"/>
    <cellStyle name="20% - Accent3 4 2 2 2 4 6" xfId="18100"/>
    <cellStyle name="20% - Accent3 4 2 2 2 4 6 2" xfId="18101"/>
    <cellStyle name="20% - Accent3 4 2 2 2 4 6 3" xfId="18102"/>
    <cellStyle name="20% - Accent3 4 2 2 2 4 7" xfId="18103"/>
    <cellStyle name="20% - Accent3 4 2 2 2 4 7 2" xfId="18104"/>
    <cellStyle name="20% - Accent3 4 2 2 2 4 8" xfId="18105"/>
    <cellStyle name="20% - Accent3 4 2 2 2 4 9" xfId="18106"/>
    <cellStyle name="20% - Accent3 4 2 2 2 5" xfId="18107"/>
    <cellStyle name="20% - Accent3 4 2 2 2 5 2" xfId="18108"/>
    <cellStyle name="20% - Accent3 4 2 2 2 5 2 2" xfId="18109"/>
    <cellStyle name="20% - Accent3 4 2 2 2 5 2 3" xfId="18110"/>
    <cellStyle name="20% - Accent3 4 2 2 2 5 3" xfId="18111"/>
    <cellStyle name="20% - Accent3 4 2 2 2 5 3 2" xfId="18112"/>
    <cellStyle name="20% - Accent3 4 2 2 2 5 3 3" xfId="18113"/>
    <cellStyle name="20% - Accent3 4 2 2 2 5 4" xfId="18114"/>
    <cellStyle name="20% - Accent3 4 2 2 2 5 4 2" xfId="18115"/>
    <cellStyle name="20% - Accent3 4 2 2 2 5 5" xfId="18116"/>
    <cellStyle name="20% - Accent3 4 2 2 2 5 6" xfId="18117"/>
    <cellStyle name="20% - Accent3 4 2 2 2 6" xfId="18118"/>
    <cellStyle name="20% - Accent3 4 2 2 2 6 2" xfId="18119"/>
    <cellStyle name="20% - Accent3 4 2 2 2 6 2 2" xfId="18120"/>
    <cellStyle name="20% - Accent3 4 2 2 2 6 2 3" xfId="18121"/>
    <cellStyle name="20% - Accent3 4 2 2 2 6 3" xfId="18122"/>
    <cellStyle name="20% - Accent3 4 2 2 2 6 3 2" xfId="18123"/>
    <cellStyle name="20% - Accent3 4 2 2 2 6 3 3" xfId="18124"/>
    <cellStyle name="20% - Accent3 4 2 2 2 6 4" xfId="18125"/>
    <cellStyle name="20% - Accent3 4 2 2 2 6 4 2" xfId="18126"/>
    <cellStyle name="20% - Accent3 4 2 2 2 6 5" xfId="18127"/>
    <cellStyle name="20% - Accent3 4 2 2 2 6 6" xfId="18128"/>
    <cellStyle name="20% - Accent3 4 2 2 2 7" xfId="18129"/>
    <cellStyle name="20% - Accent3 4 2 2 2 7 2" xfId="18130"/>
    <cellStyle name="20% - Accent3 4 2 2 2 7 2 2" xfId="18131"/>
    <cellStyle name="20% - Accent3 4 2 2 2 7 2 3" xfId="18132"/>
    <cellStyle name="20% - Accent3 4 2 2 2 7 3" xfId="18133"/>
    <cellStyle name="20% - Accent3 4 2 2 2 7 3 2" xfId="18134"/>
    <cellStyle name="20% - Accent3 4 2 2 2 7 4" xfId="18135"/>
    <cellStyle name="20% - Accent3 4 2 2 2 7 5" xfId="18136"/>
    <cellStyle name="20% - Accent3 4 2 2 2 8" xfId="18137"/>
    <cellStyle name="20% - Accent3 4 2 2 2 8 2" xfId="18138"/>
    <cellStyle name="20% - Accent3 4 2 2 2 8 3" xfId="18139"/>
    <cellStyle name="20% - Accent3 4 2 2 2 9" xfId="18140"/>
    <cellStyle name="20% - Accent3 4 2 2 2 9 2" xfId="18141"/>
    <cellStyle name="20% - Accent3 4 2 2 2 9 3" xfId="18142"/>
    <cellStyle name="20% - Accent3 4 2 2 3" xfId="596"/>
    <cellStyle name="20% - Accent3 4 2 2 3 10" xfId="18143"/>
    <cellStyle name="20% - Accent3 4 2 2 3 2" xfId="597"/>
    <cellStyle name="20% - Accent3 4 2 2 3 2 2" xfId="18144"/>
    <cellStyle name="20% - Accent3 4 2 2 3 2 2 2" xfId="18145"/>
    <cellStyle name="20% - Accent3 4 2 2 3 2 2 2 2" xfId="18146"/>
    <cellStyle name="20% - Accent3 4 2 2 3 2 2 2 3" xfId="18147"/>
    <cellStyle name="20% - Accent3 4 2 2 3 2 2 3" xfId="18148"/>
    <cellStyle name="20% - Accent3 4 2 2 3 2 2 3 2" xfId="18149"/>
    <cellStyle name="20% - Accent3 4 2 2 3 2 2 3 3" xfId="18150"/>
    <cellStyle name="20% - Accent3 4 2 2 3 2 2 4" xfId="18151"/>
    <cellStyle name="20% - Accent3 4 2 2 3 2 2 4 2" xfId="18152"/>
    <cellStyle name="20% - Accent3 4 2 2 3 2 2 5" xfId="18153"/>
    <cellStyle name="20% - Accent3 4 2 2 3 2 2 6" xfId="18154"/>
    <cellStyle name="20% - Accent3 4 2 2 3 2 3" xfId="18155"/>
    <cellStyle name="20% - Accent3 4 2 2 3 2 3 2" xfId="18156"/>
    <cellStyle name="20% - Accent3 4 2 2 3 2 3 2 2" xfId="18157"/>
    <cellStyle name="20% - Accent3 4 2 2 3 2 3 2 3" xfId="18158"/>
    <cellStyle name="20% - Accent3 4 2 2 3 2 3 3" xfId="18159"/>
    <cellStyle name="20% - Accent3 4 2 2 3 2 3 3 2" xfId="18160"/>
    <cellStyle name="20% - Accent3 4 2 2 3 2 3 3 3" xfId="18161"/>
    <cellStyle name="20% - Accent3 4 2 2 3 2 3 4" xfId="18162"/>
    <cellStyle name="20% - Accent3 4 2 2 3 2 3 4 2" xfId="18163"/>
    <cellStyle name="20% - Accent3 4 2 2 3 2 3 5" xfId="18164"/>
    <cellStyle name="20% - Accent3 4 2 2 3 2 3 6" xfId="18165"/>
    <cellStyle name="20% - Accent3 4 2 2 3 2 4" xfId="18166"/>
    <cellStyle name="20% - Accent3 4 2 2 3 2 4 2" xfId="18167"/>
    <cellStyle name="20% - Accent3 4 2 2 3 2 4 2 2" xfId="18168"/>
    <cellStyle name="20% - Accent3 4 2 2 3 2 4 2 3" xfId="18169"/>
    <cellStyle name="20% - Accent3 4 2 2 3 2 4 3" xfId="18170"/>
    <cellStyle name="20% - Accent3 4 2 2 3 2 4 3 2" xfId="18171"/>
    <cellStyle name="20% - Accent3 4 2 2 3 2 4 4" xfId="18172"/>
    <cellStyle name="20% - Accent3 4 2 2 3 2 4 5" xfId="18173"/>
    <cellStyle name="20% - Accent3 4 2 2 3 2 5" xfId="18174"/>
    <cellStyle name="20% - Accent3 4 2 2 3 2 5 2" xfId="18175"/>
    <cellStyle name="20% - Accent3 4 2 2 3 2 5 3" xfId="18176"/>
    <cellStyle name="20% - Accent3 4 2 2 3 2 6" xfId="18177"/>
    <cellStyle name="20% - Accent3 4 2 2 3 2 6 2" xfId="18178"/>
    <cellStyle name="20% - Accent3 4 2 2 3 2 6 3" xfId="18179"/>
    <cellStyle name="20% - Accent3 4 2 2 3 2 7" xfId="18180"/>
    <cellStyle name="20% - Accent3 4 2 2 3 2 7 2" xfId="18181"/>
    <cellStyle name="20% - Accent3 4 2 2 3 2 8" xfId="18182"/>
    <cellStyle name="20% - Accent3 4 2 2 3 2 9" xfId="18183"/>
    <cellStyle name="20% - Accent3 4 2 2 3 3" xfId="18184"/>
    <cellStyle name="20% - Accent3 4 2 2 3 3 2" xfId="18185"/>
    <cellStyle name="20% - Accent3 4 2 2 3 3 2 2" xfId="18186"/>
    <cellStyle name="20% - Accent3 4 2 2 3 3 2 3" xfId="18187"/>
    <cellStyle name="20% - Accent3 4 2 2 3 3 3" xfId="18188"/>
    <cellStyle name="20% - Accent3 4 2 2 3 3 3 2" xfId="18189"/>
    <cellStyle name="20% - Accent3 4 2 2 3 3 3 3" xfId="18190"/>
    <cellStyle name="20% - Accent3 4 2 2 3 3 4" xfId="18191"/>
    <cellStyle name="20% - Accent3 4 2 2 3 3 4 2" xfId="18192"/>
    <cellStyle name="20% - Accent3 4 2 2 3 3 5" xfId="18193"/>
    <cellStyle name="20% - Accent3 4 2 2 3 3 6" xfId="18194"/>
    <cellStyle name="20% - Accent3 4 2 2 3 4" xfId="18195"/>
    <cellStyle name="20% - Accent3 4 2 2 3 4 2" xfId="18196"/>
    <cellStyle name="20% - Accent3 4 2 2 3 4 2 2" xfId="18197"/>
    <cellStyle name="20% - Accent3 4 2 2 3 4 2 3" xfId="18198"/>
    <cellStyle name="20% - Accent3 4 2 2 3 4 3" xfId="18199"/>
    <cellStyle name="20% - Accent3 4 2 2 3 4 3 2" xfId="18200"/>
    <cellStyle name="20% - Accent3 4 2 2 3 4 3 3" xfId="18201"/>
    <cellStyle name="20% - Accent3 4 2 2 3 4 4" xfId="18202"/>
    <cellStyle name="20% - Accent3 4 2 2 3 4 4 2" xfId="18203"/>
    <cellStyle name="20% - Accent3 4 2 2 3 4 5" xfId="18204"/>
    <cellStyle name="20% - Accent3 4 2 2 3 4 6" xfId="18205"/>
    <cellStyle name="20% - Accent3 4 2 2 3 5" xfId="18206"/>
    <cellStyle name="20% - Accent3 4 2 2 3 5 2" xfId="18207"/>
    <cellStyle name="20% - Accent3 4 2 2 3 5 2 2" xfId="18208"/>
    <cellStyle name="20% - Accent3 4 2 2 3 5 2 3" xfId="18209"/>
    <cellStyle name="20% - Accent3 4 2 2 3 5 3" xfId="18210"/>
    <cellStyle name="20% - Accent3 4 2 2 3 5 3 2" xfId="18211"/>
    <cellStyle name="20% - Accent3 4 2 2 3 5 4" xfId="18212"/>
    <cellStyle name="20% - Accent3 4 2 2 3 5 5" xfId="18213"/>
    <cellStyle name="20% - Accent3 4 2 2 3 6" xfId="18214"/>
    <cellStyle name="20% - Accent3 4 2 2 3 6 2" xfId="18215"/>
    <cellStyle name="20% - Accent3 4 2 2 3 6 3" xfId="18216"/>
    <cellStyle name="20% - Accent3 4 2 2 3 7" xfId="18217"/>
    <cellStyle name="20% - Accent3 4 2 2 3 7 2" xfId="18218"/>
    <cellStyle name="20% - Accent3 4 2 2 3 7 3" xfId="18219"/>
    <cellStyle name="20% - Accent3 4 2 2 3 8" xfId="18220"/>
    <cellStyle name="20% - Accent3 4 2 2 3 8 2" xfId="18221"/>
    <cellStyle name="20% - Accent3 4 2 2 3 9" xfId="18222"/>
    <cellStyle name="20% - Accent3 4 2 2 4" xfId="598"/>
    <cellStyle name="20% - Accent3 4 2 2 4 2" xfId="18223"/>
    <cellStyle name="20% - Accent3 4 2 2 4 2 2" xfId="18224"/>
    <cellStyle name="20% - Accent3 4 2 2 4 2 2 2" xfId="18225"/>
    <cellStyle name="20% - Accent3 4 2 2 4 2 2 3" xfId="18226"/>
    <cellStyle name="20% - Accent3 4 2 2 4 2 3" xfId="18227"/>
    <cellStyle name="20% - Accent3 4 2 2 4 2 3 2" xfId="18228"/>
    <cellStyle name="20% - Accent3 4 2 2 4 2 3 3" xfId="18229"/>
    <cellStyle name="20% - Accent3 4 2 2 4 2 4" xfId="18230"/>
    <cellStyle name="20% - Accent3 4 2 2 4 2 4 2" xfId="18231"/>
    <cellStyle name="20% - Accent3 4 2 2 4 2 5" xfId="18232"/>
    <cellStyle name="20% - Accent3 4 2 2 4 2 6" xfId="18233"/>
    <cellStyle name="20% - Accent3 4 2 2 4 3" xfId="18234"/>
    <cellStyle name="20% - Accent3 4 2 2 4 3 2" xfId="18235"/>
    <cellStyle name="20% - Accent3 4 2 2 4 3 2 2" xfId="18236"/>
    <cellStyle name="20% - Accent3 4 2 2 4 3 2 3" xfId="18237"/>
    <cellStyle name="20% - Accent3 4 2 2 4 3 3" xfId="18238"/>
    <cellStyle name="20% - Accent3 4 2 2 4 3 3 2" xfId="18239"/>
    <cellStyle name="20% - Accent3 4 2 2 4 3 3 3" xfId="18240"/>
    <cellStyle name="20% - Accent3 4 2 2 4 3 4" xfId="18241"/>
    <cellStyle name="20% - Accent3 4 2 2 4 3 4 2" xfId="18242"/>
    <cellStyle name="20% - Accent3 4 2 2 4 3 5" xfId="18243"/>
    <cellStyle name="20% - Accent3 4 2 2 4 3 6" xfId="18244"/>
    <cellStyle name="20% - Accent3 4 2 2 4 4" xfId="18245"/>
    <cellStyle name="20% - Accent3 4 2 2 4 4 2" xfId="18246"/>
    <cellStyle name="20% - Accent3 4 2 2 4 4 2 2" xfId="18247"/>
    <cellStyle name="20% - Accent3 4 2 2 4 4 2 3" xfId="18248"/>
    <cellStyle name="20% - Accent3 4 2 2 4 4 3" xfId="18249"/>
    <cellStyle name="20% - Accent3 4 2 2 4 4 3 2" xfId="18250"/>
    <cellStyle name="20% - Accent3 4 2 2 4 4 4" xfId="18251"/>
    <cellStyle name="20% - Accent3 4 2 2 4 4 5" xfId="18252"/>
    <cellStyle name="20% - Accent3 4 2 2 4 5" xfId="18253"/>
    <cellStyle name="20% - Accent3 4 2 2 4 5 2" xfId="18254"/>
    <cellStyle name="20% - Accent3 4 2 2 4 5 3" xfId="18255"/>
    <cellStyle name="20% - Accent3 4 2 2 4 6" xfId="18256"/>
    <cellStyle name="20% - Accent3 4 2 2 4 6 2" xfId="18257"/>
    <cellStyle name="20% - Accent3 4 2 2 4 6 3" xfId="18258"/>
    <cellStyle name="20% - Accent3 4 2 2 4 7" xfId="18259"/>
    <cellStyle name="20% - Accent3 4 2 2 4 7 2" xfId="18260"/>
    <cellStyle name="20% - Accent3 4 2 2 4 8" xfId="18261"/>
    <cellStyle name="20% - Accent3 4 2 2 4 9" xfId="18262"/>
    <cellStyle name="20% - Accent3 4 2 2 5" xfId="18263"/>
    <cellStyle name="20% - Accent3 4 2 2 5 2" xfId="18264"/>
    <cellStyle name="20% - Accent3 4 2 2 5 2 2" xfId="18265"/>
    <cellStyle name="20% - Accent3 4 2 2 5 2 2 2" xfId="18266"/>
    <cellStyle name="20% - Accent3 4 2 2 5 2 2 3" xfId="18267"/>
    <cellStyle name="20% - Accent3 4 2 2 5 2 3" xfId="18268"/>
    <cellStyle name="20% - Accent3 4 2 2 5 2 3 2" xfId="18269"/>
    <cellStyle name="20% - Accent3 4 2 2 5 2 3 3" xfId="18270"/>
    <cellStyle name="20% - Accent3 4 2 2 5 2 4" xfId="18271"/>
    <cellStyle name="20% - Accent3 4 2 2 5 2 4 2" xfId="18272"/>
    <cellStyle name="20% - Accent3 4 2 2 5 2 5" xfId="18273"/>
    <cellStyle name="20% - Accent3 4 2 2 5 2 6" xfId="18274"/>
    <cellStyle name="20% - Accent3 4 2 2 5 3" xfId="18275"/>
    <cellStyle name="20% - Accent3 4 2 2 5 3 2" xfId="18276"/>
    <cellStyle name="20% - Accent3 4 2 2 5 3 2 2" xfId="18277"/>
    <cellStyle name="20% - Accent3 4 2 2 5 3 2 3" xfId="18278"/>
    <cellStyle name="20% - Accent3 4 2 2 5 3 3" xfId="18279"/>
    <cellStyle name="20% - Accent3 4 2 2 5 3 3 2" xfId="18280"/>
    <cellStyle name="20% - Accent3 4 2 2 5 3 3 3" xfId="18281"/>
    <cellStyle name="20% - Accent3 4 2 2 5 3 4" xfId="18282"/>
    <cellStyle name="20% - Accent3 4 2 2 5 3 4 2" xfId="18283"/>
    <cellStyle name="20% - Accent3 4 2 2 5 3 5" xfId="18284"/>
    <cellStyle name="20% - Accent3 4 2 2 5 3 6" xfId="18285"/>
    <cellStyle name="20% - Accent3 4 2 2 5 4" xfId="18286"/>
    <cellStyle name="20% - Accent3 4 2 2 5 4 2" xfId="18287"/>
    <cellStyle name="20% - Accent3 4 2 2 5 4 2 2" xfId="18288"/>
    <cellStyle name="20% - Accent3 4 2 2 5 4 2 3" xfId="18289"/>
    <cellStyle name="20% - Accent3 4 2 2 5 4 3" xfId="18290"/>
    <cellStyle name="20% - Accent3 4 2 2 5 4 3 2" xfId="18291"/>
    <cellStyle name="20% - Accent3 4 2 2 5 4 4" xfId="18292"/>
    <cellStyle name="20% - Accent3 4 2 2 5 4 5" xfId="18293"/>
    <cellStyle name="20% - Accent3 4 2 2 5 5" xfId="18294"/>
    <cellStyle name="20% - Accent3 4 2 2 5 5 2" xfId="18295"/>
    <cellStyle name="20% - Accent3 4 2 2 5 5 3" xfId="18296"/>
    <cellStyle name="20% - Accent3 4 2 2 5 6" xfId="18297"/>
    <cellStyle name="20% - Accent3 4 2 2 5 6 2" xfId="18298"/>
    <cellStyle name="20% - Accent3 4 2 2 5 6 3" xfId="18299"/>
    <cellStyle name="20% - Accent3 4 2 2 5 7" xfId="18300"/>
    <cellStyle name="20% - Accent3 4 2 2 5 7 2" xfId="18301"/>
    <cellStyle name="20% - Accent3 4 2 2 5 8" xfId="18302"/>
    <cellStyle name="20% - Accent3 4 2 2 5 9" xfId="18303"/>
    <cellStyle name="20% - Accent3 4 2 2 6" xfId="18304"/>
    <cellStyle name="20% - Accent3 4 2 2 6 2" xfId="18305"/>
    <cellStyle name="20% - Accent3 4 2 2 6 2 2" xfId="18306"/>
    <cellStyle name="20% - Accent3 4 2 2 6 2 3" xfId="18307"/>
    <cellStyle name="20% - Accent3 4 2 2 6 3" xfId="18308"/>
    <cellStyle name="20% - Accent3 4 2 2 6 3 2" xfId="18309"/>
    <cellStyle name="20% - Accent3 4 2 2 6 3 3" xfId="18310"/>
    <cellStyle name="20% - Accent3 4 2 2 6 4" xfId="18311"/>
    <cellStyle name="20% - Accent3 4 2 2 6 4 2" xfId="18312"/>
    <cellStyle name="20% - Accent3 4 2 2 6 5" xfId="18313"/>
    <cellStyle name="20% - Accent3 4 2 2 6 6" xfId="18314"/>
    <cellStyle name="20% - Accent3 4 2 2 7" xfId="18315"/>
    <cellStyle name="20% - Accent3 4 2 2 7 2" xfId="18316"/>
    <cellStyle name="20% - Accent3 4 2 2 7 2 2" xfId="18317"/>
    <cellStyle name="20% - Accent3 4 2 2 7 2 3" xfId="18318"/>
    <cellStyle name="20% - Accent3 4 2 2 7 3" xfId="18319"/>
    <cellStyle name="20% - Accent3 4 2 2 7 3 2" xfId="18320"/>
    <cellStyle name="20% - Accent3 4 2 2 7 3 3" xfId="18321"/>
    <cellStyle name="20% - Accent3 4 2 2 7 4" xfId="18322"/>
    <cellStyle name="20% - Accent3 4 2 2 7 4 2" xfId="18323"/>
    <cellStyle name="20% - Accent3 4 2 2 7 5" xfId="18324"/>
    <cellStyle name="20% - Accent3 4 2 2 7 6" xfId="18325"/>
    <cellStyle name="20% - Accent3 4 2 2 8" xfId="18326"/>
    <cellStyle name="20% - Accent3 4 2 2 8 2" xfId="18327"/>
    <cellStyle name="20% - Accent3 4 2 2 8 2 2" xfId="18328"/>
    <cellStyle name="20% - Accent3 4 2 2 8 2 3" xfId="18329"/>
    <cellStyle name="20% - Accent3 4 2 2 8 3" xfId="18330"/>
    <cellStyle name="20% - Accent3 4 2 2 8 3 2" xfId="18331"/>
    <cellStyle name="20% - Accent3 4 2 2 8 4" xfId="18332"/>
    <cellStyle name="20% - Accent3 4 2 2 8 5" xfId="18333"/>
    <cellStyle name="20% - Accent3 4 2 2 9" xfId="18334"/>
    <cellStyle name="20% - Accent3 4 2 2 9 2" xfId="18335"/>
    <cellStyle name="20% - Accent3 4 2 2 9 3" xfId="18336"/>
    <cellStyle name="20% - Accent3 4 2 3" xfId="599"/>
    <cellStyle name="20% - Accent3 4 2 3 10" xfId="18337"/>
    <cellStyle name="20% - Accent3 4 2 3 10 2" xfId="18338"/>
    <cellStyle name="20% - Accent3 4 2 3 11" xfId="18339"/>
    <cellStyle name="20% - Accent3 4 2 3 12" xfId="18340"/>
    <cellStyle name="20% - Accent3 4 2 3 2" xfId="600"/>
    <cellStyle name="20% - Accent3 4 2 3 2 10" xfId="18341"/>
    <cellStyle name="20% - Accent3 4 2 3 2 2" xfId="601"/>
    <cellStyle name="20% - Accent3 4 2 3 2 2 2" xfId="18342"/>
    <cellStyle name="20% - Accent3 4 2 3 2 2 2 2" xfId="18343"/>
    <cellStyle name="20% - Accent3 4 2 3 2 2 2 2 2" xfId="18344"/>
    <cellStyle name="20% - Accent3 4 2 3 2 2 2 2 3" xfId="18345"/>
    <cellStyle name="20% - Accent3 4 2 3 2 2 2 3" xfId="18346"/>
    <cellStyle name="20% - Accent3 4 2 3 2 2 2 3 2" xfId="18347"/>
    <cellStyle name="20% - Accent3 4 2 3 2 2 2 3 3" xfId="18348"/>
    <cellStyle name="20% - Accent3 4 2 3 2 2 2 4" xfId="18349"/>
    <cellStyle name="20% - Accent3 4 2 3 2 2 2 4 2" xfId="18350"/>
    <cellStyle name="20% - Accent3 4 2 3 2 2 2 5" xfId="18351"/>
    <cellStyle name="20% - Accent3 4 2 3 2 2 2 6" xfId="18352"/>
    <cellStyle name="20% - Accent3 4 2 3 2 2 3" xfId="18353"/>
    <cellStyle name="20% - Accent3 4 2 3 2 2 3 2" xfId="18354"/>
    <cellStyle name="20% - Accent3 4 2 3 2 2 3 2 2" xfId="18355"/>
    <cellStyle name="20% - Accent3 4 2 3 2 2 3 2 3" xfId="18356"/>
    <cellStyle name="20% - Accent3 4 2 3 2 2 3 3" xfId="18357"/>
    <cellStyle name="20% - Accent3 4 2 3 2 2 3 3 2" xfId="18358"/>
    <cellStyle name="20% - Accent3 4 2 3 2 2 3 3 3" xfId="18359"/>
    <cellStyle name="20% - Accent3 4 2 3 2 2 3 4" xfId="18360"/>
    <cellStyle name="20% - Accent3 4 2 3 2 2 3 4 2" xfId="18361"/>
    <cellStyle name="20% - Accent3 4 2 3 2 2 3 5" xfId="18362"/>
    <cellStyle name="20% - Accent3 4 2 3 2 2 3 6" xfId="18363"/>
    <cellStyle name="20% - Accent3 4 2 3 2 2 4" xfId="18364"/>
    <cellStyle name="20% - Accent3 4 2 3 2 2 4 2" xfId="18365"/>
    <cellStyle name="20% - Accent3 4 2 3 2 2 4 2 2" xfId="18366"/>
    <cellStyle name="20% - Accent3 4 2 3 2 2 4 2 3" xfId="18367"/>
    <cellStyle name="20% - Accent3 4 2 3 2 2 4 3" xfId="18368"/>
    <cellStyle name="20% - Accent3 4 2 3 2 2 4 3 2" xfId="18369"/>
    <cellStyle name="20% - Accent3 4 2 3 2 2 4 4" xfId="18370"/>
    <cellStyle name="20% - Accent3 4 2 3 2 2 4 5" xfId="18371"/>
    <cellStyle name="20% - Accent3 4 2 3 2 2 5" xfId="18372"/>
    <cellStyle name="20% - Accent3 4 2 3 2 2 5 2" xfId="18373"/>
    <cellStyle name="20% - Accent3 4 2 3 2 2 5 3" xfId="18374"/>
    <cellStyle name="20% - Accent3 4 2 3 2 2 6" xfId="18375"/>
    <cellStyle name="20% - Accent3 4 2 3 2 2 6 2" xfId="18376"/>
    <cellStyle name="20% - Accent3 4 2 3 2 2 6 3" xfId="18377"/>
    <cellStyle name="20% - Accent3 4 2 3 2 2 7" xfId="18378"/>
    <cellStyle name="20% - Accent3 4 2 3 2 2 7 2" xfId="18379"/>
    <cellStyle name="20% - Accent3 4 2 3 2 2 8" xfId="18380"/>
    <cellStyle name="20% - Accent3 4 2 3 2 2 9" xfId="18381"/>
    <cellStyle name="20% - Accent3 4 2 3 2 3" xfId="18382"/>
    <cellStyle name="20% - Accent3 4 2 3 2 3 2" xfId="18383"/>
    <cellStyle name="20% - Accent3 4 2 3 2 3 2 2" xfId="18384"/>
    <cellStyle name="20% - Accent3 4 2 3 2 3 2 3" xfId="18385"/>
    <cellStyle name="20% - Accent3 4 2 3 2 3 3" xfId="18386"/>
    <cellStyle name="20% - Accent3 4 2 3 2 3 3 2" xfId="18387"/>
    <cellStyle name="20% - Accent3 4 2 3 2 3 3 3" xfId="18388"/>
    <cellStyle name="20% - Accent3 4 2 3 2 3 4" xfId="18389"/>
    <cellStyle name="20% - Accent3 4 2 3 2 3 4 2" xfId="18390"/>
    <cellStyle name="20% - Accent3 4 2 3 2 3 5" xfId="18391"/>
    <cellStyle name="20% - Accent3 4 2 3 2 3 6" xfId="18392"/>
    <cellStyle name="20% - Accent3 4 2 3 2 4" xfId="18393"/>
    <cellStyle name="20% - Accent3 4 2 3 2 4 2" xfId="18394"/>
    <cellStyle name="20% - Accent3 4 2 3 2 4 2 2" xfId="18395"/>
    <cellStyle name="20% - Accent3 4 2 3 2 4 2 3" xfId="18396"/>
    <cellStyle name="20% - Accent3 4 2 3 2 4 3" xfId="18397"/>
    <cellStyle name="20% - Accent3 4 2 3 2 4 3 2" xfId="18398"/>
    <cellStyle name="20% - Accent3 4 2 3 2 4 3 3" xfId="18399"/>
    <cellStyle name="20% - Accent3 4 2 3 2 4 4" xfId="18400"/>
    <cellStyle name="20% - Accent3 4 2 3 2 4 4 2" xfId="18401"/>
    <cellStyle name="20% - Accent3 4 2 3 2 4 5" xfId="18402"/>
    <cellStyle name="20% - Accent3 4 2 3 2 4 6" xfId="18403"/>
    <cellStyle name="20% - Accent3 4 2 3 2 5" xfId="18404"/>
    <cellStyle name="20% - Accent3 4 2 3 2 5 2" xfId="18405"/>
    <cellStyle name="20% - Accent3 4 2 3 2 5 2 2" xfId="18406"/>
    <cellStyle name="20% - Accent3 4 2 3 2 5 2 3" xfId="18407"/>
    <cellStyle name="20% - Accent3 4 2 3 2 5 3" xfId="18408"/>
    <cellStyle name="20% - Accent3 4 2 3 2 5 3 2" xfId="18409"/>
    <cellStyle name="20% - Accent3 4 2 3 2 5 4" xfId="18410"/>
    <cellStyle name="20% - Accent3 4 2 3 2 5 5" xfId="18411"/>
    <cellStyle name="20% - Accent3 4 2 3 2 6" xfId="18412"/>
    <cellStyle name="20% - Accent3 4 2 3 2 6 2" xfId="18413"/>
    <cellStyle name="20% - Accent3 4 2 3 2 6 3" xfId="18414"/>
    <cellStyle name="20% - Accent3 4 2 3 2 7" xfId="18415"/>
    <cellStyle name="20% - Accent3 4 2 3 2 7 2" xfId="18416"/>
    <cellStyle name="20% - Accent3 4 2 3 2 7 3" xfId="18417"/>
    <cellStyle name="20% - Accent3 4 2 3 2 8" xfId="18418"/>
    <cellStyle name="20% - Accent3 4 2 3 2 8 2" xfId="18419"/>
    <cellStyle name="20% - Accent3 4 2 3 2 9" xfId="18420"/>
    <cellStyle name="20% - Accent3 4 2 3 3" xfId="602"/>
    <cellStyle name="20% - Accent3 4 2 3 3 2" xfId="18421"/>
    <cellStyle name="20% - Accent3 4 2 3 3 2 2" xfId="18422"/>
    <cellStyle name="20% - Accent3 4 2 3 3 2 2 2" xfId="18423"/>
    <cellStyle name="20% - Accent3 4 2 3 3 2 2 3" xfId="18424"/>
    <cellStyle name="20% - Accent3 4 2 3 3 2 3" xfId="18425"/>
    <cellStyle name="20% - Accent3 4 2 3 3 2 3 2" xfId="18426"/>
    <cellStyle name="20% - Accent3 4 2 3 3 2 3 3" xfId="18427"/>
    <cellStyle name="20% - Accent3 4 2 3 3 2 4" xfId="18428"/>
    <cellStyle name="20% - Accent3 4 2 3 3 2 4 2" xfId="18429"/>
    <cellStyle name="20% - Accent3 4 2 3 3 2 5" xfId="18430"/>
    <cellStyle name="20% - Accent3 4 2 3 3 2 6" xfId="18431"/>
    <cellStyle name="20% - Accent3 4 2 3 3 3" xfId="18432"/>
    <cellStyle name="20% - Accent3 4 2 3 3 3 2" xfId="18433"/>
    <cellStyle name="20% - Accent3 4 2 3 3 3 2 2" xfId="18434"/>
    <cellStyle name="20% - Accent3 4 2 3 3 3 2 3" xfId="18435"/>
    <cellStyle name="20% - Accent3 4 2 3 3 3 3" xfId="18436"/>
    <cellStyle name="20% - Accent3 4 2 3 3 3 3 2" xfId="18437"/>
    <cellStyle name="20% - Accent3 4 2 3 3 3 3 3" xfId="18438"/>
    <cellStyle name="20% - Accent3 4 2 3 3 3 4" xfId="18439"/>
    <cellStyle name="20% - Accent3 4 2 3 3 3 4 2" xfId="18440"/>
    <cellStyle name="20% - Accent3 4 2 3 3 3 5" xfId="18441"/>
    <cellStyle name="20% - Accent3 4 2 3 3 3 6" xfId="18442"/>
    <cellStyle name="20% - Accent3 4 2 3 3 4" xfId="18443"/>
    <cellStyle name="20% - Accent3 4 2 3 3 4 2" xfId="18444"/>
    <cellStyle name="20% - Accent3 4 2 3 3 4 2 2" xfId="18445"/>
    <cellStyle name="20% - Accent3 4 2 3 3 4 2 3" xfId="18446"/>
    <cellStyle name="20% - Accent3 4 2 3 3 4 3" xfId="18447"/>
    <cellStyle name="20% - Accent3 4 2 3 3 4 3 2" xfId="18448"/>
    <cellStyle name="20% - Accent3 4 2 3 3 4 4" xfId="18449"/>
    <cellStyle name="20% - Accent3 4 2 3 3 4 5" xfId="18450"/>
    <cellStyle name="20% - Accent3 4 2 3 3 5" xfId="18451"/>
    <cellStyle name="20% - Accent3 4 2 3 3 5 2" xfId="18452"/>
    <cellStyle name="20% - Accent3 4 2 3 3 5 3" xfId="18453"/>
    <cellStyle name="20% - Accent3 4 2 3 3 6" xfId="18454"/>
    <cellStyle name="20% - Accent3 4 2 3 3 6 2" xfId="18455"/>
    <cellStyle name="20% - Accent3 4 2 3 3 6 3" xfId="18456"/>
    <cellStyle name="20% - Accent3 4 2 3 3 7" xfId="18457"/>
    <cellStyle name="20% - Accent3 4 2 3 3 7 2" xfId="18458"/>
    <cellStyle name="20% - Accent3 4 2 3 3 8" xfId="18459"/>
    <cellStyle name="20% - Accent3 4 2 3 3 9" xfId="18460"/>
    <cellStyle name="20% - Accent3 4 2 3 4" xfId="18461"/>
    <cellStyle name="20% - Accent3 4 2 3 4 2" xfId="18462"/>
    <cellStyle name="20% - Accent3 4 2 3 4 2 2" xfId="18463"/>
    <cellStyle name="20% - Accent3 4 2 3 4 2 2 2" xfId="18464"/>
    <cellStyle name="20% - Accent3 4 2 3 4 2 2 3" xfId="18465"/>
    <cellStyle name="20% - Accent3 4 2 3 4 2 3" xfId="18466"/>
    <cellStyle name="20% - Accent3 4 2 3 4 2 3 2" xfId="18467"/>
    <cellStyle name="20% - Accent3 4 2 3 4 2 3 3" xfId="18468"/>
    <cellStyle name="20% - Accent3 4 2 3 4 2 4" xfId="18469"/>
    <cellStyle name="20% - Accent3 4 2 3 4 2 4 2" xfId="18470"/>
    <cellStyle name="20% - Accent3 4 2 3 4 2 5" xfId="18471"/>
    <cellStyle name="20% - Accent3 4 2 3 4 2 6" xfId="18472"/>
    <cellStyle name="20% - Accent3 4 2 3 4 3" xfId="18473"/>
    <cellStyle name="20% - Accent3 4 2 3 4 3 2" xfId="18474"/>
    <cellStyle name="20% - Accent3 4 2 3 4 3 2 2" xfId="18475"/>
    <cellStyle name="20% - Accent3 4 2 3 4 3 2 3" xfId="18476"/>
    <cellStyle name="20% - Accent3 4 2 3 4 3 3" xfId="18477"/>
    <cellStyle name="20% - Accent3 4 2 3 4 3 3 2" xfId="18478"/>
    <cellStyle name="20% - Accent3 4 2 3 4 3 3 3" xfId="18479"/>
    <cellStyle name="20% - Accent3 4 2 3 4 3 4" xfId="18480"/>
    <cellStyle name="20% - Accent3 4 2 3 4 3 4 2" xfId="18481"/>
    <cellStyle name="20% - Accent3 4 2 3 4 3 5" xfId="18482"/>
    <cellStyle name="20% - Accent3 4 2 3 4 3 6" xfId="18483"/>
    <cellStyle name="20% - Accent3 4 2 3 4 4" xfId="18484"/>
    <cellStyle name="20% - Accent3 4 2 3 4 4 2" xfId="18485"/>
    <cellStyle name="20% - Accent3 4 2 3 4 4 2 2" xfId="18486"/>
    <cellStyle name="20% - Accent3 4 2 3 4 4 2 3" xfId="18487"/>
    <cellStyle name="20% - Accent3 4 2 3 4 4 3" xfId="18488"/>
    <cellStyle name="20% - Accent3 4 2 3 4 4 3 2" xfId="18489"/>
    <cellStyle name="20% - Accent3 4 2 3 4 4 4" xfId="18490"/>
    <cellStyle name="20% - Accent3 4 2 3 4 4 5" xfId="18491"/>
    <cellStyle name="20% - Accent3 4 2 3 4 5" xfId="18492"/>
    <cellStyle name="20% - Accent3 4 2 3 4 5 2" xfId="18493"/>
    <cellStyle name="20% - Accent3 4 2 3 4 5 3" xfId="18494"/>
    <cellStyle name="20% - Accent3 4 2 3 4 6" xfId="18495"/>
    <cellStyle name="20% - Accent3 4 2 3 4 6 2" xfId="18496"/>
    <cellStyle name="20% - Accent3 4 2 3 4 6 3" xfId="18497"/>
    <cellStyle name="20% - Accent3 4 2 3 4 7" xfId="18498"/>
    <cellStyle name="20% - Accent3 4 2 3 4 7 2" xfId="18499"/>
    <cellStyle name="20% - Accent3 4 2 3 4 8" xfId="18500"/>
    <cellStyle name="20% - Accent3 4 2 3 4 9" xfId="18501"/>
    <cellStyle name="20% - Accent3 4 2 3 5" xfId="18502"/>
    <cellStyle name="20% - Accent3 4 2 3 5 2" xfId="18503"/>
    <cellStyle name="20% - Accent3 4 2 3 5 2 2" xfId="18504"/>
    <cellStyle name="20% - Accent3 4 2 3 5 2 3" xfId="18505"/>
    <cellStyle name="20% - Accent3 4 2 3 5 3" xfId="18506"/>
    <cellStyle name="20% - Accent3 4 2 3 5 3 2" xfId="18507"/>
    <cellStyle name="20% - Accent3 4 2 3 5 3 3" xfId="18508"/>
    <cellStyle name="20% - Accent3 4 2 3 5 4" xfId="18509"/>
    <cellStyle name="20% - Accent3 4 2 3 5 4 2" xfId="18510"/>
    <cellStyle name="20% - Accent3 4 2 3 5 5" xfId="18511"/>
    <cellStyle name="20% - Accent3 4 2 3 5 6" xfId="18512"/>
    <cellStyle name="20% - Accent3 4 2 3 6" xfId="18513"/>
    <cellStyle name="20% - Accent3 4 2 3 6 2" xfId="18514"/>
    <cellStyle name="20% - Accent3 4 2 3 6 2 2" xfId="18515"/>
    <cellStyle name="20% - Accent3 4 2 3 6 2 3" xfId="18516"/>
    <cellStyle name="20% - Accent3 4 2 3 6 3" xfId="18517"/>
    <cellStyle name="20% - Accent3 4 2 3 6 3 2" xfId="18518"/>
    <cellStyle name="20% - Accent3 4 2 3 6 3 3" xfId="18519"/>
    <cellStyle name="20% - Accent3 4 2 3 6 4" xfId="18520"/>
    <cellStyle name="20% - Accent3 4 2 3 6 4 2" xfId="18521"/>
    <cellStyle name="20% - Accent3 4 2 3 6 5" xfId="18522"/>
    <cellStyle name="20% - Accent3 4 2 3 6 6" xfId="18523"/>
    <cellStyle name="20% - Accent3 4 2 3 7" xfId="18524"/>
    <cellStyle name="20% - Accent3 4 2 3 7 2" xfId="18525"/>
    <cellStyle name="20% - Accent3 4 2 3 7 2 2" xfId="18526"/>
    <cellStyle name="20% - Accent3 4 2 3 7 2 3" xfId="18527"/>
    <cellStyle name="20% - Accent3 4 2 3 7 3" xfId="18528"/>
    <cellStyle name="20% - Accent3 4 2 3 7 3 2" xfId="18529"/>
    <cellStyle name="20% - Accent3 4 2 3 7 4" xfId="18530"/>
    <cellStyle name="20% - Accent3 4 2 3 7 5" xfId="18531"/>
    <cellStyle name="20% - Accent3 4 2 3 8" xfId="18532"/>
    <cellStyle name="20% - Accent3 4 2 3 8 2" xfId="18533"/>
    <cellStyle name="20% - Accent3 4 2 3 8 3" xfId="18534"/>
    <cellStyle name="20% - Accent3 4 2 3 9" xfId="18535"/>
    <cellStyle name="20% - Accent3 4 2 3 9 2" xfId="18536"/>
    <cellStyle name="20% - Accent3 4 2 3 9 3" xfId="18537"/>
    <cellStyle name="20% - Accent3 4 2 4" xfId="603"/>
    <cellStyle name="20% - Accent3 4 2 4 10" xfId="18538"/>
    <cellStyle name="20% - Accent3 4 2 4 2" xfId="604"/>
    <cellStyle name="20% - Accent3 4 2 4 2 2" xfId="18539"/>
    <cellStyle name="20% - Accent3 4 2 4 2 2 2" xfId="18540"/>
    <cellStyle name="20% - Accent3 4 2 4 2 2 2 2" xfId="18541"/>
    <cellStyle name="20% - Accent3 4 2 4 2 2 2 3" xfId="18542"/>
    <cellStyle name="20% - Accent3 4 2 4 2 2 3" xfId="18543"/>
    <cellStyle name="20% - Accent3 4 2 4 2 2 3 2" xfId="18544"/>
    <cellStyle name="20% - Accent3 4 2 4 2 2 3 3" xfId="18545"/>
    <cellStyle name="20% - Accent3 4 2 4 2 2 4" xfId="18546"/>
    <cellStyle name="20% - Accent3 4 2 4 2 2 4 2" xfId="18547"/>
    <cellStyle name="20% - Accent3 4 2 4 2 2 5" xfId="18548"/>
    <cellStyle name="20% - Accent3 4 2 4 2 2 6" xfId="18549"/>
    <cellStyle name="20% - Accent3 4 2 4 2 3" xfId="18550"/>
    <cellStyle name="20% - Accent3 4 2 4 2 3 2" xfId="18551"/>
    <cellStyle name="20% - Accent3 4 2 4 2 3 2 2" xfId="18552"/>
    <cellStyle name="20% - Accent3 4 2 4 2 3 2 3" xfId="18553"/>
    <cellStyle name="20% - Accent3 4 2 4 2 3 3" xfId="18554"/>
    <cellStyle name="20% - Accent3 4 2 4 2 3 3 2" xfId="18555"/>
    <cellStyle name="20% - Accent3 4 2 4 2 3 3 3" xfId="18556"/>
    <cellStyle name="20% - Accent3 4 2 4 2 3 4" xfId="18557"/>
    <cellStyle name="20% - Accent3 4 2 4 2 3 4 2" xfId="18558"/>
    <cellStyle name="20% - Accent3 4 2 4 2 3 5" xfId="18559"/>
    <cellStyle name="20% - Accent3 4 2 4 2 3 6" xfId="18560"/>
    <cellStyle name="20% - Accent3 4 2 4 2 4" xfId="18561"/>
    <cellStyle name="20% - Accent3 4 2 4 2 4 2" xfId="18562"/>
    <cellStyle name="20% - Accent3 4 2 4 2 4 2 2" xfId="18563"/>
    <cellStyle name="20% - Accent3 4 2 4 2 4 2 3" xfId="18564"/>
    <cellStyle name="20% - Accent3 4 2 4 2 4 3" xfId="18565"/>
    <cellStyle name="20% - Accent3 4 2 4 2 4 3 2" xfId="18566"/>
    <cellStyle name="20% - Accent3 4 2 4 2 4 4" xfId="18567"/>
    <cellStyle name="20% - Accent3 4 2 4 2 4 5" xfId="18568"/>
    <cellStyle name="20% - Accent3 4 2 4 2 5" xfId="18569"/>
    <cellStyle name="20% - Accent3 4 2 4 2 5 2" xfId="18570"/>
    <cellStyle name="20% - Accent3 4 2 4 2 5 3" xfId="18571"/>
    <cellStyle name="20% - Accent3 4 2 4 2 6" xfId="18572"/>
    <cellStyle name="20% - Accent3 4 2 4 2 6 2" xfId="18573"/>
    <cellStyle name="20% - Accent3 4 2 4 2 6 3" xfId="18574"/>
    <cellStyle name="20% - Accent3 4 2 4 2 7" xfId="18575"/>
    <cellStyle name="20% - Accent3 4 2 4 2 7 2" xfId="18576"/>
    <cellStyle name="20% - Accent3 4 2 4 2 8" xfId="18577"/>
    <cellStyle name="20% - Accent3 4 2 4 2 9" xfId="18578"/>
    <cellStyle name="20% - Accent3 4 2 4 3" xfId="18579"/>
    <cellStyle name="20% - Accent3 4 2 4 3 2" xfId="18580"/>
    <cellStyle name="20% - Accent3 4 2 4 3 2 2" xfId="18581"/>
    <cellStyle name="20% - Accent3 4 2 4 3 2 3" xfId="18582"/>
    <cellStyle name="20% - Accent3 4 2 4 3 3" xfId="18583"/>
    <cellStyle name="20% - Accent3 4 2 4 3 3 2" xfId="18584"/>
    <cellStyle name="20% - Accent3 4 2 4 3 3 3" xfId="18585"/>
    <cellStyle name="20% - Accent3 4 2 4 3 4" xfId="18586"/>
    <cellStyle name="20% - Accent3 4 2 4 3 4 2" xfId="18587"/>
    <cellStyle name="20% - Accent3 4 2 4 3 5" xfId="18588"/>
    <cellStyle name="20% - Accent3 4 2 4 3 6" xfId="18589"/>
    <cellStyle name="20% - Accent3 4 2 4 4" xfId="18590"/>
    <cellStyle name="20% - Accent3 4 2 4 4 2" xfId="18591"/>
    <cellStyle name="20% - Accent3 4 2 4 4 2 2" xfId="18592"/>
    <cellStyle name="20% - Accent3 4 2 4 4 2 3" xfId="18593"/>
    <cellStyle name="20% - Accent3 4 2 4 4 3" xfId="18594"/>
    <cellStyle name="20% - Accent3 4 2 4 4 3 2" xfId="18595"/>
    <cellStyle name="20% - Accent3 4 2 4 4 3 3" xfId="18596"/>
    <cellStyle name="20% - Accent3 4 2 4 4 4" xfId="18597"/>
    <cellStyle name="20% - Accent3 4 2 4 4 4 2" xfId="18598"/>
    <cellStyle name="20% - Accent3 4 2 4 4 5" xfId="18599"/>
    <cellStyle name="20% - Accent3 4 2 4 4 6" xfId="18600"/>
    <cellStyle name="20% - Accent3 4 2 4 5" xfId="18601"/>
    <cellStyle name="20% - Accent3 4 2 4 5 2" xfId="18602"/>
    <cellStyle name="20% - Accent3 4 2 4 5 2 2" xfId="18603"/>
    <cellStyle name="20% - Accent3 4 2 4 5 2 3" xfId="18604"/>
    <cellStyle name="20% - Accent3 4 2 4 5 3" xfId="18605"/>
    <cellStyle name="20% - Accent3 4 2 4 5 3 2" xfId="18606"/>
    <cellStyle name="20% - Accent3 4 2 4 5 4" xfId="18607"/>
    <cellStyle name="20% - Accent3 4 2 4 5 5" xfId="18608"/>
    <cellStyle name="20% - Accent3 4 2 4 6" xfId="18609"/>
    <cellStyle name="20% - Accent3 4 2 4 6 2" xfId="18610"/>
    <cellStyle name="20% - Accent3 4 2 4 6 3" xfId="18611"/>
    <cellStyle name="20% - Accent3 4 2 4 7" xfId="18612"/>
    <cellStyle name="20% - Accent3 4 2 4 7 2" xfId="18613"/>
    <cellStyle name="20% - Accent3 4 2 4 7 3" xfId="18614"/>
    <cellStyle name="20% - Accent3 4 2 4 8" xfId="18615"/>
    <cellStyle name="20% - Accent3 4 2 4 8 2" xfId="18616"/>
    <cellStyle name="20% - Accent3 4 2 4 9" xfId="18617"/>
    <cellStyle name="20% - Accent3 4 2 5" xfId="605"/>
    <cellStyle name="20% - Accent3 4 2 5 2" xfId="18618"/>
    <cellStyle name="20% - Accent3 4 2 5 2 2" xfId="18619"/>
    <cellStyle name="20% - Accent3 4 2 5 2 2 2" xfId="18620"/>
    <cellStyle name="20% - Accent3 4 2 5 2 2 3" xfId="18621"/>
    <cellStyle name="20% - Accent3 4 2 5 2 3" xfId="18622"/>
    <cellStyle name="20% - Accent3 4 2 5 2 3 2" xfId="18623"/>
    <cellStyle name="20% - Accent3 4 2 5 2 3 3" xfId="18624"/>
    <cellStyle name="20% - Accent3 4 2 5 2 4" xfId="18625"/>
    <cellStyle name="20% - Accent3 4 2 5 2 4 2" xfId="18626"/>
    <cellStyle name="20% - Accent3 4 2 5 2 5" xfId="18627"/>
    <cellStyle name="20% - Accent3 4 2 5 2 6" xfId="18628"/>
    <cellStyle name="20% - Accent3 4 2 5 3" xfId="18629"/>
    <cellStyle name="20% - Accent3 4 2 5 3 2" xfId="18630"/>
    <cellStyle name="20% - Accent3 4 2 5 3 2 2" xfId="18631"/>
    <cellStyle name="20% - Accent3 4 2 5 3 2 3" xfId="18632"/>
    <cellStyle name="20% - Accent3 4 2 5 3 3" xfId="18633"/>
    <cellStyle name="20% - Accent3 4 2 5 3 3 2" xfId="18634"/>
    <cellStyle name="20% - Accent3 4 2 5 3 3 3" xfId="18635"/>
    <cellStyle name="20% - Accent3 4 2 5 3 4" xfId="18636"/>
    <cellStyle name="20% - Accent3 4 2 5 3 4 2" xfId="18637"/>
    <cellStyle name="20% - Accent3 4 2 5 3 5" xfId="18638"/>
    <cellStyle name="20% - Accent3 4 2 5 3 6" xfId="18639"/>
    <cellStyle name="20% - Accent3 4 2 5 4" xfId="18640"/>
    <cellStyle name="20% - Accent3 4 2 5 4 2" xfId="18641"/>
    <cellStyle name="20% - Accent3 4 2 5 4 2 2" xfId="18642"/>
    <cellStyle name="20% - Accent3 4 2 5 4 2 3" xfId="18643"/>
    <cellStyle name="20% - Accent3 4 2 5 4 3" xfId="18644"/>
    <cellStyle name="20% - Accent3 4 2 5 4 3 2" xfId="18645"/>
    <cellStyle name="20% - Accent3 4 2 5 4 4" xfId="18646"/>
    <cellStyle name="20% - Accent3 4 2 5 4 5" xfId="18647"/>
    <cellStyle name="20% - Accent3 4 2 5 5" xfId="18648"/>
    <cellStyle name="20% - Accent3 4 2 5 5 2" xfId="18649"/>
    <cellStyle name="20% - Accent3 4 2 5 5 3" xfId="18650"/>
    <cellStyle name="20% - Accent3 4 2 5 6" xfId="18651"/>
    <cellStyle name="20% - Accent3 4 2 5 6 2" xfId="18652"/>
    <cellStyle name="20% - Accent3 4 2 5 6 3" xfId="18653"/>
    <cellStyle name="20% - Accent3 4 2 5 7" xfId="18654"/>
    <cellStyle name="20% - Accent3 4 2 5 7 2" xfId="18655"/>
    <cellStyle name="20% - Accent3 4 2 5 8" xfId="18656"/>
    <cellStyle name="20% - Accent3 4 2 5 9" xfId="18657"/>
    <cellStyle name="20% - Accent3 4 2 6" xfId="13866"/>
    <cellStyle name="20% - Accent3 4 2 6 2" xfId="18658"/>
    <cellStyle name="20% - Accent3 4 2 6 2 2" xfId="18659"/>
    <cellStyle name="20% - Accent3 4 2 6 2 2 2" xfId="18660"/>
    <cellStyle name="20% - Accent3 4 2 6 2 2 3" xfId="18661"/>
    <cellStyle name="20% - Accent3 4 2 6 2 3" xfId="18662"/>
    <cellStyle name="20% - Accent3 4 2 6 2 3 2" xfId="18663"/>
    <cellStyle name="20% - Accent3 4 2 6 2 3 3" xfId="18664"/>
    <cellStyle name="20% - Accent3 4 2 6 2 4" xfId="18665"/>
    <cellStyle name="20% - Accent3 4 2 6 2 4 2" xfId="18666"/>
    <cellStyle name="20% - Accent3 4 2 6 2 5" xfId="18667"/>
    <cellStyle name="20% - Accent3 4 2 6 2 6" xfId="18668"/>
    <cellStyle name="20% - Accent3 4 2 6 3" xfId="18669"/>
    <cellStyle name="20% - Accent3 4 2 6 3 2" xfId="18670"/>
    <cellStyle name="20% - Accent3 4 2 6 3 2 2" xfId="18671"/>
    <cellStyle name="20% - Accent3 4 2 6 3 2 3" xfId="18672"/>
    <cellStyle name="20% - Accent3 4 2 6 3 3" xfId="18673"/>
    <cellStyle name="20% - Accent3 4 2 6 3 3 2" xfId="18674"/>
    <cellStyle name="20% - Accent3 4 2 6 3 3 3" xfId="18675"/>
    <cellStyle name="20% - Accent3 4 2 6 3 4" xfId="18676"/>
    <cellStyle name="20% - Accent3 4 2 6 3 4 2" xfId="18677"/>
    <cellStyle name="20% - Accent3 4 2 6 3 5" xfId="18678"/>
    <cellStyle name="20% - Accent3 4 2 6 3 6" xfId="18679"/>
    <cellStyle name="20% - Accent3 4 2 6 4" xfId="18680"/>
    <cellStyle name="20% - Accent3 4 2 6 4 2" xfId="18681"/>
    <cellStyle name="20% - Accent3 4 2 6 4 2 2" xfId="18682"/>
    <cellStyle name="20% - Accent3 4 2 6 4 2 3" xfId="18683"/>
    <cellStyle name="20% - Accent3 4 2 6 4 3" xfId="18684"/>
    <cellStyle name="20% - Accent3 4 2 6 4 3 2" xfId="18685"/>
    <cellStyle name="20% - Accent3 4 2 6 4 4" xfId="18686"/>
    <cellStyle name="20% - Accent3 4 2 6 4 5" xfId="18687"/>
    <cellStyle name="20% - Accent3 4 2 6 5" xfId="18688"/>
    <cellStyle name="20% - Accent3 4 2 6 5 2" xfId="18689"/>
    <cellStyle name="20% - Accent3 4 2 6 5 3" xfId="18690"/>
    <cellStyle name="20% - Accent3 4 2 6 6" xfId="18691"/>
    <cellStyle name="20% - Accent3 4 2 6 6 2" xfId="18692"/>
    <cellStyle name="20% - Accent3 4 2 6 6 3" xfId="18693"/>
    <cellStyle name="20% - Accent3 4 2 6 7" xfId="18694"/>
    <cellStyle name="20% - Accent3 4 2 6 7 2" xfId="18695"/>
    <cellStyle name="20% - Accent3 4 2 6 8" xfId="18696"/>
    <cellStyle name="20% - Accent3 4 2 6 9" xfId="18697"/>
    <cellStyle name="20% - Accent3 4 2 7" xfId="18698"/>
    <cellStyle name="20% - Accent3 4 2 7 2" xfId="18699"/>
    <cellStyle name="20% - Accent3 4 2 7 2 2" xfId="18700"/>
    <cellStyle name="20% - Accent3 4 2 7 2 3" xfId="18701"/>
    <cellStyle name="20% - Accent3 4 2 7 3" xfId="18702"/>
    <cellStyle name="20% - Accent3 4 2 7 3 2" xfId="18703"/>
    <cellStyle name="20% - Accent3 4 2 7 3 3" xfId="18704"/>
    <cellStyle name="20% - Accent3 4 2 7 4" xfId="18705"/>
    <cellStyle name="20% - Accent3 4 2 7 4 2" xfId="18706"/>
    <cellStyle name="20% - Accent3 4 2 7 5" xfId="18707"/>
    <cellStyle name="20% - Accent3 4 2 7 6" xfId="18708"/>
    <cellStyle name="20% - Accent3 4 2 8" xfId="18709"/>
    <cellStyle name="20% - Accent3 4 2 8 2" xfId="18710"/>
    <cellStyle name="20% - Accent3 4 2 8 2 2" xfId="18711"/>
    <cellStyle name="20% - Accent3 4 2 8 2 3" xfId="18712"/>
    <cellStyle name="20% - Accent3 4 2 8 3" xfId="18713"/>
    <cellStyle name="20% - Accent3 4 2 8 3 2" xfId="18714"/>
    <cellStyle name="20% - Accent3 4 2 8 3 3" xfId="18715"/>
    <cellStyle name="20% - Accent3 4 2 8 4" xfId="18716"/>
    <cellStyle name="20% - Accent3 4 2 8 4 2" xfId="18717"/>
    <cellStyle name="20% - Accent3 4 2 8 5" xfId="18718"/>
    <cellStyle name="20% - Accent3 4 2 8 6" xfId="18719"/>
    <cellStyle name="20% - Accent3 4 2 9" xfId="18720"/>
    <cellStyle name="20% - Accent3 4 2 9 2" xfId="18721"/>
    <cellStyle name="20% - Accent3 4 2 9 2 2" xfId="18722"/>
    <cellStyle name="20% - Accent3 4 2 9 2 3" xfId="18723"/>
    <cellStyle name="20% - Accent3 4 2 9 3" xfId="18724"/>
    <cellStyle name="20% - Accent3 4 2 9 3 2" xfId="18725"/>
    <cellStyle name="20% - Accent3 4 2 9 4" xfId="18726"/>
    <cellStyle name="20% - Accent3 4 2 9 5" xfId="18727"/>
    <cellStyle name="20% - Accent3 4 3" xfId="606"/>
    <cellStyle name="20% - Accent3 4 3 10" xfId="18728"/>
    <cellStyle name="20% - Accent3 4 3 10 2" xfId="18729"/>
    <cellStyle name="20% - Accent3 4 3 10 3" xfId="18730"/>
    <cellStyle name="20% - Accent3 4 3 11" xfId="18731"/>
    <cellStyle name="20% - Accent3 4 3 11 2" xfId="18732"/>
    <cellStyle name="20% - Accent3 4 3 12" xfId="18733"/>
    <cellStyle name="20% - Accent3 4 3 13" xfId="18734"/>
    <cellStyle name="20% - Accent3 4 3 14" xfId="18735"/>
    <cellStyle name="20% - Accent3 4 3 2" xfId="607"/>
    <cellStyle name="20% - Accent3 4 3 2 10" xfId="18736"/>
    <cellStyle name="20% - Accent3 4 3 2 10 2" xfId="18737"/>
    <cellStyle name="20% - Accent3 4 3 2 11" xfId="18738"/>
    <cellStyle name="20% - Accent3 4 3 2 12" xfId="18739"/>
    <cellStyle name="20% - Accent3 4 3 2 2" xfId="608"/>
    <cellStyle name="20% - Accent3 4 3 2 2 10" xfId="18740"/>
    <cellStyle name="20% - Accent3 4 3 2 2 2" xfId="609"/>
    <cellStyle name="20% - Accent3 4 3 2 2 2 2" xfId="18741"/>
    <cellStyle name="20% - Accent3 4 3 2 2 2 2 2" xfId="18742"/>
    <cellStyle name="20% - Accent3 4 3 2 2 2 2 2 2" xfId="18743"/>
    <cellStyle name="20% - Accent3 4 3 2 2 2 2 2 3" xfId="18744"/>
    <cellStyle name="20% - Accent3 4 3 2 2 2 2 3" xfId="18745"/>
    <cellStyle name="20% - Accent3 4 3 2 2 2 2 3 2" xfId="18746"/>
    <cellStyle name="20% - Accent3 4 3 2 2 2 2 3 3" xfId="18747"/>
    <cellStyle name="20% - Accent3 4 3 2 2 2 2 4" xfId="18748"/>
    <cellStyle name="20% - Accent3 4 3 2 2 2 2 4 2" xfId="18749"/>
    <cellStyle name="20% - Accent3 4 3 2 2 2 2 5" xfId="18750"/>
    <cellStyle name="20% - Accent3 4 3 2 2 2 2 6" xfId="18751"/>
    <cellStyle name="20% - Accent3 4 3 2 2 2 3" xfId="18752"/>
    <cellStyle name="20% - Accent3 4 3 2 2 2 3 2" xfId="18753"/>
    <cellStyle name="20% - Accent3 4 3 2 2 2 3 2 2" xfId="18754"/>
    <cellStyle name="20% - Accent3 4 3 2 2 2 3 2 3" xfId="18755"/>
    <cellStyle name="20% - Accent3 4 3 2 2 2 3 3" xfId="18756"/>
    <cellStyle name="20% - Accent3 4 3 2 2 2 3 3 2" xfId="18757"/>
    <cellStyle name="20% - Accent3 4 3 2 2 2 3 3 3" xfId="18758"/>
    <cellStyle name="20% - Accent3 4 3 2 2 2 3 4" xfId="18759"/>
    <cellStyle name="20% - Accent3 4 3 2 2 2 3 4 2" xfId="18760"/>
    <cellStyle name="20% - Accent3 4 3 2 2 2 3 5" xfId="18761"/>
    <cellStyle name="20% - Accent3 4 3 2 2 2 3 6" xfId="18762"/>
    <cellStyle name="20% - Accent3 4 3 2 2 2 4" xfId="18763"/>
    <cellStyle name="20% - Accent3 4 3 2 2 2 4 2" xfId="18764"/>
    <cellStyle name="20% - Accent3 4 3 2 2 2 4 2 2" xfId="18765"/>
    <cellStyle name="20% - Accent3 4 3 2 2 2 4 2 3" xfId="18766"/>
    <cellStyle name="20% - Accent3 4 3 2 2 2 4 3" xfId="18767"/>
    <cellStyle name="20% - Accent3 4 3 2 2 2 4 3 2" xfId="18768"/>
    <cellStyle name="20% - Accent3 4 3 2 2 2 4 4" xfId="18769"/>
    <cellStyle name="20% - Accent3 4 3 2 2 2 4 5" xfId="18770"/>
    <cellStyle name="20% - Accent3 4 3 2 2 2 5" xfId="18771"/>
    <cellStyle name="20% - Accent3 4 3 2 2 2 5 2" xfId="18772"/>
    <cellStyle name="20% - Accent3 4 3 2 2 2 5 3" xfId="18773"/>
    <cellStyle name="20% - Accent3 4 3 2 2 2 6" xfId="18774"/>
    <cellStyle name="20% - Accent3 4 3 2 2 2 6 2" xfId="18775"/>
    <cellStyle name="20% - Accent3 4 3 2 2 2 6 3" xfId="18776"/>
    <cellStyle name="20% - Accent3 4 3 2 2 2 7" xfId="18777"/>
    <cellStyle name="20% - Accent3 4 3 2 2 2 7 2" xfId="18778"/>
    <cellStyle name="20% - Accent3 4 3 2 2 2 8" xfId="18779"/>
    <cellStyle name="20% - Accent3 4 3 2 2 2 9" xfId="18780"/>
    <cellStyle name="20% - Accent3 4 3 2 2 3" xfId="18781"/>
    <cellStyle name="20% - Accent3 4 3 2 2 3 2" xfId="18782"/>
    <cellStyle name="20% - Accent3 4 3 2 2 3 2 2" xfId="18783"/>
    <cellStyle name="20% - Accent3 4 3 2 2 3 2 3" xfId="18784"/>
    <cellStyle name="20% - Accent3 4 3 2 2 3 3" xfId="18785"/>
    <cellStyle name="20% - Accent3 4 3 2 2 3 3 2" xfId="18786"/>
    <cellStyle name="20% - Accent3 4 3 2 2 3 3 3" xfId="18787"/>
    <cellStyle name="20% - Accent3 4 3 2 2 3 4" xfId="18788"/>
    <cellStyle name="20% - Accent3 4 3 2 2 3 4 2" xfId="18789"/>
    <cellStyle name="20% - Accent3 4 3 2 2 3 5" xfId="18790"/>
    <cellStyle name="20% - Accent3 4 3 2 2 3 6" xfId="18791"/>
    <cellStyle name="20% - Accent3 4 3 2 2 4" xfId="18792"/>
    <cellStyle name="20% - Accent3 4 3 2 2 4 2" xfId="18793"/>
    <cellStyle name="20% - Accent3 4 3 2 2 4 2 2" xfId="18794"/>
    <cellStyle name="20% - Accent3 4 3 2 2 4 2 3" xfId="18795"/>
    <cellStyle name="20% - Accent3 4 3 2 2 4 3" xfId="18796"/>
    <cellStyle name="20% - Accent3 4 3 2 2 4 3 2" xfId="18797"/>
    <cellStyle name="20% - Accent3 4 3 2 2 4 3 3" xfId="18798"/>
    <cellStyle name="20% - Accent3 4 3 2 2 4 4" xfId="18799"/>
    <cellStyle name="20% - Accent3 4 3 2 2 4 4 2" xfId="18800"/>
    <cellStyle name="20% - Accent3 4 3 2 2 4 5" xfId="18801"/>
    <cellStyle name="20% - Accent3 4 3 2 2 4 6" xfId="18802"/>
    <cellStyle name="20% - Accent3 4 3 2 2 5" xfId="18803"/>
    <cellStyle name="20% - Accent3 4 3 2 2 5 2" xfId="18804"/>
    <cellStyle name="20% - Accent3 4 3 2 2 5 2 2" xfId="18805"/>
    <cellStyle name="20% - Accent3 4 3 2 2 5 2 3" xfId="18806"/>
    <cellStyle name="20% - Accent3 4 3 2 2 5 3" xfId="18807"/>
    <cellStyle name="20% - Accent3 4 3 2 2 5 3 2" xfId="18808"/>
    <cellStyle name="20% - Accent3 4 3 2 2 5 4" xfId="18809"/>
    <cellStyle name="20% - Accent3 4 3 2 2 5 5" xfId="18810"/>
    <cellStyle name="20% - Accent3 4 3 2 2 6" xfId="18811"/>
    <cellStyle name="20% - Accent3 4 3 2 2 6 2" xfId="18812"/>
    <cellStyle name="20% - Accent3 4 3 2 2 6 3" xfId="18813"/>
    <cellStyle name="20% - Accent3 4 3 2 2 7" xfId="18814"/>
    <cellStyle name="20% - Accent3 4 3 2 2 7 2" xfId="18815"/>
    <cellStyle name="20% - Accent3 4 3 2 2 7 3" xfId="18816"/>
    <cellStyle name="20% - Accent3 4 3 2 2 8" xfId="18817"/>
    <cellStyle name="20% - Accent3 4 3 2 2 8 2" xfId="18818"/>
    <cellStyle name="20% - Accent3 4 3 2 2 9" xfId="18819"/>
    <cellStyle name="20% - Accent3 4 3 2 3" xfId="610"/>
    <cellStyle name="20% - Accent3 4 3 2 3 2" xfId="18820"/>
    <cellStyle name="20% - Accent3 4 3 2 3 2 2" xfId="18821"/>
    <cellStyle name="20% - Accent3 4 3 2 3 2 2 2" xfId="18822"/>
    <cellStyle name="20% - Accent3 4 3 2 3 2 2 3" xfId="18823"/>
    <cellStyle name="20% - Accent3 4 3 2 3 2 3" xfId="18824"/>
    <cellStyle name="20% - Accent3 4 3 2 3 2 3 2" xfId="18825"/>
    <cellStyle name="20% - Accent3 4 3 2 3 2 3 3" xfId="18826"/>
    <cellStyle name="20% - Accent3 4 3 2 3 2 4" xfId="18827"/>
    <cellStyle name="20% - Accent3 4 3 2 3 2 4 2" xfId="18828"/>
    <cellStyle name="20% - Accent3 4 3 2 3 2 5" xfId="18829"/>
    <cellStyle name="20% - Accent3 4 3 2 3 2 6" xfId="18830"/>
    <cellStyle name="20% - Accent3 4 3 2 3 3" xfId="18831"/>
    <cellStyle name="20% - Accent3 4 3 2 3 3 2" xfId="18832"/>
    <cellStyle name="20% - Accent3 4 3 2 3 3 2 2" xfId="18833"/>
    <cellStyle name="20% - Accent3 4 3 2 3 3 2 3" xfId="18834"/>
    <cellStyle name="20% - Accent3 4 3 2 3 3 3" xfId="18835"/>
    <cellStyle name="20% - Accent3 4 3 2 3 3 3 2" xfId="18836"/>
    <cellStyle name="20% - Accent3 4 3 2 3 3 3 3" xfId="18837"/>
    <cellStyle name="20% - Accent3 4 3 2 3 3 4" xfId="18838"/>
    <cellStyle name="20% - Accent3 4 3 2 3 3 4 2" xfId="18839"/>
    <cellStyle name="20% - Accent3 4 3 2 3 3 5" xfId="18840"/>
    <cellStyle name="20% - Accent3 4 3 2 3 3 6" xfId="18841"/>
    <cellStyle name="20% - Accent3 4 3 2 3 4" xfId="18842"/>
    <cellStyle name="20% - Accent3 4 3 2 3 4 2" xfId="18843"/>
    <cellStyle name="20% - Accent3 4 3 2 3 4 2 2" xfId="18844"/>
    <cellStyle name="20% - Accent3 4 3 2 3 4 2 3" xfId="18845"/>
    <cellStyle name="20% - Accent3 4 3 2 3 4 3" xfId="18846"/>
    <cellStyle name="20% - Accent3 4 3 2 3 4 3 2" xfId="18847"/>
    <cellStyle name="20% - Accent3 4 3 2 3 4 4" xfId="18848"/>
    <cellStyle name="20% - Accent3 4 3 2 3 4 5" xfId="18849"/>
    <cellStyle name="20% - Accent3 4 3 2 3 5" xfId="18850"/>
    <cellStyle name="20% - Accent3 4 3 2 3 5 2" xfId="18851"/>
    <cellStyle name="20% - Accent3 4 3 2 3 5 3" xfId="18852"/>
    <cellStyle name="20% - Accent3 4 3 2 3 6" xfId="18853"/>
    <cellStyle name="20% - Accent3 4 3 2 3 6 2" xfId="18854"/>
    <cellStyle name="20% - Accent3 4 3 2 3 6 3" xfId="18855"/>
    <cellStyle name="20% - Accent3 4 3 2 3 7" xfId="18856"/>
    <cellStyle name="20% - Accent3 4 3 2 3 7 2" xfId="18857"/>
    <cellStyle name="20% - Accent3 4 3 2 3 8" xfId="18858"/>
    <cellStyle name="20% - Accent3 4 3 2 3 9" xfId="18859"/>
    <cellStyle name="20% - Accent3 4 3 2 4" xfId="18860"/>
    <cellStyle name="20% - Accent3 4 3 2 4 2" xfId="18861"/>
    <cellStyle name="20% - Accent3 4 3 2 4 2 2" xfId="18862"/>
    <cellStyle name="20% - Accent3 4 3 2 4 2 2 2" xfId="18863"/>
    <cellStyle name="20% - Accent3 4 3 2 4 2 2 3" xfId="18864"/>
    <cellStyle name="20% - Accent3 4 3 2 4 2 3" xfId="18865"/>
    <cellStyle name="20% - Accent3 4 3 2 4 2 3 2" xfId="18866"/>
    <cellStyle name="20% - Accent3 4 3 2 4 2 3 3" xfId="18867"/>
    <cellStyle name="20% - Accent3 4 3 2 4 2 4" xfId="18868"/>
    <cellStyle name="20% - Accent3 4 3 2 4 2 4 2" xfId="18869"/>
    <cellStyle name="20% - Accent3 4 3 2 4 2 5" xfId="18870"/>
    <cellStyle name="20% - Accent3 4 3 2 4 2 6" xfId="18871"/>
    <cellStyle name="20% - Accent3 4 3 2 4 3" xfId="18872"/>
    <cellStyle name="20% - Accent3 4 3 2 4 3 2" xfId="18873"/>
    <cellStyle name="20% - Accent3 4 3 2 4 3 2 2" xfId="18874"/>
    <cellStyle name="20% - Accent3 4 3 2 4 3 2 3" xfId="18875"/>
    <cellStyle name="20% - Accent3 4 3 2 4 3 3" xfId="18876"/>
    <cellStyle name="20% - Accent3 4 3 2 4 3 3 2" xfId="18877"/>
    <cellStyle name="20% - Accent3 4 3 2 4 3 3 3" xfId="18878"/>
    <cellStyle name="20% - Accent3 4 3 2 4 3 4" xfId="18879"/>
    <cellStyle name="20% - Accent3 4 3 2 4 3 4 2" xfId="18880"/>
    <cellStyle name="20% - Accent3 4 3 2 4 3 5" xfId="18881"/>
    <cellStyle name="20% - Accent3 4 3 2 4 3 6" xfId="18882"/>
    <cellStyle name="20% - Accent3 4 3 2 4 4" xfId="18883"/>
    <cellStyle name="20% - Accent3 4 3 2 4 4 2" xfId="18884"/>
    <cellStyle name="20% - Accent3 4 3 2 4 4 2 2" xfId="18885"/>
    <cellStyle name="20% - Accent3 4 3 2 4 4 2 3" xfId="18886"/>
    <cellStyle name="20% - Accent3 4 3 2 4 4 3" xfId="18887"/>
    <cellStyle name="20% - Accent3 4 3 2 4 4 3 2" xfId="18888"/>
    <cellStyle name="20% - Accent3 4 3 2 4 4 4" xfId="18889"/>
    <cellStyle name="20% - Accent3 4 3 2 4 4 5" xfId="18890"/>
    <cellStyle name="20% - Accent3 4 3 2 4 5" xfId="18891"/>
    <cellStyle name="20% - Accent3 4 3 2 4 5 2" xfId="18892"/>
    <cellStyle name="20% - Accent3 4 3 2 4 5 3" xfId="18893"/>
    <cellStyle name="20% - Accent3 4 3 2 4 6" xfId="18894"/>
    <cellStyle name="20% - Accent3 4 3 2 4 6 2" xfId="18895"/>
    <cellStyle name="20% - Accent3 4 3 2 4 6 3" xfId="18896"/>
    <cellStyle name="20% - Accent3 4 3 2 4 7" xfId="18897"/>
    <cellStyle name="20% - Accent3 4 3 2 4 7 2" xfId="18898"/>
    <cellStyle name="20% - Accent3 4 3 2 4 8" xfId="18899"/>
    <cellStyle name="20% - Accent3 4 3 2 4 9" xfId="18900"/>
    <cellStyle name="20% - Accent3 4 3 2 5" xfId="18901"/>
    <cellStyle name="20% - Accent3 4 3 2 5 2" xfId="18902"/>
    <cellStyle name="20% - Accent3 4 3 2 5 2 2" xfId="18903"/>
    <cellStyle name="20% - Accent3 4 3 2 5 2 3" xfId="18904"/>
    <cellStyle name="20% - Accent3 4 3 2 5 3" xfId="18905"/>
    <cellStyle name="20% - Accent3 4 3 2 5 3 2" xfId="18906"/>
    <cellStyle name="20% - Accent3 4 3 2 5 3 3" xfId="18907"/>
    <cellStyle name="20% - Accent3 4 3 2 5 4" xfId="18908"/>
    <cellStyle name="20% - Accent3 4 3 2 5 4 2" xfId="18909"/>
    <cellStyle name="20% - Accent3 4 3 2 5 5" xfId="18910"/>
    <cellStyle name="20% - Accent3 4 3 2 5 6" xfId="18911"/>
    <cellStyle name="20% - Accent3 4 3 2 6" xfId="18912"/>
    <cellStyle name="20% - Accent3 4 3 2 6 2" xfId="18913"/>
    <cellStyle name="20% - Accent3 4 3 2 6 2 2" xfId="18914"/>
    <cellStyle name="20% - Accent3 4 3 2 6 2 3" xfId="18915"/>
    <cellStyle name="20% - Accent3 4 3 2 6 3" xfId="18916"/>
    <cellStyle name="20% - Accent3 4 3 2 6 3 2" xfId="18917"/>
    <cellStyle name="20% - Accent3 4 3 2 6 3 3" xfId="18918"/>
    <cellStyle name="20% - Accent3 4 3 2 6 4" xfId="18919"/>
    <cellStyle name="20% - Accent3 4 3 2 6 4 2" xfId="18920"/>
    <cellStyle name="20% - Accent3 4 3 2 6 5" xfId="18921"/>
    <cellStyle name="20% - Accent3 4 3 2 6 6" xfId="18922"/>
    <cellStyle name="20% - Accent3 4 3 2 7" xfId="18923"/>
    <cellStyle name="20% - Accent3 4 3 2 7 2" xfId="18924"/>
    <cellStyle name="20% - Accent3 4 3 2 7 2 2" xfId="18925"/>
    <cellStyle name="20% - Accent3 4 3 2 7 2 3" xfId="18926"/>
    <cellStyle name="20% - Accent3 4 3 2 7 3" xfId="18927"/>
    <cellStyle name="20% - Accent3 4 3 2 7 3 2" xfId="18928"/>
    <cellStyle name="20% - Accent3 4 3 2 7 4" xfId="18929"/>
    <cellStyle name="20% - Accent3 4 3 2 7 5" xfId="18930"/>
    <cellStyle name="20% - Accent3 4 3 2 8" xfId="18931"/>
    <cellStyle name="20% - Accent3 4 3 2 8 2" xfId="18932"/>
    <cellStyle name="20% - Accent3 4 3 2 8 3" xfId="18933"/>
    <cellStyle name="20% - Accent3 4 3 2 9" xfId="18934"/>
    <cellStyle name="20% - Accent3 4 3 2 9 2" xfId="18935"/>
    <cellStyle name="20% - Accent3 4 3 2 9 3" xfId="18936"/>
    <cellStyle name="20% - Accent3 4 3 3" xfId="611"/>
    <cellStyle name="20% - Accent3 4 3 3 10" xfId="18937"/>
    <cellStyle name="20% - Accent3 4 3 3 2" xfId="612"/>
    <cellStyle name="20% - Accent3 4 3 3 2 2" xfId="18938"/>
    <cellStyle name="20% - Accent3 4 3 3 2 2 2" xfId="18939"/>
    <cellStyle name="20% - Accent3 4 3 3 2 2 2 2" xfId="18940"/>
    <cellStyle name="20% - Accent3 4 3 3 2 2 2 3" xfId="18941"/>
    <cellStyle name="20% - Accent3 4 3 3 2 2 3" xfId="18942"/>
    <cellStyle name="20% - Accent3 4 3 3 2 2 3 2" xfId="18943"/>
    <cellStyle name="20% - Accent3 4 3 3 2 2 3 3" xfId="18944"/>
    <cellStyle name="20% - Accent3 4 3 3 2 2 4" xfId="18945"/>
    <cellStyle name="20% - Accent3 4 3 3 2 2 4 2" xfId="18946"/>
    <cellStyle name="20% - Accent3 4 3 3 2 2 5" xfId="18947"/>
    <cellStyle name="20% - Accent3 4 3 3 2 2 6" xfId="18948"/>
    <cellStyle name="20% - Accent3 4 3 3 2 3" xfId="18949"/>
    <cellStyle name="20% - Accent3 4 3 3 2 3 2" xfId="18950"/>
    <cellStyle name="20% - Accent3 4 3 3 2 3 2 2" xfId="18951"/>
    <cellStyle name="20% - Accent3 4 3 3 2 3 2 3" xfId="18952"/>
    <cellStyle name="20% - Accent3 4 3 3 2 3 3" xfId="18953"/>
    <cellStyle name="20% - Accent3 4 3 3 2 3 3 2" xfId="18954"/>
    <cellStyle name="20% - Accent3 4 3 3 2 3 3 3" xfId="18955"/>
    <cellStyle name="20% - Accent3 4 3 3 2 3 4" xfId="18956"/>
    <cellStyle name="20% - Accent3 4 3 3 2 3 4 2" xfId="18957"/>
    <cellStyle name="20% - Accent3 4 3 3 2 3 5" xfId="18958"/>
    <cellStyle name="20% - Accent3 4 3 3 2 3 6" xfId="18959"/>
    <cellStyle name="20% - Accent3 4 3 3 2 4" xfId="18960"/>
    <cellStyle name="20% - Accent3 4 3 3 2 4 2" xfId="18961"/>
    <cellStyle name="20% - Accent3 4 3 3 2 4 2 2" xfId="18962"/>
    <cellStyle name="20% - Accent3 4 3 3 2 4 2 3" xfId="18963"/>
    <cellStyle name="20% - Accent3 4 3 3 2 4 3" xfId="18964"/>
    <cellStyle name="20% - Accent3 4 3 3 2 4 3 2" xfId="18965"/>
    <cellStyle name="20% - Accent3 4 3 3 2 4 4" xfId="18966"/>
    <cellStyle name="20% - Accent3 4 3 3 2 4 5" xfId="18967"/>
    <cellStyle name="20% - Accent3 4 3 3 2 5" xfId="18968"/>
    <cellStyle name="20% - Accent3 4 3 3 2 5 2" xfId="18969"/>
    <cellStyle name="20% - Accent3 4 3 3 2 5 3" xfId="18970"/>
    <cellStyle name="20% - Accent3 4 3 3 2 6" xfId="18971"/>
    <cellStyle name="20% - Accent3 4 3 3 2 6 2" xfId="18972"/>
    <cellStyle name="20% - Accent3 4 3 3 2 6 3" xfId="18973"/>
    <cellStyle name="20% - Accent3 4 3 3 2 7" xfId="18974"/>
    <cellStyle name="20% - Accent3 4 3 3 2 7 2" xfId="18975"/>
    <cellStyle name="20% - Accent3 4 3 3 2 8" xfId="18976"/>
    <cellStyle name="20% - Accent3 4 3 3 2 9" xfId="18977"/>
    <cellStyle name="20% - Accent3 4 3 3 3" xfId="18978"/>
    <cellStyle name="20% - Accent3 4 3 3 3 2" xfId="18979"/>
    <cellStyle name="20% - Accent3 4 3 3 3 2 2" xfId="18980"/>
    <cellStyle name="20% - Accent3 4 3 3 3 2 3" xfId="18981"/>
    <cellStyle name="20% - Accent3 4 3 3 3 3" xfId="18982"/>
    <cellStyle name="20% - Accent3 4 3 3 3 3 2" xfId="18983"/>
    <cellStyle name="20% - Accent3 4 3 3 3 3 3" xfId="18984"/>
    <cellStyle name="20% - Accent3 4 3 3 3 4" xfId="18985"/>
    <cellStyle name="20% - Accent3 4 3 3 3 4 2" xfId="18986"/>
    <cellStyle name="20% - Accent3 4 3 3 3 5" xfId="18987"/>
    <cellStyle name="20% - Accent3 4 3 3 3 6" xfId="18988"/>
    <cellStyle name="20% - Accent3 4 3 3 4" xfId="18989"/>
    <cellStyle name="20% - Accent3 4 3 3 4 2" xfId="18990"/>
    <cellStyle name="20% - Accent3 4 3 3 4 2 2" xfId="18991"/>
    <cellStyle name="20% - Accent3 4 3 3 4 2 3" xfId="18992"/>
    <cellStyle name="20% - Accent3 4 3 3 4 3" xfId="18993"/>
    <cellStyle name="20% - Accent3 4 3 3 4 3 2" xfId="18994"/>
    <cellStyle name="20% - Accent3 4 3 3 4 3 3" xfId="18995"/>
    <cellStyle name="20% - Accent3 4 3 3 4 4" xfId="18996"/>
    <cellStyle name="20% - Accent3 4 3 3 4 4 2" xfId="18997"/>
    <cellStyle name="20% - Accent3 4 3 3 4 5" xfId="18998"/>
    <cellStyle name="20% - Accent3 4 3 3 4 6" xfId="18999"/>
    <cellStyle name="20% - Accent3 4 3 3 5" xfId="19000"/>
    <cellStyle name="20% - Accent3 4 3 3 5 2" xfId="19001"/>
    <cellStyle name="20% - Accent3 4 3 3 5 2 2" xfId="19002"/>
    <cellStyle name="20% - Accent3 4 3 3 5 2 3" xfId="19003"/>
    <cellStyle name="20% - Accent3 4 3 3 5 3" xfId="19004"/>
    <cellStyle name="20% - Accent3 4 3 3 5 3 2" xfId="19005"/>
    <cellStyle name="20% - Accent3 4 3 3 5 4" xfId="19006"/>
    <cellStyle name="20% - Accent3 4 3 3 5 5" xfId="19007"/>
    <cellStyle name="20% - Accent3 4 3 3 6" xfId="19008"/>
    <cellStyle name="20% - Accent3 4 3 3 6 2" xfId="19009"/>
    <cellStyle name="20% - Accent3 4 3 3 6 3" xfId="19010"/>
    <cellStyle name="20% - Accent3 4 3 3 7" xfId="19011"/>
    <cellStyle name="20% - Accent3 4 3 3 7 2" xfId="19012"/>
    <cellStyle name="20% - Accent3 4 3 3 7 3" xfId="19013"/>
    <cellStyle name="20% - Accent3 4 3 3 8" xfId="19014"/>
    <cellStyle name="20% - Accent3 4 3 3 8 2" xfId="19015"/>
    <cellStyle name="20% - Accent3 4 3 3 9" xfId="19016"/>
    <cellStyle name="20% - Accent3 4 3 4" xfId="613"/>
    <cellStyle name="20% - Accent3 4 3 4 2" xfId="19017"/>
    <cellStyle name="20% - Accent3 4 3 4 2 2" xfId="19018"/>
    <cellStyle name="20% - Accent3 4 3 4 2 2 2" xfId="19019"/>
    <cellStyle name="20% - Accent3 4 3 4 2 2 3" xfId="19020"/>
    <cellStyle name="20% - Accent3 4 3 4 2 3" xfId="19021"/>
    <cellStyle name="20% - Accent3 4 3 4 2 3 2" xfId="19022"/>
    <cellStyle name="20% - Accent3 4 3 4 2 3 3" xfId="19023"/>
    <cellStyle name="20% - Accent3 4 3 4 2 4" xfId="19024"/>
    <cellStyle name="20% - Accent3 4 3 4 2 4 2" xfId="19025"/>
    <cellStyle name="20% - Accent3 4 3 4 2 5" xfId="19026"/>
    <cellStyle name="20% - Accent3 4 3 4 2 6" xfId="19027"/>
    <cellStyle name="20% - Accent3 4 3 4 3" xfId="19028"/>
    <cellStyle name="20% - Accent3 4 3 4 3 2" xfId="19029"/>
    <cellStyle name="20% - Accent3 4 3 4 3 2 2" xfId="19030"/>
    <cellStyle name="20% - Accent3 4 3 4 3 2 3" xfId="19031"/>
    <cellStyle name="20% - Accent3 4 3 4 3 3" xfId="19032"/>
    <cellStyle name="20% - Accent3 4 3 4 3 3 2" xfId="19033"/>
    <cellStyle name="20% - Accent3 4 3 4 3 3 3" xfId="19034"/>
    <cellStyle name="20% - Accent3 4 3 4 3 4" xfId="19035"/>
    <cellStyle name="20% - Accent3 4 3 4 3 4 2" xfId="19036"/>
    <cellStyle name="20% - Accent3 4 3 4 3 5" xfId="19037"/>
    <cellStyle name="20% - Accent3 4 3 4 3 6" xfId="19038"/>
    <cellStyle name="20% - Accent3 4 3 4 4" xfId="19039"/>
    <cellStyle name="20% - Accent3 4 3 4 4 2" xfId="19040"/>
    <cellStyle name="20% - Accent3 4 3 4 4 2 2" xfId="19041"/>
    <cellStyle name="20% - Accent3 4 3 4 4 2 3" xfId="19042"/>
    <cellStyle name="20% - Accent3 4 3 4 4 3" xfId="19043"/>
    <cellStyle name="20% - Accent3 4 3 4 4 3 2" xfId="19044"/>
    <cellStyle name="20% - Accent3 4 3 4 4 4" xfId="19045"/>
    <cellStyle name="20% - Accent3 4 3 4 4 5" xfId="19046"/>
    <cellStyle name="20% - Accent3 4 3 4 5" xfId="19047"/>
    <cellStyle name="20% - Accent3 4 3 4 5 2" xfId="19048"/>
    <cellStyle name="20% - Accent3 4 3 4 5 3" xfId="19049"/>
    <cellStyle name="20% - Accent3 4 3 4 6" xfId="19050"/>
    <cellStyle name="20% - Accent3 4 3 4 6 2" xfId="19051"/>
    <cellStyle name="20% - Accent3 4 3 4 6 3" xfId="19052"/>
    <cellStyle name="20% - Accent3 4 3 4 7" xfId="19053"/>
    <cellStyle name="20% - Accent3 4 3 4 7 2" xfId="19054"/>
    <cellStyle name="20% - Accent3 4 3 4 8" xfId="19055"/>
    <cellStyle name="20% - Accent3 4 3 4 9" xfId="19056"/>
    <cellStyle name="20% - Accent3 4 3 5" xfId="8719"/>
    <cellStyle name="20% - Accent3 4 3 5 2" xfId="19057"/>
    <cellStyle name="20% - Accent3 4 3 5 2 2" xfId="19058"/>
    <cellStyle name="20% - Accent3 4 3 5 2 2 2" xfId="19059"/>
    <cellStyle name="20% - Accent3 4 3 5 2 2 3" xfId="19060"/>
    <cellStyle name="20% - Accent3 4 3 5 2 3" xfId="19061"/>
    <cellStyle name="20% - Accent3 4 3 5 2 3 2" xfId="19062"/>
    <cellStyle name="20% - Accent3 4 3 5 2 3 3" xfId="19063"/>
    <cellStyle name="20% - Accent3 4 3 5 2 4" xfId="19064"/>
    <cellStyle name="20% - Accent3 4 3 5 2 4 2" xfId="19065"/>
    <cellStyle name="20% - Accent3 4 3 5 2 5" xfId="19066"/>
    <cellStyle name="20% - Accent3 4 3 5 2 6" xfId="19067"/>
    <cellStyle name="20% - Accent3 4 3 5 3" xfId="19068"/>
    <cellStyle name="20% - Accent3 4 3 5 3 2" xfId="19069"/>
    <cellStyle name="20% - Accent3 4 3 5 3 2 2" xfId="19070"/>
    <cellStyle name="20% - Accent3 4 3 5 3 2 3" xfId="19071"/>
    <cellStyle name="20% - Accent3 4 3 5 3 3" xfId="19072"/>
    <cellStyle name="20% - Accent3 4 3 5 3 3 2" xfId="19073"/>
    <cellStyle name="20% - Accent3 4 3 5 3 3 3" xfId="19074"/>
    <cellStyle name="20% - Accent3 4 3 5 3 4" xfId="19075"/>
    <cellStyle name="20% - Accent3 4 3 5 3 4 2" xfId="19076"/>
    <cellStyle name="20% - Accent3 4 3 5 3 5" xfId="19077"/>
    <cellStyle name="20% - Accent3 4 3 5 3 6" xfId="19078"/>
    <cellStyle name="20% - Accent3 4 3 5 4" xfId="19079"/>
    <cellStyle name="20% - Accent3 4 3 5 4 2" xfId="19080"/>
    <cellStyle name="20% - Accent3 4 3 5 4 2 2" xfId="19081"/>
    <cellStyle name="20% - Accent3 4 3 5 4 2 3" xfId="19082"/>
    <cellStyle name="20% - Accent3 4 3 5 4 3" xfId="19083"/>
    <cellStyle name="20% - Accent3 4 3 5 4 3 2" xfId="19084"/>
    <cellStyle name="20% - Accent3 4 3 5 4 4" xfId="19085"/>
    <cellStyle name="20% - Accent3 4 3 5 4 5" xfId="19086"/>
    <cellStyle name="20% - Accent3 4 3 5 5" xfId="19087"/>
    <cellStyle name="20% - Accent3 4 3 5 5 2" xfId="19088"/>
    <cellStyle name="20% - Accent3 4 3 5 5 3" xfId="19089"/>
    <cellStyle name="20% - Accent3 4 3 5 6" xfId="19090"/>
    <cellStyle name="20% - Accent3 4 3 5 6 2" xfId="19091"/>
    <cellStyle name="20% - Accent3 4 3 5 6 3" xfId="19092"/>
    <cellStyle name="20% - Accent3 4 3 5 7" xfId="19093"/>
    <cellStyle name="20% - Accent3 4 3 5 7 2" xfId="19094"/>
    <cellStyle name="20% - Accent3 4 3 5 8" xfId="19095"/>
    <cellStyle name="20% - Accent3 4 3 5 9" xfId="19096"/>
    <cellStyle name="20% - Accent3 4 3 6" xfId="19097"/>
    <cellStyle name="20% - Accent3 4 3 6 2" xfId="19098"/>
    <cellStyle name="20% - Accent3 4 3 6 2 2" xfId="19099"/>
    <cellStyle name="20% - Accent3 4 3 6 2 3" xfId="19100"/>
    <cellStyle name="20% - Accent3 4 3 6 3" xfId="19101"/>
    <cellStyle name="20% - Accent3 4 3 6 3 2" xfId="19102"/>
    <cellStyle name="20% - Accent3 4 3 6 3 3" xfId="19103"/>
    <cellStyle name="20% - Accent3 4 3 6 4" xfId="19104"/>
    <cellStyle name="20% - Accent3 4 3 6 4 2" xfId="19105"/>
    <cellStyle name="20% - Accent3 4 3 6 5" xfId="19106"/>
    <cellStyle name="20% - Accent3 4 3 6 6" xfId="19107"/>
    <cellStyle name="20% - Accent3 4 3 7" xfId="19108"/>
    <cellStyle name="20% - Accent3 4 3 7 2" xfId="19109"/>
    <cellStyle name="20% - Accent3 4 3 7 2 2" xfId="19110"/>
    <cellStyle name="20% - Accent3 4 3 7 2 3" xfId="19111"/>
    <cellStyle name="20% - Accent3 4 3 7 3" xfId="19112"/>
    <cellStyle name="20% - Accent3 4 3 7 3 2" xfId="19113"/>
    <cellStyle name="20% - Accent3 4 3 7 3 3" xfId="19114"/>
    <cellStyle name="20% - Accent3 4 3 7 4" xfId="19115"/>
    <cellStyle name="20% - Accent3 4 3 7 4 2" xfId="19116"/>
    <cellStyle name="20% - Accent3 4 3 7 5" xfId="19117"/>
    <cellStyle name="20% - Accent3 4 3 7 6" xfId="19118"/>
    <cellStyle name="20% - Accent3 4 3 8" xfId="19119"/>
    <cellStyle name="20% - Accent3 4 3 8 2" xfId="19120"/>
    <cellStyle name="20% - Accent3 4 3 8 2 2" xfId="19121"/>
    <cellStyle name="20% - Accent3 4 3 8 2 3" xfId="19122"/>
    <cellStyle name="20% - Accent3 4 3 8 3" xfId="19123"/>
    <cellStyle name="20% - Accent3 4 3 8 3 2" xfId="19124"/>
    <cellStyle name="20% - Accent3 4 3 8 4" xfId="19125"/>
    <cellStyle name="20% - Accent3 4 3 8 5" xfId="19126"/>
    <cellStyle name="20% - Accent3 4 3 9" xfId="19127"/>
    <cellStyle name="20% - Accent3 4 3 9 2" xfId="19128"/>
    <cellStyle name="20% - Accent3 4 3 9 3" xfId="19129"/>
    <cellStyle name="20% - Accent3 4 4" xfId="614"/>
    <cellStyle name="20% - Accent3 4 4 10" xfId="19130"/>
    <cellStyle name="20% - Accent3 4 4 10 2" xfId="19131"/>
    <cellStyle name="20% - Accent3 4 4 11" xfId="19132"/>
    <cellStyle name="20% - Accent3 4 4 12" xfId="19133"/>
    <cellStyle name="20% - Accent3 4 4 2" xfId="615"/>
    <cellStyle name="20% - Accent3 4 4 2 10" xfId="19134"/>
    <cellStyle name="20% - Accent3 4 4 2 2" xfId="616"/>
    <cellStyle name="20% - Accent3 4 4 2 2 2" xfId="19135"/>
    <cellStyle name="20% - Accent3 4 4 2 2 2 2" xfId="19136"/>
    <cellStyle name="20% - Accent3 4 4 2 2 2 2 2" xfId="19137"/>
    <cellStyle name="20% - Accent3 4 4 2 2 2 2 3" xfId="19138"/>
    <cellStyle name="20% - Accent3 4 4 2 2 2 3" xfId="19139"/>
    <cellStyle name="20% - Accent3 4 4 2 2 2 3 2" xfId="19140"/>
    <cellStyle name="20% - Accent3 4 4 2 2 2 3 3" xfId="19141"/>
    <cellStyle name="20% - Accent3 4 4 2 2 2 4" xfId="19142"/>
    <cellStyle name="20% - Accent3 4 4 2 2 2 4 2" xfId="19143"/>
    <cellStyle name="20% - Accent3 4 4 2 2 2 5" xfId="19144"/>
    <cellStyle name="20% - Accent3 4 4 2 2 2 6" xfId="19145"/>
    <cellStyle name="20% - Accent3 4 4 2 2 3" xfId="19146"/>
    <cellStyle name="20% - Accent3 4 4 2 2 3 2" xfId="19147"/>
    <cellStyle name="20% - Accent3 4 4 2 2 3 2 2" xfId="19148"/>
    <cellStyle name="20% - Accent3 4 4 2 2 3 2 3" xfId="19149"/>
    <cellStyle name="20% - Accent3 4 4 2 2 3 3" xfId="19150"/>
    <cellStyle name="20% - Accent3 4 4 2 2 3 3 2" xfId="19151"/>
    <cellStyle name="20% - Accent3 4 4 2 2 3 3 3" xfId="19152"/>
    <cellStyle name="20% - Accent3 4 4 2 2 3 4" xfId="19153"/>
    <cellStyle name="20% - Accent3 4 4 2 2 3 4 2" xfId="19154"/>
    <cellStyle name="20% - Accent3 4 4 2 2 3 5" xfId="19155"/>
    <cellStyle name="20% - Accent3 4 4 2 2 3 6" xfId="19156"/>
    <cellStyle name="20% - Accent3 4 4 2 2 4" xfId="19157"/>
    <cellStyle name="20% - Accent3 4 4 2 2 4 2" xfId="19158"/>
    <cellStyle name="20% - Accent3 4 4 2 2 4 2 2" xfId="19159"/>
    <cellStyle name="20% - Accent3 4 4 2 2 4 2 3" xfId="19160"/>
    <cellStyle name="20% - Accent3 4 4 2 2 4 3" xfId="19161"/>
    <cellStyle name="20% - Accent3 4 4 2 2 4 3 2" xfId="19162"/>
    <cellStyle name="20% - Accent3 4 4 2 2 4 4" xfId="19163"/>
    <cellStyle name="20% - Accent3 4 4 2 2 4 5" xfId="19164"/>
    <cellStyle name="20% - Accent3 4 4 2 2 5" xfId="19165"/>
    <cellStyle name="20% - Accent3 4 4 2 2 5 2" xfId="19166"/>
    <cellStyle name="20% - Accent3 4 4 2 2 5 3" xfId="19167"/>
    <cellStyle name="20% - Accent3 4 4 2 2 6" xfId="19168"/>
    <cellStyle name="20% - Accent3 4 4 2 2 6 2" xfId="19169"/>
    <cellStyle name="20% - Accent3 4 4 2 2 6 3" xfId="19170"/>
    <cellStyle name="20% - Accent3 4 4 2 2 7" xfId="19171"/>
    <cellStyle name="20% - Accent3 4 4 2 2 7 2" xfId="19172"/>
    <cellStyle name="20% - Accent3 4 4 2 2 8" xfId="19173"/>
    <cellStyle name="20% - Accent3 4 4 2 2 9" xfId="19174"/>
    <cellStyle name="20% - Accent3 4 4 2 3" xfId="19175"/>
    <cellStyle name="20% - Accent3 4 4 2 3 2" xfId="19176"/>
    <cellStyle name="20% - Accent3 4 4 2 3 2 2" xfId="19177"/>
    <cellStyle name="20% - Accent3 4 4 2 3 2 3" xfId="19178"/>
    <cellStyle name="20% - Accent3 4 4 2 3 3" xfId="19179"/>
    <cellStyle name="20% - Accent3 4 4 2 3 3 2" xfId="19180"/>
    <cellStyle name="20% - Accent3 4 4 2 3 3 3" xfId="19181"/>
    <cellStyle name="20% - Accent3 4 4 2 3 4" xfId="19182"/>
    <cellStyle name="20% - Accent3 4 4 2 3 4 2" xfId="19183"/>
    <cellStyle name="20% - Accent3 4 4 2 3 5" xfId="19184"/>
    <cellStyle name="20% - Accent3 4 4 2 3 6" xfId="19185"/>
    <cellStyle name="20% - Accent3 4 4 2 4" xfId="19186"/>
    <cellStyle name="20% - Accent3 4 4 2 4 2" xfId="19187"/>
    <cellStyle name="20% - Accent3 4 4 2 4 2 2" xfId="19188"/>
    <cellStyle name="20% - Accent3 4 4 2 4 2 3" xfId="19189"/>
    <cellStyle name="20% - Accent3 4 4 2 4 3" xfId="19190"/>
    <cellStyle name="20% - Accent3 4 4 2 4 3 2" xfId="19191"/>
    <cellStyle name="20% - Accent3 4 4 2 4 3 3" xfId="19192"/>
    <cellStyle name="20% - Accent3 4 4 2 4 4" xfId="19193"/>
    <cellStyle name="20% - Accent3 4 4 2 4 4 2" xfId="19194"/>
    <cellStyle name="20% - Accent3 4 4 2 4 5" xfId="19195"/>
    <cellStyle name="20% - Accent3 4 4 2 4 6" xfId="19196"/>
    <cellStyle name="20% - Accent3 4 4 2 5" xfId="19197"/>
    <cellStyle name="20% - Accent3 4 4 2 5 2" xfId="19198"/>
    <cellStyle name="20% - Accent3 4 4 2 5 2 2" xfId="19199"/>
    <cellStyle name="20% - Accent3 4 4 2 5 2 3" xfId="19200"/>
    <cellStyle name="20% - Accent3 4 4 2 5 3" xfId="19201"/>
    <cellStyle name="20% - Accent3 4 4 2 5 3 2" xfId="19202"/>
    <cellStyle name="20% - Accent3 4 4 2 5 4" xfId="19203"/>
    <cellStyle name="20% - Accent3 4 4 2 5 5" xfId="19204"/>
    <cellStyle name="20% - Accent3 4 4 2 6" xfId="19205"/>
    <cellStyle name="20% - Accent3 4 4 2 6 2" xfId="19206"/>
    <cellStyle name="20% - Accent3 4 4 2 6 3" xfId="19207"/>
    <cellStyle name="20% - Accent3 4 4 2 7" xfId="19208"/>
    <cellStyle name="20% - Accent3 4 4 2 7 2" xfId="19209"/>
    <cellStyle name="20% - Accent3 4 4 2 7 3" xfId="19210"/>
    <cellStyle name="20% - Accent3 4 4 2 8" xfId="19211"/>
    <cellStyle name="20% - Accent3 4 4 2 8 2" xfId="19212"/>
    <cellStyle name="20% - Accent3 4 4 2 9" xfId="19213"/>
    <cellStyle name="20% - Accent3 4 4 3" xfId="617"/>
    <cellStyle name="20% - Accent3 4 4 3 2" xfId="19214"/>
    <cellStyle name="20% - Accent3 4 4 3 2 2" xfId="19215"/>
    <cellStyle name="20% - Accent3 4 4 3 2 2 2" xfId="19216"/>
    <cellStyle name="20% - Accent3 4 4 3 2 2 3" xfId="19217"/>
    <cellStyle name="20% - Accent3 4 4 3 2 3" xfId="19218"/>
    <cellStyle name="20% - Accent3 4 4 3 2 3 2" xfId="19219"/>
    <cellStyle name="20% - Accent3 4 4 3 2 3 3" xfId="19220"/>
    <cellStyle name="20% - Accent3 4 4 3 2 4" xfId="19221"/>
    <cellStyle name="20% - Accent3 4 4 3 2 4 2" xfId="19222"/>
    <cellStyle name="20% - Accent3 4 4 3 2 5" xfId="19223"/>
    <cellStyle name="20% - Accent3 4 4 3 2 6" xfId="19224"/>
    <cellStyle name="20% - Accent3 4 4 3 3" xfId="19225"/>
    <cellStyle name="20% - Accent3 4 4 3 3 2" xfId="19226"/>
    <cellStyle name="20% - Accent3 4 4 3 3 2 2" xfId="19227"/>
    <cellStyle name="20% - Accent3 4 4 3 3 2 3" xfId="19228"/>
    <cellStyle name="20% - Accent3 4 4 3 3 3" xfId="19229"/>
    <cellStyle name="20% - Accent3 4 4 3 3 3 2" xfId="19230"/>
    <cellStyle name="20% - Accent3 4 4 3 3 3 3" xfId="19231"/>
    <cellStyle name="20% - Accent3 4 4 3 3 4" xfId="19232"/>
    <cellStyle name="20% - Accent3 4 4 3 3 4 2" xfId="19233"/>
    <cellStyle name="20% - Accent3 4 4 3 3 5" xfId="19234"/>
    <cellStyle name="20% - Accent3 4 4 3 3 6" xfId="19235"/>
    <cellStyle name="20% - Accent3 4 4 3 4" xfId="19236"/>
    <cellStyle name="20% - Accent3 4 4 3 4 2" xfId="19237"/>
    <cellStyle name="20% - Accent3 4 4 3 4 2 2" xfId="19238"/>
    <cellStyle name="20% - Accent3 4 4 3 4 2 3" xfId="19239"/>
    <cellStyle name="20% - Accent3 4 4 3 4 3" xfId="19240"/>
    <cellStyle name="20% - Accent3 4 4 3 4 3 2" xfId="19241"/>
    <cellStyle name="20% - Accent3 4 4 3 4 4" xfId="19242"/>
    <cellStyle name="20% - Accent3 4 4 3 4 5" xfId="19243"/>
    <cellStyle name="20% - Accent3 4 4 3 5" xfId="19244"/>
    <cellStyle name="20% - Accent3 4 4 3 5 2" xfId="19245"/>
    <cellStyle name="20% - Accent3 4 4 3 5 3" xfId="19246"/>
    <cellStyle name="20% - Accent3 4 4 3 6" xfId="19247"/>
    <cellStyle name="20% - Accent3 4 4 3 6 2" xfId="19248"/>
    <cellStyle name="20% - Accent3 4 4 3 6 3" xfId="19249"/>
    <cellStyle name="20% - Accent3 4 4 3 7" xfId="19250"/>
    <cellStyle name="20% - Accent3 4 4 3 7 2" xfId="19251"/>
    <cellStyle name="20% - Accent3 4 4 3 8" xfId="19252"/>
    <cellStyle name="20% - Accent3 4 4 3 9" xfId="19253"/>
    <cellStyle name="20% - Accent3 4 4 4" xfId="19254"/>
    <cellStyle name="20% - Accent3 4 4 4 2" xfId="19255"/>
    <cellStyle name="20% - Accent3 4 4 4 2 2" xfId="19256"/>
    <cellStyle name="20% - Accent3 4 4 4 2 2 2" xfId="19257"/>
    <cellStyle name="20% - Accent3 4 4 4 2 2 3" xfId="19258"/>
    <cellStyle name="20% - Accent3 4 4 4 2 3" xfId="19259"/>
    <cellStyle name="20% - Accent3 4 4 4 2 3 2" xfId="19260"/>
    <cellStyle name="20% - Accent3 4 4 4 2 3 3" xfId="19261"/>
    <cellStyle name="20% - Accent3 4 4 4 2 4" xfId="19262"/>
    <cellStyle name="20% - Accent3 4 4 4 2 4 2" xfId="19263"/>
    <cellStyle name="20% - Accent3 4 4 4 2 5" xfId="19264"/>
    <cellStyle name="20% - Accent3 4 4 4 2 6" xfId="19265"/>
    <cellStyle name="20% - Accent3 4 4 4 3" xfId="19266"/>
    <cellStyle name="20% - Accent3 4 4 4 3 2" xfId="19267"/>
    <cellStyle name="20% - Accent3 4 4 4 3 2 2" xfId="19268"/>
    <cellStyle name="20% - Accent3 4 4 4 3 2 3" xfId="19269"/>
    <cellStyle name="20% - Accent3 4 4 4 3 3" xfId="19270"/>
    <cellStyle name="20% - Accent3 4 4 4 3 3 2" xfId="19271"/>
    <cellStyle name="20% - Accent3 4 4 4 3 3 3" xfId="19272"/>
    <cellStyle name="20% - Accent3 4 4 4 3 4" xfId="19273"/>
    <cellStyle name="20% - Accent3 4 4 4 3 4 2" xfId="19274"/>
    <cellStyle name="20% - Accent3 4 4 4 3 5" xfId="19275"/>
    <cellStyle name="20% - Accent3 4 4 4 3 6" xfId="19276"/>
    <cellStyle name="20% - Accent3 4 4 4 4" xfId="19277"/>
    <cellStyle name="20% - Accent3 4 4 4 4 2" xfId="19278"/>
    <cellStyle name="20% - Accent3 4 4 4 4 2 2" xfId="19279"/>
    <cellStyle name="20% - Accent3 4 4 4 4 2 3" xfId="19280"/>
    <cellStyle name="20% - Accent3 4 4 4 4 3" xfId="19281"/>
    <cellStyle name="20% - Accent3 4 4 4 4 3 2" xfId="19282"/>
    <cellStyle name="20% - Accent3 4 4 4 4 4" xfId="19283"/>
    <cellStyle name="20% - Accent3 4 4 4 4 5" xfId="19284"/>
    <cellStyle name="20% - Accent3 4 4 4 5" xfId="19285"/>
    <cellStyle name="20% - Accent3 4 4 4 5 2" xfId="19286"/>
    <cellStyle name="20% - Accent3 4 4 4 5 3" xfId="19287"/>
    <cellStyle name="20% - Accent3 4 4 4 6" xfId="19288"/>
    <cellStyle name="20% - Accent3 4 4 4 6 2" xfId="19289"/>
    <cellStyle name="20% - Accent3 4 4 4 6 3" xfId="19290"/>
    <cellStyle name="20% - Accent3 4 4 4 7" xfId="19291"/>
    <cellStyle name="20% - Accent3 4 4 4 7 2" xfId="19292"/>
    <cellStyle name="20% - Accent3 4 4 4 8" xfId="19293"/>
    <cellStyle name="20% - Accent3 4 4 4 9" xfId="19294"/>
    <cellStyle name="20% - Accent3 4 4 5" xfId="19295"/>
    <cellStyle name="20% - Accent3 4 4 5 2" xfId="19296"/>
    <cellStyle name="20% - Accent3 4 4 5 2 2" xfId="19297"/>
    <cellStyle name="20% - Accent3 4 4 5 2 3" xfId="19298"/>
    <cellStyle name="20% - Accent3 4 4 5 3" xfId="19299"/>
    <cellStyle name="20% - Accent3 4 4 5 3 2" xfId="19300"/>
    <cellStyle name="20% - Accent3 4 4 5 3 3" xfId="19301"/>
    <cellStyle name="20% - Accent3 4 4 5 4" xfId="19302"/>
    <cellStyle name="20% - Accent3 4 4 5 4 2" xfId="19303"/>
    <cellStyle name="20% - Accent3 4 4 5 5" xfId="19304"/>
    <cellStyle name="20% - Accent3 4 4 5 6" xfId="19305"/>
    <cellStyle name="20% - Accent3 4 4 6" xfId="19306"/>
    <cellStyle name="20% - Accent3 4 4 6 2" xfId="19307"/>
    <cellStyle name="20% - Accent3 4 4 6 2 2" xfId="19308"/>
    <cellStyle name="20% - Accent3 4 4 6 2 3" xfId="19309"/>
    <cellStyle name="20% - Accent3 4 4 6 3" xfId="19310"/>
    <cellStyle name="20% - Accent3 4 4 6 3 2" xfId="19311"/>
    <cellStyle name="20% - Accent3 4 4 6 3 3" xfId="19312"/>
    <cellStyle name="20% - Accent3 4 4 6 4" xfId="19313"/>
    <cellStyle name="20% - Accent3 4 4 6 4 2" xfId="19314"/>
    <cellStyle name="20% - Accent3 4 4 6 5" xfId="19315"/>
    <cellStyle name="20% - Accent3 4 4 6 6" xfId="19316"/>
    <cellStyle name="20% - Accent3 4 4 7" xfId="19317"/>
    <cellStyle name="20% - Accent3 4 4 7 2" xfId="19318"/>
    <cellStyle name="20% - Accent3 4 4 7 2 2" xfId="19319"/>
    <cellStyle name="20% - Accent3 4 4 7 2 3" xfId="19320"/>
    <cellStyle name="20% - Accent3 4 4 7 3" xfId="19321"/>
    <cellStyle name="20% - Accent3 4 4 7 3 2" xfId="19322"/>
    <cellStyle name="20% - Accent3 4 4 7 4" xfId="19323"/>
    <cellStyle name="20% - Accent3 4 4 7 5" xfId="19324"/>
    <cellStyle name="20% - Accent3 4 4 8" xfId="19325"/>
    <cellStyle name="20% - Accent3 4 4 8 2" xfId="19326"/>
    <cellStyle name="20% - Accent3 4 4 8 3" xfId="19327"/>
    <cellStyle name="20% - Accent3 4 4 9" xfId="19328"/>
    <cellStyle name="20% - Accent3 4 4 9 2" xfId="19329"/>
    <cellStyle name="20% - Accent3 4 4 9 3" xfId="19330"/>
    <cellStyle name="20% - Accent3 4 5" xfId="618"/>
    <cellStyle name="20% - Accent3 4 5 10" xfId="19331"/>
    <cellStyle name="20% - Accent3 4 5 2" xfId="619"/>
    <cellStyle name="20% - Accent3 4 5 2 2" xfId="19332"/>
    <cellStyle name="20% - Accent3 4 5 2 2 2" xfId="19333"/>
    <cellStyle name="20% - Accent3 4 5 2 2 2 2" xfId="19334"/>
    <cellStyle name="20% - Accent3 4 5 2 2 2 3" xfId="19335"/>
    <cellStyle name="20% - Accent3 4 5 2 2 3" xfId="19336"/>
    <cellStyle name="20% - Accent3 4 5 2 2 3 2" xfId="19337"/>
    <cellStyle name="20% - Accent3 4 5 2 2 3 3" xfId="19338"/>
    <cellStyle name="20% - Accent3 4 5 2 2 4" xfId="19339"/>
    <cellStyle name="20% - Accent3 4 5 2 2 4 2" xfId="19340"/>
    <cellStyle name="20% - Accent3 4 5 2 2 5" xfId="19341"/>
    <cellStyle name="20% - Accent3 4 5 2 2 6" xfId="19342"/>
    <cellStyle name="20% - Accent3 4 5 2 3" xfId="19343"/>
    <cellStyle name="20% - Accent3 4 5 2 3 2" xfId="19344"/>
    <cellStyle name="20% - Accent3 4 5 2 3 2 2" xfId="19345"/>
    <cellStyle name="20% - Accent3 4 5 2 3 2 3" xfId="19346"/>
    <cellStyle name="20% - Accent3 4 5 2 3 3" xfId="19347"/>
    <cellStyle name="20% - Accent3 4 5 2 3 3 2" xfId="19348"/>
    <cellStyle name="20% - Accent3 4 5 2 3 3 3" xfId="19349"/>
    <cellStyle name="20% - Accent3 4 5 2 3 4" xfId="19350"/>
    <cellStyle name="20% - Accent3 4 5 2 3 4 2" xfId="19351"/>
    <cellStyle name="20% - Accent3 4 5 2 3 5" xfId="19352"/>
    <cellStyle name="20% - Accent3 4 5 2 3 6" xfId="19353"/>
    <cellStyle name="20% - Accent3 4 5 2 4" xfId="19354"/>
    <cellStyle name="20% - Accent3 4 5 2 4 2" xfId="19355"/>
    <cellStyle name="20% - Accent3 4 5 2 4 2 2" xfId="19356"/>
    <cellStyle name="20% - Accent3 4 5 2 4 2 3" xfId="19357"/>
    <cellStyle name="20% - Accent3 4 5 2 4 3" xfId="19358"/>
    <cellStyle name="20% - Accent3 4 5 2 4 3 2" xfId="19359"/>
    <cellStyle name="20% - Accent3 4 5 2 4 4" xfId="19360"/>
    <cellStyle name="20% - Accent3 4 5 2 4 5" xfId="19361"/>
    <cellStyle name="20% - Accent3 4 5 2 5" xfId="19362"/>
    <cellStyle name="20% - Accent3 4 5 2 5 2" xfId="19363"/>
    <cellStyle name="20% - Accent3 4 5 2 5 3" xfId="19364"/>
    <cellStyle name="20% - Accent3 4 5 2 6" xfId="19365"/>
    <cellStyle name="20% - Accent3 4 5 2 6 2" xfId="19366"/>
    <cellStyle name="20% - Accent3 4 5 2 6 3" xfId="19367"/>
    <cellStyle name="20% - Accent3 4 5 2 7" xfId="19368"/>
    <cellStyle name="20% - Accent3 4 5 2 7 2" xfId="19369"/>
    <cellStyle name="20% - Accent3 4 5 2 8" xfId="19370"/>
    <cellStyle name="20% - Accent3 4 5 2 9" xfId="19371"/>
    <cellStyle name="20% - Accent3 4 5 3" xfId="19372"/>
    <cellStyle name="20% - Accent3 4 5 3 2" xfId="19373"/>
    <cellStyle name="20% - Accent3 4 5 3 2 2" xfId="19374"/>
    <cellStyle name="20% - Accent3 4 5 3 2 3" xfId="19375"/>
    <cellStyle name="20% - Accent3 4 5 3 3" xfId="19376"/>
    <cellStyle name="20% - Accent3 4 5 3 3 2" xfId="19377"/>
    <cellStyle name="20% - Accent3 4 5 3 3 3" xfId="19378"/>
    <cellStyle name="20% - Accent3 4 5 3 4" xfId="19379"/>
    <cellStyle name="20% - Accent3 4 5 3 4 2" xfId="19380"/>
    <cellStyle name="20% - Accent3 4 5 3 5" xfId="19381"/>
    <cellStyle name="20% - Accent3 4 5 3 6" xfId="19382"/>
    <cellStyle name="20% - Accent3 4 5 4" xfId="19383"/>
    <cellStyle name="20% - Accent3 4 5 4 2" xfId="19384"/>
    <cellStyle name="20% - Accent3 4 5 4 2 2" xfId="19385"/>
    <cellStyle name="20% - Accent3 4 5 4 2 3" xfId="19386"/>
    <cellStyle name="20% - Accent3 4 5 4 3" xfId="19387"/>
    <cellStyle name="20% - Accent3 4 5 4 3 2" xfId="19388"/>
    <cellStyle name="20% - Accent3 4 5 4 3 3" xfId="19389"/>
    <cellStyle name="20% - Accent3 4 5 4 4" xfId="19390"/>
    <cellStyle name="20% - Accent3 4 5 4 4 2" xfId="19391"/>
    <cellStyle name="20% - Accent3 4 5 4 5" xfId="19392"/>
    <cellStyle name="20% - Accent3 4 5 4 6" xfId="19393"/>
    <cellStyle name="20% - Accent3 4 5 5" xfId="19394"/>
    <cellStyle name="20% - Accent3 4 5 5 2" xfId="19395"/>
    <cellStyle name="20% - Accent3 4 5 5 2 2" xfId="19396"/>
    <cellStyle name="20% - Accent3 4 5 5 2 3" xfId="19397"/>
    <cellStyle name="20% - Accent3 4 5 5 3" xfId="19398"/>
    <cellStyle name="20% - Accent3 4 5 5 3 2" xfId="19399"/>
    <cellStyle name="20% - Accent3 4 5 5 4" xfId="19400"/>
    <cellStyle name="20% - Accent3 4 5 5 5" xfId="19401"/>
    <cellStyle name="20% - Accent3 4 5 6" xfId="19402"/>
    <cellStyle name="20% - Accent3 4 5 6 2" xfId="19403"/>
    <cellStyle name="20% - Accent3 4 5 6 3" xfId="19404"/>
    <cellStyle name="20% - Accent3 4 5 7" xfId="19405"/>
    <cellStyle name="20% - Accent3 4 5 7 2" xfId="19406"/>
    <cellStyle name="20% - Accent3 4 5 7 3" xfId="19407"/>
    <cellStyle name="20% - Accent3 4 5 8" xfId="19408"/>
    <cellStyle name="20% - Accent3 4 5 8 2" xfId="19409"/>
    <cellStyle name="20% - Accent3 4 5 9" xfId="19410"/>
    <cellStyle name="20% - Accent3 4 6" xfId="620"/>
    <cellStyle name="20% - Accent3 4 6 2" xfId="19411"/>
    <cellStyle name="20% - Accent3 4 6 2 2" xfId="19412"/>
    <cellStyle name="20% - Accent3 4 6 2 2 2" xfId="19413"/>
    <cellStyle name="20% - Accent3 4 6 2 2 3" xfId="19414"/>
    <cellStyle name="20% - Accent3 4 6 2 3" xfId="19415"/>
    <cellStyle name="20% - Accent3 4 6 2 3 2" xfId="19416"/>
    <cellStyle name="20% - Accent3 4 6 2 3 3" xfId="19417"/>
    <cellStyle name="20% - Accent3 4 6 2 4" xfId="19418"/>
    <cellStyle name="20% - Accent3 4 6 2 4 2" xfId="19419"/>
    <cellStyle name="20% - Accent3 4 6 2 5" xfId="19420"/>
    <cellStyle name="20% - Accent3 4 6 2 6" xfId="19421"/>
    <cellStyle name="20% - Accent3 4 6 3" xfId="19422"/>
    <cellStyle name="20% - Accent3 4 6 3 2" xfId="19423"/>
    <cellStyle name="20% - Accent3 4 6 3 2 2" xfId="19424"/>
    <cellStyle name="20% - Accent3 4 6 3 2 3" xfId="19425"/>
    <cellStyle name="20% - Accent3 4 6 3 3" xfId="19426"/>
    <cellStyle name="20% - Accent3 4 6 3 3 2" xfId="19427"/>
    <cellStyle name="20% - Accent3 4 6 3 3 3" xfId="19428"/>
    <cellStyle name="20% - Accent3 4 6 3 4" xfId="19429"/>
    <cellStyle name="20% - Accent3 4 6 3 4 2" xfId="19430"/>
    <cellStyle name="20% - Accent3 4 6 3 5" xfId="19431"/>
    <cellStyle name="20% - Accent3 4 6 3 6" xfId="19432"/>
    <cellStyle name="20% - Accent3 4 6 4" xfId="19433"/>
    <cellStyle name="20% - Accent3 4 6 4 2" xfId="19434"/>
    <cellStyle name="20% - Accent3 4 6 4 2 2" xfId="19435"/>
    <cellStyle name="20% - Accent3 4 6 4 2 3" xfId="19436"/>
    <cellStyle name="20% - Accent3 4 6 4 3" xfId="19437"/>
    <cellStyle name="20% - Accent3 4 6 4 3 2" xfId="19438"/>
    <cellStyle name="20% - Accent3 4 6 4 4" xfId="19439"/>
    <cellStyle name="20% - Accent3 4 6 4 5" xfId="19440"/>
    <cellStyle name="20% - Accent3 4 6 5" xfId="19441"/>
    <cellStyle name="20% - Accent3 4 6 5 2" xfId="19442"/>
    <cellStyle name="20% - Accent3 4 6 5 3" xfId="19443"/>
    <cellStyle name="20% - Accent3 4 6 6" xfId="19444"/>
    <cellStyle name="20% - Accent3 4 6 6 2" xfId="19445"/>
    <cellStyle name="20% - Accent3 4 6 6 3" xfId="19446"/>
    <cellStyle name="20% - Accent3 4 6 7" xfId="19447"/>
    <cellStyle name="20% - Accent3 4 6 7 2" xfId="19448"/>
    <cellStyle name="20% - Accent3 4 6 8" xfId="19449"/>
    <cellStyle name="20% - Accent3 4 6 9" xfId="19450"/>
    <cellStyle name="20% - Accent3 4 7" xfId="13541"/>
    <cellStyle name="20% - Accent3 4 7 2" xfId="19451"/>
    <cellStyle name="20% - Accent3 4 7 2 2" xfId="19452"/>
    <cellStyle name="20% - Accent3 4 7 2 2 2" xfId="19453"/>
    <cellStyle name="20% - Accent3 4 7 2 2 3" xfId="19454"/>
    <cellStyle name="20% - Accent3 4 7 2 3" xfId="19455"/>
    <cellStyle name="20% - Accent3 4 7 2 3 2" xfId="19456"/>
    <cellStyle name="20% - Accent3 4 7 2 3 3" xfId="19457"/>
    <cellStyle name="20% - Accent3 4 7 2 4" xfId="19458"/>
    <cellStyle name="20% - Accent3 4 7 2 4 2" xfId="19459"/>
    <cellStyle name="20% - Accent3 4 7 2 5" xfId="19460"/>
    <cellStyle name="20% - Accent3 4 7 2 6" xfId="19461"/>
    <cellStyle name="20% - Accent3 4 7 3" xfId="19462"/>
    <cellStyle name="20% - Accent3 4 7 3 2" xfId="19463"/>
    <cellStyle name="20% - Accent3 4 7 3 2 2" xfId="19464"/>
    <cellStyle name="20% - Accent3 4 7 3 2 3" xfId="19465"/>
    <cellStyle name="20% - Accent3 4 7 3 3" xfId="19466"/>
    <cellStyle name="20% - Accent3 4 7 3 3 2" xfId="19467"/>
    <cellStyle name="20% - Accent3 4 7 3 3 3" xfId="19468"/>
    <cellStyle name="20% - Accent3 4 7 3 4" xfId="19469"/>
    <cellStyle name="20% - Accent3 4 7 3 4 2" xfId="19470"/>
    <cellStyle name="20% - Accent3 4 7 3 5" xfId="19471"/>
    <cellStyle name="20% - Accent3 4 7 3 6" xfId="19472"/>
    <cellStyle name="20% - Accent3 4 7 4" xfId="19473"/>
    <cellStyle name="20% - Accent3 4 7 4 2" xfId="19474"/>
    <cellStyle name="20% - Accent3 4 7 4 2 2" xfId="19475"/>
    <cellStyle name="20% - Accent3 4 7 4 2 3" xfId="19476"/>
    <cellStyle name="20% - Accent3 4 7 4 3" xfId="19477"/>
    <cellStyle name="20% - Accent3 4 7 4 3 2" xfId="19478"/>
    <cellStyle name="20% - Accent3 4 7 4 4" xfId="19479"/>
    <cellStyle name="20% - Accent3 4 7 4 5" xfId="19480"/>
    <cellStyle name="20% - Accent3 4 7 5" xfId="19481"/>
    <cellStyle name="20% - Accent3 4 7 5 2" xfId="19482"/>
    <cellStyle name="20% - Accent3 4 7 5 3" xfId="19483"/>
    <cellStyle name="20% - Accent3 4 7 6" xfId="19484"/>
    <cellStyle name="20% - Accent3 4 7 6 2" xfId="19485"/>
    <cellStyle name="20% - Accent3 4 7 6 3" xfId="19486"/>
    <cellStyle name="20% - Accent3 4 7 7" xfId="19487"/>
    <cellStyle name="20% - Accent3 4 7 7 2" xfId="19488"/>
    <cellStyle name="20% - Accent3 4 7 8" xfId="19489"/>
    <cellStyle name="20% - Accent3 4 7 9" xfId="19490"/>
    <cellStyle name="20% - Accent3 4 8" xfId="19491"/>
    <cellStyle name="20% - Accent3 4 8 2" xfId="19492"/>
    <cellStyle name="20% - Accent3 4 8 2 2" xfId="19493"/>
    <cellStyle name="20% - Accent3 4 8 2 3" xfId="19494"/>
    <cellStyle name="20% - Accent3 4 8 3" xfId="19495"/>
    <cellStyle name="20% - Accent3 4 8 3 2" xfId="19496"/>
    <cellStyle name="20% - Accent3 4 8 3 3" xfId="19497"/>
    <cellStyle name="20% - Accent3 4 8 4" xfId="19498"/>
    <cellStyle name="20% - Accent3 4 8 4 2" xfId="19499"/>
    <cellStyle name="20% - Accent3 4 8 5" xfId="19500"/>
    <cellStyle name="20% - Accent3 4 8 6" xfId="19501"/>
    <cellStyle name="20% - Accent3 4 9" xfId="19502"/>
    <cellStyle name="20% - Accent3 4 9 2" xfId="19503"/>
    <cellStyle name="20% - Accent3 4 9 2 2" xfId="19504"/>
    <cellStyle name="20% - Accent3 4 9 2 3" xfId="19505"/>
    <cellStyle name="20% - Accent3 4 9 3" xfId="19506"/>
    <cellStyle name="20% - Accent3 4 9 3 2" xfId="19507"/>
    <cellStyle name="20% - Accent3 4 9 3 3" xfId="19508"/>
    <cellStyle name="20% - Accent3 4 9 4" xfId="19509"/>
    <cellStyle name="20% - Accent3 4 9 4 2" xfId="19510"/>
    <cellStyle name="20% - Accent3 4 9 5" xfId="19511"/>
    <cellStyle name="20% - Accent3 4 9 6" xfId="19512"/>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xfId="62045" builtinId="42" customBuiltin="1"/>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4521"/>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4522"/>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4523"/>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4524"/>
    <cellStyle name="20% - Accent4 2 3 2 2 3" xfId="722"/>
    <cellStyle name="20% - Accent4 2 3 2 2 4" xfId="723"/>
    <cellStyle name="20% - Accent4 2 3 2 2 5" xfId="14525"/>
    <cellStyle name="20% - Accent4 2 3 2 3" xfId="724"/>
    <cellStyle name="20% - Accent4 2 3 2 3 2" xfId="725"/>
    <cellStyle name="20% - Accent4 2 3 2 3 3" xfId="14526"/>
    <cellStyle name="20% - Accent4 2 3 2 4" xfId="726"/>
    <cellStyle name="20% - Accent4 2 3 2 5" xfId="727"/>
    <cellStyle name="20% - Accent4 2 3 2 6" xfId="14527"/>
    <cellStyle name="20% - Accent4 2 3 3" xfId="728"/>
    <cellStyle name="20% - Accent4 2 3 3 2" xfId="729"/>
    <cellStyle name="20% - Accent4 2 3 3 2 2" xfId="730"/>
    <cellStyle name="20% - Accent4 2 3 3 2 3" xfId="14528"/>
    <cellStyle name="20% - Accent4 2 3 3 3" xfId="731"/>
    <cellStyle name="20% - Accent4 2 3 3 4" xfId="732"/>
    <cellStyle name="20% - Accent4 2 3 3 5" xfId="14529"/>
    <cellStyle name="20% - Accent4 2 3 4" xfId="733"/>
    <cellStyle name="20% - Accent4 2 3 4 2" xfId="734"/>
    <cellStyle name="20% - Accent4 2 3 4 3" xfId="14530"/>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4531"/>
    <cellStyle name="20% - Accent4 3 2 2 2 3" xfId="768"/>
    <cellStyle name="20% - Accent4 3 2 2 2 3 2" xfId="769"/>
    <cellStyle name="20% - Accent4 3 2 2 2 4" xfId="770"/>
    <cellStyle name="20% - Accent4 3 2 2 2 5" xfId="771"/>
    <cellStyle name="20% - Accent4 3 2 2 2 6" xfId="14532"/>
    <cellStyle name="20% - Accent4 3 2 2 3" xfId="772"/>
    <cellStyle name="20% - Accent4 3 2 2 3 2" xfId="773"/>
    <cellStyle name="20% - Accent4 3 2 2 3 2 2" xfId="774"/>
    <cellStyle name="20% - Accent4 3 2 2 3 3" xfId="775"/>
    <cellStyle name="20% - Accent4 3 2 2 3 4" xfId="14533"/>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4534"/>
    <cellStyle name="20% - Accent4 3 2 3 3" xfId="785"/>
    <cellStyle name="20% - Accent4 3 2 3 3 2" xfId="786"/>
    <cellStyle name="20% - Accent4 3 2 3 4" xfId="787"/>
    <cellStyle name="20% - Accent4 3 2 3 5" xfId="788"/>
    <cellStyle name="20% - Accent4 3 2 3 6" xfId="14535"/>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4536"/>
    <cellStyle name="20% - Accent4 3 3 2 2 3" xfId="802"/>
    <cellStyle name="20% - Accent4 3 3 2 2 4" xfId="803"/>
    <cellStyle name="20% - Accent4 3 3 2 2 5" xfId="14537"/>
    <cellStyle name="20% - Accent4 3 3 2 3" xfId="804"/>
    <cellStyle name="20% - Accent4 3 3 2 3 2" xfId="805"/>
    <cellStyle name="20% - Accent4 3 3 2 3 3" xfId="14538"/>
    <cellStyle name="20% - Accent4 3 3 2 4" xfId="806"/>
    <cellStyle name="20% - Accent4 3 3 2 5" xfId="807"/>
    <cellStyle name="20% - Accent4 3 3 2 6" xfId="14539"/>
    <cellStyle name="20% - Accent4 3 3 3" xfId="808"/>
    <cellStyle name="20% - Accent4 3 3 3 2" xfId="809"/>
    <cellStyle name="20% - Accent4 3 3 3 2 2" xfId="810"/>
    <cellStyle name="20% - Accent4 3 3 3 2 3" xfId="14540"/>
    <cellStyle name="20% - Accent4 3 3 3 3" xfId="811"/>
    <cellStyle name="20% - Accent4 3 3 3 4" xfId="812"/>
    <cellStyle name="20% - Accent4 3 3 3 5" xfId="14541"/>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513"/>
    <cellStyle name="20% - Accent4 4 10 2" xfId="19514"/>
    <cellStyle name="20% - Accent4 4 10 2 2" xfId="19515"/>
    <cellStyle name="20% - Accent4 4 10 2 3" xfId="19516"/>
    <cellStyle name="20% - Accent4 4 10 3" xfId="19517"/>
    <cellStyle name="20% - Accent4 4 10 3 2" xfId="19518"/>
    <cellStyle name="20% - Accent4 4 10 4" xfId="19519"/>
    <cellStyle name="20% - Accent4 4 10 5" xfId="19520"/>
    <cellStyle name="20% - Accent4 4 11" xfId="19521"/>
    <cellStyle name="20% - Accent4 4 11 2" xfId="19522"/>
    <cellStyle name="20% - Accent4 4 11 3" xfId="19523"/>
    <cellStyle name="20% - Accent4 4 12" xfId="19524"/>
    <cellStyle name="20% - Accent4 4 12 2" xfId="19525"/>
    <cellStyle name="20% - Accent4 4 12 3" xfId="19526"/>
    <cellStyle name="20% - Accent4 4 13" xfId="19527"/>
    <cellStyle name="20% - Accent4 4 13 2" xfId="19528"/>
    <cellStyle name="20% - Accent4 4 14" xfId="19529"/>
    <cellStyle name="20% - Accent4 4 15" xfId="19530"/>
    <cellStyle name="20% - Accent4 4 16" xfId="19531"/>
    <cellStyle name="20% - Accent4 4 2" xfId="841"/>
    <cellStyle name="20% - Accent4 4 2 10" xfId="19532"/>
    <cellStyle name="20% - Accent4 4 2 10 2" xfId="19533"/>
    <cellStyle name="20% - Accent4 4 2 10 3" xfId="19534"/>
    <cellStyle name="20% - Accent4 4 2 11" xfId="19535"/>
    <cellStyle name="20% - Accent4 4 2 11 2" xfId="19536"/>
    <cellStyle name="20% - Accent4 4 2 11 3" xfId="19537"/>
    <cellStyle name="20% - Accent4 4 2 12" xfId="19538"/>
    <cellStyle name="20% - Accent4 4 2 12 2" xfId="19539"/>
    <cellStyle name="20% - Accent4 4 2 13" xfId="19540"/>
    <cellStyle name="20% - Accent4 4 2 14" xfId="19541"/>
    <cellStyle name="20% - Accent4 4 2 15" xfId="19542"/>
    <cellStyle name="20% - Accent4 4 2 2" xfId="842"/>
    <cellStyle name="20% - Accent4 4 2 2 10" xfId="19543"/>
    <cellStyle name="20% - Accent4 4 2 2 10 2" xfId="19544"/>
    <cellStyle name="20% - Accent4 4 2 2 10 3" xfId="19545"/>
    <cellStyle name="20% - Accent4 4 2 2 11" xfId="19546"/>
    <cellStyle name="20% - Accent4 4 2 2 11 2" xfId="19547"/>
    <cellStyle name="20% - Accent4 4 2 2 12" xfId="19548"/>
    <cellStyle name="20% - Accent4 4 2 2 13" xfId="19549"/>
    <cellStyle name="20% - Accent4 4 2 2 2" xfId="843"/>
    <cellStyle name="20% - Accent4 4 2 2 2 10" xfId="19550"/>
    <cellStyle name="20% - Accent4 4 2 2 2 10 2" xfId="19551"/>
    <cellStyle name="20% - Accent4 4 2 2 2 11" xfId="19552"/>
    <cellStyle name="20% - Accent4 4 2 2 2 12" xfId="19553"/>
    <cellStyle name="20% - Accent4 4 2 2 2 2" xfId="844"/>
    <cellStyle name="20% - Accent4 4 2 2 2 2 10" xfId="19554"/>
    <cellStyle name="20% - Accent4 4 2 2 2 2 2" xfId="845"/>
    <cellStyle name="20% - Accent4 4 2 2 2 2 2 2" xfId="846"/>
    <cellStyle name="20% - Accent4 4 2 2 2 2 2 2 2" xfId="19555"/>
    <cellStyle name="20% - Accent4 4 2 2 2 2 2 2 2 2" xfId="19556"/>
    <cellStyle name="20% - Accent4 4 2 2 2 2 2 2 2 3" xfId="19557"/>
    <cellStyle name="20% - Accent4 4 2 2 2 2 2 2 3" xfId="19558"/>
    <cellStyle name="20% - Accent4 4 2 2 2 2 2 2 3 2" xfId="19559"/>
    <cellStyle name="20% - Accent4 4 2 2 2 2 2 2 3 3" xfId="19560"/>
    <cellStyle name="20% - Accent4 4 2 2 2 2 2 2 4" xfId="19561"/>
    <cellStyle name="20% - Accent4 4 2 2 2 2 2 2 4 2" xfId="19562"/>
    <cellStyle name="20% - Accent4 4 2 2 2 2 2 2 5" xfId="19563"/>
    <cellStyle name="20% - Accent4 4 2 2 2 2 2 2 6" xfId="19564"/>
    <cellStyle name="20% - Accent4 4 2 2 2 2 2 3" xfId="19565"/>
    <cellStyle name="20% - Accent4 4 2 2 2 2 2 3 2" xfId="19566"/>
    <cellStyle name="20% - Accent4 4 2 2 2 2 2 3 2 2" xfId="19567"/>
    <cellStyle name="20% - Accent4 4 2 2 2 2 2 3 2 3" xfId="19568"/>
    <cellStyle name="20% - Accent4 4 2 2 2 2 2 3 3" xfId="19569"/>
    <cellStyle name="20% - Accent4 4 2 2 2 2 2 3 3 2" xfId="19570"/>
    <cellStyle name="20% - Accent4 4 2 2 2 2 2 3 3 3" xfId="19571"/>
    <cellStyle name="20% - Accent4 4 2 2 2 2 2 3 4" xfId="19572"/>
    <cellStyle name="20% - Accent4 4 2 2 2 2 2 3 4 2" xfId="19573"/>
    <cellStyle name="20% - Accent4 4 2 2 2 2 2 3 5" xfId="19574"/>
    <cellStyle name="20% - Accent4 4 2 2 2 2 2 3 6" xfId="19575"/>
    <cellStyle name="20% - Accent4 4 2 2 2 2 2 4" xfId="19576"/>
    <cellStyle name="20% - Accent4 4 2 2 2 2 2 4 2" xfId="19577"/>
    <cellStyle name="20% - Accent4 4 2 2 2 2 2 4 2 2" xfId="19578"/>
    <cellStyle name="20% - Accent4 4 2 2 2 2 2 4 2 3" xfId="19579"/>
    <cellStyle name="20% - Accent4 4 2 2 2 2 2 4 3" xfId="19580"/>
    <cellStyle name="20% - Accent4 4 2 2 2 2 2 4 3 2" xfId="19581"/>
    <cellStyle name="20% - Accent4 4 2 2 2 2 2 4 4" xfId="19582"/>
    <cellStyle name="20% - Accent4 4 2 2 2 2 2 4 5" xfId="19583"/>
    <cellStyle name="20% - Accent4 4 2 2 2 2 2 5" xfId="19584"/>
    <cellStyle name="20% - Accent4 4 2 2 2 2 2 5 2" xfId="19585"/>
    <cellStyle name="20% - Accent4 4 2 2 2 2 2 5 3" xfId="19586"/>
    <cellStyle name="20% - Accent4 4 2 2 2 2 2 6" xfId="19587"/>
    <cellStyle name="20% - Accent4 4 2 2 2 2 2 6 2" xfId="19588"/>
    <cellStyle name="20% - Accent4 4 2 2 2 2 2 6 3" xfId="19589"/>
    <cellStyle name="20% - Accent4 4 2 2 2 2 2 7" xfId="19590"/>
    <cellStyle name="20% - Accent4 4 2 2 2 2 2 7 2" xfId="19591"/>
    <cellStyle name="20% - Accent4 4 2 2 2 2 2 8" xfId="19592"/>
    <cellStyle name="20% - Accent4 4 2 2 2 2 2 9" xfId="19593"/>
    <cellStyle name="20% - Accent4 4 2 2 2 2 3" xfId="847"/>
    <cellStyle name="20% - Accent4 4 2 2 2 2 3 2" xfId="19594"/>
    <cellStyle name="20% - Accent4 4 2 2 2 2 3 2 2" xfId="19595"/>
    <cellStyle name="20% - Accent4 4 2 2 2 2 3 2 3" xfId="19596"/>
    <cellStyle name="20% - Accent4 4 2 2 2 2 3 3" xfId="19597"/>
    <cellStyle name="20% - Accent4 4 2 2 2 2 3 3 2" xfId="19598"/>
    <cellStyle name="20% - Accent4 4 2 2 2 2 3 3 3" xfId="19599"/>
    <cellStyle name="20% - Accent4 4 2 2 2 2 3 4" xfId="19600"/>
    <cellStyle name="20% - Accent4 4 2 2 2 2 3 4 2" xfId="19601"/>
    <cellStyle name="20% - Accent4 4 2 2 2 2 3 5" xfId="19602"/>
    <cellStyle name="20% - Accent4 4 2 2 2 2 3 6" xfId="19603"/>
    <cellStyle name="20% - Accent4 4 2 2 2 2 4" xfId="14542"/>
    <cellStyle name="20% - Accent4 4 2 2 2 2 4 2" xfId="19604"/>
    <cellStyle name="20% - Accent4 4 2 2 2 2 4 2 2" xfId="19605"/>
    <cellStyle name="20% - Accent4 4 2 2 2 2 4 2 3" xfId="19606"/>
    <cellStyle name="20% - Accent4 4 2 2 2 2 4 3" xfId="19607"/>
    <cellStyle name="20% - Accent4 4 2 2 2 2 4 3 2" xfId="19608"/>
    <cellStyle name="20% - Accent4 4 2 2 2 2 4 3 3" xfId="19609"/>
    <cellStyle name="20% - Accent4 4 2 2 2 2 4 4" xfId="19610"/>
    <cellStyle name="20% - Accent4 4 2 2 2 2 4 4 2" xfId="19611"/>
    <cellStyle name="20% - Accent4 4 2 2 2 2 4 5" xfId="19612"/>
    <cellStyle name="20% - Accent4 4 2 2 2 2 4 6" xfId="19613"/>
    <cellStyle name="20% - Accent4 4 2 2 2 2 5" xfId="19614"/>
    <cellStyle name="20% - Accent4 4 2 2 2 2 5 2" xfId="19615"/>
    <cellStyle name="20% - Accent4 4 2 2 2 2 5 2 2" xfId="19616"/>
    <cellStyle name="20% - Accent4 4 2 2 2 2 5 2 3" xfId="19617"/>
    <cellStyle name="20% - Accent4 4 2 2 2 2 5 3" xfId="19618"/>
    <cellStyle name="20% - Accent4 4 2 2 2 2 5 3 2" xfId="19619"/>
    <cellStyle name="20% - Accent4 4 2 2 2 2 5 4" xfId="19620"/>
    <cellStyle name="20% - Accent4 4 2 2 2 2 5 5" xfId="19621"/>
    <cellStyle name="20% - Accent4 4 2 2 2 2 6" xfId="19622"/>
    <cellStyle name="20% - Accent4 4 2 2 2 2 6 2" xfId="19623"/>
    <cellStyle name="20% - Accent4 4 2 2 2 2 6 3" xfId="19624"/>
    <cellStyle name="20% - Accent4 4 2 2 2 2 7" xfId="19625"/>
    <cellStyle name="20% - Accent4 4 2 2 2 2 7 2" xfId="19626"/>
    <cellStyle name="20% - Accent4 4 2 2 2 2 7 3" xfId="19627"/>
    <cellStyle name="20% - Accent4 4 2 2 2 2 8" xfId="19628"/>
    <cellStyle name="20% - Accent4 4 2 2 2 2 8 2" xfId="19629"/>
    <cellStyle name="20% - Accent4 4 2 2 2 2 9" xfId="19630"/>
    <cellStyle name="20% - Accent4 4 2 2 2 3" xfId="848"/>
    <cellStyle name="20% - Accent4 4 2 2 2 3 2" xfId="849"/>
    <cellStyle name="20% - Accent4 4 2 2 2 3 2 2" xfId="19631"/>
    <cellStyle name="20% - Accent4 4 2 2 2 3 2 2 2" xfId="19632"/>
    <cellStyle name="20% - Accent4 4 2 2 2 3 2 2 3" xfId="19633"/>
    <cellStyle name="20% - Accent4 4 2 2 2 3 2 3" xfId="19634"/>
    <cellStyle name="20% - Accent4 4 2 2 2 3 2 3 2" xfId="19635"/>
    <cellStyle name="20% - Accent4 4 2 2 2 3 2 3 3" xfId="19636"/>
    <cellStyle name="20% - Accent4 4 2 2 2 3 2 4" xfId="19637"/>
    <cellStyle name="20% - Accent4 4 2 2 2 3 2 4 2" xfId="19638"/>
    <cellStyle name="20% - Accent4 4 2 2 2 3 2 5" xfId="19639"/>
    <cellStyle name="20% - Accent4 4 2 2 2 3 2 6" xfId="19640"/>
    <cellStyle name="20% - Accent4 4 2 2 2 3 3" xfId="19641"/>
    <cellStyle name="20% - Accent4 4 2 2 2 3 3 2" xfId="19642"/>
    <cellStyle name="20% - Accent4 4 2 2 2 3 3 2 2" xfId="19643"/>
    <cellStyle name="20% - Accent4 4 2 2 2 3 3 2 3" xfId="19644"/>
    <cellStyle name="20% - Accent4 4 2 2 2 3 3 3" xfId="19645"/>
    <cellStyle name="20% - Accent4 4 2 2 2 3 3 3 2" xfId="19646"/>
    <cellStyle name="20% - Accent4 4 2 2 2 3 3 3 3" xfId="19647"/>
    <cellStyle name="20% - Accent4 4 2 2 2 3 3 4" xfId="19648"/>
    <cellStyle name="20% - Accent4 4 2 2 2 3 3 4 2" xfId="19649"/>
    <cellStyle name="20% - Accent4 4 2 2 2 3 3 5" xfId="19650"/>
    <cellStyle name="20% - Accent4 4 2 2 2 3 3 6" xfId="19651"/>
    <cellStyle name="20% - Accent4 4 2 2 2 3 4" xfId="19652"/>
    <cellStyle name="20% - Accent4 4 2 2 2 3 4 2" xfId="19653"/>
    <cellStyle name="20% - Accent4 4 2 2 2 3 4 2 2" xfId="19654"/>
    <cellStyle name="20% - Accent4 4 2 2 2 3 4 2 3" xfId="19655"/>
    <cellStyle name="20% - Accent4 4 2 2 2 3 4 3" xfId="19656"/>
    <cellStyle name="20% - Accent4 4 2 2 2 3 4 3 2" xfId="19657"/>
    <cellStyle name="20% - Accent4 4 2 2 2 3 4 4" xfId="19658"/>
    <cellStyle name="20% - Accent4 4 2 2 2 3 4 5" xfId="19659"/>
    <cellStyle name="20% - Accent4 4 2 2 2 3 5" xfId="19660"/>
    <cellStyle name="20% - Accent4 4 2 2 2 3 5 2" xfId="19661"/>
    <cellStyle name="20% - Accent4 4 2 2 2 3 5 3" xfId="19662"/>
    <cellStyle name="20% - Accent4 4 2 2 2 3 6" xfId="19663"/>
    <cellStyle name="20% - Accent4 4 2 2 2 3 6 2" xfId="19664"/>
    <cellStyle name="20% - Accent4 4 2 2 2 3 6 3" xfId="19665"/>
    <cellStyle name="20% - Accent4 4 2 2 2 3 7" xfId="19666"/>
    <cellStyle name="20% - Accent4 4 2 2 2 3 7 2" xfId="19667"/>
    <cellStyle name="20% - Accent4 4 2 2 2 3 8" xfId="19668"/>
    <cellStyle name="20% - Accent4 4 2 2 2 3 9" xfId="19669"/>
    <cellStyle name="20% - Accent4 4 2 2 2 4" xfId="850"/>
    <cellStyle name="20% - Accent4 4 2 2 2 4 2" xfId="19670"/>
    <cellStyle name="20% - Accent4 4 2 2 2 4 2 2" xfId="19671"/>
    <cellStyle name="20% - Accent4 4 2 2 2 4 2 2 2" xfId="19672"/>
    <cellStyle name="20% - Accent4 4 2 2 2 4 2 2 3" xfId="19673"/>
    <cellStyle name="20% - Accent4 4 2 2 2 4 2 3" xfId="19674"/>
    <cellStyle name="20% - Accent4 4 2 2 2 4 2 3 2" xfId="19675"/>
    <cellStyle name="20% - Accent4 4 2 2 2 4 2 3 3" xfId="19676"/>
    <cellStyle name="20% - Accent4 4 2 2 2 4 2 4" xfId="19677"/>
    <cellStyle name="20% - Accent4 4 2 2 2 4 2 4 2" xfId="19678"/>
    <cellStyle name="20% - Accent4 4 2 2 2 4 2 5" xfId="19679"/>
    <cellStyle name="20% - Accent4 4 2 2 2 4 2 6" xfId="19680"/>
    <cellStyle name="20% - Accent4 4 2 2 2 4 3" xfId="19681"/>
    <cellStyle name="20% - Accent4 4 2 2 2 4 3 2" xfId="19682"/>
    <cellStyle name="20% - Accent4 4 2 2 2 4 3 2 2" xfId="19683"/>
    <cellStyle name="20% - Accent4 4 2 2 2 4 3 2 3" xfId="19684"/>
    <cellStyle name="20% - Accent4 4 2 2 2 4 3 3" xfId="19685"/>
    <cellStyle name="20% - Accent4 4 2 2 2 4 3 3 2" xfId="19686"/>
    <cellStyle name="20% - Accent4 4 2 2 2 4 3 3 3" xfId="19687"/>
    <cellStyle name="20% - Accent4 4 2 2 2 4 3 4" xfId="19688"/>
    <cellStyle name="20% - Accent4 4 2 2 2 4 3 4 2" xfId="19689"/>
    <cellStyle name="20% - Accent4 4 2 2 2 4 3 5" xfId="19690"/>
    <cellStyle name="20% - Accent4 4 2 2 2 4 3 6" xfId="19691"/>
    <cellStyle name="20% - Accent4 4 2 2 2 4 4" xfId="19692"/>
    <cellStyle name="20% - Accent4 4 2 2 2 4 4 2" xfId="19693"/>
    <cellStyle name="20% - Accent4 4 2 2 2 4 4 2 2" xfId="19694"/>
    <cellStyle name="20% - Accent4 4 2 2 2 4 4 2 3" xfId="19695"/>
    <cellStyle name="20% - Accent4 4 2 2 2 4 4 3" xfId="19696"/>
    <cellStyle name="20% - Accent4 4 2 2 2 4 4 3 2" xfId="19697"/>
    <cellStyle name="20% - Accent4 4 2 2 2 4 4 4" xfId="19698"/>
    <cellStyle name="20% - Accent4 4 2 2 2 4 4 5" xfId="19699"/>
    <cellStyle name="20% - Accent4 4 2 2 2 4 5" xfId="19700"/>
    <cellStyle name="20% - Accent4 4 2 2 2 4 5 2" xfId="19701"/>
    <cellStyle name="20% - Accent4 4 2 2 2 4 5 3" xfId="19702"/>
    <cellStyle name="20% - Accent4 4 2 2 2 4 6" xfId="19703"/>
    <cellStyle name="20% - Accent4 4 2 2 2 4 6 2" xfId="19704"/>
    <cellStyle name="20% - Accent4 4 2 2 2 4 6 3" xfId="19705"/>
    <cellStyle name="20% - Accent4 4 2 2 2 4 7" xfId="19706"/>
    <cellStyle name="20% - Accent4 4 2 2 2 4 7 2" xfId="19707"/>
    <cellStyle name="20% - Accent4 4 2 2 2 4 8" xfId="19708"/>
    <cellStyle name="20% - Accent4 4 2 2 2 4 9" xfId="19709"/>
    <cellStyle name="20% - Accent4 4 2 2 2 5" xfId="851"/>
    <cellStyle name="20% - Accent4 4 2 2 2 5 2" xfId="19710"/>
    <cellStyle name="20% - Accent4 4 2 2 2 5 2 2" xfId="19711"/>
    <cellStyle name="20% - Accent4 4 2 2 2 5 2 3" xfId="19712"/>
    <cellStyle name="20% - Accent4 4 2 2 2 5 3" xfId="19713"/>
    <cellStyle name="20% - Accent4 4 2 2 2 5 3 2" xfId="19714"/>
    <cellStyle name="20% - Accent4 4 2 2 2 5 3 3" xfId="19715"/>
    <cellStyle name="20% - Accent4 4 2 2 2 5 4" xfId="19716"/>
    <cellStyle name="20% - Accent4 4 2 2 2 5 4 2" xfId="19717"/>
    <cellStyle name="20% - Accent4 4 2 2 2 5 5" xfId="19718"/>
    <cellStyle name="20% - Accent4 4 2 2 2 5 6" xfId="19719"/>
    <cellStyle name="20% - Accent4 4 2 2 2 6" xfId="14543"/>
    <cellStyle name="20% - Accent4 4 2 2 2 6 2" xfId="19720"/>
    <cellStyle name="20% - Accent4 4 2 2 2 6 2 2" xfId="19721"/>
    <cellStyle name="20% - Accent4 4 2 2 2 6 2 3" xfId="19722"/>
    <cellStyle name="20% - Accent4 4 2 2 2 6 3" xfId="19723"/>
    <cellStyle name="20% - Accent4 4 2 2 2 6 3 2" xfId="19724"/>
    <cellStyle name="20% - Accent4 4 2 2 2 6 3 3" xfId="19725"/>
    <cellStyle name="20% - Accent4 4 2 2 2 6 4" xfId="19726"/>
    <cellStyle name="20% - Accent4 4 2 2 2 6 4 2" xfId="19727"/>
    <cellStyle name="20% - Accent4 4 2 2 2 6 5" xfId="19728"/>
    <cellStyle name="20% - Accent4 4 2 2 2 6 6" xfId="19729"/>
    <cellStyle name="20% - Accent4 4 2 2 2 7" xfId="19730"/>
    <cellStyle name="20% - Accent4 4 2 2 2 7 2" xfId="19731"/>
    <cellStyle name="20% - Accent4 4 2 2 2 7 2 2" xfId="19732"/>
    <cellStyle name="20% - Accent4 4 2 2 2 7 2 3" xfId="19733"/>
    <cellStyle name="20% - Accent4 4 2 2 2 7 3" xfId="19734"/>
    <cellStyle name="20% - Accent4 4 2 2 2 7 3 2" xfId="19735"/>
    <cellStyle name="20% - Accent4 4 2 2 2 7 4" xfId="19736"/>
    <cellStyle name="20% - Accent4 4 2 2 2 7 5" xfId="19737"/>
    <cellStyle name="20% - Accent4 4 2 2 2 8" xfId="19738"/>
    <cellStyle name="20% - Accent4 4 2 2 2 8 2" xfId="19739"/>
    <cellStyle name="20% - Accent4 4 2 2 2 8 3" xfId="19740"/>
    <cellStyle name="20% - Accent4 4 2 2 2 9" xfId="19741"/>
    <cellStyle name="20% - Accent4 4 2 2 2 9 2" xfId="19742"/>
    <cellStyle name="20% - Accent4 4 2 2 2 9 3" xfId="19743"/>
    <cellStyle name="20% - Accent4 4 2 2 3" xfId="852"/>
    <cellStyle name="20% - Accent4 4 2 2 3 10" xfId="19744"/>
    <cellStyle name="20% - Accent4 4 2 2 3 2" xfId="853"/>
    <cellStyle name="20% - Accent4 4 2 2 3 2 2" xfId="854"/>
    <cellStyle name="20% - Accent4 4 2 2 3 2 2 2" xfId="19745"/>
    <cellStyle name="20% - Accent4 4 2 2 3 2 2 2 2" xfId="19746"/>
    <cellStyle name="20% - Accent4 4 2 2 3 2 2 2 3" xfId="19747"/>
    <cellStyle name="20% - Accent4 4 2 2 3 2 2 3" xfId="19748"/>
    <cellStyle name="20% - Accent4 4 2 2 3 2 2 3 2" xfId="19749"/>
    <cellStyle name="20% - Accent4 4 2 2 3 2 2 3 3" xfId="19750"/>
    <cellStyle name="20% - Accent4 4 2 2 3 2 2 4" xfId="19751"/>
    <cellStyle name="20% - Accent4 4 2 2 3 2 2 4 2" xfId="19752"/>
    <cellStyle name="20% - Accent4 4 2 2 3 2 2 5" xfId="19753"/>
    <cellStyle name="20% - Accent4 4 2 2 3 2 2 6" xfId="19754"/>
    <cellStyle name="20% - Accent4 4 2 2 3 2 3" xfId="19755"/>
    <cellStyle name="20% - Accent4 4 2 2 3 2 3 2" xfId="19756"/>
    <cellStyle name="20% - Accent4 4 2 2 3 2 3 2 2" xfId="19757"/>
    <cellStyle name="20% - Accent4 4 2 2 3 2 3 2 3" xfId="19758"/>
    <cellStyle name="20% - Accent4 4 2 2 3 2 3 3" xfId="19759"/>
    <cellStyle name="20% - Accent4 4 2 2 3 2 3 3 2" xfId="19760"/>
    <cellStyle name="20% - Accent4 4 2 2 3 2 3 3 3" xfId="19761"/>
    <cellStyle name="20% - Accent4 4 2 2 3 2 3 4" xfId="19762"/>
    <cellStyle name="20% - Accent4 4 2 2 3 2 3 4 2" xfId="19763"/>
    <cellStyle name="20% - Accent4 4 2 2 3 2 3 5" xfId="19764"/>
    <cellStyle name="20% - Accent4 4 2 2 3 2 3 6" xfId="19765"/>
    <cellStyle name="20% - Accent4 4 2 2 3 2 4" xfId="19766"/>
    <cellStyle name="20% - Accent4 4 2 2 3 2 4 2" xfId="19767"/>
    <cellStyle name="20% - Accent4 4 2 2 3 2 4 2 2" xfId="19768"/>
    <cellStyle name="20% - Accent4 4 2 2 3 2 4 2 3" xfId="19769"/>
    <cellStyle name="20% - Accent4 4 2 2 3 2 4 3" xfId="19770"/>
    <cellStyle name="20% - Accent4 4 2 2 3 2 4 3 2" xfId="19771"/>
    <cellStyle name="20% - Accent4 4 2 2 3 2 4 4" xfId="19772"/>
    <cellStyle name="20% - Accent4 4 2 2 3 2 4 5" xfId="19773"/>
    <cellStyle name="20% - Accent4 4 2 2 3 2 5" xfId="19774"/>
    <cellStyle name="20% - Accent4 4 2 2 3 2 5 2" xfId="19775"/>
    <cellStyle name="20% - Accent4 4 2 2 3 2 5 3" xfId="19776"/>
    <cellStyle name="20% - Accent4 4 2 2 3 2 6" xfId="19777"/>
    <cellStyle name="20% - Accent4 4 2 2 3 2 6 2" xfId="19778"/>
    <cellStyle name="20% - Accent4 4 2 2 3 2 6 3" xfId="19779"/>
    <cellStyle name="20% - Accent4 4 2 2 3 2 7" xfId="19780"/>
    <cellStyle name="20% - Accent4 4 2 2 3 2 7 2" xfId="19781"/>
    <cellStyle name="20% - Accent4 4 2 2 3 2 8" xfId="19782"/>
    <cellStyle name="20% - Accent4 4 2 2 3 2 9" xfId="19783"/>
    <cellStyle name="20% - Accent4 4 2 2 3 3" xfId="855"/>
    <cellStyle name="20% - Accent4 4 2 2 3 3 2" xfId="19784"/>
    <cellStyle name="20% - Accent4 4 2 2 3 3 2 2" xfId="19785"/>
    <cellStyle name="20% - Accent4 4 2 2 3 3 2 3" xfId="19786"/>
    <cellStyle name="20% - Accent4 4 2 2 3 3 3" xfId="19787"/>
    <cellStyle name="20% - Accent4 4 2 2 3 3 3 2" xfId="19788"/>
    <cellStyle name="20% - Accent4 4 2 2 3 3 3 3" xfId="19789"/>
    <cellStyle name="20% - Accent4 4 2 2 3 3 4" xfId="19790"/>
    <cellStyle name="20% - Accent4 4 2 2 3 3 4 2" xfId="19791"/>
    <cellStyle name="20% - Accent4 4 2 2 3 3 5" xfId="19792"/>
    <cellStyle name="20% - Accent4 4 2 2 3 3 6" xfId="19793"/>
    <cellStyle name="20% - Accent4 4 2 2 3 4" xfId="14544"/>
    <cellStyle name="20% - Accent4 4 2 2 3 4 2" xfId="19794"/>
    <cellStyle name="20% - Accent4 4 2 2 3 4 2 2" xfId="19795"/>
    <cellStyle name="20% - Accent4 4 2 2 3 4 2 3" xfId="19796"/>
    <cellStyle name="20% - Accent4 4 2 2 3 4 3" xfId="19797"/>
    <cellStyle name="20% - Accent4 4 2 2 3 4 3 2" xfId="19798"/>
    <cellStyle name="20% - Accent4 4 2 2 3 4 3 3" xfId="19799"/>
    <cellStyle name="20% - Accent4 4 2 2 3 4 4" xfId="19800"/>
    <cellStyle name="20% - Accent4 4 2 2 3 4 4 2" xfId="19801"/>
    <cellStyle name="20% - Accent4 4 2 2 3 4 5" xfId="19802"/>
    <cellStyle name="20% - Accent4 4 2 2 3 4 6" xfId="19803"/>
    <cellStyle name="20% - Accent4 4 2 2 3 5" xfId="19804"/>
    <cellStyle name="20% - Accent4 4 2 2 3 5 2" xfId="19805"/>
    <cellStyle name="20% - Accent4 4 2 2 3 5 2 2" xfId="19806"/>
    <cellStyle name="20% - Accent4 4 2 2 3 5 2 3" xfId="19807"/>
    <cellStyle name="20% - Accent4 4 2 2 3 5 3" xfId="19808"/>
    <cellStyle name="20% - Accent4 4 2 2 3 5 3 2" xfId="19809"/>
    <cellStyle name="20% - Accent4 4 2 2 3 5 4" xfId="19810"/>
    <cellStyle name="20% - Accent4 4 2 2 3 5 5" xfId="19811"/>
    <cellStyle name="20% - Accent4 4 2 2 3 6" xfId="19812"/>
    <cellStyle name="20% - Accent4 4 2 2 3 6 2" xfId="19813"/>
    <cellStyle name="20% - Accent4 4 2 2 3 6 3" xfId="19814"/>
    <cellStyle name="20% - Accent4 4 2 2 3 7" xfId="19815"/>
    <cellStyle name="20% - Accent4 4 2 2 3 7 2" xfId="19816"/>
    <cellStyle name="20% - Accent4 4 2 2 3 7 3" xfId="19817"/>
    <cellStyle name="20% - Accent4 4 2 2 3 8" xfId="19818"/>
    <cellStyle name="20% - Accent4 4 2 2 3 8 2" xfId="19819"/>
    <cellStyle name="20% - Accent4 4 2 2 3 9" xfId="19820"/>
    <cellStyle name="20% - Accent4 4 2 2 4" xfId="856"/>
    <cellStyle name="20% - Accent4 4 2 2 4 2" xfId="857"/>
    <cellStyle name="20% - Accent4 4 2 2 4 2 2" xfId="19821"/>
    <cellStyle name="20% - Accent4 4 2 2 4 2 2 2" xfId="19822"/>
    <cellStyle name="20% - Accent4 4 2 2 4 2 2 3" xfId="19823"/>
    <cellStyle name="20% - Accent4 4 2 2 4 2 3" xfId="19824"/>
    <cellStyle name="20% - Accent4 4 2 2 4 2 3 2" xfId="19825"/>
    <cellStyle name="20% - Accent4 4 2 2 4 2 3 3" xfId="19826"/>
    <cellStyle name="20% - Accent4 4 2 2 4 2 4" xfId="19827"/>
    <cellStyle name="20% - Accent4 4 2 2 4 2 4 2" xfId="19828"/>
    <cellStyle name="20% - Accent4 4 2 2 4 2 5" xfId="19829"/>
    <cellStyle name="20% - Accent4 4 2 2 4 2 6" xfId="19830"/>
    <cellStyle name="20% - Accent4 4 2 2 4 3" xfId="19831"/>
    <cellStyle name="20% - Accent4 4 2 2 4 3 2" xfId="19832"/>
    <cellStyle name="20% - Accent4 4 2 2 4 3 2 2" xfId="19833"/>
    <cellStyle name="20% - Accent4 4 2 2 4 3 2 3" xfId="19834"/>
    <cellStyle name="20% - Accent4 4 2 2 4 3 3" xfId="19835"/>
    <cellStyle name="20% - Accent4 4 2 2 4 3 3 2" xfId="19836"/>
    <cellStyle name="20% - Accent4 4 2 2 4 3 3 3" xfId="19837"/>
    <cellStyle name="20% - Accent4 4 2 2 4 3 4" xfId="19838"/>
    <cellStyle name="20% - Accent4 4 2 2 4 3 4 2" xfId="19839"/>
    <cellStyle name="20% - Accent4 4 2 2 4 3 5" xfId="19840"/>
    <cellStyle name="20% - Accent4 4 2 2 4 3 6" xfId="19841"/>
    <cellStyle name="20% - Accent4 4 2 2 4 4" xfId="19842"/>
    <cellStyle name="20% - Accent4 4 2 2 4 4 2" xfId="19843"/>
    <cellStyle name="20% - Accent4 4 2 2 4 4 2 2" xfId="19844"/>
    <cellStyle name="20% - Accent4 4 2 2 4 4 2 3" xfId="19845"/>
    <cellStyle name="20% - Accent4 4 2 2 4 4 3" xfId="19846"/>
    <cellStyle name="20% - Accent4 4 2 2 4 4 3 2" xfId="19847"/>
    <cellStyle name="20% - Accent4 4 2 2 4 4 4" xfId="19848"/>
    <cellStyle name="20% - Accent4 4 2 2 4 4 5" xfId="19849"/>
    <cellStyle name="20% - Accent4 4 2 2 4 5" xfId="19850"/>
    <cellStyle name="20% - Accent4 4 2 2 4 5 2" xfId="19851"/>
    <cellStyle name="20% - Accent4 4 2 2 4 5 3" xfId="19852"/>
    <cellStyle name="20% - Accent4 4 2 2 4 6" xfId="19853"/>
    <cellStyle name="20% - Accent4 4 2 2 4 6 2" xfId="19854"/>
    <cellStyle name="20% - Accent4 4 2 2 4 6 3" xfId="19855"/>
    <cellStyle name="20% - Accent4 4 2 2 4 7" xfId="19856"/>
    <cellStyle name="20% - Accent4 4 2 2 4 7 2" xfId="19857"/>
    <cellStyle name="20% - Accent4 4 2 2 4 8" xfId="19858"/>
    <cellStyle name="20% - Accent4 4 2 2 4 9" xfId="19859"/>
    <cellStyle name="20% - Accent4 4 2 2 5" xfId="858"/>
    <cellStyle name="20% - Accent4 4 2 2 5 2" xfId="19860"/>
    <cellStyle name="20% - Accent4 4 2 2 5 2 2" xfId="19861"/>
    <cellStyle name="20% - Accent4 4 2 2 5 2 2 2" xfId="19862"/>
    <cellStyle name="20% - Accent4 4 2 2 5 2 2 3" xfId="19863"/>
    <cellStyle name="20% - Accent4 4 2 2 5 2 3" xfId="19864"/>
    <cellStyle name="20% - Accent4 4 2 2 5 2 3 2" xfId="19865"/>
    <cellStyle name="20% - Accent4 4 2 2 5 2 3 3" xfId="19866"/>
    <cellStyle name="20% - Accent4 4 2 2 5 2 4" xfId="19867"/>
    <cellStyle name="20% - Accent4 4 2 2 5 2 4 2" xfId="19868"/>
    <cellStyle name="20% - Accent4 4 2 2 5 2 5" xfId="19869"/>
    <cellStyle name="20% - Accent4 4 2 2 5 2 6" xfId="19870"/>
    <cellStyle name="20% - Accent4 4 2 2 5 3" xfId="19871"/>
    <cellStyle name="20% - Accent4 4 2 2 5 3 2" xfId="19872"/>
    <cellStyle name="20% - Accent4 4 2 2 5 3 2 2" xfId="19873"/>
    <cellStyle name="20% - Accent4 4 2 2 5 3 2 3" xfId="19874"/>
    <cellStyle name="20% - Accent4 4 2 2 5 3 3" xfId="19875"/>
    <cellStyle name="20% - Accent4 4 2 2 5 3 3 2" xfId="19876"/>
    <cellStyle name="20% - Accent4 4 2 2 5 3 3 3" xfId="19877"/>
    <cellStyle name="20% - Accent4 4 2 2 5 3 4" xfId="19878"/>
    <cellStyle name="20% - Accent4 4 2 2 5 3 4 2" xfId="19879"/>
    <cellStyle name="20% - Accent4 4 2 2 5 3 5" xfId="19880"/>
    <cellStyle name="20% - Accent4 4 2 2 5 3 6" xfId="19881"/>
    <cellStyle name="20% - Accent4 4 2 2 5 4" xfId="19882"/>
    <cellStyle name="20% - Accent4 4 2 2 5 4 2" xfId="19883"/>
    <cellStyle name="20% - Accent4 4 2 2 5 4 2 2" xfId="19884"/>
    <cellStyle name="20% - Accent4 4 2 2 5 4 2 3" xfId="19885"/>
    <cellStyle name="20% - Accent4 4 2 2 5 4 3" xfId="19886"/>
    <cellStyle name="20% - Accent4 4 2 2 5 4 3 2" xfId="19887"/>
    <cellStyle name="20% - Accent4 4 2 2 5 4 4" xfId="19888"/>
    <cellStyle name="20% - Accent4 4 2 2 5 4 5" xfId="19889"/>
    <cellStyle name="20% - Accent4 4 2 2 5 5" xfId="19890"/>
    <cellStyle name="20% - Accent4 4 2 2 5 5 2" xfId="19891"/>
    <cellStyle name="20% - Accent4 4 2 2 5 5 3" xfId="19892"/>
    <cellStyle name="20% - Accent4 4 2 2 5 6" xfId="19893"/>
    <cellStyle name="20% - Accent4 4 2 2 5 6 2" xfId="19894"/>
    <cellStyle name="20% - Accent4 4 2 2 5 6 3" xfId="19895"/>
    <cellStyle name="20% - Accent4 4 2 2 5 7" xfId="19896"/>
    <cellStyle name="20% - Accent4 4 2 2 5 7 2" xfId="19897"/>
    <cellStyle name="20% - Accent4 4 2 2 5 8" xfId="19898"/>
    <cellStyle name="20% - Accent4 4 2 2 5 9" xfId="19899"/>
    <cellStyle name="20% - Accent4 4 2 2 6" xfId="859"/>
    <cellStyle name="20% - Accent4 4 2 2 6 2" xfId="19900"/>
    <cellStyle name="20% - Accent4 4 2 2 6 2 2" xfId="19901"/>
    <cellStyle name="20% - Accent4 4 2 2 6 2 3" xfId="19902"/>
    <cellStyle name="20% - Accent4 4 2 2 6 3" xfId="19903"/>
    <cellStyle name="20% - Accent4 4 2 2 6 3 2" xfId="19904"/>
    <cellStyle name="20% - Accent4 4 2 2 6 3 3" xfId="19905"/>
    <cellStyle name="20% - Accent4 4 2 2 6 4" xfId="19906"/>
    <cellStyle name="20% - Accent4 4 2 2 6 4 2" xfId="19907"/>
    <cellStyle name="20% - Accent4 4 2 2 6 5" xfId="19908"/>
    <cellStyle name="20% - Accent4 4 2 2 6 6" xfId="19909"/>
    <cellStyle name="20% - Accent4 4 2 2 7" xfId="14545"/>
    <cellStyle name="20% - Accent4 4 2 2 7 2" xfId="19910"/>
    <cellStyle name="20% - Accent4 4 2 2 7 2 2" xfId="19911"/>
    <cellStyle name="20% - Accent4 4 2 2 7 2 3" xfId="19912"/>
    <cellStyle name="20% - Accent4 4 2 2 7 3" xfId="19913"/>
    <cellStyle name="20% - Accent4 4 2 2 7 3 2" xfId="19914"/>
    <cellStyle name="20% - Accent4 4 2 2 7 3 3" xfId="19915"/>
    <cellStyle name="20% - Accent4 4 2 2 7 4" xfId="19916"/>
    <cellStyle name="20% - Accent4 4 2 2 7 4 2" xfId="19917"/>
    <cellStyle name="20% - Accent4 4 2 2 7 5" xfId="19918"/>
    <cellStyle name="20% - Accent4 4 2 2 7 6" xfId="19919"/>
    <cellStyle name="20% - Accent4 4 2 2 8" xfId="19920"/>
    <cellStyle name="20% - Accent4 4 2 2 8 2" xfId="19921"/>
    <cellStyle name="20% - Accent4 4 2 2 8 2 2" xfId="19922"/>
    <cellStyle name="20% - Accent4 4 2 2 8 2 3" xfId="19923"/>
    <cellStyle name="20% - Accent4 4 2 2 8 3" xfId="19924"/>
    <cellStyle name="20% - Accent4 4 2 2 8 3 2" xfId="19925"/>
    <cellStyle name="20% - Accent4 4 2 2 8 4" xfId="19926"/>
    <cellStyle name="20% - Accent4 4 2 2 8 5" xfId="19927"/>
    <cellStyle name="20% - Accent4 4 2 2 9" xfId="19928"/>
    <cellStyle name="20% - Accent4 4 2 2 9 2" xfId="19929"/>
    <cellStyle name="20% - Accent4 4 2 2 9 3" xfId="19930"/>
    <cellStyle name="20% - Accent4 4 2 3" xfId="860"/>
    <cellStyle name="20% - Accent4 4 2 3 10" xfId="19931"/>
    <cellStyle name="20% - Accent4 4 2 3 10 2" xfId="19932"/>
    <cellStyle name="20% - Accent4 4 2 3 11" xfId="19933"/>
    <cellStyle name="20% - Accent4 4 2 3 12" xfId="19934"/>
    <cellStyle name="20% - Accent4 4 2 3 2" xfId="861"/>
    <cellStyle name="20% - Accent4 4 2 3 2 10" xfId="19935"/>
    <cellStyle name="20% - Accent4 4 2 3 2 2" xfId="862"/>
    <cellStyle name="20% - Accent4 4 2 3 2 2 2" xfId="863"/>
    <cellStyle name="20% - Accent4 4 2 3 2 2 2 2" xfId="19936"/>
    <cellStyle name="20% - Accent4 4 2 3 2 2 2 2 2" xfId="19937"/>
    <cellStyle name="20% - Accent4 4 2 3 2 2 2 2 3" xfId="19938"/>
    <cellStyle name="20% - Accent4 4 2 3 2 2 2 3" xfId="19939"/>
    <cellStyle name="20% - Accent4 4 2 3 2 2 2 3 2" xfId="19940"/>
    <cellStyle name="20% - Accent4 4 2 3 2 2 2 3 3" xfId="19941"/>
    <cellStyle name="20% - Accent4 4 2 3 2 2 2 4" xfId="19942"/>
    <cellStyle name="20% - Accent4 4 2 3 2 2 2 4 2" xfId="19943"/>
    <cellStyle name="20% - Accent4 4 2 3 2 2 2 5" xfId="19944"/>
    <cellStyle name="20% - Accent4 4 2 3 2 2 2 6" xfId="19945"/>
    <cellStyle name="20% - Accent4 4 2 3 2 2 3" xfId="19946"/>
    <cellStyle name="20% - Accent4 4 2 3 2 2 3 2" xfId="19947"/>
    <cellStyle name="20% - Accent4 4 2 3 2 2 3 2 2" xfId="19948"/>
    <cellStyle name="20% - Accent4 4 2 3 2 2 3 2 3" xfId="19949"/>
    <cellStyle name="20% - Accent4 4 2 3 2 2 3 3" xfId="19950"/>
    <cellStyle name="20% - Accent4 4 2 3 2 2 3 3 2" xfId="19951"/>
    <cellStyle name="20% - Accent4 4 2 3 2 2 3 3 3" xfId="19952"/>
    <cellStyle name="20% - Accent4 4 2 3 2 2 3 4" xfId="19953"/>
    <cellStyle name="20% - Accent4 4 2 3 2 2 3 4 2" xfId="19954"/>
    <cellStyle name="20% - Accent4 4 2 3 2 2 3 5" xfId="19955"/>
    <cellStyle name="20% - Accent4 4 2 3 2 2 3 6" xfId="19956"/>
    <cellStyle name="20% - Accent4 4 2 3 2 2 4" xfId="19957"/>
    <cellStyle name="20% - Accent4 4 2 3 2 2 4 2" xfId="19958"/>
    <cellStyle name="20% - Accent4 4 2 3 2 2 4 2 2" xfId="19959"/>
    <cellStyle name="20% - Accent4 4 2 3 2 2 4 2 3" xfId="19960"/>
    <cellStyle name="20% - Accent4 4 2 3 2 2 4 3" xfId="19961"/>
    <cellStyle name="20% - Accent4 4 2 3 2 2 4 3 2" xfId="19962"/>
    <cellStyle name="20% - Accent4 4 2 3 2 2 4 4" xfId="19963"/>
    <cellStyle name="20% - Accent4 4 2 3 2 2 4 5" xfId="19964"/>
    <cellStyle name="20% - Accent4 4 2 3 2 2 5" xfId="19965"/>
    <cellStyle name="20% - Accent4 4 2 3 2 2 5 2" xfId="19966"/>
    <cellStyle name="20% - Accent4 4 2 3 2 2 5 3" xfId="19967"/>
    <cellStyle name="20% - Accent4 4 2 3 2 2 6" xfId="19968"/>
    <cellStyle name="20% - Accent4 4 2 3 2 2 6 2" xfId="19969"/>
    <cellStyle name="20% - Accent4 4 2 3 2 2 6 3" xfId="19970"/>
    <cellStyle name="20% - Accent4 4 2 3 2 2 7" xfId="19971"/>
    <cellStyle name="20% - Accent4 4 2 3 2 2 7 2" xfId="19972"/>
    <cellStyle name="20% - Accent4 4 2 3 2 2 8" xfId="19973"/>
    <cellStyle name="20% - Accent4 4 2 3 2 2 9" xfId="19974"/>
    <cellStyle name="20% - Accent4 4 2 3 2 3" xfId="864"/>
    <cellStyle name="20% - Accent4 4 2 3 2 3 2" xfId="19975"/>
    <cellStyle name="20% - Accent4 4 2 3 2 3 2 2" xfId="19976"/>
    <cellStyle name="20% - Accent4 4 2 3 2 3 2 3" xfId="19977"/>
    <cellStyle name="20% - Accent4 4 2 3 2 3 3" xfId="19978"/>
    <cellStyle name="20% - Accent4 4 2 3 2 3 3 2" xfId="19979"/>
    <cellStyle name="20% - Accent4 4 2 3 2 3 3 3" xfId="19980"/>
    <cellStyle name="20% - Accent4 4 2 3 2 3 4" xfId="19981"/>
    <cellStyle name="20% - Accent4 4 2 3 2 3 4 2" xfId="19982"/>
    <cellStyle name="20% - Accent4 4 2 3 2 3 5" xfId="19983"/>
    <cellStyle name="20% - Accent4 4 2 3 2 3 6" xfId="19984"/>
    <cellStyle name="20% - Accent4 4 2 3 2 4" xfId="14546"/>
    <cellStyle name="20% - Accent4 4 2 3 2 4 2" xfId="19985"/>
    <cellStyle name="20% - Accent4 4 2 3 2 4 2 2" xfId="19986"/>
    <cellStyle name="20% - Accent4 4 2 3 2 4 2 3" xfId="19987"/>
    <cellStyle name="20% - Accent4 4 2 3 2 4 3" xfId="19988"/>
    <cellStyle name="20% - Accent4 4 2 3 2 4 3 2" xfId="19989"/>
    <cellStyle name="20% - Accent4 4 2 3 2 4 3 3" xfId="19990"/>
    <cellStyle name="20% - Accent4 4 2 3 2 4 4" xfId="19991"/>
    <cellStyle name="20% - Accent4 4 2 3 2 4 4 2" xfId="19992"/>
    <cellStyle name="20% - Accent4 4 2 3 2 4 5" xfId="19993"/>
    <cellStyle name="20% - Accent4 4 2 3 2 4 6" xfId="19994"/>
    <cellStyle name="20% - Accent4 4 2 3 2 5" xfId="19995"/>
    <cellStyle name="20% - Accent4 4 2 3 2 5 2" xfId="19996"/>
    <cellStyle name="20% - Accent4 4 2 3 2 5 2 2" xfId="19997"/>
    <cellStyle name="20% - Accent4 4 2 3 2 5 2 3" xfId="19998"/>
    <cellStyle name="20% - Accent4 4 2 3 2 5 3" xfId="19999"/>
    <cellStyle name="20% - Accent4 4 2 3 2 5 3 2" xfId="20000"/>
    <cellStyle name="20% - Accent4 4 2 3 2 5 4" xfId="20001"/>
    <cellStyle name="20% - Accent4 4 2 3 2 5 5" xfId="20002"/>
    <cellStyle name="20% - Accent4 4 2 3 2 6" xfId="20003"/>
    <cellStyle name="20% - Accent4 4 2 3 2 6 2" xfId="20004"/>
    <cellStyle name="20% - Accent4 4 2 3 2 6 3" xfId="20005"/>
    <cellStyle name="20% - Accent4 4 2 3 2 7" xfId="20006"/>
    <cellStyle name="20% - Accent4 4 2 3 2 7 2" xfId="20007"/>
    <cellStyle name="20% - Accent4 4 2 3 2 7 3" xfId="20008"/>
    <cellStyle name="20% - Accent4 4 2 3 2 8" xfId="20009"/>
    <cellStyle name="20% - Accent4 4 2 3 2 8 2" xfId="20010"/>
    <cellStyle name="20% - Accent4 4 2 3 2 9" xfId="20011"/>
    <cellStyle name="20% - Accent4 4 2 3 3" xfId="865"/>
    <cellStyle name="20% - Accent4 4 2 3 3 2" xfId="866"/>
    <cellStyle name="20% - Accent4 4 2 3 3 2 2" xfId="20012"/>
    <cellStyle name="20% - Accent4 4 2 3 3 2 2 2" xfId="20013"/>
    <cellStyle name="20% - Accent4 4 2 3 3 2 2 3" xfId="20014"/>
    <cellStyle name="20% - Accent4 4 2 3 3 2 3" xfId="20015"/>
    <cellStyle name="20% - Accent4 4 2 3 3 2 3 2" xfId="20016"/>
    <cellStyle name="20% - Accent4 4 2 3 3 2 3 3" xfId="20017"/>
    <cellStyle name="20% - Accent4 4 2 3 3 2 4" xfId="20018"/>
    <cellStyle name="20% - Accent4 4 2 3 3 2 4 2" xfId="20019"/>
    <cellStyle name="20% - Accent4 4 2 3 3 2 5" xfId="20020"/>
    <cellStyle name="20% - Accent4 4 2 3 3 2 6" xfId="20021"/>
    <cellStyle name="20% - Accent4 4 2 3 3 3" xfId="20022"/>
    <cellStyle name="20% - Accent4 4 2 3 3 3 2" xfId="20023"/>
    <cellStyle name="20% - Accent4 4 2 3 3 3 2 2" xfId="20024"/>
    <cellStyle name="20% - Accent4 4 2 3 3 3 2 3" xfId="20025"/>
    <cellStyle name="20% - Accent4 4 2 3 3 3 3" xfId="20026"/>
    <cellStyle name="20% - Accent4 4 2 3 3 3 3 2" xfId="20027"/>
    <cellStyle name="20% - Accent4 4 2 3 3 3 3 3" xfId="20028"/>
    <cellStyle name="20% - Accent4 4 2 3 3 3 4" xfId="20029"/>
    <cellStyle name="20% - Accent4 4 2 3 3 3 4 2" xfId="20030"/>
    <cellStyle name="20% - Accent4 4 2 3 3 3 5" xfId="20031"/>
    <cellStyle name="20% - Accent4 4 2 3 3 3 6" xfId="20032"/>
    <cellStyle name="20% - Accent4 4 2 3 3 4" xfId="20033"/>
    <cellStyle name="20% - Accent4 4 2 3 3 4 2" xfId="20034"/>
    <cellStyle name="20% - Accent4 4 2 3 3 4 2 2" xfId="20035"/>
    <cellStyle name="20% - Accent4 4 2 3 3 4 2 3" xfId="20036"/>
    <cellStyle name="20% - Accent4 4 2 3 3 4 3" xfId="20037"/>
    <cellStyle name="20% - Accent4 4 2 3 3 4 3 2" xfId="20038"/>
    <cellStyle name="20% - Accent4 4 2 3 3 4 4" xfId="20039"/>
    <cellStyle name="20% - Accent4 4 2 3 3 4 5" xfId="20040"/>
    <cellStyle name="20% - Accent4 4 2 3 3 5" xfId="20041"/>
    <cellStyle name="20% - Accent4 4 2 3 3 5 2" xfId="20042"/>
    <cellStyle name="20% - Accent4 4 2 3 3 5 3" xfId="20043"/>
    <cellStyle name="20% - Accent4 4 2 3 3 6" xfId="20044"/>
    <cellStyle name="20% - Accent4 4 2 3 3 6 2" xfId="20045"/>
    <cellStyle name="20% - Accent4 4 2 3 3 6 3" xfId="20046"/>
    <cellStyle name="20% - Accent4 4 2 3 3 7" xfId="20047"/>
    <cellStyle name="20% - Accent4 4 2 3 3 7 2" xfId="20048"/>
    <cellStyle name="20% - Accent4 4 2 3 3 8" xfId="20049"/>
    <cellStyle name="20% - Accent4 4 2 3 3 9" xfId="20050"/>
    <cellStyle name="20% - Accent4 4 2 3 4" xfId="867"/>
    <cellStyle name="20% - Accent4 4 2 3 4 2" xfId="20051"/>
    <cellStyle name="20% - Accent4 4 2 3 4 2 2" xfId="20052"/>
    <cellStyle name="20% - Accent4 4 2 3 4 2 2 2" xfId="20053"/>
    <cellStyle name="20% - Accent4 4 2 3 4 2 2 3" xfId="20054"/>
    <cellStyle name="20% - Accent4 4 2 3 4 2 3" xfId="20055"/>
    <cellStyle name="20% - Accent4 4 2 3 4 2 3 2" xfId="20056"/>
    <cellStyle name="20% - Accent4 4 2 3 4 2 3 3" xfId="20057"/>
    <cellStyle name="20% - Accent4 4 2 3 4 2 4" xfId="20058"/>
    <cellStyle name="20% - Accent4 4 2 3 4 2 4 2" xfId="20059"/>
    <cellStyle name="20% - Accent4 4 2 3 4 2 5" xfId="20060"/>
    <cellStyle name="20% - Accent4 4 2 3 4 2 6" xfId="20061"/>
    <cellStyle name="20% - Accent4 4 2 3 4 3" xfId="20062"/>
    <cellStyle name="20% - Accent4 4 2 3 4 3 2" xfId="20063"/>
    <cellStyle name="20% - Accent4 4 2 3 4 3 2 2" xfId="20064"/>
    <cellStyle name="20% - Accent4 4 2 3 4 3 2 3" xfId="20065"/>
    <cellStyle name="20% - Accent4 4 2 3 4 3 3" xfId="20066"/>
    <cellStyle name="20% - Accent4 4 2 3 4 3 3 2" xfId="20067"/>
    <cellStyle name="20% - Accent4 4 2 3 4 3 3 3" xfId="20068"/>
    <cellStyle name="20% - Accent4 4 2 3 4 3 4" xfId="20069"/>
    <cellStyle name="20% - Accent4 4 2 3 4 3 4 2" xfId="20070"/>
    <cellStyle name="20% - Accent4 4 2 3 4 3 5" xfId="20071"/>
    <cellStyle name="20% - Accent4 4 2 3 4 3 6" xfId="20072"/>
    <cellStyle name="20% - Accent4 4 2 3 4 4" xfId="20073"/>
    <cellStyle name="20% - Accent4 4 2 3 4 4 2" xfId="20074"/>
    <cellStyle name="20% - Accent4 4 2 3 4 4 2 2" xfId="20075"/>
    <cellStyle name="20% - Accent4 4 2 3 4 4 2 3" xfId="20076"/>
    <cellStyle name="20% - Accent4 4 2 3 4 4 3" xfId="20077"/>
    <cellStyle name="20% - Accent4 4 2 3 4 4 3 2" xfId="20078"/>
    <cellStyle name="20% - Accent4 4 2 3 4 4 4" xfId="20079"/>
    <cellStyle name="20% - Accent4 4 2 3 4 4 5" xfId="20080"/>
    <cellStyle name="20% - Accent4 4 2 3 4 5" xfId="20081"/>
    <cellStyle name="20% - Accent4 4 2 3 4 5 2" xfId="20082"/>
    <cellStyle name="20% - Accent4 4 2 3 4 5 3" xfId="20083"/>
    <cellStyle name="20% - Accent4 4 2 3 4 6" xfId="20084"/>
    <cellStyle name="20% - Accent4 4 2 3 4 6 2" xfId="20085"/>
    <cellStyle name="20% - Accent4 4 2 3 4 6 3" xfId="20086"/>
    <cellStyle name="20% - Accent4 4 2 3 4 7" xfId="20087"/>
    <cellStyle name="20% - Accent4 4 2 3 4 7 2" xfId="20088"/>
    <cellStyle name="20% - Accent4 4 2 3 4 8" xfId="20089"/>
    <cellStyle name="20% - Accent4 4 2 3 4 9" xfId="20090"/>
    <cellStyle name="20% - Accent4 4 2 3 5" xfId="868"/>
    <cellStyle name="20% - Accent4 4 2 3 5 2" xfId="20091"/>
    <cellStyle name="20% - Accent4 4 2 3 5 2 2" xfId="20092"/>
    <cellStyle name="20% - Accent4 4 2 3 5 2 3" xfId="20093"/>
    <cellStyle name="20% - Accent4 4 2 3 5 3" xfId="20094"/>
    <cellStyle name="20% - Accent4 4 2 3 5 3 2" xfId="20095"/>
    <cellStyle name="20% - Accent4 4 2 3 5 3 3" xfId="20096"/>
    <cellStyle name="20% - Accent4 4 2 3 5 4" xfId="20097"/>
    <cellStyle name="20% - Accent4 4 2 3 5 4 2" xfId="20098"/>
    <cellStyle name="20% - Accent4 4 2 3 5 5" xfId="20099"/>
    <cellStyle name="20% - Accent4 4 2 3 5 6" xfId="20100"/>
    <cellStyle name="20% - Accent4 4 2 3 6" xfId="14547"/>
    <cellStyle name="20% - Accent4 4 2 3 6 2" xfId="20101"/>
    <cellStyle name="20% - Accent4 4 2 3 6 2 2" xfId="20102"/>
    <cellStyle name="20% - Accent4 4 2 3 6 2 3" xfId="20103"/>
    <cellStyle name="20% - Accent4 4 2 3 6 3" xfId="20104"/>
    <cellStyle name="20% - Accent4 4 2 3 6 3 2" xfId="20105"/>
    <cellStyle name="20% - Accent4 4 2 3 6 3 3" xfId="20106"/>
    <cellStyle name="20% - Accent4 4 2 3 6 4" xfId="20107"/>
    <cellStyle name="20% - Accent4 4 2 3 6 4 2" xfId="20108"/>
    <cellStyle name="20% - Accent4 4 2 3 6 5" xfId="20109"/>
    <cellStyle name="20% - Accent4 4 2 3 6 6" xfId="20110"/>
    <cellStyle name="20% - Accent4 4 2 3 7" xfId="20111"/>
    <cellStyle name="20% - Accent4 4 2 3 7 2" xfId="20112"/>
    <cellStyle name="20% - Accent4 4 2 3 7 2 2" xfId="20113"/>
    <cellStyle name="20% - Accent4 4 2 3 7 2 3" xfId="20114"/>
    <cellStyle name="20% - Accent4 4 2 3 7 3" xfId="20115"/>
    <cellStyle name="20% - Accent4 4 2 3 7 3 2" xfId="20116"/>
    <cellStyle name="20% - Accent4 4 2 3 7 4" xfId="20117"/>
    <cellStyle name="20% - Accent4 4 2 3 7 5" xfId="20118"/>
    <cellStyle name="20% - Accent4 4 2 3 8" xfId="20119"/>
    <cellStyle name="20% - Accent4 4 2 3 8 2" xfId="20120"/>
    <cellStyle name="20% - Accent4 4 2 3 8 3" xfId="20121"/>
    <cellStyle name="20% - Accent4 4 2 3 9" xfId="20122"/>
    <cellStyle name="20% - Accent4 4 2 3 9 2" xfId="20123"/>
    <cellStyle name="20% - Accent4 4 2 3 9 3" xfId="20124"/>
    <cellStyle name="20% - Accent4 4 2 4" xfId="869"/>
    <cellStyle name="20% - Accent4 4 2 4 10" xfId="20125"/>
    <cellStyle name="20% - Accent4 4 2 4 2" xfId="870"/>
    <cellStyle name="20% - Accent4 4 2 4 2 2" xfId="871"/>
    <cellStyle name="20% - Accent4 4 2 4 2 2 2" xfId="20126"/>
    <cellStyle name="20% - Accent4 4 2 4 2 2 2 2" xfId="20127"/>
    <cellStyle name="20% - Accent4 4 2 4 2 2 2 3" xfId="20128"/>
    <cellStyle name="20% - Accent4 4 2 4 2 2 3" xfId="20129"/>
    <cellStyle name="20% - Accent4 4 2 4 2 2 3 2" xfId="20130"/>
    <cellStyle name="20% - Accent4 4 2 4 2 2 3 3" xfId="20131"/>
    <cellStyle name="20% - Accent4 4 2 4 2 2 4" xfId="20132"/>
    <cellStyle name="20% - Accent4 4 2 4 2 2 4 2" xfId="20133"/>
    <cellStyle name="20% - Accent4 4 2 4 2 2 5" xfId="20134"/>
    <cellStyle name="20% - Accent4 4 2 4 2 2 6" xfId="20135"/>
    <cellStyle name="20% - Accent4 4 2 4 2 3" xfId="20136"/>
    <cellStyle name="20% - Accent4 4 2 4 2 3 2" xfId="20137"/>
    <cellStyle name="20% - Accent4 4 2 4 2 3 2 2" xfId="20138"/>
    <cellStyle name="20% - Accent4 4 2 4 2 3 2 3" xfId="20139"/>
    <cellStyle name="20% - Accent4 4 2 4 2 3 3" xfId="20140"/>
    <cellStyle name="20% - Accent4 4 2 4 2 3 3 2" xfId="20141"/>
    <cellStyle name="20% - Accent4 4 2 4 2 3 3 3" xfId="20142"/>
    <cellStyle name="20% - Accent4 4 2 4 2 3 4" xfId="20143"/>
    <cellStyle name="20% - Accent4 4 2 4 2 3 4 2" xfId="20144"/>
    <cellStyle name="20% - Accent4 4 2 4 2 3 5" xfId="20145"/>
    <cellStyle name="20% - Accent4 4 2 4 2 3 6" xfId="20146"/>
    <cellStyle name="20% - Accent4 4 2 4 2 4" xfId="20147"/>
    <cellStyle name="20% - Accent4 4 2 4 2 4 2" xfId="20148"/>
    <cellStyle name="20% - Accent4 4 2 4 2 4 2 2" xfId="20149"/>
    <cellStyle name="20% - Accent4 4 2 4 2 4 2 3" xfId="20150"/>
    <cellStyle name="20% - Accent4 4 2 4 2 4 3" xfId="20151"/>
    <cellStyle name="20% - Accent4 4 2 4 2 4 3 2" xfId="20152"/>
    <cellStyle name="20% - Accent4 4 2 4 2 4 4" xfId="20153"/>
    <cellStyle name="20% - Accent4 4 2 4 2 4 5" xfId="20154"/>
    <cellStyle name="20% - Accent4 4 2 4 2 5" xfId="20155"/>
    <cellStyle name="20% - Accent4 4 2 4 2 5 2" xfId="20156"/>
    <cellStyle name="20% - Accent4 4 2 4 2 5 3" xfId="20157"/>
    <cellStyle name="20% - Accent4 4 2 4 2 6" xfId="20158"/>
    <cellStyle name="20% - Accent4 4 2 4 2 6 2" xfId="20159"/>
    <cellStyle name="20% - Accent4 4 2 4 2 6 3" xfId="20160"/>
    <cellStyle name="20% - Accent4 4 2 4 2 7" xfId="20161"/>
    <cellStyle name="20% - Accent4 4 2 4 2 7 2" xfId="20162"/>
    <cellStyle name="20% - Accent4 4 2 4 2 8" xfId="20163"/>
    <cellStyle name="20% - Accent4 4 2 4 2 9" xfId="20164"/>
    <cellStyle name="20% - Accent4 4 2 4 3" xfId="872"/>
    <cellStyle name="20% - Accent4 4 2 4 3 2" xfId="20165"/>
    <cellStyle name="20% - Accent4 4 2 4 3 2 2" xfId="20166"/>
    <cellStyle name="20% - Accent4 4 2 4 3 2 3" xfId="20167"/>
    <cellStyle name="20% - Accent4 4 2 4 3 3" xfId="20168"/>
    <cellStyle name="20% - Accent4 4 2 4 3 3 2" xfId="20169"/>
    <cellStyle name="20% - Accent4 4 2 4 3 3 3" xfId="20170"/>
    <cellStyle name="20% - Accent4 4 2 4 3 4" xfId="20171"/>
    <cellStyle name="20% - Accent4 4 2 4 3 4 2" xfId="20172"/>
    <cellStyle name="20% - Accent4 4 2 4 3 5" xfId="20173"/>
    <cellStyle name="20% - Accent4 4 2 4 3 6" xfId="20174"/>
    <cellStyle name="20% - Accent4 4 2 4 4" xfId="8793"/>
    <cellStyle name="20% - Accent4 4 2 4 4 2" xfId="20175"/>
    <cellStyle name="20% - Accent4 4 2 4 4 2 2" xfId="20176"/>
    <cellStyle name="20% - Accent4 4 2 4 4 2 3" xfId="20177"/>
    <cellStyle name="20% - Accent4 4 2 4 4 3" xfId="20178"/>
    <cellStyle name="20% - Accent4 4 2 4 4 3 2" xfId="20179"/>
    <cellStyle name="20% - Accent4 4 2 4 4 3 3" xfId="20180"/>
    <cellStyle name="20% - Accent4 4 2 4 4 4" xfId="20181"/>
    <cellStyle name="20% - Accent4 4 2 4 4 4 2" xfId="20182"/>
    <cellStyle name="20% - Accent4 4 2 4 4 5" xfId="20183"/>
    <cellStyle name="20% - Accent4 4 2 4 4 6" xfId="20184"/>
    <cellStyle name="20% - Accent4 4 2 4 5" xfId="20185"/>
    <cellStyle name="20% - Accent4 4 2 4 5 2" xfId="20186"/>
    <cellStyle name="20% - Accent4 4 2 4 5 2 2" xfId="20187"/>
    <cellStyle name="20% - Accent4 4 2 4 5 2 3" xfId="20188"/>
    <cellStyle name="20% - Accent4 4 2 4 5 3" xfId="20189"/>
    <cellStyle name="20% - Accent4 4 2 4 5 3 2" xfId="20190"/>
    <cellStyle name="20% - Accent4 4 2 4 5 4" xfId="20191"/>
    <cellStyle name="20% - Accent4 4 2 4 5 5" xfId="20192"/>
    <cellStyle name="20% - Accent4 4 2 4 6" xfId="20193"/>
    <cellStyle name="20% - Accent4 4 2 4 6 2" xfId="20194"/>
    <cellStyle name="20% - Accent4 4 2 4 6 3" xfId="20195"/>
    <cellStyle name="20% - Accent4 4 2 4 7" xfId="20196"/>
    <cellStyle name="20% - Accent4 4 2 4 7 2" xfId="20197"/>
    <cellStyle name="20% - Accent4 4 2 4 7 3" xfId="20198"/>
    <cellStyle name="20% - Accent4 4 2 4 8" xfId="20199"/>
    <cellStyle name="20% - Accent4 4 2 4 8 2" xfId="20200"/>
    <cellStyle name="20% - Accent4 4 2 4 9" xfId="20201"/>
    <cellStyle name="20% - Accent4 4 2 5" xfId="873"/>
    <cellStyle name="20% - Accent4 4 2 5 2" xfId="874"/>
    <cellStyle name="20% - Accent4 4 2 5 2 2" xfId="20202"/>
    <cellStyle name="20% - Accent4 4 2 5 2 2 2" xfId="20203"/>
    <cellStyle name="20% - Accent4 4 2 5 2 2 3" xfId="20204"/>
    <cellStyle name="20% - Accent4 4 2 5 2 3" xfId="20205"/>
    <cellStyle name="20% - Accent4 4 2 5 2 3 2" xfId="20206"/>
    <cellStyle name="20% - Accent4 4 2 5 2 3 3" xfId="20207"/>
    <cellStyle name="20% - Accent4 4 2 5 2 4" xfId="20208"/>
    <cellStyle name="20% - Accent4 4 2 5 2 4 2" xfId="20209"/>
    <cellStyle name="20% - Accent4 4 2 5 2 5" xfId="20210"/>
    <cellStyle name="20% - Accent4 4 2 5 2 6" xfId="20211"/>
    <cellStyle name="20% - Accent4 4 2 5 3" xfId="20212"/>
    <cellStyle name="20% - Accent4 4 2 5 3 2" xfId="20213"/>
    <cellStyle name="20% - Accent4 4 2 5 3 2 2" xfId="20214"/>
    <cellStyle name="20% - Accent4 4 2 5 3 2 3" xfId="20215"/>
    <cellStyle name="20% - Accent4 4 2 5 3 3" xfId="20216"/>
    <cellStyle name="20% - Accent4 4 2 5 3 3 2" xfId="20217"/>
    <cellStyle name="20% - Accent4 4 2 5 3 3 3" xfId="20218"/>
    <cellStyle name="20% - Accent4 4 2 5 3 4" xfId="20219"/>
    <cellStyle name="20% - Accent4 4 2 5 3 4 2" xfId="20220"/>
    <cellStyle name="20% - Accent4 4 2 5 3 5" xfId="20221"/>
    <cellStyle name="20% - Accent4 4 2 5 3 6" xfId="20222"/>
    <cellStyle name="20% - Accent4 4 2 5 4" xfId="20223"/>
    <cellStyle name="20% - Accent4 4 2 5 4 2" xfId="20224"/>
    <cellStyle name="20% - Accent4 4 2 5 4 2 2" xfId="20225"/>
    <cellStyle name="20% - Accent4 4 2 5 4 2 3" xfId="20226"/>
    <cellStyle name="20% - Accent4 4 2 5 4 3" xfId="20227"/>
    <cellStyle name="20% - Accent4 4 2 5 4 3 2" xfId="20228"/>
    <cellStyle name="20% - Accent4 4 2 5 4 4" xfId="20229"/>
    <cellStyle name="20% - Accent4 4 2 5 4 5" xfId="20230"/>
    <cellStyle name="20% - Accent4 4 2 5 5" xfId="20231"/>
    <cellStyle name="20% - Accent4 4 2 5 5 2" xfId="20232"/>
    <cellStyle name="20% - Accent4 4 2 5 5 3" xfId="20233"/>
    <cellStyle name="20% - Accent4 4 2 5 6" xfId="20234"/>
    <cellStyle name="20% - Accent4 4 2 5 6 2" xfId="20235"/>
    <cellStyle name="20% - Accent4 4 2 5 6 3" xfId="20236"/>
    <cellStyle name="20% - Accent4 4 2 5 7" xfId="20237"/>
    <cellStyle name="20% - Accent4 4 2 5 7 2" xfId="20238"/>
    <cellStyle name="20% - Accent4 4 2 5 8" xfId="20239"/>
    <cellStyle name="20% - Accent4 4 2 5 9" xfId="20240"/>
    <cellStyle name="20% - Accent4 4 2 6" xfId="875"/>
    <cellStyle name="20% - Accent4 4 2 6 2" xfId="20241"/>
    <cellStyle name="20% - Accent4 4 2 6 2 2" xfId="20242"/>
    <cellStyle name="20% - Accent4 4 2 6 2 2 2" xfId="20243"/>
    <cellStyle name="20% - Accent4 4 2 6 2 2 3" xfId="20244"/>
    <cellStyle name="20% - Accent4 4 2 6 2 3" xfId="20245"/>
    <cellStyle name="20% - Accent4 4 2 6 2 3 2" xfId="20246"/>
    <cellStyle name="20% - Accent4 4 2 6 2 3 3" xfId="20247"/>
    <cellStyle name="20% - Accent4 4 2 6 2 4" xfId="20248"/>
    <cellStyle name="20% - Accent4 4 2 6 2 4 2" xfId="20249"/>
    <cellStyle name="20% - Accent4 4 2 6 2 5" xfId="20250"/>
    <cellStyle name="20% - Accent4 4 2 6 2 6" xfId="20251"/>
    <cellStyle name="20% - Accent4 4 2 6 3" xfId="20252"/>
    <cellStyle name="20% - Accent4 4 2 6 3 2" xfId="20253"/>
    <cellStyle name="20% - Accent4 4 2 6 3 2 2" xfId="20254"/>
    <cellStyle name="20% - Accent4 4 2 6 3 2 3" xfId="20255"/>
    <cellStyle name="20% - Accent4 4 2 6 3 3" xfId="20256"/>
    <cellStyle name="20% - Accent4 4 2 6 3 3 2" xfId="20257"/>
    <cellStyle name="20% - Accent4 4 2 6 3 3 3" xfId="20258"/>
    <cellStyle name="20% - Accent4 4 2 6 3 4" xfId="20259"/>
    <cellStyle name="20% - Accent4 4 2 6 3 4 2" xfId="20260"/>
    <cellStyle name="20% - Accent4 4 2 6 3 5" xfId="20261"/>
    <cellStyle name="20% - Accent4 4 2 6 3 6" xfId="20262"/>
    <cellStyle name="20% - Accent4 4 2 6 4" xfId="20263"/>
    <cellStyle name="20% - Accent4 4 2 6 4 2" xfId="20264"/>
    <cellStyle name="20% - Accent4 4 2 6 4 2 2" xfId="20265"/>
    <cellStyle name="20% - Accent4 4 2 6 4 2 3" xfId="20266"/>
    <cellStyle name="20% - Accent4 4 2 6 4 3" xfId="20267"/>
    <cellStyle name="20% - Accent4 4 2 6 4 3 2" xfId="20268"/>
    <cellStyle name="20% - Accent4 4 2 6 4 4" xfId="20269"/>
    <cellStyle name="20% - Accent4 4 2 6 4 5" xfId="20270"/>
    <cellStyle name="20% - Accent4 4 2 6 5" xfId="20271"/>
    <cellStyle name="20% - Accent4 4 2 6 5 2" xfId="20272"/>
    <cellStyle name="20% - Accent4 4 2 6 5 3" xfId="20273"/>
    <cellStyle name="20% - Accent4 4 2 6 6" xfId="20274"/>
    <cellStyle name="20% - Accent4 4 2 6 6 2" xfId="20275"/>
    <cellStyle name="20% - Accent4 4 2 6 6 3" xfId="20276"/>
    <cellStyle name="20% - Accent4 4 2 6 7" xfId="20277"/>
    <cellStyle name="20% - Accent4 4 2 6 7 2" xfId="20278"/>
    <cellStyle name="20% - Accent4 4 2 6 8" xfId="20279"/>
    <cellStyle name="20% - Accent4 4 2 6 9" xfId="20280"/>
    <cellStyle name="20% - Accent4 4 2 7" xfId="876"/>
    <cellStyle name="20% - Accent4 4 2 7 2" xfId="20281"/>
    <cellStyle name="20% - Accent4 4 2 7 2 2" xfId="20282"/>
    <cellStyle name="20% - Accent4 4 2 7 2 3" xfId="20283"/>
    <cellStyle name="20% - Accent4 4 2 7 3" xfId="20284"/>
    <cellStyle name="20% - Accent4 4 2 7 3 2" xfId="20285"/>
    <cellStyle name="20% - Accent4 4 2 7 3 3" xfId="20286"/>
    <cellStyle name="20% - Accent4 4 2 7 4" xfId="20287"/>
    <cellStyle name="20% - Accent4 4 2 7 4 2" xfId="20288"/>
    <cellStyle name="20% - Accent4 4 2 7 5" xfId="20289"/>
    <cellStyle name="20% - Accent4 4 2 7 6" xfId="20290"/>
    <cellStyle name="20% - Accent4 4 2 8" xfId="8794"/>
    <cellStyle name="20% - Accent4 4 2 8 2" xfId="20291"/>
    <cellStyle name="20% - Accent4 4 2 8 2 2" xfId="20292"/>
    <cellStyle name="20% - Accent4 4 2 8 2 3" xfId="20293"/>
    <cellStyle name="20% - Accent4 4 2 8 3" xfId="20294"/>
    <cellStyle name="20% - Accent4 4 2 8 3 2" xfId="20295"/>
    <cellStyle name="20% - Accent4 4 2 8 3 3" xfId="20296"/>
    <cellStyle name="20% - Accent4 4 2 8 4" xfId="20297"/>
    <cellStyle name="20% - Accent4 4 2 8 4 2" xfId="20298"/>
    <cellStyle name="20% - Accent4 4 2 8 5" xfId="20299"/>
    <cellStyle name="20% - Accent4 4 2 8 6" xfId="20300"/>
    <cellStyle name="20% - Accent4 4 2 9" xfId="8795"/>
    <cellStyle name="20% - Accent4 4 2 9 2" xfId="20301"/>
    <cellStyle name="20% - Accent4 4 2 9 2 2" xfId="20302"/>
    <cellStyle name="20% - Accent4 4 2 9 2 3" xfId="20303"/>
    <cellStyle name="20% - Accent4 4 2 9 3" xfId="20304"/>
    <cellStyle name="20% - Accent4 4 2 9 3 2" xfId="20305"/>
    <cellStyle name="20% - Accent4 4 2 9 4" xfId="20306"/>
    <cellStyle name="20% - Accent4 4 2 9 5" xfId="20307"/>
    <cellStyle name="20% - Accent4 4 3" xfId="877"/>
    <cellStyle name="20% - Accent4 4 3 10" xfId="20308"/>
    <cellStyle name="20% - Accent4 4 3 10 2" xfId="20309"/>
    <cellStyle name="20% - Accent4 4 3 10 3" xfId="20310"/>
    <cellStyle name="20% - Accent4 4 3 11" xfId="20311"/>
    <cellStyle name="20% - Accent4 4 3 11 2" xfId="20312"/>
    <cellStyle name="20% - Accent4 4 3 12" xfId="20313"/>
    <cellStyle name="20% - Accent4 4 3 13" xfId="20314"/>
    <cellStyle name="20% - Accent4 4 3 14" xfId="20315"/>
    <cellStyle name="20% - Accent4 4 3 2" xfId="878"/>
    <cellStyle name="20% - Accent4 4 3 2 10" xfId="20316"/>
    <cellStyle name="20% - Accent4 4 3 2 10 2" xfId="20317"/>
    <cellStyle name="20% - Accent4 4 3 2 11" xfId="20318"/>
    <cellStyle name="20% - Accent4 4 3 2 12" xfId="20319"/>
    <cellStyle name="20% - Accent4 4 3 2 2" xfId="879"/>
    <cellStyle name="20% - Accent4 4 3 2 2 10" xfId="20320"/>
    <cellStyle name="20% - Accent4 4 3 2 2 2" xfId="880"/>
    <cellStyle name="20% - Accent4 4 3 2 2 2 2" xfId="881"/>
    <cellStyle name="20% - Accent4 4 3 2 2 2 2 2" xfId="20321"/>
    <cellStyle name="20% - Accent4 4 3 2 2 2 2 2 2" xfId="20322"/>
    <cellStyle name="20% - Accent4 4 3 2 2 2 2 2 3" xfId="20323"/>
    <cellStyle name="20% - Accent4 4 3 2 2 2 2 3" xfId="20324"/>
    <cellStyle name="20% - Accent4 4 3 2 2 2 2 3 2" xfId="20325"/>
    <cellStyle name="20% - Accent4 4 3 2 2 2 2 3 3" xfId="20326"/>
    <cellStyle name="20% - Accent4 4 3 2 2 2 2 4" xfId="20327"/>
    <cellStyle name="20% - Accent4 4 3 2 2 2 2 4 2" xfId="20328"/>
    <cellStyle name="20% - Accent4 4 3 2 2 2 2 5" xfId="20329"/>
    <cellStyle name="20% - Accent4 4 3 2 2 2 2 6" xfId="20330"/>
    <cellStyle name="20% - Accent4 4 3 2 2 2 3" xfId="14548"/>
    <cellStyle name="20% - Accent4 4 3 2 2 2 3 2" xfId="20331"/>
    <cellStyle name="20% - Accent4 4 3 2 2 2 3 2 2" xfId="20332"/>
    <cellStyle name="20% - Accent4 4 3 2 2 2 3 2 3" xfId="20333"/>
    <cellStyle name="20% - Accent4 4 3 2 2 2 3 3" xfId="20334"/>
    <cellStyle name="20% - Accent4 4 3 2 2 2 3 3 2" xfId="20335"/>
    <cellStyle name="20% - Accent4 4 3 2 2 2 3 3 3" xfId="20336"/>
    <cellStyle name="20% - Accent4 4 3 2 2 2 3 4" xfId="20337"/>
    <cellStyle name="20% - Accent4 4 3 2 2 2 3 4 2" xfId="20338"/>
    <cellStyle name="20% - Accent4 4 3 2 2 2 3 5" xfId="20339"/>
    <cellStyle name="20% - Accent4 4 3 2 2 2 3 6" xfId="20340"/>
    <cellStyle name="20% - Accent4 4 3 2 2 2 4" xfId="20341"/>
    <cellStyle name="20% - Accent4 4 3 2 2 2 4 2" xfId="20342"/>
    <cellStyle name="20% - Accent4 4 3 2 2 2 4 2 2" xfId="20343"/>
    <cellStyle name="20% - Accent4 4 3 2 2 2 4 2 3" xfId="20344"/>
    <cellStyle name="20% - Accent4 4 3 2 2 2 4 3" xfId="20345"/>
    <cellStyle name="20% - Accent4 4 3 2 2 2 4 3 2" xfId="20346"/>
    <cellStyle name="20% - Accent4 4 3 2 2 2 4 4" xfId="20347"/>
    <cellStyle name="20% - Accent4 4 3 2 2 2 4 5" xfId="20348"/>
    <cellStyle name="20% - Accent4 4 3 2 2 2 5" xfId="20349"/>
    <cellStyle name="20% - Accent4 4 3 2 2 2 5 2" xfId="20350"/>
    <cellStyle name="20% - Accent4 4 3 2 2 2 5 3" xfId="20351"/>
    <cellStyle name="20% - Accent4 4 3 2 2 2 6" xfId="20352"/>
    <cellStyle name="20% - Accent4 4 3 2 2 2 6 2" xfId="20353"/>
    <cellStyle name="20% - Accent4 4 3 2 2 2 6 3" xfId="20354"/>
    <cellStyle name="20% - Accent4 4 3 2 2 2 7" xfId="20355"/>
    <cellStyle name="20% - Accent4 4 3 2 2 2 7 2" xfId="20356"/>
    <cellStyle name="20% - Accent4 4 3 2 2 2 8" xfId="20357"/>
    <cellStyle name="20% - Accent4 4 3 2 2 2 9" xfId="20358"/>
    <cellStyle name="20% - Accent4 4 3 2 2 3" xfId="882"/>
    <cellStyle name="20% - Accent4 4 3 2 2 3 2" xfId="20359"/>
    <cellStyle name="20% - Accent4 4 3 2 2 3 2 2" xfId="20360"/>
    <cellStyle name="20% - Accent4 4 3 2 2 3 2 3" xfId="20361"/>
    <cellStyle name="20% - Accent4 4 3 2 2 3 3" xfId="20362"/>
    <cellStyle name="20% - Accent4 4 3 2 2 3 3 2" xfId="20363"/>
    <cellStyle name="20% - Accent4 4 3 2 2 3 3 3" xfId="20364"/>
    <cellStyle name="20% - Accent4 4 3 2 2 3 4" xfId="20365"/>
    <cellStyle name="20% - Accent4 4 3 2 2 3 4 2" xfId="20366"/>
    <cellStyle name="20% - Accent4 4 3 2 2 3 5" xfId="20367"/>
    <cellStyle name="20% - Accent4 4 3 2 2 3 6" xfId="20368"/>
    <cellStyle name="20% - Accent4 4 3 2 2 4" xfId="883"/>
    <cellStyle name="20% - Accent4 4 3 2 2 4 2" xfId="20369"/>
    <cellStyle name="20% - Accent4 4 3 2 2 4 2 2" xfId="20370"/>
    <cellStyle name="20% - Accent4 4 3 2 2 4 2 3" xfId="20371"/>
    <cellStyle name="20% - Accent4 4 3 2 2 4 3" xfId="20372"/>
    <cellStyle name="20% - Accent4 4 3 2 2 4 3 2" xfId="20373"/>
    <cellStyle name="20% - Accent4 4 3 2 2 4 3 3" xfId="20374"/>
    <cellStyle name="20% - Accent4 4 3 2 2 4 4" xfId="20375"/>
    <cellStyle name="20% - Accent4 4 3 2 2 4 4 2" xfId="20376"/>
    <cellStyle name="20% - Accent4 4 3 2 2 4 5" xfId="20377"/>
    <cellStyle name="20% - Accent4 4 3 2 2 4 6" xfId="20378"/>
    <cellStyle name="20% - Accent4 4 3 2 2 5" xfId="14549"/>
    <cellStyle name="20% - Accent4 4 3 2 2 5 2" xfId="20379"/>
    <cellStyle name="20% - Accent4 4 3 2 2 5 2 2" xfId="20380"/>
    <cellStyle name="20% - Accent4 4 3 2 2 5 2 3" xfId="20381"/>
    <cellStyle name="20% - Accent4 4 3 2 2 5 3" xfId="20382"/>
    <cellStyle name="20% - Accent4 4 3 2 2 5 3 2" xfId="20383"/>
    <cellStyle name="20% - Accent4 4 3 2 2 5 4" xfId="20384"/>
    <cellStyle name="20% - Accent4 4 3 2 2 5 5" xfId="20385"/>
    <cellStyle name="20% - Accent4 4 3 2 2 6" xfId="20386"/>
    <cellStyle name="20% - Accent4 4 3 2 2 6 2" xfId="20387"/>
    <cellStyle name="20% - Accent4 4 3 2 2 6 3" xfId="20388"/>
    <cellStyle name="20% - Accent4 4 3 2 2 7" xfId="20389"/>
    <cellStyle name="20% - Accent4 4 3 2 2 7 2" xfId="20390"/>
    <cellStyle name="20% - Accent4 4 3 2 2 7 3" xfId="20391"/>
    <cellStyle name="20% - Accent4 4 3 2 2 8" xfId="20392"/>
    <cellStyle name="20% - Accent4 4 3 2 2 8 2" xfId="20393"/>
    <cellStyle name="20% - Accent4 4 3 2 2 9" xfId="20394"/>
    <cellStyle name="20% - Accent4 4 3 2 3" xfId="884"/>
    <cellStyle name="20% - Accent4 4 3 2 3 2" xfId="885"/>
    <cellStyle name="20% - Accent4 4 3 2 3 2 2" xfId="20395"/>
    <cellStyle name="20% - Accent4 4 3 2 3 2 2 2" xfId="20396"/>
    <cellStyle name="20% - Accent4 4 3 2 3 2 2 3" xfId="20397"/>
    <cellStyle name="20% - Accent4 4 3 2 3 2 3" xfId="20398"/>
    <cellStyle name="20% - Accent4 4 3 2 3 2 3 2" xfId="20399"/>
    <cellStyle name="20% - Accent4 4 3 2 3 2 3 3" xfId="20400"/>
    <cellStyle name="20% - Accent4 4 3 2 3 2 4" xfId="20401"/>
    <cellStyle name="20% - Accent4 4 3 2 3 2 4 2" xfId="20402"/>
    <cellStyle name="20% - Accent4 4 3 2 3 2 5" xfId="20403"/>
    <cellStyle name="20% - Accent4 4 3 2 3 2 6" xfId="20404"/>
    <cellStyle name="20% - Accent4 4 3 2 3 3" xfId="14550"/>
    <cellStyle name="20% - Accent4 4 3 2 3 3 2" xfId="20405"/>
    <cellStyle name="20% - Accent4 4 3 2 3 3 2 2" xfId="20406"/>
    <cellStyle name="20% - Accent4 4 3 2 3 3 2 3" xfId="20407"/>
    <cellStyle name="20% - Accent4 4 3 2 3 3 3" xfId="20408"/>
    <cellStyle name="20% - Accent4 4 3 2 3 3 3 2" xfId="20409"/>
    <cellStyle name="20% - Accent4 4 3 2 3 3 3 3" xfId="20410"/>
    <cellStyle name="20% - Accent4 4 3 2 3 3 4" xfId="20411"/>
    <cellStyle name="20% - Accent4 4 3 2 3 3 4 2" xfId="20412"/>
    <cellStyle name="20% - Accent4 4 3 2 3 3 5" xfId="20413"/>
    <cellStyle name="20% - Accent4 4 3 2 3 3 6" xfId="20414"/>
    <cellStyle name="20% - Accent4 4 3 2 3 4" xfId="20415"/>
    <cellStyle name="20% - Accent4 4 3 2 3 4 2" xfId="20416"/>
    <cellStyle name="20% - Accent4 4 3 2 3 4 2 2" xfId="20417"/>
    <cellStyle name="20% - Accent4 4 3 2 3 4 2 3" xfId="20418"/>
    <cellStyle name="20% - Accent4 4 3 2 3 4 3" xfId="20419"/>
    <cellStyle name="20% - Accent4 4 3 2 3 4 3 2" xfId="20420"/>
    <cellStyle name="20% - Accent4 4 3 2 3 4 4" xfId="20421"/>
    <cellStyle name="20% - Accent4 4 3 2 3 4 5" xfId="20422"/>
    <cellStyle name="20% - Accent4 4 3 2 3 5" xfId="20423"/>
    <cellStyle name="20% - Accent4 4 3 2 3 5 2" xfId="20424"/>
    <cellStyle name="20% - Accent4 4 3 2 3 5 3" xfId="20425"/>
    <cellStyle name="20% - Accent4 4 3 2 3 6" xfId="20426"/>
    <cellStyle name="20% - Accent4 4 3 2 3 6 2" xfId="20427"/>
    <cellStyle name="20% - Accent4 4 3 2 3 6 3" xfId="20428"/>
    <cellStyle name="20% - Accent4 4 3 2 3 7" xfId="20429"/>
    <cellStyle name="20% - Accent4 4 3 2 3 7 2" xfId="20430"/>
    <cellStyle name="20% - Accent4 4 3 2 3 8" xfId="20431"/>
    <cellStyle name="20% - Accent4 4 3 2 3 9" xfId="20432"/>
    <cellStyle name="20% - Accent4 4 3 2 4" xfId="886"/>
    <cellStyle name="20% - Accent4 4 3 2 4 2" xfId="20433"/>
    <cellStyle name="20% - Accent4 4 3 2 4 2 2" xfId="20434"/>
    <cellStyle name="20% - Accent4 4 3 2 4 2 2 2" xfId="20435"/>
    <cellStyle name="20% - Accent4 4 3 2 4 2 2 3" xfId="20436"/>
    <cellStyle name="20% - Accent4 4 3 2 4 2 3" xfId="20437"/>
    <cellStyle name="20% - Accent4 4 3 2 4 2 3 2" xfId="20438"/>
    <cellStyle name="20% - Accent4 4 3 2 4 2 3 3" xfId="20439"/>
    <cellStyle name="20% - Accent4 4 3 2 4 2 4" xfId="20440"/>
    <cellStyle name="20% - Accent4 4 3 2 4 2 4 2" xfId="20441"/>
    <cellStyle name="20% - Accent4 4 3 2 4 2 5" xfId="20442"/>
    <cellStyle name="20% - Accent4 4 3 2 4 2 6" xfId="20443"/>
    <cellStyle name="20% - Accent4 4 3 2 4 3" xfId="20444"/>
    <cellStyle name="20% - Accent4 4 3 2 4 3 2" xfId="20445"/>
    <cellStyle name="20% - Accent4 4 3 2 4 3 2 2" xfId="20446"/>
    <cellStyle name="20% - Accent4 4 3 2 4 3 2 3" xfId="20447"/>
    <cellStyle name="20% - Accent4 4 3 2 4 3 3" xfId="20448"/>
    <cellStyle name="20% - Accent4 4 3 2 4 3 3 2" xfId="20449"/>
    <cellStyle name="20% - Accent4 4 3 2 4 3 3 3" xfId="20450"/>
    <cellStyle name="20% - Accent4 4 3 2 4 3 4" xfId="20451"/>
    <cellStyle name="20% - Accent4 4 3 2 4 3 4 2" xfId="20452"/>
    <cellStyle name="20% - Accent4 4 3 2 4 3 5" xfId="20453"/>
    <cellStyle name="20% - Accent4 4 3 2 4 3 6" xfId="20454"/>
    <cellStyle name="20% - Accent4 4 3 2 4 4" xfId="20455"/>
    <cellStyle name="20% - Accent4 4 3 2 4 4 2" xfId="20456"/>
    <cellStyle name="20% - Accent4 4 3 2 4 4 2 2" xfId="20457"/>
    <cellStyle name="20% - Accent4 4 3 2 4 4 2 3" xfId="20458"/>
    <cellStyle name="20% - Accent4 4 3 2 4 4 3" xfId="20459"/>
    <cellStyle name="20% - Accent4 4 3 2 4 4 3 2" xfId="20460"/>
    <cellStyle name="20% - Accent4 4 3 2 4 4 4" xfId="20461"/>
    <cellStyle name="20% - Accent4 4 3 2 4 4 5" xfId="20462"/>
    <cellStyle name="20% - Accent4 4 3 2 4 5" xfId="20463"/>
    <cellStyle name="20% - Accent4 4 3 2 4 5 2" xfId="20464"/>
    <cellStyle name="20% - Accent4 4 3 2 4 5 3" xfId="20465"/>
    <cellStyle name="20% - Accent4 4 3 2 4 6" xfId="20466"/>
    <cellStyle name="20% - Accent4 4 3 2 4 6 2" xfId="20467"/>
    <cellStyle name="20% - Accent4 4 3 2 4 6 3" xfId="20468"/>
    <cellStyle name="20% - Accent4 4 3 2 4 7" xfId="20469"/>
    <cellStyle name="20% - Accent4 4 3 2 4 7 2" xfId="20470"/>
    <cellStyle name="20% - Accent4 4 3 2 4 8" xfId="20471"/>
    <cellStyle name="20% - Accent4 4 3 2 4 9" xfId="20472"/>
    <cellStyle name="20% - Accent4 4 3 2 5" xfId="887"/>
    <cellStyle name="20% - Accent4 4 3 2 5 2" xfId="20473"/>
    <cellStyle name="20% - Accent4 4 3 2 5 2 2" xfId="20474"/>
    <cellStyle name="20% - Accent4 4 3 2 5 2 3" xfId="20475"/>
    <cellStyle name="20% - Accent4 4 3 2 5 3" xfId="20476"/>
    <cellStyle name="20% - Accent4 4 3 2 5 3 2" xfId="20477"/>
    <cellStyle name="20% - Accent4 4 3 2 5 3 3" xfId="20478"/>
    <cellStyle name="20% - Accent4 4 3 2 5 4" xfId="20479"/>
    <cellStyle name="20% - Accent4 4 3 2 5 4 2" xfId="20480"/>
    <cellStyle name="20% - Accent4 4 3 2 5 5" xfId="20481"/>
    <cellStyle name="20% - Accent4 4 3 2 5 6" xfId="20482"/>
    <cellStyle name="20% - Accent4 4 3 2 6" xfId="14551"/>
    <cellStyle name="20% - Accent4 4 3 2 6 2" xfId="20483"/>
    <cellStyle name="20% - Accent4 4 3 2 6 2 2" xfId="20484"/>
    <cellStyle name="20% - Accent4 4 3 2 6 2 3" xfId="20485"/>
    <cellStyle name="20% - Accent4 4 3 2 6 3" xfId="20486"/>
    <cellStyle name="20% - Accent4 4 3 2 6 3 2" xfId="20487"/>
    <cellStyle name="20% - Accent4 4 3 2 6 3 3" xfId="20488"/>
    <cellStyle name="20% - Accent4 4 3 2 6 4" xfId="20489"/>
    <cellStyle name="20% - Accent4 4 3 2 6 4 2" xfId="20490"/>
    <cellStyle name="20% - Accent4 4 3 2 6 5" xfId="20491"/>
    <cellStyle name="20% - Accent4 4 3 2 6 6" xfId="20492"/>
    <cellStyle name="20% - Accent4 4 3 2 7" xfId="20493"/>
    <cellStyle name="20% - Accent4 4 3 2 7 2" xfId="20494"/>
    <cellStyle name="20% - Accent4 4 3 2 7 2 2" xfId="20495"/>
    <cellStyle name="20% - Accent4 4 3 2 7 2 3" xfId="20496"/>
    <cellStyle name="20% - Accent4 4 3 2 7 3" xfId="20497"/>
    <cellStyle name="20% - Accent4 4 3 2 7 3 2" xfId="20498"/>
    <cellStyle name="20% - Accent4 4 3 2 7 4" xfId="20499"/>
    <cellStyle name="20% - Accent4 4 3 2 7 5" xfId="20500"/>
    <cellStyle name="20% - Accent4 4 3 2 8" xfId="20501"/>
    <cellStyle name="20% - Accent4 4 3 2 8 2" xfId="20502"/>
    <cellStyle name="20% - Accent4 4 3 2 8 3" xfId="20503"/>
    <cellStyle name="20% - Accent4 4 3 2 9" xfId="20504"/>
    <cellStyle name="20% - Accent4 4 3 2 9 2" xfId="20505"/>
    <cellStyle name="20% - Accent4 4 3 2 9 3" xfId="20506"/>
    <cellStyle name="20% - Accent4 4 3 3" xfId="888"/>
    <cellStyle name="20% - Accent4 4 3 3 10" xfId="20507"/>
    <cellStyle name="20% - Accent4 4 3 3 2" xfId="889"/>
    <cellStyle name="20% - Accent4 4 3 3 2 2" xfId="890"/>
    <cellStyle name="20% - Accent4 4 3 3 2 2 2" xfId="20508"/>
    <cellStyle name="20% - Accent4 4 3 3 2 2 2 2" xfId="20509"/>
    <cellStyle name="20% - Accent4 4 3 3 2 2 2 3" xfId="20510"/>
    <cellStyle name="20% - Accent4 4 3 3 2 2 3" xfId="20511"/>
    <cellStyle name="20% - Accent4 4 3 3 2 2 3 2" xfId="20512"/>
    <cellStyle name="20% - Accent4 4 3 3 2 2 3 3" xfId="20513"/>
    <cellStyle name="20% - Accent4 4 3 3 2 2 4" xfId="20514"/>
    <cellStyle name="20% - Accent4 4 3 3 2 2 4 2" xfId="20515"/>
    <cellStyle name="20% - Accent4 4 3 3 2 2 5" xfId="20516"/>
    <cellStyle name="20% - Accent4 4 3 3 2 2 6" xfId="20517"/>
    <cellStyle name="20% - Accent4 4 3 3 2 3" xfId="14552"/>
    <cellStyle name="20% - Accent4 4 3 3 2 3 2" xfId="20518"/>
    <cellStyle name="20% - Accent4 4 3 3 2 3 2 2" xfId="20519"/>
    <cellStyle name="20% - Accent4 4 3 3 2 3 2 3" xfId="20520"/>
    <cellStyle name="20% - Accent4 4 3 3 2 3 3" xfId="20521"/>
    <cellStyle name="20% - Accent4 4 3 3 2 3 3 2" xfId="20522"/>
    <cellStyle name="20% - Accent4 4 3 3 2 3 3 3" xfId="20523"/>
    <cellStyle name="20% - Accent4 4 3 3 2 3 4" xfId="20524"/>
    <cellStyle name="20% - Accent4 4 3 3 2 3 4 2" xfId="20525"/>
    <cellStyle name="20% - Accent4 4 3 3 2 3 5" xfId="20526"/>
    <cellStyle name="20% - Accent4 4 3 3 2 3 6" xfId="20527"/>
    <cellStyle name="20% - Accent4 4 3 3 2 4" xfId="20528"/>
    <cellStyle name="20% - Accent4 4 3 3 2 4 2" xfId="20529"/>
    <cellStyle name="20% - Accent4 4 3 3 2 4 2 2" xfId="20530"/>
    <cellStyle name="20% - Accent4 4 3 3 2 4 2 3" xfId="20531"/>
    <cellStyle name="20% - Accent4 4 3 3 2 4 3" xfId="20532"/>
    <cellStyle name="20% - Accent4 4 3 3 2 4 3 2" xfId="20533"/>
    <cellStyle name="20% - Accent4 4 3 3 2 4 4" xfId="20534"/>
    <cellStyle name="20% - Accent4 4 3 3 2 4 5" xfId="20535"/>
    <cellStyle name="20% - Accent4 4 3 3 2 5" xfId="20536"/>
    <cellStyle name="20% - Accent4 4 3 3 2 5 2" xfId="20537"/>
    <cellStyle name="20% - Accent4 4 3 3 2 5 3" xfId="20538"/>
    <cellStyle name="20% - Accent4 4 3 3 2 6" xfId="20539"/>
    <cellStyle name="20% - Accent4 4 3 3 2 6 2" xfId="20540"/>
    <cellStyle name="20% - Accent4 4 3 3 2 6 3" xfId="20541"/>
    <cellStyle name="20% - Accent4 4 3 3 2 7" xfId="20542"/>
    <cellStyle name="20% - Accent4 4 3 3 2 7 2" xfId="20543"/>
    <cellStyle name="20% - Accent4 4 3 3 2 8" xfId="20544"/>
    <cellStyle name="20% - Accent4 4 3 3 2 9" xfId="20545"/>
    <cellStyle name="20% - Accent4 4 3 3 3" xfId="891"/>
    <cellStyle name="20% - Accent4 4 3 3 3 2" xfId="20546"/>
    <cellStyle name="20% - Accent4 4 3 3 3 2 2" xfId="20547"/>
    <cellStyle name="20% - Accent4 4 3 3 3 2 3" xfId="20548"/>
    <cellStyle name="20% - Accent4 4 3 3 3 3" xfId="20549"/>
    <cellStyle name="20% - Accent4 4 3 3 3 3 2" xfId="20550"/>
    <cellStyle name="20% - Accent4 4 3 3 3 3 3" xfId="20551"/>
    <cellStyle name="20% - Accent4 4 3 3 3 4" xfId="20552"/>
    <cellStyle name="20% - Accent4 4 3 3 3 4 2" xfId="20553"/>
    <cellStyle name="20% - Accent4 4 3 3 3 5" xfId="20554"/>
    <cellStyle name="20% - Accent4 4 3 3 3 6" xfId="20555"/>
    <cellStyle name="20% - Accent4 4 3 3 4" xfId="892"/>
    <cellStyle name="20% - Accent4 4 3 3 4 2" xfId="20556"/>
    <cellStyle name="20% - Accent4 4 3 3 4 2 2" xfId="20557"/>
    <cellStyle name="20% - Accent4 4 3 3 4 2 3" xfId="20558"/>
    <cellStyle name="20% - Accent4 4 3 3 4 3" xfId="20559"/>
    <cellStyle name="20% - Accent4 4 3 3 4 3 2" xfId="20560"/>
    <cellStyle name="20% - Accent4 4 3 3 4 3 3" xfId="20561"/>
    <cellStyle name="20% - Accent4 4 3 3 4 4" xfId="20562"/>
    <cellStyle name="20% - Accent4 4 3 3 4 4 2" xfId="20563"/>
    <cellStyle name="20% - Accent4 4 3 3 4 5" xfId="20564"/>
    <cellStyle name="20% - Accent4 4 3 3 4 6" xfId="20565"/>
    <cellStyle name="20% - Accent4 4 3 3 5" xfId="14553"/>
    <cellStyle name="20% - Accent4 4 3 3 5 2" xfId="20566"/>
    <cellStyle name="20% - Accent4 4 3 3 5 2 2" xfId="20567"/>
    <cellStyle name="20% - Accent4 4 3 3 5 2 3" xfId="20568"/>
    <cellStyle name="20% - Accent4 4 3 3 5 3" xfId="20569"/>
    <cellStyle name="20% - Accent4 4 3 3 5 3 2" xfId="20570"/>
    <cellStyle name="20% - Accent4 4 3 3 5 4" xfId="20571"/>
    <cellStyle name="20% - Accent4 4 3 3 5 5" xfId="20572"/>
    <cellStyle name="20% - Accent4 4 3 3 6" xfId="20573"/>
    <cellStyle name="20% - Accent4 4 3 3 6 2" xfId="20574"/>
    <cellStyle name="20% - Accent4 4 3 3 6 3" xfId="20575"/>
    <cellStyle name="20% - Accent4 4 3 3 7" xfId="20576"/>
    <cellStyle name="20% - Accent4 4 3 3 7 2" xfId="20577"/>
    <cellStyle name="20% - Accent4 4 3 3 7 3" xfId="20578"/>
    <cellStyle name="20% - Accent4 4 3 3 8" xfId="20579"/>
    <cellStyle name="20% - Accent4 4 3 3 8 2" xfId="20580"/>
    <cellStyle name="20% - Accent4 4 3 3 9" xfId="20581"/>
    <cellStyle name="20% - Accent4 4 3 4" xfId="893"/>
    <cellStyle name="20% - Accent4 4 3 4 2" xfId="894"/>
    <cellStyle name="20% - Accent4 4 3 4 2 2" xfId="20582"/>
    <cellStyle name="20% - Accent4 4 3 4 2 2 2" xfId="20583"/>
    <cellStyle name="20% - Accent4 4 3 4 2 2 3" xfId="20584"/>
    <cellStyle name="20% - Accent4 4 3 4 2 3" xfId="20585"/>
    <cellStyle name="20% - Accent4 4 3 4 2 3 2" xfId="20586"/>
    <cellStyle name="20% - Accent4 4 3 4 2 3 3" xfId="20587"/>
    <cellStyle name="20% - Accent4 4 3 4 2 4" xfId="20588"/>
    <cellStyle name="20% - Accent4 4 3 4 2 4 2" xfId="20589"/>
    <cellStyle name="20% - Accent4 4 3 4 2 5" xfId="20590"/>
    <cellStyle name="20% - Accent4 4 3 4 2 6" xfId="20591"/>
    <cellStyle name="20% - Accent4 4 3 4 3" xfId="8796"/>
    <cellStyle name="20% - Accent4 4 3 4 3 2" xfId="20592"/>
    <cellStyle name="20% - Accent4 4 3 4 3 2 2" xfId="20593"/>
    <cellStyle name="20% - Accent4 4 3 4 3 2 3" xfId="20594"/>
    <cellStyle name="20% - Accent4 4 3 4 3 3" xfId="20595"/>
    <cellStyle name="20% - Accent4 4 3 4 3 3 2" xfId="20596"/>
    <cellStyle name="20% - Accent4 4 3 4 3 3 3" xfId="20597"/>
    <cellStyle name="20% - Accent4 4 3 4 3 4" xfId="20598"/>
    <cellStyle name="20% - Accent4 4 3 4 3 4 2" xfId="20599"/>
    <cellStyle name="20% - Accent4 4 3 4 3 5" xfId="20600"/>
    <cellStyle name="20% - Accent4 4 3 4 3 6" xfId="20601"/>
    <cellStyle name="20% - Accent4 4 3 4 4" xfId="8797"/>
    <cellStyle name="20% - Accent4 4 3 4 4 2" xfId="20602"/>
    <cellStyle name="20% - Accent4 4 3 4 4 2 2" xfId="20603"/>
    <cellStyle name="20% - Accent4 4 3 4 4 2 3" xfId="20604"/>
    <cellStyle name="20% - Accent4 4 3 4 4 3" xfId="20605"/>
    <cellStyle name="20% - Accent4 4 3 4 4 3 2" xfId="20606"/>
    <cellStyle name="20% - Accent4 4 3 4 4 4" xfId="20607"/>
    <cellStyle name="20% - Accent4 4 3 4 4 5" xfId="20608"/>
    <cellStyle name="20% - Accent4 4 3 4 5" xfId="20609"/>
    <cellStyle name="20% - Accent4 4 3 4 5 2" xfId="20610"/>
    <cellStyle name="20% - Accent4 4 3 4 5 3" xfId="20611"/>
    <cellStyle name="20% - Accent4 4 3 4 6" xfId="20612"/>
    <cellStyle name="20% - Accent4 4 3 4 6 2" xfId="20613"/>
    <cellStyle name="20% - Accent4 4 3 4 6 3" xfId="20614"/>
    <cellStyle name="20% - Accent4 4 3 4 7" xfId="20615"/>
    <cellStyle name="20% - Accent4 4 3 4 7 2" xfId="20616"/>
    <cellStyle name="20% - Accent4 4 3 4 8" xfId="20617"/>
    <cellStyle name="20% - Accent4 4 3 4 9" xfId="20618"/>
    <cellStyle name="20% - Accent4 4 3 5" xfId="895"/>
    <cellStyle name="20% - Accent4 4 3 5 2" xfId="8798"/>
    <cellStyle name="20% - Accent4 4 3 5 2 2" xfId="20619"/>
    <cellStyle name="20% - Accent4 4 3 5 2 2 2" xfId="20620"/>
    <cellStyle name="20% - Accent4 4 3 5 2 2 3" xfId="20621"/>
    <cellStyle name="20% - Accent4 4 3 5 2 3" xfId="20622"/>
    <cellStyle name="20% - Accent4 4 3 5 2 3 2" xfId="20623"/>
    <cellStyle name="20% - Accent4 4 3 5 2 3 3" xfId="20624"/>
    <cellStyle name="20% - Accent4 4 3 5 2 4" xfId="20625"/>
    <cellStyle name="20% - Accent4 4 3 5 2 4 2" xfId="20626"/>
    <cellStyle name="20% - Accent4 4 3 5 2 5" xfId="20627"/>
    <cellStyle name="20% - Accent4 4 3 5 2 6" xfId="20628"/>
    <cellStyle name="20% - Accent4 4 3 5 3" xfId="20629"/>
    <cellStyle name="20% - Accent4 4 3 5 3 2" xfId="20630"/>
    <cellStyle name="20% - Accent4 4 3 5 3 2 2" xfId="20631"/>
    <cellStyle name="20% - Accent4 4 3 5 3 2 3" xfId="20632"/>
    <cellStyle name="20% - Accent4 4 3 5 3 3" xfId="20633"/>
    <cellStyle name="20% - Accent4 4 3 5 3 3 2" xfId="20634"/>
    <cellStyle name="20% - Accent4 4 3 5 3 3 3" xfId="20635"/>
    <cellStyle name="20% - Accent4 4 3 5 3 4" xfId="20636"/>
    <cellStyle name="20% - Accent4 4 3 5 3 4 2" xfId="20637"/>
    <cellStyle name="20% - Accent4 4 3 5 3 5" xfId="20638"/>
    <cellStyle name="20% - Accent4 4 3 5 3 6" xfId="20639"/>
    <cellStyle name="20% - Accent4 4 3 5 4" xfId="20640"/>
    <cellStyle name="20% - Accent4 4 3 5 4 2" xfId="20641"/>
    <cellStyle name="20% - Accent4 4 3 5 4 2 2" xfId="20642"/>
    <cellStyle name="20% - Accent4 4 3 5 4 2 3" xfId="20643"/>
    <cellStyle name="20% - Accent4 4 3 5 4 3" xfId="20644"/>
    <cellStyle name="20% - Accent4 4 3 5 4 3 2" xfId="20645"/>
    <cellStyle name="20% - Accent4 4 3 5 4 4" xfId="20646"/>
    <cellStyle name="20% - Accent4 4 3 5 4 5" xfId="20647"/>
    <cellStyle name="20% - Accent4 4 3 5 5" xfId="20648"/>
    <cellStyle name="20% - Accent4 4 3 5 5 2" xfId="20649"/>
    <cellStyle name="20% - Accent4 4 3 5 5 3" xfId="20650"/>
    <cellStyle name="20% - Accent4 4 3 5 6" xfId="20651"/>
    <cellStyle name="20% - Accent4 4 3 5 6 2" xfId="20652"/>
    <cellStyle name="20% - Accent4 4 3 5 6 3" xfId="20653"/>
    <cellStyle name="20% - Accent4 4 3 5 7" xfId="20654"/>
    <cellStyle name="20% - Accent4 4 3 5 7 2" xfId="20655"/>
    <cellStyle name="20% - Accent4 4 3 5 8" xfId="20656"/>
    <cellStyle name="20% - Accent4 4 3 5 9" xfId="20657"/>
    <cellStyle name="20% - Accent4 4 3 6" xfId="896"/>
    <cellStyle name="20% - Accent4 4 3 6 2" xfId="20658"/>
    <cellStyle name="20% - Accent4 4 3 6 2 2" xfId="20659"/>
    <cellStyle name="20% - Accent4 4 3 6 2 3" xfId="20660"/>
    <cellStyle name="20% - Accent4 4 3 6 3" xfId="20661"/>
    <cellStyle name="20% - Accent4 4 3 6 3 2" xfId="20662"/>
    <cellStyle name="20% - Accent4 4 3 6 3 3" xfId="20663"/>
    <cellStyle name="20% - Accent4 4 3 6 4" xfId="20664"/>
    <cellStyle name="20% - Accent4 4 3 6 4 2" xfId="20665"/>
    <cellStyle name="20% - Accent4 4 3 6 5" xfId="20666"/>
    <cellStyle name="20% - Accent4 4 3 6 6" xfId="20667"/>
    <cellStyle name="20% - Accent4 4 3 7" xfId="8799"/>
    <cellStyle name="20% - Accent4 4 3 7 2" xfId="20668"/>
    <cellStyle name="20% - Accent4 4 3 7 2 2" xfId="20669"/>
    <cellStyle name="20% - Accent4 4 3 7 2 3" xfId="20670"/>
    <cellStyle name="20% - Accent4 4 3 7 3" xfId="20671"/>
    <cellStyle name="20% - Accent4 4 3 7 3 2" xfId="20672"/>
    <cellStyle name="20% - Accent4 4 3 7 3 3" xfId="20673"/>
    <cellStyle name="20% - Accent4 4 3 7 4" xfId="20674"/>
    <cellStyle name="20% - Accent4 4 3 7 4 2" xfId="20675"/>
    <cellStyle name="20% - Accent4 4 3 7 5" xfId="20676"/>
    <cellStyle name="20% - Accent4 4 3 7 6" xfId="20677"/>
    <cellStyle name="20% - Accent4 4 3 8" xfId="8800"/>
    <cellStyle name="20% - Accent4 4 3 8 2" xfId="20678"/>
    <cellStyle name="20% - Accent4 4 3 8 2 2" xfId="20679"/>
    <cellStyle name="20% - Accent4 4 3 8 2 3" xfId="20680"/>
    <cellStyle name="20% - Accent4 4 3 8 3" xfId="20681"/>
    <cellStyle name="20% - Accent4 4 3 8 3 2" xfId="20682"/>
    <cellStyle name="20% - Accent4 4 3 8 4" xfId="20683"/>
    <cellStyle name="20% - Accent4 4 3 8 5" xfId="20684"/>
    <cellStyle name="20% - Accent4 4 3 9" xfId="8801"/>
    <cellStyle name="20% - Accent4 4 3 9 2" xfId="20685"/>
    <cellStyle name="20% - Accent4 4 3 9 3" xfId="20686"/>
    <cellStyle name="20% - Accent4 4 4" xfId="897"/>
    <cellStyle name="20% - Accent4 4 4 10" xfId="20687"/>
    <cellStyle name="20% - Accent4 4 4 10 2" xfId="20688"/>
    <cellStyle name="20% - Accent4 4 4 11" xfId="20689"/>
    <cellStyle name="20% - Accent4 4 4 12" xfId="20690"/>
    <cellStyle name="20% - Accent4 4 4 2" xfId="898"/>
    <cellStyle name="20% - Accent4 4 4 2 10" xfId="20691"/>
    <cellStyle name="20% - Accent4 4 4 2 2" xfId="899"/>
    <cellStyle name="20% - Accent4 4 4 2 2 2" xfId="900"/>
    <cellStyle name="20% - Accent4 4 4 2 2 2 2" xfId="8802"/>
    <cellStyle name="20% - Accent4 4 4 2 2 2 2 2" xfId="20692"/>
    <cellStyle name="20% - Accent4 4 4 2 2 2 2 3" xfId="20693"/>
    <cellStyle name="20% - Accent4 4 4 2 2 2 3" xfId="20694"/>
    <cellStyle name="20% - Accent4 4 4 2 2 2 3 2" xfId="20695"/>
    <cellStyle name="20% - Accent4 4 4 2 2 2 3 3" xfId="20696"/>
    <cellStyle name="20% - Accent4 4 4 2 2 2 4" xfId="20697"/>
    <cellStyle name="20% - Accent4 4 4 2 2 2 4 2" xfId="20698"/>
    <cellStyle name="20% - Accent4 4 4 2 2 2 5" xfId="20699"/>
    <cellStyle name="20% - Accent4 4 4 2 2 2 6" xfId="20700"/>
    <cellStyle name="20% - Accent4 4 4 2 2 3" xfId="901"/>
    <cellStyle name="20% - Accent4 4 4 2 2 3 2" xfId="20701"/>
    <cellStyle name="20% - Accent4 4 4 2 2 3 2 2" xfId="20702"/>
    <cellStyle name="20% - Accent4 4 4 2 2 3 2 3" xfId="20703"/>
    <cellStyle name="20% - Accent4 4 4 2 2 3 3" xfId="20704"/>
    <cellStyle name="20% - Accent4 4 4 2 2 3 3 2" xfId="20705"/>
    <cellStyle name="20% - Accent4 4 4 2 2 3 3 3" xfId="20706"/>
    <cellStyle name="20% - Accent4 4 4 2 2 3 4" xfId="20707"/>
    <cellStyle name="20% - Accent4 4 4 2 2 3 4 2" xfId="20708"/>
    <cellStyle name="20% - Accent4 4 4 2 2 3 5" xfId="20709"/>
    <cellStyle name="20% - Accent4 4 4 2 2 3 6" xfId="20710"/>
    <cellStyle name="20% - Accent4 4 4 2 2 4" xfId="8803"/>
    <cellStyle name="20% - Accent4 4 4 2 2 4 2" xfId="20711"/>
    <cellStyle name="20% - Accent4 4 4 2 2 4 2 2" xfId="20712"/>
    <cellStyle name="20% - Accent4 4 4 2 2 4 2 3" xfId="20713"/>
    <cellStyle name="20% - Accent4 4 4 2 2 4 3" xfId="20714"/>
    <cellStyle name="20% - Accent4 4 4 2 2 4 3 2" xfId="20715"/>
    <cellStyle name="20% - Accent4 4 4 2 2 4 4" xfId="20716"/>
    <cellStyle name="20% - Accent4 4 4 2 2 4 5" xfId="20717"/>
    <cellStyle name="20% - Accent4 4 4 2 2 5" xfId="20718"/>
    <cellStyle name="20% - Accent4 4 4 2 2 5 2" xfId="20719"/>
    <cellStyle name="20% - Accent4 4 4 2 2 5 3" xfId="20720"/>
    <cellStyle name="20% - Accent4 4 4 2 2 6" xfId="20721"/>
    <cellStyle name="20% - Accent4 4 4 2 2 6 2" xfId="20722"/>
    <cellStyle name="20% - Accent4 4 4 2 2 6 3" xfId="20723"/>
    <cellStyle name="20% - Accent4 4 4 2 2 7" xfId="20724"/>
    <cellStyle name="20% - Accent4 4 4 2 2 7 2" xfId="20725"/>
    <cellStyle name="20% - Accent4 4 4 2 2 8" xfId="20726"/>
    <cellStyle name="20% - Accent4 4 4 2 2 9" xfId="20727"/>
    <cellStyle name="20% - Accent4 4 4 2 3" xfId="902"/>
    <cellStyle name="20% - Accent4 4 4 2 3 2" xfId="8804"/>
    <cellStyle name="20% - Accent4 4 4 2 3 2 2" xfId="20728"/>
    <cellStyle name="20% - Accent4 4 4 2 3 2 3" xfId="20729"/>
    <cellStyle name="20% - Accent4 4 4 2 3 3" xfId="20730"/>
    <cellStyle name="20% - Accent4 4 4 2 3 3 2" xfId="20731"/>
    <cellStyle name="20% - Accent4 4 4 2 3 3 3" xfId="20732"/>
    <cellStyle name="20% - Accent4 4 4 2 3 4" xfId="20733"/>
    <cellStyle name="20% - Accent4 4 4 2 3 4 2" xfId="20734"/>
    <cellStyle name="20% - Accent4 4 4 2 3 5" xfId="20735"/>
    <cellStyle name="20% - Accent4 4 4 2 3 6" xfId="20736"/>
    <cellStyle name="20% - Accent4 4 4 2 4" xfId="903"/>
    <cellStyle name="20% - Accent4 4 4 2 4 2" xfId="20737"/>
    <cellStyle name="20% - Accent4 4 4 2 4 2 2" xfId="20738"/>
    <cellStyle name="20% - Accent4 4 4 2 4 2 3" xfId="20739"/>
    <cellStyle name="20% - Accent4 4 4 2 4 3" xfId="20740"/>
    <cellStyle name="20% - Accent4 4 4 2 4 3 2" xfId="20741"/>
    <cellStyle name="20% - Accent4 4 4 2 4 3 3" xfId="20742"/>
    <cellStyle name="20% - Accent4 4 4 2 4 4" xfId="20743"/>
    <cellStyle name="20% - Accent4 4 4 2 4 4 2" xfId="20744"/>
    <cellStyle name="20% - Accent4 4 4 2 4 5" xfId="20745"/>
    <cellStyle name="20% - Accent4 4 4 2 4 6" xfId="20746"/>
    <cellStyle name="20% - Accent4 4 4 2 5" xfId="8805"/>
    <cellStyle name="20% - Accent4 4 4 2 5 2" xfId="20747"/>
    <cellStyle name="20% - Accent4 4 4 2 5 2 2" xfId="20748"/>
    <cellStyle name="20% - Accent4 4 4 2 5 2 3" xfId="20749"/>
    <cellStyle name="20% - Accent4 4 4 2 5 3" xfId="20750"/>
    <cellStyle name="20% - Accent4 4 4 2 5 3 2" xfId="20751"/>
    <cellStyle name="20% - Accent4 4 4 2 5 4" xfId="20752"/>
    <cellStyle name="20% - Accent4 4 4 2 5 5" xfId="20753"/>
    <cellStyle name="20% - Accent4 4 4 2 6" xfId="20754"/>
    <cellStyle name="20% - Accent4 4 4 2 6 2" xfId="20755"/>
    <cellStyle name="20% - Accent4 4 4 2 6 3" xfId="20756"/>
    <cellStyle name="20% - Accent4 4 4 2 7" xfId="20757"/>
    <cellStyle name="20% - Accent4 4 4 2 7 2" xfId="20758"/>
    <cellStyle name="20% - Accent4 4 4 2 7 3" xfId="20759"/>
    <cellStyle name="20% - Accent4 4 4 2 8" xfId="20760"/>
    <cellStyle name="20% - Accent4 4 4 2 8 2" xfId="20761"/>
    <cellStyle name="20% - Accent4 4 4 2 9" xfId="20762"/>
    <cellStyle name="20% - Accent4 4 4 3" xfId="904"/>
    <cellStyle name="20% - Accent4 4 4 3 2" xfId="905"/>
    <cellStyle name="20% - Accent4 4 4 3 2 2" xfId="8806"/>
    <cellStyle name="20% - Accent4 4 4 3 2 2 2" xfId="20763"/>
    <cellStyle name="20% - Accent4 4 4 3 2 2 3" xfId="20764"/>
    <cellStyle name="20% - Accent4 4 4 3 2 3" xfId="20765"/>
    <cellStyle name="20% - Accent4 4 4 3 2 3 2" xfId="20766"/>
    <cellStyle name="20% - Accent4 4 4 3 2 3 3" xfId="20767"/>
    <cellStyle name="20% - Accent4 4 4 3 2 4" xfId="20768"/>
    <cellStyle name="20% - Accent4 4 4 3 2 4 2" xfId="20769"/>
    <cellStyle name="20% - Accent4 4 4 3 2 5" xfId="20770"/>
    <cellStyle name="20% - Accent4 4 4 3 2 6" xfId="20771"/>
    <cellStyle name="20% - Accent4 4 4 3 3" xfId="906"/>
    <cellStyle name="20% - Accent4 4 4 3 3 2" xfId="20772"/>
    <cellStyle name="20% - Accent4 4 4 3 3 2 2" xfId="20773"/>
    <cellStyle name="20% - Accent4 4 4 3 3 2 3" xfId="20774"/>
    <cellStyle name="20% - Accent4 4 4 3 3 3" xfId="20775"/>
    <cellStyle name="20% - Accent4 4 4 3 3 3 2" xfId="20776"/>
    <cellStyle name="20% - Accent4 4 4 3 3 3 3" xfId="20777"/>
    <cellStyle name="20% - Accent4 4 4 3 3 4" xfId="20778"/>
    <cellStyle name="20% - Accent4 4 4 3 3 4 2" xfId="20779"/>
    <cellStyle name="20% - Accent4 4 4 3 3 5" xfId="20780"/>
    <cellStyle name="20% - Accent4 4 4 3 3 6" xfId="20781"/>
    <cellStyle name="20% - Accent4 4 4 3 4" xfId="8807"/>
    <cellStyle name="20% - Accent4 4 4 3 4 2" xfId="20782"/>
    <cellStyle name="20% - Accent4 4 4 3 4 2 2" xfId="20783"/>
    <cellStyle name="20% - Accent4 4 4 3 4 2 3" xfId="20784"/>
    <cellStyle name="20% - Accent4 4 4 3 4 3" xfId="20785"/>
    <cellStyle name="20% - Accent4 4 4 3 4 3 2" xfId="20786"/>
    <cellStyle name="20% - Accent4 4 4 3 4 4" xfId="20787"/>
    <cellStyle name="20% - Accent4 4 4 3 4 5" xfId="20788"/>
    <cellStyle name="20% - Accent4 4 4 3 5" xfId="20789"/>
    <cellStyle name="20% - Accent4 4 4 3 5 2" xfId="20790"/>
    <cellStyle name="20% - Accent4 4 4 3 5 3" xfId="20791"/>
    <cellStyle name="20% - Accent4 4 4 3 6" xfId="20792"/>
    <cellStyle name="20% - Accent4 4 4 3 6 2" xfId="20793"/>
    <cellStyle name="20% - Accent4 4 4 3 6 3" xfId="20794"/>
    <cellStyle name="20% - Accent4 4 4 3 7" xfId="20795"/>
    <cellStyle name="20% - Accent4 4 4 3 7 2" xfId="20796"/>
    <cellStyle name="20% - Accent4 4 4 3 8" xfId="20797"/>
    <cellStyle name="20% - Accent4 4 4 3 9" xfId="20798"/>
    <cellStyle name="20% - Accent4 4 4 4" xfId="907"/>
    <cellStyle name="20% - Accent4 4 4 4 2" xfId="8808"/>
    <cellStyle name="20% - Accent4 4 4 4 2 2" xfId="20799"/>
    <cellStyle name="20% - Accent4 4 4 4 2 2 2" xfId="20800"/>
    <cellStyle name="20% - Accent4 4 4 4 2 2 3" xfId="20801"/>
    <cellStyle name="20% - Accent4 4 4 4 2 3" xfId="20802"/>
    <cellStyle name="20% - Accent4 4 4 4 2 3 2" xfId="20803"/>
    <cellStyle name="20% - Accent4 4 4 4 2 3 3" xfId="20804"/>
    <cellStyle name="20% - Accent4 4 4 4 2 4" xfId="20805"/>
    <cellStyle name="20% - Accent4 4 4 4 2 4 2" xfId="20806"/>
    <cellStyle name="20% - Accent4 4 4 4 2 5" xfId="20807"/>
    <cellStyle name="20% - Accent4 4 4 4 2 6" xfId="20808"/>
    <cellStyle name="20% - Accent4 4 4 4 3" xfId="20809"/>
    <cellStyle name="20% - Accent4 4 4 4 3 2" xfId="20810"/>
    <cellStyle name="20% - Accent4 4 4 4 3 2 2" xfId="20811"/>
    <cellStyle name="20% - Accent4 4 4 4 3 2 3" xfId="20812"/>
    <cellStyle name="20% - Accent4 4 4 4 3 3" xfId="20813"/>
    <cellStyle name="20% - Accent4 4 4 4 3 3 2" xfId="20814"/>
    <cellStyle name="20% - Accent4 4 4 4 3 3 3" xfId="20815"/>
    <cellStyle name="20% - Accent4 4 4 4 3 4" xfId="20816"/>
    <cellStyle name="20% - Accent4 4 4 4 3 4 2" xfId="20817"/>
    <cellStyle name="20% - Accent4 4 4 4 3 5" xfId="20818"/>
    <cellStyle name="20% - Accent4 4 4 4 3 6" xfId="20819"/>
    <cellStyle name="20% - Accent4 4 4 4 4" xfId="20820"/>
    <cellStyle name="20% - Accent4 4 4 4 4 2" xfId="20821"/>
    <cellStyle name="20% - Accent4 4 4 4 4 2 2" xfId="20822"/>
    <cellStyle name="20% - Accent4 4 4 4 4 2 3" xfId="20823"/>
    <cellStyle name="20% - Accent4 4 4 4 4 3" xfId="20824"/>
    <cellStyle name="20% - Accent4 4 4 4 4 3 2" xfId="20825"/>
    <cellStyle name="20% - Accent4 4 4 4 4 4" xfId="20826"/>
    <cellStyle name="20% - Accent4 4 4 4 4 5" xfId="20827"/>
    <cellStyle name="20% - Accent4 4 4 4 5" xfId="20828"/>
    <cellStyle name="20% - Accent4 4 4 4 5 2" xfId="20829"/>
    <cellStyle name="20% - Accent4 4 4 4 5 3" xfId="20830"/>
    <cellStyle name="20% - Accent4 4 4 4 6" xfId="20831"/>
    <cellStyle name="20% - Accent4 4 4 4 6 2" xfId="20832"/>
    <cellStyle name="20% - Accent4 4 4 4 6 3" xfId="20833"/>
    <cellStyle name="20% - Accent4 4 4 4 7" xfId="20834"/>
    <cellStyle name="20% - Accent4 4 4 4 7 2" xfId="20835"/>
    <cellStyle name="20% - Accent4 4 4 4 8" xfId="20836"/>
    <cellStyle name="20% - Accent4 4 4 4 9" xfId="20837"/>
    <cellStyle name="20% - Accent4 4 4 5" xfId="908"/>
    <cellStyle name="20% - Accent4 4 4 5 2" xfId="20838"/>
    <cellStyle name="20% - Accent4 4 4 5 2 2" xfId="20839"/>
    <cellStyle name="20% - Accent4 4 4 5 2 3" xfId="20840"/>
    <cellStyle name="20% - Accent4 4 4 5 3" xfId="20841"/>
    <cellStyle name="20% - Accent4 4 4 5 3 2" xfId="20842"/>
    <cellStyle name="20% - Accent4 4 4 5 3 3" xfId="20843"/>
    <cellStyle name="20% - Accent4 4 4 5 4" xfId="20844"/>
    <cellStyle name="20% - Accent4 4 4 5 4 2" xfId="20845"/>
    <cellStyle name="20% - Accent4 4 4 5 5" xfId="20846"/>
    <cellStyle name="20% - Accent4 4 4 5 6" xfId="20847"/>
    <cellStyle name="20% - Accent4 4 4 6" xfId="8809"/>
    <cellStyle name="20% - Accent4 4 4 6 2" xfId="20848"/>
    <cellStyle name="20% - Accent4 4 4 6 2 2" xfId="20849"/>
    <cellStyle name="20% - Accent4 4 4 6 2 3" xfId="20850"/>
    <cellStyle name="20% - Accent4 4 4 6 3" xfId="20851"/>
    <cellStyle name="20% - Accent4 4 4 6 3 2" xfId="20852"/>
    <cellStyle name="20% - Accent4 4 4 6 3 3" xfId="20853"/>
    <cellStyle name="20% - Accent4 4 4 6 4" xfId="20854"/>
    <cellStyle name="20% - Accent4 4 4 6 4 2" xfId="20855"/>
    <cellStyle name="20% - Accent4 4 4 6 5" xfId="20856"/>
    <cellStyle name="20% - Accent4 4 4 6 6" xfId="20857"/>
    <cellStyle name="20% - Accent4 4 4 7" xfId="20858"/>
    <cellStyle name="20% - Accent4 4 4 7 2" xfId="20859"/>
    <cellStyle name="20% - Accent4 4 4 7 2 2" xfId="20860"/>
    <cellStyle name="20% - Accent4 4 4 7 2 3" xfId="20861"/>
    <cellStyle name="20% - Accent4 4 4 7 3" xfId="20862"/>
    <cellStyle name="20% - Accent4 4 4 7 3 2" xfId="20863"/>
    <cellStyle name="20% - Accent4 4 4 7 4" xfId="20864"/>
    <cellStyle name="20% - Accent4 4 4 7 5" xfId="20865"/>
    <cellStyle name="20% - Accent4 4 4 8" xfId="20866"/>
    <cellStyle name="20% - Accent4 4 4 8 2" xfId="20867"/>
    <cellStyle name="20% - Accent4 4 4 8 3" xfId="20868"/>
    <cellStyle name="20% - Accent4 4 4 9" xfId="20869"/>
    <cellStyle name="20% - Accent4 4 4 9 2" xfId="20870"/>
    <cellStyle name="20% - Accent4 4 4 9 3" xfId="20871"/>
    <cellStyle name="20% - Accent4 4 5" xfId="909"/>
    <cellStyle name="20% - Accent4 4 5 10" xfId="20872"/>
    <cellStyle name="20% - Accent4 4 5 2" xfId="910"/>
    <cellStyle name="20% - Accent4 4 5 2 2" xfId="911"/>
    <cellStyle name="20% - Accent4 4 5 2 2 2" xfId="8810"/>
    <cellStyle name="20% - Accent4 4 5 2 2 2 2" xfId="20873"/>
    <cellStyle name="20% - Accent4 4 5 2 2 2 3" xfId="20874"/>
    <cellStyle name="20% - Accent4 4 5 2 2 3" xfId="20875"/>
    <cellStyle name="20% - Accent4 4 5 2 2 3 2" xfId="20876"/>
    <cellStyle name="20% - Accent4 4 5 2 2 3 3" xfId="20877"/>
    <cellStyle name="20% - Accent4 4 5 2 2 4" xfId="20878"/>
    <cellStyle name="20% - Accent4 4 5 2 2 4 2" xfId="20879"/>
    <cellStyle name="20% - Accent4 4 5 2 2 5" xfId="20880"/>
    <cellStyle name="20% - Accent4 4 5 2 2 6" xfId="20881"/>
    <cellStyle name="20% - Accent4 4 5 2 3" xfId="912"/>
    <cellStyle name="20% - Accent4 4 5 2 3 2" xfId="20882"/>
    <cellStyle name="20% - Accent4 4 5 2 3 2 2" xfId="20883"/>
    <cellStyle name="20% - Accent4 4 5 2 3 2 3" xfId="20884"/>
    <cellStyle name="20% - Accent4 4 5 2 3 3" xfId="20885"/>
    <cellStyle name="20% - Accent4 4 5 2 3 3 2" xfId="20886"/>
    <cellStyle name="20% - Accent4 4 5 2 3 3 3" xfId="20887"/>
    <cellStyle name="20% - Accent4 4 5 2 3 4" xfId="20888"/>
    <cellStyle name="20% - Accent4 4 5 2 3 4 2" xfId="20889"/>
    <cellStyle name="20% - Accent4 4 5 2 3 5" xfId="20890"/>
    <cellStyle name="20% - Accent4 4 5 2 3 6" xfId="20891"/>
    <cellStyle name="20% - Accent4 4 5 2 4" xfId="8811"/>
    <cellStyle name="20% - Accent4 4 5 2 4 2" xfId="20892"/>
    <cellStyle name="20% - Accent4 4 5 2 4 2 2" xfId="20893"/>
    <cellStyle name="20% - Accent4 4 5 2 4 2 3" xfId="20894"/>
    <cellStyle name="20% - Accent4 4 5 2 4 3" xfId="20895"/>
    <cellStyle name="20% - Accent4 4 5 2 4 3 2" xfId="20896"/>
    <cellStyle name="20% - Accent4 4 5 2 4 4" xfId="20897"/>
    <cellStyle name="20% - Accent4 4 5 2 4 5" xfId="20898"/>
    <cellStyle name="20% - Accent4 4 5 2 5" xfId="20899"/>
    <cellStyle name="20% - Accent4 4 5 2 5 2" xfId="20900"/>
    <cellStyle name="20% - Accent4 4 5 2 5 3" xfId="20901"/>
    <cellStyle name="20% - Accent4 4 5 2 6" xfId="20902"/>
    <cellStyle name="20% - Accent4 4 5 2 6 2" xfId="20903"/>
    <cellStyle name="20% - Accent4 4 5 2 6 3" xfId="20904"/>
    <cellStyle name="20% - Accent4 4 5 2 7" xfId="20905"/>
    <cellStyle name="20% - Accent4 4 5 2 7 2" xfId="20906"/>
    <cellStyle name="20% - Accent4 4 5 2 8" xfId="20907"/>
    <cellStyle name="20% - Accent4 4 5 2 9" xfId="20908"/>
    <cellStyle name="20% - Accent4 4 5 3" xfId="913"/>
    <cellStyle name="20% - Accent4 4 5 3 2" xfId="8812"/>
    <cellStyle name="20% - Accent4 4 5 3 2 2" xfId="20909"/>
    <cellStyle name="20% - Accent4 4 5 3 2 3" xfId="20910"/>
    <cellStyle name="20% - Accent4 4 5 3 3" xfId="20911"/>
    <cellStyle name="20% - Accent4 4 5 3 3 2" xfId="20912"/>
    <cellStyle name="20% - Accent4 4 5 3 3 3" xfId="20913"/>
    <cellStyle name="20% - Accent4 4 5 3 4" xfId="20914"/>
    <cellStyle name="20% - Accent4 4 5 3 4 2" xfId="20915"/>
    <cellStyle name="20% - Accent4 4 5 3 5" xfId="20916"/>
    <cellStyle name="20% - Accent4 4 5 3 6" xfId="20917"/>
    <cellStyle name="20% - Accent4 4 5 4" xfId="914"/>
    <cellStyle name="20% - Accent4 4 5 4 2" xfId="20918"/>
    <cellStyle name="20% - Accent4 4 5 4 2 2" xfId="20919"/>
    <cellStyle name="20% - Accent4 4 5 4 2 3" xfId="20920"/>
    <cellStyle name="20% - Accent4 4 5 4 3" xfId="20921"/>
    <cellStyle name="20% - Accent4 4 5 4 3 2" xfId="20922"/>
    <cellStyle name="20% - Accent4 4 5 4 3 3" xfId="20923"/>
    <cellStyle name="20% - Accent4 4 5 4 4" xfId="20924"/>
    <cellStyle name="20% - Accent4 4 5 4 4 2" xfId="20925"/>
    <cellStyle name="20% - Accent4 4 5 4 5" xfId="20926"/>
    <cellStyle name="20% - Accent4 4 5 4 6" xfId="20927"/>
    <cellStyle name="20% - Accent4 4 5 5" xfId="8813"/>
    <cellStyle name="20% - Accent4 4 5 5 2" xfId="20928"/>
    <cellStyle name="20% - Accent4 4 5 5 2 2" xfId="20929"/>
    <cellStyle name="20% - Accent4 4 5 5 2 3" xfId="20930"/>
    <cellStyle name="20% - Accent4 4 5 5 3" xfId="20931"/>
    <cellStyle name="20% - Accent4 4 5 5 3 2" xfId="20932"/>
    <cellStyle name="20% - Accent4 4 5 5 4" xfId="20933"/>
    <cellStyle name="20% - Accent4 4 5 5 5" xfId="20934"/>
    <cellStyle name="20% - Accent4 4 5 6" xfId="20935"/>
    <cellStyle name="20% - Accent4 4 5 6 2" xfId="20936"/>
    <cellStyle name="20% - Accent4 4 5 6 3" xfId="20937"/>
    <cellStyle name="20% - Accent4 4 5 7" xfId="20938"/>
    <cellStyle name="20% - Accent4 4 5 7 2" xfId="20939"/>
    <cellStyle name="20% - Accent4 4 5 7 3" xfId="20940"/>
    <cellStyle name="20% - Accent4 4 5 8" xfId="20941"/>
    <cellStyle name="20% - Accent4 4 5 8 2" xfId="20942"/>
    <cellStyle name="20% - Accent4 4 5 9" xfId="20943"/>
    <cellStyle name="20% - Accent4 4 6" xfId="915"/>
    <cellStyle name="20% - Accent4 4 6 2" xfId="916"/>
    <cellStyle name="20% - Accent4 4 6 2 2" xfId="8814"/>
    <cellStyle name="20% - Accent4 4 6 2 2 2" xfId="20944"/>
    <cellStyle name="20% - Accent4 4 6 2 2 3" xfId="20945"/>
    <cellStyle name="20% - Accent4 4 6 2 3" xfId="20946"/>
    <cellStyle name="20% - Accent4 4 6 2 3 2" xfId="20947"/>
    <cellStyle name="20% - Accent4 4 6 2 3 3" xfId="20948"/>
    <cellStyle name="20% - Accent4 4 6 2 4" xfId="20949"/>
    <cellStyle name="20% - Accent4 4 6 2 4 2" xfId="20950"/>
    <cellStyle name="20% - Accent4 4 6 2 5" xfId="20951"/>
    <cellStyle name="20% - Accent4 4 6 2 6" xfId="20952"/>
    <cellStyle name="20% - Accent4 4 6 3" xfId="917"/>
    <cellStyle name="20% - Accent4 4 6 3 2" xfId="20953"/>
    <cellStyle name="20% - Accent4 4 6 3 2 2" xfId="20954"/>
    <cellStyle name="20% - Accent4 4 6 3 2 3" xfId="20955"/>
    <cellStyle name="20% - Accent4 4 6 3 3" xfId="20956"/>
    <cellStyle name="20% - Accent4 4 6 3 3 2" xfId="20957"/>
    <cellStyle name="20% - Accent4 4 6 3 3 3" xfId="20958"/>
    <cellStyle name="20% - Accent4 4 6 3 4" xfId="20959"/>
    <cellStyle name="20% - Accent4 4 6 3 4 2" xfId="20960"/>
    <cellStyle name="20% - Accent4 4 6 3 5" xfId="20961"/>
    <cellStyle name="20% - Accent4 4 6 3 6" xfId="20962"/>
    <cellStyle name="20% - Accent4 4 6 4" xfId="8815"/>
    <cellStyle name="20% - Accent4 4 6 4 2" xfId="20963"/>
    <cellStyle name="20% - Accent4 4 6 4 2 2" xfId="20964"/>
    <cellStyle name="20% - Accent4 4 6 4 2 3" xfId="20965"/>
    <cellStyle name="20% - Accent4 4 6 4 3" xfId="20966"/>
    <cellStyle name="20% - Accent4 4 6 4 3 2" xfId="20967"/>
    <cellStyle name="20% - Accent4 4 6 4 4" xfId="20968"/>
    <cellStyle name="20% - Accent4 4 6 4 5" xfId="20969"/>
    <cellStyle name="20% - Accent4 4 6 5" xfId="20970"/>
    <cellStyle name="20% - Accent4 4 6 5 2" xfId="20971"/>
    <cellStyle name="20% - Accent4 4 6 5 3" xfId="20972"/>
    <cellStyle name="20% - Accent4 4 6 6" xfId="20973"/>
    <cellStyle name="20% - Accent4 4 6 6 2" xfId="20974"/>
    <cellStyle name="20% - Accent4 4 6 6 3" xfId="20975"/>
    <cellStyle name="20% - Accent4 4 6 7" xfId="20976"/>
    <cellStyle name="20% - Accent4 4 6 7 2" xfId="20977"/>
    <cellStyle name="20% - Accent4 4 6 8" xfId="20978"/>
    <cellStyle name="20% - Accent4 4 6 9" xfId="20979"/>
    <cellStyle name="20% - Accent4 4 7" xfId="918"/>
    <cellStyle name="20% - Accent4 4 7 2" xfId="8816"/>
    <cellStyle name="20% - Accent4 4 7 2 2" xfId="20980"/>
    <cellStyle name="20% - Accent4 4 7 2 2 2" xfId="20981"/>
    <cellStyle name="20% - Accent4 4 7 2 2 3" xfId="20982"/>
    <cellStyle name="20% - Accent4 4 7 2 3" xfId="20983"/>
    <cellStyle name="20% - Accent4 4 7 2 3 2" xfId="20984"/>
    <cellStyle name="20% - Accent4 4 7 2 3 3" xfId="20985"/>
    <cellStyle name="20% - Accent4 4 7 2 4" xfId="20986"/>
    <cellStyle name="20% - Accent4 4 7 2 4 2" xfId="20987"/>
    <cellStyle name="20% - Accent4 4 7 2 5" xfId="20988"/>
    <cellStyle name="20% - Accent4 4 7 2 6" xfId="20989"/>
    <cellStyle name="20% - Accent4 4 7 3" xfId="8817"/>
    <cellStyle name="20% - Accent4 4 7 3 2" xfId="20990"/>
    <cellStyle name="20% - Accent4 4 7 3 2 2" xfId="20991"/>
    <cellStyle name="20% - Accent4 4 7 3 2 3" xfId="20992"/>
    <cellStyle name="20% - Accent4 4 7 3 3" xfId="20993"/>
    <cellStyle name="20% - Accent4 4 7 3 3 2" xfId="20994"/>
    <cellStyle name="20% - Accent4 4 7 3 3 3" xfId="20995"/>
    <cellStyle name="20% - Accent4 4 7 3 4" xfId="20996"/>
    <cellStyle name="20% - Accent4 4 7 3 4 2" xfId="20997"/>
    <cellStyle name="20% - Accent4 4 7 3 5" xfId="20998"/>
    <cellStyle name="20% - Accent4 4 7 3 6" xfId="20999"/>
    <cellStyle name="20% - Accent4 4 7 4" xfId="8818"/>
    <cellStyle name="20% - Accent4 4 7 4 2" xfId="21000"/>
    <cellStyle name="20% - Accent4 4 7 4 2 2" xfId="21001"/>
    <cellStyle name="20% - Accent4 4 7 4 2 3" xfId="21002"/>
    <cellStyle name="20% - Accent4 4 7 4 3" xfId="21003"/>
    <cellStyle name="20% - Accent4 4 7 4 3 2" xfId="21004"/>
    <cellStyle name="20% - Accent4 4 7 4 4" xfId="21005"/>
    <cellStyle name="20% - Accent4 4 7 4 5" xfId="21006"/>
    <cellStyle name="20% - Accent4 4 7 5" xfId="21007"/>
    <cellStyle name="20% - Accent4 4 7 5 2" xfId="21008"/>
    <cellStyle name="20% - Accent4 4 7 5 3" xfId="21009"/>
    <cellStyle name="20% - Accent4 4 7 6" xfId="21010"/>
    <cellStyle name="20% - Accent4 4 7 6 2" xfId="21011"/>
    <cellStyle name="20% - Accent4 4 7 6 3" xfId="21012"/>
    <cellStyle name="20% - Accent4 4 7 7" xfId="21013"/>
    <cellStyle name="20% - Accent4 4 7 7 2" xfId="21014"/>
    <cellStyle name="20% - Accent4 4 7 8" xfId="21015"/>
    <cellStyle name="20% - Accent4 4 7 9" xfId="21016"/>
    <cellStyle name="20% - Accent4 4 8" xfId="919"/>
    <cellStyle name="20% - Accent4 4 8 2" xfId="21017"/>
    <cellStyle name="20% - Accent4 4 8 2 2" xfId="21018"/>
    <cellStyle name="20% - Accent4 4 8 2 3" xfId="21019"/>
    <cellStyle name="20% - Accent4 4 8 3" xfId="21020"/>
    <cellStyle name="20% - Accent4 4 8 3 2" xfId="21021"/>
    <cellStyle name="20% - Accent4 4 8 3 3" xfId="21022"/>
    <cellStyle name="20% - Accent4 4 8 4" xfId="21023"/>
    <cellStyle name="20% - Accent4 4 8 4 2" xfId="21024"/>
    <cellStyle name="20% - Accent4 4 8 5" xfId="21025"/>
    <cellStyle name="20% - Accent4 4 8 6" xfId="21026"/>
    <cellStyle name="20% - Accent4 4 9" xfId="13553"/>
    <cellStyle name="20% - Accent4 4 9 2" xfId="21027"/>
    <cellStyle name="20% - Accent4 4 9 2 2" xfId="21028"/>
    <cellStyle name="20% - Accent4 4 9 2 3" xfId="21029"/>
    <cellStyle name="20% - Accent4 4 9 3" xfId="21030"/>
    <cellStyle name="20% - Accent4 4 9 3 2" xfId="21031"/>
    <cellStyle name="20% - Accent4 4 9 3 3" xfId="21032"/>
    <cellStyle name="20% - Accent4 4 9 4" xfId="21033"/>
    <cellStyle name="20% - Accent4 4 9 4 2" xfId="21034"/>
    <cellStyle name="20% - Accent4 4 9 5" xfId="21035"/>
    <cellStyle name="20% - Accent4 4 9 6" xfId="21036"/>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14554"/>
    <cellStyle name="20% - Accent4 6 2 2 3" xfId="958"/>
    <cellStyle name="20% - Accent4 6 2 2 4" xfId="14555"/>
    <cellStyle name="20% - Accent4 6 2 3" xfId="959"/>
    <cellStyle name="20% - Accent4 6 2 3 2" xfId="960"/>
    <cellStyle name="20% - Accent4 6 2 3 3" xfId="14556"/>
    <cellStyle name="20% - Accent4 6 2 4" xfId="961"/>
    <cellStyle name="20% - Accent4 6 2 5" xfId="8819"/>
    <cellStyle name="20% - Accent4 6 3" xfId="962"/>
    <cellStyle name="20% - Accent4 6 3 2" xfId="963"/>
    <cellStyle name="20% - Accent4 6 3 2 2" xfId="964"/>
    <cellStyle name="20% - Accent4 6 3 2 3" xfId="14557"/>
    <cellStyle name="20% - Accent4 6 3 3" xfId="965"/>
    <cellStyle name="20% - Accent4 6 3 4" xfId="14558"/>
    <cellStyle name="20% - Accent4 6 4" xfId="966"/>
    <cellStyle name="20% - Accent4 6 4 2" xfId="967"/>
    <cellStyle name="20% - Accent4 6 4 3" xfId="14559"/>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xfId="62049" builtinId="46" customBuiltin="1"/>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14560"/>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14561"/>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14562"/>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1037"/>
    <cellStyle name="20% - Accent5 4 10 2" xfId="21038"/>
    <cellStyle name="20% - Accent5 4 10 2 2" xfId="21039"/>
    <cellStyle name="20% - Accent5 4 10 2 3" xfId="21040"/>
    <cellStyle name="20% - Accent5 4 10 3" xfId="21041"/>
    <cellStyle name="20% - Accent5 4 10 3 2" xfId="21042"/>
    <cellStyle name="20% - Accent5 4 10 4" xfId="21043"/>
    <cellStyle name="20% - Accent5 4 10 5" xfId="21044"/>
    <cellStyle name="20% - Accent5 4 11" xfId="21045"/>
    <cellStyle name="20% - Accent5 4 11 2" xfId="21046"/>
    <cellStyle name="20% - Accent5 4 11 3" xfId="21047"/>
    <cellStyle name="20% - Accent5 4 12" xfId="21048"/>
    <cellStyle name="20% - Accent5 4 12 2" xfId="21049"/>
    <cellStyle name="20% - Accent5 4 12 3" xfId="21050"/>
    <cellStyle name="20% - Accent5 4 13" xfId="21051"/>
    <cellStyle name="20% - Accent5 4 13 2" xfId="21052"/>
    <cellStyle name="20% - Accent5 4 14" xfId="21053"/>
    <cellStyle name="20% - Accent5 4 15" xfId="21054"/>
    <cellStyle name="20% - Accent5 4 16" xfId="21055"/>
    <cellStyle name="20% - Accent5 4 2" xfId="1135"/>
    <cellStyle name="20% - Accent5 4 2 10" xfId="21056"/>
    <cellStyle name="20% - Accent5 4 2 10 2" xfId="21057"/>
    <cellStyle name="20% - Accent5 4 2 10 3" xfId="21058"/>
    <cellStyle name="20% - Accent5 4 2 11" xfId="21059"/>
    <cellStyle name="20% - Accent5 4 2 11 2" xfId="21060"/>
    <cellStyle name="20% - Accent5 4 2 11 3" xfId="21061"/>
    <cellStyle name="20% - Accent5 4 2 12" xfId="21062"/>
    <cellStyle name="20% - Accent5 4 2 12 2" xfId="21063"/>
    <cellStyle name="20% - Accent5 4 2 13" xfId="21064"/>
    <cellStyle name="20% - Accent5 4 2 14" xfId="21065"/>
    <cellStyle name="20% - Accent5 4 2 15" xfId="21066"/>
    <cellStyle name="20% - Accent5 4 2 2" xfId="1136"/>
    <cellStyle name="20% - Accent5 4 2 2 10" xfId="21067"/>
    <cellStyle name="20% - Accent5 4 2 2 10 2" xfId="21068"/>
    <cellStyle name="20% - Accent5 4 2 2 10 3" xfId="21069"/>
    <cellStyle name="20% - Accent5 4 2 2 11" xfId="21070"/>
    <cellStyle name="20% - Accent5 4 2 2 11 2" xfId="21071"/>
    <cellStyle name="20% - Accent5 4 2 2 12" xfId="21072"/>
    <cellStyle name="20% - Accent5 4 2 2 13" xfId="21073"/>
    <cellStyle name="20% - Accent5 4 2 2 2" xfId="1137"/>
    <cellStyle name="20% - Accent5 4 2 2 2 10" xfId="21074"/>
    <cellStyle name="20% - Accent5 4 2 2 2 10 2" xfId="21075"/>
    <cellStyle name="20% - Accent5 4 2 2 2 11" xfId="21076"/>
    <cellStyle name="20% - Accent5 4 2 2 2 12" xfId="21077"/>
    <cellStyle name="20% - Accent5 4 2 2 2 2" xfId="1138"/>
    <cellStyle name="20% - Accent5 4 2 2 2 2 10" xfId="21078"/>
    <cellStyle name="20% - Accent5 4 2 2 2 2 2" xfId="1139"/>
    <cellStyle name="20% - Accent5 4 2 2 2 2 2 2" xfId="21079"/>
    <cellStyle name="20% - Accent5 4 2 2 2 2 2 2 2" xfId="21080"/>
    <cellStyle name="20% - Accent5 4 2 2 2 2 2 2 2 2" xfId="21081"/>
    <cellStyle name="20% - Accent5 4 2 2 2 2 2 2 2 3" xfId="21082"/>
    <cellStyle name="20% - Accent5 4 2 2 2 2 2 2 3" xfId="21083"/>
    <cellStyle name="20% - Accent5 4 2 2 2 2 2 2 3 2" xfId="21084"/>
    <cellStyle name="20% - Accent5 4 2 2 2 2 2 2 3 3" xfId="21085"/>
    <cellStyle name="20% - Accent5 4 2 2 2 2 2 2 4" xfId="21086"/>
    <cellStyle name="20% - Accent5 4 2 2 2 2 2 2 4 2" xfId="21087"/>
    <cellStyle name="20% - Accent5 4 2 2 2 2 2 2 5" xfId="21088"/>
    <cellStyle name="20% - Accent5 4 2 2 2 2 2 2 6" xfId="21089"/>
    <cellStyle name="20% - Accent5 4 2 2 2 2 2 3" xfId="21090"/>
    <cellStyle name="20% - Accent5 4 2 2 2 2 2 3 2" xfId="21091"/>
    <cellStyle name="20% - Accent5 4 2 2 2 2 2 3 2 2" xfId="21092"/>
    <cellStyle name="20% - Accent5 4 2 2 2 2 2 3 2 3" xfId="21093"/>
    <cellStyle name="20% - Accent5 4 2 2 2 2 2 3 3" xfId="21094"/>
    <cellStyle name="20% - Accent5 4 2 2 2 2 2 3 3 2" xfId="21095"/>
    <cellStyle name="20% - Accent5 4 2 2 2 2 2 3 3 3" xfId="21096"/>
    <cellStyle name="20% - Accent5 4 2 2 2 2 2 3 4" xfId="21097"/>
    <cellStyle name="20% - Accent5 4 2 2 2 2 2 3 4 2" xfId="21098"/>
    <cellStyle name="20% - Accent5 4 2 2 2 2 2 3 5" xfId="21099"/>
    <cellStyle name="20% - Accent5 4 2 2 2 2 2 3 6" xfId="21100"/>
    <cellStyle name="20% - Accent5 4 2 2 2 2 2 4" xfId="21101"/>
    <cellStyle name="20% - Accent5 4 2 2 2 2 2 4 2" xfId="21102"/>
    <cellStyle name="20% - Accent5 4 2 2 2 2 2 4 2 2" xfId="21103"/>
    <cellStyle name="20% - Accent5 4 2 2 2 2 2 4 2 3" xfId="21104"/>
    <cellStyle name="20% - Accent5 4 2 2 2 2 2 4 3" xfId="21105"/>
    <cellStyle name="20% - Accent5 4 2 2 2 2 2 4 3 2" xfId="21106"/>
    <cellStyle name="20% - Accent5 4 2 2 2 2 2 4 4" xfId="21107"/>
    <cellStyle name="20% - Accent5 4 2 2 2 2 2 4 5" xfId="21108"/>
    <cellStyle name="20% - Accent5 4 2 2 2 2 2 5" xfId="21109"/>
    <cellStyle name="20% - Accent5 4 2 2 2 2 2 5 2" xfId="21110"/>
    <cellStyle name="20% - Accent5 4 2 2 2 2 2 5 3" xfId="21111"/>
    <cellStyle name="20% - Accent5 4 2 2 2 2 2 6" xfId="21112"/>
    <cellStyle name="20% - Accent5 4 2 2 2 2 2 6 2" xfId="21113"/>
    <cellStyle name="20% - Accent5 4 2 2 2 2 2 6 3" xfId="21114"/>
    <cellStyle name="20% - Accent5 4 2 2 2 2 2 7" xfId="21115"/>
    <cellStyle name="20% - Accent5 4 2 2 2 2 2 7 2" xfId="21116"/>
    <cellStyle name="20% - Accent5 4 2 2 2 2 2 8" xfId="21117"/>
    <cellStyle name="20% - Accent5 4 2 2 2 2 2 9" xfId="21118"/>
    <cellStyle name="20% - Accent5 4 2 2 2 2 3" xfId="21119"/>
    <cellStyle name="20% - Accent5 4 2 2 2 2 3 2" xfId="21120"/>
    <cellStyle name="20% - Accent5 4 2 2 2 2 3 2 2" xfId="21121"/>
    <cellStyle name="20% - Accent5 4 2 2 2 2 3 2 3" xfId="21122"/>
    <cellStyle name="20% - Accent5 4 2 2 2 2 3 3" xfId="21123"/>
    <cellStyle name="20% - Accent5 4 2 2 2 2 3 3 2" xfId="21124"/>
    <cellStyle name="20% - Accent5 4 2 2 2 2 3 3 3" xfId="21125"/>
    <cellStyle name="20% - Accent5 4 2 2 2 2 3 4" xfId="21126"/>
    <cellStyle name="20% - Accent5 4 2 2 2 2 3 4 2" xfId="21127"/>
    <cellStyle name="20% - Accent5 4 2 2 2 2 3 5" xfId="21128"/>
    <cellStyle name="20% - Accent5 4 2 2 2 2 3 6" xfId="21129"/>
    <cellStyle name="20% - Accent5 4 2 2 2 2 4" xfId="21130"/>
    <cellStyle name="20% - Accent5 4 2 2 2 2 4 2" xfId="21131"/>
    <cellStyle name="20% - Accent5 4 2 2 2 2 4 2 2" xfId="21132"/>
    <cellStyle name="20% - Accent5 4 2 2 2 2 4 2 3" xfId="21133"/>
    <cellStyle name="20% - Accent5 4 2 2 2 2 4 3" xfId="21134"/>
    <cellStyle name="20% - Accent5 4 2 2 2 2 4 3 2" xfId="21135"/>
    <cellStyle name="20% - Accent5 4 2 2 2 2 4 3 3" xfId="21136"/>
    <cellStyle name="20% - Accent5 4 2 2 2 2 4 4" xfId="21137"/>
    <cellStyle name="20% - Accent5 4 2 2 2 2 4 4 2" xfId="21138"/>
    <cellStyle name="20% - Accent5 4 2 2 2 2 4 5" xfId="21139"/>
    <cellStyle name="20% - Accent5 4 2 2 2 2 4 6" xfId="21140"/>
    <cellStyle name="20% - Accent5 4 2 2 2 2 5" xfId="21141"/>
    <cellStyle name="20% - Accent5 4 2 2 2 2 5 2" xfId="21142"/>
    <cellStyle name="20% - Accent5 4 2 2 2 2 5 2 2" xfId="21143"/>
    <cellStyle name="20% - Accent5 4 2 2 2 2 5 2 3" xfId="21144"/>
    <cellStyle name="20% - Accent5 4 2 2 2 2 5 3" xfId="21145"/>
    <cellStyle name="20% - Accent5 4 2 2 2 2 5 3 2" xfId="21146"/>
    <cellStyle name="20% - Accent5 4 2 2 2 2 5 4" xfId="21147"/>
    <cellStyle name="20% - Accent5 4 2 2 2 2 5 5" xfId="21148"/>
    <cellStyle name="20% - Accent5 4 2 2 2 2 6" xfId="21149"/>
    <cellStyle name="20% - Accent5 4 2 2 2 2 6 2" xfId="21150"/>
    <cellStyle name="20% - Accent5 4 2 2 2 2 6 3" xfId="21151"/>
    <cellStyle name="20% - Accent5 4 2 2 2 2 7" xfId="21152"/>
    <cellStyle name="20% - Accent5 4 2 2 2 2 7 2" xfId="21153"/>
    <cellStyle name="20% - Accent5 4 2 2 2 2 7 3" xfId="21154"/>
    <cellStyle name="20% - Accent5 4 2 2 2 2 8" xfId="21155"/>
    <cellStyle name="20% - Accent5 4 2 2 2 2 8 2" xfId="21156"/>
    <cellStyle name="20% - Accent5 4 2 2 2 2 9" xfId="21157"/>
    <cellStyle name="20% - Accent5 4 2 2 2 3" xfId="1140"/>
    <cellStyle name="20% - Accent5 4 2 2 2 3 2" xfId="21158"/>
    <cellStyle name="20% - Accent5 4 2 2 2 3 2 2" xfId="21159"/>
    <cellStyle name="20% - Accent5 4 2 2 2 3 2 2 2" xfId="21160"/>
    <cellStyle name="20% - Accent5 4 2 2 2 3 2 2 3" xfId="21161"/>
    <cellStyle name="20% - Accent5 4 2 2 2 3 2 3" xfId="21162"/>
    <cellStyle name="20% - Accent5 4 2 2 2 3 2 3 2" xfId="21163"/>
    <cellStyle name="20% - Accent5 4 2 2 2 3 2 3 3" xfId="21164"/>
    <cellStyle name="20% - Accent5 4 2 2 2 3 2 4" xfId="21165"/>
    <cellStyle name="20% - Accent5 4 2 2 2 3 2 4 2" xfId="21166"/>
    <cellStyle name="20% - Accent5 4 2 2 2 3 2 5" xfId="21167"/>
    <cellStyle name="20% - Accent5 4 2 2 2 3 2 6" xfId="21168"/>
    <cellStyle name="20% - Accent5 4 2 2 2 3 3" xfId="21169"/>
    <cellStyle name="20% - Accent5 4 2 2 2 3 3 2" xfId="21170"/>
    <cellStyle name="20% - Accent5 4 2 2 2 3 3 2 2" xfId="21171"/>
    <cellStyle name="20% - Accent5 4 2 2 2 3 3 2 3" xfId="21172"/>
    <cellStyle name="20% - Accent5 4 2 2 2 3 3 3" xfId="21173"/>
    <cellStyle name="20% - Accent5 4 2 2 2 3 3 3 2" xfId="21174"/>
    <cellStyle name="20% - Accent5 4 2 2 2 3 3 3 3" xfId="21175"/>
    <cellStyle name="20% - Accent5 4 2 2 2 3 3 4" xfId="21176"/>
    <cellStyle name="20% - Accent5 4 2 2 2 3 3 4 2" xfId="21177"/>
    <cellStyle name="20% - Accent5 4 2 2 2 3 3 5" xfId="21178"/>
    <cellStyle name="20% - Accent5 4 2 2 2 3 3 6" xfId="21179"/>
    <cellStyle name="20% - Accent5 4 2 2 2 3 4" xfId="21180"/>
    <cellStyle name="20% - Accent5 4 2 2 2 3 4 2" xfId="21181"/>
    <cellStyle name="20% - Accent5 4 2 2 2 3 4 2 2" xfId="21182"/>
    <cellStyle name="20% - Accent5 4 2 2 2 3 4 2 3" xfId="21183"/>
    <cellStyle name="20% - Accent5 4 2 2 2 3 4 3" xfId="21184"/>
    <cellStyle name="20% - Accent5 4 2 2 2 3 4 3 2" xfId="21185"/>
    <cellStyle name="20% - Accent5 4 2 2 2 3 4 4" xfId="21186"/>
    <cellStyle name="20% - Accent5 4 2 2 2 3 4 5" xfId="21187"/>
    <cellStyle name="20% - Accent5 4 2 2 2 3 5" xfId="21188"/>
    <cellStyle name="20% - Accent5 4 2 2 2 3 5 2" xfId="21189"/>
    <cellStyle name="20% - Accent5 4 2 2 2 3 5 3" xfId="21190"/>
    <cellStyle name="20% - Accent5 4 2 2 2 3 6" xfId="21191"/>
    <cellStyle name="20% - Accent5 4 2 2 2 3 6 2" xfId="21192"/>
    <cellStyle name="20% - Accent5 4 2 2 2 3 6 3" xfId="21193"/>
    <cellStyle name="20% - Accent5 4 2 2 2 3 7" xfId="21194"/>
    <cellStyle name="20% - Accent5 4 2 2 2 3 7 2" xfId="21195"/>
    <cellStyle name="20% - Accent5 4 2 2 2 3 8" xfId="21196"/>
    <cellStyle name="20% - Accent5 4 2 2 2 3 9" xfId="21197"/>
    <cellStyle name="20% - Accent5 4 2 2 2 4" xfId="21198"/>
    <cellStyle name="20% - Accent5 4 2 2 2 4 2" xfId="21199"/>
    <cellStyle name="20% - Accent5 4 2 2 2 4 2 2" xfId="21200"/>
    <cellStyle name="20% - Accent5 4 2 2 2 4 2 2 2" xfId="21201"/>
    <cellStyle name="20% - Accent5 4 2 2 2 4 2 2 3" xfId="21202"/>
    <cellStyle name="20% - Accent5 4 2 2 2 4 2 3" xfId="21203"/>
    <cellStyle name="20% - Accent5 4 2 2 2 4 2 3 2" xfId="21204"/>
    <cellStyle name="20% - Accent5 4 2 2 2 4 2 3 3" xfId="21205"/>
    <cellStyle name="20% - Accent5 4 2 2 2 4 2 4" xfId="21206"/>
    <cellStyle name="20% - Accent5 4 2 2 2 4 2 4 2" xfId="21207"/>
    <cellStyle name="20% - Accent5 4 2 2 2 4 2 5" xfId="21208"/>
    <cellStyle name="20% - Accent5 4 2 2 2 4 2 6" xfId="21209"/>
    <cellStyle name="20% - Accent5 4 2 2 2 4 3" xfId="21210"/>
    <cellStyle name="20% - Accent5 4 2 2 2 4 3 2" xfId="21211"/>
    <cellStyle name="20% - Accent5 4 2 2 2 4 3 2 2" xfId="21212"/>
    <cellStyle name="20% - Accent5 4 2 2 2 4 3 2 3" xfId="21213"/>
    <cellStyle name="20% - Accent5 4 2 2 2 4 3 3" xfId="21214"/>
    <cellStyle name="20% - Accent5 4 2 2 2 4 3 3 2" xfId="21215"/>
    <cellStyle name="20% - Accent5 4 2 2 2 4 3 3 3" xfId="21216"/>
    <cellStyle name="20% - Accent5 4 2 2 2 4 3 4" xfId="21217"/>
    <cellStyle name="20% - Accent5 4 2 2 2 4 3 4 2" xfId="21218"/>
    <cellStyle name="20% - Accent5 4 2 2 2 4 3 5" xfId="21219"/>
    <cellStyle name="20% - Accent5 4 2 2 2 4 3 6" xfId="21220"/>
    <cellStyle name="20% - Accent5 4 2 2 2 4 4" xfId="21221"/>
    <cellStyle name="20% - Accent5 4 2 2 2 4 4 2" xfId="21222"/>
    <cellStyle name="20% - Accent5 4 2 2 2 4 4 2 2" xfId="21223"/>
    <cellStyle name="20% - Accent5 4 2 2 2 4 4 2 3" xfId="21224"/>
    <cellStyle name="20% - Accent5 4 2 2 2 4 4 3" xfId="21225"/>
    <cellStyle name="20% - Accent5 4 2 2 2 4 4 3 2" xfId="21226"/>
    <cellStyle name="20% - Accent5 4 2 2 2 4 4 4" xfId="21227"/>
    <cellStyle name="20% - Accent5 4 2 2 2 4 4 5" xfId="21228"/>
    <cellStyle name="20% - Accent5 4 2 2 2 4 5" xfId="21229"/>
    <cellStyle name="20% - Accent5 4 2 2 2 4 5 2" xfId="21230"/>
    <cellStyle name="20% - Accent5 4 2 2 2 4 5 3" xfId="21231"/>
    <cellStyle name="20% - Accent5 4 2 2 2 4 6" xfId="21232"/>
    <cellStyle name="20% - Accent5 4 2 2 2 4 6 2" xfId="21233"/>
    <cellStyle name="20% - Accent5 4 2 2 2 4 6 3" xfId="21234"/>
    <cellStyle name="20% - Accent5 4 2 2 2 4 7" xfId="21235"/>
    <cellStyle name="20% - Accent5 4 2 2 2 4 7 2" xfId="21236"/>
    <cellStyle name="20% - Accent5 4 2 2 2 4 8" xfId="21237"/>
    <cellStyle name="20% - Accent5 4 2 2 2 4 9" xfId="21238"/>
    <cellStyle name="20% - Accent5 4 2 2 2 5" xfId="21239"/>
    <cellStyle name="20% - Accent5 4 2 2 2 5 2" xfId="21240"/>
    <cellStyle name="20% - Accent5 4 2 2 2 5 2 2" xfId="21241"/>
    <cellStyle name="20% - Accent5 4 2 2 2 5 2 3" xfId="21242"/>
    <cellStyle name="20% - Accent5 4 2 2 2 5 3" xfId="21243"/>
    <cellStyle name="20% - Accent5 4 2 2 2 5 3 2" xfId="21244"/>
    <cellStyle name="20% - Accent5 4 2 2 2 5 3 3" xfId="21245"/>
    <cellStyle name="20% - Accent5 4 2 2 2 5 4" xfId="21246"/>
    <cellStyle name="20% - Accent5 4 2 2 2 5 4 2" xfId="21247"/>
    <cellStyle name="20% - Accent5 4 2 2 2 5 5" xfId="21248"/>
    <cellStyle name="20% - Accent5 4 2 2 2 5 6" xfId="21249"/>
    <cellStyle name="20% - Accent5 4 2 2 2 6" xfId="21250"/>
    <cellStyle name="20% - Accent5 4 2 2 2 6 2" xfId="21251"/>
    <cellStyle name="20% - Accent5 4 2 2 2 6 2 2" xfId="21252"/>
    <cellStyle name="20% - Accent5 4 2 2 2 6 2 3" xfId="21253"/>
    <cellStyle name="20% - Accent5 4 2 2 2 6 3" xfId="21254"/>
    <cellStyle name="20% - Accent5 4 2 2 2 6 3 2" xfId="21255"/>
    <cellStyle name="20% - Accent5 4 2 2 2 6 3 3" xfId="21256"/>
    <cellStyle name="20% - Accent5 4 2 2 2 6 4" xfId="21257"/>
    <cellStyle name="20% - Accent5 4 2 2 2 6 4 2" xfId="21258"/>
    <cellStyle name="20% - Accent5 4 2 2 2 6 5" xfId="21259"/>
    <cellStyle name="20% - Accent5 4 2 2 2 6 6" xfId="21260"/>
    <cellStyle name="20% - Accent5 4 2 2 2 7" xfId="21261"/>
    <cellStyle name="20% - Accent5 4 2 2 2 7 2" xfId="21262"/>
    <cellStyle name="20% - Accent5 4 2 2 2 7 2 2" xfId="21263"/>
    <cellStyle name="20% - Accent5 4 2 2 2 7 2 3" xfId="21264"/>
    <cellStyle name="20% - Accent5 4 2 2 2 7 3" xfId="21265"/>
    <cellStyle name="20% - Accent5 4 2 2 2 7 3 2" xfId="21266"/>
    <cellStyle name="20% - Accent5 4 2 2 2 7 4" xfId="21267"/>
    <cellStyle name="20% - Accent5 4 2 2 2 7 5" xfId="21268"/>
    <cellStyle name="20% - Accent5 4 2 2 2 8" xfId="21269"/>
    <cellStyle name="20% - Accent5 4 2 2 2 8 2" xfId="21270"/>
    <cellStyle name="20% - Accent5 4 2 2 2 8 3" xfId="21271"/>
    <cellStyle name="20% - Accent5 4 2 2 2 9" xfId="21272"/>
    <cellStyle name="20% - Accent5 4 2 2 2 9 2" xfId="21273"/>
    <cellStyle name="20% - Accent5 4 2 2 2 9 3" xfId="21274"/>
    <cellStyle name="20% - Accent5 4 2 2 3" xfId="1141"/>
    <cellStyle name="20% - Accent5 4 2 2 3 10" xfId="21275"/>
    <cellStyle name="20% - Accent5 4 2 2 3 2" xfId="1142"/>
    <cellStyle name="20% - Accent5 4 2 2 3 2 2" xfId="21276"/>
    <cellStyle name="20% - Accent5 4 2 2 3 2 2 2" xfId="21277"/>
    <cellStyle name="20% - Accent5 4 2 2 3 2 2 2 2" xfId="21278"/>
    <cellStyle name="20% - Accent5 4 2 2 3 2 2 2 3" xfId="21279"/>
    <cellStyle name="20% - Accent5 4 2 2 3 2 2 3" xfId="21280"/>
    <cellStyle name="20% - Accent5 4 2 2 3 2 2 3 2" xfId="21281"/>
    <cellStyle name="20% - Accent5 4 2 2 3 2 2 3 3" xfId="21282"/>
    <cellStyle name="20% - Accent5 4 2 2 3 2 2 4" xfId="21283"/>
    <cellStyle name="20% - Accent5 4 2 2 3 2 2 4 2" xfId="21284"/>
    <cellStyle name="20% - Accent5 4 2 2 3 2 2 5" xfId="21285"/>
    <cellStyle name="20% - Accent5 4 2 2 3 2 2 6" xfId="21286"/>
    <cellStyle name="20% - Accent5 4 2 2 3 2 3" xfId="21287"/>
    <cellStyle name="20% - Accent5 4 2 2 3 2 3 2" xfId="21288"/>
    <cellStyle name="20% - Accent5 4 2 2 3 2 3 2 2" xfId="21289"/>
    <cellStyle name="20% - Accent5 4 2 2 3 2 3 2 3" xfId="21290"/>
    <cellStyle name="20% - Accent5 4 2 2 3 2 3 3" xfId="21291"/>
    <cellStyle name="20% - Accent5 4 2 2 3 2 3 3 2" xfId="21292"/>
    <cellStyle name="20% - Accent5 4 2 2 3 2 3 3 3" xfId="21293"/>
    <cellStyle name="20% - Accent5 4 2 2 3 2 3 4" xfId="21294"/>
    <cellStyle name="20% - Accent5 4 2 2 3 2 3 4 2" xfId="21295"/>
    <cellStyle name="20% - Accent5 4 2 2 3 2 3 5" xfId="21296"/>
    <cellStyle name="20% - Accent5 4 2 2 3 2 3 6" xfId="21297"/>
    <cellStyle name="20% - Accent5 4 2 2 3 2 4" xfId="21298"/>
    <cellStyle name="20% - Accent5 4 2 2 3 2 4 2" xfId="21299"/>
    <cellStyle name="20% - Accent5 4 2 2 3 2 4 2 2" xfId="21300"/>
    <cellStyle name="20% - Accent5 4 2 2 3 2 4 2 3" xfId="21301"/>
    <cellStyle name="20% - Accent5 4 2 2 3 2 4 3" xfId="21302"/>
    <cellStyle name="20% - Accent5 4 2 2 3 2 4 3 2" xfId="21303"/>
    <cellStyle name="20% - Accent5 4 2 2 3 2 4 4" xfId="21304"/>
    <cellStyle name="20% - Accent5 4 2 2 3 2 4 5" xfId="21305"/>
    <cellStyle name="20% - Accent5 4 2 2 3 2 5" xfId="21306"/>
    <cellStyle name="20% - Accent5 4 2 2 3 2 5 2" xfId="21307"/>
    <cellStyle name="20% - Accent5 4 2 2 3 2 5 3" xfId="21308"/>
    <cellStyle name="20% - Accent5 4 2 2 3 2 6" xfId="21309"/>
    <cellStyle name="20% - Accent5 4 2 2 3 2 6 2" xfId="21310"/>
    <cellStyle name="20% - Accent5 4 2 2 3 2 6 3" xfId="21311"/>
    <cellStyle name="20% - Accent5 4 2 2 3 2 7" xfId="21312"/>
    <cellStyle name="20% - Accent5 4 2 2 3 2 7 2" xfId="21313"/>
    <cellStyle name="20% - Accent5 4 2 2 3 2 8" xfId="21314"/>
    <cellStyle name="20% - Accent5 4 2 2 3 2 9" xfId="21315"/>
    <cellStyle name="20% - Accent5 4 2 2 3 3" xfId="21316"/>
    <cellStyle name="20% - Accent5 4 2 2 3 3 2" xfId="21317"/>
    <cellStyle name="20% - Accent5 4 2 2 3 3 2 2" xfId="21318"/>
    <cellStyle name="20% - Accent5 4 2 2 3 3 2 3" xfId="21319"/>
    <cellStyle name="20% - Accent5 4 2 2 3 3 3" xfId="21320"/>
    <cellStyle name="20% - Accent5 4 2 2 3 3 3 2" xfId="21321"/>
    <cellStyle name="20% - Accent5 4 2 2 3 3 3 3" xfId="21322"/>
    <cellStyle name="20% - Accent5 4 2 2 3 3 4" xfId="21323"/>
    <cellStyle name="20% - Accent5 4 2 2 3 3 4 2" xfId="21324"/>
    <cellStyle name="20% - Accent5 4 2 2 3 3 5" xfId="21325"/>
    <cellStyle name="20% - Accent5 4 2 2 3 3 6" xfId="21326"/>
    <cellStyle name="20% - Accent5 4 2 2 3 4" xfId="21327"/>
    <cellStyle name="20% - Accent5 4 2 2 3 4 2" xfId="21328"/>
    <cellStyle name="20% - Accent5 4 2 2 3 4 2 2" xfId="21329"/>
    <cellStyle name="20% - Accent5 4 2 2 3 4 2 3" xfId="21330"/>
    <cellStyle name="20% - Accent5 4 2 2 3 4 3" xfId="21331"/>
    <cellStyle name="20% - Accent5 4 2 2 3 4 3 2" xfId="21332"/>
    <cellStyle name="20% - Accent5 4 2 2 3 4 3 3" xfId="21333"/>
    <cellStyle name="20% - Accent5 4 2 2 3 4 4" xfId="21334"/>
    <cellStyle name="20% - Accent5 4 2 2 3 4 4 2" xfId="21335"/>
    <cellStyle name="20% - Accent5 4 2 2 3 4 5" xfId="21336"/>
    <cellStyle name="20% - Accent5 4 2 2 3 4 6" xfId="21337"/>
    <cellStyle name="20% - Accent5 4 2 2 3 5" xfId="21338"/>
    <cellStyle name="20% - Accent5 4 2 2 3 5 2" xfId="21339"/>
    <cellStyle name="20% - Accent5 4 2 2 3 5 2 2" xfId="21340"/>
    <cellStyle name="20% - Accent5 4 2 2 3 5 2 3" xfId="21341"/>
    <cellStyle name="20% - Accent5 4 2 2 3 5 3" xfId="21342"/>
    <cellStyle name="20% - Accent5 4 2 2 3 5 3 2" xfId="21343"/>
    <cellStyle name="20% - Accent5 4 2 2 3 5 4" xfId="21344"/>
    <cellStyle name="20% - Accent5 4 2 2 3 5 5" xfId="21345"/>
    <cellStyle name="20% - Accent5 4 2 2 3 6" xfId="21346"/>
    <cellStyle name="20% - Accent5 4 2 2 3 6 2" xfId="21347"/>
    <cellStyle name="20% - Accent5 4 2 2 3 6 3" xfId="21348"/>
    <cellStyle name="20% - Accent5 4 2 2 3 7" xfId="21349"/>
    <cellStyle name="20% - Accent5 4 2 2 3 7 2" xfId="21350"/>
    <cellStyle name="20% - Accent5 4 2 2 3 7 3" xfId="21351"/>
    <cellStyle name="20% - Accent5 4 2 2 3 8" xfId="21352"/>
    <cellStyle name="20% - Accent5 4 2 2 3 8 2" xfId="21353"/>
    <cellStyle name="20% - Accent5 4 2 2 3 9" xfId="21354"/>
    <cellStyle name="20% - Accent5 4 2 2 4" xfId="1143"/>
    <cellStyle name="20% - Accent5 4 2 2 4 2" xfId="21355"/>
    <cellStyle name="20% - Accent5 4 2 2 4 2 2" xfId="21356"/>
    <cellStyle name="20% - Accent5 4 2 2 4 2 2 2" xfId="21357"/>
    <cellStyle name="20% - Accent5 4 2 2 4 2 2 3" xfId="21358"/>
    <cellStyle name="20% - Accent5 4 2 2 4 2 3" xfId="21359"/>
    <cellStyle name="20% - Accent5 4 2 2 4 2 3 2" xfId="21360"/>
    <cellStyle name="20% - Accent5 4 2 2 4 2 3 3" xfId="21361"/>
    <cellStyle name="20% - Accent5 4 2 2 4 2 4" xfId="21362"/>
    <cellStyle name="20% - Accent5 4 2 2 4 2 4 2" xfId="21363"/>
    <cellStyle name="20% - Accent5 4 2 2 4 2 5" xfId="21364"/>
    <cellStyle name="20% - Accent5 4 2 2 4 2 6" xfId="21365"/>
    <cellStyle name="20% - Accent5 4 2 2 4 3" xfId="21366"/>
    <cellStyle name="20% - Accent5 4 2 2 4 3 2" xfId="21367"/>
    <cellStyle name="20% - Accent5 4 2 2 4 3 2 2" xfId="21368"/>
    <cellStyle name="20% - Accent5 4 2 2 4 3 2 3" xfId="21369"/>
    <cellStyle name="20% - Accent5 4 2 2 4 3 3" xfId="21370"/>
    <cellStyle name="20% - Accent5 4 2 2 4 3 3 2" xfId="21371"/>
    <cellStyle name="20% - Accent5 4 2 2 4 3 3 3" xfId="21372"/>
    <cellStyle name="20% - Accent5 4 2 2 4 3 4" xfId="21373"/>
    <cellStyle name="20% - Accent5 4 2 2 4 3 4 2" xfId="21374"/>
    <cellStyle name="20% - Accent5 4 2 2 4 3 5" xfId="21375"/>
    <cellStyle name="20% - Accent5 4 2 2 4 3 6" xfId="21376"/>
    <cellStyle name="20% - Accent5 4 2 2 4 4" xfId="21377"/>
    <cellStyle name="20% - Accent5 4 2 2 4 4 2" xfId="21378"/>
    <cellStyle name="20% - Accent5 4 2 2 4 4 2 2" xfId="21379"/>
    <cellStyle name="20% - Accent5 4 2 2 4 4 2 3" xfId="21380"/>
    <cellStyle name="20% - Accent5 4 2 2 4 4 3" xfId="21381"/>
    <cellStyle name="20% - Accent5 4 2 2 4 4 3 2" xfId="21382"/>
    <cellStyle name="20% - Accent5 4 2 2 4 4 4" xfId="21383"/>
    <cellStyle name="20% - Accent5 4 2 2 4 4 5" xfId="21384"/>
    <cellStyle name="20% - Accent5 4 2 2 4 5" xfId="21385"/>
    <cellStyle name="20% - Accent5 4 2 2 4 5 2" xfId="21386"/>
    <cellStyle name="20% - Accent5 4 2 2 4 5 3" xfId="21387"/>
    <cellStyle name="20% - Accent5 4 2 2 4 6" xfId="21388"/>
    <cellStyle name="20% - Accent5 4 2 2 4 6 2" xfId="21389"/>
    <cellStyle name="20% - Accent5 4 2 2 4 6 3" xfId="21390"/>
    <cellStyle name="20% - Accent5 4 2 2 4 7" xfId="21391"/>
    <cellStyle name="20% - Accent5 4 2 2 4 7 2" xfId="21392"/>
    <cellStyle name="20% - Accent5 4 2 2 4 8" xfId="21393"/>
    <cellStyle name="20% - Accent5 4 2 2 4 9" xfId="21394"/>
    <cellStyle name="20% - Accent5 4 2 2 5" xfId="21395"/>
    <cellStyle name="20% - Accent5 4 2 2 5 2" xfId="21396"/>
    <cellStyle name="20% - Accent5 4 2 2 5 2 2" xfId="21397"/>
    <cellStyle name="20% - Accent5 4 2 2 5 2 2 2" xfId="21398"/>
    <cellStyle name="20% - Accent5 4 2 2 5 2 2 3" xfId="21399"/>
    <cellStyle name="20% - Accent5 4 2 2 5 2 3" xfId="21400"/>
    <cellStyle name="20% - Accent5 4 2 2 5 2 3 2" xfId="21401"/>
    <cellStyle name="20% - Accent5 4 2 2 5 2 3 3" xfId="21402"/>
    <cellStyle name="20% - Accent5 4 2 2 5 2 4" xfId="21403"/>
    <cellStyle name="20% - Accent5 4 2 2 5 2 4 2" xfId="21404"/>
    <cellStyle name="20% - Accent5 4 2 2 5 2 5" xfId="21405"/>
    <cellStyle name="20% - Accent5 4 2 2 5 2 6" xfId="21406"/>
    <cellStyle name="20% - Accent5 4 2 2 5 3" xfId="21407"/>
    <cellStyle name="20% - Accent5 4 2 2 5 3 2" xfId="21408"/>
    <cellStyle name="20% - Accent5 4 2 2 5 3 2 2" xfId="21409"/>
    <cellStyle name="20% - Accent5 4 2 2 5 3 2 3" xfId="21410"/>
    <cellStyle name="20% - Accent5 4 2 2 5 3 3" xfId="21411"/>
    <cellStyle name="20% - Accent5 4 2 2 5 3 3 2" xfId="21412"/>
    <cellStyle name="20% - Accent5 4 2 2 5 3 3 3" xfId="21413"/>
    <cellStyle name="20% - Accent5 4 2 2 5 3 4" xfId="21414"/>
    <cellStyle name="20% - Accent5 4 2 2 5 3 4 2" xfId="21415"/>
    <cellStyle name="20% - Accent5 4 2 2 5 3 5" xfId="21416"/>
    <cellStyle name="20% - Accent5 4 2 2 5 3 6" xfId="21417"/>
    <cellStyle name="20% - Accent5 4 2 2 5 4" xfId="21418"/>
    <cellStyle name="20% - Accent5 4 2 2 5 4 2" xfId="21419"/>
    <cellStyle name="20% - Accent5 4 2 2 5 4 2 2" xfId="21420"/>
    <cellStyle name="20% - Accent5 4 2 2 5 4 2 3" xfId="21421"/>
    <cellStyle name="20% - Accent5 4 2 2 5 4 3" xfId="21422"/>
    <cellStyle name="20% - Accent5 4 2 2 5 4 3 2" xfId="21423"/>
    <cellStyle name="20% - Accent5 4 2 2 5 4 4" xfId="21424"/>
    <cellStyle name="20% - Accent5 4 2 2 5 4 5" xfId="21425"/>
    <cellStyle name="20% - Accent5 4 2 2 5 5" xfId="21426"/>
    <cellStyle name="20% - Accent5 4 2 2 5 5 2" xfId="21427"/>
    <cellStyle name="20% - Accent5 4 2 2 5 5 3" xfId="21428"/>
    <cellStyle name="20% - Accent5 4 2 2 5 6" xfId="21429"/>
    <cellStyle name="20% - Accent5 4 2 2 5 6 2" xfId="21430"/>
    <cellStyle name="20% - Accent5 4 2 2 5 6 3" xfId="21431"/>
    <cellStyle name="20% - Accent5 4 2 2 5 7" xfId="21432"/>
    <cellStyle name="20% - Accent5 4 2 2 5 7 2" xfId="21433"/>
    <cellStyle name="20% - Accent5 4 2 2 5 8" xfId="21434"/>
    <cellStyle name="20% - Accent5 4 2 2 5 9" xfId="21435"/>
    <cellStyle name="20% - Accent5 4 2 2 6" xfId="21436"/>
    <cellStyle name="20% - Accent5 4 2 2 6 2" xfId="21437"/>
    <cellStyle name="20% - Accent5 4 2 2 6 2 2" xfId="21438"/>
    <cellStyle name="20% - Accent5 4 2 2 6 2 3" xfId="21439"/>
    <cellStyle name="20% - Accent5 4 2 2 6 3" xfId="21440"/>
    <cellStyle name="20% - Accent5 4 2 2 6 3 2" xfId="21441"/>
    <cellStyle name="20% - Accent5 4 2 2 6 3 3" xfId="21442"/>
    <cellStyle name="20% - Accent5 4 2 2 6 4" xfId="21443"/>
    <cellStyle name="20% - Accent5 4 2 2 6 4 2" xfId="21444"/>
    <cellStyle name="20% - Accent5 4 2 2 6 5" xfId="21445"/>
    <cellStyle name="20% - Accent5 4 2 2 6 6" xfId="21446"/>
    <cellStyle name="20% - Accent5 4 2 2 7" xfId="21447"/>
    <cellStyle name="20% - Accent5 4 2 2 7 2" xfId="21448"/>
    <cellStyle name="20% - Accent5 4 2 2 7 2 2" xfId="21449"/>
    <cellStyle name="20% - Accent5 4 2 2 7 2 3" xfId="21450"/>
    <cellStyle name="20% - Accent5 4 2 2 7 3" xfId="21451"/>
    <cellStyle name="20% - Accent5 4 2 2 7 3 2" xfId="21452"/>
    <cellStyle name="20% - Accent5 4 2 2 7 3 3" xfId="21453"/>
    <cellStyle name="20% - Accent5 4 2 2 7 4" xfId="21454"/>
    <cellStyle name="20% - Accent5 4 2 2 7 4 2" xfId="21455"/>
    <cellStyle name="20% - Accent5 4 2 2 7 5" xfId="21456"/>
    <cellStyle name="20% - Accent5 4 2 2 7 6" xfId="21457"/>
    <cellStyle name="20% - Accent5 4 2 2 8" xfId="21458"/>
    <cellStyle name="20% - Accent5 4 2 2 8 2" xfId="21459"/>
    <cellStyle name="20% - Accent5 4 2 2 8 2 2" xfId="21460"/>
    <cellStyle name="20% - Accent5 4 2 2 8 2 3" xfId="21461"/>
    <cellStyle name="20% - Accent5 4 2 2 8 3" xfId="21462"/>
    <cellStyle name="20% - Accent5 4 2 2 8 3 2" xfId="21463"/>
    <cellStyle name="20% - Accent5 4 2 2 8 4" xfId="21464"/>
    <cellStyle name="20% - Accent5 4 2 2 8 5" xfId="21465"/>
    <cellStyle name="20% - Accent5 4 2 2 9" xfId="21466"/>
    <cellStyle name="20% - Accent5 4 2 2 9 2" xfId="21467"/>
    <cellStyle name="20% - Accent5 4 2 2 9 3" xfId="21468"/>
    <cellStyle name="20% - Accent5 4 2 3" xfId="1144"/>
    <cellStyle name="20% - Accent5 4 2 3 10" xfId="21469"/>
    <cellStyle name="20% - Accent5 4 2 3 10 2" xfId="21470"/>
    <cellStyle name="20% - Accent5 4 2 3 11" xfId="21471"/>
    <cellStyle name="20% - Accent5 4 2 3 12" xfId="21472"/>
    <cellStyle name="20% - Accent5 4 2 3 2" xfId="1145"/>
    <cellStyle name="20% - Accent5 4 2 3 2 10" xfId="21473"/>
    <cellStyle name="20% - Accent5 4 2 3 2 2" xfId="1146"/>
    <cellStyle name="20% - Accent5 4 2 3 2 2 2" xfId="21474"/>
    <cellStyle name="20% - Accent5 4 2 3 2 2 2 2" xfId="21475"/>
    <cellStyle name="20% - Accent5 4 2 3 2 2 2 2 2" xfId="21476"/>
    <cellStyle name="20% - Accent5 4 2 3 2 2 2 2 3" xfId="21477"/>
    <cellStyle name="20% - Accent5 4 2 3 2 2 2 3" xfId="21478"/>
    <cellStyle name="20% - Accent5 4 2 3 2 2 2 3 2" xfId="21479"/>
    <cellStyle name="20% - Accent5 4 2 3 2 2 2 3 3" xfId="21480"/>
    <cellStyle name="20% - Accent5 4 2 3 2 2 2 4" xfId="21481"/>
    <cellStyle name="20% - Accent5 4 2 3 2 2 2 4 2" xfId="21482"/>
    <cellStyle name="20% - Accent5 4 2 3 2 2 2 5" xfId="21483"/>
    <cellStyle name="20% - Accent5 4 2 3 2 2 2 6" xfId="21484"/>
    <cellStyle name="20% - Accent5 4 2 3 2 2 3" xfId="21485"/>
    <cellStyle name="20% - Accent5 4 2 3 2 2 3 2" xfId="21486"/>
    <cellStyle name="20% - Accent5 4 2 3 2 2 3 2 2" xfId="21487"/>
    <cellStyle name="20% - Accent5 4 2 3 2 2 3 2 3" xfId="21488"/>
    <cellStyle name="20% - Accent5 4 2 3 2 2 3 3" xfId="21489"/>
    <cellStyle name="20% - Accent5 4 2 3 2 2 3 3 2" xfId="21490"/>
    <cellStyle name="20% - Accent5 4 2 3 2 2 3 3 3" xfId="21491"/>
    <cellStyle name="20% - Accent5 4 2 3 2 2 3 4" xfId="21492"/>
    <cellStyle name="20% - Accent5 4 2 3 2 2 3 4 2" xfId="21493"/>
    <cellStyle name="20% - Accent5 4 2 3 2 2 3 5" xfId="21494"/>
    <cellStyle name="20% - Accent5 4 2 3 2 2 3 6" xfId="21495"/>
    <cellStyle name="20% - Accent5 4 2 3 2 2 4" xfId="21496"/>
    <cellStyle name="20% - Accent5 4 2 3 2 2 4 2" xfId="21497"/>
    <cellStyle name="20% - Accent5 4 2 3 2 2 4 2 2" xfId="21498"/>
    <cellStyle name="20% - Accent5 4 2 3 2 2 4 2 3" xfId="21499"/>
    <cellStyle name="20% - Accent5 4 2 3 2 2 4 3" xfId="21500"/>
    <cellStyle name="20% - Accent5 4 2 3 2 2 4 3 2" xfId="21501"/>
    <cellStyle name="20% - Accent5 4 2 3 2 2 4 4" xfId="21502"/>
    <cellStyle name="20% - Accent5 4 2 3 2 2 4 5" xfId="21503"/>
    <cellStyle name="20% - Accent5 4 2 3 2 2 5" xfId="21504"/>
    <cellStyle name="20% - Accent5 4 2 3 2 2 5 2" xfId="21505"/>
    <cellStyle name="20% - Accent5 4 2 3 2 2 5 3" xfId="21506"/>
    <cellStyle name="20% - Accent5 4 2 3 2 2 6" xfId="21507"/>
    <cellStyle name="20% - Accent5 4 2 3 2 2 6 2" xfId="21508"/>
    <cellStyle name="20% - Accent5 4 2 3 2 2 6 3" xfId="21509"/>
    <cellStyle name="20% - Accent5 4 2 3 2 2 7" xfId="21510"/>
    <cellStyle name="20% - Accent5 4 2 3 2 2 7 2" xfId="21511"/>
    <cellStyle name="20% - Accent5 4 2 3 2 2 8" xfId="21512"/>
    <cellStyle name="20% - Accent5 4 2 3 2 2 9" xfId="21513"/>
    <cellStyle name="20% - Accent5 4 2 3 2 3" xfId="21514"/>
    <cellStyle name="20% - Accent5 4 2 3 2 3 2" xfId="21515"/>
    <cellStyle name="20% - Accent5 4 2 3 2 3 2 2" xfId="21516"/>
    <cellStyle name="20% - Accent5 4 2 3 2 3 2 3" xfId="21517"/>
    <cellStyle name="20% - Accent5 4 2 3 2 3 3" xfId="21518"/>
    <cellStyle name="20% - Accent5 4 2 3 2 3 3 2" xfId="21519"/>
    <cellStyle name="20% - Accent5 4 2 3 2 3 3 3" xfId="21520"/>
    <cellStyle name="20% - Accent5 4 2 3 2 3 4" xfId="21521"/>
    <cellStyle name="20% - Accent5 4 2 3 2 3 4 2" xfId="21522"/>
    <cellStyle name="20% - Accent5 4 2 3 2 3 5" xfId="21523"/>
    <cellStyle name="20% - Accent5 4 2 3 2 3 6" xfId="21524"/>
    <cellStyle name="20% - Accent5 4 2 3 2 4" xfId="21525"/>
    <cellStyle name="20% - Accent5 4 2 3 2 4 2" xfId="21526"/>
    <cellStyle name="20% - Accent5 4 2 3 2 4 2 2" xfId="21527"/>
    <cellStyle name="20% - Accent5 4 2 3 2 4 2 3" xfId="21528"/>
    <cellStyle name="20% - Accent5 4 2 3 2 4 3" xfId="21529"/>
    <cellStyle name="20% - Accent5 4 2 3 2 4 3 2" xfId="21530"/>
    <cellStyle name="20% - Accent5 4 2 3 2 4 3 3" xfId="21531"/>
    <cellStyle name="20% - Accent5 4 2 3 2 4 4" xfId="21532"/>
    <cellStyle name="20% - Accent5 4 2 3 2 4 4 2" xfId="21533"/>
    <cellStyle name="20% - Accent5 4 2 3 2 4 5" xfId="21534"/>
    <cellStyle name="20% - Accent5 4 2 3 2 4 6" xfId="21535"/>
    <cellStyle name="20% - Accent5 4 2 3 2 5" xfId="21536"/>
    <cellStyle name="20% - Accent5 4 2 3 2 5 2" xfId="21537"/>
    <cellStyle name="20% - Accent5 4 2 3 2 5 2 2" xfId="21538"/>
    <cellStyle name="20% - Accent5 4 2 3 2 5 2 3" xfId="21539"/>
    <cellStyle name="20% - Accent5 4 2 3 2 5 3" xfId="21540"/>
    <cellStyle name="20% - Accent5 4 2 3 2 5 3 2" xfId="21541"/>
    <cellStyle name="20% - Accent5 4 2 3 2 5 4" xfId="21542"/>
    <cellStyle name="20% - Accent5 4 2 3 2 5 5" xfId="21543"/>
    <cellStyle name="20% - Accent5 4 2 3 2 6" xfId="21544"/>
    <cellStyle name="20% - Accent5 4 2 3 2 6 2" xfId="21545"/>
    <cellStyle name="20% - Accent5 4 2 3 2 6 3" xfId="21546"/>
    <cellStyle name="20% - Accent5 4 2 3 2 7" xfId="21547"/>
    <cellStyle name="20% - Accent5 4 2 3 2 7 2" xfId="21548"/>
    <cellStyle name="20% - Accent5 4 2 3 2 7 3" xfId="21549"/>
    <cellStyle name="20% - Accent5 4 2 3 2 8" xfId="21550"/>
    <cellStyle name="20% - Accent5 4 2 3 2 8 2" xfId="21551"/>
    <cellStyle name="20% - Accent5 4 2 3 2 9" xfId="21552"/>
    <cellStyle name="20% - Accent5 4 2 3 3" xfId="1147"/>
    <cellStyle name="20% - Accent5 4 2 3 3 2" xfId="21553"/>
    <cellStyle name="20% - Accent5 4 2 3 3 2 2" xfId="21554"/>
    <cellStyle name="20% - Accent5 4 2 3 3 2 2 2" xfId="21555"/>
    <cellStyle name="20% - Accent5 4 2 3 3 2 2 3" xfId="21556"/>
    <cellStyle name="20% - Accent5 4 2 3 3 2 3" xfId="21557"/>
    <cellStyle name="20% - Accent5 4 2 3 3 2 3 2" xfId="21558"/>
    <cellStyle name="20% - Accent5 4 2 3 3 2 3 3" xfId="21559"/>
    <cellStyle name="20% - Accent5 4 2 3 3 2 4" xfId="21560"/>
    <cellStyle name="20% - Accent5 4 2 3 3 2 4 2" xfId="21561"/>
    <cellStyle name="20% - Accent5 4 2 3 3 2 5" xfId="21562"/>
    <cellStyle name="20% - Accent5 4 2 3 3 2 6" xfId="21563"/>
    <cellStyle name="20% - Accent5 4 2 3 3 3" xfId="21564"/>
    <cellStyle name="20% - Accent5 4 2 3 3 3 2" xfId="21565"/>
    <cellStyle name="20% - Accent5 4 2 3 3 3 2 2" xfId="21566"/>
    <cellStyle name="20% - Accent5 4 2 3 3 3 2 3" xfId="21567"/>
    <cellStyle name="20% - Accent5 4 2 3 3 3 3" xfId="21568"/>
    <cellStyle name="20% - Accent5 4 2 3 3 3 3 2" xfId="21569"/>
    <cellStyle name="20% - Accent5 4 2 3 3 3 3 3" xfId="21570"/>
    <cellStyle name="20% - Accent5 4 2 3 3 3 4" xfId="21571"/>
    <cellStyle name="20% - Accent5 4 2 3 3 3 4 2" xfId="21572"/>
    <cellStyle name="20% - Accent5 4 2 3 3 3 5" xfId="21573"/>
    <cellStyle name="20% - Accent5 4 2 3 3 3 6" xfId="21574"/>
    <cellStyle name="20% - Accent5 4 2 3 3 4" xfId="21575"/>
    <cellStyle name="20% - Accent5 4 2 3 3 4 2" xfId="21576"/>
    <cellStyle name="20% - Accent5 4 2 3 3 4 2 2" xfId="21577"/>
    <cellStyle name="20% - Accent5 4 2 3 3 4 2 3" xfId="21578"/>
    <cellStyle name="20% - Accent5 4 2 3 3 4 3" xfId="21579"/>
    <cellStyle name="20% - Accent5 4 2 3 3 4 3 2" xfId="21580"/>
    <cellStyle name="20% - Accent5 4 2 3 3 4 4" xfId="21581"/>
    <cellStyle name="20% - Accent5 4 2 3 3 4 5" xfId="21582"/>
    <cellStyle name="20% - Accent5 4 2 3 3 5" xfId="21583"/>
    <cellStyle name="20% - Accent5 4 2 3 3 5 2" xfId="21584"/>
    <cellStyle name="20% - Accent5 4 2 3 3 5 3" xfId="21585"/>
    <cellStyle name="20% - Accent5 4 2 3 3 6" xfId="21586"/>
    <cellStyle name="20% - Accent5 4 2 3 3 6 2" xfId="21587"/>
    <cellStyle name="20% - Accent5 4 2 3 3 6 3" xfId="21588"/>
    <cellStyle name="20% - Accent5 4 2 3 3 7" xfId="21589"/>
    <cellStyle name="20% - Accent5 4 2 3 3 7 2" xfId="21590"/>
    <cellStyle name="20% - Accent5 4 2 3 3 8" xfId="21591"/>
    <cellStyle name="20% - Accent5 4 2 3 3 9" xfId="21592"/>
    <cellStyle name="20% - Accent5 4 2 3 4" xfId="21593"/>
    <cellStyle name="20% - Accent5 4 2 3 4 2" xfId="21594"/>
    <cellStyle name="20% - Accent5 4 2 3 4 2 2" xfId="21595"/>
    <cellStyle name="20% - Accent5 4 2 3 4 2 2 2" xfId="21596"/>
    <cellStyle name="20% - Accent5 4 2 3 4 2 2 3" xfId="21597"/>
    <cellStyle name="20% - Accent5 4 2 3 4 2 3" xfId="21598"/>
    <cellStyle name="20% - Accent5 4 2 3 4 2 3 2" xfId="21599"/>
    <cellStyle name="20% - Accent5 4 2 3 4 2 3 3" xfId="21600"/>
    <cellStyle name="20% - Accent5 4 2 3 4 2 4" xfId="21601"/>
    <cellStyle name="20% - Accent5 4 2 3 4 2 4 2" xfId="21602"/>
    <cellStyle name="20% - Accent5 4 2 3 4 2 5" xfId="21603"/>
    <cellStyle name="20% - Accent5 4 2 3 4 2 6" xfId="21604"/>
    <cellStyle name="20% - Accent5 4 2 3 4 3" xfId="21605"/>
    <cellStyle name="20% - Accent5 4 2 3 4 3 2" xfId="21606"/>
    <cellStyle name="20% - Accent5 4 2 3 4 3 2 2" xfId="21607"/>
    <cellStyle name="20% - Accent5 4 2 3 4 3 2 3" xfId="21608"/>
    <cellStyle name="20% - Accent5 4 2 3 4 3 3" xfId="21609"/>
    <cellStyle name="20% - Accent5 4 2 3 4 3 3 2" xfId="21610"/>
    <cellStyle name="20% - Accent5 4 2 3 4 3 3 3" xfId="21611"/>
    <cellStyle name="20% - Accent5 4 2 3 4 3 4" xfId="21612"/>
    <cellStyle name="20% - Accent5 4 2 3 4 3 4 2" xfId="21613"/>
    <cellStyle name="20% - Accent5 4 2 3 4 3 5" xfId="21614"/>
    <cellStyle name="20% - Accent5 4 2 3 4 3 6" xfId="21615"/>
    <cellStyle name="20% - Accent5 4 2 3 4 4" xfId="21616"/>
    <cellStyle name="20% - Accent5 4 2 3 4 4 2" xfId="21617"/>
    <cellStyle name="20% - Accent5 4 2 3 4 4 2 2" xfId="21618"/>
    <cellStyle name="20% - Accent5 4 2 3 4 4 2 3" xfId="21619"/>
    <cellStyle name="20% - Accent5 4 2 3 4 4 3" xfId="21620"/>
    <cellStyle name="20% - Accent5 4 2 3 4 4 3 2" xfId="21621"/>
    <cellStyle name="20% - Accent5 4 2 3 4 4 4" xfId="21622"/>
    <cellStyle name="20% - Accent5 4 2 3 4 4 5" xfId="21623"/>
    <cellStyle name="20% - Accent5 4 2 3 4 5" xfId="21624"/>
    <cellStyle name="20% - Accent5 4 2 3 4 5 2" xfId="21625"/>
    <cellStyle name="20% - Accent5 4 2 3 4 5 3" xfId="21626"/>
    <cellStyle name="20% - Accent5 4 2 3 4 6" xfId="21627"/>
    <cellStyle name="20% - Accent5 4 2 3 4 6 2" xfId="21628"/>
    <cellStyle name="20% - Accent5 4 2 3 4 6 3" xfId="21629"/>
    <cellStyle name="20% - Accent5 4 2 3 4 7" xfId="21630"/>
    <cellStyle name="20% - Accent5 4 2 3 4 7 2" xfId="21631"/>
    <cellStyle name="20% - Accent5 4 2 3 4 8" xfId="21632"/>
    <cellStyle name="20% - Accent5 4 2 3 4 9" xfId="21633"/>
    <cellStyle name="20% - Accent5 4 2 3 5" xfId="21634"/>
    <cellStyle name="20% - Accent5 4 2 3 5 2" xfId="21635"/>
    <cellStyle name="20% - Accent5 4 2 3 5 2 2" xfId="21636"/>
    <cellStyle name="20% - Accent5 4 2 3 5 2 3" xfId="21637"/>
    <cellStyle name="20% - Accent5 4 2 3 5 3" xfId="21638"/>
    <cellStyle name="20% - Accent5 4 2 3 5 3 2" xfId="21639"/>
    <cellStyle name="20% - Accent5 4 2 3 5 3 3" xfId="21640"/>
    <cellStyle name="20% - Accent5 4 2 3 5 4" xfId="21641"/>
    <cellStyle name="20% - Accent5 4 2 3 5 4 2" xfId="21642"/>
    <cellStyle name="20% - Accent5 4 2 3 5 5" xfId="21643"/>
    <cellStyle name="20% - Accent5 4 2 3 5 6" xfId="21644"/>
    <cellStyle name="20% - Accent5 4 2 3 6" xfId="21645"/>
    <cellStyle name="20% - Accent5 4 2 3 6 2" xfId="21646"/>
    <cellStyle name="20% - Accent5 4 2 3 6 2 2" xfId="21647"/>
    <cellStyle name="20% - Accent5 4 2 3 6 2 3" xfId="21648"/>
    <cellStyle name="20% - Accent5 4 2 3 6 3" xfId="21649"/>
    <cellStyle name="20% - Accent5 4 2 3 6 3 2" xfId="21650"/>
    <cellStyle name="20% - Accent5 4 2 3 6 3 3" xfId="21651"/>
    <cellStyle name="20% - Accent5 4 2 3 6 4" xfId="21652"/>
    <cellStyle name="20% - Accent5 4 2 3 6 4 2" xfId="21653"/>
    <cellStyle name="20% - Accent5 4 2 3 6 5" xfId="21654"/>
    <cellStyle name="20% - Accent5 4 2 3 6 6" xfId="21655"/>
    <cellStyle name="20% - Accent5 4 2 3 7" xfId="21656"/>
    <cellStyle name="20% - Accent5 4 2 3 7 2" xfId="21657"/>
    <cellStyle name="20% - Accent5 4 2 3 7 2 2" xfId="21658"/>
    <cellStyle name="20% - Accent5 4 2 3 7 2 3" xfId="21659"/>
    <cellStyle name="20% - Accent5 4 2 3 7 3" xfId="21660"/>
    <cellStyle name="20% - Accent5 4 2 3 7 3 2" xfId="21661"/>
    <cellStyle name="20% - Accent5 4 2 3 7 4" xfId="21662"/>
    <cellStyle name="20% - Accent5 4 2 3 7 5" xfId="21663"/>
    <cellStyle name="20% - Accent5 4 2 3 8" xfId="21664"/>
    <cellStyle name="20% - Accent5 4 2 3 8 2" xfId="21665"/>
    <cellStyle name="20% - Accent5 4 2 3 8 3" xfId="21666"/>
    <cellStyle name="20% - Accent5 4 2 3 9" xfId="21667"/>
    <cellStyle name="20% - Accent5 4 2 3 9 2" xfId="21668"/>
    <cellStyle name="20% - Accent5 4 2 3 9 3" xfId="21669"/>
    <cellStyle name="20% - Accent5 4 2 4" xfId="1148"/>
    <cellStyle name="20% - Accent5 4 2 4 10" xfId="21670"/>
    <cellStyle name="20% - Accent5 4 2 4 2" xfId="1149"/>
    <cellStyle name="20% - Accent5 4 2 4 2 2" xfId="21671"/>
    <cellStyle name="20% - Accent5 4 2 4 2 2 2" xfId="21672"/>
    <cellStyle name="20% - Accent5 4 2 4 2 2 2 2" xfId="21673"/>
    <cellStyle name="20% - Accent5 4 2 4 2 2 2 3" xfId="21674"/>
    <cellStyle name="20% - Accent5 4 2 4 2 2 3" xfId="21675"/>
    <cellStyle name="20% - Accent5 4 2 4 2 2 3 2" xfId="21676"/>
    <cellStyle name="20% - Accent5 4 2 4 2 2 3 3" xfId="21677"/>
    <cellStyle name="20% - Accent5 4 2 4 2 2 4" xfId="21678"/>
    <cellStyle name="20% - Accent5 4 2 4 2 2 4 2" xfId="21679"/>
    <cellStyle name="20% - Accent5 4 2 4 2 2 5" xfId="21680"/>
    <cellStyle name="20% - Accent5 4 2 4 2 2 6" xfId="21681"/>
    <cellStyle name="20% - Accent5 4 2 4 2 3" xfId="21682"/>
    <cellStyle name="20% - Accent5 4 2 4 2 3 2" xfId="21683"/>
    <cellStyle name="20% - Accent5 4 2 4 2 3 2 2" xfId="21684"/>
    <cellStyle name="20% - Accent5 4 2 4 2 3 2 3" xfId="21685"/>
    <cellStyle name="20% - Accent5 4 2 4 2 3 3" xfId="21686"/>
    <cellStyle name="20% - Accent5 4 2 4 2 3 3 2" xfId="21687"/>
    <cellStyle name="20% - Accent5 4 2 4 2 3 3 3" xfId="21688"/>
    <cellStyle name="20% - Accent5 4 2 4 2 3 4" xfId="21689"/>
    <cellStyle name="20% - Accent5 4 2 4 2 3 4 2" xfId="21690"/>
    <cellStyle name="20% - Accent5 4 2 4 2 3 5" xfId="21691"/>
    <cellStyle name="20% - Accent5 4 2 4 2 3 6" xfId="21692"/>
    <cellStyle name="20% - Accent5 4 2 4 2 4" xfId="21693"/>
    <cellStyle name="20% - Accent5 4 2 4 2 4 2" xfId="21694"/>
    <cellStyle name="20% - Accent5 4 2 4 2 4 2 2" xfId="21695"/>
    <cellStyle name="20% - Accent5 4 2 4 2 4 2 3" xfId="21696"/>
    <cellStyle name="20% - Accent5 4 2 4 2 4 3" xfId="21697"/>
    <cellStyle name="20% - Accent5 4 2 4 2 4 3 2" xfId="21698"/>
    <cellStyle name="20% - Accent5 4 2 4 2 4 4" xfId="21699"/>
    <cellStyle name="20% - Accent5 4 2 4 2 4 5" xfId="21700"/>
    <cellStyle name="20% - Accent5 4 2 4 2 5" xfId="21701"/>
    <cellStyle name="20% - Accent5 4 2 4 2 5 2" xfId="21702"/>
    <cellStyle name="20% - Accent5 4 2 4 2 5 3" xfId="21703"/>
    <cellStyle name="20% - Accent5 4 2 4 2 6" xfId="21704"/>
    <cellStyle name="20% - Accent5 4 2 4 2 6 2" xfId="21705"/>
    <cellStyle name="20% - Accent5 4 2 4 2 6 3" xfId="21706"/>
    <cellStyle name="20% - Accent5 4 2 4 2 7" xfId="21707"/>
    <cellStyle name="20% - Accent5 4 2 4 2 7 2" xfId="21708"/>
    <cellStyle name="20% - Accent5 4 2 4 2 8" xfId="21709"/>
    <cellStyle name="20% - Accent5 4 2 4 2 9" xfId="21710"/>
    <cellStyle name="20% - Accent5 4 2 4 3" xfId="21711"/>
    <cellStyle name="20% - Accent5 4 2 4 3 2" xfId="21712"/>
    <cellStyle name="20% - Accent5 4 2 4 3 2 2" xfId="21713"/>
    <cellStyle name="20% - Accent5 4 2 4 3 2 3" xfId="21714"/>
    <cellStyle name="20% - Accent5 4 2 4 3 3" xfId="21715"/>
    <cellStyle name="20% - Accent5 4 2 4 3 3 2" xfId="21716"/>
    <cellStyle name="20% - Accent5 4 2 4 3 3 3" xfId="21717"/>
    <cellStyle name="20% - Accent5 4 2 4 3 4" xfId="21718"/>
    <cellStyle name="20% - Accent5 4 2 4 3 4 2" xfId="21719"/>
    <cellStyle name="20% - Accent5 4 2 4 3 5" xfId="21720"/>
    <cellStyle name="20% - Accent5 4 2 4 3 6" xfId="21721"/>
    <cellStyle name="20% - Accent5 4 2 4 4" xfId="21722"/>
    <cellStyle name="20% - Accent5 4 2 4 4 2" xfId="21723"/>
    <cellStyle name="20% - Accent5 4 2 4 4 2 2" xfId="21724"/>
    <cellStyle name="20% - Accent5 4 2 4 4 2 3" xfId="21725"/>
    <cellStyle name="20% - Accent5 4 2 4 4 3" xfId="21726"/>
    <cellStyle name="20% - Accent5 4 2 4 4 3 2" xfId="21727"/>
    <cellStyle name="20% - Accent5 4 2 4 4 3 3" xfId="21728"/>
    <cellStyle name="20% - Accent5 4 2 4 4 4" xfId="21729"/>
    <cellStyle name="20% - Accent5 4 2 4 4 4 2" xfId="21730"/>
    <cellStyle name="20% - Accent5 4 2 4 4 5" xfId="21731"/>
    <cellStyle name="20% - Accent5 4 2 4 4 6" xfId="21732"/>
    <cellStyle name="20% - Accent5 4 2 4 5" xfId="21733"/>
    <cellStyle name="20% - Accent5 4 2 4 5 2" xfId="21734"/>
    <cellStyle name="20% - Accent5 4 2 4 5 2 2" xfId="21735"/>
    <cellStyle name="20% - Accent5 4 2 4 5 2 3" xfId="21736"/>
    <cellStyle name="20% - Accent5 4 2 4 5 3" xfId="21737"/>
    <cellStyle name="20% - Accent5 4 2 4 5 3 2" xfId="21738"/>
    <cellStyle name="20% - Accent5 4 2 4 5 4" xfId="21739"/>
    <cellStyle name="20% - Accent5 4 2 4 5 5" xfId="21740"/>
    <cellStyle name="20% - Accent5 4 2 4 6" xfId="21741"/>
    <cellStyle name="20% - Accent5 4 2 4 6 2" xfId="21742"/>
    <cellStyle name="20% - Accent5 4 2 4 6 3" xfId="21743"/>
    <cellStyle name="20% - Accent5 4 2 4 7" xfId="21744"/>
    <cellStyle name="20% - Accent5 4 2 4 7 2" xfId="21745"/>
    <cellStyle name="20% - Accent5 4 2 4 7 3" xfId="21746"/>
    <cellStyle name="20% - Accent5 4 2 4 8" xfId="21747"/>
    <cellStyle name="20% - Accent5 4 2 4 8 2" xfId="21748"/>
    <cellStyle name="20% - Accent5 4 2 4 9" xfId="21749"/>
    <cellStyle name="20% - Accent5 4 2 5" xfId="1150"/>
    <cellStyle name="20% - Accent5 4 2 5 2" xfId="21750"/>
    <cellStyle name="20% - Accent5 4 2 5 2 2" xfId="21751"/>
    <cellStyle name="20% - Accent5 4 2 5 2 2 2" xfId="21752"/>
    <cellStyle name="20% - Accent5 4 2 5 2 2 3" xfId="21753"/>
    <cellStyle name="20% - Accent5 4 2 5 2 3" xfId="21754"/>
    <cellStyle name="20% - Accent5 4 2 5 2 3 2" xfId="21755"/>
    <cellStyle name="20% - Accent5 4 2 5 2 3 3" xfId="21756"/>
    <cellStyle name="20% - Accent5 4 2 5 2 4" xfId="21757"/>
    <cellStyle name="20% - Accent5 4 2 5 2 4 2" xfId="21758"/>
    <cellStyle name="20% - Accent5 4 2 5 2 5" xfId="21759"/>
    <cellStyle name="20% - Accent5 4 2 5 2 6" xfId="21760"/>
    <cellStyle name="20% - Accent5 4 2 5 3" xfId="21761"/>
    <cellStyle name="20% - Accent5 4 2 5 3 2" xfId="21762"/>
    <cellStyle name="20% - Accent5 4 2 5 3 2 2" xfId="21763"/>
    <cellStyle name="20% - Accent5 4 2 5 3 2 3" xfId="21764"/>
    <cellStyle name="20% - Accent5 4 2 5 3 3" xfId="21765"/>
    <cellStyle name="20% - Accent5 4 2 5 3 3 2" xfId="21766"/>
    <cellStyle name="20% - Accent5 4 2 5 3 3 3" xfId="21767"/>
    <cellStyle name="20% - Accent5 4 2 5 3 4" xfId="21768"/>
    <cellStyle name="20% - Accent5 4 2 5 3 4 2" xfId="21769"/>
    <cellStyle name="20% - Accent5 4 2 5 3 5" xfId="21770"/>
    <cellStyle name="20% - Accent5 4 2 5 3 6" xfId="21771"/>
    <cellStyle name="20% - Accent5 4 2 5 4" xfId="21772"/>
    <cellStyle name="20% - Accent5 4 2 5 4 2" xfId="21773"/>
    <cellStyle name="20% - Accent5 4 2 5 4 2 2" xfId="21774"/>
    <cellStyle name="20% - Accent5 4 2 5 4 2 3" xfId="21775"/>
    <cellStyle name="20% - Accent5 4 2 5 4 3" xfId="21776"/>
    <cellStyle name="20% - Accent5 4 2 5 4 3 2" xfId="21777"/>
    <cellStyle name="20% - Accent5 4 2 5 4 4" xfId="21778"/>
    <cellStyle name="20% - Accent5 4 2 5 4 5" xfId="21779"/>
    <cellStyle name="20% - Accent5 4 2 5 5" xfId="21780"/>
    <cellStyle name="20% - Accent5 4 2 5 5 2" xfId="21781"/>
    <cellStyle name="20% - Accent5 4 2 5 5 3" xfId="21782"/>
    <cellStyle name="20% - Accent5 4 2 5 6" xfId="21783"/>
    <cellStyle name="20% - Accent5 4 2 5 6 2" xfId="21784"/>
    <cellStyle name="20% - Accent5 4 2 5 6 3" xfId="21785"/>
    <cellStyle name="20% - Accent5 4 2 5 7" xfId="21786"/>
    <cellStyle name="20% - Accent5 4 2 5 7 2" xfId="21787"/>
    <cellStyle name="20% - Accent5 4 2 5 8" xfId="21788"/>
    <cellStyle name="20% - Accent5 4 2 5 9" xfId="21789"/>
    <cellStyle name="20% - Accent5 4 2 6" xfId="13884"/>
    <cellStyle name="20% - Accent5 4 2 6 2" xfId="21790"/>
    <cellStyle name="20% - Accent5 4 2 6 2 2" xfId="21791"/>
    <cellStyle name="20% - Accent5 4 2 6 2 2 2" xfId="21792"/>
    <cellStyle name="20% - Accent5 4 2 6 2 2 3" xfId="21793"/>
    <cellStyle name="20% - Accent5 4 2 6 2 3" xfId="21794"/>
    <cellStyle name="20% - Accent5 4 2 6 2 3 2" xfId="21795"/>
    <cellStyle name="20% - Accent5 4 2 6 2 3 3" xfId="21796"/>
    <cellStyle name="20% - Accent5 4 2 6 2 4" xfId="21797"/>
    <cellStyle name="20% - Accent5 4 2 6 2 4 2" xfId="21798"/>
    <cellStyle name="20% - Accent5 4 2 6 2 5" xfId="21799"/>
    <cellStyle name="20% - Accent5 4 2 6 2 6" xfId="21800"/>
    <cellStyle name="20% - Accent5 4 2 6 3" xfId="21801"/>
    <cellStyle name="20% - Accent5 4 2 6 3 2" xfId="21802"/>
    <cellStyle name="20% - Accent5 4 2 6 3 2 2" xfId="21803"/>
    <cellStyle name="20% - Accent5 4 2 6 3 2 3" xfId="21804"/>
    <cellStyle name="20% - Accent5 4 2 6 3 3" xfId="21805"/>
    <cellStyle name="20% - Accent5 4 2 6 3 3 2" xfId="21806"/>
    <cellStyle name="20% - Accent5 4 2 6 3 3 3" xfId="21807"/>
    <cellStyle name="20% - Accent5 4 2 6 3 4" xfId="21808"/>
    <cellStyle name="20% - Accent5 4 2 6 3 4 2" xfId="21809"/>
    <cellStyle name="20% - Accent5 4 2 6 3 5" xfId="21810"/>
    <cellStyle name="20% - Accent5 4 2 6 3 6" xfId="21811"/>
    <cellStyle name="20% - Accent5 4 2 6 4" xfId="21812"/>
    <cellStyle name="20% - Accent5 4 2 6 4 2" xfId="21813"/>
    <cellStyle name="20% - Accent5 4 2 6 4 2 2" xfId="21814"/>
    <cellStyle name="20% - Accent5 4 2 6 4 2 3" xfId="21815"/>
    <cellStyle name="20% - Accent5 4 2 6 4 3" xfId="21816"/>
    <cellStyle name="20% - Accent5 4 2 6 4 3 2" xfId="21817"/>
    <cellStyle name="20% - Accent5 4 2 6 4 4" xfId="21818"/>
    <cellStyle name="20% - Accent5 4 2 6 4 5" xfId="21819"/>
    <cellStyle name="20% - Accent5 4 2 6 5" xfId="21820"/>
    <cellStyle name="20% - Accent5 4 2 6 5 2" xfId="21821"/>
    <cellStyle name="20% - Accent5 4 2 6 5 3" xfId="21822"/>
    <cellStyle name="20% - Accent5 4 2 6 6" xfId="21823"/>
    <cellStyle name="20% - Accent5 4 2 6 6 2" xfId="21824"/>
    <cellStyle name="20% - Accent5 4 2 6 6 3" xfId="21825"/>
    <cellStyle name="20% - Accent5 4 2 6 7" xfId="21826"/>
    <cellStyle name="20% - Accent5 4 2 6 7 2" xfId="21827"/>
    <cellStyle name="20% - Accent5 4 2 6 8" xfId="21828"/>
    <cellStyle name="20% - Accent5 4 2 6 9" xfId="21829"/>
    <cellStyle name="20% - Accent5 4 2 7" xfId="21830"/>
    <cellStyle name="20% - Accent5 4 2 7 2" xfId="21831"/>
    <cellStyle name="20% - Accent5 4 2 7 2 2" xfId="21832"/>
    <cellStyle name="20% - Accent5 4 2 7 2 3" xfId="21833"/>
    <cellStyle name="20% - Accent5 4 2 7 3" xfId="21834"/>
    <cellStyle name="20% - Accent5 4 2 7 3 2" xfId="21835"/>
    <cellStyle name="20% - Accent5 4 2 7 3 3" xfId="21836"/>
    <cellStyle name="20% - Accent5 4 2 7 4" xfId="21837"/>
    <cellStyle name="20% - Accent5 4 2 7 4 2" xfId="21838"/>
    <cellStyle name="20% - Accent5 4 2 7 5" xfId="21839"/>
    <cellStyle name="20% - Accent5 4 2 7 6" xfId="21840"/>
    <cellStyle name="20% - Accent5 4 2 8" xfId="21841"/>
    <cellStyle name="20% - Accent5 4 2 8 2" xfId="21842"/>
    <cellStyle name="20% - Accent5 4 2 8 2 2" xfId="21843"/>
    <cellStyle name="20% - Accent5 4 2 8 2 3" xfId="21844"/>
    <cellStyle name="20% - Accent5 4 2 8 3" xfId="21845"/>
    <cellStyle name="20% - Accent5 4 2 8 3 2" xfId="21846"/>
    <cellStyle name="20% - Accent5 4 2 8 3 3" xfId="21847"/>
    <cellStyle name="20% - Accent5 4 2 8 4" xfId="21848"/>
    <cellStyle name="20% - Accent5 4 2 8 4 2" xfId="21849"/>
    <cellStyle name="20% - Accent5 4 2 8 5" xfId="21850"/>
    <cellStyle name="20% - Accent5 4 2 8 6" xfId="21851"/>
    <cellStyle name="20% - Accent5 4 2 9" xfId="21852"/>
    <cellStyle name="20% - Accent5 4 2 9 2" xfId="21853"/>
    <cellStyle name="20% - Accent5 4 2 9 2 2" xfId="21854"/>
    <cellStyle name="20% - Accent5 4 2 9 2 3" xfId="21855"/>
    <cellStyle name="20% - Accent5 4 2 9 3" xfId="21856"/>
    <cellStyle name="20% - Accent5 4 2 9 3 2" xfId="21857"/>
    <cellStyle name="20% - Accent5 4 2 9 4" xfId="21858"/>
    <cellStyle name="20% - Accent5 4 2 9 5" xfId="21859"/>
    <cellStyle name="20% - Accent5 4 3" xfId="1151"/>
    <cellStyle name="20% - Accent5 4 3 10" xfId="21860"/>
    <cellStyle name="20% - Accent5 4 3 10 2" xfId="21861"/>
    <cellStyle name="20% - Accent5 4 3 10 3" xfId="21862"/>
    <cellStyle name="20% - Accent5 4 3 11" xfId="21863"/>
    <cellStyle name="20% - Accent5 4 3 11 2" xfId="21864"/>
    <cellStyle name="20% - Accent5 4 3 12" xfId="21865"/>
    <cellStyle name="20% - Accent5 4 3 13" xfId="21866"/>
    <cellStyle name="20% - Accent5 4 3 14" xfId="21867"/>
    <cellStyle name="20% - Accent5 4 3 2" xfId="1152"/>
    <cellStyle name="20% - Accent5 4 3 2 10" xfId="21868"/>
    <cellStyle name="20% - Accent5 4 3 2 10 2" xfId="21869"/>
    <cellStyle name="20% - Accent5 4 3 2 11" xfId="21870"/>
    <cellStyle name="20% - Accent5 4 3 2 12" xfId="21871"/>
    <cellStyle name="20% - Accent5 4 3 2 2" xfId="1153"/>
    <cellStyle name="20% - Accent5 4 3 2 2 10" xfId="21872"/>
    <cellStyle name="20% - Accent5 4 3 2 2 2" xfId="1154"/>
    <cellStyle name="20% - Accent5 4 3 2 2 2 2" xfId="21873"/>
    <cellStyle name="20% - Accent5 4 3 2 2 2 2 2" xfId="21874"/>
    <cellStyle name="20% - Accent5 4 3 2 2 2 2 2 2" xfId="21875"/>
    <cellStyle name="20% - Accent5 4 3 2 2 2 2 2 3" xfId="21876"/>
    <cellStyle name="20% - Accent5 4 3 2 2 2 2 3" xfId="21877"/>
    <cellStyle name="20% - Accent5 4 3 2 2 2 2 3 2" xfId="21878"/>
    <cellStyle name="20% - Accent5 4 3 2 2 2 2 3 3" xfId="21879"/>
    <cellStyle name="20% - Accent5 4 3 2 2 2 2 4" xfId="21880"/>
    <cellStyle name="20% - Accent5 4 3 2 2 2 2 4 2" xfId="21881"/>
    <cellStyle name="20% - Accent5 4 3 2 2 2 2 5" xfId="21882"/>
    <cellStyle name="20% - Accent5 4 3 2 2 2 2 6" xfId="21883"/>
    <cellStyle name="20% - Accent5 4 3 2 2 2 3" xfId="21884"/>
    <cellStyle name="20% - Accent5 4 3 2 2 2 3 2" xfId="21885"/>
    <cellStyle name="20% - Accent5 4 3 2 2 2 3 2 2" xfId="21886"/>
    <cellStyle name="20% - Accent5 4 3 2 2 2 3 2 3" xfId="21887"/>
    <cellStyle name="20% - Accent5 4 3 2 2 2 3 3" xfId="21888"/>
    <cellStyle name="20% - Accent5 4 3 2 2 2 3 3 2" xfId="21889"/>
    <cellStyle name="20% - Accent5 4 3 2 2 2 3 3 3" xfId="21890"/>
    <cellStyle name="20% - Accent5 4 3 2 2 2 3 4" xfId="21891"/>
    <cellStyle name="20% - Accent5 4 3 2 2 2 3 4 2" xfId="21892"/>
    <cellStyle name="20% - Accent5 4 3 2 2 2 3 5" xfId="21893"/>
    <cellStyle name="20% - Accent5 4 3 2 2 2 3 6" xfId="21894"/>
    <cellStyle name="20% - Accent5 4 3 2 2 2 4" xfId="21895"/>
    <cellStyle name="20% - Accent5 4 3 2 2 2 4 2" xfId="21896"/>
    <cellStyle name="20% - Accent5 4 3 2 2 2 4 2 2" xfId="21897"/>
    <cellStyle name="20% - Accent5 4 3 2 2 2 4 2 3" xfId="21898"/>
    <cellStyle name="20% - Accent5 4 3 2 2 2 4 3" xfId="21899"/>
    <cellStyle name="20% - Accent5 4 3 2 2 2 4 3 2" xfId="21900"/>
    <cellStyle name="20% - Accent5 4 3 2 2 2 4 4" xfId="21901"/>
    <cellStyle name="20% - Accent5 4 3 2 2 2 4 5" xfId="21902"/>
    <cellStyle name="20% - Accent5 4 3 2 2 2 5" xfId="21903"/>
    <cellStyle name="20% - Accent5 4 3 2 2 2 5 2" xfId="21904"/>
    <cellStyle name="20% - Accent5 4 3 2 2 2 5 3" xfId="21905"/>
    <cellStyle name="20% - Accent5 4 3 2 2 2 6" xfId="21906"/>
    <cellStyle name="20% - Accent5 4 3 2 2 2 6 2" xfId="21907"/>
    <cellStyle name="20% - Accent5 4 3 2 2 2 6 3" xfId="21908"/>
    <cellStyle name="20% - Accent5 4 3 2 2 2 7" xfId="21909"/>
    <cellStyle name="20% - Accent5 4 3 2 2 2 7 2" xfId="21910"/>
    <cellStyle name="20% - Accent5 4 3 2 2 2 8" xfId="21911"/>
    <cellStyle name="20% - Accent5 4 3 2 2 2 9" xfId="21912"/>
    <cellStyle name="20% - Accent5 4 3 2 2 3" xfId="21913"/>
    <cellStyle name="20% - Accent5 4 3 2 2 3 2" xfId="21914"/>
    <cellStyle name="20% - Accent5 4 3 2 2 3 2 2" xfId="21915"/>
    <cellStyle name="20% - Accent5 4 3 2 2 3 2 3" xfId="21916"/>
    <cellStyle name="20% - Accent5 4 3 2 2 3 3" xfId="21917"/>
    <cellStyle name="20% - Accent5 4 3 2 2 3 3 2" xfId="21918"/>
    <cellStyle name="20% - Accent5 4 3 2 2 3 3 3" xfId="21919"/>
    <cellStyle name="20% - Accent5 4 3 2 2 3 4" xfId="21920"/>
    <cellStyle name="20% - Accent5 4 3 2 2 3 4 2" xfId="21921"/>
    <cellStyle name="20% - Accent5 4 3 2 2 3 5" xfId="21922"/>
    <cellStyle name="20% - Accent5 4 3 2 2 3 6" xfId="21923"/>
    <cellStyle name="20% - Accent5 4 3 2 2 4" xfId="21924"/>
    <cellStyle name="20% - Accent5 4 3 2 2 4 2" xfId="21925"/>
    <cellStyle name="20% - Accent5 4 3 2 2 4 2 2" xfId="21926"/>
    <cellStyle name="20% - Accent5 4 3 2 2 4 2 3" xfId="21927"/>
    <cellStyle name="20% - Accent5 4 3 2 2 4 3" xfId="21928"/>
    <cellStyle name="20% - Accent5 4 3 2 2 4 3 2" xfId="21929"/>
    <cellStyle name="20% - Accent5 4 3 2 2 4 3 3" xfId="21930"/>
    <cellStyle name="20% - Accent5 4 3 2 2 4 4" xfId="21931"/>
    <cellStyle name="20% - Accent5 4 3 2 2 4 4 2" xfId="21932"/>
    <cellStyle name="20% - Accent5 4 3 2 2 4 5" xfId="21933"/>
    <cellStyle name="20% - Accent5 4 3 2 2 4 6" xfId="21934"/>
    <cellStyle name="20% - Accent5 4 3 2 2 5" xfId="21935"/>
    <cellStyle name="20% - Accent5 4 3 2 2 5 2" xfId="21936"/>
    <cellStyle name="20% - Accent5 4 3 2 2 5 2 2" xfId="21937"/>
    <cellStyle name="20% - Accent5 4 3 2 2 5 2 3" xfId="21938"/>
    <cellStyle name="20% - Accent5 4 3 2 2 5 3" xfId="21939"/>
    <cellStyle name="20% - Accent5 4 3 2 2 5 3 2" xfId="21940"/>
    <cellStyle name="20% - Accent5 4 3 2 2 5 4" xfId="21941"/>
    <cellStyle name="20% - Accent5 4 3 2 2 5 5" xfId="21942"/>
    <cellStyle name="20% - Accent5 4 3 2 2 6" xfId="21943"/>
    <cellStyle name="20% - Accent5 4 3 2 2 6 2" xfId="21944"/>
    <cellStyle name="20% - Accent5 4 3 2 2 6 3" xfId="21945"/>
    <cellStyle name="20% - Accent5 4 3 2 2 7" xfId="21946"/>
    <cellStyle name="20% - Accent5 4 3 2 2 7 2" xfId="21947"/>
    <cellStyle name="20% - Accent5 4 3 2 2 7 3" xfId="21948"/>
    <cellStyle name="20% - Accent5 4 3 2 2 8" xfId="21949"/>
    <cellStyle name="20% - Accent5 4 3 2 2 8 2" xfId="21950"/>
    <cellStyle name="20% - Accent5 4 3 2 2 9" xfId="21951"/>
    <cellStyle name="20% - Accent5 4 3 2 3" xfId="1155"/>
    <cellStyle name="20% - Accent5 4 3 2 3 2" xfId="21952"/>
    <cellStyle name="20% - Accent5 4 3 2 3 2 2" xfId="21953"/>
    <cellStyle name="20% - Accent5 4 3 2 3 2 2 2" xfId="21954"/>
    <cellStyle name="20% - Accent5 4 3 2 3 2 2 3" xfId="21955"/>
    <cellStyle name="20% - Accent5 4 3 2 3 2 3" xfId="21956"/>
    <cellStyle name="20% - Accent5 4 3 2 3 2 3 2" xfId="21957"/>
    <cellStyle name="20% - Accent5 4 3 2 3 2 3 3" xfId="21958"/>
    <cellStyle name="20% - Accent5 4 3 2 3 2 4" xfId="21959"/>
    <cellStyle name="20% - Accent5 4 3 2 3 2 4 2" xfId="21960"/>
    <cellStyle name="20% - Accent5 4 3 2 3 2 5" xfId="21961"/>
    <cellStyle name="20% - Accent5 4 3 2 3 2 6" xfId="21962"/>
    <cellStyle name="20% - Accent5 4 3 2 3 3" xfId="21963"/>
    <cellStyle name="20% - Accent5 4 3 2 3 3 2" xfId="21964"/>
    <cellStyle name="20% - Accent5 4 3 2 3 3 2 2" xfId="21965"/>
    <cellStyle name="20% - Accent5 4 3 2 3 3 2 3" xfId="21966"/>
    <cellStyle name="20% - Accent5 4 3 2 3 3 3" xfId="21967"/>
    <cellStyle name="20% - Accent5 4 3 2 3 3 3 2" xfId="21968"/>
    <cellStyle name="20% - Accent5 4 3 2 3 3 3 3" xfId="21969"/>
    <cellStyle name="20% - Accent5 4 3 2 3 3 4" xfId="21970"/>
    <cellStyle name="20% - Accent5 4 3 2 3 3 4 2" xfId="21971"/>
    <cellStyle name="20% - Accent5 4 3 2 3 3 5" xfId="21972"/>
    <cellStyle name="20% - Accent5 4 3 2 3 3 6" xfId="21973"/>
    <cellStyle name="20% - Accent5 4 3 2 3 4" xfId="21974"/>
    <cellStyle name="20% - Accent5 4 3 2 3 4 2" xfId="21975"/>
    <cellStyle name="20% - Accent5 4 3 2 3 4 2 2" xfId="21976"/>
    <cellStyle name="20% - Accent5 4 3 2 3 4 2 3" xfId="21977"/>
    <cellStyle name="20% - Accent5 4 3 2 3 4 3" xfId="21978"/>
    <cellStyle name="20% - Accent5 4 3 2 3 4 3 2" xfId="21979"/>
    <cellStyle name="20% - Accent5 4 3 2 3 4 4" xfId="21980"/>
    <cellStyle name="20% - Accent5 4 3 2 3 4 5" xfId="21981"/>
    <cellStyle name="20% - Accent5 4 3 2 3 5" xfId="21982"/>
    <cellStyle name="20% - Accent5 4 3 2 3 5 2" xfId="21983"/>
    <cellStyle name="20% - Accent5 4 3 2 3 5 3" xfId="21984"/>
    <cellStyle name="20% - Accent5 4 3 2 3 6" xfId="21985"/>
    <cellStyle name="20% - Accent5 4 3 2 3 6 2" xfId="21986"/>
    <cellStyle name="20% - Accent5 4 3 2 3 6 3" xfId="21987"/>
    <cellStyle name="20% - Accent5 4 3 2 3 7" xfId="21988"/>
    <cellStyle name="20% - Accent5 4 3 2 3 7 2" xfId="21989"/>
    <cellStyle name="20% - Accent5 4 3 2 3 8" xfId="21990"/>
    <cellStyle name="20% - Accent5 4 3 2 3 9" xfId="21991"/>
    <cellStyle name="20% - Accent5 4 3 2 4" xfId="21992"/>
    <cellStyle name="20% - Accent5 4 3 2 4 2" xfId="21993"/>
    <cellStyle name="20% - Accent5 4 3 2 4 2 2" xfId="21994"/>
    <cellStyle name="20% - Accent5 4 3 2 4 2 2 2" xfId="21995"/>
    <cellStyle name="20% - Accent5 4 3 2 4 2 2 3" xfId="21996"/>
    <cellStyle name="20% - Accent5 4 3 2 4 2 3" xfId="21997"/>
    <cellStyle name="20% - Accent5 4 3 2 4 2 3 2" xfId="21998"/>
    <cellStyle name="20% - Accent5 4 3 2 4 2 3 3" xfId="21999"/>
    <cellStyle name="20% - Accent5 4 3 2 4 2 4" xfId="22000"/>
    <cellStyle name="20% - Accent5 4 3 2 4 2 4 2" xfId="22001"/>
    <cellStyle name="20% - Accent5 4 3 2 4 2 5" xfId="22002"/>
    <cellStyle name="20% - Accent5 4 3 2 4 2 6" xfId="22003"/>
    <cellStyle name="20% - Accent5 4 3 2 4 3" xfId="22004"/>
    <cellStyle name="20% - Accent5 4 3 2 4 3 2" xfId="22005"/>
    <cellStyle name="20% - Accent5 4 3 2 4 3 2 2" xfId="22006"/>
    <cellStyle name="20% - Accent5 4 3 2 4 3 2 3" xfId="22007"/>
    <cellStyle name="20% - Accent5 4 3 2 4 3 3" xfId="22008"/>
    <cellStyle name="20% - Accent5 4 3 2 4 3 3 2" xfId="22009"/>
    <cellStyle name="20% - Accent5 4 3 2 4 3 3 3" xfId="22010"/>
    <cellStyle name="20% - Accent5 4 3 2 4 3 4" xfId="22011"/>
    <cellStyle name="20% - Accent5 4 3 2 4 3 4 2" xfId="22012"/>
    <cellStyle name="20% - Accent5 4 3 2 4 3 5" xfId="22013"/>
    <cellStyle name="20% - Accent5 4 3 2 4 3 6" xfId="22014"/>
    <cellStyle name="20% - Accent5 4 3 2 4 4" xfId="22015"/>
    <cellStyle name="20% - Accent5 4 3 2 4 4 2" xfId="22016"/>
    <cellStyle name="20% - Accent5 4 3 2 4 4 2 2" xfId="22017"/>
    <cellStyle name="20% - Accent5 4 3 2 4 4 2 3" xfId="22018"/>
    <cellStyle name="20% - Accent5 4 3 2 4 4 3" xfId="22019"/>
    <cellStyle name="20% - Accent5 4 3 2 4 4 3 2" xfId="22020"/>
    <cellStyle name="20% - Accent5 4 3 2 4 4 4" xfId="22021"/>
    <cellStyle name="20% - Accent5 4 3 2 4 4 5" xfId="22022"/>
    <cellStyle name="20% - Accent5 4 3 2 4 5" xfId="22023"/>
    <cellStyle name="20% - Accent5 4 3 2 4 5 2" xfId="22024"/>
    <cellStyle name="20% - Accent5 4 3 2 4 5 3" xfId="22025"/>
    <cellStyle name="20% - Accent5 4 3 2 4 6" xfId="22026"/>
    <cellStyle name="20% - Accent5 4 3 2 4 6 2" xfId="22027"/>
    <cellStyle name="20% - Accent5 4 3 2 4 6 3" xfId="22028"/>
    <cellStyle name="20% - Accent5 4 3 2 4 7" xfId="22029"/>
    <cellStyle name="20% - Accent5 4 3 2 4 7 2" xfId="22030"/>
    <cellStyle name="20% - Accent5 4 3 2 4 8" xfId="22031"/>
    <cellStyle name="20% - Accent5 4 3 2 4 9" xfId="22032"/>
    <cellStyle name="20% - Accent5 4 3 2 5" xfId="22033"/>
    <cellStyle name="20% - Accent5 4 3 2 5 2" xfId="22034"/>
    <cellStyle name="20% - Accent5 4 3 2 5 2 2" xfId="22035"/>
    <cellStyle name="20% - Accent5 4 3 2 5 2 3" xfId="22036"/>
    <cellStyle name="20% - Accent5 4 3 2 5 3" xfId="22037"/>
    <cellStyle name="20% - Accent5 4 3 2 5 3 2" xfId="22038"/>
    <cellStyle name="20% - Accent5 4 3 2 5 3 3" xfId="22039"/>
    <cellStyle name="20% - Accent5 4 3 2 5 4" xfId="22040"/>
    <cellStyle name="20% - Accent5 4 3 2 5 4 2" xfId="22041"/>
    <cellStyle name="20% - Accent5 4 3 2 5 5" xfId="22042"/>
    <cellStyle name="20% - Accent5 4 3 2 5 6" xfId="22043"/>
    <cellStyle name="20% - Accent5 4 3 2 6" xfId="22044"/>
    <cellStyle name="20% - Accent5 4 3 2 6 2" xfId="22045"/>
    <cellStyle name="20% - Accent5 4 3 2 6 2 2" xfId="22046"/>
    <cellStyle name="20% - Accent5 4 3 2 6 2 3" xfId="22047"/>
    <cellStyle name="20% - Accent5 4 3 2 6 3" xfId="22048"/>
    <cellStyle name="20% - Accent5 4 3 2 6 3 2" xfId="22049"/>
    <cellStyle name="20% - Accent5 4 3 2 6 3 3" xfId="22050"/>
    <cellStyle name="20% - Accent5 4 3 2 6 4" xfId="22051"/>
    <cellStyle name="20% - Accent5 4 3 2 6 4 2" xfId="22052"/>
    <cellStyle name="20% - Accent5 4 3 2 6 5" xfId="22053"/>
    <cellStyle name="20% - Accent5 4 3 2 6 6" xfId="22054"/>
    <cellStyle name="20% - Accent5 4 3 2 7" xfId="22055"/>
    <cellStyle name="20% - Accent5 4 3 2 7 2" xfId="22056"/>
    <cellStyle name="20% - Accent5 4 3 2 7 2 2" xfId="22057"/>
    <cellStyle name="20% - Accent5 4 3 2 7 2 3" xfId="22058"/>
    <cellStyle name="20% - Accent5 4 3 2 7 3" xfId="22059"/>
    <cellStyle name="20% - Accent5 4 3 2 7 3 2" xfId="22060"/>
    <cellStyle name="20% - Accent5 4 3 2 7 4" xfId="22061"/>
    <cellStyle name="20% - Accent5 4 3 2 7 5" xfId="22062"/>
    <cellStyle name="20% - Accent5 4 3 2 8" xfId="22063"/>
    <cellStyle name="20% - Accent5 4 3 2 8 2" xfId="22064"/>
    <cellStyle name="20% - Accent5 4 3 2 8 3" xfId="22065"/>
    <cellStyle name="20% - Accent5 4 3 2 9" xfId="22066"/>
    <cellStyle name="20% - Accent5 4 3 2 9 2" xfId="22067"/>
    <cellStyle name="20% - Accent5 4 3 2 9 3" xfId="22068"/>
    <cellStyle name="20% - Accent5 4 3 3" xfId="1156"/>
    <cellStyle name="20% - Accent5 4 3 3 10" xfId="22069"/>
    <cellStyle name="20% - Accent5 4 3 3 2" xfId="1157"/>
    <cellStyle name="20% - Accent5 4 3 3 2 2" xfId="22070"/>
    <cellStyle name="20% - Accent5 4 3 3 2 2 2" xfId="22071"/>
    <cellStyle name="20% - Accent5 4 3 3 2 2 2 2" xfId="22072"/>
    <cellStyle name="20% - Accent5 4 3 3 2 2 2 3" xfId="22073"/>
    <cellStyle name="20% - Accent5 4 3 3 2 2 3" xfId="22074"/>
    <cellStyle name="20% - Accent5 4 3 3 2 2 3 2" xfId="22075"/>
    <cellStyle name="20% - Accent5 4 3 3 2 2 3 3" xfId="22076"/>
    <cellStyle name="20% - Accent5 4 3 3 2 2 4" xfId="22077"/>
    <cellStyle name="20% - Accent5 4 3 3 2 2 4 2" xfId="22078"/>
    <cellStyle name="20% - Accent5 4 3 3 2 2 5" xfId="22079"/>
    <cellStyle name="20% - Accent5 4 3 3 2 2 6" xfId="22080"/>
    <cellStyle name="20% - Accent5 4 3 3 2 3" xfId="22081"/>
    <cellStyle name="20% - Accent5 4 3 3 2 3 2" xfId="22082"/>
    <cellStyle name="20% - Accent5 4 3 3 2 3 2 2" xfId="22083"/>
    <cellStyle name="20% - Accent5 4 3 3 2 3 2 3" xfId="22084"/>
    <cellStyle name="20% - Accent5 4 3 3 2 3 3" xfId="22085"/>
    <cellStyle name="20% - Accent5 4 3 3 2 3 3 2" xfId="22086"/>
    <cellStyle name="20% - Accent5 4 3 3 2 3 3 3" xfId="22087"/>
    <cellStyle name="20% - Accent5 4 3 3 2 3 4" xfId="22088"/>
    <cellStyle name="20% - Accent5 4 3 3 2 3 4 2" xfId="22089"/>
    <cellStyle name="20% - Accent5 4 3 3 2 3 5" xfId="22090"/>
    <cellStyle name="20% - Accent5 4 3 3 2 3 6" xfId="22091"/>
    <cellStyle name="20% - Accent5 4 3 3 2 4" xfId="22092"/>
    <cellStyle name="20% - Accent5 4 3 3 2 4 2" xfId="22093"/>
    <cellStyle name="20% - Accent5 4 3 3 2 4 2 2" xfId="22094"/>
    <cellStyle name="20% - Accent5 4 3 3 2 4 2 3" xfId="22095"/>
    <cellStyle name="20% - Accent5 4 3 3 2 4 3" xfId="22096"/>
    <cellStyle name="20% - Accent5 4 3 3 2 4 3 2" xfId="22097"/>
    <cellStyle name="20% - Accent5 4 3 3 2 4 4" xfId="22098"/>
    <cellStyle name="20% - Accent5 4 3 3 2 4 5" xfId="22099"/>
    <cellStyle name="20% - Accent5 4 3 3 2 5" xfId="22100"/>
    <cellStyle name="20% - Accent5 4 3 3 2 5 2" xfId="22101"/>
    <cellStyle name="20% - Accent5 4 3 3 2 5 3" xfId="22102"/>
    <cellStyle name="20% - Accent5 4 3 3 2 6" xfId="22103"/>
    <cellStyle name="20% - Accent5 4 3 3 2 6 2" xfId="22104"/>
    <cellStyle name="20% - Accent5 4 3 3 2 6 3" xfId="22105"/>
    <cellStyle name="20% - Accent5 4 3 3 2 7" xfId="22106"/>
    <cellStyle name="20% - Accent5 4 3 3 2 7 2" xfId="22107"/>
    <cellStyle name="20% - Accent5 4 3 3 2 8" xfId="22108"/>
    <cellStyle name="20% - Accent5 4 3 3 2 9" xfId="22109"/>
    <cellStyle name="20% - Accent5 4 3 3 3" xfId="22110"/>
    <cellStyle name="20% - Accent5 4 3 3 3 2" xfId="22111"/>
    <cellStyle name="20% - Accent5 4 3 3 3 2 2" xfId="22112"/>
    <cellStyle name="20% - Accent5 4 3 3 3 2 3" xfId="22113"/>
    <cellStyle name="20% - Accent5 4 3 3 3 3" xfId="22114"/>
    <cellStyle name="20% - Accent5 4 3 3 3 3 2" xfId="22115"/>
    <cellStyle name="20% - Accent5 4 3 3 3 3 3" xfId="22116"/>
    <cellStyle name="20% - Accent5 4 3 3 3 4" xfId="22117"/>
    <cellStyle name="20% - Accent5 4 3 3 3 4 2" xfId="22118"/>
    <cellStyle name="20% - Accent5 4 3 3 3 5" xfId="22119"/>
    <cellStyle name="20% - Accent5 4 3 3 3 6" xfId="22120"/>
    <cellStyle name="20% - Accent5 4 3 3 4" xfId="22121"/>
    <cellStyle name="20% - Accent5 4 3 3 4 2" xfId="22122"/>
    <cellStyle name="20% - Accent5 4 3 3 4 2 2" xfId="22123"/>
    <cellStyle name="20% - Accent5 4 3 3 4 2 3" xfId="22124"/>
    <cellStyle name="20% - Accent5 4 3 3 4 3" xfId="22125"/>
    <cellStyle name="20% - Accent5 4 3 3 4 3 2" xfId="22126"/>
    <cellStyle name="20% - Accent5 4 3 3 4 3 3" xfId="22127"/>
    <cellStyle name="20% - Accent5 4 3 3 4 4" xfId="22128"/>
    <cellStyle name="20% - Accent5 4 3 3 4 4 2" xfId="22129"/>
    <cellStyle name="20% - Accent5 4 3 3 4 5" xfId="22130"/>
    <cellStyle name="20% - Accent5 4 3 3 4 6" xfId="22131"/>
    <cellStyle name="20% - Accent5 4 3 3 5" xfId="22132"/>
    <cellStyle name="20% - Accent5 4 3 3 5 2" xfId="22133"/>
    <cellStyle name="20% - Accent5 4 3 3 5 2 2" xfId="22134"/>
    <cellStyle name="20% - Accent5 4 3 3 5 2 3" xfId="22135"/>
    <cellStyle name="20% - Accent5 4 3 3 5 3" xfId="22136"/>
    <cellStyle name="20% - Accent5 4 3 3 5 3 2" xfId="22137"/>
    <cellStyle name="20% - Accent5 4 3 3 5 4" xfId="22138"/>
    <cellStyle name="20% - Accent5 4 3 3 5 5" xfId="22139"/>
    <cellStyle name="20% - Accent5 4 3 3 6" xfId="22140"/>
    <cellStyle name="20% - Accent5 4 3 3 6 2" xfId="22141"/>
    <cellStyle name="20% - Accent5 4 3 3 6 3" xfId="22142"/>
    <cellStyle name="20% - Accent5 4 3 3 7" xfId="22143"/>
    <cellStyle name="20% - Accent5 4 3 3 7 2" xfId="22144"/>
    <cellStyle name="20% - Accent5 4 3 3 7 3" xfId="22145"/>
    <cellStyle name="20% - Accent5 4 3 3 8" xfId="22146"/>
    <cellStyle name="20% - Accent5 4 3 3 8 2" xfId="22147"/>
    <cellStyle name="20% - Accent5 4 3 3 9" xfId="22148"/>
    <cellStyle name="20% - Accent5 4 3 4" xfId="1158"/>
    <cellStyle name="20% - Accent5 4 3 4 2" xfId="22149"/>
    <cellStyle name="20% - Accent5 4 3 4 2 2" xfId="22150"/>
    <cellStyle name="20% - Accent5 4 3 4 2 2 2" xfId="22151"/>
    <cellStyle name="20% - Accent5 4 3 4 2 2 3" xfId="22152"/>
    <cellStyle name="20% - Accent5 4 3 4 2 3" xfId="22153"/>
    <cellStyle name="20% - Accent5 4 3 4 2 3 2" xfId="22154"/>
    <cellStyle name="20% - Accent5 4 3 4 2 3 3" xfId="22155"/>
    <cellStyle name="20% - Accent5 4 3 4 2 4" xfId="22156"/>
    <cellStyle name="20% - Accent5 4 3 4 2 4 2" xfId="22157"/>
    <cellStyle name="20% - Accent5 4 3 4 2 5" xfId="22158"/>
    <cellStyle name="20% - Accent5 4 3 4 2 6" xfId="22159"/>
    <cellStyle name="20% - Accent5 4 3 4 3" xfId="22160"/>
    <cellStyle name="20% - Accent5 4 3 4 3 2" xfId="22161"/>
    <cellStyle name="20% - Accent5 4 3 4 3 2 2" xfId="22162"/>
    <cellStyle name="20% - Accent5 4 3 4 3 2 3" xfId="22163"/>
    <cellStyle name="20% - Accent5 4 3 4 3 3" xfId="22164"/>
    <cellStyle name="20% - Accent5 4 3 4 3 3 2" xfId="22165"/>
    <cellStyle name="20% - Accent5 4 3 4 3 3 3" xfId="22166"/>
    <cellStyle name="20% - Accent5 4 3 4 3 4" xfId="22167"/>
    <cellStyle name="20% - Accent5 4 3 4 3 4 2" xfId="22168"/>
    <cellStyle name="20% - Accent5 4 3 4 3 5" xfId="22169"/>
    <cellStyle name="20% - Accent5 4 3 4 3 6" xfId="22170"/>
    <cellStyle name="20% - Accent5 4 3 4 4" xfId="22171"/>
    <cellStyle name="20% - Accent5 4 3 4 4 2" xfId="22172"/>
    <cellStyle name="20% - Accent5 4 3 4 4 2 2" xfId="22173"/>
    <cellStyle name="20% - Accent5 4 3 4 4 2 3" xfId="22174"/>
    <cellStyle name="20% - Accent5 4 3 4 4 3" xfId="22175"/>
    <cellStyle name="20% - Accent5 4 3 4 4 3 2" xfId="22176"/>
    <cellStyle name="20% - Accent5 4 3 4 4 4" xfId="22177"/>
    <cellStyle name="20% - Accent5 4 3 4 4 5" xfId="22178"/>
    <cellStyle name="20% - Accent5 4 3 4 5" xfId="22179"/>
    <cellStyle name="20% - Accent5 4 3 4 5 2" xfId="22180"/>
    <cellStyle name="20% - Accent5 4 3 4 5 3" xfId="22181"/>
    <cellStyle name="20% - Accent5 4 3 4 6" xfId="22182"/>
    <cellStyle name="20% - Accent5 4 3 4 6 2" xfId="22183"/>
    <cellStyle name="20% - Accent5 4 3 4 6 3" xfId="22184"/>
    <cellStyle name="20% - Accent5 4 3 4 7" xfId="22185"/>
    <cellStyle name="20% - Accent5 4 3 4 7 2" xfId="22186"/>
    <cellStyle name="20% - Accent5 4 3 4 8" xfId="22187"/>
    <cellStyle name="20% - Accent5 4 3 4 9" xfId="22188"/>
    <cellStyle name="20% - Accent5 4 3 5" xfId="8829"/>
    <cellStyle name="20% - Accent5 4 3 5 2" xfId="22189"/>
    <cellStyle name="20% - Accent5 4 3 5 2 2" xfId="22190"/>
    <cellStyle name="20% - Accent5 4 3 5 2 2 2" xfId="22191"/>
    <cellStyle name="20% - Accent5 4 3 5 2 2 3" xfId="22192"/>
    <cellStyle name="20% - Accent5 4 3 5 2 3" xfId="22193"/>
    <cellStyle name="20% - Accent5 4 3 5 2 3 2" xfId="22194"/>
    <cellStyle name="20% - Accent5 4 3 5 2 3 3" xfId="22195"/>
    <cellStyle name="20% - Accent5 4 3 5 2 4" xfId="22196"/>
    <cellStyle name="20% - Accent5 4 3 5 2 4 2" xfId="22197"/>
    <cellStyle name="20% - Accent5 4 3 5 2 5" xfId="22198"/>
    <cellStyle name="20% - Accent5 4 3 5 2 6" xfId="22199"/>
    <cellStyle name="20% - Accent5 4 3 5 3" xfId="22200"/>
    <cellStyle name="20% - Accent5 4 3 5 3 2" xfId="22201"/>
    <cellStyle name="20% - Accent5 4 3 5 3 2 2" xfId="22202"/>
    <cellStyle name="20% - Accent5 4 3 5 3 2 3" xfId="22203"/>
    <cellStyle name="20% - Accent5 4 3 5 3 3" xfId="22204"/>
    <cellStyle name="20% - Accent5 4 3 5 3 3 2" xfId="22205"/>
    <cellStyle name="20% - Accent5 4 3 5 3 3 3" xfId="22206"/>
    <cellStyle name="20% - Accent5 4 3 5 3 4" xfId="22207"/>
    <cellStyle name="20% - Accent5 4 3 5 3 4 2" xfId="22208"/>
    <cellStyle name="20% - Accent5 4 3 5 3 5" xfId="22209"/>
    <cellStyle name="20% - Accent5 4 3 5 3 6" xfId="22210"/>
    <cellStyle name="20% - Accent5 4 3 5 4" xfId="22211"/>
    <cellStyle name="20% - Accent5 4 3 5 4 2" xfId="22212"/>
    <cellStyle name="20% - Accent5 4 3 5 4 2 2" xfId="22213"/>
    <cellStyle name="20% - Accent5 4 3 5 4 2 3" xfId="22214"/>
    <cellStyle name="20% - Accent5 4 3 5 4 3" xfId="22215"/>
    <cellStyle name="20% - Accent5 4 3 5 4 3 2" xfId="22216"/>
    <cellStyle name="20% - Accent5 4 3 5 4 4" xfId="22217"/>
    <cellStyle name="20% - Accent5 4 3 5 4 5" xfId="22218"/>
    <cellStyle name="20% - Accent5 4 3 5 5" xfId="22219"/>
    <cellStyle name="20% - Accent5 4 3 5 5 2" xfId="22220"/>
    <cellStyle name="20% - Accent5 4 3 5 5 3" xfId="22221"/>
    <cellStyle name="20% - Accent5 4 3 5 6" xfId="22222"/>
    <cellStyle name="20% - Accent5 4 3 5 6 2" xfId="22223"/>
    <cellStyle name="20% - Accent5 4 3 5 6 3" xfId="22224"/>
    <cellStyle name="20% - Accent5 4 3 5 7" xfId="22225"/>
    <cellStyle name="20% - Accent5 4 3 5 7 2" xfId="22226"/>
    <cellStyle name="20% - Accent5 4 3 5 8" xfId="22227"/>
    <cellStyle name="20% - Accent5 4 3 5 9" xfId="22228"/>
    <cellStyle name="20% - Accent5 4 3 6" xfId="22229"/>
    <cellStyle name="20% - Accent5 4 3 6 2" xfId="22230"/>
    <cellStyle name="20% - Accent5 4 3 6 2 2" xfId="22231"/>
    <cellStyle name="20% - Accent5 4 3 6 2 3" xfId="22232"/>
    <cellStyle name="20% - Accent5 4 3 6 3" xfId="22233"/>
    <cellStyle name="20% - Accent5 4 3 6 3 2" xfId="22234"/>
    <cellStyle name="20% - Accent5 4 3 6 3 3" xfId="22235"/>
    <cellStyle name="20% - Accent5 4 3 6 4" xfId="22236"/>
    <cellStyle name="20% - Accent5 4 3 6 4 2" xfId="22237"/>
    <cellStyle name="20% - Accent5 4 3 6 5" xfId="22238"/>
    <cellStyle name="20% - Accent5 4 3 6 6" xfId="22239"/>
    <cellStyle name="20% - Accent5 4 3 7" xfId="22240"/>
    <cellStyle name="20% - Accent5 4 3 7 2" xfId="22241"/>
    <cellStyle name="20% - Accent5 4 3 7 2 2" xfId="22242"/>
    <cellStyle name="20% - Accent5 4 3 7 2 3" xfId="22243"/>
    <cellStyle name="20% - Accent5 4 3 7 3" xfId="22244"/>
    <cellStyle name="20% - Accent5 4 3 7 3 2" xfId="22245"/>
    <cellStyle name="20% - Accent5 4 3 7 3 3" xfId="22246"/>
    <cellStyle name="20% - Accent5 4 3 7 4" xfId="22247"/>
    <cellStyle name="20% - Accent5 4 3 7 4 2" xfId="22248"/>
    <cellStyle name="20% - Accent5 4 3 7 5" xfId="22249"/>
    <cellStyle name="20% - Accent5 4 3 7 6" xfId="22250"/>
    <cellStyle name="20% - Accent5 4 3 8" xfId="22251"/>
    <cellStyle name="20% - Accent5 4 3 8 2" xfId="22252"/>
    <cellStyle name="20% - Accent5 4 3 8 2 2" xfId="22253"/>
    <cellStyle name="20% - Accent5 4 3 8 2 3" xfId="22254"/>
    <cellStyle name="20% - Accent5 4 3 8 3" xfId="22255"/>
    <cellStyle name="20% - Accent5 4 3 8 3 2" xfId="22256"/>
    <cellStyle name="20% - Accent5 4 3 8 4" xfId="22257"/>
    <cellStyle name="20% - Accent5 4 3 8 5" xfId="22258"/>
    <cellStyle name="20% - Accent5 4 3 9" xfId="22259"/>
    <cellStyle name="20% - Accent5 4 3 9 2" xfId="22260"/>
    <cellStyle name="20% - Accent5 4 3 9 3" xfId="22261"/>
    <cellStyle name="20% - Accent5 4 4" xfId="1159"/>
    <cellStyle name="20% - Accent5 4 4 10" xfId="22262"/>
    <cellStyle name="20% - Accent5 4 4 10 2" xfId="22263"/>
    <cellStyle name="20% - Accent5 4 4 11" xfId="22264"/>
    <cellStyle name="20% - Accent5 4 4 12" xfId="22265"/>
    <cellStyle name="20% - Accent5 4 4 2" xfId="1160"/>
    <cellStyle name="20% - Accent5 4 4 2 10" xfId="22266"/>
    <cellStyle name="20% - Accent5 4 4 2 2" xfId="1161"/>
    <cellStyle name="20% - Accent5 4 4 2 2 2" xfId="22267"/>
    <cellStyle name="20% - Accent5 4 4 2 2 2 2" xfId="22268"/>
    <cellStyle name="20% - Accent5 4 4 2 2 2 2 2" xfId="22269"/>
    <cellStyle name="20% - Accent5 4 4 2 2 2 2 3" xfId="22270"/>
    <cellStyle name="20% - Accent5 4 4 2 2 2 3" xfId="22271"/>
    <cellStyle name="20% - Accent5 4 4 2 2 2 3 2" xfId="22272"/>
    <cellStyle name="20% - Accent5 4 4 2 2 2 3 3" xfId="22273"/>
    <cellStyle name="20% - Accent5 4 4 2 2 2 4" xfId="22274"/>
    <cellStyle name="20% - Accent5 4 4 2 2 2 4 2" xfId="22275"/>
    <cellStyle name="20% - Accent5 4 4 2 2 2 5" xfId="22276"/>
    <cellStyle name="20% - Accent5 4 4 2 2 2 6" xfId="22277"/>
    <cellStyle name="20% - Accent5 4 4 2 2 3" xfId="22278"/>
    <cellStyle name="20% - Accent5 4 4 2 2 3 2" xfId="22279"/>
    <cellStyle name="20% - Accent5 4 4 2 2 3 2 2" xfId="22280"/>
    <cellStyle name="20% - Accent5 4 4 2 2 3 2 3" xfId="22281"/>
    <cellStyle name="20% - Accent5 4 4 2 2 3 3" xfId="22282"/>
    <cellStyle name="20% - Accent5 4 4 2 2 3 3 2" xfId="22283"/>
    <cellStyle name="20% - Accent5 4 4 2 2 3 3 3" xfId="22284"/>
    <cellStyle name="20% - Accent5 4 4 2 2 3 4" xfId="22285"/>
    <cellStyle name="20% - Accent5 4 4 2 2 3 4 2" xfId="22286"/>
    <cellStyle name="20% - Accent5 4 4 2 2 3 5" xfId="22287"/>
    <cellStyle name="20% - Accent5 4 4 2 2 3 6" xfId="22288"/>
    <cellStyle name="20% - Accent5 4 4 2 2 4" xfId="22289"/>
    <cellStyle name="20% - Accent5 4 4 2 2 4 2" xfId="22290"/>
    <cellStyle name="20% - Accent5 4 4 2 2 4 2 2" xfId="22291"/>
    <cellStyle name="20% - Accent5 4 4 2 2 4 2 3" xfId="22292"/>
    <cellStyle name="20% - Accent5 4 4 2 2 4 3" xfId="22293"/>
    <cellStyle name="20% - Accent5 4 4 2 2 4 3 2" xfId="22294"/>
    <cellStyle name="20% - Accent5 4 4 2 2 4 4" xfId="22295"/>
    <cellStyle name="20% - Accent5 4 4 2 2 4 5" xfId="22296"/>
    <cellStyle name="20% - Accent5 4 4 2 2 5" xfId="22297"/>
    <cellStyle name="20% - Accent5 4 4 2 2 5 2" xfId="22298"/>
    <cellStyle name="20% - Accent5 4 4 2 2 5 3" xfId="22299"/>
    <cellStyle name="20% - Accent5 4 4 2 2 6" xfId="22300"/>
    <cellStyle name="20% - Accent5 4 4 2 2 6 2" xfId="22301"/>
    <cellStyle name="20% - Accent5 4 4 2 2 6 3" xfId="22302"/>
    <cellStyle name="20% - Accent5 4 4 2 2 7" xfId="22303"/>
    <cellStyle name="20% - Accent5 4 4 2 2 7 2" xfId="22304"/>
    <cellStyle name="20% - Accent5 4 4 2 2 8" xfId="22305"/>
    <cellStyle name="20% - Accent5 4 4 2 2 9" xfId="22306"/>
    <cellStyle name="20% - Accent5 4 4 2 3" xfId="22307"/>
    <cellStyle name="20% - Accent5 4 4 2 3 2" xfId="22308"/>
    <cellStyle name="20% - Accent5 4 4 2 3 2 2" xfId="22309"/>
    <cellStyle name="20% - Accent5 4 4 2 3 2 3" xfId="22310"/>
    <cellStyle name="20% - Accent5 4 4 2 3 3" xfId="22311"/>
    <cellStyle name="20% - Accent5 4 4 2 3 3 2" xfId="22312"/>
    <cellStyle name="20% - Accent5 4 4 2 3 3 3" xfId="22313"/>
    <cellStyle name="20% - Accent5 4 4 2 3 4" xfId="22314"/>
    <cellStyle name="20% - Accent5 4 4 2 3 4 2" xfId="22315"/>
    <cellStyle name="20% - Accent5 4 4 2 3 5" xfId="22316"/>
    <cellStyle name="20% - Accent5 4 4 2 3 6" xfId="22317"/>
    <cellStyle name="20% - Accent5 4 4 2 4" xfId="22318"/>
    <cellStyle name="20% - Accent5 4 4 2 4 2" xfId="22319"/>
    <cellStyle name="20% - Accent5 4 4 2 4 2 2" xfId="22320"/>
    <cellStyle name="20% - Accent5 4 4 2 4 2 3" xfId="22321"/>
    <cellStyle name="20% - Accent5 4 4 2 4 3" xfId="22322"/>
    <cellStyle name="20% - Accent5 4 4 2 4 3 2" xfId="22323"/>
    <cellStyle name="20% - Accent5 4 4 2 4 3 3" xfId="22324"/>
    <cellStyle name="20% - Accent5 4 4 2 4 4" xfId="22325"/>
    <cellStyle name="20% - Accent5 4 4 2 4 4 2" xfId="22326"/>
    <cellStyle name="20% - Accent5 4 4 2 4 5" xfId="22327"/>
    <cellStyle name="20% - Accent5 4 4 2 4 6" xfId="22328"/>
    <cellStyle name="20% - Accent5 4 4 2 5" xfId="22329"/>
    <cellStyle name="20% - Accent5 4 4 2 5 2" xfId="22330"/>
    <cellStyle name="20% - Accent5 4 4 2 5 2 2" xfId="22331"/>
    <cellStyle name="20% - Accent5 4 4 2 5 2 3" xfId="22332"/>
    <cellStyle name="20% - Accent5 4 4 2 5 3" xfId="22333"/>
    <cellStyle name="20% - Accent5 4 4 2 5 3 2" xfId="22334"/>
    <cellStyle name="20% - Accent5 4 4 2 5 4" xfId="22335"/>
    <cellStyle name="20% - Accent5 4 4 2 5 5" xfId="22336"/>
    <cellStyle name="20% - Accent5 4 4 2 6" xfId="22337"/>
    <cellStyle name="20% - Accent5 4 4 2 6 2" xfId="22338"/>
    <cellStyle name="20% - Accent5 4 4 2 6 3" xfId="22339"/>
    <cellStyle name="20% - Accent5 4 4 2 7" xfId="22340"/>
    <cellStyle name="20% - Accent5 4 4 2 7 2" xfId="22341"/>
    <cellStyle name="20% - Accent5 4 4 2 7 3" xfId="22342"/>
    <cellStyle name="20% - Accent5 4 4 2 8" xfId="22343"/>
    <cellStyle name="20% - Accent5 4 4 2 8 2" xfId="22344"/>
    <cellStyle name="20% - Accent5 4 4 2 9" xfId="22345"/>
    <cellStyle name="20% - Accent5 4 4 3" xfId="1162"/>
    <cellStyle name="20% - Accent5 4 4 3 2" xfId="22346"/>
    <cellStyle name="20% - Accent5 4 4 3 2 2" xfId="22347"/>
    <cellStyle name="20% - Accent5 4 4 3 2 2 2" xfId="22348"/>
    <cellStyle name="20% - Accent5 4 4 3 2 2 3" xfId="22349"/>
    <cellStyle name="20% - Accent5 4 4 3 2 3" xfId="22350"/>
    <cellStyle name="20% - Accent5 4 4 3 2 3 2" xfId="22351"/>
    <cellStyle name="20% - Accent5 4 4 3 2 3 3" xfId="22352"/>
    <cellStyle name="20% - Accent5 4 4 3 2 4" xfId="22353"/>
    <cellStyle name="20% - Accent5 4 4 3 2 4 2" xfId="22354"/>
    <cellStyle name="20% - Accent5 4 4 3 2 5" xfId="22355"/>
    <cellStyle name="20% - Accent5 4 4 3 2 6" xfId="22356"/>
    <cellStyle name="20% - Accent5 4 4 3 3" xfId="22357"/>
    <cellStyle name="20% - Accent5 4 4 3 3 2" xfId="22358"/>
    <cellStyle name="20% - Accent5 4 4 3 3 2 2" xfId="22359"/>
    <cellStyle name="20% - Accent5 4 4 3 3 2 3" xfId="22360"/>
    <cellStyle name="20% - Accent5 4 4 3 3 3" xfId="22361"/>
    <cellStyle name="20% - Accent5 4 4 3 3 3 2" xfId="22362"/>
    <cellStyle name="20% - Accent5 4 4 3 3 3 3" xfId="22363"/>
    <cellStyle name="20% - Accent5 4 4 3 3 4" xfId="22364"/>
    <cellStyle name="20% - Accent5 4 4 3 3 4 2" xfId="22365"/>
    <cellStyle name="20% - Accent5 4 4 3 3 5" xfId="22366"/>
    <cellStyle name="20% - Accent5 4 4 3 3 6" xfId="22367"/>
    <cellStyle name="20% - Accent5 4 4 3 4" xfId="22368"/>
    <cellStyle name="20% - Accent5 4 4 3 4 2" xfId="22369"/>
    <cellStyle name="20% - Accent5 4 4 3 4 2 2" xfId="22370"/>
    <cellStyle name="20% - Accent5 4 4 3 4 2 3" xfId="22371"/>
    <cellStyle name="20% - Accent5 4 4 3 4 3" xfId="22372"/>
    <cellStyle name="20% - Accent5 4 4 3 4 3 2" xfId="22373"/>
    <cellStyle name="20% - Accent5 4 4 3 4 4" xfId="22374"/>
    <cellStyle name="20% - Accent5 4 4 3 4 5" xfId="22375"/>
    <cellStyle name="20% - Accent5 4 4 3 5" xfId="22376"/>
    <cellStyle name="20% - Accent5 4 4 3 5 2" xfId="22377"/>
    <cellStyle name="20% - Accent5 4 4 3 5 3" xfId="22378"/>
    <cellStyle name="20% - Accent5 4 4 3 6" xfId="22379"/>
    <cellStyle name="20% - Accent5 4 4 3 6 2" xfId="22380"/>
    <cellStyle name="20% - Accent5 4 4 3 6 3" xfId="22381"/>
    <cellStyle name="20% - Accent5 4 4 3 7" xfId="22382"/>
    <cellStyle name="20% - Accent5 4 4 3 7 2" xfId="22383"/>
    <cellStyle name="20% - Accent5 4 4 3 8" xfId="22384"/>
    <cellStyle name="20% - Accent5 4 4 3 9" xfId="22385"/>
    <cellStyle name="20% - Accent5 4 4 4" xfId="22386"/>
    <cellStyle name="20% - Accent5 4 4 4 2" xfId="22387"/>
    <cellStyle name="20% - Accent5 4 4 4 2 2" xfId="22388"/>
    <cellStyle name="20% - Accent5 4 4 4 2 2 2" xfId="22389"/>
    <cellStyle name="20% - Accent5 4 4 4 2 2 3" xfId="22390"/>
    <cellStyle name="20% - Accent5 4 4 4 2 3" xfId="22391"/>
    <cellStyle name="20% - Accent5 4 4 4 2 3 2" xfId="22392"/>
    <cellStyle name="20% - Accent5 4 4 4 2 3 3" xfId="22393"/>
    <cellStyle name="20% - Accent5 4 4 4 2 4" xfId="22394"/>
    <cellStyle name="20% - Accent5 4 4 4 2 4 2" xfId="22395"/>
    <cellStyle name="20% - Accent5 4 4 4 2 5" xfId="22396"/>
    <cellStyle name="20% - Accent5 4 4 4 2 6" xfId="22397"/>
    <cellStyle name="20% - Accent5 4 4 4 3" xfId="22398"/>
    <cellStyle name="20% - Accent5 4 4 4 3 2" xfId="22399"/>
    <cellStyle name="20% - Accent5 4 4 4 3 2 2" xfId="22400"/>
    <cellStyle name="20% - Accent5 4 4 4 3 2 3" xfId="22401"/>
    <cellStyle name="20% - Accent5 4 4 4 3 3" xfId="22402"/>
    <cellStyle name="20% - Accent5 4 4 4 3 3 2" xfId="22403"/>
    <cellStyle name="20% - Accent5 4 4 4 3 3 3" xfId="22404"/>
    <cellStyle name="20% - Accent5 4 4 4 3 4" xfId="22405"/>
    <cellStyle name="20% - Accent5 4 4 4 3 4 2" xfId="22406"/>
    <cellStyle name="20% - Accent5 4 4 4 3 5" xfId="22407"/>
    <cellStyle name="20% - Accent5 4 4 4 3 6" xfId="22408"/>
    <cellStyle name="20% - Accent5 4 4 4 4" xfId="22409"/>
    <cellStyle name="20% - Accent5 4 4 4 4 2" xfId="22410"/>
    <cellStyle name="20% - Accent5 4 4 4 4 2 2" xfId="22411"/>
    <cellStyle name="20% - Accent5 4 4 4 4 2 3" xfId="22412"/>
    <cellStyle name="20% - Accent5 4 4 4 4 3" xfId="22413"/>
    <cellStyle name="20% - Accent5 4 4 4 4 3 2" xfId="22414"/>
    <cellStyle name="20% - Accent5 4 4 4 4 4" xfId="22415"/>
    <cellStyle name="20% - Accent5 4 4 4 4 5" xfId="22416"/>
    <cellStyle name="20% - Accent5 4 4 4 5" xfId="22417"/>
    <cellStyle name="20% - Accent5 4 4 4 5 2" xfId="22418"/>
    <cellStyle name="20% - Accent5 4 4 4 5 3" xfId="22419"/>
    <cellStyle name="20% - Accent5 4 4 4 6" xfId="22420"/>
    <cellStyle name="20% - Accent5 4 4 4 6 2" xfId="22421"/>
    <cellStyle name="20% - Accent5 4 4 4 6 3" xfId="22422"/>
    <cellStyle name="20% - Accent5 4 4 4 7" xfId="22423"/>
    <cellStyle name="20% - Accent5 4 4 4 7 2" xfId="22424"/>
    <cellStyle name="20% - Accent5 4 4 4 8" xfId="22425"/>
    <cellStyle name="20% - Accent5 4 4 4 9" xfId="22426"/>
    <cellStyle name="20% - Accent5 4 4 5" xfId="22427"/>
    <cellStyle name="20% - Accent5 4 4 5 2" xfId="22428"/>
    <cellStyle name="20% - Accent5 4 4 5 2 2" xfId="22429"/>
    <cellStyle name="20% - Accent5 4 4 5 2 3" xfId="22430"/>
    <cellStyle name="20% - Accent5 4 4 5 3" xfId="22431"/>
    <cellStyle name="20% - Accent5 4 4 5 3 2" xfId="22432"/>
    <cellStyle name="20% - Accent5 4 4 5 3 3" xfId="22433"/>
    <cellStyle name="20% - Accent5 4 4 5 4" xfId="22434"/>
    <cellStyle name="20% - Accent5 4 4 5 4 2" xfId="22435"/>
    <cellStyle name="20% - Accent5 4 4 5 5" xfId="22436"/>
    <cellStyle name="20% - Accent5 4 4 5 6" xfId="22437"/>
    <cellStyle name="20% - Accent5 4 4 6" xfId="22438"/>
    <cellStyle name="20% - Accent5 4 4 6 2" xfId="22439"/>
    <cellStyle name="20% - Accent5 4 4 6 2 2" xfId="22440"/>
    <cellStyle name="20% - Accent5 4 4 6 2 3" xfId="22441"/>
    <cellStyle name="20% - Accent5 4 4 6 3" xfId="22442"/>
    <cellStyle name="20% - Accent5 4 4 6 3 2" xfId="22443"/>
    <cellStyle name="20% - Accent5 4 4 6 3 3" xfId="22444"/>
    <cellStyle name="20% - Accent5 4 4 6 4" xfId="22445"/>
    <cellStyle name="20% - Accent5 4 4 6 4 2" xfId="22446"/>
    <cellStyle name="20% - Accent5 4 4 6 5" xfId="22447"/>
    <cellStyle name="20% - Accent5 4 4 6 6" xfId="22448"/>
    <cellStyle name="20% - Accent5 4 4 7" xfId="22449"/>
    <cellStyle name="20% - Accent5 4 4 7 2" xfId="22450"/>
    <cellStyle name="20% - Accent5 4 4 7 2 2" xfId="22451"/>
    <cellStyle name="20% - Accent5 4 4 7 2 3" xfId="22452"/>
    <cellStyle name="20% - Accent5 4 4 7 3" xfId="22453"/>
    <cellStyle name="20% - Accent5 4 4 7 3 2" xfId="22454"/>
    <cellStyle name="20% - Accent5 4 4 7 4" xfId="22455"/>
    <cellStyle name="20% - Accent5 4 4 7 5" xfId="22456"/>
    <cellStyle name="20% - Accent5 4 4 8" xfId="22457"/>
    <cellStyle name="20% - Accent5 4 4 8 2" xfId="22458"/>
    <cellStyle name="20% - Accent5 4 4 8 3" xfId="22459"/>
    <cellStyle name="20% - Accent5 4 4 9" xfId="22460"/>
    <cellStyle name="20% - Accent5 4 4 9 2" xfId="22461"/>
    <cellStyle name="20% - Accent5 4 4 9 3" xfId="22462"/>
    <cellStyle name="20% - Accent5 4 5" xfId="1163"/>
    <cellStyle name="20% - Accent5 4 5 10" xfId="22463"/>
    <cellStyle name="20% - Accent5 4 5 2" xfId="1164"/>
    <cellStyle name="20% - Accent5 4 5 2 2" xfId="22464"/>
    <cellStyle name="20% - Accent5 4 5 2 2 2" xfId="22465"/>
    <cellStyle name="20% - Accent5 4 5 2 2 2 2" xfId="22466"/>
    <cellStyle name="20% - Accent5 4 5 2 2 2 3" xfId="22467"/>
    <cellStyle name="20% - Accent5 4 5 2 2 3" xfId="22468"/>
    <cellStyle name="20% - Accent5 4 5 2 2 3 2" xfId="22469"/>
    <cellStyle name="20% - Accent5 4 5 2 2 3 3" xfId="22470"/>
    <cellStyle name="20% - Accent5 4 5 2 2 4" xfId="22471"/>
    <cellStyle name="20% - Accent5 4 5 2 2 4 2" xfId="22472"/>
    <cellStyle name="20% - Accent5 4 5 2 2 5" xfId="22473"/>
    <cellStyle name="20% - Accent5 4 5 2 2 6" xfId="22474"/>
    <cellStyle name="20% - Accent5 4 5 2 3" xfId="22475"/>
    <cellStyle name="20% - Accent5 4 5 2 3 2" xfId="22476"/>
    <cellStyle name="20% - Accent5 4 5 2 3 2 2" xfId="22477"/>
    <cellStyle name="20% - Accent5 4 5 2 3 2 3" xfId="22478"/>
    <cellStyle name="20% - Accent5 4 5 2 3 3" xfId="22479"/>
    <cellStyle name="20% - Accent5 4 5 2 3 3 2" xfId="22480"/>
    <cellStyle name="20% - Accent5 4 5 2 3 3 3" xfId="22481"/>
    <cellStyle name="20% - Accent5 4 5 2 3 4" xfId="22482"/>
    <cellStyle name="20% - Accent5 4 5 2 3 4 2" xfId="22483"/>
    <cellStyle name="20% - Accent5 4 5 2 3 5" xfId="22484"/>
    <cellStyle name="20% - Accent5 4 5 2 3 6" xfId="22485"/>
    <cellStyle name="20% - Accent5 4 5 2 4" xfId="22486"/>
    <cellStyle name="20% - Accent5 4 5 2 4 2" xfId="22487"/>
    <cellStyle name="20% - Accent5 4 5 2 4 2 2" xfId="22488"/>
    <cellStyle name="20% - Accent5 4 5 2 4 2 3" xfId="22489"/>
    <cellStyle name="20% - Accent5 4 5 2 4 3" xfId="22490"/>
    <cellStyle name="20% - Accent5 4 5 2 4 3 2" xfId="22491"/>
    <cellStyle name="20% - Accent5 4 5 2 4 4" xfId="22492"/>
    <cellStyle name="20% - Accent5 4 5 2 4 5" xfId="22493"/>
    <cellStyle name="20% - Accent5 4 5 2 5" xfId="22494"/>
    <cellStyle name="20% - Accent5 4 5 2 5 2" xfId="22495"/>
    <cellStyle name="20% - Accent5 4 5 2 5 3" xfId="22496"/>
    <cellStyle name="20% - Accent5 4 5 2 6" xfId="22497"/>
    <cellStyle name="20% - Accent5 4 5 2 6 2" xfId="22498"/>
    <cellStyle name="20% - Accent5 4 5 2 6 3" xfId="22499"/>
    <cellStyle name="20% - Accent5 4 5 2 7" xfId="22500"/>
    <cellStyle name="20% - Accent5 4 5 2 7 2" xfId="22501"/>
    <cellStyle name="20% - Accent5 4 5 2 8" xfId="22502"/>
    <cellStyle name="20% - Accent5 4 5 2 9" xfId="22503"/>
    <cellStyle name="20% - Accent5 4 5 3" xfId="22504"/>
    <cellStyle name="20% - Accent5 4 5 3 2" xfId="22505"/>
    <cellStyle name="20% - Accent5 4 5 3 2 2" xfId="22506"/>
    <cellStyle name="20% - Accent5 4 5 3 2 3" xfId="22507"/>
    <cellStyle name="20% - Accent5 4 5 3 3" xfId="22508"/>
    <cellStyle name="20% - Accent5 4 5 3 3 2" xfId="22509"/>
    <cellStyle name="20% - Accent5 4 5 3 3 3" xfId="22510"/>
    <cellStyle name="20% - Accent5 4 5 3 4" xfId="22511"/>
    <cellStyle name="20% - Accent5 4 5 3 4 2" xfId="22512"/>
    <cellStyle name="20% - Accent5 4 5 3 5" xfId="22513"/>
    <cellStyle name="20% - Accent5 4 5 3 6" xfId="22514"/>
    <cellStyle name="20% - Accent5 4 5 4" xfId="22515"/>
    <cellStyle name="20% - Accent5 4 5 4 2" xfId="22516"/>
    <cellStyle name="20% - Accent5 4 5 4 2 2" xfId="22517"/>
    <cellStyle name="20% - Accent5 4 5 4 2 3" xfId="22518"/>
    <cellStyle name="20% - Accent5 4 5 4 3" xfId="22519"/>
    <cellStyle name="20% - Accent5 4 5 4 3 2" xfId="22520"/>
    <cellStyle name="20% - Accent5 4 5 4 3 3" xfId="22521"/>
    <cellStyle name="20% - Accent5 4 5 4 4" xfId="22522"/>
    <cellStyle name="20% - Accent5 4 5 4 4 2" xfId="22523"/>
    <cellStyle name="20% - Accent5 4 5 4 5" xfId="22524"/>
    <cellStyle name="20% - Accent5 4 5 4 6" xfId="22525"/>
    <cellStyle name="20% - Accent5 4 5 5" xfId="22526"/>
    <cellStyle name="20% - Accent5 4 5 5 2" xfId="22527"/>
    <cellStyle name="20% - Accent5 4 5 5 2 2" xfId="22528"/>
    <cellStyle name="20% - Accent5 4 5 5 2 3" xfId="22529"/>
    <cellStyle name="20% - Accent5 4 5 5 3" xfId="22530"/>
    <cellStyle name="20% - Accent5 4 5 5 3 2" xfId="22531"/>
    <cellStyle name="20% - Accent5 4 5 5 4" xfId="22532"/>
    <cellStyle name="20% - Accent5 4 5 5 5" xfId="22533"/>
    <cellStyle name="20% - Accent5 4 5 6" xfId="22534"/>
    <cellStyle name="20% - Accent5 4 5 6 2" xfId="22535"/>
    <cellStyle name="20% - Accent5 4 5 6 3" xfId="22536"/>
    <cellStyle name="20% - Accent5 4 5 7" xfId="22537"/>
    <cellStyle name="20% - Accent5 4 5 7 2" xfId="22538"/>
    <cellStyle name="20% - Accent5 4 5 7 3" xfId="22539"/>
    <cellStyle name="20% - Accent5 4 5 8" xfId="22540"/>
    <cellStyle name="20% - Accent5 4 5 8 2" xfId="22541"/>
    <cellStyle name="20% - Accent5 4 5 9" xfId="22542"/>
    <cellStyle name="20% - Accent5 4 6" xfId="1165"/>
    <cellStyle name="20% - Accent5 4 6 2" xfId="22543"/>
    <cellStyle name="20% - Accent5 4 6 2 2" xfId="22544"/>
    <cellStyle name="20% - Accent5 4 6 2 2 2" xfId="22545"/>
    <cellStyle name="20% - Accent5 4 6 2 2 3" xfId="22546"/>
    <cellStyle name="20% - Accent5 4 6 2 3" xfId="22547"/>
    <cellStyle name="20% - Accent5 4 6 2 3 2" xfId="22548"/>
    <cellStyle name="20% - Accent5 4 6 2 3 3" xfId="22549"/>
    <cellStyle name="20% - Accent5 4 6 2 4" xfId="22550"/>
    <cellStyle name="20% - Accent5 4 6 2 4 2" xfId="22551"/>
    <cellStyle name="20% - Accent5 4 6 2 5" xfId="22552"/>
    <cellStyle name="20% - Accent5 4 6 2 6" xfId="22553"/>
    <cellStyle name="20% - Accent5 4 6 3" xfId="22554"/>
    <cellStyle name="20% - Accent5 4 6 3 2" xfId="22555"/>
    <cellStyle name="20% - Accent5 4 6 3 2 2" xfId="22556"/>
    <cellStyle name="20% - Accent5 4 6 3 2 3" xfId="22557"/>
    <cellStyle name="20% - Accent5 4 6 3 3" xfId="22558"/>
    <cellStyle name="20% - Accent5 4 6 3 3 2" xfId="22559"/>
    <cellStyle name="20% - Accent5 4 6 3 3 3" xfId="22560"/>
    <cellStyle name="20% - Accent5 4 6 3 4" xfId="22561"/>
    <cellStyle name="20% - Accent5 4 6 3 4 2" xfId="22562"/>
    <cellStyle name="20% - Accent5 4 6 3 5" xfId="22563"/>
    <cellStyle name="20% - Accent5 4 6 3 6" xfId="22564"/>
    <cellStyle name="20% - Accent5 4 6 4" xfId="22565"/>
    <cellStyle name="20% - Accent5 4 6 4 2" xfId="22566"/>
    <cellStyle name="20% - Accent5 4 6 4 2 2" xfId="22567"/>
    <cellStyle name="20% - Accent5 4 6 4 2 3" xfId="22568"/>
    <cellStyle name="20% - Accent5 4 6 4 3" xfId="22569"/>
    <cellStyle name="20% - Accent5 4 6 4 3 2" xfId="22570"/>
    <cellStyle name="20% - Accent5 4 6 4 4" xfId="22571"/>
    <cellStyle name="20% - Accent5 4 6 4 5" xfId="22572"/>
    <cellStyle name="20% - Accent5 4 6 5" xfId="22573"/>
    <cellStyle name="20% - Accent5 4 6 5 2" xfId="22574"/>
    <cellStyle name="20% - Accent5 4 6 5 3" xfId="22575"/>
    <cellStyle name="20% - Accent5 4 6 6" xfId="22576"/>
    <cellStyle name="20% - Accent5 4 6 6 2" xfId="22577"/>
    <cellStyle name="20% - Accent5 4 6 6 3" xfId="22578"/>
    <cellStyle name="20% - Accent5 4 6 7" xfId="22579"/>
    <cellStyle name="20% - Accent5 4 6 7 2" xfId="22580"/>
    <cellStyle name="20% - Accent5 4 6 8" xfId="22581"/>
    <cellStyle name="20% - Accent5 4 6 9" xfId="22582"/>
    <cellStyle name="20% - Accent5 4 7" xfId="13565"/>
    <cellStyle name="20% - Accent5 4 7 2" xfId="22583"/>
    <cellStyle name="20% - Accent5 4 7 2 2" xfId="22584"/>
    <cellStyle name="20% - Accent5 4 7 2 2 2" xfId="22585"/>
    <cellStyle name="20% - Accent5 4 7 2 2 3" xfId="22586"/>
    <cellStyle name="20% - Accent5 4 7 2 3" xfId="22587"/>
    <cellStyle name="20% - Accent5 4 7 2 3 2" xfId="22588"/>
    <cellStyle name="20% - Accent5 4 7 2 3 3" xfId="22589"/>
    <cellStyle name="20% - Accent5 4 7 2 4" xfId="22590"/>
    <cellStyle name="20% - Accent5 4 7 2 4 2" xfId="22591"/>
    <cellStyle name="20% - Accent5 4 7 2 5" xfId="22592"/>
    <cellStyle name="20% - Accent5 4 7 2 6" xfId="22593"/>
    <cellStyle name="20% - Accent5 4 7 3" xfId="22594"/>
    <cellStyle name="20% - Accent5 4 7 3 2" xfId="22595"/>
    <cellStyle name="20% - Accent5 4 7 3 2 2" xfId="22596"/>
    <cellStyle name="20% - Accent5 4 7 3 2 3" xfId="22597"/>
    <cellStyle name="20% - Accent5 4 7 3 3" xfId="22598"/>
    <cellStyle name="20% - Accent5 4 7 3 3 2" xfId="22599"/>
    <cellStyle name="20% - Accent5 4 7 3 3 3" xfId="22600"/>
    <cellStyle name="20% - Accent5 4 7 3 4" xfId="22601"/>
    <cellStyle name="20% - Accent5 4 7 3 4 2" xfId="22602"/>
    <cellStyle name="20% - Accent5 4 7 3 5" xfId="22603"/>
    <cellStyle name="20% - Accent5 4 7 3 6" xfId="22604"/>
    <cellStyle name="20% - Accent5 4 7 4" xfId="22605"/>
    <cellStyle name="20% - Accent5 4 7 4 2" xfId="22606"/>
    <cellStyle name="20% - Accent5 4 7 4 2 2" xfId="22607"/>
    <cellStyle name="20% - Accent5 4 7 4 2 3" xfId="22608"/>
    <cellStyle name="20% - Accent5 4 7 4 3" xfId="22609"/>
    <cellStyle name="20% - Accent5 4 7 4 3 2" xfId="22610"/>
    <cellStyle name="20% - Accent5 4 7 4 4" xfId="22611"/>
    <cellStyle name="20% - Accent5 4 7 4 5" xfId="22612"/>
    <cellStyle name="20% - Accent5 4 7 5" xfId="22613"/>
    <cellStyle name="20% - Accent5 4 7 5 2" xfId="22614"/>
    <cellStyle name="20% - Accent5 4 7 5 3" xfId="22615"/>
    <cellStyle name="20% - Accent5 4 7 6" xfId="22616"/>
    <cellStyle name="20% - Accent5 4 7 6 2" xfId="22617"/>
    <cellStyle name="20% - Accent5 4 7 6 3" xfId="22618"/>
    <cellStyle name="20% - Accent5 4 7 7" xfId="22619"/>
    <cellStyle name="20% - Accent5 4 7 7 2" xfId="22620"/>
    <cellStyle name="20% - Accent5 4 7 8" xfId="22621"/>
    <cellStyle name="20% - Accent5 4 7 9" xfId="22622"/>
    <cellStyle name="20% - Accent5 4 8" xfId="22623"/>
    <cellStyle name="20% - Accent5 4 8 2" xfId="22624"/>
    <cellStyle name="20% - Accent5 4 8 2 2" xfId="22625"/>
    <cellStyle name="20% - Accent5 4 8 2 3" xfId="22626"/>
    <cellStyle name="20% - Accent5 4 8 3" xfId="22627"/>
    <cellStyle name="20% - Accent5 4 8 3 2" xfId="22628"/>
    <cellStyle name="20% - Accent5 4 8 3 3" xfId="22629"/>
    <cellStyle name="20% - Accent5 4 8 4" xfId="22630"/>
    <cellStyle name="20% - Accent5 4 8 4 2" xfId="22631"/>
    <cellStyle name="20% - Accent5 4 8 5" xfId="22632"/>
    <cellStyle name="20% - Accent5 4 8 6" xfId="22633"/>
    <cellStyle name="20% - Accent5 4 9" xfId="22634"/>
    <cellStyle name="20% - Accent5 4 9 2" xfId="22635"/>
    <cellStyle name="20% - Accent5 4 9 2 2" xfId="22636"/>
    <cellStyle name="20% - Accent5 4 9 2 3" xfId="22637"/>
    <cellStyle name="20% - Accent5 4 9 3" xfId="22638"/>
    <cellStyle name="20% - Accent5 4 9 3 2" xfId="22639"/>
    <cellStyle name="20% - Accent5 4 9 3 3" xfId="22640"/>
    <cellStyle name="20% - Accent5 4 9 4" xfId="22641"/>
    <cellStyle name="20% - Accent5 4 9 4 2" xfId="22642"/>
    <cellStyle name="20% - Accent5 4 9 5" xfId="22643"/>
    <cellStyle name="20% - Accent5 4 9 6" xfId="22644"/>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xfId="62053" builtinId="50" customBuiltin="1"/>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14563"/>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14564"/>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14565"/>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645"/>
    <cellStyle name="20% - Accent6 4 10 2" xfId="22646"/>
    <cellStyle name="20% - Accent6 4 10 2 2" xfId="22647"/>
    <cellStyle name="20% - Accent6 4 10 2 3" xfId="22648"/>
    <cellStyle name="20% - Accent6 4 10 3" xfId="22649"/>
    <cellStyle name="20% - Accent6 4 10 3 2" xfId="22650"/>
    <cellStyle name="20% - Accent6 4 10 4" xfId="22651"/>
    <cellStyle name="20% - Accent6 4 10 5" xfId="22652"/>
    <cellStyle name="20% - Accent6 4 11" xfId="22653"/>
    <cellStyle name="20% - Accent6 4 11 2" xfId="22654"/>
    <cellStyle name="20% - Accent6 4 11 3" xfId="22655"/>
    <cellStyle name="20% - Accent6 4 12" xfId="22656"/>
    <cellStyle name="20% - Accent6 4 12 2" xfId="22657"/>
    <cellStyle name="20% - Accent6 4 12 3" xfId="22658"/>
    <cellStyle name="20% - Accent6 4 13" xfId="22659"/>
    <cellStyle name="20% - Accent6 4 13 2" xfId="22660"/>
    <cellStyle name="20% - Accent6 4 14" xfId="22661"/>
    <cellStyle name="20% - Accent6 4 15" xfId="22662"/>
    <cellStyle name="20% - Accent6 4 16" xfId="22663"/>
    <cellStyle name="20% - Accent6 4 2" xfId="1352"/>
    <cellStyle name="20% - Accent6 4 2 10" xfId="22664"/>
    <cellStyle name="20% - Accent6 4 2 10 2" xfId="22665"/>
    <cellStyle name="20% - Accent6 4 2 10 3" xfId="22666"/>
    <cellStyle name="20% - Accent6 4 2 11" xfId="22667"/>
    <cellStyle name="20% - Accent6 4 2 11 2" xfId="22668"/>
    <cellStyle name="20% - Accent6 4 2 11 3" xfId="22669"/>
    <cellStyle name="20% - Accent6 4 2 12" xfId="22670"/>
    <cellStyle name="20% - Accent6 4 2 12 2" xfId="22671"/>
    <cellStyle name="20% - Accent6 4 2 13" xfId="22672"/>
    <cellStyle name="20% - Accent6 4 2 14" xfId="22673"/>
    <cellStyle name="20% - Accent6 4 2 15" xfId="22674"/>
    <cellStyle name="20% - Accent6 4 2 2" xfId="1353"/>
    <cellStyle name="20% - Accent6 4 2 2 10" xfId="22675"/>
    <cellStyle name="20% - Accent6 4 2 2 10 2" xfId="22676"/>
    <cellStyle name="20% - Accent6 4 2 2 10 3" xfId="22677"/>
    <cellStyle name="20% - Accent6 4 2 2 11" xfId="22678"/>
    <cellStyle name="20% - Accent6 4 2 2 11 2" xfId="22679"/>
    <cellStyle name="20% - Accent6 4 2 2 12" xfId="22680"/>
    <cellStyle name="20% - Accent6 4 2 2 13" xfId="22681"/>
    <cellStyle name="20% - Accent6 4 2 2 2" xfId="1354"/>
    <cellStyle name="20% - Accent6 4 2 2 2 10" xfId="22682"/>
    <cellStyle name="20% - Accent6 4 2 2 2 10 2" xfId="22683"/>
    <cellStyle name="20% - Accent6 4 2 2 2 11" xfId="22684"/>
    <cellStyle name="20% - Accent6 4 2 2 2 12" xfId="22685"/>
    <cellStyle name="20% - Accent6 4 2 2 2 2" xfId="1355"/>
    <cellStyle name="20% - Accent6 4 2 2 2 2 10" xfId="22686"/>
    <cellStyle name="20% - Accent6 4 2 2 2 2 2" xfId="1356"/>
    <cellStyle name="20% - Accent6 4 2 2 2 2 2 2" xfId="22687"/>
    <cellStyle name="20% - Accent6 4 2 2 2 2 2 2 2" xfId="22688"/>
    <cellStyle name="20% - Accent6 4 2 2 2 2 2 2 2 2" xfId="22689"/>
    <cellStyle name="20% - Accent6 4 2 2 2 2 2 2 2 3" xfId="22690"/>
    <cellStyle name="20% - Accent6 4 2 2 2 2 2 2 3" xfId="22691"/>
    <cellStyle name="20% - Accent6 4 2 2 2 2 2 2 3 2" xfId="22692"/>
    <cellStyle name="20% - Accent6 4 2 2 2 2 2 2 3 3" xfId="22693"/>
    <cellStyle name="20% - Accent6 4 2 2 2 2 2 2 4" xfId="22694"/>
    <cellStyle name="20% - Accent6 4 2 2 2 2 2 2 4 2" xfId="22695"/>
    <cellStyle name="20% - Accent6 4 2 2 2 2 2 2 5" xfId="22696"/>
    <cellStyle name="20% - Accent6 4 2 2 2 2 2 2 6" xfId="22697"/>
    <cellStyle name="20% - Accent6 4 2 2 2 2 2 3" xfId="22698"/>
    <cellStyle name="20% - Accent6 4 2 2 2 2 2 3 2" xfId="22699"/>
    <cellStyle name="20% - Accent6 4 2 2 2 2 2 3 2 2" xfId="22700"/>
    <cellStyle name="20% - Accent6 4 2 2 2 2 2 3 2 3" xfId="22701"/>
    <cellStyle name="20% - Accent6 4 2 2 2 2 2 3 3" xfId="22702"/>
    <cellStyle name="20% - Accent6 4 2 2 2 2 2 3 3 2" xfId="22703"/>
    <cellStyle name="20% - Accent6 4 2 2 2 2 2 3 3 3" xfId="22704"/>
    <cellStyle name="20% - Accent6 4 2 2 2 2 2 3 4" xfId="22705"/>
    <cellStyle name="20% - Accent6 4 2 2 2 2 2 3 4 2" xfId="22706"/>
    <cellStyle name="20% - Accent6 4 2 2 2 2 2 3 5" xfId="22707"/>
    <cellStyle name="20% - Accent6 4 2 2 2 2 2 3 6" xfId="22708"/>
    <cellStyle name="20% - Accent6 4 2 2 2 2 2 4" xfId="22709"/>
    <cellStyle name="20% - Accent6 4 2 2 2 2 2 4 2" xfId="22710"/>
    <cellStyle name="20% - Accent6 4 2 2 2 2 2 4 2 2" xfId="22711"/>
    <cellStyle name="20% - Accent6 4 2 2 2 2 2 4 2 3" xfId="22712"/>
    <cellStyle name="20% - Accent6 4 2 2 2 2 2 4 3" xfId="22713"/>
    <cellStyle name="20% - Accent6 4 2 2 2 2 2 4 3 2" xfId="22714"/>
    <cellStyle name="20% - Accent6 4 2 2 2 2 2 4 4" xfId="22715"/>
    <cellStyle name="20% - Accent6 4 2 2 2 2 2 4 5" xfId="22716"/>
    <cellStyle name="20% - Accent6 4 2 2 2 2 2 5" xfId="22717"/>
    <cellStyle name="20% - Accent6 4 2 2 2 2 2 5 2" xfId="22718"/>
    <cellStyle name="20% - Accent6 4 2 2 2 2 2 5 3" xfId="22719"/>
    <cellStyle name="20% - Accent6 4 2 2 2 2 2 6" xfId="22720"/>
    <cellStyle name="20% - Accent6 4 2 2 2 2 2 6 2" xfId="22721"/>
    <cellStyle name="20% - Accent6 4 2 2 2 2 2 6 3" xfId="22722"/>
    <cellStyle name="20% - Accent6 4 2 2 2 2 2 7" xfId="22723"/>
    <cellStyle name="20% - Accent6 4 2 2 2 2 2 7 2" xfId="22724"/>
    <cellStyle name="20% - Accent6 4 2 2 2 2 2 8" xfId="22725"/>
    <cellStyle name="20% - Accent6 4 2 2 2 2 2 9" xfId="22726"/>
    <cellStyle name="20% - Accent6 4 2 2 2 2 3" xfId="22727"/>
    <cellStyle name="20% - Accent6 4 2 2 2 2 3 2" xfId="22728"/>
    <cellStyle name="20% - Accent6 4 2 2 2 2 3 2 2" xfId="22729"/>
    <cellStyle name="20% - Accent6 4 2 2 2 2 3 2 3" xfId="22730"/>
    <cellStyle name="20% - Accent6 4 2 2 2 2 3 3" xfId="22731"/>
    <cellStyle name="20% - Accent6 4 2 2 2 2 3 3 2" xfId="22732"/>
    <cellStyle name="20% - Accent6 4 2 2 2 2 3 3 3" xfId="22733"/>
    <cellStyle name="20% - Accent6 4 2 2 2 2 3 4" xfId="22734"/>
    <cellStyle name="20% - Accent6 4 2 2 2 2 3 4 2" xfId="22735"/>
    <cellStyle name="20% - Accent6 4 2 2 2 2 3 5" xfId="22736"/>
    <cellStyle name="20% - Accent6 4 2 2 2 2 3 6" xfId="22737"/>
    <cellStyle name="20% - Accent6 4 2 2 2 2 4" xfId="22738"/>
    <cellStyle name="20% - Accent6 4 2 2 2 2 4 2" xfId="22739"/>
    <cellStyle name="20% - Accent6 4 2 2 2 2 4 2 2" xfId="22740"/>
    <cellStyle name="20% - Accent6 4 2 2 2 2 4 2 3" xfId="22741"/>
    <cellStyle name="20% - Accent6 4 2 2 2 2 4 3" xfId="22742"/>
    <cellStyle name="20% - Accent6 4 2 2 2 2 4 3 2" xfId="22743"/>
    <cellStyle name="20% - Accent6 4 2 2 2 2 4 3 3" xfId="22744"/>
    <cellStyle name="20% - Accent6 4 2 2 2 2 4 4" xfId="22745"/>
    <cellStyle name="20% - Accent6 4 2 2 2 2 4 4 2" xfId="22746"/>
    <cellStyle name="20% - Accent6 4 2 2 2 2 4 5" xfId="22747"/>
    <cellStyle name="20% - Accent6 4 2 2 2 2 4 6" xfId="22748"/>
    <cellStyle name="20% - Accent6 4 2 2 2 2 5" xfId="22749"/>
    <cellStyle name="20% - Accent6 4 2 2 2 2 5 2" xfId="22750"/>
    <cellStyle name="20% - Accent6 4 2 2 2 2 5 2 2" xfId="22751"/>
    <cellStyle name="20% - Accent6 4 2 2 2 2 5 2 3" xfId="22752"/>
    <cellStyle name="20% - Accent6 4 2 2 2 2 5 3" xfId="22753"/>
    <cellStyle name="20% - Accent6 4 2 2 2 2 5 3 2" xfId="22754"/>
    <cellStyle name="20% - Accent6 4 2 2 2 2 5 4" xfId="22755"/>
    <cellStyle name="20% - Accent6 4 2 2 2 2 5 5" xfId="22756"/>
    <cellStyle name="20% - Accent6 4 2 2 2 2 6" xfId="22757"/>
    <cellStyle name="20% - Accent6 4 2 2 2 2 6 2" xfId="22758"/>
    <cellStyle name="20% - Accent6 4 2 2 2 2 6 3" xfId="22759"/>
    <cellStyle name="20% - Accent6 4 2 2 2 2 7" xfId="22760"/>
    <cellStyle name="20% - Accent6 4 2 2 2 2 7 2" xfId="22761"/>
    <cellStyle name="20% - Accent6 4 2 2 2 2 7 3" xfId="22762"/>
    <cellStyle name="20% - Accent6 4 2 2 2 2 8" xfId="22763"/>
    <cellStyle name="20% - Accent6 4 2 2 2 2 8 2" xfId="22764"/>
    <cellStyle name="20% - Accent6 4 2 2 2 2 9" xfId="22765"/>
    <cellStyle name="20% - Accent6 4 2 2 2 3" xfId="1357"/>
    <cellStyle name="20% - Accent6 4 2 2 2 3 2" xfId="22766"/>
    <cellStyle name="20% - Accent6 4 2 2 2 3 2 2" xfId="22767"/>
    <cellStyle name="20% - Accent6 4 2 2 2 3 2 2 2" xfId="22768"/>
    <cellStyle name="20% - Accent6 4 2 2 2 3 2 2 3" xfId="22769"/>
    <cellStyle name="20% - Accent6 4 2 2 2 3 2 3" xfId="22770"/>
    <cellStyle name="20% - Accent6 4 2 2 2 3 2 3 2" xfId="22771"/>
    <cellStyle name="20% - Accent6 4 2 2 2 3 2 3 3" xfId="22772"/>
    <cellStyle name="20% - Accent6 4 2 2 2 3 2 4" xfId="22773"/>
    <cellStyle name="20% - Accent6 4 2 2 2 3 2 4 2" xfId="22774"/>
    <cellStyle name="20% - Accent6 4 2 2 2 3 2 5" xfId="22775"/>
    <cellStyle name="20% - Accent6 4 2 2 2 3 2 6" xfId="22776"/>
    <cellStyle name="20% - Accent6 4 2 2 2 3 3" xfId="22777"/>
    <cellStyle name="20% - Accent6 4 2 2 2 3 3 2" xfId="22778"/>
    <cellStyle name="20% - Accent6 4 2 2 2 3 3 2 2" xfId="22779"/>
    <cellStyle name="20% - Accent6 4 2 2 2 3 3 2 3" xfId="22780"/>
    <cellStyle name="20% - Accent6 4 2 2 2 3 3 3" xfId="22781"/>
    <cellStyle name="20% - Accent6 4 2 2 2 3 3 3 2" xfId="22782"/>
    <cellStyle name="20% - Accent6 4 2 2 2 3 3 3 3" xfId="22783"/>
    <cellStyle name="20% - Accent6 4 2 2 2 3 3 4" xfId="22784"/>
    <cellStyle name="20% - Accent6 4 2 2 2 3 3 4 2" xfId="22785"/>
    <cellStyle name="20% - Accent6 4 2 2 2 3 3 5" xfId="22786"/>
    <cellStyle name="20% - Accent6 4 2 2 2 3 3 6" xfId="22787"/>
    <cellStyle name="20% - Accent6 4 2 2 2 3 4" xfId="22788"/>
    <cellStyle name="20% - Accent6 4 2 2 2 3 4 2" xfId="22789"/>
    <cellStyle name="20% - Accent6 4 2 2 2 3 4 2 2" xfId="22790"/>
    <cellStyle name="20% - Accent6 4 2 2 2 3 4 2 3" xfId="22791"/>
    <cellStyle name="20% - Accent6 4 2 2 2 3 4 3" xfId="22792"/>
    <cellStyle name="20% - Accent6 4 2 2 2 3 4 3 2" xfId="22793"/>
    <cellStyle name="20% - Accent6 4 2 2 2 3 4 4" xfId="22794"/>
    <cellStyle name="20% - Accent6 4 2 2 2 3 4 5" xfId="22795"/>
    <cellStyle name="20% - Accent6 4 2 2 2 3 5" xfId="22796"/>
    <cellStyle name="20% - Accent6 4 2 2 2 3 5 2" xfId="22797"/>
    <cellStyle name="20% - Accent6 4 2 2 2 3 5 3" xfId="22798"/>
    <cellStyle name="20% - Accent6 4 2 2 2 3 6" xfId="22799"/>
    <cellStyle name="20% - Accent6 4 2 2 2 3 6 2" xfId="22800"/>
    <cellStyle name="20% - Accent6 4 2 2 2 3 6 3" xfId="22801"/>
    <cellStyle name="20% - Accent6 4 2 2 2 3 7" xfId="22802"/>
    <cellStyle name="20% - Accent6 4 2 2 2 3 7 2" xfId="22803"/>
    <cellStyle name="20% - Accent6 4 2 2 2 3 8" xfId="22804"/>
    <cellStyle name="20% - Accent6 4 2 2 2 3 9" xfId="22805"/>
    <cellStyle name="20% - Accent6 4 2 2 2 4" xfId="22806"/>
    <cellStyle name="20% - Accent6 4 2 2 2 4 2" xfId="22807"/>
    <cellStyle name="20% - Accent6 4 2 2 2 4 2 2" xfId="22808"/>
    <cellStyle name="20% - Accent6 4 2 2 2 4 2 2 2" xfId="22809"/>
    <cellStyle name="20% - Accent6 4 2 2 2 4 2 2 3" xfId="22810"/>
    <cellStyle name="20% - Accent6 4 2 2 2 4 2 3" xfId="22811"/>
    <cellStyle name="20% - Accent6 4 2 2 2 4 2 3 2" xfId="22812"/>
    <cellStyle name="20% - Accent6 4 2 2 2 4 2 3 3" xfId="22813"/>
    <cellStyle name="20% - Accent6 4 2 2 2 4 2 4" xfId="22814"/>
    <cellStyle name="20% - Accent6 4 2 2 2 4 2 4 2" xfId="22815"/>
    <cellStyle name="20% - Accent6 4 2 2 2 4 2 5" xfId="22816"/>
    <cellStyle name="20% - Accent6 4 2 2 2 4 2 6" xfId="22817"/>
    <cellStyle name="20% - Accent6 4 2 2 2 4 3" xfId="22818"/>
    <cellStyle name="20% - Accent6 4 2 2 2 4 3 2" xfId="22819"/>
    <cellStyle name="20% - Accent6 4 2 2 2 4 3 2 2" xfId="22820"/>
    <cellStyle name="20% - Accent6 4 2 2 2 4 3 2 3" xfId="22821"/>
    <cellStyle name="20% - Accent6 4 2 2 2 4 3 3" xfId="22822"/>
    <cellStyle name="20% - Accent6 4 2 2 2 4 3 3 2" xfId="22823"/>
    <cellStyle name="20% - Accent6 4 2 2 2 4 3 3 3" xfId="22824"/>
    <cellStyle name="20% - Accent6 4 2 2 2 4 3 4" xfId="22825"/>
    <cellStyle name="20% - Accent6 4 2 2 2 4 3 4 2" xfId="22826"/>
    <cellStyle name="20% - Accent6 4 2 2 2 4 3 5" xfId="22827"/>
    <cellStyle name="20% - Accent6 4 2 2 2 4 3 6" xfId="22828"/>
    <cellStyle name="20% - Accent6 4 2 2 2 4 4" xfId="22829"/>
    <cellStyle name="20% - Accent6 4 2 2 2 4 4 2" xfId="22830"/>
    <cellStyle name="20% - Accent6 4 2 2 2 4 4 2 2" xfId="22831"/>
    <cellStyle name="20% - Accent6 4 2 2 2 4 4 2 3" xfId="22832"/>
    <cellStyle name="20% - Accent6 4 2 2 2 4 4 3" xfId="22833"/>
    <cellStyle name="20% - Accent6 4 2 2 2 4 4 3 2" xfId="22834"/>
    <cellStyle name="20% - Accent6 4 2 2 2 4 4 4" xfId="22835"/>
    <cellStyle name="20% - Accent6 4 2 2 2 4 4 5" xfId="22836"/>
    <cellStyle name="20% - Accent6 4 2 2 2 4 5" xfId="22837"/>
    <cellStyle name="20% - Accent6 4 2 2 2 4 5 2" xfId="22838"/>
    <cellStyle name="20% - Accent6 4 2 2 2 4 5 3" xfId="22839"/>
    <cellStyle name="20% - Accent6 4 2 2 2 4 6" xfId="22840"/>
    <cellStyle name="20% - Accent6 4 2 2 2 4 6 2" xfId="22841"/>
    <cellStyle name="20% - Accent6 4 2 2 2 4 6 3" xfId="22842"/>
    <cellStyle name="20% - Accent6 4 2 2 2 4 7" xfId="22843"/>
    <cellStyle name="20% - Accent6 4 2 2 2 4 7 2" xfId="22844"/>
    <cellStyle name="20% - Accent6 4 2 2 2 4 8" xfId="22845"/>
    <cellStyle name="20% - Accent6 4 2 2 2 4 9" xfId="22846"/>
    <cellStyle name="20% - Accent6 4 2 2 2 5" xfId="22847"/>
    <cellStyle name="20% - Accent6 4 2 2 2 5 2" xfId="22848"/>
    <cellStyle name="20% - Accent6 4 2 2 2 5 2 2" xfId="22849"/>
    <cellStyle name="20% - Accent6 4 2 2 2 5 2 3" xfId="22850"/>
    <cellStyle name="20% - Accent6 4 2 2 2 5 3" xfId="22851"/>
    <cellStyle name="20% - Accent6 4 2 2 2 5 3 2" xfId="22852"/>
    <cellStyle name="20% - Accent6 4 2 2 2 5 3 3" xfId="22853"/>
    <cellStyle name="20% - Accent6 4 2 2 2 5 4" xfId="22854"/>
    <cellStyle name="20% - Accent6 4 2 2 2 5 4 2" xfId="22855"/>
    <cellStyle name="20% - Accent6 4 2 2 2 5 5" xfId="22856"/>
    <cellStyle name="20% - Accent6 4 2 2 2 5 6" xfId="22857"/>
    <cellStyle name="20% - Accent6 4 2 2 2 6" xfId="22858"/>
    <cellStyle name="20% - Accent6 4 2 2 2 6 2" xfId="22859"/>
    <cellStyle name="20% - Accent6 4 2 2 2 6 2 2" xfId="22860"/>
    <cellStyle name="20% - Accent6 4 2 2 2 6 2 3" xfId="22861"/>
    <cellStyle name="20% - Accent6 4 2 2 2 6 3" xfId="22862"/>
    <cellStyle name="20% - Accent6 4 2 2 2 6 3 2" xfId="22863"/>
    <cellStyle name="20% - Accent6 4 2 2 2 6 3 3" xfId="22864"/>
    <cellStyle name="20% - Accent6 4 2 2 2 6 4" xfId="22865"/>
    <cellStyle name="20% - Accent6 4 2 2 2 6 4 2" xfId="22866"/>
    <cellStyle name="20% - Accent6 4 2 2 2 6 5" xfId="22867"/>
    <cellStyle name="20% - Accent6 4 2 2 2 6 6" xfId="22868"/>
    <cellStyle name="20% - Accent6 4 2 2 2 7" xfId="22869"/>
    <cellStyle name="20% - Accent6 4 2 2 2 7 2" xfId="22870"/>
    <cellStyle name="20% - Accent6 4 2 2 2 7 2 2" xfId="22871"/>
    <cellStyle name="20% - Accent6 4 2 2 2 7 2 3" xfId="22872"/>
    <cellStyle name="20% - Accent6 4 2 2 2 7 3" xfId="22873"/>
    <cellStyle name="20% - Accent6 4 2 2 2 7 3 2" xfId="22874"/>
    <cellStyle name="20% - Accent6 4 2 2 2 7 4" xfId="22875"/>
    <cellStyle name="20% - Accent6 4 2 2 2 7 5" xfId="22876"/>
    <cellStyle name="20% - Accent6 4 2 2 2 8" xfId="22877"/>
    <cellStyle name="20% - Accent6 4 2 2 2 8 2" xfId="22878"/>
    <cellStyle name="20% - Accent6 4 2 2 2 8 3" xfId="22879"/>
    <cellStyle name="20% - Accent6 4 2 2 2 9" xfId="22880"/>
    <cellStyle name="20% - Accent6 4 2 2 2 9 2" xfId="22881"/>
    <cellStyle name="20% - Accent6 4 2 2 2 9 3" xfId="22882"/>
    <cellStyle name="20% - Accent6 4 2 2 3" xfId="1358"/>
    <cellStyle name="20% - Accent6 4 2 2 3 10" xfId="22883"/>
    <cellStyle name="20% - Accent6 4 2 2 3 2" xfId="1359"/>
    <cellStyle name="20% - Accent6 4 2 2 3 2 2" xfId="22884"/>
    <cellStyle name="20% - Accent6 4 2 2 3 2 2 2" xfId="22885"/>
    <cellStyle name="20% - Accent6 4 2 2 3 2 2 2 2" xfId="22886"/>
    <cellStyle name="20% - Accent6 4 2 2 3 2 2 2 3" xfId="22887"/>
    <cellStyle name="20% - Accent6 4 2 2 3 2 2 3" xfId="22888"/>
    <cellStyle name="20% - Accent6 4 2 2 3 2 2 3 2" xfId="22889"/>
    <cellStyle name="20% - Accent6 4 2 2 3 2 2 3 3" xfId="22890"/>
    <cellStyle name="20% - Accent6 4 2 2 3 2 2 4" xfId="22891"/>
    <cellStyle name="20% - Accent6 4 2 2 3 2 2 4 2" xfId="22892"/>
    <cellStyle name="20% - Accent6 4 2 2 3 2 2 5" xfId="22893"/>
    <cellStyle name="20% - Accent6 4 2 2 3 2 2 6" xfId="22894"/>
    <cellStyle name="20% - Accent6 4 2 2 3 2 3" xfId="22895"/>
    <cellStyle name="20% - Accent6 4 2 2 3 2 3 2" xfId="22896"/>
    <cellStyle name="20% - Accent6 4 2 2 3 2 3 2 2" xfId="22897"/>
    <cellStyle name="20% - Accent6 4 2 2 3 2 3 2 3" xfId="22898"/>
    <cellStyle name="20% - Accent6 4 2 2 3 2 3 3" xfId="22899"/>
    <cellStyle name="20% - Accent6 4 2 2 3 2 3 3 2" xfId="22900"/>
    <cellStyle name="20% - Accent6 4 2 2 3 2 3 3 3" xfId="22901"/>
    <cellStyle name="20% - Accent6 4 2 2 3 2 3 4" xfId="22902"/>
    <cellStyle name="20% - Accent6 4 2 2 3 2 3 4 2" xfId="22903"/>
    <cellStyle name="20% - Accent6 4 2 2 3 2 3 5" xfId="22904"/>
    <cellStyle name="20% - Accent6 4 2 2 3 2 3 6" xfId="22905"/>
    <cellStyle name="20% - Accent6 4 2 2 3 2 4" xfId="22906"/>
    <cellStyle name="20% - Accent6 4 2 2 3 2 4 2" xfId="22907"/>
    <cellStyle name="20% - Accent6 4 2 2 3 2 4 2 2" xfId="22908"/>
    <cellStyle name="20% - Accent6 4 2 2 3 2 4 2 3" xfId="22909"/>
    <cellStyle name="20% - Accent6 4 2 2 3 2 4 3" xfId="22910"/>
    <cellStyle name="20% - Accent6 4 2 2 3 2 4 3 2" xfId="22911"/>
    <cellStyle name="20% - Accent6 4 2 2 3 2 4 4" xfId="22912"/>
    <cellStyle name="20% - Accent6 4 2 2 3 2 4 5" xfId="22913"/>
    <cellStyle name="20% - Accent6 4 2 2 3 2 5" xfId="22914"/>
    <cellStyle name="20% - Accent6 4 2 2 3 2 5 2" xfId="22915"/>
    <cellStyle name="20% - Accent6 4 2 2 3 2 5 3" xfId="22916"/>
    <cellStyle name="20% - Accent6 4 2 2 3 2 6" xfId="22917"/>
    <cellStyle name="20% - Accent6 4 2 2 3 2 6 2" xfId="22918"/>
    <cellStyle name="20% - Accent6 4 2 2 3 2 6 3" xfId="22919"/>
    <cellStyle name="20% - Accent6 4 2 2 3 2 7" xfId="22920"/>
    <cellStyle name="20% - Accent6 4 2 2 3 2 7 2" xfId="22921"/>
    <cellStyle name="20% - Accent6 4 2 2 3 2 8" xfId="22922"/>
    <cellStyle name="20% - Accent6 4 2 2 3 2 9" xfId="22923"/>
    <cellStyle name="20% - Accent6 4 2 2 3 3" xfId="22924"/>
    <cellStyle name="20% - Accent6 4 2 2 3 3 2" xfId="22925"/>
    <cellStyle name="20% - Accent6 4 2 2 3 3 2 2" xfId="22926"/>
    <cellStyle name="20% - Accent6 4 2 2 3 3 2 3" xfId="22927"/>
    <cellStyle name="20% - Accent6 4 2 2 3 3 3" xfId="22928"/>
    <cellStyle name="20% - Accent6 4 2 2 3 3 3 2" xfId="22929"/>
    <cellStyle name="20% - Accent6 4 2 2 3 3 3 3" xfId="22930"/>
    <cellStyle name="20% - Accent6 4 2 2 3 3 4" xfId="22931"/>
    <cellStyle name="20% - Accent6 4 2 2 3 3 4 2" xfId="22932"/>
    <cellStyle name="20% - Accent6 4 2 2 3 3 5" xfId="22933"/>
    <cellStyle name="20% - Accent6 4 2 2 3 3 6" xfId="22934"/>
    <cellStyle name="20% - Accent6 4 2 2 3 4" xfId="22935"/>
    <cellStyle name="20% - Accent6 4 2 2 3 4 2" xfId="22936"/>
    <cellStyle name="20% - Accent6 4 2 2 3 4 2 2" xfId="22937"/>
    <cellStyle name="20% - Accent6 4 2 2 3 4 2 3" xfId="22938"/>
    <cellStyle name="20% - Accent6 4 2 2 3 4 3" xfId="22939"/>
    <cellStyle name="20% - Accent6 4 2 2 3 4 3 2" xfId="22940"/>
    <cellStyle name="20% - Accent6 4 2 2 3 4 3 3" xfId="22941"/>
    <cellStyle name="20% - Accent6 4 2 2 3 4 4" xfId="22942"/>
    <cellStyle name="20% - Accent6 4 2 2 3 4 4 2" xfId="22943"/>
    <cellStyle name="20% - Accent6 4 2 2 3 4 5" xfId="22944"/>
    <cellStyle name="20% - Accent6 4 2 2 3 4 6" xfId="22945"/>
    <cellStyle name="20% - Accent6 4 2 2 3 5" xfId="22946"/>
    <cellStyle name="20% - Accent6 4 2 2 3 5 2" xfId="22947"/>
    <cellStyle name="20% - Accent6 4 2 2 3 5 2 2" xfId="22948"/>
    <cellStyle name="20% - Accent6 4 2 2 3 5 2 3" xfId="22949"/>
    <cellStyle name="20% - Accent6 4 2 2 3 5 3" xfId="22950"/>
    <cellStyle name="20% - Accent6 4 2 2 3 5 3 2" xfId="22951"/>
    <cellStyle name="20% - Accent6 4 2 2 3 5 4" xfId="22952"/>
    <cellStyle name="20% - Accent6 4 2 2 3 5 5" xfId="22953"/>
    <cellStyle name="20% - Accent6 4 2 2 3 6" xfId="22954"/>
    <cellStyle name="20% - Accent6 4 2 2 3 6 2" xfId="22955"/>
    <cellStyle name="20% - Accent6 4 2 2 3 6 3" xfId="22956"/>
    <cellStyle name="20% - Accent6 4 2 2 3 7" xfId="22957"/>
    <cellStyle name="20% - Accent6 4 2 2 3 7 2" xfId="22958"/>
    <cellStyle name="20% - Accent6 4 2 2 3 7 3" xfId="22959"/>
    <cellStyle name="20% - Accent6 4 2 2 3 8" xfId="22960"/>
    <cellStyle name="20% - Accent6 4 2 2 3 8 2" xfId="22961"/>
    <cellStyle name="20% - Accent6 4 2 2 3 9" xfId="22962"/>
    <cellStyle name="20% - Accent6 4 2 2 4" xfId="1360"/>
    <cellStyle name="20% - Accent6 4 2 2 4 2" xfId="22963"/>
    <cellStyle name="20% - Accent6 4 2 2 4 2 2" xfId="22964"/>
    <cellStyle name="20% - Accent6 4 2 2 4 2 2 2" xfId="22965"/>
    <cellStyle name="20% - Accent6 4 2 2 4 2 2 3" xfId="22966"/>
    <cellStyle name="20% - Accent6 4 2 2 4 2 3" xfId="22967"/>
    <cellStyle name="20% - Accent6 4 2 2 4 2 3 2" xfId="22968"/>
    <cellStyle name="20% - Accent6 4 2 2 4 2 3 3" xfId="22969"/>
    <cellStyle name="20% - Accent6 4 2 2 4 2 4" xfId="22970"/>
    <cellStyle name="20% - Accent6 4 2 2 4 2 4 2" xfId="22971"/>
    <cellStyle name="20% - Accent6 4 2 2 4 2 5" xfId="22972"/>
    <cellStyle name="20% - Accent6 4 2 2 4 2 6" xfId="22973"/>
    <cellStyle name="20% - Accent6 4 2 2 4 3" xfId="22974"/>
    <cellStyle name="20% - Accent6 4 2 2 4 3 2" xfId="22975"/>
    <cellStyle name="20% - Accent6 4 2 2 4 3 2 2" xfId="22976"/>
    <cellStyle name="20% - Accent6 4 2 2 4 3 2 3" xfId="22977"/>
    <cellStyle name="20% - Accent6 4 2 2 4 3 3" xfId="22978"/>
    <cellStyle name="20% - Accent6 4 2 2 4 3 3 2" xfId="22979"/>
    <cellStyle name="20% - Accent6 4 2 2 4 3 3 3" xfId="22980"/>
    <cellStyle name="20% - Accent6 4 2 2 4 3 4" xfId="22981"/>
    <cellStyle name="20% - Accent6 4 2 2 4 3 4 2" xfId="22982"/>
    <cellStyle name="20% - Accent6 4 2 2 4 3 5" xfId="22983"/>
    <cellStyle name="20% - Accent6 4 2 2 4 3 6" xfId="22984"/>
    <cellStyle name="20% - Accent6 4 2 2 4 4" xfId="22985"/>
    <cellStyle name="20% - Accent6 4 2 2 4 4 2" xfId="22986"/>
    <cellStyle name="20% - Accent6 4 2 2 4 4 2 2" xfId="22987"/>
    <cellStyle name="20% - Accent6 4 2 2 4 4 2 3" xfId="22988"/>
    <cellStyle name="20% - Accent6 4 2 2 4 4 3" xfId="22989"/>
    <cellStyle name="20% - Accent6 4 2 2 4 4 3 2" xfId="22990"/>
    <cellStyle name="20% - Accent6 4 2 2 4 4 4" xfId="22991"/>
    <cellStyle name="20% - Accent6 4 2 2 4 4 5" xfId="22992"/>
    <cellStyle name="20% - Accent6 4 2 2 4 5" xfId="22993"/>
    <cellStyle name="20% - Accent6 4 2 2 4 5 2" xfId="22994"/>
    <cellStyle name="20% - Accent6 4 2 2 4 5 3" xfId="22995"/>
    <cellStyle name="20% - Accent6 4 2 2 4 6" xfId="22996"/>
    <cellStyle name="20% - Accent6 4 2 2 4 6 2" xfId="22997"/>
    <cellStyle name="20% - Accent6 4 2 2 4 6 3" xfId="22998"/>
    <cellStyle name="20% - Accent6 4 2 2 4 7" xfId="22999"/>
    <cellStyle name="20% - Accent6 4 2 2 4 7 2" xfId="23000"/>
    <cellStyle name="20% - Accent6 4 2 2 4 8" xfId="23001"/>
    <cellStyle name="20% - Accent6 4 2 2 4 9" xfId="23002"/>
    <cellStyle name="20% - Accent6 4 2 2 5" xfId="23003"/>
    <cellStyle name="20% - Accent6 4 2 2 5 2" xfId="23004"/>
    <cellStyle name="20% - Accent6 4 2 2 5 2 2" xfId="23005"/>
    <cellStyle name="20% - Accent6 4 2 2 5 2 2 2" xfId="23006"/>
    <cellStyle name="20% - Accent6 4 2 2 5 2 2 3" xfId="23007"/>
    <cellStyle name="20% - Accent6 4 2 2 5 2 3" xfId="23008"/>
    <cellStyle name="20% - Accent6 4 2 2 5 2 3 2" xfId="23009"/>
    <cellStyle name="20% - Accent6 4 2 2 5 2 3 3" xfId="23010"/>
    <cellStyle name="20% - Accent6 4 2 2 5 2 4" xfId="23011"/>
    <cellStyle name="20% - Accent6 4 2 2 5 2 4 2" xfId="23012"/>
    <cellStyle name="20% - Accent6 4 2 2 5 2 5" xfId="23013"/>
    <cellStyle name="20% - Accent6 4 2 2 5 2 6" xfId="23014"/>
    <cellStyle name="20% - Accent6 4 2 2 5 3" xfId="23015"/>
    <cellStyle name="20% - Accent6 4 2 2 5 3 2" xfId="23016"/>
    <cellStyle name="20% - Accent6 4 2 2 5 3 2 2" xfId="23017"/>
    <cellStyle name="20% - Accent6 4 2 2 5 3 2 3" xfId="23018"/>
    <cellStyle name="20% - Accent6 4 2 2 5 3 3" xfId="23019"/>
    <cellStyle name="20% - Accent6 4 2 2 5 3 3 2" xfId="23020"/>
    <cellStyle name="20% - Accent6 4 2 2 5 3 3 3" xfId="23021"/>
    <cellStyle name="20% - Accent6 4 2 2 5 3 4" xfId="23022"/>
    <cellStyle name="20% - Accent6 4 2 2 5 3 4 2" xfId="23023"/>
    <cellStyle name="20% - Accent6 4 2 2 5 3 5" xfId="23024"/>
    <cellStyle name="20% - Accent6 4 2 2 5 3 6" xfId="23025"/>
    <cellStyle name="20% - Accent6 4 2 2 5 4" xfId="23026"/>
    <cellStyle name="20% - Accent6 4 2 2 5 4 2" xfId="23027"/>
    <cellStyle name="20% - Accent6 4 2 2 5 4 2 2" xfId="23028"/>
    <cellStyle name="20% - Accent6 4 2 2 5 4 2 3" xfId="23029"/>
    <cellStyle name="20% - Accent6 4 2 2 5 4 3" xfId="23030"/>
    <cellStyle name="20% - Accent6 4 2 2 5 4 3 2" xfId="23031"/>
    <cellStyle name="20% - Accent6 4 2 2 5 4 4" xfId="23032"/>
    <cellStyle name="20% - Accent6 4 2 2 5 4 5" xfId="23033"/>
    <cellStyle name="20% - Accent6 4 2 2 5 5" xfId="23034"/>
    <cellStyle name="20% - Accent6 4 2 2 5 5 2" xfId="23035"/>
    <cellStyle name="20% - Accent6 4 2 2 5 5 3" xfId="23036"/>
    <cellStyle name="20% - Accent6 4 2 2 5 6" xfId="23037"/>
    <cellStyle name="20% - Accent6 4 2 2 5 6 2" xfId="23038"/>
    <cellStyle name="20% - Accent6 4 2 2 5 6 3" xfId="23039"/>
    <cellStyle name="20% - Accent6 4 2 2 5 7" xfId="23040"/>
    <cellStyle name="20% - Accent6 4 2 2 5 7 2" xfId="23041"/>
    <cellStyle name="20% - Accent6 4 2 2 5 8" xfId="23042"/>
    <cellStyle name="20% - Accent6 4 2 2 5 9" xfId="23043"/>
    <cellStyle name="20% - Accent6 4 2 2 6" xfId="23044"/>
    <cellStyle name="20% - Accent6 4 2 2 6 2" xfId="23045"/>
    <cellStyle name="20% - Accent6 4 2 2 6 2 2" xfId="23046"/>
    <cellStyle name="20% - Accent6 4 2 2 6 2 3" xfId="23047"/>
    <cellStyle name="20% - Accent6 4 2 2 6 3" xfId="23048"/>
    <cellStyle name="20% - Accent6 4 2 2 6 3 2" xfId="23049"/>
    <cellStyle name="20% - Accent6 4 2 2 6 3 3" xfId="23050"/>
    <cellStyle name="20% - Accent6 4 2 2 6 4" xfId="23051"/>
    <cellStyle name="20% - Accent6 4 2 2 6 4 2" xfId="23052"/>
    <cellStyle name="20% - Accent6 4 2 2 6 5" xfId="23053"/>
    <cellStyle name="20% - Accent6 4 2 2 6 6" xfId="23054"/>
    <cellStyle name="20% - Accent6 4 2 2 7" xfId="23055"/>
    <cellStyle name="20% - Accent6 4 2 2 7 2" xfId="23056"/>
    <cellStyle name="20% - Accent6 4 2 2 7 2 2" xfId="23057"/>
    <cellStyle name="20% - Accent6 4 2 2 7 2 3" xfId="23058"/>
    <cellStyle name="20% - Accent6 4 2 2 7 3" xfId="23059"/>
    <cellStyle name="20% - Accent6 4 2 2 7 3 2" xfId="23060"/>
    <cellStyle name="20% - Accent6 4 2 2 7 3 3" xfId="23061"/>
    <cellStyle name="20% - Accent6 4 2 2 7 4" xfId="23062"/>
    <cellStyle name="20% - Accent6 4 2 2 7 4 2" xfId="23063"/>
    <cellStyle name="20% - Accent6 4 2 2 7 5" xfId="23064"/>
    <cellStyle name="20% - Accent6 4 2 2 7 6" xfId="23065"/>
    <cellStyle name="20% - Accent6 4 2 2 8" xfId="23066"/>
    <cellStyle name="20% - Accent6 4 2 2 8 2" xfId="23067"/>
    <cellStyle name="20% - Accent6 4 2 2 8 2 2" xfId="23068"/>
    <cellStyle name="20% - Accent6 4 2 2 8 2 3" xfId="23069"/>
    <cellStyle name="20% - Accent6 4 2 2 8 3" xfId="23070"/>
    <cellStyle name="20% - Accent6 4 2 2 8 3 2" xfId="23071"/>
    <cellStyle name="20% - Accent6 4 2 2 8 4" xfId="23072"/>
    <cellStyle name="20% - Accent6 4 2 2 8 5" xfId="23073"/>
    <cellStyle name="20% - Accent6 4 2 2 9" xfId="23074"/>
    <cellStyle name="20% - Accent6 4 2 2 9 2" xfId="23075"/>
    <cellStyle name="20% - Accent6 4 2 2 9 3" xfId="23076"/>
    <cellStyle name="20% - Accent6 4 2 3" xfId="1361"/>
    <cellStyle name="20% - Accent6 4 2 3 10" xfId="23077"/>
    <cellStyle name="20% - Accent6 4 2 3 10 2" xfId="23078"/>
    <cellStyle name="20% - Accent6 4 2 3 11" xfId="23079"/>
    <cellStyle name="20% - Accent6 4 2 3 12" xfId="23080"/>
    <cellStyle name="20% - Accent6 4 2 3 2" xfId="1362"/>
    <cellStyle name="20% - Accent6 4 2 3 2 10" xfId="23081"/>
    <cellStyle name="20% - Accent6 4 2 3 2 2" xfId="1363"/>
    <cellStyle name="20% - Accent6 4 2 3 2 2 2" xfId="23082"/>
    <cellStyle name="20% - Accent6 4 2 3 2 2 2 2" xfId="23083"/>
    <cellStyle name="20% - Accent6 4 2 3 2 2 2 2 2" xfId="23084"/>
    <cellStyle name="20% - Accent6 4 2 3 2 2 2 2 3" xfId="23085"/>
    <cellStyle name="20% - Accent6 4 2 3 2 2 2 3" xfId="23086"/>
    <cellStyle name="20% - Accent6 4 2 3 2 2 2 3 2" xfId="23087"/>
    <cellStyle name="20% - Accent6 4 2 3 2 2 2 3 3" xfId="23088"/>
    <cellStyle name="20% - Accent6 4 2 3 2 2 2 4" xfId="23089"/>
    <cellStyle name="20% - Accent6 4 2 3 2 2 2 4 2" xfId="23090"/>
    <cellStyle name="20% - Accent6 4 2 3 2 2 2 5" xfId="23091"/>
    <cellStyle name="20% - Accent6 4 2 3 2 2 2 6" xfId="23092"/>
    <cellStyle name="20% - Accent6 4 2 3 2 2 3" xfId="23093"/>
    <cellStyle name="20% - Accent6 4 2 3 2 2 3 2" xfId="23094"/>
    <cellStyle name="20% - Accent6 4 2 3 2 2 3 2 2" xfId="23095"/>
    <cellStyle name="20% - Accent6 4 2 3 2 2 3 2 3" xfId="23096"/>
    <cellStyle name="20% - Accent6 4 2 3 2 2 3 3" xfId="23097"/>
    <cellStyle name="20% - Accent6 4 2 3 2 2 3 3 2" xfId="23098"/>
    <cellStyle name="20% - Accent6 4 2 3 2 2 3 3 3" xfId="23099"/>
    <cellStyle name="20% - Accent6 4 2 3 2 2 3 4" xfId="23100"/>
    <cellStyle name="20% - Accent6 4 2 3 2 2 3 4 2" xfId="23101"/>
    <cellStyle name="20% - Accent6 4 2 3 2 2 3 5" xfId="23102"/>
    <cellStyle name="20% - Accent6 4 2 3 2 2 3 6" xfId="23103"/>
    <cellStyle name="20% - Accent6 4 2 3 2 2 4" xfId="23104"/>
    <cellStyle name="20% - Accent6 4 2 3 2 2 4 2" xfId="23105"/>
    <cellStyle name="20% - Accent6 4 2 3 2 2 4 2 2" xfId="23106"/>
    <cellStyle name="20% - Accent6 4 2 3 2 2 4 2 3" xfId="23107"/>
    <cellStyle name="20% - Accent6 4 2 3 2 2 4 3" xfId="23108"/>
    <cellStyle name="20% - Accent6 4 2 3 2 2 4 3 2" xfId="23109"/>
    <cellStyle name="20% - Accent6 4 2 3 2 2 4 4" xfId="23110"/>
    <cellStyle name="20% - Accent6 4 2 3 2 2 4 5" xfId="23111"/>
    <cellStyle name="20% - Accent6 4 2 3 2 2 5" xfId="23112"/>
    <cellStyle name="20% - Accent6 4 2 3 2 2 5 2" xfId="23113"/>
    <cellStyle name="20% - Accent6 4 2 3 2 2 5 3" xfId="23114"/>
    <cellStyle name="20% - Accent6 4 2 3 2 2 6" xfId="23115"/>
    <cellStyle name="20% - Accent6 4 2 3 2 2 6 2" xfId="23116"/>
    <cellStyle name="20% - Accent6 4 2 3 2 2 6 3" xfId="23117"/>
    <cellStyle name="20% - Accent6 4 2 3 2 2 7" xfId="23118"/>
    <cellStyle name="20% - Accent6 4 2 3 2 2 7 2" xfId="23119"/>
    <cellStyle name="20% - Accent6 4 2 3 2 2 8" xfId="23120"/>
    <cellStyle name="20% - Accent6 4 2 3 2 2 9" xfId="23121"/>
    <cellStyle name="20% - Accent6 4 2 3 2 3" xfId="23122"/>
    <cellStyle name="20% - Accent6 4 2 3 2 3 2" xfId="23123"/>
    <cellStyle name="20% - Accent6 4 2 3 2 3 2 2" xfId="23124"/>
    <cellStyle name="20% - Accent6 4 2 3 2 3 2 3" xfId="23125"/>
    <cellStyle name="20% - Accent6 4 2 3 2 3 3" xfId="23126"/>
    <cellStyle name="20% - Accent6 4 2 3 2 3 3 2" xfId="23127"/>
    <cellStyle name="20% - Accent6 4 2 3 2 3 3 3" xfId="23128"/>
    <cellStyle name="20% - Accent6 4 2 3 2 3 4" xfId="23129"/>
    <cellStyle name="20% - Accent6 4 2 3 2 3 4 2" xfId="23130"/>
    <cellStyle name="20% - Accent6 4 2 3 2 3 5" xfId="23131"/>
    <cellStyle name="20% - Accent6 4 2 3 2 3 6" xfId="23132"/>
    <cellStyle name="20% - Accent6 4 2 3 2 4" xfId="23133"/>
    <cellStyle name="20% - Accent6 4 2 3 2 4 2" xfId="23134"/>
    <cellStyle name="20% - Accent6 4 2 3 2 4 2 2" xfId="23135"/>
    <cellStyle name="20% - Accent6 4 2 3 2 4 2 3" xfId="23136"/>
    <cellStyle name="20% - Accent6 4 2 3 2 4 3" xfId="23137"/>
    <cellStyle name="20% - Accent6 4 2 3 2 4 3 2" xfId="23138"/>
    <cellStyle name="20% - Accent6 4 2 3 2 4 3 3" xfId="23139"/>
    <cellStyle name="20% - Accent6 4 2 3 2 4 4" xfId="23140"/>
    <cellStyle name="20% - Accent6 4 2 3 2 4 4 2" xfId="23141"/>
    <cellStyle name="20% - Accent6 4 2 3 2 4 5" xfId="23142"/>
    <cellStyle name="20% - Accent6 4 2 3 2 4 6" xfId="23143"/>
    <cellStyle name="20% - Accent6 4 2 3 2 5" xfId="23144"/>
    <cellStyle name="20% - Accent6 4 2 3 2 5 2" xfId="23145"/>
    <cellStyle name="20% - Accent6 4 2 3 2 5 2 2" xfId="23146"/>
    <cellStyle name="20% - Accent6 4 2 3 2 5 2 3" xfId="23147"/>
    <cellStyle name="20% - Accent6 4 2 3 2 5 3" xfId="23148"/>
    <cellStyle name="20% - Accent6 4 2 3 2 5 3 2" xfId="23149"/>
    <cellStyle name="20% - Accent6 4 2 3 2 5 4" xfId="23150"/>
    <cellStyle name="20% - Accent6 4 2 3 2 5 5" xfId="23151"/>
    <cellStyle name="20% - Accent6 4 2 3 2 6" xfId="23152"/>
    <cellStyle name="20% - Accent6 4 2 3 2 6 2" xfId="23153"/>
    <cellStyle name="20% - Accent6 4 2 3 2 6 3" xfId="23154"/>
    <cellStyle name="20% - Accent6 4 2 3 2 7" xfId="23155"/>
    <cellStyle name="20% - Accent6 4 2 3 2 7 2" xfId="23156"/>
    <cellStyle name="20% - Accent6 4 2 3 2 7 3" xfId="23157"/>
    <cellStyle name="20% - Accent6 4 2 3 2 8" xfId="23158"/>
    <cellStyle name="20% - Accent6 4 2 3 2 8 2" xfId="23159"/>
    <cellStyle name="20% - Accent6 4 2 3 2 9" xfId="23160"/>
    <cellStyle name="20% - Accent6 4 2 3 3" xfId="1364"/>
    <cellStyle name="20% - Accent6 4 2 3 3 2" xfId="23161"/>
    <cellStyle name="20% - Accent6 4 2 3 3 2 2" xfId="23162"/>
    <cellStyle name="20% - Accent6 4 2 3 3 2 2 2" xfId="23163"/>
    <cellStyle name="20% - Accent6 4 2 3 3 2 2 3" xfId="23164"/>
    <cellStyle name="20% - Accent6 4 2 3 3 2 3" xfId="23165"/>
    <cellStyle name="20% - Accent6 4 2 3 3 2 3 2" xfId="23166"/>
    <cellStyle name="20% - Accent6 4 2 3 3 2 3 3" xfId="23167"/>
    <cellStyle name="20% - Accent6 4 2 3 3 2 4" xfId="23168"/>
    <cellStyle name="20% - Accent6 4 2 3 3 2 4 2" xfId="23169"/>
    <cellStyle name="20% - Accent6 4 2 3 3 2 5" xfId="23170"/>
    <cellStyle name="20% - Accent6 4 2 3 3 2 6" xfId="23171"/>
    <cellStyle name="20% - Accent6 4 2 3 3 3" xfId="23172"/>
    <cellStyle name="20% - Accent6 4 2 3 3 3 2" xfId="23173"/>
    <cellStyle name="20% - Accent6 4 2 3 3 3 2 2" xfId="23174"/>
    <cellStyle name="20% - Accent6 4 2 3 3 3 2 3" xfId="23175"/>
    <cellStyle name="20% - Accent6 4 2 3 3 3 3" xfId="23176"/>
    <cellStyle name="20% - Accent6 4 2 3 3 3 3 2" xfId="23177"/>
    <cellStyle name="20% - Accent6 4 2 3 3 3 3 3" xfId="23178"/>
    <cellStyle name="20% - Accent6 4 2 3 3 3 4" xfId="23179"/>
    <cellStyle name="20% - Accent6 4 2 3 3 3 4 2" xfId="23180"/>
    <cellStyle name="20% - Accent6 4 2 3 3 3 5" xfId="23181"/>
    <cellStyle name="20% - Accent6 4 2 3 3 3 6" xfId="23182"/>
    <cellStyle name="20% - Accent6 4 2 3 3 4" xfId="23183"/>
    <cellStyle name="20% - Accent6 4 2 3 3 4 2" xfId="23184"/>
    <cellStyle name="20% - Accent6 4 2 3 3 4 2 2" xfId="23185"/>
    <cellStyle name="20% - Accent6 4 2 3 3 4 2 3" xfId="23186"/>
    <cellStyle name="20% - Accent6 4 2 3 3 4 3" xfId="23187"/>
    <cellStyle name="20% - Accent6 4 2 3 3 4 3 2" xfId="23188"/>
    <cellStyle name="20% - Accent6 4 2 3 3 4 4" xfId="23189"/>
    <cellStyle name="20% - Accent6 4 2 3 3 4 5" xfId="23190"/>
    <cellStyle name="20% - Accent6 4 2 3 3 5" xfId="23191"/>
    <cellStyle name="20% - Accent6 4 2 3 3 5 2" xfId="23192"/>
    <cellStyle name="20% - Accent6 4 2 3 3 5 3" xfId="23193"/>
    <cellStyle name="20% - Accent6 4 2 3 3 6" xfId="23194"/>
    <cellStyle name="20% - Accent6 4 2 3 3 6 2" xfId="23195"/>
    <cellStyle name="20% - Accent6 4 2 3 3 6 3" xfId="23196"/>
    <cellStyle name="20% - Accent6 4 2 3 3 7" xfId="23197"/>
    <cellStyle name="20% - Accent6 4 2 3 3 7 2" xfId="23198"/>
    <cellStyle name="20% - Accent6 4 2 3 3 8" xfId="23199"/>
    <cellStyle name="20% - Accent6 4 2 3 3 9" xfId="23200"/>
    <cellStyle name="20% - Accent6 4 2 3 4" xfId="23201"/>
    <cellStyle name="20% - Accent6 4 2 3 4 2" xfId="23202"/>
    <cellStyle name="20% - Accent6 4 2 3 4 2 2" xfId="23203"/>
    <cellStyle name="20% - Accent6 4 2 3 4 2 2 2" xfId="23204"/>
    <cellStyle name="20% - Accent6 4 2 3 4 2 2 3" xfId="23205"/>
    <cellStyle name="20% - Accent6 4 2 3 4 2 3" xfId="23206"/>
    <cellStyle name="20% - Accent6 4 2 3 4 2 3 2" xfId="23207"/>
    <cellStyle name="20% - Accent6 4 2 3 4 2 3 3" xfId="23208"/>
    <cellStyle name="20% - Accent6 4 2 3 4 2 4" xfId="23209"/>
    <cellStyle name="20% - Accent6 4 2 3 4 2 4 2" xfId="23210"/>
    <cellStyle name="20% - Accent6 4 2 3 4 2 5" xfId="23211"/>
    <cellStyle name="20% - Accent6 4 2 3 4 2 6" xfId="23212"/>
    <cellStyle name="20% - Accent6 4 2 3 4 3" xfId="23213"/>
    <cellStyle name="20% - Accent6 4 2 3 4 3 2" xfId="23214"/>
    <cellStyle name="20% - Accent6 4 2 3 4 3 2 2" xfId="23215"/>
    <cellStyle name="20% - Accent6 4 2 3 4 3 2 3" xfId="23216"/>
    <cellStyle name="20% - Accent6 4 2 3 4 3 3" xfId="23217"/>
    <cellStyle name="20% - Accent6 4 2 3 4 3 3 2" xfId="23218"/>
    <cellStyle name="20% - Accent6 4 2 3 4 3 3 3" xfId="23219"/>
    <cellStyle name="20% - Accent6 4 2 3 4 3 4" xfId="23220"/>
    <cellStyle name="20% - Accent6 4 2 3 4 3 4 2" xfId="23221"/>
    <cellStyle name="20% - Accent6 4 2 3 4 3 5" xfId="23222"/>
    <cellStyle name="20% - Accent6 4 2 3 4 3 6" xfId="23223"/>
    <cellStyle name="20% - Accent6 4 2 3 4 4" xfId="23224"/>
    <cellStyle name="20% - Accent6 4 2 3 4 4 2" xfId="23225"/>
    <cellStyle name="20% - Accent6 4 2 3 4 4 2 2" xfId="23226"/>
    <cellStyle name="20% - Accent6 4 2 3 4 4 2 3" xfId="23227"/>
    <cellStyle name="20% - Accent6 4 2 3 4 4 3" xfId="23228"/>
    <cellStyle name="20% - Accent6 4 2 3 4 4 3 2" xfId="23229"/>
    <cellStyle name="20% - Accent6 4 2 3 4 4 4" xfId="23230"/>
    <cellStyle name="20% - Accent6 4 2 3 4 4 5" xfId="23231"/>
    <cellStyle name="20% - Accent6 4 2 3 4 5" xfId="23232"/>
    <cellStyle name="20% - Accent6 4 2 3 4 5 2" xfId="23233"/>
    <cellStyle name="20% - Accent6 4 2 3 4 5 3" xfId="23234"/>
    <cellStyle name="20% - Accent6 4 2 3 4 6" xfId="23235"/>
    <cellStyle name="20% - Accent6 4 2 3 4 6 2" xfId="23236"/>
    <cellStyle name="20% - Accent6 4 2 3 4 6 3" xfId="23237"/>
    <cellStyle name="20% - Accent6 4 2 3 4 7" xfId="23238"/>
    <cellStyle name="20% - Accent6 4 2 3 4 7 2" xfId="23239"/>
    <cellStyle name="20% - Accent6 4 2 3 4 8" xfId="23240"/>
    <cellStyle name="20% - Accent6 4 2 3 4 9" xfId="23241"/>
    <cellStyle name="20% - Accent6 4 2 3 5" xfId="23242"/>
    <cellStyle name="20% - Accent6 4 2 3 5 2" xfId="23243"/>
    <cellStyle name="20% - Accent6 4 2 3 5 2 2" xfId="23244"/>
    <cellStyle name="20% - Accent6 4 2 3 5 2 3" xfId="23245"/>
    <cellStyle name="20% - Accent6 4 2 3 5 3" xfId="23246"/>
    <cellStyle name="20% - Accent6 4 2 3 5 3 2" xfId="23247"/>
    <cellStyle name="20% - Accent6 4 2 3 5 3 3" xfId="23248"/>
    <cellStyle name="20% - Accent6 4 2 3 5 4" xfId="23249"/>
    <cellStyle name="20% - Accent6 4 2 3 5 4 2" xfId="23250"/>
    <cellStyle name="20% - Accent6 4 2 3 5 5" xfId="23251"/>
    <cellStyle name="20% - Accent6 4 2 3 5 6" xfId="23252"/>
    <cellStyle name="20% - Accent6 4 2 3 6" xfId="23253"/>
    <cellStyle name="20% - Accent6 4 2 3 6 2" xfId="23254"/>
    <cellStyle name="20% - Accent6 4 2 3 6 2 2" xfId="23255"/>
    <cellStyle name="20% - Accent6 4 2 3 6 2 3" xfId="23256"/>
    <cellStyle name="20% - Accent6 4 2 3 6 3" xfId="23257"/>
    <cellStyle name="20% - Accent6 4 2 3 6 3 2" xfId="23258"/>
    <cellStyle name="20% - Accent6 4 2 3 6 3 3" xfId="23259"/>
    <cellStyle name="20% - Accent6 4 2 3 6 4" xfId="23260"/>
    <cellStyle name="20% - Accent6 4 2 3 6 4 2" xfId="23261"/>
    <cellStyle name="20% - Accent6 4 2 3 6 5" xfId="23262"/>
    <cellStyle name="20% - Accent6 4 2 3 6 6" xfId="23263"/>
    <cellStyle name="20% - Accent6 4 2 3 7" xfId="23264"/>
    <cellStyle name="20% - Accent6 4 2 3 7 2" xfId="23265"/>
    <cellStyle name="20% - Accent6 4 2 3 7 2 2" xfId="23266"/>
    <cellStyle name="20% - Accent6 4 2 3 7 2 3" xfId="23267"/>
    <cellStyle name="20% - Accent6 4 2 3 7 3" xfId="23268"/>
    <cellStyle name="20% - Accent6 4 2 3 7 3 2" xfId="23269"/>
    <cellStyle name="20% - Accent6 4 2 3 7 4" xfId="23270"/>
    <cellStyle name="20% - Accent6 4 2 3 7 5" xfId="23271"/>
    <cellStyle name="20% - Accent6 4 2 3 8" xfId="23272"/>
    <cellStyle name="20% - Accent6 4 2 3 8 2" xfId="23273"/>
    <cellStyle name="20% - Accent6 4 2 3 8 3" xfId="23274"/>
    <cellStyle name="20% - Accent6 4 2 3 9" xfId="23275"/>
    <cellStyle name="20% - Accent6 4 2 3 9 2" xfId="23276"/>
    <cellStyle name="20% - Accent6 4 2 3 9 3" xfId="23277"/>
    <cellStyle name="20% - Accent6 4 2 4" xfId="1365"/>
    <cellStyle name="20% - Accent6 4 2 4 10" xfId="23278"/>
    <cellStyle name="20% - Accent6 4 2 4 2" xfId="1366"/>
    <cellStyle name="20% - Accent6 4 2 4 2 2" xfId="23279"/>
    <cellStyle name="20% - Accent6 4 2 4 2 2 2" xfId="23280"/>
    <cellStyle name="20% - Accent6 4 2 4 2 2 2 2" xfId="23281"/>
    <cellStyle name="20% - Accent6 4 2 4 2 2 2 3" xfId="23282"/>
    <cellStyle name="20% - Accent6 4 2 4 2 2 3" xfId="23283"/>
    <cellStyle name="20% - Accent6 4 2 4 2 2 3 2" xfId="23284"/>
    <cellStyle name="20% - Accent6 4 2 4 2 2 3 3" xfId="23285"/>
    <cellStyle name="20% - Accent6 4 2 4 2 2 4" xfId="23286"/>
    <cellStyle name="20% - Accent6 4 2 4 2 2 4 2" xfId="23287"/>
    <cellStyle name="20% - Accent6 4 2 4 2 2 5" xfId="23288"/>
    <cellStyle name="20% - Accent6 4 2 4 2 2 6" xfId="23289"/>
    <cellStyle name="20% - Accent6 4 2 4 2 3" xfId="23290"/>
    <cellStyle name="20% - Accent6 4 2 4 2 3 2" xfId="23291"/>
    <cellStyle name="20% - Accent6 4 2 4 2 3 2 2" xfId="23292"/>
    <cellStyle name="20% - Accent6 4 2 4 2 3 2 3" xfId="23293"/>
    <cellStyle name="20% - Accent6 4 2 4 2 3 3" xfId="23294"/>
    <cellStyle name="20% - Accent6 4 2 4 2 3 3 2" xfId="23295"/>
    <cellStyle name="20% - Accent6 4 2 4 2 3 3 3" xfId="23296"/>
    <cellStyle name="20% - Accent6 4 2 4 2 3 4" xfId="23297"/>
    <cellStyle name="20% - Accent6 4 2 4 2 3 4 2" xfId="23298"/>
    <cellStyle name="20% - Accent6 4 2 4 2 3 5" xfId="23299"/>
    <cellStyle name="20% - Accent6 4 2 4 2 3 6" xfId="23300"/>
    <cellStyle name="20% - Accent6 4 2 4 2 4" xfId="23301"/>
    <cellStyle name="20% - Accent6 4 2 4 2 4 2" xfId="23302"/>
    <cellStyle name="20% - Accent6 4 2 4 2 4 2 2" xfId="23303"/>
    <cellStyle name="20% - Accent6 4 2 4 2 4 2 3" xfId="23304"/>
    <cellStyle name="20% - Accent6 4 2 4 2 4 3" xfId="23305"/>
    <cellStyle name="20% - Accent6 4 2 4 2 4 3 2" xfId="23306"/>
    <cellStyle name="20% - Accent6 4 2 4 2 4 4" xfId="23307"/>
    <cellStyle name="20% - Accent6 4 2 4 2 4 5" xfId="23308"/>
    <cellStyle name="20% - Accent6 4 2 4 2 5" xfId="23309"/>
    <cellStyle name="20% - Accent6 4 2 4 2 5 2" xfId="23310"/>
    <cellStyle name="20% - Accent6 4 2 4 2 5 3" xfId="23311"/>
    <cellStyle name="20% - Accent6 4 2 4 2 6" xfId="23312"/>
    <cellStyle name="20% - Accent6 4 2 4 2 6 2" xfId="23313"/>
    <cellStyle name="20% - Accent6 4 2 4 2 6 3" xfId="23314"/>
    <cellStyle name="20% - Accent6 4 2 4 2 7" xfId="23315"/>
    <cellStyle name="20% - Accent6 4 2 4 2 7 2" xfId="23316"/>
    <cellStyle name="20% - Accent6 4 2 4 2 8" xfId="23317"/>
    <cellStyle name="20% - Accent6 4 2 4 2 9" xfId="23318"/>
    <cellStyle name="20% - Accent6 4 2 4 3" xfId="23319"/>
    <cellStyle name="20% - Accent6 4 2 4 3 2" xfId="23320"/>
    <cellStyle name="20% - Accent6 4 2 4 3 2 2" xfId="23321"/>
    <cellStyle name="20% - Accent6 4 2 4 3 2 3" xfId="23322"/>
    <cellStyle name="20% - Accent6 4 2 4 3 3" xfId="23323"/>
    <cellStyle name="20% - Accent6 4 2 4 3 3 2" xfId="23324"/>
    <cellStyle name="20% - Accent6 4 2 4 3 3 3" xfId="23325"/>
    <cellStyle name="20% - Accent6 4 2 4 3 4" xfId="23326"/>
    <cellStyle name="20% - Accent6 4 2 4 3 4 2" xfId="23327"/>
    <cellStyle name="20% - Accent6 4 2 4 3 5" xfId="23328"/>
    <cellStyle name="20% - Accent6 4 2 4 3 6" xfId="23329"/>
    <cellStyle name="20% - Accent6 4 2 4 4" xfId="23330"/>
    <cellStyle name="20% - Accent6 4 2 4 4 2" xfId="23331"/>
    <cellStyle name="20% - Accent6 4 2 4 4 2 2" xfId="23332"/>
    <cellStyle name="20% - Accent6 4 2 4 4 2 3" xfId="23333"/>
    <cellStyle name="20% - Accent6 4 2 4 4 3" xfId="23334"/>
    <cellStyle name="20% - Accent6 4 2 4 4 3 2" xfId="23335"/>
    <cellStyle name="20% - Accent6 4 2 4 4 3 3" xfId="23336"/>
    <cellStyle name="20% - Accent6 4 2 4 4 4" xfId="23337"/>
    <cellStyle name="20% - Accent6 4 2 4 4 4 2" xfId="23338"/>
    <cellStyle name="20% - Accent6 4 2 4 4 5" xfId="23339"/>
    <cellStyle name="20% - Accent6 4 2 4 4 6" xfId="23340"/>
    <cellStyle name="20% - Accent6 4 2 4 5" xfId="23341"/>
    <cellStyle name="20% - Accent6 4 2 4 5 2" xfId="23342"/>
    <cellStyle name="20% - Accent6 4 2 4 5 2 2" xfId="23343"/>
    <cellStyle name="20% - Accent6 4 2 4 5 2 3" xfId="23344"/>
    <cellStyle name="20% - Accent6 4 2 4 5 3" xfId="23345"/>
    <cellStyle name="20% - Accent6 4 2 4 5 3 2" xfId="23346"/>
    <cellStyle name="20% - Accent6 4 2 4 5 4" xfId="23347"/>
    <cellStyle name="20% - Accent6 4 2 4 5 5" xfId="23348"/>
    <cellStyle name="20% - Accent6 4 2 4 6" xfId="23349"/>
    <cellStyle name="20% - Accent6 4 2 4 6 2" xfId="23350"/>
    <cellStyle name="20% - Accent6 4 2 4 6 3" xfId="23351"/>
    <cellStyle name="20% - Accent6 4 2 4 7" xfId="23352"/>
    <cellStyle name="20% - Accent6 4 2 4 7 2" xfId="23353"/>
    <cellStyle name="20% - Accent6 4 2 4 7 3" xfId="23354"/>
    <cellStyle name="20% - Accent6 4 2 4 8" xfId="23355"/>
    <cellStyle name="20% - Accent6 4 2 4 8 2" xfId="23356"/>
    <cellStyle name="20% - Accent6 4 2 4 9" xfId="23357"/>
    <cellStyle name="20% - Accent6 4 2 5" xfId="1367"/>
    <cellStyle name="20% - Accent6 4 2 5 2" xfId="23358"/>
    <cellStyle name="20% - Accent6 4 2 5 2 2" xfId="23359"/>
    <cellStyle name="20% - Accent6 4 2 5 2 2 2" xfId="23360"/>
    <cellStyle name="20% - Accent6 4 2 5 2 2 3" xfId="23361"/>
    <cellStyle name="20% - Accent6 4 2 5 2 3" xfId="23362"/>
    <cellStyle name="20% - Accent6 4 2 5 2 3 2" xfId="23363"/>
    <cellStyle name="20% - Accent6 4 2 5 2 3 3" xfId="23364"/>
    <cellStyle name="20% - Accent6 4 2 5 2 4" xfId="23365"/>
    <cellStyle name="20% - Accent6 4 2 5 2 4 2" xfId="23366"/>
    <cellStyle name="20% - Accent6 4 2 5 2 5" xfId="23367"/>
    <cellStyle name="20% - Accent6 4 2 5 2 6" xfId="23368"/>
    <cellStyle name="20% - Accent6 4 2 5 3" xfId="23369"/>
    <cellStyle name="20% - Accent6 4 2 5 3 2" xfId="23370"/>
    <cellStyle name="20% - Accent6 4 2 5 3 2 2" xfId="23371"/>
    <cellStyle name="20% - Accent6 4 2 5 3 2 3" xfId="23372"/>
    <cellStyle name="20% - Accent6 4 2 5 3 3" xfId="23373"/>
    <cellStyle name="20% - Accent6 4 2 5 3 3 2" xfId="23374"/>
    <cellStyle name="20% - Accent6 4 2 5 3 3 3" xfId="23375"/>
    <cellStyle name="20% - Accent6 4 2 5 3 4" xfId="23376"/>
    <cellStyle name="20% - Accent6 4 2 5 3 4 2" xfId="23377"/>
    <cellStyle name="20% - Accent6 4 2 5 3 5" xfId="23378"/>
    <cellStyle name="20% - Accent6 4 2 5 3 6" xfId="23379"/>
    <cellStyle name="20% - Accent6 4 2 5 4" xfId="23380"/>
    <cellStyle name="20% - Accent6 4 2 5 4 2" xfId="23381"/>
    <cellStyle name="20% - Accent6 4 2 5 4 2 2" xfId="23382"/>
    <cellStyle name="20% - Accent6 4 2 5 4 2 3" xfId="23383"/>
    <cellStyle name="20% - Accent6 4 2 5 4 3" xfId="23384"/>
    <cellStyle name="20% - Accent6 4 2 5 4 3 2" xfId="23385"/>
    <cellStyle name="20% - Accent6 4 2 5 4 4" xfId="23386"/>
    <cellStyle name="20% - Accent6 4 2 5 4 5" xfId="23387"/>
    <cellStyle name="20% - Accent6 4 2 5 5" xfId="23388"/>
    <cellStyle name="20% - Accent6 4 2 5 5 2" xfId="23389"/>
    <cellStyle name="20% - Accent6 4 2 5 5 3" xfId="23390"/>
    <cellStyle name="20% - Accent6 4 2 5 6" xfId="23391"/>
    <cellStyle name="20% - Accent6 4 2 5 6 2" xfId="23392"/>
    <cellStyle name="20% - Accent6 4 2 5 6 3" xfId="23393"/>
    <cellStyle name="20% - Accent6 4 2 5 7" xfId="23394"/>
    <cellStyle name="20% - Accent6 4 2 5 7 2" xfId="23395"/>
    <cellStyle name="20% - Accent6 4 2 5 8" xfId="23396"/>
    <cellStyle name="20% - Accent6 4 2 5 9" xfId="23397"/>
    <cellStyle name="20% - Accent6 4 2 6" xfId="13894"/>
    <cellStyle name="20% - Accent6 4 2 6 2" xfId="23398"/>
    <cellStyle name="20% - Accent6 4 2 6 2 2" xfId="23399"/>
    <cellStyle name="20% - Accent6 4 2 6 2 2 2" xfId="23400"/>
    <cellStyle name="20% - Accent6 4 2 6 2 2 3" xfId="23401"/>
    <cellStyle name="20% - Accent6 4 2 6 2 3" xfId="23402"/>
    <cellStyle name="20% - Accent6 4 2 6 2 3 2" xfId="23403"/>
    <cellStyle name="20% - Accent6 4 2 6 2 3 3" xfId="23404"/>
    <cellStyle name="20% - Accent6 4 2 6 2 4" xfId="23405"/>
    <cellStyle name="20% - Accent6 4 2 6 2 4 2" xfId="23406"/>
    <cellStyle name="20% - Accent6 4 2 6 2 5" xfId="23407"/>
    <cellStyle name="20% - Accent6 4 2 6 2 6" xfId="23408"/>
    <cellStyle name="20% - Accent6 4 2 6 3" xfId="23409"/>
    <cellStyle name="20% - Accent6 4 2 6 3 2" xfId="23410"/>
    <cellStyle name="20% - Accent6 4 2 6 3 2 2" xfId="23411"/>
    <cellStyle name="20% - Accent6 4 2 6 3 2 3" xfId="23412"/>
    <cellStyle name="20% - Accent6 4 2 6 3 3" xfId="23413"/>
    <cellStyle name="20% - Accent6 4 2 6 3 3 2" xfId="23414"/>
    <cellStyle name="20% - Accent6 4 2 6 3 3 3" xfId="23415"/>
    <cellStyle name="20% - Accent6 4 2 6 3 4" xfId="23416"/>
    <cellStyle name="20% - Accent6 4 2 6 3 4 2" xfId="23417"/>
    <cellStyle name="20% - Accent6 4 2 6 3 5" xfId="23418"/>
    <cellStyle name="20% - Accent6 4 2 6 3 6" xfId="23419"/>
    <cellStyle name="20% - Accent6 4 2 6 4" xfId="23420"/>
    <cellStyle name="20% - Accent6 4 2 6 4 2" xfId="23421"/>
    <cellStyle name="20% - Accent6 4 2 6 4 2 2" xfId="23422"/>
    <cellStyle name="20% - Accent6 4 2 6 4 2 3" xfId="23423"/>
    <cellStyle name="20% - Accent6 4 2 6 4 3" xfId="23424"/>
    <cellStyle name="20% - Accent6 4 2 6 4 3 2" xfId="23425"/>
    <cellStyle name="20% - Accent6 4 2 6 4 4" xfId="23426"/>
    <cellStyle name="20% - Accent6 4 2 6 4 5" xfId="23427"/>
    <cellStyle name="20% - Accent6 4 2 6 5" xfId="23428"/>
    <cellStyle name="20% - Accent6 4 2 6 5 2" xfId="23429"/>
    <cellStyle name="20% - Accent6 4 2 6 5 3" xfId="23430"/>
    <cellStyle name="20% - Accent6 4 2 6 6" xfId="23431"/>
    <cellStyle name="20% - Accent6 4 2 6 6 2" xfId="23432"/>
    <cellStyle name="20% - Accent6 4 2 6 6 3" xfId="23433"/>
    <cellStyle name="20% - Accent6 4 2 6 7" xfId="23434"/>
    <cellStyle name="20% - Accent6 4 2 6 7 2" xfId="23435"/>
    <cellStyle name="20% - Accent6 4 2 6 8" xfId="23436"/>
    <cellStyle name="20% - Accent6 4 2 6 9" xfId="23437"/>
    <cellStyle name="20% - Accent6 4 2 7" xfId="23438"/>
    <cellStyle name="20% - Accent6 4 2 7 2" xfId="23439"/>
    <cellStyle name="20% - Accent6 4 2 7 2 2" xfId="23440"/>
    <cellStyle name="20% - Accent6 4 2 7 2 3" xfId="23441"/>
    <cellStyle name="20% - Accent6 4 2 7 3" xfId="23442"/>
    <cellStyle name="20% - Accent6 4 2 7 3 2" xfId="23443"/>
    <cellStyle name="20% - Accent6 4 2 7 3 3" xfId="23444"/>
    <cellStyle name="20% - Accent6 4 2 7 4" xfId="23445"/>
    <cellStyle name="20% - Accent6 4 2 7 4 2" xfId="23446"/>
    <cellStyle name="20% - Accent6 4 2 7 5" xfId="23447"/>
    <cellStyle name="20% - Accent6 4 2 7 6" xfId="23448"/>
    <cellStyle name="20% - Accent6 4 2 8" xfId="23449"/>
    <cellStyle name="20% - Accent6 4 2 8 2" xfId="23450"/>
    <cellStyle name="20% - Accent6 4 2 8 2 2" xfId="23451"/>
    <cellStyle name="20% - Accent6 4 2 8 2 3" xfId="23452"/>
    <cellStyle name="20% - Accent6 4 2 8 3" xfId="23453"/>
    <cellStyle name="20% - Accent6 4 2 8 3 2" xfId="23454"/>
    <cellStyle name="20% - Accent6 4 2 8 3 3" xfId="23455"/>
    <cellStyle name="20% - Accent6 4 2 8 4" xfId="23456"/>
    <cellStyle name="20% - Accent6 4 2 8 4 2" xfId="23457"/>
    <cellStyle name="20% - Accent6 4 2 8 5" xfId="23458"/>
    <cellStyle name="20% - Accent6 4 2 8 6" xfId="23459"/>
    <cellStyle name="20% - Accent6 4 2 9" xfId="23460"/>
    <cellStyle name="20% - Accent6 4 2 9 2" xfId="23461"/>
    <cellStyle name="20% - Accent6 4 2 9 2 2" xfId="23462"/>
    <cellStyle name="20% - Accent6 4 2 9 2 3" xfId="23463"/>
    <cellStyle name="20% - Accent6 4 2 9 3" xfId="23464"/>
    <cellStyle name="20% - Accent6 4 2 9 3 2" xfId="23465"/>
    <cellStyle name="20% - Accent6 4 2 9 4" xfId="23466"/>
    <cellStyle name="20% - Accent6 4 2 9 5" xfId="23467"/>
    <cellStyle name="20% - Accent6 4 3" xfId="1368"/>
    <cellStyle name="20% - Accent6 4 3 10" xfId="23468"/>
    <cellStyle name="20% - Accent6 4 3 10 2" xfId="23469"/>
    <cellStyle name="20% - Accent6 4 3 10 3" xfId="23470"/>
    <cellStyle name="20% - Accent6 4 3 11" xfId="23471"/>
    <cellStyle name="20% - Accent6 4 3 11 2" xfId="23472"/>
    <cellStyle name="20% - Accent6 4 3 12" xfId="23473"/>
    <cellStyle name="20% - Accent6 4 3 13" xfId="23474"/>
    <cellStyle name="20% - Accent6 4 3 14" xfId="23475"/>
    <cellStyle name="20% - Accent6 4 3 2" xfId="1369"/>
    <cellStyle name="20% - Accent6 4 3 2 10" xfId="23476"/>
    <cellStyle name="20% - Accent6 4 3 2 10 2" xfId="23477"/>
    <cellStyle name="20% - Accent6 4 3 2 11" xfId="23478"/>
    <cellStyle name="20% - Accent6 4 3 2 12" xfId="23479"/>
    <cellStyle name="20% - Accent6 4 3 2 2" xfId="1370"/>
    <cellStyle name="20% - Accent6 4 3 2 2 10" xfId="23480"/>
    <cellStyle name="20% - Accent6 4 3 2 2 2" xfId="1371"/>
    <cellStyle name="20% - Accent6 4 3 2 2 2 2" xfId="23481"/>
    <cellStyle name="20% - Accent6 4 3 2 2 2 2 2" xfId="23482"/>
    <cellStyle name="20% - Accent6 4 3 2 2 2 2 2 2" xfId="23483"/>
    <cellStyle name="20% - Accent6 4 3 2 2 2 2 2 3" xfId="23484"/>
    <cellStyle name="20% - Accent6 4 3 2 2 2 2 3" xfId="23485"/>
    <cellStyle name="20% - Accent6 4 3 2 2 2 2 3 2" xfId="23486"/>
    <cellStyle name="20% - Accent6 4 3 2 2 2 2 3 3" xfId="23487"/>
    <cellStyle name="20% - Accent6 4 3 2 2 2 2 4" xfId="23488"/>
    <cellStyle name="20% - Accent6 4 3 2 2 2 2 4 2" xfId="23489"/>
    <cellStyle name="20% - Accent6 4 3 2 2 2 2 5" xfId="23490"/>
    <cellStyle name="20% - Accent6 4 3 2 2 2 2 6" xfId="23491"/>
    <cellStyle name="20% - Accent6 4 3 2 2 2 3" xfId="23492"/>
    <cellStyle name="20% - Accent6 4 3 2 2 2 3 2" xfId="23493"/>
    <cellStyle name="20% - Accent6 4 3 2 2 2 3 2 2" xfId="23494"/>
    <cellStyle name="20% - Accent6 4 3 2 2 2 3 2 3" xfId="23495"/>
    <cellStyle name="20% - Accent6 4 3 2 2 2 3 3" xfId="23496"/>
    <cellStyle name="20% - Accent6 4 3 2 2 2 3 3 2" xfId="23497"/>
    <cellStyle name="20% - Accent6 4 3 2 2 2 3 3 3" xfId="23498"/>
    <cellStyle name="20% - Accent6 4 3 2 2 2 3 4" xfId="23499"/>
    <cellStyle name="20% - Accent6 4 3 2 2 2 3 4 2" xfId="23500"/>
    <cellStyle name="20% - Accent6 4 3 2 2 2 3 5" xfId="23501"/>
    <cellStyle name="20% - Accent6 4 3 2 2 2 3 6" xfId="23502"/>
    <cellStyle name="20% - Accent6 4 3 2 2 2 4" xfId="23503"/>
    <cellStyle name="20% - Accent6 4 3 2 2 2 4 2" xfId="23504"/>
    <cellStyle name="20% - Accent6 4 3 2 2 2 4 2 2" xfId="23505"/>
    <cellStyle name="20% - Accent6 4 3 2 2 2 4 2 3" xfId="23506"/>
    <cellStyle name="20% - Accent6 4 3 2 2 2 4 3" xfId="23507"/>
    <cellStyle name="20% - Accent6 4 3 2 2 2 4 3 2" xfId="23508"/>
    <cellStyle name="20% - Accent6 4 3 2 2 2 4 4" xfId="23509"/>
    <cellStyle name="20% - Accent6 4 3 2 2 2 4 5" xfId="23510"/>
    <cellStyle name="20% - Accent6 4 3 2 2 2 5" xfId="23511"/>
    <cellStyle name="20% - Accent6 4 3 2 2 2 5 2" xfId="23512"/>
    <cellStyle name="20% - Accent6 4 3 2 2 2 5 3" xfId="23513"/>
    <cellStyle name="20% - Accent6 4 3 2 2 2 6" xfId="23514"/>
    <cellStyle name="20% - Accent6 4 3 2 2 2 6 2" xfId="23515"/>
    <cellStyle name="20% - Accent6 4 3 2 2 2 6 3" xfId="23516"/>
    <cellStyle name="20% - Accent6 4 3 2 2 2 7" xfId="23517"/>
    <cellStyle name="20% - Accent6 4 3 2 2 2 7 2" xfId="23518"/>
    <cellStyle name="20% - Accent6 4 3 2 2 2 8" xfId="23519"/>
    <cellStyle name="20% - Accent6 4 3 2 2 2 9" xfId="23520"/>
    <cellStyle name="20% - Accent6 4 3 2 2 3" xfId="23521"/>
    <cellStyle name="20% - Accent6 4 3 2 2 3 2" xfId="23522"/>
    <cellStyle name="20% - Accent6 4 3 2 2 3 2 2" xfId="23523"/>
    <cellStyle name="20% - Accent6 4 3 2 2 3 2 3" xfId="23524"/>
    <cellStyle name="20% - Accent6 4 3 2 2 3 3" xfId="23525"/>
    <cellStyle name="20% - Accent6 4 3 2 2 3 3 2" xfId="23526"/>
    <cellStyle name="20% - Accent6 4 3 2 2 3 3 3" xfId="23527"/>
    <cellStyle name="20% - Accent6 4 3 2 2 3 4" xfId="23528"/>
    <cellStyle name="20% - Accent6 4 3 2 2 3 4 2" xfId="23529"/>
    <cellStyle name="20% - Accent6 4 3 2 2 3 5" xfId="23530"/>
    <cellStyle name="20% - Accent6 4 3 2 2 3 6" xfId="23531"/>
    <cellStyle name="20% - Accent6 4 3 2 2 4" xfId="23532"/>
    <cellStyle name="20% - Accent6 4 3 2 2 4 2" xfId="23533"/>
    <cellStyle name="20% - Accent6 4 3 2 2 4 2 2" xfId="23534"/>
    <cellStyle name="20% - Accent6 4 3 2 2 4 2 3" xfId="23535"/>
    <cellStyle name="20% - Accent6 4 3 2 2 4 3" xfId="23536"/>
    <cellStyle name="20% - Accent6 4 3 2 2 4 3 2" xfId="23537"/>
    <cellStyle name="20% - Accent6 4 3 2 2 4 3 3" xfId="23538"/>
    <cellStyle name="20% - Accent6 4 3 2 2 4 4" xfId="23539"/>
    <cellStyle name="20% - Accent6 4 3 2 2 4 4 2" xfId="23540"/>
    <cellStyle name="20% - Accent6 4 3 2 2 4 5" xfId="23541"/>
    <cellStyle name="20% - Accent6 4 3 2 2 4 6" xfId="23542"/>
    <cellStyle name="20% - Accent6 4 3 2 2 5" xfId="23543"/>
    <cellStyle name="20% - Accent6 4 3 2 2 5 2" xfId="23544"/>
    <cellStyle name="20% - Accent6 4 3 2 2 5 2 2" xfId="23545"/>
    <cellStyle name="20% - Accent6 4 3 2 2 5 2 3" xfId="23546"/>
    <cellStyle name="20% - Accent6 4 3 2 2 5 3" xfId="23547"/>
    <cellStyle name="20% - Accent6 4 3 2 2 5 3 2" xfId="23548"/>
    <cellStyle name="20% - Accent6 4 3 2 2 5 4" xfId="23549"/>
    <cellStyle name="20% - Accent6 4 3 2 2 5 5" xfId="23550"/>
    <cellStyle name="20% - Accent6 4 3 2 2 6" xfId="23551"/>
    <cellStyle name="20% - Accent6 4 3 2 2 6 2" xfId="23552"/>
    <cellStyle name="20% - Accent6 4 3 2 2 6 3" xfId="23553"/>
    <cellStyle name="20% - Accent6 4 3 2 2 7" xfId="23554"/>
    <cellStyle name="20% - Accent6 4 3 2 2 7 2" xfId="23555"/>
    <cellStyle name="20% - Accent6 4 3 2 2 7 3" xfId="23556"/>
    <cellStyle name="20% - Accent6 4 3 2 2 8" xfId="23557"/>
    <cellStyle name="20% - Accent6 4 3 2 2 8 2" xfId="23558"/>
    <cellStyle name="20% - Accent6 4 3 2 2 9" xfId="23559"/>
    <cellStyle name="20% - Accent6 4 3 2 3" xfId="1372"/>
    <cellStyle name="20% - Accent6 4 3 2 3 2" xfId="23560"/>
    <cellStyle name="20% - Accent6 4 3 2 3 2 2" xfId="23561"/>
    <cellStyle name="20% - Accent6 4 3 2 3 2 2 2" xfId="23562"/>
    <cellStyle name="20% - Accent6 4 3 2 3 2 2 3" xfId="23563"/>
    <cellStyle name="20% - Accent6 4 3 2 3 2 3" xfId="23564"/>
    <cellStyle name="20% - Accent6 4 3 2 3 2 3 2" xfId="23565"/>
    <cellStyle name="20% - Accent6 4 3 2 3 2 3 3" xfId="23566"/>
    <cellStyle name="20% - Accent6 4 3 2 3 2 4" xfId="23567"/>
    <cellStyle name="20% - Accent6 4 3 2 3 2 4 2" xfId="23568"/>
    <cellStyle name="20% - Accent6 4 3 2 3 2 5" xfId="23569"/>
    <cellStyle name="20% - Accent6 4 3 2 3 2 6" xfId="23570"/>
    <cellStyle name="20% - Accent6 4 3 2 3 3" xfId="23571"/>
    <cellStyle name="20% - Accent6 4 3 2 3 3 2" xfId="23572"/>
    <cellStyle name="20% - Accent6 4 3 2 3 3 2 2" xfId="23573"/>
    <cellStyle name="20% - Accent6 4 3 2 3 3 2 3" xfId="23574"/>
    <cellStyle name="20% - Accent6 4 3 2 3 3 3" xfId="23575"/>
    <cellStyle name="20% - Accent6 4 3 2 3 3 3 2" xfId="23576"/>
    <cellStyle name="20% - Accent6 4 3 2 3 3 3 3" xfId="23577"/>
    <cellStyle name="20% - Accent6 4 3 2 3 3 4" xfId="23578"/>
    <cellStyle name="20% - Accent6 4 3 2 3 3 4 2" xfId="23579"/>
    <cellStyle name="20% - Accent6 4 3 2 3 3 5" xfId="23580"/>
    <cellStyle name="20% - Accent6 4 3 2 3 3 6" xfId="23581"/>
    <cellStyle name="20% - Accent6 4 3 2 3 4" xfId="23582"/>
    <cellStyle name="20% - Accent6 4 3 2 3 4 2" xfId="23583"/>
    <cellStyle name="20% - Accent6 4 3 2 3 4 2 2" xfId="23584"/>
    <cellStyle name="20% - Accent6 4 3 2 3 4 2 3" xfId="23585"/>
    <cellStyle name="20% - Accent6 4 3 2 3 4 3" xfId="23586"/>
    <cellStyle name="20% - Accent6 4 3 2 3 4 3 2" xfId="23587"/>
    <cellStyle name="20% - Accent6 4 3 2 3 4 4" xfId="23588"/>
    <cellStyle name="20% - Accent6 4 3 2 3 4 5" xfId="23589"/>
    <cellStyle name="20% - Accent6 4 3 2 3 5" xfId="23590"/>
    <cellStyle name="20% - Accent6 4 3 2 3 5 2" xfId="23591"/>
    <cellStyle name="20% - Accent6 4 3 2 3 5 3" xfId="23592"/>
    <cellStyle name="20% - Accent6 4 3 2 3 6" xfId="23593"/>
    <cellStyle name="20% - Accent6 4 3 2 3 6 2" xfId="23594"/>
    <cellStyle name="20% - Accent6 4 3 2 3 6 3" xfId="23595"/>
    <cellStyle name="20% - Accent6 4 3 2 3 7" xfId="23596"/>
    <cellStyle name="20% - Accent6 4 3 2 3 7 2" xfId="23597"/>
    <cellStyle name="20% - Accent6 4 3 2 3 8" xfId="23598"/>
    <cellStyle name="20% - Accent6 4 3 2 3 9" xfId="23599"/>
    <cellStyle name="20% - Accent6 4 3 2 4" xfId="23600"/>
    <cellStyle name="20% - Accent6 4 3 2 4 2" xfId="23601"/>
    <cellStyle name="20% - Accent6 4 3 2 4 2 2" xfId="23602"/>
    <cellStyle name="20% - Accent6 4 3 2 4 2 2 2" xfId="23603"/>
    <cellStyle name="20% - Accent6 4 3 2 4 2 2 3" xfId="23604"/>
    <cellStyle name="20% - Accent6 4 3 2 4 2 3" xfId="23605"/>
    <cellStyle name="20% - Accent6 4 3 2 4 2 3 2" xfId="23606"/>
    <cellStyle name="20% - Accent6 4 3 2 4 2 3 3" xfId="23607"/>
    <cellStyle name="20% - Accent6 4 3 2 4 2 4" xfId="23608"/>
    <cellStyle name="20% - Accent6 4 3 2 4 2 4 2" xfId="23609"/>
    <cellStyle name="20% - Accent6 4 3 2 4 2 5" xfId="23610"/>
    <cellStyle name="20% - Accent6 4 3 2 4 2 6" xfId="23611"/>
    <cellStyle name="20% - Accent6 4 3 2 4 3" xfId="23612"/>
    <cellStyle name="20% - Accent6 4 3 2 4 3 2" xfId="23613"/>
    <cellStyle name="20% - Accent6 4 3 2 4 3 2 2" xfId="23614"/>
    <cellStyle name="20% - Accent6 4 3 2 4 3 2 3" xfId="23615"/>
    <cellStyle name="20% - Accent6 4 3 2 4 3 3" xfId="23616"/>
    <cellStyle name="20% - Accent6 4 3 2 4 3 3 2" xfId="23617"/>
    <cellStyle name="20% - Accent6 4 3 2 4 3 3 3" xfId="23618"/>
    <cellStyle name="20% - Accent6 4 3 2 4 3 4" xfId="23619"/>
    <cellStyle name="20% - Accent6 4 3 2 4 3 4 2" xfId="23620"/>
    <cellStyle name="20% - Accent6 4 3 2 4 3 5" xfId="23621"/>
    <cellStyle name="20% - Accent6 4 3 2 4 3 6" xfId="23622"/>
    <cellStyle name="20% - Accent6 4 3 2 4 4" xfId="23623"/>
    <cellStyle name="20% - Accent6 4 3 2 4 4 2" xfId="23624"/>
    <cellStyle name="20% - Accent6 4 3 2 4 4 2 2" xfId="23625"/>
    <cellStyle name="20% - Accent6 4 3 2 4 4 2 3" xfId="23626"/>
    <cellStyle name="20% - Accent6 4 3 2 4 4 3" xfId="23627"/>
    <cellStyle name="20% - Accent6 4 3 2 4 4 3 2" xfId="23628"/>
    <cellStyle name="20% - Accent6 4 3 2 4 4 4" xfId="23629"/>
    <cellStyle name="20% - Accent6 4 3 2 4 4 5" xfId="23630"/>
    <cellStyle name="20% - Accent6 4 3 2 4 5" xfId="23631"/>
    <cellStyle name="20% - Accent6 4 3 2 4 5 2" xfId="23632"/>
    <cellStyle name="20% - Accent6 4 3 2 4 5 3" xfId="23633"/>
    <cellStyle name="20% - Accent6 4 3 2 4 6" xfId="23634"/>
    <cellStyle name="20% - Accent6 4 3 2 4 6 2" xfId="23635"/>
    <cellStyle name="20% - Accent6 4 3 2 4 6 3" xfId="23636"/>
    <cellStyle name="20% - Accent6 4 3 2 4 7" xfId="23637"/>
    <cellStyle name="20% - Accent6 4 3 2 4 7 2" xfId="23638"/>
    <cellStyle name="20% - Accent6 4 3 2 4 8" xfId="23639"/>
    <cellStyle name="20% - Accent6 4 3 2 4 9" xfId="23640"/>
    <cellStyle name="20% - Accent6 4 3 2 5" xfId="23641"/>
    <cellStyle name="20% - Accent6 4 3 2 5 2" xfId="23642"/>
    <cellStyle name="20% - Accent6 4 3 2 5 2 2" xfId="23643"/>
    <cellStyle name="20% - Accent6 4 3 2 5 2 3" xfId="23644"/>
    <cellStyle name="20% - Accent6 4 3 2 5 3" xfId="23645"/>
    <cellStyle name="20% - Accent6 4 3 2 5 3 2" xfId="23646"/>
    <cellStyle name="20% - Accent6 4 3 2 5 3 3" xfId="23647"/>
    <cellStyle name="20% - Accent6 4 3 2 5 4" xfId="23648"/>
    <cellStyle name="20% - Accent6 4 3 2 5 4 2" xfId="23649"/>
    <cellStyle name="20% - Accent6 4 3 2 5 5" xfId="23650"/>
    <cellStyle name="20% - Accent6 4 3 2 5 6" xfId="23651"/>
    <cellStyle name="20% - Accent6 4 3 2 6" xfId="23652"/>
    <cellStyle name="20% - Accent6 4 3 2 6 2" xfId="23653"/>
    <cellStyle name="20% - Accent6 4 3 2 6 2 2" xfId="23654"/>
    <cellStyle name="20% - Accent6 4 3 2 6 2 3" xfId="23655"/>
    <cellStyle name="20% - Accent6 4 3 2 6 3" xfId="23656"/>
    <cellStyle name="20% - Accent6 4 3 2 6 3 2" xfId="23657"/>
    <cellStyle name="20% - Accent6 4 3 2 6 3 3" xfId="23658"/>
    <cellStyle name="20% - Accent6 4 3 2 6 4" xfId="23659"/>
    <cellStyle name="20% - Accent6 4 3 2 6 4 2" xfId="23660"/>
    <cellStyle name="20% - Accent6 4 3 2 6 5" xfId="23661"/>
    <cellStyle name="20% - Accent6 4 3 2 6 6" xfId="23662"/>
    <cellStyle name="20% - Accent6 4 3 2 7" xfId="23663"/>
    <cellStyle name="20% - Accent6 4 3 2 7 2" xfId="23664"/>
    <cellStyle name="20% - Accent6 4 3 2 7 2 2" xfId="23665"/>
    <cellStyle name="20% - Accent6 4 3 2 7 2 3" xfId="23666"/>
    <cellStyle name="20% - Accent6 4 3 2 7 3" xfId="23667"/>
    <cellStyle name="20% - Accent6 4 3 2 7 3 2" xfId="23668"/>
    <cellStyle name="20% - Accent6 4 3 2 7 4" xfId="23669"/>
    <cellStyle name="20% - Accent6 4 3 2 7 5" xfId="23670"/>
    <cellStyle name="20% - Accent6 4 3 2 8" xfId="23671"/>
    <cellStyle name="20% - Accent6 4 3 2 8 2" xfId="23672"/>
    <cellStyle name="20% - Accent6 4 3 2 8 3" xfId="23673"/>
    <cellStyle name="20% - Accent6 4 3 2 9" xfId="23674"/>
    <cellStyle name="20% - Accent6 4 3 2 9 2" xfId="23675"/>
    <cellStyle name="20% - Accent6 4 3 2 9 3" xfId="23676"/>
    <cellStyle name="20% - Accent6 4 3 3" xfId="1373"/>
    <cellStyle name="20% - Accent6 4 3 3 10" xfId="23677"/>
    <cellStyle name="20% - Accent6 4 3 3 2" xfId="1374"/>
    <cellStyle name="20% - Accent6 4 3 3 2 2" xfId="23678"/>
    <cellStyle name="20% - Accent6 4 3 3 2 2 2" xfId="23679"/>
    <cellStyle name="20% - Accent6 4 3 3 2 2 2 2" xfId="23680"/>
    <cellStyle name="20% - Accent6 4 3 3 2 2 2 3" xfId="23681"/>
    <cellStyle name="20% - Accent6 4 3 3 2 2 3" xfId="23682"/>
    <cellStyle name="20% - Accent6 4 3 3 2 2 3 2" xfId="23683"/>
    <cellStyle name="20% - Accent6 4 3 3 2 2 3 3" xfId="23684"/>
    <cellStyle name="20% - Accent6 4 3 3 2 2 4" xfId="23685"/>
    <cellStyle name="20% - Accent6 4 3 3 2 2 4 2" xfId="23686"/>
    <cellStyle name="20% - Accent6 4 3 3 2 2 5" xfId="23687"/>
    <cellStyle name="20% - Accent6 4 3 3 2 2 6" xfId="23688"/>
    <cellStyle name="20% - Accent6 4 3 3 2 3" xfId="23689"/>
    <cellStyle name="20% - Accent6 4 3 3 2 3 2" xfId="23690"/>
    <cellStyle name="20% - Accent6 4 3 3 2 3 2 2" xfId="23691"/>
    <cellStyle name="20% - Accent6 4 3 3 2 3 2 3" xfId="23692"/>
    <cellStyle name="20% - Accent6 4 3 3 2 3 3" xfId="23693"/>
    <cellStyle name="20% - Accent6 4 3 3 2 3 3 2" xfId="23694"/>
    <cellStyle name="20% - Accent6 4 3 3 2 3 3 3" xfId="23695"/>
    <cellStyle name="20% - Accent6 4 3 3 2 3 4" xfId="23696"/>
    <cellStyle name="20% - Accent6 4 3 3 2 3 4 2" xfId="23697"/>
    <cellStyle name="20% - Accent6 4 3 3 2 3 5" xfId="23698"/>
    <cellStyle name="20% - Accent6 4 3 3 2 3 6" xfId="23699"/>
    <cellStyle name="20% - Accent6 4 3 3 2 4" xfId="23700"/>
    <cellStyle name="20% - Accent6 4 3 3 2 4 2" xfId="23701"/>
    <cellStyle name="20% - Accent6 4 3 3 2 4 2 2" xfId="23702"/>
    <cellStyle name="20% - Accent6 4 3 3 2 4 2 3" xfId="23703"/>
    <cellStyle name="20% - Accent6 4 3 3 2 4 3" xfId="23704"/>
    <cellStyle name="20% - Accent6 4 3 3 2 4 3 2" xfId="23705"/>
    <cellStyle name="20% - Accent6 4 3 3 2 4 4" xfId="23706"/>
    <cellStyle name="20% - Accent6 4 3 3 2 4 5" xfId="23707"/>
    <cellStyle name="20% - Accent6 4 3 3 2 5" xfId="23708"/>
    <cellStyle name="20% - Accent6 4 3 3 2 5 2" xfId="23709"/>
    <cellStyle name="20% - Accent6 4 3 3 2 5 3" xfId="23710"/>
    <cellStyle name="20% - Accent6 4 3 3 2 6" xfId="23711"/>
    <cellStyle name="20% - Accent6 4 3 3 2 6 2" xfId="23712"/>
    <cellStyle name="20% - Accent6 4 3 3 2 6 3" xfId="23713"/>
    <cellStyle name="20% - Accent6 4 3 3 2 7" xfId="23714"/>
    <cellStyle name="20% - Accent6 4 3 3 2 7 2" xfId="23715"/>
    <cellStyle name="20% - Accent6 4 3 3 2 8" xfId="23716"/>
    <cellStyle name="20% - Accent6 4 3 3 2 9" xfId="23717"/>
    <cellStyle name="20% - Accent6 4 3 3 3" xfId="23718"/>
    <cellStyle name="20% - Accent6 4 3 3 3 2" xfId="23719"/>
    <cellStyle name="20% - Accent6 4 3 3 3 2 2" xfId="23720"/>
    <cellStyle name="20% - Accent6 4 3 3 3 2 3" xfId="23721"/>
    <cellStyle name="20% - Accent6 4 3 3 3 3" xfId="23722"/>
    <cellStyle name="20% - Accent6 4 3 3 3 3 2" xfId="23723"/>
    <cellStyle name="20% - Accent6 4 3 3 3 3 3" xfId="23724"/>
    <cellStyle name="20% - Accent6 4 3 3 3 4" xfId="23725"/>
    <cellStyle name="20% - Accent6 4 3 3 3 4 2" xfId="23726"/>
    <cellStyle name="20% - Accent6 4 3 3 3 5" xfId="23727"/>
    <cellStyle name="20% - Accent6 4 3 3 3 6" xfId="23728"/>
    <cellStyle name="20% - Accent6 4 3 3 4" xfId="23729"/>
    <cellStyle name="20% - Accent6 4 3 3 4 2" xfId="23730"/>
    <cellStyle name="20% - Accent6 4 3 3 4 2 2" xfId="23731"/>
    <cellStyle name="20% - Accent6 4 3 3 4 2 3" xfId="23732"/>
    <cellStyle name="20% - Accent6 4 3 3 4 3" xfId="23733"/>
    <cellStyle name="20% - Accent6 4 3 3 4 3 2" xfId="23734"/>
    <cellStyle name="20% - Accent6 4 3 3 4 3 3" xfId="23735"/>
    <cellStyle name="20% - Accent6 4 3 3 4 4" xfId="23736"/>
    <cellStyle name="20% - Accent6 4 3 3 4 4 2" xfId="23737"/>
    <cellStyle name="20% - Accent6 4 3 3 4 5" xfId="23738"/>
    <cellStyle name="20% - Accent6 4 3 3 4 6" xfId="23739"/>
    <cellStyle name="20% - Accent6 4 3 3 5" xfId="23740"/>
    <cellStyle name="20% - Accent6 4 3 3 5 2" xfId="23741"/>
    <cellStyle name="20% - Accent6 4 3 3 5 2 2" xfId="23742"/>
    <cellStyle name="20% - Accent6 4 3 3 5 2 3" xfId="23743"/>
    <cellStyle name="20% - Accent6 4 3 3 5 3" xfId="23744"/>
    <cellStyle name="20% - Accent6 4 3 3 5 3 2" xfId="23745"/>
    <cellStyle name="20% - Accent6 4 3 3 5 4" xfId="23746"/>
    <cellStyle name="20% - Accent6 4 3 3 5 5" xfId="23747"/>
    <cellStyle name="20% - Accent6 4 3 3 6" xfId="23748"/>
    <cellStyle name="20% - Accent6 4 3 3 6 2" xfId="23749"/>
    <cellStyle name="20% - Accent6 4 3 3 6 3" xfId="23750"/>
    <cellStyle name="20% - Accent6 4 3 3 7" xfId="23751"/>
    <cellStyle name="20% - Accent6 4 3 3 7 2" xfId="23752"/>
    <cellStyle name="20% - Accent6 4 3 3 7 3" xfId="23753"/>
    <cellStyle name="20% - Accent6 4 3 3 8" xfId="23754"/>
    <cellStyle name="20% - Accent6 4 3 3 8 2" xfId="23755"/>
    <cellStyle name="20% - Accent6 4 3 3 9" xfId="23756"/>
    <cellStyle name="20% - Accent6 4 3 4" xfId="1375"/>
    <cellStyle name="20% - Accent6 4 3 4 2" xfId="23757"/>
    <cellStyle name="20% - Accent6 4 3 4 2 2" xfId="23758"/>
    <cellStyle name="20% - Accent6 4 3 4 2 2 2" xfId="23759"/>
    <cellStyle name="20% - Accent6 4 3 4 2 2 3" xfId="23760"/>
    <cellStyle name="20% - Accent6 4 3 4 2 3" xfId="23761"/>
    <cellStyle name="20% - Accent6 4 3 4 2 3 2" xfId="23762"/>
    <cellStyle name="20% - Accent6 4 3 4 2 3 3" xfId="23763"/>
    <cellStyle name="20% - Accent6 4 3 4 2 4" xfId="23764"/>
    <cellStyle name="20% - Accent6 4 3 4 2 4 2" xfId="23765"/>
    <cellStyle name="20% - Accent6 4 3 4 2 5" xfId="23766"/>
    <cellStyle name="20% - Accent6 4 3 4 2 6" xfId="23767"/>
    <cellStyle name="20% - Accent6 4 3 4 3" xfId="23768"/>
    <cellStyle name="20% - Accent6 4 3 4 3 2" xfId="23769"/>
    <cellStyle name="20% - Accent6 4 3 4 3 2 2" xfId="23770"/>
    <cellStyle name="20% - Accent6 4 3 4 3 2 3" xfId="23771"/>
    <cellStyle name="20% - Accent6 4 3 4 3 3" xfId="23772"/>
    <cellStyle name="20% - Accent6 4 3 4 3 3 2" xfId="23773"/>
    <cellStyle name="20% - Accent6 4 3 4 3 3 3" xfId="23774"/>
    <cellStyle name="20% - Accent6 4 3 4 3 4" xfId="23775"/>
    <cellStyle name="20% - Accent6 4 3 4 3 4 2" xfId="23776"/>
    <cellStyle name="20% - Accent6 4 3 4 3 5" xfId="23777"/>
    <cellStyle name="20% - Accent6 4 3 4 3 6" xfId="23778"/>
    <cellStyle name="20% - Accent6 4 3 4 4" xfId="23779"/>
    <cellStyle name="20% - Accent6 4 3 4 4 2" xfId="23780"/>
    <cellStyle name="20% - Accent6 4 3 4 4 2 2" xfId="23781"/>
    <cellStyle name="20% - Accent6 4 3 4 4 2 3" xfId="23782"/>
    <cellStyle name="20% - Accent6 4 3 4 4 3" xfId="23783"/>
    <cellStyle name="20% - Accent6 4 3 4 4 3 2" xfId="23784"/>
    <cellStyle name="20% - Accent6 4 3 4 4 4" xfId="23785"/>
    <cellStyle name="20% - Accent6 4 3 4 4 5" xfId="23786"/>
    <cellStyle name="20% - Accent6 4 3 4 5" xfId="23787"/>
    <cellStyle name="20% - Accent6 4 3 4 5 2" xfId="23788"/>
    <cellStyle name="20% - Accent6 4 3 4 5 3" xfId="23789"/>
    <cellStyle name="20% - Accent6 4 3 4 6" xfId="23790"/>
    <cellStyle name="20% - Accent6 4 3 4 6 2" xfId="23791"/>
    <cellStyle name="20% - Accent6 4 3 4 6 3" xfId="23792"/>
    <cellStyle name="20% - Accent6 4 3 4 7" xfId="23793"/>
    <cellStyle name="20% - Accent6 4 3 4 7 2" xfId="23794"/>
    <cellStyle name="20% - Accent6 4 3 4 8" xfId="23795"/>
    <cellStyle name="20% - Accent6 4 3 4 9" xfId="23796"/>
    <cellStyle name="20% - Accent6 4 3 5" xfId="8842"/>
    <cellStyle name="20% - Accent6 4 3 5 2" xfId="23797"/>
    <cellStyle name="20% - Accent6 4 3 5 2 2" xfId="23798"/>
    <cellStyle name="20% - Accent6 4 3 5 2 2 2" xfId="23799"/>
    <cellStyle name="20% - Accent6 4 3 5 2 2 3" xfId="23800"/>
    <cellStyle name="20% - Accent6 4 3 5 2 3" xfId="23801"/>
    <cellStyle name="20% - Accent6 4 3 5 2 3 2" xfId="23802"/>
    <cellStyle name="20% - Accent6 4 3 5 2 3 3" xfId="23803"/>
    <cellStyle name="20% - Accent6 4 3 5 2 4" xfId="23804"/>
    <cellStyle name="20% - Accent6 4 3 5 2 4 2" xfId="23805"/>
    <cellStyle name="20% - Accent6 4 3 5 2 5" xfId="23806"/>
    <cellStyle name="20% - Accent6 4 3 5 2 6" xfId="23807"/>
    <cellStyle name="20% - Accent6 4 3 5 3" xfId="23808"/>
    <cellStyle name="20% - Accent6 4 3 5 3 2" xfId="23809"/>
    <cellStyle name="20% - Accent6 4 3 5 3 2 2" xfId="23810"/>
    <cellStyle name="20% - Accent6 4 3 5 3 2 3" xfId="23811"/>
    <cellStyle name="20% - Accent6 4 3 5 3 3" xfId="23812"/>
    <cellStyle name="20% - Accent6 4 3 5 3 3 2" xfId="23813"/>
    <cellStyle name="20% - Accent6 4 3 5 3 3 3" xfId="23814"/>
    <cellStyle name="20% - Accent6 4 3 5 3 4" xfId="23815"/>
    <cellStyle name="20% - Accent6 4 3 5 3 4 2" xfId="23816"/>
    <cellStyle name="20% - Accent6 4 3 5 3 5" xfId="23817"/>
    <cellStyle name="20% - Accent6 4 3 5 3 6" xfId="23818"/>
    <cellStyle name="20% - Accent6 4 3 5 4" xfId="23819"/>
    <cellStyle name="20% - Accent6 4 3 5 4 2" xfId="23820"/>
    <cellStyle name="20% - Accent6 4 3 5 4 2 2" xfId="23821"/>
    <cellStyle name="20% - Accent6 4 3 5 4 2 3" xfId="23822"/>
    <cellStyle name="20% - Accent6 4 3 5 4 3" xfId="23823"/>
    <cellStyle name="20% - Accent6 4 3 5 4 3 2" xfId="23824"/>
    <cellStyle name="20% - Accent6 4 3 5 4 4" xfId="23825"/>
    <cellStyle name="20% - Accent6 4 3 5 4 5" xfId="23826"/>
    <cellStyle name="20% - Accent6 4 3 5 5" xfId="23827"/>
    <cellStyle name="20% - Accent6 4 3 5 5 2" xfId="23828"/>
    <cellStyle name="20% - Accent6 4 3 5 5 3" xfId="23829"/>
    <cellStyle name="20% - Accent6 4 3 5 6" xfId="23830"/>
    <cellStyle name="20% - Accent6 4 3 5 6 2" xfId="23831"/>
    <cellStyle name="20% - Accent6 4 3 5 6 3" xfId="23832"/>
    <cellStyle name="20% - Accent6 4 3 5 7" xfId="23833"/>
    <cellStyle name="20% - Accent6 4 3 5 7 2" xfId="23834"/>
    <cellStyle name="20% - Accent6 4 3 5 8" xfId="23835"/>
    <cellStyle name="20% - Accent6 4 3 5 9" xfId="23836"/>
    <cellStyle name="20% - Accent6 4 3 6" xfId="23837"/>
    <cellStyle name="20% - Accent6 4 3 6 2" xfId="23838"/>
    <cellStyle name="20% - Accent6 4 3 6 2 2" xfId="23839"/>
    <cellStyle name="20% - Accent6 4 3 6 2 3" xfId="23840"/>
    <cellStyle name="20% - Accent6 4 3 6 3" xfId="23841"/>
    <cellStyle name="20% - Accent6 4 3 6 3 2" xfId="23842"/>
    <cellStyle name="20% - Accent6 4 3 6 3 3" xfId="23843"/>
    <cellStyle name="20% - Accent6 4 3 6 4" xfId="23844"/>
    <cellStyle name="20% - Accent6 4 3 6 4 2" xfId="23845"/>
    <cellStyle name="20% - Accent6 4 3 6 5" xfId="23846"/>
    <cellStyle name="20% - Accent6 4 3 6 6" xfId="23847"/>
    <cellStyle name="20% - Accent6 4 3 7" xfId="23848"/>
    <cellStyle name="20% - Accent6 4 3 7 2" xfId="23849"/>
    <cellStyle name="20% - Accent6 4 3 7 2 2" xfId="23850"/>
    <cellStyle name="20% - Accent6 4 3 7 2 3" xfId="23851"/>
    <cellStyle name="20% - Accent6 4 3 7 3" xfId="23852"/>
    <cellStyle name="20% - Accent6 4 3 7 3 2" xfId="23853"/>
    <cellStyle name="20% - Accent6 4 3 7 3 3" xfId="23854"/>
    <cellStyle name="20% - Accent6 4 3 7 4" xfId="23855"/>
    <cellStyle name="20% - Accent6 4 3 7 4 2" xfId="23856"/>
    <cellStyle name="20% - Accent6 4 3 7 5" xfId="23857"/>
    <cellStyle name="20% - Accent6 4 3 7 6" xfId="23858"/>
    <cellStyle name="20% - Accent6 4 3 8" xfId="23859"/>
    <cellStyle name="20% - Accent6 4 3 8 2" xfId="23860"/>
    <cellStyle name="20% - Accent6 4 3 8 2 2" xfId="23861"/>
    <cellStyle name="20% - Accent6 4 3 8 2 3" xfId="23862"/>
    <cellStyle name="20% - Accent6 4 3 8 3" xfId="23863"/>
    <cellStyle name="20% - Accent6 4 3 8 3 2" xfId="23864"/>
    <cellStyle name="20% - Accent6 4 3 8 4" xfId="23865"/>
    <cellStyle name="20% - Accent6 4 3 8 5" xfId="23866"/>
    <cellStyle name="20% - Accent6 4 3 9" xfId="23867"/>
    <cellStyle name="20% - Accent6 4 3 9 2" xfId="23868"/>
    <cellStyle name="20% - Accent6 4 3 9 3" xfId="23869"/>
    <cellStyle name="20% - Accent6 4 4" xfId="1376"/>
    <cellStyle name="20% - Accent6 4 4 10" xfId="23870"/>
    <cellStyle name="20% - Accent6 4 4 10 2" xfId="23871"/>
    <cellStyle name="20% - Accent6 4 4 11" xfId="23872"/>
    <cellStyle name="20% - Accent6 4 4 12" xfId="23873"/>
    <cellStyle name="20% - Accent6 4 4 2" xfId="1377"/>
    <cellStyle name="20% - Accent6 4 4 2 10" xfId="23874"/>
    <cellStyle name="20% - Accent6 4 4 2 2" xfId="1378"/>
    <cellStyle name="20% - Accent6 4 4 2 2 2" xfId="23875"/>
    <cellStyle name="20% - Accent6 4 4 2 2 2 2" xfId="23876"/>
    <cellStyle name="20% - Accent6 4 4 2 2 2 2 2" xfId="23877"/>
    <cellStyle name="20% - Accent6 4 4 2 2 2 2 3" xfId="23878"/>
    <cellStyle name="20% - Accent6 4 4 2 2 2 3" xfId="23879"/>
    <cellStyle name="20% - Accent6 4 4 2 2 2 3 2" xfId="23880"/>
    <cellStyle name="20% - Accent6 4 4 2 2 2 3 3" xfId="23881"/>
    <cellStyle name="20% - Accent6 4 4 2 2 2 4" xfId="23882"/>
    <cellStyle name="20% - Accent6 4 4 2 2 2 4 2" xfId="23883"/>
    <cellStyle name="20% - Accent6 4 4 2 2 2 5" xfId="23884"/>
    <cellStyle name="20% - Accent6 4 4 2 2 2 6" xfId="23885"/>
    <cellStyle name="20% - Accent6 4 4 2 2 3" xfId="23886"/>
    <cellStyle name="20% - Accent6 4 4 2 2 3 2" xfId="23887"/>
    <cellStyle name="20% - Accent6 4 4 2 2 3 2 2" xfId="23888"/>
    <cellStyle name="20% - Accent6 4 4 2 2 3 2 3" xfId="23889"/>
    <cellStyle name="20% - Accent6 4 4 2 2 3 3" xfId="23890"/>
    <cellStyle name="20% - Accent6 4 4 2 2 3 3 2" xfId="23891"/>
    <cellStyle name="20% - Accent6 4 4 2 2 3 3 3" xfId="23892"/>
    <cellStyle name="20% - Accent6 4 4 2 2 3 4" xfId="23893"/>
    <cellStyle name="20% - Accent6 4 4 2 2 3 4 2" xfId="23894"/>
    <cellStyle name="20% - Accent6 4 4 2 2 3 5" xfId="23895"/>
    <cellStyle name="20% - Accent6 4 4 2 2 3 6" xfId="23896"/>
    <cellStyle name="20% - Accent6 4 4 2 2 4" xfId="23897"/>
    <cellStyle name="20% - Accent6 4 4 2 2 4 2" xfId="23898"/>
    <cellStyle name="20% - Accent6 4 4 2 2 4 2 2" xfId="23899"/>
    <cellStyle name="20% - Accent6 4 4 2 2 4 2 3" xfId="23900"/>
    <cellStyle name="20% - Accent6 4 4 2 2 4 3" xfId="23901"/>
    <cellStyle name="20% - Accent6 4 4 2 2 4 3 2" xfId="23902"/>
    <cellStyle name="20% - Accent6 4 4 2 2 4 4" xfId="23903"/>
    <cellStyle name="20% - Accent6 4 4 2 2 4 5" xfId="23904"/>
    <cellStyle name="20% - Accent6 4 4 2 2 5" xfId="23905"/>
    <cellStyle name="20% - Accent6 4 4 2 2 5 2" xfId="23906"/>
    <cellStyle name="20% - Accent6 4 4 2 2 5 3" xfId="23907"/>
    <cellStyle name="20% - Accent6 4 4 2 2 6" xfId="23908"/>
    <cellStyle name="20% - Accent6 4 4 2 2 6 2" xfId="23909"/>
    <cellStyle name="20% - Accent6 4 4 2 2 6 3" xfId="23910"/>
    <cellStyle name="20% - Accent6 4 4 2 2 7" xfId="23911"/>
    <cellStyle name="20% - Accent6 4 4 2 2 7 2" xfId="23912"/>
    <cellStyle name="20% - Accent6 4 4 2 2 8" xfId="23913"/>
    <cellStyle name="20% - Accent6 4 4 2 2 9" xfId="23914"/>
    <cellStyle name="20% - Accent6 4 4 2 3" xfId="23915"/>
    <cellStyle name="20% - Accent6 4 4 2 3 2" xfId="23916"/>
    <cellStyle name="20% - Accent6 4 4 2 3 2 2" xfId="23917"/>
    <cellStyle name="20% - Accent6 4 4 2 3 2 3" xfId="23918"/>
    <cellStyle name="20% - Accent6 4 4 2 3 3" xfId="23919"/>
    <cellStyle name="20% - Accent6 4 4 2 3 3 2" xfId="23920"/>
    <cellStyle name="20% - Accent6 4 4 2 3 3 3" xfId="23921"/>
    <cellStyle name="20% - Accent6 4 4 2 3 4" xfId="23922"/>
    <cellStyle name="20% - Accent6 4 4 2 3 4 2" xfId="23923"/>
    <cellStyle name="20% - Accent6 4 4 2 3 5" xfId="23924"/>
    <cellStyle name="20% - Accent6 4 4 2 3 6" xfId="23925"/>
    <cellStyle name="20% - Accent6 4 4 2 4" xfId="23926"/>
    <cellStyle name="20% - Accent6 4 4 2 4 2" xfId="23927"/>
    <cellStyle name="20% - Accent6 4 4 2 4 2 2" xfId="23928"/>
    <cellStyle name="20% - Accent6 4 4 2 4 2 3" xfId="23929"/>
    <cellStyle name="20% - Accent6 4 4 2 4 3" xfId="23930"/>
    <cellStyle name="20% - Accent6 4 4 2 4 3 2" xfId="23931"/>
    <cellStyle name="20% - Accent6 4 4 2 4 3 3" xfId="23932"/>
    <cellStyle name="20% - Accent6 4 4 2 4 4" xfId="23933"/>
    <cellStyle name="20% - Accent6 4 4 2 4 4 2" xfId="23934"/>
    <cellStyle name="20% - Accent6 4 4 2 4 5" xfId="23935"/>
    <cellStyle name="20% - Accent6 4 4 2 4 6" xfId="23936"/>
    <cellStyle name="20% - Accent6 4 4 2 5" xfId="23937"/>
    <cellStyle name="20% - Accent6 4 4 2 5 2" xfId="23938"/>
    <cellStyle name="20% - Accent6 4 4 2 5 2 2" xfId="23939"/>
    <cellStyle name="20% - Accent6 4 4 2 5 2 3" xfId="23940"/>
    <cellStyle name="20% - Accent6 4 4 2 5 3" xfId="23941"/>
    <cellStyle name="20% - Accent6 4 4 2 5 3 2" xfId="23942"/>
    <cellStyle name="20% - Accent6 4 4 2 5 4" xfId="23943"/>
    <cellStyle name="20% - Accent6 4 4 2 5 5" xfId="23944"/>
    <cellStyle name="20% - Accent6 4 4 2 6" xfId="23945"/>
    <cellStyle name="20% - Accent6 4 4 2 6 2" xfId="23946"/>
    <cellStyle name="20% - Accent6 4 4 2 6 3" xfId="23947"/>
    <cellStyle name="20% - Accent6 4 4 2 7" xfId="23948"/>
    <cellStyle name="20% - Accent6 4 4 2 7 2" xfId="23949"/>
    <cellStyle name="20% - Accent6 4 4 2 7 3" xfId="23950"/>
    <cellStyle name="20% - Accent6 4 4 2 8" xfId="23951"/>
    <cellStyle name="20% - Accent6 4 4 2 8 2" xfId="23952"/>
    <cellStyle name="20% - Accent6 4 4 2 9" xfId="23953"/>
    <cellStyle name="20% - Accent6 4 4 3" xfId="1379"/>
    <cellStyle name="20% - Accent6 4 4 3 2" xfId="23954"/>
    <cellStyle name="20% - Accent6 4 4 3 2 2" xfId="23955"/>
    <cellStyle name="20% - Accent6 4 4 3 2 2 2" xfId="23956"/>
    <cellStyle name="20% - Accent6 4 4 3 2 2 3" xfId="23957"/>
    <cellStyle name="20% - Accent6 4 4 3 2 3" xfId="23958"/>
    <cellStyle name="20% - Accent6 4 4 3 2 3 2" xfId="23959"/>
    <cellStyle name="20% - Accent6 4 4 3 2 3 3" xfId="23960"/>
    <cellStyle name="20% - Accent6 4 4 3 2 4" xfId="23961"/>
    <cellStyle name="20% - Accent6 4 4 3 2 4 2" xfId="23962"/>
    <cellStyle name="20% - Accent6 4 4 3 2 5" xfId="23963"/>
    <cellStyle name="20% - Accent6 4 4 3 2 6" xfId="23964"/>
    <cellStyle name="20% - Accent6 4 4 3 3" xfId="23965"/>
    <cellStyle name="20% - Accent6 4 4 3 3 2" xfId="23966"/>
    <cellStyle name="20% - Accent6 4 4 3 3 2 2" xfId="23967"/>
    <cellStyle name="20% - Accent6 4 4 3 3 2 3" xfId="23968"/>
    <cellStyle name="20% - Accent6 4 4 3 3 3" xfId="23969"/>
    <cellStyle name="20% - Accent6 4 4 3 3 3 2" xfId="23970"/>
    <cellStyle name="20% - Accent6 4 4 3 3 3 3" xfId="23971"/>
    <cellStyle name="20% - Accent6 4 4 3 3 4" xfId="23972"/>
    <cellStyle name="20% - Accent6 4 4 3 3 4 2" xfId="23973"/>
    <cellStyle name="20% - Accent6 4 4 3 3 5" xfId="23974"/>
    <cellStyle name="20% - Accent6 4 4 3 3 6" xfId="23975"/>
    <cellStyle name="20% - Accent6 4 4 3 4" xfId="23976"/>
    <cellStyle name="20% - Accent6 4 4 3 4 2" xfId="23977"/>
    <cellStyle name="20% - Accent6 4 4 3 4 2 2" xfId="23978"/>
    <cellStyle name="20% - Accent6 4 4 3 4 2 3" xfId="23979"/>
    <cellStyle name="20% - Accent6 4 4 3 4 3" xfId="23980"/>
    <cellStyle name="20% - Accent6 4 4 3 4 3 2" xfId="23981"/>
    <cellStyle name="20% - Accent6 4 4 3 4 4" xfId="23982"/>
    <cellStyle name="20% - Accent6 4 4 3 4 5" xfId="23983"/>
    <cellStyle name="20% - Accent6 4 4 3 5" xfId="23984"/>
    <cellStyle name="20% - Accent6 4 4 3 5 2" xfId="23985"/>
    <cellStyle name="20% - Accent6 4 4 3 5 3" xfId="23986"/>
    <cellStyle name="20% - Accent6 4 4 3 6" xfId="23987"/>
    <cellStyle name="20% - Accent6 4 4 3 6 2" xfId="23988"/>
    <cellStyle name="20% - Accent6 4 4 3 6 3" xfId="23989"/>
    <cellStyle name="20% - Accent6 4 4 3 7" xfId="23990"/>
    <cellStyle name="20% - Accent6 4 4 3 7 2" xfId="23991"/>
    <cellStyle name="20% - Accent6 4 4 3 8" xfId="23992"/>
    <cellStyle name="20% - Accent6 4 4 3 9" xfId="23993"/>
    <cellStyle name="20% - Accent6 4 4 4" xfId="23994"/>
    <cellStyle name="20% - Accent6 4 4 4 2" xfId="23995"/>
    <cellStyle name="20% - Accent6 4 4 4 2 2" xfId="23996"/>
    <cellStyle name="20% - Accent6 4 4 4 2 2 2" xfId="23997"/>
    <cellStyle name="20% - Accent6 4 4 4 2 2 3" xfId="23998"/>
    <cellStyle name="20% - Accent6 4 4 4 2 3" xfId="23999"/>
    <cellStyle name="20% - Accent6 4 4 4 2 3 2" xfId="24000"/>
    <cellStyle name="20% - Accent6 4 4 4 2 3 3" xfId="24001"/>
    <cellStyle name="20% - Accent6 4 4 4 2 4" xfId="24002"/>
    <cellStyle name="20% - Accent6 4 4 4 2 4 2" xfId="24003"/>
    <cellStyle name="20% - Accent6 4 4 4 2 5" xfId="24004"/>
    <cellStyle name="20% - Accent6 4 4 4 2 6" xfId="24005"/>
    <cellStyle name="20% - Accent6 4 4 4 3" xfId="24006"/>
    <cellStyle name="20% - Accent6 4 4 4 3 2" xfId="24007"/>
    <cellStyle name="20% - Accent6 4 4 4 3 2 2" xfId="24008"/>
    <cellStyle name="20% - Accent6 4 4 4 3 2 3" xfId="24009"/>
    <cellStyle name="20% - Accent6 4 4 4 3 3" xfId="24010"/>
    <cellStyle name="20% - Accent6 4 4 4 3 3 2" xfId="24011"/>
    <cellStyle name="20% - Accent6 4 4 4 3 3 3" xfId="24012"/>
    <cellStyle name="20% - Accent6 4 4 4 3 4" xfId="24013"/>
    <cellStyle name="20% - Accent6 4 4 4 3 4 2" xfId="24014"/>
    <cellStyle name="20% - Accent6 4 4 4 3 5" xfId="24015"/>
    <cellStyle name="20% - Accent6 4 4 4 3 6" xfId="24016"/>
    <cellStyle name="20% - Accent6 4 4 4 4" xfId="24017"/>
    <cellStyle name="20% - Accent6 4 4 4 4 2" xfId="24018"/>
    <cellStyle name="20% - Accent6 4 4 4 4 2 2" xfId="24019"/>
    <cellStyle name="20% - Accent6 4 4 4 4 2 3" xfId="24020"/>
    <cellStyle name="20% - Accent6 4 4 4 4 3" xfId="24021"/>
    <cellStyle name="20% - Accent6 4 4 4 4 3 2" xfId="24022"/>
    <cellStyle name="20% - Accent6 4 4 4 4 4" xfId="24023"/>
    <cellStyle name="20% - Accent6 4 4 4 4 5" xfId="24024"/>
    <cellStyle name="20% - Accent6 4 4 4 5" xfId="24025"/>
    <cellStyle name="20% - Accent6 4 4 4 5 2" xfId="24026"/>
    <cellStyle name="20% - Accent6 4 4 4 5 3" xfId="24027"/>
    <cellStyle name="20% - Accent6 4 4 4 6" xfId="24028"/>
    <cellStyle name="20% - Accent6 4 4 4 6 2" xfId="24029"/>
    <cellStyle name="20% - Accent6 4 4 4 6 3" xfId="24030"/>
    <cellStyle name="20% - Accent6 4 4 4 7" xfId="24031"/>
    <cellStyle name="20% - Accent6 4 4 4 7 2" xfId="24032"/>
    <cellStyle name="20% - Accent6 4 4 4 8" xfId="24033"/>
    <cellStyle name="20% - Accent6 4 4 4 9" xfId="24034"/>
    <cellStyle name="20% - Accent6 4 4 5" xfId="24035"/>
    <cellStyle name="20% - Accent6 4 4 5 2" xfId="24036"/>
    <cellStyle name="20% - Accent6 4 4 5 2 2" xfId="24037"/>
    <cellStyle name="20% - Accent6 4 4 5 2 3" xfId="24038"/>
    <cellStyle name="20% - Accent6 4 4 5 3" xfId="24039"/>
    <cellStyle name="20% - Accent6 4 4 5 3 2" xfId="24040"/>
    <cellStyle name="20% - Accent6 4 4 5 3 3" xfId="24041"/>
    <cellStyle name="20% - Accent6 4 4 5 4" xfId="24042"/>
    <cellStyle name="20% - Accent6 4 4 5 4 2" xfId="24043"/>
    <cellStyle name="20% - Accent6 4 4 5 5" xfId="24044"/>
    <cellStyle name="20% - Accent6 4 4 5 6" xfId="24045"/>
    <cellStyle name="20% - Accent6 4 4 6" xfId="24046"/>
    <cellStyle name="20% - Accent6 4 4 6 2" xfId="24047"/>
    <cellStyle name="20% - Accent6 4 4 6 2 2" xfId="24048"/>
    <cellStyle name="20% - Accent6 4 4 6 2 3" xfId="24049"/>
    <cellStyle name="20% - Accent6 4 4 6 3" xfId="24050"/>
    <cellStyle name="20% - Accent6 4 4 6 3 2" xfId="24051"/>
    <cellStyle name="20% - Accent6 4 4 6 3 3" xfId="24052"/>
    <cellStyle name="20% - Accent6 4 4 6 4" xfId="24053"/>
    <cellStyle name="20% - Accent6 4 4 6 4 2" xfId="24054"/>
    <cellStyle name="20% - Accent6 4 4 6 5" xfId="24055"/>
    <cellStyle name="20% - Accent6 4 4 6 6" xfId="24056"/>
    <cellStyle name="20% - Accent6 4 4 7" xfId="24057"/>
    <cellStyle name="20% - Accent6 4 4 7 2" xfId="24058"/>
    <cellStyle name="20% - Accent6 4 4 7 2 2" xfId="24059"/>
    <cellStyle name="20% - Accent6 4 4 7 2 3" xfId="24060"/>
    <cellStyle name="20% - Accent6 4 4 7 3" xfId="24061"/>
    <cellStyle name="20% - Accent6 4 4 7 3 2" xfId="24062"/>
    <cellStyle name="20% - Accent6 4 4 7 4" xfId="24063"/>
    <cellStyle name="20% - Accent6 4 4 7 5" xfId="24064"/>
    <cellStyle name="20% - Accent6 4 4 8" xfId="24065"/>
    <cellStyle name="20% - Accent6 4 4 8 2" xfId="24066"/>
    <cellStyle name="20% - Accent6 4 4 8 3" xfId="24067"/>
    <cellStyle name="20% - Accent6 4 4 9" xfId="24068"/>
    <cellStyle name="20% - Accent6 4 4 9 2" xfId="24069"/>
    <cellStyle name="20% - Accent6 4 4 9 3" xfId="24070"/>
    <cellStyle name="20% - Accent6 4 5" xfId="1380"/>
    <cellStyle name="20% - Accent6 4 5 10" xfId="24071"/>
    <cellStyle name="20% - Accent6 4 5 2" xfId="1381"/>
    <cellStyle name="20% - Accent6 4 5 2 2" xfId="24072"/>
    <cellStyle name="20% - Accent6 4 5 2 2 2" xfId="24073"/>
    <cellStyle name="20% - Accent6 4 5 2 2 2 2" xfId="24074"/>
    <cellStyle name="20% - Accent6 4 5 2 2 2 3" xfId="24075"/>
    <cellStyle name="20% - Accent6 4 5 2 2 3" xfId="24076"/>
    <cellStyle name="20% - Accent6 4 5 2 2 3 2" xfId="24077"/>
    <cellStyle name="20% - Accent6 4 5 2 2 3 3" xfId="24078"/>
    <cellStyle name="20% - Accent6 4 5 2 2 4" xfId="24079"/>
    <cellStyle name="20% - Accent6 4 5 2 2 4 2" xfId="24080"/>
    <cellStyle name="20% - Accent6 4 5 2 2 5" xfId="24081"/>
    <cellStyle name="20% - Accent6 4 5 2 2 6" xfId="24082"/>
    <cellStyle name="20% - Accent6 4 5 2 3" xfId="24083"/>
    <cellStyle name="20% - Accent6 4 5 2 3 2" xfId="24084"/>
    <cellStyle name="20% - Accent6 4 5 2 3 2 2" xfId="24085"/>
    <cellStyle name="20% - Accent6 4 5 2 3 2 3" xfId="24086"/>
    <cellStyle name="20% - Accent6 4 5 2 3 3" xfId="24087"/>
    <cellStyle name="20% - Accent6 4 5 2 3 3 2" xfId="24088"/>
    <cellStyle name="20% - Accent6 4 5 2 3 3 3" xfId="24089"/>
    <cellStyle name="20% - Accent6 4 5 2 3 4" xfId="24090"/>
    <cellStyle name="20% - Accent6 4 5 2 3 4 2" xfId="24091"/>
    <cellStyle name="20% - Accent6 4 5 2 3 5" xfId="24092"/>
    <cellStyle name="20% - Accent6 4 5 2 3 6" xfId="24093"/>
    <cellStyle name="20% - Accent6 4 5 2 4" xfId="24094"/>
    <cellStyle name="20% - Accent6 4 5 2 4 2" xfId="24095"/>
    <cellStyle name="20% - Accent6 4 5 2 4 2 2" xfId="24096"/>
    <cellStyle name="20% - Accent6 4 5 2 4 2 3" xfId="24097"/>
    <cellStyle name="20% - Accent6 4 5 2 4 3" xfId="24098"/>
    <cellStyle name="20% - Accent6 4 5 2 4 3 2" xfId="24099"/>
    <cellStyle name="20% - Accent6 4 5 2 4 4" xfId="24100"/>
    <cellStyle name="20% - Accent6 4 5 2 4 5" xfId="24101"/>
    <cellStyle name="20% - Accent6 4 5 2 5" xfId="24102"/>
    <cellStyle name="20% - Accent6 4 5 2 5 2" xfId="24103"/>
    <cellStyle name="20% - Accent6 4 5 2 5 3" xfId="24104"/>
    <cellStyle name="20% - Accent6 4 5 2 6" xfId="24105"/>
    <cellStyle name="20% - Accent6 4 5 2 6 2" xfId="24106"/>
    <cellStyle name="20% - Accent6 4 5 2 6 3" xfId="24107"/>
    <cellStyle name="20% - Accent6 4 5 2 7" xfId="24108"/>
    <cellStyle name="20% - Accent6 4 5 2 7 2" xfId="24109"/>
    <cellStyle name="20% - Accent6 4 5 2 8" xfId="24110"/>
    <cellStyle name="20% - Accent6 4 5 2 9" xfId="24111"/>
    <cellStyle name="20% - Accent6 4 5 3" xfId="24112"/>
    <cellStyle name="20% - Accent6 4 5 3 2" xfId="24113"/>
    <cellStyle name="20% - Accent6 4 5 3 2 2" xfId="24114"/>
    <cellStyle name="20% - Accent6 4 5 3 2 3" xfId="24115"/>
    <cellStyle name="20% - Accent6 4 5 3 3" xfId="24116"/>
    <cellStyle name="20% - Accent6 4 5 3 3 2" xfId="24117"/>
    <cellStyle name="20% - Accent6 4 5 3 3 3" xfId="24118"/>
    <cellStyle name="20% - Accent6 4 5 3 4" xfId="24119"/>
    <cellStyle name="20% - Accent6 4 5 3 4 2" xfId="24120"/>
    <cellStyle name="20% - Accent6 4 5 3 5" xfId="24121"/>
    <cellStyle name="20% - Accent6 4 5 3 6" xfId="24122"/>
    <cellStyle name="20% - Accent6 4 5 4" xfId="24123"/>
    <cellStyle name="20% - Accent6 4 5 4 2" xfId="24124"/>
    <cellStyle name="20% - Accent6 4 5 4 2 2" xfId="24125"/>
    <cellStyle name="20% - Accent6 4 5 4 2 3" xfId="24126"/>
    <cellStyle name="20% - Accent6 4 5 4 3" xfId="24127"/>
    <cellStyle name="20% - Accent6 4 5 4 3 2" xfId="24128"/>
    <cellStyle name="20% - Accent6 4 5 4 3 3" xfId="24129"/>
    <cellStyle name="20% - Accent6 4 5 4 4" xfId="24130"/>
    <cellStyle name="20% - Accent6 4 5 4 4 2" xfId="24131"/>
    <cellStyle name="20% - Accent6 4 5 4 5" xfId="24132"/>
    <cellStyle name="20% - Accent6 4 5 4 6" xfId="24133"/>
    <cellStyle name="20% - Accent6 4 5 5" xfId="24134"/>
    <cellStyle name="20% - Accent6 4 5 5 2" xfId="24135"/>
    <cellStyle name="20% - Accent6 4 5 5 2 2" xfId="24136"/>
    <cellStyle name="20% - Accent6 4 5 5 2 3" xfId="24137"/>
    <cellStyle name="20% - Accent6 4 5 5 3" xfId="24138"/>
    <cellStyle name="20% - Accent6 4 5 5 3 2" xfId="24139"/>
    <cellStyle name="20% - Accent6 4 5 5 4" xfId="24140"/>
    <cellStyle name="20% - Accent6 4 5 5 5" xfId="24141"/>
    <cellStyle name="20% - Accent6 4 5 6" xfId="24142"/>
    <cellStyle name="20% - Accent6 4 5 6 2" xfId="24143"/>
    <cellStyle name="20% - Accent6 4 5 6 3" xfId="24144"/>
    <cellStyle name="20% - Accent6 4 5 7" xfId="24145"/>
    <cellStyle name="20% - Accent6 4 5 7 2" xfId="24146"/>
    <cellStyle name="20% - Accent6 4 5 7 3" xfId="24147"/>
    <cellStyle name="20% - Accent6 4 5 8" xfId="24148"/>
    <cellStyle name="20% - Accent6 4 5 8 2" xfId="24149"/>
    <cellStyle name="20% - Accent6 4 5 9" xfId="24150"/>
    <cellStyle name="20% - Accent6 4 6" xfId="1382"/>
    <cellStyle name="20% - Accent6 4 6 2" xfId="24151"/>
    <cellStyle name="20% - Accent6 4 6 2 2" xfId="24152"/>
    <cellStyle name="20% - Accent6 4 6 2 2 2" xfId="24153"/>
    <cellStyle name="20% - Accent6 4 6 2 2 3" xfId="24154"/>
    <cellStyle name="20% - Accent6 4 6 2 3" xfId="24155"/>
    <cellStyle name="20% - Accent6 4 6 2 3 2" xfId="24156"/>
    <cellStyle name="20% - Accent6 4 6 2 3 3" xfId="24157"/>
    <cellStyle name="20% - Accent6 4 6 2 4" xfId="24158"/>
    <cellStyle name="20% - Accent6 4 6 2 4 2" xfId="24159"/>
    <cellStyle name="20% - Accent6 4 6 2 5" xfId="24160"/>
    <cellStyle name="20% - Accent6 4 6 2 6" xfId="24161"/>
    <cellStyle name="20% - Accent6 4 6 3" xfId="24162"/>
    <cellStyle name="20% - Accent6 4 6 3 2" xfId="24163"/>
    <cellStyle name="20% - Accent6 4 6 3 2 2" xfId="24164"/>
    <cellStyle name="20% - Accent6 4 6 3 2 3" xfId="24165"/>
    <cellStyle name="20% - Accent6 4 6 3 3" xfId="24166"/>
    <cellStyle name="20% - Accent6 4 6 3 3 2" xfId="24167"/>
    <cellStyle name="20% - Accent6 4 6 3 3 3" xfId="24168"/>
    <cellStyle name="20% - Accent6 4 6 3 4" xfId="24169"/>
    <cellStyle name="20% - Accent6 4 6 3 4 2" xfId="24170"/>
    <cellStyle name="20% - Accent6 4 6 3 5" xfId="24171"/>
    <cellStyle name="20% - Accent6 4 6 3 6" xfId="24172"/>
    <cellStyle name="20% - Accent6 4 6 4" xfId="24173"/>
    <cellStyle name="20% - Accent6 4 6 4 2" xfId="24174"/>
    <cellStyle name="20% - Accent6 4 6 4 2 2" xfId="24175"/>
    <cellStyle name="20% - Accent6 4 6 4 2 3" xfId="24176"/>
    <cellStyle name="20% - Accent6 4 6 4 3" xfId="24177"/>
    <cellStyle name="20% - Accent6 4 6 4 3 2" xfId="24178"/>
    <cellStyle name="20% - Accent6 4 6 4 4" xfId="24179"/>
    <cellStyle name="20% - Accent6 4 6 4 5" xfId="24180"/>
    <cellStyle name="20% - Accent6 4 6 5" xfId="24181"/>
    <cellStyle name="20% - Accent6 4 6 5 2" xfId="24182"/>
    <cellStyle name="20% - Accent6 4 6 5 3" xfId="24183"/>
    <cellStyle name="20% - Accent6 4 6 6" xfId="24184"/>
    <cellStyle name="20% - Accent6 4 6 6 2" xfId="24185"/>
    <cellStyle name="20% - Accent6 4 6 6 3" xfId="24186"/>
    <cellStyle name="20% - Accent6 4 6 7" xfId="24187"/>
    <cellStyle name="20% - Accent6 4 6 7 2" xfId="24188"/>
    <cellStyle name="20% - Accent6 4 6 8" xfId="24189"/>
    <cellStyle name="20% - Accent6 4 6 9" xfId="24190"/>
    <cellStyle name="20% - Accent6 4 7" xfId="13577"/>
    <cellStyle name="20% - Accent6 4 7 2" xfId="24191"/>
    <cellStyle name="20% - Accent6 4 7 2 2" xfId="24192"/>
    <cellStyle name="20% - Accent6 4 7 2 2 2" xfId="24193"/>
    <cellStyle name="20% - Accent6 4 7 2 2 3" xfId="24194"/>
    <cellStyle name="20% - Accent6 4 7 2 3" xfId="24195"/>
    <cellStyle name="20% - Accent6 4 7 2 3 2" xfId="24196"/>
    <cellStyle name="20% - Accent6 4 7 2 3 3" xfId="24197"/>
    <cellStyle name="20% - Accent6 4 7 2 4" xfId="24198"/>
    <cellStyle name="20% - Accent6 4 7 2 4 2" xfId="24199"/>
    <cellStyle name="20% - Accent6 4 7 2 5" xfId="24200"/>
    <cellStyle name="20% - Accent6 4 7 2 6" xfId="24201"/>
    <cellStyle name="20% - Accent6 4 7 3" xfId="24202"/>
    <cellStyle name="20% - Accent6 4 7 3 2" xfId="24203"/>
    <cellStyle name="20% - Accent6 4 7 3 2 2" xfId="24204"/>
    <cellStyle name="20% - Accent6 4 7 3 2 3" xfId="24205"/>
    <cellStyle name="20% - Accent6 4 7 3 3" xfId="24206"/>
    <cellStyle name="20% - Accent6 4 7 3 3 2" xfId="24207"/>
    <cellStyle name="20% - Accent6 4 7 3 3 3" xfId="24208"/>
    <cellStyle name="20% - Accent6 4 7 3 4" xfId="24209"/>
    <cellStyle name="20% - Accent6 4 7 3 4 2" xfId="24210"/>
    <cellStyle name="20% - Accent6 4 7 3 5" xfId="24211"/>
    <cellStyle name="20% - Accent6 4 7 3 6" xfId="24212"/>
    <cellStyle name="20% - Accent6 4 7 4" xfId="24213"/>
    <cellStyle name="20% - Accent6 4 7 4 2" xfId="24214"/>
    <cellStyle name="20% - Accent6 4 7 4 2 2" xfId="24215"/>
    <cellStyle name="20% - Accent6 4 7 4 2 3" xfId="24216"/>
    <cellStyle name="20% - Accent6 4 7 4 3" xfId="24217"/>
    <cellStyle name="20% - Accent6 4 7 4 3 2" xfId="24218"/>
    <cellStyle name="20% - Accent6 4 7 4 4" xfId="24219"/>
    <cellStyle name="20% - Accent6 4 7 4 5" xfId="24220"/>
    <cellStyle name="20% - Accent6 4 7 5" xfId="24221"/>
    <cellStyle name="20% - Accent6 4 7 5 2" xfId="24222"/>
    <cellStyle name="20% - Accent6 4 7 5 3" xfId="24223"/>
    <cellStyle name="20% - Accent6 4 7 6" xfId="24224"/>
    <cellStyle name="20% - Accent6 4 7 6 2" xfId="24225"/>
    <cellStyle name="20% - Accent6 4 7 6 3" xfId="24226"/>
    <cellStyle name="20% - Accent6 4 7 7" xfId="24227"/>
    <cellStyle name="20% - Accent6 4 7 7 2" xfId="24228"/>
    <cellStyle name="20% - Accent6 4 7 8" xfId="24229"/>
    <cellStyle name="20% - Accent6 4 7 9" xfId="24230"/>
    <cellStyle name="20% - Accent6 4 8" xfId="24231"/>
    <cellStyle name="20% - Accent6 4 8 2" xfId="24232"/>
    <cellStyle name="20% - Accent6 4 8 2 2" xfId="24233"/>
    <cellStyle name="20% - Accent6 4 8 2 3" xfId="24234"/>
    <cellStyle name="20% - Accent6 4 8 3" xfId="24235"/>
    <cellStyle name="20% - Accent6 4 8 3 2" xfId="24236"/>
    <cellStyle name="20% - Accent6 4 8 3 3" xfId="24237"/>
    <cellStyle name="20% - Accent6 4 8 4" xfId="24238"/>
    <cellStyle name="20% - Accent6 4 8 4 2" xfId="24239"/>
    <cellStyle name="20% - Accent6 4 8 5" xfId="24240"/>
    <cellStyle name="20% - Accent6 4 8 6" xfId="24241"/>
    <cellStyle name="20% - Accent6 4 9" xfId="24242"/>
    <cellStyle name="20% - Accent6 4 9 2" xfId="24243"/>
    <cellStyle name="20% - Accent6 4 9 2 2" xfId="24244"/>
    <cellStyle name="20% - Accent6 4 9 2 3" xfId="24245"/>
    <cellStyle name="20% - Accent6 4 9 3" xfId="24246"/>
    <cellStyle name="20% - Accent6 4 9 3 2" xfId="24247"/>
    <cellStyle name="20% - Accent6 4 9 3 3" xfId="24248"/>
    <cellStyle name="20% - Accent6 4 9 4" xfId="24249"/>
    <cellStyle name="20% - Accent6 4 9 4 2" xfId="24250"/>
    <cellStyle name="20% - Accent6 4 9 5" xfId="24251"/>
    <cellStyle name="20% - Accent6 4 9 6" xfId="24252"/>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xfId="62034" builtinId="31" customBuiltin="1"/>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14566"/>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14567"/>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14568"/>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253"/>
    <cellStyle name="40% - Accent1 4 10 2" xfId="24254"/>
    <cellStyle name="40% - Accent1 4 10 2 2" xfId="24255"/>
    <cellStyle name="40% - Accent1 4 10 2 3" xfId="24256"/>
    <cellStyle name="40% - Accent1 4 10 3" xfId="24257"/>
    <cellStyle name="40% - Accent1 4 10 3 2" xfId="24258"/>
    <cellStyle name="40% - Accent1 4 10 4" xfId="24259"/>
    <cellStyle name="40% - Accent1 4 10 5" xfId="24260"/>
    <cellStyle name="40% - Accent1 4 11" xfId="24261"/>
    <cellStyle name="40% - Accent1 4 11 2" xfId="24262"/>
    <cellStyle name="40% - Accent1 4 11 3" xfId="24263"/>
    <cellStyle name="40% - Accent1 4 12" xfId="24264"/>
    <cellStyle name="40% - Accent1 4 12 2" xfId="24265"/>
    <cellStyle name="40% - Accent1 4 12 3" xfId="24266"/>
    <cellStyle name="40% - Accent1 4 13" xfId="24267"/>
    <cellStyle name="40% - Accent1 4 13 2" xfId="24268"/>
    <cellStyle name="40% - Accent1 4 14" xfId="24269"/>
    <cellStyle name="40% - Accent1 4 15" xfId="24270"/>
    <cellStyle name="40% - Accent1 4 16" xfId="24271"/>
    <cellStyle name="40% - Accent1 4 2" xfId="1569"/>
    <cellStyle name="40% - Accent1 4 2 10" xfId="24272"/>
    <cellStyle name="40% - Accent1 4 2 10 2" xfId="24273"/>
    <cellStyle name="40% - Accent1 4 2 10 3" xfId="24274"/>
    <cellStyle name="40% - Accent1 4 2 11" xfId="24275"/>
    <cellStyle name="40% - Accent1 4 2 11 2" xfId="24276"/>
    <cellStyle name="40% - Accent1 4 2 11 3" xfId="24277"/>
    <cellStyle name="40% - Accent1 4 2 12" xfId="24278"/>
    <cellStyle name="40% - Accent1 4 2 12 2" xfId="24279"/>
    <cellStyle name="40% - Accent1 4 2 13" xfId="24280"/>
    <cellStyle name="40% - Accent1 4 2 14" xfId="24281"/>
    <cellStyle name="40% - Accent1 4 2 15" xfId="24282"/>
    <cellStyle name="40% - Accent1 4 2 2" xfId="1570"/>
    <cellStyle name="40% - Accent1 4 2 2 10" xfId="24283"/>
    <cellStyle name="40% - Accent1 4 2 2 10 2" xfId="24284"/>
    <cellStyle name="40% - Accent1 4 2 2 10 3" xfId="24285"/>
    <cellStyle name="40% - Accent1 4 2 2 11" xfId="24286"/>
    <cellStyle name="40% - Accent1 4 2 2 11 2" xfId="24287"/>
    <cellStyle name="40% - Accent1 4 2 2 12" xfId="24288"/>
    <cellStyle name="40% - Accent1 4 2 2 13" xfId="24289"/>
    <cellStyle name="40% - Accent1 4 2 2 2" xfId="1571"/>
    <cellStyle name="40% - Accent1 4 2 2 2 10" xfId="24290"/>
    <cellStyle name="40% - Accent1 4 2 2 2 10 2" xfId="24291"/>
    <cellStyle name="40% - Accent1 4 2 2 2 11" xfId="24292"/>
    <cellStyle name="40% - Accent1 4 2 2 2 12" xfId="24293"/>
    <cellStyle name="40% - Accent1 4 2 2 2 2" xfId="1572"/>
    <cellStyle name="40% - Accent1 4 2 2 2 2 10" xfId="24294"/>
    <cellStyle name="40% - Accent1 4 2 2 2 2 2" xfId="1573"/>
    <cellStyle name="40% - Accent1 4 2 2 2 2 2 2" xfId="24295"/>
    <cellStyle name="40% - Accent1 4 2 2 2 2 2 2 2" xfId="24296"/>
    <cellStyle name="40% - Accent1 4 2 2 2 2 2 2 2 2" xfId="24297"/>
    <cellStyle name="40% - Accent1 4 2 2 2 2 2 2 2 3" xfId="24298"/>
    <cellStyle name="40% - Accent1 4 2 2 2 2 2 2 3" xfId="24299"/>
    <cellStyle name="40% - Accent1 4 2 2 2 2 2 2 3 2" xfId="24300"/>
    <cellStyle name="40% - Accent1 4 2 2 2 2 2 2 3 3" xfId="24301"/>
    <cellStyle name="40% - Accent1 4 2 2 2 2 2 2 4" xfId="24302"/>
    <cellStyle name="40% - Accent1 4 2 2 2 2 2 2 4 2" xfId="24303"/>
    <cellStyle name="40% - Accent1 4 2 2 2 2 2 2 5" xfId="24304"/>
    <cellStyle name="40% - Accent1 4 2 2 2 2 2 2 6" xfId="24305"/>
    <cellStyle name="40% - Accent1 4 2 2 2 2 2 3" xfId="24306"/>
    <cellStyle name="40% - Accent1 4 2 2 2 2 2 3 2" xfId="24307"/>
    <cellStyle name="40% - Accent1 4 2 2 2 2 2 3 2 2" xfId="24308"/>
    <cellStyle name="40% - Accent1 4 2 2 2 2 2 3 2 3" xfId="24309"/>
    <cellStyle name="40% - Accent1 4 2 2 2 2 2 3 3" xfId="24310"/>
    <cellStyle name="40% - Accent1 4 2 2 2 2 2 3 3 2" xfId="24311"/>
    <cellStyle name="40% - Accent1 4 2 2 2 2 2 3 3 3" xfId="24312"/>
    <cellStyle name="40% - Accent1 4 2 2 2 2 2 3 4" xfId="24313"/>
    <cellStyle name="40% - Accent1 4 2 2 2 2 2 3 4 2" xfId="24314"/>
    <cellStyle name="40% - Accent1 4 2 2 2 2 2 3 5" xfId="24315"/>
    <cellStyle name="40% - Accent1 4 2 2 2 2 2 3 6" xfId="24316"/>
    <cellStyle name="40% - Accent1 4 2 2 2 2 2 4" xfId="24317"/>
    <cellStyle name="40% - Accent1 4 2 2 2 2 2 4 2" xfId="24318"/>
    <cellStyle name="40% - Accent1 4 2 2 2 2 2 4 2 2" xfId="24319"/>
    <cellStyle name="40% - Accent1 4 2 2 2 2 2 4 2 3" xfId="24320"/>
    <cellStyle name="40% - Accent1 4 2 2 2 2 2 4 3" xfId="24321"/>
    <cellStyle name="40% - Accent1 4 2 2 2 2 2 4 3 2" xfId="24322"/>
    <cellStyle name="40% - Accent1 4 2 2 2 2 2 4 4" xfId="24323"/>
    <cellStyle name="40% - Accent1 4 2 2 2 2 2 4 5" xfId="24324"/>
    <cellStyle name="40% - Accent1 4 2 2 2 2 2 5" xfId="24325"/>
    <cellStyle name="40% - Accent1 4 2 2 2 2 2 5 2" xfId="24326"/>
    <cellStyle name="40% - Accent1 4 2 2 2 2 2 5 3" xfId="24327"/>
    <cellStyle name="40% - Accent1 4 2 2 2 2 2 6" xfId="24328"/>
    <cellStyle name="40% - Accent1 4 2 2 2 2 2 6 2" xfId="24329"/>
    <cellStyle name="40% - Accent1 4 2 2 2 2 2 6 3" xfId="24330"/>
    <cellStyle name="40% - Accent1 4 2 2 2 2 2 7" xfId="24331"/>
    <cellStyle name="40% - Accent1 4 2 2 2 2 2 7 2" xfId="24332"/>
    <cellStyle name="40% - Accent1 4 2 2 2 2 2 8" xfId="24333"/>
    <cellStyle name="40% - Accent1 4 2 2 2 2 2 9" xfId="24334"/>
    <cellStyle name="40% - Accent1 4 2 2 2 2 3" xfId="24335"/>
    <cellStyle name="40% - Accent1 4 2 2 2 2 3 2" xfId="24336"/>
    <cellStyle name="40% - Accent1 4 2 2 2 2 3 2 2" xfId="24337"/>
    <cellStyle name="40% - Accent1 4 2 2 2 2 3 2 3" xfId="24338"/>
    <cellStyle name="40% - Accent1 4 2 2 2 2 3 3" xfId="24339"/>
    <cellStyle name="40% - Accent1 4 2 2 2 2 3 3 2" xfId="24340"/>
    <cellStyle name="40% - Accent1 4 2 2 2 2 3 3 3" xfId="24341"/>
    <cellStyle name="40% - Accent1 4 2 2 2 2 3 4" xfId="24342"/>
    <cellStyle name="40% - Accent1 4 2 2 2 2 3 4 2" xfId="24343"/>
    <cellStyle name="40% - Accent1 4 2 2 2 2 3 5" xfId="24344"/>
    <cellStyle name="40% - Accent1 4 2 2 2 2 3 6" xfId="24345"/>
    <cellStyle name="40% - Accent1 4 2 2 2 2 4" xfId="24346"/>
    <cellStyle name="40% - Accent1 4 2 2 2 2 4 2" xfId="24347"/>
    <cellStyle name="40% - Accent1 4 2 2 2 2 4 2 2" xfId="24348"/>
    <cellStyle name="40% - Accent1 4 2 2 2 2 4 2 3" xfId="24349"/>
    <cellStyle name="40% - Accent1 4 2 2 2 2 4 3" xfId="24350"/>
    <cellStyle name="40% - Accent1 4 2 2 2 2 4 3 2" xfId="24351"/>
    <cellStyle name="40% - Accent1 4 2 2 2 2 4 3 3" xfId="24352"/>
    <cellStyle name="40% - Accent1 4 2 2 2 2 4 4" xfId="24353"/>
    <cellStyle name="40% - Accent1 4 2 2 2 2 4 4 2" xfId="24354"/>
    <cellStyle name="40% - Accent1 4 2 2 2 2 4 5" xfId="24355"/>
    <cellStyle name="40% - Accent1 4 2 2 2 2 4 6" xfId="24356"/>
    <cellStyle name="40% - Accent1 4 2 2 2 2 5" xfId="24357"/>
    <cellStyle name="40% - Accent1 4 2 2 2 2 5 2" xfId="24358"/>
    <cellStyle name="40% - Accent1 4 2 2 2 2 5 2 2" xfId="24359"/>
    <cellStyle name="40% - Accent1 4 2 2 2 2 5 2 3" xfId="24360"/>
    <cellStyle name="40% - Accent1 4 2 2 2 2 5 3" xfId="24361"/>
    <cellStyle name="40% - Accent1 4 2 2 2 2 5 3 2" xfId="24362"/>
    <cellStyle name="40% - Accent1 4 2 2 2 2 5 4" xfId="24363"/>
    <cellStyle name="40% - Accent1 4 2 2 2 2 5 5" xfId="24364"/>
    <cellStyle name="40% - Accent1 4 2 2 2 2 6" xfId="24365"/>
    <cellStyle name="40% - Accent1 4 2 2 2 2 6 2" xfId="24366"/>
    <cellStyle name="40% - Accent1 4 2 2 2 2 6 3" xfId="24367"/>
    <cellStyle name="40% - Accent1 4 2 2 2 2 7" xfId="24368"/>
    <cellStyle name="40% - Accent1 4 2 2 2 2 7 2" xfId="24369"/>
    <cellStyle name="40% - Accent1 4 2 2 2 2 7 3" xfId="24370"/>
    <cellStyle name="40% - Accent1 4 2 2 2 2 8" xfId="24371"/>
    <cellStyle name="40% - Accent1 4 2 2 2 2 8 2" xfId="24372"/>
    <cellStyle name="40% - Accent1 4 2 2 2 2 9" xfId="24373"/>
    <cellStyle name="40% - Accent1 4 2 2 2 3" xfId="1574"/>
    <cellStyle name="40% - Accent1 4 2 2 2 3 2" xfId="24374"/>
    <cellStyle name="40% - Accent1 4 2 2 2 3 2 2" xfId="24375"/>
    <cellStyle name="40% - Accent1 4 2 2 2 3 2 2 2" xfId="24376"/>
    <cellStyle name="40% - Accent1 4 2 2 2 3 2 2 3" xfId="24377"/>
    <cellStyle name="40% - Accent1 4 2 2 2 3 2 3" xfId="24378"/>
    <cellStyle name="40% - Accent1 4 2 2 2 3 2 3 2" xfId="24379"/>
    <cellStyle name="40% - Accent1 4 2 2 2 3 2 3 3" xfId="24380"/>
    <cellStyle name="40% - Accent1 4 2 2 2 3 2 4" xfId="24381"/>
    <cellStyle name="40% - Accent1 4 2 2 2 3 2 4 2" xfId="24382"/>
    <cellStyle name="40% - Accent1 4 2 2 2 3 2 5" xfId="24383"/>
    <cellStyle name="40% - Accent1 4 2 2 2 3 2 6" xfId="24384"/>
    <cellStyle name="40% - Accent1 4 2 2 2 3 3" xfId="24385"/>
    <cellStyle name="40% - Accent1 4 2 2 2 3 3 2" xfId="24386"/>
    <cellStyle name="40% - Accent1 4 2 2 2 3 3 2 2" xfId="24387"/>
    <cellStyle name="40% - Accent1 4 2 2 2 3 3 2 3" xfId="24388"/>
    <cellStyle name="40% - Accent1 4 2 2 2 3 3 3" xfId="24389"/>
    <cellStyle name="40% - Accent1 4 2 2 2 3 3 3 2" xfId="24390"/>
    <cellStyle name="40% - Accent1 4 2 2 2 3 3 3 3" xfId="24391"/>
    <cellStyle name="40% - Accent1 4 2 2 2 3 3 4" xfId="24392"/>
    <cellStyle name="40% - Accent1 4 2 2 2 3 3 4 2" xfId="24393"/>
    <cellStyle name="40% - Accent1 4 2 2 2 3 3 5" xfId="24394"/>
    <cellStyle name="40% - Accent1 4 2 2 2 3 3 6" xfId="24395"/>
    <cellStyle name="40% - Accent1 4 2 2 2 3 4" xfId="24396"/>
    <cellStyle name="40% - Accent1 4 2 2 2 3 4 2" xfId="24397"/>
    <cellStyle name="40% - Accent1 4 2 2 2 3 4 2 2" xfId="24398"/>
    <cellStyle name="40% - Accent1 4 2 2 2 3 4 2 3" xfId="24399"/>
    <cellStyle name="40% - Accent1 4 2 2 2 3 4 3" xfId="24400"/>
    <cellStyle name="40% - Accent1 4 2 2 2 3 4 3 2" xfId="24401"/>
    <cellStyle name="40% - Accent1 4 2 2 2 3 4 4" xfId="24402"/>
    <cellStyle name="40% - Accent1 4 2 2 2 3 4 5" xfId="24403"/>
    <cellStyle name="40% - Accent1 4 2 2 2 3 5" xfId="24404"/>
    <cellStyle name="40% - Accent1 4 2 2 2 3 5 2" xfId="24405"/>
    <cellStyle name="40% - Accent1 4 2 2 2 3 5 3" xfId="24406"/>
    <cellStyle name="40% - Accent1 4 2 2 2 3 6" xfId="24407"/>
    <cellStyle name="40% - Accent1 4 2 2 2 3 6 2" xfId="24408"/>
    <cellStyle name="40% - Accent1 4 2 2 2 3 6 3" xfId="24409"/>
    <cellStyle name="40% - Accent1 4 2 2 2 3 7" xfId="24410"/>
    <cellStyle name="40% - Accent1 4 2 2 2 3 7 2" xfId="24411"/>
    <cellStyle name="40% - Accent1 4 2 2 2 3 8" xfId="24412"/>
    <cellStyle name="40% - Accent1 4 2 2 2 3 9" xfId="24413"/>
    <cellStyle name="40% - Accent1 4 2 2 2 4" xfId="24414"/>
    <cellStyle name="40% - Accent1 4 2 2 2 4 2" xfId="24415"/>
    <cellStyle name="40% - Accent1 4 2 2 2 4 2 2" xfId="24416"/>
    <cellStyle name="40% - Accent1 4 2 2 2 4 2 2 2" xfId="24417"/>
    <cellStyle name="40% - Accent1 4 2 2 2 4 2 2 3" xfId="24418"/>
    <cellStyle name="40% - Accent1 4 2 2 2 4 2 3" xfId="24419"/>
    <cellStyle name="40% - Accent1 4 2 2 2 4 2 3 2" xfId="24420"/>
    <cellStyle name="40% - Accent1 4 2 2 2 4 2 3 3" xfId="24421"/>
    <cellStyle name="40% - Accent1 4 2 2 2 4 2 4" xfId="24422"/>
    <cellStyle name="40% - Accent1 4 2 2 2 4 2 4 2" xfId="24423"/>
    <cellStyle name="40% - Accent1 4 2 2 2 4 2 5" xfId="24424"/>
    <cellStyle name="40% - Accent1 4 2 2 2 4 2 6" xfId="24425"/>
    <cellStyle name="40% - Accent1 4 2 2 2 4 3" xfId="24426"/>
    <cellStyle name="40% - Accent1 4 2 2 2 4 3 2" xfId="24427"/>
    <cellStyle name="40% - Accent1 4 2 2 2 4 3 2 2" xfId="24428"/>
    <cellStyle name="40% - Accent1 4 2 2 2 4 3 2 3" xfId="24429"/>
    <cellStyle name="40% - Accent1 4 2 2 2 4 3 3" xfId="24430"/>
    <cellStyle name="40% - Accent1 4 2 2 2 4 3 3 2" xfId="24431"/>
    <cellStyle name="40% - Accent1 4 2 2 2 4 3 3 3" xfId="24432"/>
    <cellStyle name="40% - Accent1 4 2 2 2 4 3 4" xfId="24433"/>
    <cellStyle name="40% - Accent1 4 2 2 2 4 3 4 2" xfId="24434"/>
    <cellStyle name="40% - Accent1 4 2 2 2 4 3 5" xfId="24435"/>
    <cellStyle name="40% - Accent1 4 2 2 2 4 3 6" xfId="24436"/>
    <cellStyle name="40% - Accent1 4 2 2 2 4 4" xfId="24437"/>
    <cellStyle name="40% - Accent1 4 2 2 2 4 4 2" xfId="24438"/>
    <cellStyle name="40% - Accent1 4 2 2 2 4 4 2 2" xfId="24439"/>
    <cellStyle name="40% - Accent1 4 2 2 2 4 4 2 3" xfId="24440"/>
    <cellStyle name="40% - Accent1 4 2 2 2 4 4 3" xfId="24441"/>
    <cellStyle name="40% - Accent1 4 2 2 2 4 4 3 2" xfId="24442"/>
    <cellStyle name="40% - Accent1 4 2 2 2 4 4 4" xfId="24443"/>
    <cellStyle name="40% - Accent1 4 2 2 2 4 4 5" xfId="24444"/>
    <cellStyle name="40% - Accent1 4 2 2 2 4 5" xfId="24445"/>
    <cellStyle name="40% - Accent1 4 2 2 2 4 5 2" xfId="24446"/>
    <cellStyle name="40% - Accent1 4 2 2 2 4 5 3" xfId="24447"/>
    <cellStyle name="40% - Accent1 4 2 2 2 4 6" xfId="24448"/>
    <cellStyle name="40% - Accent1 4 2 2 2 4 6 2" xfId="24449"/>
    <cellStyle name="40% - Accent1 4 2 2 2 4 6 3" xfId="24450"/>
    <cellStyle name="40% - Accent1 4 2 2 2 4 7" xfId="24451"/>
    <cellStyle name="40% - Accent1 4 2 2 2 4 7 2" xfId="24452"/>
    <cellStyle name="40% - Accent1 4 2 2 2 4 8" xfId="24453"/>
    <cellStyle name="40% - Accent1 4 2 2 2 4 9" xfId="24454"/>
    <cellStyle name="40% - Accent1 4 2 2 2 5" xfId="24455"/>
    <cellStyle name="40% - Accent1 4 2 2 2 5 2" xfId="24456"/>
    <cellStyle name="40% - Accent1 4 2 2 2 5 2 2" xfId="24457"/>
    <cellStyle name="40% - Accent1 4 2 2 2 5 2 3" xfId="24458"/>
    <cellStyle name="40% - Accent1 4 2 2 2 5 3" xfId="24459"/>
    <cellStyle name="40% - Accent1 4 2 2 2 5 3 2" xfId="24460"/>
    <cellStyle name="40% - Accent1 4 2 2 2 5 3 3" xfId="24461"/>
    <cellStyle name="40% - Accent1 4 2 2 2 5 4" xfId="24462"/>
    <cellStyle name="40% - Accent1 4 2 2 2 5 4 2" xfId="24463"/>
    <cellStyle name="40% - Accent1 4 2 2 2 5 5" xfId="24464"/>
    <cellStyle name="40% - Accent1 4 2 2 2 5 6" xfId="24465"/>
    <cellStyle name="40% - Accent1 4 2 2 2 6" xfId="24466"/>
    <cellStyle name="40% - Accent1 4 2 2 2 6 2" xfId="24467"/>
    <cellStyle name="40% - Accent1 4 2 2 2 6 2 2" xfId="24468"/>
    <cellStyle name="40% - Accent1 4 2 2 2 6 2 3" xfId="24469"/>
    <cellStyle name="40% - Accent1 4 2 2 2 6 3" xfId="24470"/>
    <cellStyle name="40% - Accent1 4 2 2 2 6 3 2" xfId="24471"/>
    <cellStyle name="40% - Accent1 4 2 2 2 6 3 3" xfId="24472"/>
    <cellStyle name="40% - Accent1 4 2 2 2 6 4" xfId="24473"/>
    <cellStyle name="40% - Accent1 4 2 2 2 6 4 2" xfId="24474"/>
    <cellStyle name="40% - Accent1 4 2 2 2 6 5" xfId="24475"/>
    <cellStyle name="40% - Accent1 4 2 2 2 6 6" xfId="24476"/>
    <cellStyle name="40% - Accent1 4 2 2 2 7" xfId="24477"/>
    <cellStyle name="40% - Accent1 4 2 2 2 7 2" xfId="24478"/>
    <cellStyle name="40% - Accent1 4 2 2 2 7 2 2" xfId="24479"/>
    <cellStyle name="40% - Accent1 4 2 2 2 7 2 3" xfId="24480"/>
    <cellStyle name="40% - Accent1 4 2 2 2 7 3" xfId="24481"/>
    <cellStyle name="40% - Accent1 4 2 2 2 7 3 2" xfId="24482"/>
    <cellStyle name="40% - Accent1 4 2 2 2 7 4" xfId="24483"/>
    <cellStyle name="40% - Accent1 4 2 2 2 7 5" xfId="24484"/>
    <cellStyle name="40% - Accent1 4 2 2 2 8" xfId="24485"/>
    <cellStyle name="40% - Accent1 4 2 2 2 8 2" xfId="24486"/>
    <cellStyle name="40% - Accent1 4 2 2 2 8 3" xfId="24487"/>
    <cellStyle name="40% - Accent1 4 2 2 2 9" xfId="24488"/>
    <cellStyle name="40% - Accent1 4 2 2 2 9 2" xfId="24489"/>
    <cellStyle name="40% - Accent1 4 2 2 2 9 3" xfId="24490"/>
    <cellStyle name="40% - Accent1 4 2 2 3" xfId="1575"/>
    <cellStyle name="40% - Accent1 4 2 2 3 10" xfId="24491"/>
    <cellStyle name="40% - Accent1 4 2 2 3 2" xfId="1576"/>
    <cellStyle name="40% - Accent1 4 2 2 3 2 2" xfId="24492"/>
    <cellStyle name="40% - Accent1 4 2 2 3 2 2 2" xfId="24493"/>
    <cellStyle name="40% - Accent1 4 2 2 3 2 2 2 2" xfId="24494"/>
    <cellStyle name="40% - Accent1 4 2 2 3 2 2 2 3" xfId="24495"/>
    <cellStyle name="40% - Accent1 4 2 2 3 2 2 3" xfId="24496"/>
    <cellStyle name="40% - Accent1 4 2 2 3 2 2 3 2" xfId="24497"/>
    <cellStyle name="40% - Accent1 4 2 2 3 2 2 3 3" xfId="24498"/>
    <cellStyle name="40% - Accent1 4 2 2 3 2 2 4" xfId="24499"/>
    <cellStyle name="40% - Accent1 4 2 2 3 2 2 4 2" xfId="24500"/>
    <cellStyle name="40% - Accent1 4 2 2 3 2 2 5" xfId="24501"/>
    <cellStyle name="40% - Accent1 4 2 2 3 2 2 6" xfId="24502"/>
    <cellStyle name="40% - Accent1 4 2 2 3 2 3" xfId="24503"/>
    <cellStyle name="40% - Accent1 4 2 2 3 2 3 2" xfId="24504"/>
    <cellStyle name="40% - Accent1 4 2 2 3 2 3 2 2" xfId="24505"/>
    <cellStyle name="40% - Accent1 4 2 2 3 2 3 2 3" xfId="24506"/>
    <cellStyle name="40% - Accent1 4 2 2 3 2 3 3" xfId="24507"/>
    <cellStyle name="40% - Accent1 4 2 2 3 2 3 3 2" xfId="24508"/>
    <cellStyle name="40% - Accent1 4 2 2 3 2 3 3 3" xfId="24509"/>
    <cellStyle name="40% - Accent1 4 2 2 3 2 3 4" xfId="24510"/>
    <cellStyle name="40% - Accent1 4 2 2 3 2 3 4 2" xfId="24511"/>
    <cellStyle name="40% - Accent1 4 2 2 3 2 3 5" xfId="24512"/>
    <cellStyle name="40% - Accent1 4 2 2 3 2 3 6" xfId="24513"/>
    <cellStyle name="40% - Accent1 4 2 2 3 2 4" xfId="24514"/>
    <cellStyle name="40% - Accent1 4 2 2 3 2 4 2" xfId="24515"/>
    <cellStyle name="40% - Accent1 4 2 2 3 2 4 2 2" xfId="24516"/>
    <cellStyle name="40% - Accent1 4 2 2 3 2 4 2 3" xfId="24517"/>
    <cellStyle name="40% - Accent1 4 2 2 3 2 4 3" xfId="24518"/>
    <cellStyle name="40% - Accent1 4 2 2 3 2 4 3 2" xfId="24519"/>
    <cellStyle name="40% - Accent1 4 2 2 3 2 4 4" xfId="24520"/>
    <cellStyle name="40% - Accent1 4 2 2 3 2 4 5" xfId="24521"/>
    <cellStyle name="40% - Accent1 4 2 2 3 2 5" xfId="24522"/>
    <cellStyle name="40% - Accent1 4 2 2 3 2 5 2" xfId="24523"/>
    <cellStyle name="40% - Accent1 4 2 2 3 2 5 3" xfId="24524"/>
    <cellStyle name="40% - Accent1 4 2 2 3 2 6" xfId="24525"/>
    <cellStyle name="40% - Accent1 4 2 2 3 2 6 2" xfId="24526"/>
    <cellStyle name="40% - Accent1 4 2 2 3 2 6 3" xfId="24527"/>
    <cellStyle name="40% - Accent1 4 2 2 3 2 7" xfId="24528"/>
    <cellStyle name="40% - Accent1 4 2 2 3 2 7 2" xfId="24529"/>
    <cellStyle name="40% - Accent1 4 2 2 3 2 8" xfId="24530"/>
    <cellStyle name="40% - Accent1 4 2 2 3 2 9" xfId="24531"/>
    <cellStyle name="40% - Accent1 4 2 2 3 3" xfId="24532"/>
    <cellStyle name="40% - Accent1 4 2 2 3 3 2" xfId="24533"/>
    <cellStyle name="40% - Accent1 4 2 2 3 3 2 2" xfId="24534"/>
    <cellStyle name="40% - Accent1 4 2 2 3 3 2 3" xfId="24535"/>
    <cellStyle name="40% - Accent1 4 2 2 3 3 3" xfId="24536"/>
    <cellStyle name="40% - Accent1 4 2 2 3 3 3 2" xfId="24537"/>
    <cellStyle name="40% - Accent1 4 2 2 3 3 3 3" xfId="24538"/>
    <cellStyle name="40% - Accent1 4 2 2 3 3 4" xfId="24539"/>
    <cellStyle name="40% - Accent1 4 2 2 3 3 4 2" xfId="24540"/>
    <cellStyle name="40% - Accent1 4 2 2 3 3 5" xfId="24541"/>
    <cellStyle name="40% - Accent1 4 2 2 3 3 6" xfId="24542"/>
    <cellStyle name="40% - Accent1 4 2 2 3 4" xfId="24543"/>
    <cellStyle name="40% - Accent1 4 2 2 3 4 2" xfId="24544"/>
    <cellStyle name="40% - Accent1 4 2 2 3 4 2 2" xfId="24545"/>
    <cellStyle name="40% - Accent1 4 2 2 3 4 2 3" xfId="24546"/>
    <cellStyle name="40% - Accent1 4 2 2 3 4 3" xfId="24547"/>
    <cellStyle name="40% - Accent1 4 2 2 3 4 3 2" xfId="24548"/>
    <cellStyle name="40% - Accent1 4 2 2 3 4 3 3" xfId="24549"/>
    <cellStyle name="40% - Accent1 4 2 2 3 4 4" xfId="24550"/>
    <cellStyle name="40% - Accent1 4 2 2 3 4 4 2" xfId="24551"/>
    <cellStyle name="40% - Accent1 4 2 2 3 4 5" xfId="24552"/>
    <cellStyle name="40% - Accent1 4 2 2 3 4 6" xfId="24553"/>
    <cellStyle name="40% - Accent1 4 2 2 3 5" xfId="24554"/>
    <cellStyle name="40% - Accent1 4 2 2 3 5 2" xfId="24555"/>
    <cellStyle name="40% - Accent1 4 2 2 3 5 2 2" xfId="24556"/>
    <cellStyle name="40% - Accent1 4 2 2 3 5 2 3" xfId="24557"/>
    <cellStyle name="40% - Accent1 4 2 2 3 5 3" xfId="24558"/>
    <cellStyle name="40% - Accent1 4 2 2 3 5 3 2" xfId="24559"/>
    <cellStyle name="40% - Accent1 4 2 2 3 5 4" xfId="24560"/>
    <cellStyle name="40% - Accent1 4 2 2 3 5 5" xfId="24561"/>
    <cellStyle name="40% - Accent1 4 2 2 3 6" xfId="24562"/>
    <cellStyle name="40% - Accent1 4 2 2 3 6 2" xfId="24563"/>
    <cellStyle name="40% - Accent1 4 2 2 3 6 3" xfId="24564"/>
    <cellStyle name="40% - Accent1 4 2 2 3 7" xfId="24565"/>
    <cellStyle name="40% - Accent1 4 2 2 3 7 2" xfId="24566"/>
    <cellStyle name="40% - Accent1 4 2 2 3 7 3" xfId="24567"/>
    <cellStyle name="40% - Accent1 4 2 2 3 8" xfId="24568"/>
    <cellStyle name="40% - Accent1 4 2 2 3 8 2" xfId="24569"/>
    <cellStyle name="40% - Accent1 4 2 2 3 9" xfId="24570"/>
    <cellStyle name="40% - Accent1 4 2 2 4" xfId="1577"/>
    <cellStyle name="40% - Accent1 4 2 2 4 2" xfId="24571"/>
    <cellStyle name="40% - Accent1 4 2 2 4 2 2" xfId="24572"/>
    <cellStyle name="40% - Accent1 4 2 2 4 2 2 2" xfId="24573"/>
    <cellStyle name="40% - Accent1 4 2 2 4 2 2 3" xfId="24574"/>
    <cellStyle name="40% - Accent1 4 2 2 4 2 3" xfId="24575"/>
    <cellStyle name="40% - Accent1 4 2 2 4 2 3 2" xfId="24576"/>
    <cellStyle name="40% - Accent1 4 2 2 4 2 3 3" xfId="24577"/>
    <cellStyle name="40% - Accent1 4 2 2 4 2 4" xfId="24578"/>
    <cellStyle name="40% - Accent1 4 2 2 4 2 4 2" xfId="24579"/>
    <cellStyle name="40% - Accent1 4 2 2 4 2 5" xfId="24580"/>
    <cellStyle name="40% - Accent1 4 2 2 4 2 6" xfId="24581"/>
    <cellStyle name="40% - Accent1 4 2 2 4 3" xfId="24582"/>
    <cellStyle name="40% - Accent1 4 2 2 4 3 2" xfId="24583"/>
    <cellStyle name="40% - Accent1 4 2 2 4 3 2 2" xfId="24584"/>
    <cellStyle name="40% - Accent1 4 2 2 4 3 2 3" xfId="24585"/>
    <cellStyle name="40% - Accent1 4 2 2 4 3 3" xfId="24586"/>
    <cellStyle name="40% - Accent1 4 2 2 4 3 3 2" xfId="24587"/>
    <cellStyle name="40% - Accent1 4 2 2 4 3 3 3" xfId="24588"/>
    <cellStyle name="40% - Accent1 4 2 2 4 3 4" xfId="24589"/>
    <cellStyle name="40% - Accent1 4 2 2 4 3 4 2" xfId="24590"/>
    <cellStyle name="40% - Accent1 4 2 2 4 3 5" xfId="24591"/>
    <cellStyle name="40% - Accent1 4 2 2 4 3 6" xfId="24592"/>
    <cellStyle name="40% - Accent1 4 2 2 4 4" xfId="24593"/>
    <cellStyle name="40% - Accent1 4 2 2 4 4 2" xfId="24594"/>
    <cellStyle name="40% - Accent1 4 2 2 4 4 2 2" xfId="24595"/>
    <cellStyle name="40% - Accent1 4 2 2 4 4 2 3" xfId="24596"/>
    <cellStyle name="40% - Accent1 4 2 2 4 4 3" xfId="24597"/>
    <cellStyle name="40% - Accent1 4 2 2 4 4 3 2" xfId="24598"/>
    <cellStyle name="40% - Accent1 4 2 2 4 4 4" xfId="24599"/>
    <cellStyle name="40% - Accent1 4 2 2 4 4 5" xfId="24600"/>
    <cellStyle name="40% - Accent1 4 2 2 4 5" xfId="24601"/>
    <cellStyle name="40% - Accent1 4 2 2 4 5 2" xfId="24602"/>
    <cellStyle name="40% - Accent1 4 2 2 4 5 3" xfId="24603"/>
    <cellStyle name="40% - Accent1 4 2 2 4 6" xfId="24604"/>
    <cellStyle name="40% - Accent1 4 2 2 4 6 2" xfId="24605"/>
    <cellStyle name="40% - Accent1 4 2 2 4 6 3" xfId="24606"/>
    <cellStyle name="40% - Accent1 4 2 2 4 7" xfId="24607"/>
    <cellStyle name="40% - Accent1 4 2 2 4 7 2" xfId="24608"/>
    <cellStyle name="40% - Accent1 4 2 2 4 8" xfId="24609"/>
    <cellStyle name="40% - Accent1 4 2 2 4 9" xfId="24610"/>
    <cellStyle name="40% - Accent1 4 2 2 5" xfId="24611"/>
    <cellStyle name="40% - Accent1 4 2 2 5 2" xfId="24612"/>
    <cellStyle name="40% - Accent1 4 2 2 5 2 2" xfId="24613"/>
    <cellStyle name="40% - Accent1 4 2 2 5 2 2 2" xfId="24614"/>
    <cellStyle name="40% - Accent1 4 2 2 5 2 2 3" xfId="24615"/>
    <cellStyle name="40% - Accent1 4 2 2 5 2 3" xfId="24616"/>
    <cellStyle name="40% - Accent1 4 2 2 5 2 3 2" xfId="24617"/>
    <cellStyle name="40% - Accent1 4 2 2 5 2 3 3" xfId="24618"/>
    <cellStyle name="40% - Accent1 4 2 2 5 2 4" xfId="24619"/>
    <cellStyle name="40% - Accent1 4 2 2 5 2 4 2" xfId="24620"/>
    <cellStyle name="40% - Accent1 4 2 2 5 2 5" xfId="24621"/>
    <cellStyle name="40% - Accent1 4 2 2 5 2 6" xfId="24622"/>
    <cellStyle name="40% - Accent1 4 2 2 5 3" xfId="24623"/>
    <cellStyle name="40% - Accent1 4 2 2 5 3 2" xfId="24624"/>
    <cellStyle name="40% - Accent1 4 2 2 5 3 2 2" xfId="24625"/>
    <cellStyle name="40% - Accent1 4 2 2 5 3 2 3" xfId="24626"/>
    <cellStyle name="40% - Accent1 4 2 2 5 3 3" xfId="24627"/>
    <cellStyle name="40% - Accent1 4 2 2 5 3 3 2" xfId="24628"/>
    <cellStyle name="40% - Accent1 4 2 2 5 3 3 3" xfId="24629"/>
    <cellStyle name="40% - Accent1 4 2 2 5 3 4" xfId="24630"/>
    <cellStyle name="40% - Accent1 4 2 2 5 3 4 2" xfId="24631"/>
    <cellStyle name="40% - Accent1 4 2 2 5 3 5" xfId="24632"/>
    <cellStyle name="40% - Accent1 4 2 2 5 3 6" xfId="24633"/>
    <cellStyle name="40% - Accent1 4 2 2 5 4" xfId="24634"/>
    <cellStyle name="40% - Accent1 4 2 2 5 4 2" xfId="24635"/>
    <cellStyle name="40% - Accent1 4 2 2 5 4 2 2" xfId="24636"/>
    <cellStyle name="40% - Accent1 4 2 2 5 4 2 3" xfId="24637"/>
    <cellStyle name="40% - Accent1 4 2 2 5 4 3" xfId="24638"/>
    <cellStyle name="40% - Accent1 4 2 2 5 4 3 2" xfId="24639"/>
    <cellStyle name="40% - Accent1 4 2 2 5 4 4" xfId="24640"/>
    <cellStyle name="40% - Accent1 4 2 2 5 4 5" xfId="24641"/>
    <cellStyle name="40% - Accent1 4 2 2 5 5" xfId="24642"/>
    <cellStyle name="40% - Accent1 4 2 2 5 5 2" xfId="24643"/>
    <cellStyle name="40% - Accent1 4 2 2 5 5 3" xfId="24644"/>
    <cellStyle name="40% - Accent1 4 2 2 5 6" xfId="24645"/>
    <cellStyle name="40% - Accent1 4 2 2 5 6 2" xfId="24646"/>
    <cellStyle name="40% - Accent1 4 2 2 5 6 3" xfId="24647"/>
    <cellStyle name="40% - Accent1 4 2 2 5 7" xfId="24648"/>
    <cellStyle name="40% - Accent1 4 2 2 5 7 2" xfId="24649"/>
    <cellStyle name="40% - Accent1 4 2 2 5 8" xfId="24650"/>
    <cellStyle name="40% - Accent1 4 2 2 5 9" xfId="24651"/>
    <cellStyle name="40% - Accent1 4 2 2 6" xfId="24652"/>
    <cellStyle name="40% - Accent1 4 2 2 6 2" xfId="24653"/>
    <cellStyle name="40% - Accent1 4 2 2 6 2 2" xfId="24654"/>
    <cellStyle name="40% - Accent1 4 2 2 6 2 3" xfId="24655"/>
    <cellStyle name="40% - Accent1 4 2 2 6 3" xfId="24656"/>
    <cellStyle name="40% - Accent1 4 2 2 6 3 2" xfId="24657"/>
    <cellStyle name="40% - Accent1 4 2 2 6 3 3" xfId="24658"/>
    <cellStyle name="40% - Accent1 4 2 2 6 4" xfId="24659"/>
    <cellStyle name="40% - Accent1 4 2 2 6 4 2" xfId="24660"/>
    <cellStyle name="40% - Accent1 4 2 2 6 5" xfId="24661"/>
    <cellStyle name="40% - Accent1 4 2 2 6 6" xfId="24662"/>
    <cellStyle name="40% - Accent1 4 2 2 7" xfId="24663"/>
    <cellStyle name="40% - Accent1 4 2 2 7 2" xfId="24664"/>
    <cellStyle name="40% - Accent1 4 2 2 7 2 2" xfId="24665"/>
    <cellStyle name="40% - Accent1 4 2 2 7 2 3" xfId="24666"/>
    <cellStyle name="40% - Accent1 4 2 2 7 3" xfId="24667"/>
    <cellStyle name="40% - Accent1 4 2 2 7 3 2" xfId="24668"/>
    <cellStyle name="40% - Accent1 4 2 2 7 3 3" xfId="24669"/>
    <cellStyle name="40% - Accent1 4 2 2 7 4" xfId="24670"/>
    <cellStyle name="40% - Accent1 4 2 2 7 4 2" xfId="24671"/>
    <cellStyle name="40% - Accent1 4 2 2 7 5" xfId="24672"/>
    <cellStyle name="40% - Accent1 4 2 2 7 6" xfId="24673"/>
    <cellStyle name="40% - Accent1 4 2 2 8" xfId="24674"/>
    <cellStyle name="40% - Accent1 4 2 2 8 2" xfId="24675"/>
    <cellStyle name="40% - Accent1 4 2 2 8 2 2" xfId="24676"/>
    <cellStyle name="40% - Accent1 4 2 2 8 2 3" xfId="24677"/>
    <cellStyle name="40% - Accent1 4 2 2 8 3" xfId="24678"/>
    <cellStyle name="40% - Accent1 4 2 2 8 3 2" xfId="24679"/>
    <cellStyle name="40% - Accent1 4 2 2 8 4" xfId="24680"/>
    <cellStyle name="40% - Accent1 4 2 2 8 5" xfId="24681"/>
    <cellStyle name="40% - Accent1 4 2 2 9" xfId="24682"/>
    <cellStyle name="40% - Accent1 4 2 2 9 2" xfId="24683"/>
    <cellStyle name="40% - Accent1 4 2 2 9 3" xfId="24684"/>
    <cellStyle name="40% - Accent1 4 2 3" xfId="1578"/>
    <cellStyle name="40% - Accent1 4 2 3 10" xfId="24685"/>
    <cellStyle name="40% - Accent1 4 2 3 10 2" xfId="24686"/>
    <cellStyle name="40% - Accent1 4 2 3 11" xfId="24687"/>
    <cellStyle name="40% - Accent1 4 2 3 12" xfId="24688"/>
    <cellStyle name="40% - Accent1 4 2 3 2" xfId="1579"/>
    <cellStyle name="40% - Accent1 4 2 3 2 10" xfId="24689"/>
    <cellStyle name="40% - Accent1 4 2 3 2 2" xfId="1580"/>
    <cellStyle name="40% - Accent1 4 2 3 2 2 2" xfId="24690"/>
    <cellStyle name="40% - Accent1 4 2 3 2 2 2 2" xfId="24691"/>
    <cellStyle name="40% - Accent1 4 2 3 2 2 2 2 2" xfId="24692"/>
    <cellStyle name="40% - Accent1 4 2 3 2 2 2 2 3" xfId="24693"/>
    <cellStyle name="40% - Accent1 4 2 3 2 2 2 3" xfId="24694"/>
    <cellStyle name="40% - Accent1 4 2 3 2 2 2 3 2" xfId="24695"/>
    <cellStyle name="40% - Accent1 4 2 3 2 2 2 3 3" xfId="24696"/>
    <cellStyle name="40% - Accent1 4 2 3 2 2 2 4" xfId="24697"/>
    <cellStyle name="40% - Accent1 4 2 3 2 2 2 4 2" xfId="24698"/>
    <cellStyle name="40% - Accent1 4 2 3 2 2 2 5" xfId="24699"/>
    <cellStyle name="40% - Accent1 4 2 3 2 2 2 6" xfId="24700"/>
    <cellStyle name="40% - Accent1 4 2 3 2 2 3" xfId="24701"/>
    <cellStyle name="40% - Accent1 4 2 3 2 2 3 2" xfId="24702"/>
    <cellStyle name="40% - Accent1 4 2 3 2 2 3 2 2" xfId="24703"/>
    <cellStyle name="40% - Accent1 4 2 3 2 2 3 2 3" xfId="24704"/>
    <cellStyle name="40% - Accent1 4 2 3 2 2 3 3" xfId="24705"/>
    <cellStyle name="40% - Accent1 4 2 3 2 2 3 3 2" xfId="24706"/>
    <cellStyle name="40% - Accent1 4 2 3 2 2 3 3 3" xfId="24707"/>
    <cellStyle name="40% - Accent1 4 2 3 2 2 3 4" xfId="24708"/>
    <cellStyle name="40% - Accent1 4 2 3 2 2 3 4 2" xfId="24709"/>
    <cellStyle name="40% - Accent1 4 2 3 2 2 3 5" xfId="24710"/>
    <cellStyle name="40% - Accent1 4 2 3 2 2 3 6" xfId="24711"/>
    <cellStyle name="40% - Accent1 4 2 3 2 2 4" xfId="24712"/>
    <cellStyle name="40% - Accent1 4 2 3 2 2 4 2" xfId="24713"/>
    <cellStyle name="40% - Accent1 4 2 3 2 2 4 2 2" xfId="24714"/>
    <cellStyle name="40% - Accent1 4 2 3 2 2 4 2 3" xfId="24715"/>
    <cellStyle name="40% - Accent1 4 2 3 2 2 4 3" xfId="24716"/>
    <cellStyle name="40% - Accent1 4 2 3 2 2 4 3 2" xfId="24717"/>
    <cellStyle name="40% - Accent1 4 2 3 2 2 4 4" xfId="24718"/>
    <cellStyle name="40% - Accent1 4 2 3 2 2 4 5" xfId="24719"/>
    <cellStyle name="40% - Accent1 4 2 3 2 2 5" xfId="24720"/>
    <cellStyle name="40% - Accent1 4 2 3 2 2 5 2" xfId="24721"/>
    <cellStyle name="40% - Accent1 4 2 3 2 2 5 3" xfId="24722"/>
    <cellStyle name="40% - Accent1 4 2 3 2 2 6" xfId="24723"/>
    <cellStyle name="40% - Accent1 4 2 3 2 2 6 2" xfId="24724"/>
    <cellStyle name="40% - Accent1 4 2 3 2 2 6 3" xfId="24725"/>
    <cellStyle name="40% - Accent1 4 2 3 2 2 7" xfId="24726"/>
    <cellStyle name="40% - Accent1 4 2 3 2 2 7 2" xfId="24727"/>
    <cellStyle name="40% - Accent1 4 2 3 2 2 8" xfId="24728"/>
    <cellStyle name="40% - Accent1 4 2 3 2 2 9" xfId="24729"/>
    <cellStyle name="40% - Accent1 4 2 3 2 3" xfId="24730"/>
    <cellStyle name="40% - Accent1 4 2 3 2 3 2" xfId="24731"/>
    <cellStyle name="40% - Accent1 4 2 3 2 3 2 2" xfId="24732"/>
    <cellStyle name="40% - Accent1 4 2 3 2 3 2 3" xfId="24733"/>
    <cellStyle name="40% - Accent1 4 2 3 2 3 3" xfId="24734"/>
    <cellStyle name="40% - Accent1 4 2 3 2 3 3 2" xfId="24735"/>
    <cellStyle name="40% - Accent1 4 2 3 2 3 3 3" xfId="24736"/>
    <cellStyle name="40% - Accent1 4 2 3 2 3 4" xfId="24737"/>
    <cellStyle name="40% - Accent1 4 2 3 2 3 4 2" xfId="24738"/>
    <cellStyle name="40% - Accent1 4 2 3 2 3 5" xfId="24739"/>
    <cellStyle name="40% - Accent1 4 2 3 2 3 6" xfId="24740"/>
    <cellStyle name="40% - Accent1 4 2 3 2 4" xfId="24741"/>
    <cellStyle name="40% - Accent1 4 2 3 2 4 2" xfId="24742"/>
    <cellStyle name="40% - Accent1 4 2 3 2 4 2 2" xfId="24743"/>
    <cellStyle name="40% - Accent1 4 2 3 2 4 2 3" xfId="24744"/>
    <cellStyle name="40% - Accent1 4 2 3 2 4 3" xfId="24745"/>
    <cellStyle name="40% - Accent1 4 2 3 2 4 3 2" xfId="24746"/>
    <cellStyle name="40% - Accent1 4 2 3 2 4 3 3" xfId="24747"/>
    <cellStyle name="40% - Accent1 4 2 3 2 4 4" xfId="24748"/>
    <cellStyle name="40% - Accent1 4 2 3 2 4 4 2" xfId="24749"/>
    <cellStyle name="40% - Accent1 4 2 3 2 4 5" xfId="24750"/>
    <cellStyle name="40% - Accent1 4 2 3 2 4 6" xfId="24751"/>
    <cellStyle name="40% - Accent1 4 2 3 2 5" xfId="24752"/>
    <cellStyle name="40% - Accent1 4 2 3 2 5 2" xfId="24753"/>
    <cellStyle name="40% - Accent1 4 2 3 2 5 2 2" xfId="24754"/>
    <cellStyle name="40% - Accent1 4 2 3 2 5 2 3" xfId="24755"/>
    <cellStyle name="40% - Accent1 4 2 3 2 5 3" xfId="24756"/>
    <cellStyle name="40% - Accent1 4 2 3 2 5 3 2" xfId="24757"/>
    <cellStyle name="40% - Accent1 4 2 3 2 5 4" xfId="24758"/>
    <cellStyle name="40% - Accent1 4 2 3 2 5 5" xfId="24759"/>
    <cellStyle name="40% - Accent1 4 2 3 2 6" xfId="24760"/>
    <cellStyle name="40% - Accent1 4 2 3 2 6 2" xfId="24761"/>
    <cellStyle name="40% - Accent1 4 2 3 2 6 3" xfId="24762"/>
    <cellStyle name="40% - Accent1 4 2 3 2 7" xfId="24763"/>
    <cellStyle name="40% - Accent1 4 2 3 2 7 2" xfId="24764"/>
    <cellStyle name="40% - Accent1 4 2 3 2 7 3" xfId="24765"/>
    <cellStyle name="40% - Accent1 4 2 3 2 8" xfId="24766"/>
    <cellStyle name="40% - Accent1 4 2 3 2 8 2" xfId="24767"/>
    <cellStyle name="40% - Accent1 4 2 3 2 9" xfId="24768"/>
    <cellStyle name="40% - Accent1 4 2 3 3" xfId="1581"/>
    <cellStyle name="40% - Accent1 4 2 3 3 2" xfId="24769"/>
    <cellStyle name="40% - Accent1 4 2 3 3 2 2" xfId="24770"/>
    <cellStyle name="40% - Accent1 4 2 3 3 2 2 2" xfId="24771"/>
    <cellStyle name="40% - Accent1 4 2 3 3 2 2 3" xfId="24772"/>
    <cellStyle name="40% - Accent1 4 2 3 3 2 3" xfId="24773"/>
    <cellStyle name="40% - Accent1 4 2 3 3 2 3 2" xfId="24774"/>
    <cellStyle name="40% - Accent1 4 2 3 3 2 3 3" xfId="24775"/>
    <cellStyle name="40% - Accent1 4 2 3 3 2 4" xfId="24776"/>
    <cellStyle name="40% - Accent1 4 2 3 3 2 4 2" xfId="24777"/>
    <cellStyle name="40% - Accent1 4 2 3 3 2 5" xfId="24778"/>
    <cellStyle name="40% - Accent1 4 2 3 3 2 6" xfId="24779"/>
    <cellStyle name="40% - Accent1 4 2 3 3 3" xfId="24780"/>
    <cellStyle name="40% - Accent1 4 2 3 3 3 2" xfId="24781"/>
    <cellStyle name="40% - Accent1 4 2 3 3 3 2 2" xfId="24782"/>
    <cellStyle name="40% - Accent1 4 2 3 3 3 2 3" xfId="24783"/>
    <cellStyle name="40% - Accent1 4 2 3 3 3 3" xfId="24784"/>
    <cellStyle name="40% - Accent1 4 2 3 3 3 3 2" xfId="24785"/>
    <cellStyle name="40% - Accent1 4 2 3 3 3 3 3" xfId="24786"/>
    <cellStyle name="40% - Accent1 4 2 3 3 3 4" xfId="24787"/>
    <cellStyle name="40% - Accent1 4 2 3 3 3 4 2" xfId="24788"/>
    <cellStyle name="40% - Accent1 4 2 3 3 3 5" xfId="24789"/>
    <cellStyle name="40% - Accent1 4 2 3 3 3 6" xfId="24790"/>
    <cellStyle name="40% - Accent1 4 2 3 3 4" xfId="24791"/>
    <cellStyle name="40% - Accent1 4 2 3 3 4 2" xfId="24792"/>
    <cellStyle name="40% - Accent1 4 2 3 3 4 2 2" xfId="24793"/>
    <cellStyle name="40% - Accent1 4 2 3 3 4 2 3" xfId="24794"/>
    <cellStyle name="40% - Accent1 4 2 3 3 4 3" xfId="24795"/>
    <cellStyle name="40% - Accent1 4 2 3 3 4 3 2" xfId="24796"/>
    <cellStyle name="40% - Accent1 4 2 3 3 4 4" xfId="24797"/>
    <cellStyle name="40% - Accent1 4 2 3 3 4 5" xfId="24798"/>
    <cellStyle name="40% - Accent1 4 2 3 3 5" xfId="24799"/>
    <cellStyle name="40% - Accent1 4 2 3 3 5 2" xfId="24800"/>
    <cellStyle name="40% - Accent1 4 2 3 3 5 3" xfId="24801"/>
    <cellStyle name="40% - Accent1 4 2 3 3 6" xfId="24802"/>
    <cellStyle name="40% - Accent1 4 2 3 3 6 2" xfId="24803"/>
    <cellStyle name="40% - Accent1 4 2 3 3 6 3" xfId="24804"/>
    <cellStyle name="40% - Accent1 4 2 3 3 7" xfId="24805"/>
    <cellStyle name="40% - Accent1 4 2 3 3 7 2" xfId="24806"/>
    <cellStyle name="40% - Accent1 4 2 3 3 8" xfId="24807"/>
    <cellStyle name="40% - Accent1 4 2 3 3 9" xfId="24808"/>
    <cellStyle name="40% - Accent1 4 2 3 4" xfId="24809"/>
    <cellStyle name="40% - Accent1 4 2 3 4 2" xfId="24810"/>
    <cellStyle name="40% - Accent1 4 2 3 4 2 2" xfId="24811"/>
    <cellStyle name="40% - Accent1 4 2 3 4 2 2 2" xfId="24812"/>
    <cellStyle name="40% - Accent1 4 2 3 4 2 2 3" xfId="24813"/>
    <cellStyle name="40% - Accent1 4 2 3 4 2 3" xfId="24814"/>
    <cellStyle name="40% - Accent1 4 2 3 4 2 3 2" xfId="24815"/>
    <cellStyle name="40% - Accent1 4 2 3 4 2 3 3" xfId="24816"/>
    <cellStyle name="40% - Accent1 4 2 3 4 2 4" xfId="24817"/>
    <cellStyle name="40% - Accent1 4 2 3 4 2 4 2" xfId="24818"/>
    <cellStyle name="40% - Accent1 4 2 3 4 2 5" xfId="24819"/>
    <cellStyle name="40% - Accent1 4 2 3 4 2 6" xfId="24820"/>
    <cellStyle name="40% - Accent1 4 2 3 4 3" xfId="24821"/>
    <cellStyle name="40% - Accent1 4 2 3 4 3 2" xfId="24822"/>
    <cellStyle name="40% - Accent1 4 2 3 4 3 2 2" xfId="24823"/>
    <cellStyle name="40% - Accent1 4 2 3 4 3 2 3" xfId="24824"/>
    <cellStyle name="40% - Accent1 4 2 3 4 3 3" xfId="24825"/>
    <cellStyle name="40% - Accent1 4 2 3 4 3 3 2" xfId="24826"/>
    <cellStyle name="40% - Accent1 4 2 3 4 3 3 3" xfId="24827"/>
    <cellStyle name="40% - Accent1 4 2 3 4 3 4" xfId="24828"/>
    <cellStyle name="40% - Accent1 4 2 3 4 3 4 2" xfId="24829"/>
    <cellStyle name="40% - Accent1 4 2 3 4 3 5" xfId="24830"/>
    <cellStyle name="40% - Accent1 4 2 3 4 3 6" xfId="24831"/>
    <cellStyle name="40% - Accent1 4 2 3 4 4" xfId="24832"/>
    <cellStyle name="40% - Accent1 4 2 3 4 4 2" xfId="24833"/>
    <cellStyle name="40% - Accent1 4 2 3 4 4 2 2" xfId="24834"/>
    <cellStyle name="40% - Accent1 4 2 3 4 4 2 3" xfId="24835"/>
    <cellStyle name="40% - Accent1 4 2 3 4 4 3" xfId="24836"/>
    <cellStyle name="40% - Accent1 4 2 3 4 4 3 2" xfId="24837"/>
    <cellStyle name="40% - Accent1 4 2 3 4 4 4" xfId="24838"/>
    <cellStyle name="40% - Accent1 4 2 3 4 4 5" xfId="24839"/>
    <cellStyle name="40% - Accent1 4 2 3 4 5" xfId="24840"/>
    <cellStyle name="40% - Accent1 4 2 3 4 5 2" xfId="24841"/>
    <cellStyle name="40% - Accent1 4 2 3 4 5 3" xfId="24842"/>
    <cellStyle name="40% - Accent1 4 2 3 4 6" xfId="24843"/>
    <cellStyle name="40% - Accent1 4 2 3 4 6 2" xfId="24844"/>
    <cellStyle name="40% - Accent1 4 2 3 4 6 3" xfId="24845"/>
    <cellStyle name="40% - Accent1 4 2 3 4 7" xfId="24846"/>
    <cellStyle name="40% - Accent1 4 2 3 4 7 2" xfId="24847"/>
    <cellStyle name="40% - Accent1 4 2 3 4 8" xfId="24848"/>
    <cellStyle name="40% - Accent1 4 2 3 4 9" xfId="24849"/>
    <cellStyle name="40% - Accent1 4 2 3 5" xfId="24850"/>
    <cellStyle name="40% - Accent1 4 2 3 5 2" xfId="24851"/>
    <cellStyle name="40% - Accent1 4 2 3 5 2 2" xfId="24852"/>
    <cellStyle name="40% - Accent1 4 2 3 5 2 3" xfId="24853"/>
    <cellStyle name="40% - Accent1 4 2 3 5 3" xfId="24854"/>
    <cellStyle name="40% - Accent1 4 2 3 5 3 2" xfId="24855"/>
    <cellStyle name="40% - Accent1 4 2 3 5 3 3" xfId="24856"/>
    <cellStyle name="40% - Accent1 4 2 3 5 4" xfId="24857"/>
    <cellStyle name="40% - Accent1 4 2 3 5 4 2" xfId="24858"/>
    <cellStyle name="40% - Accent1 4 2 3 5 5" xfId="24859"/>
    <cellStyle name="40% - Accent1 4 2 3 5 6" xfId="24860"/>
    <cellStyle name="40% - Accent1 4 2 3 6" xfId="24861"/>
    <cellStyle name="40% - Accent1 4 2 3 6 2" xfId="24862"/>
    <cellStyle name="40% - Accent1 4 2 3 6 2 2" xfId="24863"/>
    <cellStyle name="40% - Accent1 4 2 3 6 2 3" xfId="24864"/>
    <cellStyle name="40% - Accent1 4 2 3 6 3" xfId="24865"/>
    <cellStyle name="40% - Accent1 4 2 3 6 3 2" xfId="24866"/>
    <cellStyle name="40% - Accent1 4 2 3 6 3 3" xfId="24867"/>
    <cellStyle name="40% - Accent1 4 2 3 6 4" xfId="24868"/>
    <cellStyle name="40% - Accent1 4 2 3 6 4 2" xfId="24869"/>
    <cellStyle name="40% - Accent1 4 2 3 6 5" xfId="24870"/>
    <cellStyle name="40% - Accent1 4 2 3 6 6" xfId="24871"/>
    <cellStyle name="40% - Accent1 4 2 3 7" xfId="24872"/>
    <cellStyle name="40% - Accent1 4 2 3 7 2" xfId="24873"/>
    <cellStyle name="40% - Accent1 4 2 3 7 2 2" xfId="24874"/>
    <cellStyle name="40% - Accent1 4 2 3 7 2 3" xfId="24875"/>
    <cellStyle name="40% - Accent1 4 2 3 7 3" xfId="24876"/>
    <cellStyle name="40% - Accent1 4 2 3 7 3 2" xfId="24877"/>
    <cellStyle name="40% - Accent1 4 2 3 7 4" xfId="24878"/>
    <cellStyle name="40% - Accent1 4 2 3 7 5" xfId="24879"/>
    <cellStyle name="40% - Accent1 4 2 3 8" xfId="24880"/>
    <cellStyle name="40% - Accent1 4 2 3 8 2" xfId="24881"/>
    <cellStyle name="40% - Accent1 4 2 3 8 3" xfId="24882"/>
    <cellStyle name="40% - Accent1 4 2 3 9" xfId="24883"/>
    <cellStyle name="40% - Accent1 4 2 3 9 2" xfId="24884"/>
    <cellStyle name="40% - Accent1 4 2 3 9 3" xfId="24885"/>
    <cellStyle name="40% - Accent1 4 2 4" xfId="1582"/>
    <cellStyle name="40% - Accent1 4 2 4 10" xfId="24886"/>
    <cellStyle name="40% - Accent1 4 2 4 2" xfId="1583"/>
    <cellStyle name="40% - Accent1 4 2 4 2 2" xfId="24887"/>
    <cellStyle name="40% - Accent1 4 2 4 2 2 2" xfId="24888"/>
    <cellStyle name="40% - Accent1 4 2 4 2 2 2 2" xfId="24889"/>
    <cellStyle name="40% - Accent1 4 2 4 2 2 2 3" xfId="24890"/>
    <cellStyle name="40% - Accent1 4 2 4 2 2 3" xfId="24891"/>
    <cellStyle name="40% - Accent1 4 2 4 2 2 3 2" xfId="24892"/>
    <cellStyle name="40% - Accent1 4 2 4 2 2 3 3" xfId="24893"/>
    <cellStyle name="40% - Accent1 4 2 4 2 2 4" xfId="24894"/>
    <cellStyle name="40% - Accent1 4 2 4 2 2 4 2" xfId="24895"/>
    <cellStyle name="40% - Accent1 4 2 4 2 2 5" xfId="24896"/>
    <cellStyle name="40% - Accent1 4 2 4 2 2 6" xfId="24897"/>
    <cellStyle name="40% - Accent1 4 2 4 2 3" xfId="24898"/>
    <cellStyle name="40% - Accent1 4 2 4 2 3 2" xfId="24899"/>
    <cellStyle name="40% - Accent1 4 2 4 2 3 2 2" xfId="24900"/>
    <cellStyle name="40% - Accent1 4 2 4 2 3 2 3" xfId="24901"/>
    <cellStyle name="40% - Accent1 4 2 4 2 3 3" xfId="24902"/>
    <cellStyle name="40% - Accent1 4 2 4 2 3 3 2" xfId="24903"/>
    <cellStyle name="40% - Accent1 4 2 4 2 3 3 3" xfId="24904"/>
    <cellStyle name="40% - Accent1 4 2 4 2 3 4" xfId="24905"/>
    <cellStyle name="40% - Accent1 4 2 4 2 3 4 2" xfId="24906"/>
    <cellStyle name="40% - Accent1 4 2 4 2 3 5" xfId="24907"/>
    <cellStyle name="40% - Accent1 4 2 4 2 3 6" xfId="24908"/>
    <cellStyle name="40% - Accent1 4 2 4 2 4" xfId="24909"/>
    <cellStyle name="40% - Accent1 4 2 4 2 4 2" xfId="24910"/>
    <cellStyle name="40% - Accent1 4 2 4 2 4 2 2" xfId="24911"/>
    <cellStyle name="40% - Accent1 4 2 4 2 4 2 3" xfId="24912"/>
    <cellStyle name="40% - Accent1 4 2 4 2 4 3" xfId="24913"/>
    <cellStyle name="40% - Accent1 4 2 4 2 4 3 2" xfId="24914"/>
    <cellStyle name="40% - Accent1 4 2 4 2 4 4" xfId="24915"/>
    <cellStyle name="40% - Accent1 4 2 4 2 4 5" xfId="24916"/>
    <cellStyle name="40% - Accent1 4 2 4 2 5" xfId="24917"/>
    <cellStyle name="40% - Accent1 4 2 4 2 5 2" xfId="24918"/>
    <cellStyle name="40% - Accent1 4 2 4 2 5 3" xfId="24919"/>
    <cellStyle name="40% - Accent1 4 2 4 2 6" xfId="24920"/>
    <cellStyle name="40% - Accent1 4 2 4 2 6 2" xfId="24921"/>
    <cellStyle name="40% - Accent1 4 2 4 2 6 3" xfId="24922"/>
    <cellStyle name="40% - Accent1 4 2 4 2 7" xfId="24923"/>
    <cellStyle name="40% - Accent1 4 2 4 2 7 2" xfId="24924"/>
    <cellStyle name="40% - Accent1 4 2 4 2 8" xfId="24925"/>
    <cellStyle name="40% - Accent1 4 2 4 2 9" xfId="24926"/>
    <cellStyle name="40% - Accent1 4 2 4 3" xfId="24927"/>
    <cellStyle name="40% - Accent1 4 2 4 3 2" xfId="24928"/>
    <cellStyle name="40% - Accent1 4 2 4 3 2 2" xfId="24929"/>
    <cellStyle name="40% - Accent1 4 2 4 3 2 3" xfId="24930"/>
    <cellStyle name="40% - Accent1 4 2 4 3 3" xfId="24931"/>
    <cellStyle name="40% - Accent1 4 2 4 3 3 2" xfId="24932"/>
    <cellStyle name="40% - Accent1 4 2 4 3 3 3" xfId="24933"/>
    <cellStyle name="40% - Accent1 4 2 4 3 4" xfId="24934"/>
    <cellStyle name="40% - Accent1 4 2 4 3 4 2" xfId="24935"/>
    <cellStyle name="40% - Accent1 4 2 4 3 5" xfId="24936"/>
    <cellStyle name="40% - Accent1 4 2 4 3 6" xfId="24937"/>
    <cellStyle name="40% - Accent1 4 2 4 4" xfId="24938"/>
    <cellStyle name="40% - Accent1 4 2 4 4 2" xfId="24939"/>
    <cellStyle name="40% - Accent1 4 2 4 4 2 2" xfId="24940"/>
    <cellStyle name="40% - Accent1 4 2 4 4 2 3" xfId="24941"/>
    <cellStyle name="40% - Accent1 4 2 4 4 3" xfId="24942"/>
    <cellStyle name="40% - Accent1 4 2 4 4 3 2" xfId="24943"/>
    <cellStyle name="40% - Accent1 4 2 4 4 3 3" xfId="24944"/>
    <cellStyle name="40% - Accent1 4 2 4 4 4" xfId="24945"/>
    <cellStyle name="40% - Accent1 4 2 4 4 4 2" xfId="24946"/>
    <cellStyle name="40% - Accent1 4 2 4 4 5" xfId="24947"/>
    <cellStyle name="40% - Accent1 4 2 4 4 6" xfId="24948"/>
    <cellStyle name="40% - Accent1 4 2 4 5" xfId="24949"/>
    <cellStyle name="40% - Accent1 4 2 4 5 2" xfId="24950"/>
    <cellStyle name="40% - Accent1 4 2 4 5 2 2" xfId="24951"/>
    <cellStyle name="40% - Accent1 4 2 4 5 2 3" xfId="24952"/>
    <cellStyle name="40% - Accent1 4 2 4 5 3" xfId="24953"/>
    <cellStyle name="40% - Accent1 4 2 4 5 3 2" xfId="24954"/>
    <cellStyle name="40% - Accent1 4 2 4 5 4" xfId="24955"/>
    <cellStyle name="40% - Accent1 4 2 4 5 5" xfId="24956"/>
    <cellStyle name="40% - Accent1 4 2 4 6" xfId="24957"/>
    <cellStyle name="40% - Accent1 4 2 4 6 2" xfId="24958"/>
    <cellStyle name="40% - Accent1 4 2 4 6 3" xfId="24959"/>
    <cellStyle name="40% - Accent1 4 2 4 7" xfId="24960"/>
    <cellStyle name="40% - Accent1 4 2 4 7 2" xfId="24961"/>
    <cellStyle name="40% - Accent1 4 2 4 7 3" xfId="24962"/>
    <cellStyle name="40% - Accent1 4 2 4 8" xfId="24963"/>
    <cellStyle name="40% - Accent1 4 2 4 8 2" xfId="24964"/>
    <cellStyle name="40% - Accent1 4 2 4 9" xfId="24965"/>
    <cellStyle name="40% - Accent1 4 2 5" xfId="1584"/>
    <cellStyle name="40% - Accent1 4 2 5 2" xfId="24966"/>
    <cellStyle name="40% - Accent1 4 2 5 2 2" xfId="24967"/>
    <cellStyle name="40% - Accent1 4 2 5 2 2 2" xfId="24968"/>
    <cellStyle name="40% - Accent1 4 2 5 2 2 3" xfId="24969"/>
    <cellStyle name="40% - Accent1 4 2 5 2 3" xfId="24970"/>
    <cellStyle name="40% - Accent1 4 2 5 2 3 2" xfId="24971"/>
    <cellStyle name="40% - Accent1 4 2 5 2 3 3" xfId="24972"/>
    <cellStyle name="40% - Accent1 4 2 5 2 4" xfId="24973"/>
    <cellStyle name="40% - Accent1 4 2 5 2 4 2" xfId="24974"/>
    <cellStyle name="40% - Accent1 4 2 5 2 5" xfId="24975"/>
    <cellStyle name="40% - Accent1 4 2 5 2 6" xfId="24976"/>
    <cellStyle name="40% - Accent1 4 2 5 3" xfId="24977"/>
    <cellStyle name="40% - Accent1 4 2 5 3 2" xfId="24978"/>
    <cellStyle name="40% - Accent1 4 2 5 3 2 2" xfId="24979"/>
    <cellStyle name="40% - Accent1 4 2 5 3 2 3" xfId="24980"/>
    <cellStyle name="40% - Accent1 4 2 5 3 3" xfId="24981"/>
    <cellStyle name="40% - Accent1 4 2 5 3 3 2" xfId="24982"/>
    <cellStyle name="40% - Accent1 4 2 5 3 3 3" xfId="24983"/>
    <cellStyle name="40% - Accent1 4 2 5 3 4" xfId="24984"/>
    <cellStyle name="40% - Accent1 4 2 5 3 4 2" xfId="24985"/>
    <cellStyle name="40% - Accent1 4 2 5 3 5" xfId="24986"/>
    <cellStyle name="40% - Accent1 4 2 5 3 6" xfId="24987"/>
    <cellStyle name="40% - Accent1 4 2 5 4" xfId="24988"/>
    <cellStyle name="40% - Accent1 4 2 5 4 2" xfId="24989"/>
    <cellStyle name="40% - Accent1 4 2 5 4 2 2" xfId="24990"/>
    <cellStyle name="40% - Accent1 4 2 5 4 2 3" xfId="24991"/>
    <cellStyle name="40% - Accent1 4 2 5 4 3" xfId="24992"/>
    <cellStyle name="40% - Accent1 4 2 5 4 3 2" xfId="24993"/>
    <cellStyle name="40% - Accent1 4 2 5 4 4" xfId="24994"/>
    <cellStyle name="40% - Accent1 4 2 5 4 5" xfId="24995"/>
    <cellStyle name="40% - Accent1 4 2 5 5" xfId="24996"/>
    <cellStyle name="40% - Accent1 4 2 5 5 2" xfId="24997"/>
    <cellStyle name="40% - Accent1 4 2 5 5 3" xfId="24998"/>
    <cellStyle name="40% - Accent1 4 2 5 6" xfId="24999"/>
    <cellStyle name="40% - Accent1 4 2 5 6 2" xfId="25000"/>
    <cellStyle name="40% - Accent1 4 2 5 6 3" xfId="25001"/>
    <cellStyle name="40% - Accent1 4 2 5 7" xfId="25002"/>
    <cellStyle name="40% - Accent1 4 2 5 7 2" xfId="25003"/>
    <cellStyle name="40% - Accent1 4 2 5 8" xfId="25004"/>
    <cellStyle name="40% - Accent1 4 2 5 9" xfId="25005"/>
    <cellStyle name="40% - Accent1 4 2 6" xfId="13904"/>
    <cellStyle name="40% - Accent1 4 2 6 2" xfId="25006"/>
    <cellStyle name="40% - Accent1 4 2 6 2 2" xfId="25007"/>
    <cellStyle name="40% - Accent1 4 2 6 2 2 2" xfId="25008"/>
    <cellStyle name="40% - Accent1 4 2 6 2 2 3" xfId="25009"/>
    <cellStyle name="40% - Accent1 4 2 6 2 3" xfId="25010"/>
    <cellStyle name="40% - Accent1 4 2 6 2 3 2" xfId="25011"/>
    <cellStyle name="40% - Accent1 4 2 6 2 3 3" xfId="25012"/>
    <cellStyle name="40% - Accent1 4 2 6 2 4" xfId="25013"/>
    <cellStyle name="40% - Accent1 4 2 6 2 4 2" xfId="25014"/>
    <cellStyle name="40% - Accent1 4 2 6 2 5" xfId="25015"/>
    <cellStyle name="40% - Accent1 4 2 6 2 6" xfId="25016"/>
    <cellStyle name="40% - Accent1 4 2 6 3" xfId="25017"/>
    <cellStyle name="40% - Accent1 4 2 6 3 2" xfId="25018"/>
    <cellStyle name="40% - Accent1 4 2 6 3 2 2" xfId="25019"/>
    <cellStyle name="40% - Accent1 4 2 6 3 2 3" xfId="25020"/>
    <cellStyle name="40% - Accent1 4 2 6 3 3" xfId="25021"/>
    <cellStyle name="40% - Accent1 4 2 6 3 3 2" xfId="25022"/>
    <cellStyle name="40% - Accent1 4 2 6 3 3 3" xfId="25023"/>
    <cellStyle name="40% - Accent1 4 2 6 3 4" xfId="25024"/>
    <cellStyle name="40% - Accent1 4 2 6 3 4 2" xfId="25025"/>
    <cellStyle name="40% - Accent1 4 2 6 3 5" xfId="25026"/>
    <cellStyle name="40% - Accent1 4 2 6 3 6" xfId="25027"/>
    <cellStyle name="40% - Accent1 4 2 6 4" xfId="25028"/>
    <cellStyle name="40% - Accent1 4 2 6 4 2" xfId="25029"/>
    <cellStyle name="40% - Accent1 4 2 6 4 2 2" xfId="25030"/>
    <cellStyle name="40% - Accent1 4 2 6 4 2 3" xfId="25031"/>
    <cellStyle name="40% - Accent1 4 2 6 4 3" xfId="25032"/>
    <cellStyle name="40% - Accent1 4 2 6 4 3 2" xfId="25033"/>
    <cellStyle name="40% - Accent1 4 2 6 4 4" xfId="25034"/>
    <cellStyle name="40% - Accent1 4 2 6 4 5" xfId="25035"/>
    <cellStyle name="40% - Accent1 4 2 6 5" xfId="25036"/>
    <cellStyle name="40% - Accent1 4 2 6 5 2" xfId="25037"/>
    <cellStyle name="40% - Accent1 4 2 6 5 3" xfId="25038"/>
    <cellStyle name="40% - Accent1 4 2 6 6" xfId="25039"/>
    <cellStyle name="40% - Accent1 4 2 6 6 2" xfId="25040"/>
    <cellStyle name="40% - Accent1 4 2 6 6 3" xfId="25041"/>
    <cellStyle name="40% - Accent1 4 2 6 7" xfId="25042"/>
    <cellStyle name="40% - Accent1 4 2 6 7 2" xfId="25043"/>
    <cellStyle name="40% - Accent1 4 2 6 8" xfId="25044"/>
    <cellStyle name="40% - Accent1 4 2 6 9" xfId="25045"/>
    <cellStyle name="40% - Accent1 4 2 7" xfId="25046"/>
    <cellStyle name="40% - Accent1 4 2 7 2" xfId="25047"/>
    <cellStyle name="40% - Accent1 4 2 7 2 2" xfId="25048"/>
    <cellStyle name="40% - Accent1 4 2 7 2 3" xfId="25049"/>
    <cellStyle name="40% - Accent1 4 2 7 3" xfId="25050"/>
    <cellStyle name="40% - Accent1 4 2 7 3 2" xfId="25051"/>
    <cellStyle name="40% - Accent1 4 2 7 3 3" xfId="25052"/>
    <cellStyle name="40% - Accent1 4 2 7 4" xfId="25053"/>
    <cellStyle name="40% - Accent1 4 2 7 4 2" xfId="25054"/>
    <cellStyle name="40% - Accent1 4 2 7 5" xfId="25055"/>
    <cellStyle name="40% - Accent1 4 2 7 6" xfId="25056"/>
    <cellStyle name="40% - Accent1 4 2 8" xfId="25057"/>
    <cellStyle name="40% - Accent1 4 2 8 2" xfId="25058"/>
    <cellStyle name="40% - Accent1 4 2 8 2 2" xfId="25059"/>
    <cellStyle name="40% - Accent1 4 2 8 2 3" xfId="25060"/>
    <cellStyle name="40% - Accent1 4 2 8 3" xfId="25061"/>
    <cellStyle name="40% - Accent1 4 2 8 3 2" xfId="25062"/>
    <cellStyle name="40% - Accent1 4 2 8 3 3" xfId="25063"/>
    <cellStyle name="40% - Accent1 4 2 8 4" xfId="25064"/>
    <cellStyle name="40% - Accent1 4 2 8 4 2" xfId="25065"/>
    <cellStyle name="40% - Accent1 4 2 8 5" xfId="25066"/>
    <cellStyle name="40% - Accent1 4 2 8 6" xfId="25067"/>
    <cellStyle name="40% - Accent1 4 2 9" xfId="25068"/>
    <cellStyle name="40% - Accent1 4 2 9 2" xfId="25069"/>
    <cellStyle name="40% - Accent1 4 2 9 2 2" xfId="25070"/>
    <cellStyle name="40% - Accent1 4 2 9 2 3" xfId="25071"/>
    <cellStyle name="40% - Accent1 4 2 9 3" xfId="25072"/>
    <cellStyle name="40% - Accent1 4 2 9 3 2" xfId="25073"/>
    <cellStyle name="40% - Accent1 4 2 9 4" xfId="25074"/>
    <cellStyle name="40% - Accent1 4 2 9 5" xfId="25075"/>
    <cellStyle name="40% - Accent1 4 3" xfId="1585"/>
    <cellStyle name="40% - Accent1 4 3 10" xfId="25076"/>
    <cellStyle name="40% - Accent1 4 3 10 2" xfId="25077"/>
    <cellStyle name="40% - Accent1 4 3 10 3" xfId="25078"/>
    <cellStyle name="40% - Accent1 4 3 11" xfId="25079"/>
    <cellStyle name="40% - Accent1 4 3 11 2" xfId="25080"/>
    <cellStyle name="40% - Accent1 4 3 12" xfId="25081"/>
    <cellStyle name="40% - Accent1 4 3 13" xfId="25082"/>
    <cellStyle name="40% - Accent1 4 3 14" xfId="25083"/>
    <cellStyle name="40% - Accent1 4 3 2" xfId="1586"/>
    <cellStyle name="40% - Accent1 4 3 2 10" xfId="25084"/>
    <cellStyle name="40% - Accent1 4 3 2 10 2" xfId="25085"/>
    <cellStyle name="40% - Accent1 4 3 2 11" xfId="25086"/>
    <cellStyle name="40% - Accent1 4 3 2 12" xfId="25087"/>
    <cellStyle name="40% - Accent1 4 3 2 2" xfId="1587"/>
    <cellStyle name="40% - Accent1 4 3 2 2 10" xfId="25088"/>
    <cellStyle name="40% - Accent1 4 3 2 2 2" xfId="1588"/>
    <cellStyle name="40% - Accent1 4 3 2 2 2 2" xfId="25089"/>
    <cellStyle name="40% - Accent1 4 3 2 2 2 2 2" xfId="25090"/>
    <cellStyle name="40% - Accent1 4 3 2 2 2 2 2 2" xfId="25091"/>
    <cellStyle name="40% - Accent1 4 3 2 2 2 2 2 3" xfId="25092"/>
    <cellStyle name="40% - Accent1 4 3 2 2 2 2 3" xfId="25093"/>
    <cellStyle name="40% - Accent1 4 3 2 2 2 2 3 2" xfId="25094"/>
    <cellStyle name="40% - Accent1 4 3 2 2 2 2 3 3" xfId="25095"/>
    <cellStyle name="40% - Accent1 4 3 2 2 2 2 4" xfId="25096"/>
    <cellStyle name="40% - Accent1 4 3 2 2 2 2 4 2" xfId="25097"/>
    <cellStyle name="40% - Accent1 4 3 2 2 2 2 5" xfId="25098"/>
    <cellStyle name="40% - Accent1 4 3 2 2 2 2 6" xfId="25099"/>
    <cellStyle name="40% - Accent1 4 3 2 2 2 3" xfId="25100"/>
    <cellStyle name="40% - Accent1 4 3 2 2 2 3 2" xfId="25101"/>
    <cellStyle name="40% - Accent1 4 3 2 2 2 3 2 2" xfId="25102"/>
    <cellStyle name="40% - Accent1 4 3 2 2 2 3 2 3" xfId="25103"/>
    <cellStyle name="40% - Accent1 4 3 2 2 2 3 3" xfId="25104"/>
    <cellStyle name="40% - Accent1 4 3 2 2 2 3 3 2" xfId="25105"/>
    <cellStyle name="40% - Accent1 4 3 2 2 2 3 3 3" xfId="25106"/>
    <cellStyle name="40% - Accent1 4 3 2 2 2 3 4" xfId="25107"/>
    <cellStyle name="40% - Accent1 4 3 2 2 2 3 4 2" xfId="25108"/>
    <cellStyle name="40% - Accent1 4 3 2 2 2 3 5" xfId="25109"/>
    <cellStyle name="40% - Accent1 4 3 2 2 2 3 6" xfId="25110"/>
    <cellStyle name="40% - Accent1 4 3 2 2 2 4" xfId="25111"/>
    <cellStyle name="40% - Accent1 4 3 2 2 2 4 2" xfId="25112"/>
    <cellStyle name="40% - Accent1 4 3 2 2 2 4 2 2" xfId="25113"/>
    <cellStyle name="40% - Accent1 4 3 2 2 2 4 2 3" xfId="25114"/>
    <cellStyle name="40% - Accent1 4 3 2 2 2 4 3" xfId="25115"/>
    <cellStyle name="40% - Accent1 4 3 2 2 2 4 3 2" xfId="25116"/>
    <cellStyle name="40% - Accent1 4 3 2 2 2 4 4" xfId="25117"/>
    <cellStyle name="40% - Accent1 4 3 2 2 2 4 5" xfId="25118"/>
    <cellStyle name="40% - Accent1 4 3 2 2 2 5" xfId="25119"/>
    <cellStyle name="40% - Accent1 4 3 2 2 2 5 2" xfId="25120"/>
    <cellStyle name="40% - Accent1 4 3 2 2 2 5 3" xfId="25121"/>
    <cellStyle name="40% - Accent1 4 3 2 2 2 6" xfId="25122"/>
    <cellStyle name="40% - Accent1 4 3 2 2 2 6 2" xfId="25123"/>
    <cellStyle name="40% - Accent1 4 3 2 2 2 6 3" xfId="25124"/>
    <cellStyle name="40% - Accent1 4 3 2 2 2 7" xfId="25125"/>
    <cellStyle name="40% - Accent1 4 3 2 2 2 7 2" xfId="25126"/>
    <cellStyle name="40% - Accent1 4 3 2 2 2 8" xfId="25127"/>
    <cellStyle name="40% - Accent1 4 3 2 2 2 9" xfId="25128"/>
    <cellStyle name="40% - Accent1 4 3 2 2 3" xfId="25129"/>
    <cellStyle name="40% - Accent1 4 3 2 2 3 2" xfId="25130"/>
    <cellStyle name="40% - Accent1 4 3 2 2 3 2 2" xfId="25131"/>
    <cellStyle name="40% - Accent1 4 3 2 2 3 2 3" xfId="25132"/>
    <cellStyle name="40% - Accent1 4 3 2 2 3 3" xfId="25133"/>
    <cellStyle name="40% - Accent1 4 3 2 2 3 3 2" xfId="25134"/>
    <cellStyle name="40% - Accent1 4 3 2 2 3 3 3" xfId="25135"/>
    <cellStyle name="40% - Accent1 4 3 2 2 3 4" xfId="25136"/>
    <cellStyle name="40% - Accent1 4 3 2 2 3 4 2" xfId="25137"/>
    <cellStyle name="40% - Accent1 4 3 2 2 3 5" xfId="25138"/>
    <cellStyle name="40% - Accent1 4 3 2 2 3 6" xfId="25139"/>
    <cellStyle name="40% - Accent1 4 3 2 2 4" xfId="25140"/>
    <cellStyle name="40% - Accent1 4 3 2 2 4 2" xfId="25141"/>
    <cellStyle name="40% - Accent1 4 3 2 2 4 2 2" xfId="25142"/>
    <cellStyle name="40% - Accent1 4 3 2 2 4 2 3" xfId="25143"/>
    <cellStyle name="40% - Accent1 4 3 2 2 4 3" xfId="25144"/>
    <cellStyle name="40% - Accent1 4 3 2 2 4 3 2" xfId="25145"/>
    <cellStyle name="40% - Accent1 4 3 2 2 4 3 3" xfId="25146"/>
    <cellStyle name="40% - Accent1 4 3 2 2 4 4" xfId="25147"/>
    <cellStyle name="40% - Accent1 4 3 2 2 4 4 2" xfId="25148"/>
    <cellStyle name="40% - Accent1 4 3 2 2 4 5" xfId="25149"/>
    <cellStyle name="40% - Accent1 4 3 2 2 4 6" xfId="25150"/>
    <cellStyle name="40% - Accent1 4 3 2 2 5" xfId="25151"/>
    <cellStyle name="40% - Accent1 4 3 2 2 5 2" xfId="25152"/>
    <cellStyle name="40% - Accent1 4 3 2 2 5 2 2" xfId="25153"/>
    <cellStyle name="40% - Accent1 4 3 2 2 5 2 3" xfId="25154"/>
    <cellStyle name="40% - Accent1 4 3 2 2 5 3" xfId="25155"/>
    <cellStyle name="40% - Accent1 4 3 2 2 5 3 2" xfId="25156"/>
    <cellStyle name="40% - Accent1 4 3 2 2 5 4" xfId="25157"/>
    <cellStyle name="40% - Accent1 4 3 2 2 5 5" xfId="25158"/>
    <cellStyle name="40% - Accent1 4 3 2 2 6" xfId="25159"/>
    <cellStyle name="40% - Accent1 4 3 2 2 6 2" xfId="25160"/>
    <cellStyle name="40% - Accent1 4 3 2 2 6 3" xfId="25161"/>
    <cellStyle name="40% - Accent1 4 3 2 2 7" xfId="25162"/>
    <cellStyle name="40% - Accent1 4 3 2 2 7 2" xfId="25163"/>
    <cellStyle name="40% - Accent1 4 3 2 2 7 3" xfId="25164"/>
    <cellStyle name="40% - Accent1 4 3 2 2 8" xfId="25165"/>
    <cellStyle name="40% - Accent1 4 3 2 2 8 2" xfId="25166"/>
    <cellStyle name="40% - Accent1 4 3 2 2 9" xfId="25167"/>
    <cellStyle name="40% - Accent1 4 3 2 3" xfId="1589"/>
    <cellStyle name="40% - Accent1 4 3 2 3 2" xfId="25168"/>
    <cellStyle name="40% - Accent1 4 3 2 3 2 2" xfId="25169"/>
    <cellStyle name="40% - Accent1 4 3 2 3 2 2 2" xfId="25170"/>
    <cellStyle name="40% - Accent1 4 3 2 3 2 2 3" xfId="25171"/>
    <cellStyle name="40% - Accent1 4 3 2 3 2 3" xfId="25172"/>
    <cellStyle name="40% - Accent1 4 3 2 3 2 3 2" xfId="25173"/>
    <cellStyle name="40% - Accent1 4 3 2 3 2 3 3" xfId="25174"/>
    <cellStyle name="40% - Accent1 4 3 2 3 2 4" xfId="25175"/>
    <cellStyle name="40% - Accent1 4 3 2 3 2 4 2" xfId="25176"/>
    <cellStyle name="40% - Accent1 4 3 2 3 2 5" xfId="25177"/>
    <cellStyle name="40% - Accent1 4 3 2 3 2 6" xfId="25178"/>
    <cellStyle name="40% - Accent1 4 3 2 3 3" xfId="25179"/>
    <cellStyle name="40% - Accent1 4 3 2 3 3 2" xfId="25180"/>
    <cellStyle name="40% - Accent1 4 3 2 3 3 2 2" xfId="25181"/>
    <cellStyle name="40% - Accent1 4 3 2 3 3 2 3" xfId="25182"/>
    <cellStyle name="40% - Accent1 4 3 2 3 3 3" xfId="25183"/>
    <cellStyle name="40% - Accent1 4 3 2 3 3 3 2" xfId="25184"/>
    <cellStyle name="40% - Accent1 4 3 2 3 3 3 3" xfId="25185"/>
    <cellStyle name="40% - Accent1 4 3 2 3 3 4" xfId="25186"/>
    <cellStyle name="40% - Accent1 4 3 2 3 3 4 2" xfId="25187"/>
    <cellStyle name="40% - Accent1 4 3 2 3 3 5" xfId="25188"/>
    <cellStyle name="40% - Accent1 4 3 2 3 3 6" xfId="25189"/>
    <cellStyle name="40% - Accent1 4 3 2 3 4" xfId="25190"/>
    <cellStyle name="40% - Accent1 4 3 2 3 4 2" xfId="25191"/>
    <cellStyle name="40% - Accent1 4 3 2 3 4 2 2" xfId="25192"/>
    <cellStyle name="40% - Accent1 4 3 2 3 4 2 3" xfId="25193"/>
    <cellStyle name="40% - Accent1 4 3 2 3 4 3" xfId="25194"/>
    <cellStyle name="40% - Accent1 4 3 2 3 4 3 2" xfId="25195"/>
    <cellStyle name="40% - Accent1 4 3 2 3 4 4" xfId="25196"/>
    <cellStyle name="40% - Accent1 4 3 2 3 4 5" xfId="25197"/>
    <cellStyle name="40% - Accent1 4 3 2 3 5" xfId="25198"/>
    <cellStyle name="40% - Accent1 4 3 2 3 5 2" xfId="25199"/>
    <cellStyle name="40% - Accent1 4 3 2 3 5 3" xfId="25200"/>
    <cellStyle name="40% - Accent1 4 3 2 3 6" xfId="25201"/>
    <cellStyle name="40% - Accent1 4 3 2 3 6 2" xfId="25202"/>
    <cellStyle name="40% - Accent1 4 3 2 3 6 3" xfId="25203"/>
    <cellStyle name="40% - Accent1 4 3 2 3 7" xfId="25204"/>
    <cellStyle name="40% - Accent1 4 3 2 3 7 2" xfId="25205"/>
    <cellStyle name="40% - Accent1 4 3 2 3 8" xfId="25206"/>
    <cellStyle name="40% - Accent1 4 3 2 3 9" xfId="25207"/>
    <cellStyle name="40% - Accent1 4 3 2 4" xfId="25208"/>
    <cellStyle name="40% - Accent1 4 3 2 4 2" xfId="25209"/>
    <cellStyle name="40% - Accent1 4 3 2 4 2 2" xfId="25210"/>
    <cellStyle name="40% - Accent1 4 3 2 4 2 2 2" xfId="25211"/>
    <cellStyle name="40% - Accent1 4 3 2 4 2 2 3" xfId="25212"/>
    <cellStyle name="40% - Accent1 4 3 2 4 2 3" xfId="25213"/>
    <cellStyle name="40% - Accent1 4 3 2 4 2 3 2" xfId="25214"/>
    <cellStyle name="40% - Accent1 4 3 2 4 2 3 3" xfId="25215"/>
    <cellStyle name="40% - Accent1 4 3 2 4 2 4" xfId="25216"/>
    <cellStyle name="40% - Accent1 4 3 2 4 2 4 2" xfId="25217"/>
    <cellStyle name="40% - Accent1 4 3 2 4 2 5" xfId="25218"/>
    <cellStyle name="40% - Accent1 4 3 2 4 2 6" xfId="25219"/>
    <cellStyle name="40% - Accent1 4 3 2 4 3" xfId="25220"/>
    <cellStyle name="40% - Accent1 4 3 2 4 3 2" xfId="25221"/>
    <cellStyle name="40% - Accent1 4 3 2 4 3 2 2" xfId="25222"/>
    <cellStyle name="40% - Accent1 4 3 2 4 3 2 3" xfId="25223"/>
    <cellStyle name="40% - Accent1 4 3 2 4 3 3" xfId="25224"/>
    <cellStyle name="40% - Accent1 4 3 2 4 3 3 2" xfId="25225"/>
    <cellStyle name="40% - Accent1 4 3 2 4 3 3 3" xfId="25226"/>
    <cellStyle name="40% - Accent1 4 3 2 4 3 4" xfId="25227"/>
    <cellStyle name="40% - Accent1 4 3 2 4 3 4 2" xfId="25228"/>
    <cellStyle name="40% - Accent1 4 3 2 4 3 5" xfId="25229"/>
    <cellStyle name="40% - Accent1 4 3 2 4 3 6" xfId="25230"/>
    <cellStyle name="40% - Accent1 4 3 2 4 4" xfId="25231"/>
    <cellStyle name="40% - Accent1 4 3 2 4 4 2" xfId="25232"/>
    <cellStyle name="40% - Accent1 4 3 2 4 4 2 2" xfId="25233"/>
    <cellStyle name="40% - Accent1 4 3 2 4 4 2 3" xfId="25234"/>
    <cellStyle name="40% - Accent1 4 3 2 4 4 3" xfId="25235"/>
    <cellStyle name="40% - Accent1 4 3 2 4 4 3 2" xfId="25236"/>
    <cellStyle name="40% - Accent1 4 3 2 4 4 4" xfId="25237"/>
    <cellStyle name="40% - Accent1 4 3 2 4 4 5" xfId="25238"/>
    <cellStyle name="40% - Accent1 4 3 2 4 5" xfId="25239"/>
    <cellStyle name="40% - Accent1 4 3 2 4 5 2" xfId="25240"/>
    <cellStyle name="40% - Accent1 4 3 2 4 5 3" xfId="25241"/>
    <cellStyle name="40% - Accent1 4 3 2 4 6" xfId="25242"/>
    <cellStyle name="40% - Accent1 4 3 2 4 6 2" xfId="25243"/>
    <cellStyle name="40% - Accent1 4 3 2 4 6 3" xfId="25244"/>
    <cellStyle name="40% - Accent1 4 3 2 4 7" xfId="25245"/>
    <cellStyle name="40% - Accent1 4 3 2 4 7 2" xfId="25246"/>
    <cellStyle name="40% - Accent1 4 3 2 4 8" xfId="25247"/>
    <cellStyle name="40% - Accent1 4 3 2 4 9" xfId="25248"/>
    <cellStyle name="40% - Accent1 4 3 2 5" xfId="25249"/>
    <cellStyle name="40% - Accent1 4 3 2 5 2" xfId="25250"/>
    <cellStyle name="40% - Accent1 4 3 2 5 2 2" xfId="25251"/>
    <cellStyle name="40% - Accent1 4 3 2 5 2 3" xfId="25252"/>
    <cellStyle name="40% - Accent1 4 3 2 5 3" xfId="25253"/>
    <cellStyle name="40% - Accent1 4 3 2 5 3 2" xfId="25254"/>
    <cellStyle name="40% - Accent1 4 3 2 5 3 3" xfId="25255"/>
    <cellStyle name="40% - Accent1 4 3 2 5 4" xfId="25256"/>
    <cellStyle name="40% - Accent1 4 3 2 5 4 2" xfId="25257"/>
    <cellStyle name="40% - Accent1 4 3 2 5 5" xfId="25258"/>
    <cellStyle name="40% - Accent1 4 3 2 5 6" xfId="25259"/>
    <cellStyle name="40% - Accent1 4 3 2 6" xfId="25260"/>
    <cellStyle name="40% - Accent1 4 3 2 6 2" xfId="25261"/>
    <cellStyle name="40% - Accent1 4 3 2 6 2 2" xfId="25262"/>
    <cellStyle name="40% - Accent1 4 3 2 6 2 3" xfId="25263"/>
    <cellStyle name="40% - Accent1 4 3 2 6 3" xfId="25264"/>
    <cellStyle name="40% - Accent1 4 3 2 6 3 2" xfId="25265"/>
    <cellStyle name="40% - Accent1 4 3 2 6 3 3" xfId="25266"/>
    <cellStyle name="40% - Accent1 4 3 2 6 4" xfId="25267"/>
    <cellStyle name="40% - Accent1 4 3 2 6 4 2" xfId="25268"/>
    <cellStyle name="40% - Accent1 4 3 2 6 5" xfId="25269"/>
    <cellStyle name="40% - Accent1 4 3 2 6 6" xfId="25270"/>
    <cellStyle name="40% - Accent1 4 3 2 7" xfId="25271"/>
    <cellStyle name="40% - Accent1 4 3 2 7 2" xfId="25272"/>
    <cellStyle name="40% - Accent1 4 3 2 7 2 2" xfId="25273"/>
    <cellStyle name="40% - Accent1 4 3 2 7 2 3" xfId="25274"/>
    <cellStyle name="40% - Accent1 4 3 2 7 3" xfId="25275"/>
    <cellStyle name="40% - Accent1 4 3 2 7 3 2" xfId="25276"/>
    <cellStyle name="40% - Accent1 4 3 2 7 4" xfId="25277"/>
    <cellStyle name="40% - Accent1 4 3 2 7 5" xfId="25278"/>
    <cellStyle name="40% - Accent1 4 3 2 8" xfId="25279"/>
    <cellStyle name="40% - Accent1 4 3 2 8 2" xfId="25280"/>
    <cellStyle name="40% - Accent1 4 3 2 8 3" xfId="25281"/>
    <cellStyle name="40% - Accent1 4 3 2 9" xfId="25282"/>
    <cellStyle name="40% - Accent1 4 3 2 9 2" xfId="25283"/>
    <cellStyle name="40% - Accent1 4 3 2 9 3" xfId="25284"/>
    <cellStyle name="40% - Accent1 4 3 3" xfId="1590"/>
    <cellStyle name="40% - Accent1 4 3 3 10" xfId="25285"/>
    <cellStyle name="40% - Accent1 4 3 3 2" xfId="1591"/>
    <cellStyle name="40% - Accent1 4 3 3 2 2" xfId="25286"/>
    <cellStyle name="40% - Accent1 4 3 3 2 2 2" xfId="25287"/>
    <cellStyle name="40% - Accent1 4 3 3 2 2 2 2" xfId="25288"/>
    <cellStyle name="40% - Accent1 4 3 3 2 2 2 3" xfId="25289"/>
    <cellStyle name="40% - Accent1 4 3 3 2 2 3" xfId="25290"/>
    <cellStyle name="40% - Accent1 4 3 3 2 2 3 2" xfId="25291"/>
    <cellStyle name="40% - Accent1 4 3 3 2 2 3 3" xfId="25292"/>
    <cellStyle name="40% - Accent1 4 3 3 2 2 4" xfId="25293"/>
    <cellStyle name="40% - Accent1 4 3 3 2 2 4 2" xfId="25294"/>
    <cellStyle name="40% - Accent1 4 3 3 2 2 5" xfId="25295"/>
    <cellStyle name="40% - Accent1 4 3 3 2 2 6" xfId="25296"/>
    <cellStyle name="40% - Accent1 4 3 3 2 3" xfId="25297"/>
    <cellStyle name="40% - Accent1 4 3 3 2 3 2" xfId="25298"/>
    <cellStyle name="40% - Accent1 4 3 3 2 3 2 2" xfId="25299"/>
    <cellStyle name="40% - Accent1 4 3 3 2 3 2 3" xfId="25300"/>
    <cellStyle name="40% - Accent1 4 3 3 2 3 3" xfId="25301"/>
    <cellStyle name="40% - Accent1 4 3 3 2 3 3 2" xfId="25302"/>
    <cellStyle name="40% - Accent1 4 3 3 2 3 3 3" xfId="25303"/>
    <cellStyle name="40% - Accent1 4 3 3 2 3 4" xfId="25304"/>
    <cellStyle name="40% - Accent1 4 3 3 2 3 4 2" xfId="25305"/>
    <cellStyle name="40% - Accent1 4 3 3 2 3 5" xfId="25306"/>
    <cellStyle name="40% - Accent1 4 3 3 2 3 6" xfId="25307"/>
    <cellStyle name="40% - Accent1 4 3 3 2 4" xfId="25308"/>
    <cellStyle name="40% - Accent1 4 3 3 2 4 2" xfId="25309"/>
    <cellStyle name="40% - Accent1 4 3 3 2 4 2 2" xfId="25310"/>
    <cellStyle name="40% - Accent1 4 3 3 2 4 2 3" xfId="25311"/>
    <cellStyle name="40% - Accent1 4 3 3 2 4 3" xfId="25312"/>
    <cellStyle name="40% - Accent1 4 3 3 2 4 3 2" xfId="25313"/>
    <cellStyle name="40% - Accent1 4 3 3 2 4 4" xfId="25314"/>
    <cellStyle name="40% - Accent1 4 3 3 2 4 5" xfId="25315"/>
    <cellStyle name="40% - Accent1 4 3 3 2 5" xfId="25316"/>
    <cellStyle name="40% - Accent1 4 3 3 2 5 2" xfId="25317"/>
    <cellStyle name="40% - Accent1 4 3 3 2 5 3" xfId="25318"/>
    <cellStyle name="40% - Accent1 4 3 3 2 6" xfId="25319"/>
    <cellStyle name="40% - Accent1 4 3 3 2 6 2" xfId="25320"/>
    <cellStyle name="40% - Accent1 4 3 3 2 6 3" xfId="25321"/>
    <cellStyle name="40% - Accent1 4 3 3 2 7" xfId="25322"/>
    <cellStyle name="40% - Accent1 4 3 3 2 7 2" xfId="25323"/>
    <cellStyle name="40% - Accent1 4 3 3 2 8" xfId="25324"/>
    <cellStyle name="40% - Accent1 4 3 3 2 9" xfId="25325"/>
    <cellStyle name="40% - Accent1 4 3 3 3" xfId="25326"/>
    <cellStyle name="40% - Accent1 4 3 3 3 2" xfId="25327"/>
    <cellStyle name="40% - Accent1 4 3 3 3 2 2" xfId="25328"/>
    <cellStyle name="40% - Accent1 4 3 3 3 2 3" xfId="25329"/>
    <cellStyle name="40% - Accent1 4 3 3 3 3" xfId="25330"/>
    <cellStyle name="40% - Accent1 4 3 3 3 3 2" xfId="25331"/>
    <cellStyle name="40% - Accent1 4 3 3 3 3 3" xfId="25332"/>
    <cellStyle name="40% - Accent1 4 3 3 3 4" xfId="25333"/>
    <cellStyle name="40% - Accent1 4 3 3 3 4 2" xfId="25334"/>
    <cellStyle name="40% - Accent1 4 3 3 3 5" xfId="25335"/>
    <cellStyle name="40% - Accent1 4 3 3 3 6" xfId="25336"/>
    <cellStyle name="40% - Accent1 4 3 3 4" xfId="25337"/>
    <cellStyle name="40% - Accent1 4 3 3 4 2" xfId="25338"/>
    <cellStyle name="40% - Accent1 4 3 3 4 2 2" xfId="25339"/>
    <cellStyle name="40% - Accent1 4 3 3 4 2 3" xfId="25340"/>
    <cellStyle name="40% - Accent1 4 3 3 4 3" xfId="25341"/>
    <cellStyle name="40% - Accent1 4 3 3 4 3 2" xfId="25342"/>
    <cellStyle name="40% - Accent1 4 3 3 4 3 3" xfId="25343"/>
    <cellStyle name="40% - Accent1 4 3 3 4 4" xfId="25344"/>
    <cellStyle name="40% - Accent1 4 3 3 4 4 2" xfId="25345"/>
    <cellStyle name="40% - Accent1 4 3 3 4 5" xfId="25346"/>
    <cellStyle name="40% - Accent1 4 3 3 4 6" xfId="25347"/>
    <cellStyle name="40% - Accent1 4 3 3 5" xfId="25348"/>
    <cellStyle name="40% - Accent1 4 3 3 5 2" xfId="25349"/>
    <cellStyle name="40% - Accent1 4 3 3 5 2 2" xfId="25350"/>
    <cellStyle name="40% - Accent1 4 3 3 5 2 3" xfId="25351"/>
    <cellStyle name="40% - Accent1 4 3 3 5 3" xfId="25352"/>
    <cellStyle name="40% - Accent1 4 3 3 5 3 2" xfId="25353"/>
    <cellStyle name="40% - Accent1 4 3 3 5 4" xfId="25354"/>
    <cellStyle name="40% - Accent1 4 3 3 5 5" xfId="25355"/>
    <cellStyle name="40% - Accent1 4 3 3 6" xfId="25356"/>
    <cellStyle name="40% - Accent1 4 3 3 6 2" xfId="25357"/>
    <cellStyle name="40% - Accent1 4 3 3 6 3" xfId="25358"/>
    <cellStyle name="40% - Accent1 4 3 3 7" xfId="25359"/>
    <cellStyle name="40% - Accent1 4 3 3 7 2" xfId="25360"/>
    <cellStyle name="40% - Accent1 4 3 3 7 3" xfId="25361"/>
    <cellStyle name="40% - Accent1 4 3 3 8" xfId="25362"/>
    <cellStyle name="40% - Accent1 4 3 3 8 2" xfId="25363"/>
    <cellStyle name="40% - Accent1 4 3 3 9" xfId="25364"/>
    <cellStyle name="40% - Accent1 4 3 4" xfId="1592"/>
    <cellStyle name="40% - Accent1 4 3 4 2" xfId="25365"/>
    <cellStyle name="40% - Accent1 4 3 4 2 2" xfId="25366"/>
    <cellStyle name="40% - Accent1 4 3 4 2 2 2" xfId="25367"/>
    <cellStyle name="40% - Accent1 4 3 4 2 2 3" xfId="25368"/>
    <cellStyle name="40% - Accent1 4 3 4 2 3" xfId="25369"/>
    <cellStyle name="40% - Accent1 4 3 4 2 3 2" xfId="25370"/>
    <cellStyle name="40% - Accent1 4 3 4 2 3 3" xfId="25371"/>
    <cellStyle name="40% - Accent1 4 3 4 2 4" xfId="25372"/>
    <cellStyle name="40% - Accent1 4 3 4 2 4 2" xfId="25373"/>
    <cellStyle name="40% - Accent1 4 3 4 2 5" xfId="25374"/>
    <cellStyle name="40% - Accent1 4 3 4 2 6" xfId="25375"/>
    <cellStyle name="40% - Accent1 4 3 4 3" xfId="25376"/>
    <cellStyle name="40% - Accent1 4 3 4 3 2" xfId="25377"/>
    <cellStyle name="40% - Accent1 4 3 4 3 2 2" xfId="25378"/>
    <cellStyle name="40% - Accent1 4 3 4 3 2 3" xfId="25379"/>
    <cellStyle name="40% - Accent1 4 3 4 3 3" xfId="25380"/>
    <cellStyle name="40% - Accent1 4 3 4 3 3 2" xfId="25381"/>
    <cellStyle name="40% - Accent1 4 3 4 3 3 3" xfId="25382"/>
    <cellStyle name="40% - Accent1 4 3 4 3 4" xfId="25383"/>
    <cellStyle name="40% - Accent1 4 3 4 3 4 2" xfId="25384"/>
    <cellStyle name="40% - Accent1 4 3 4 3 5" xfId="25385"/>
    <cellStyle name="40% - Accent1 4 3 4 3 6" xfId="25386"/>
    <cellStyle name="40% - Accent1 4 3 4 4" xfId="25387"/>
    <cellStyle name="40% - Accent1 4 3 4 4 2" xfId="25388"/>
    <cellStyle name="40% - Accent1 4 3 4 4 2 2" xfId="25389"/>
    <cellStyle name="40% - Accent1 4 3 4 4 2 3" xfId="25390"/>
    <cellStyle name="40% - Accent1 4 3 4 4 3" xfId="25391"/>
    <cellStyle name="40% - Accent1 4 3 4 4 3 2" xfId="25392"/>
    <cellStyle name="40% - Accent1 4 3 4 4 4" xfId="25393"/>
    <cellStyle name="40% - Accent1 4 3 4 4 5" xfId="25394"/>
    <cellStyle name="40% - Accent1 4 3 4 5" xfId="25395"/>
    <cellStyle name="40% - Accent1 4 3 4 5 2" xfId="25396"/>
    <cellStyle name="40% - Accent1 4 3 4 5 3" xfId="25397"/>
    <cellStyle name="40% - Accent1 4 3 4 6" xfId="25398"/>
    <cellStyle name="40% - Accent1 4 3 4 6 2" xfId="25399"/>
    <cellStyle name="40% - Accent1 4 3 4 6 3" xfId="25400"/>
    <cellStyle name="40% - Accent1 4 3 4 7" xfId="25401"/>
    <cellStyle name="40% - Accent1 4 3 4 7 2" xfId="25402"/>
    <cellStyle name="40% - Accent1 4 3 4 8" xfId="25403"/>
    <cellStyle name="40% - Accent1 4 3 4 9" xfId="25404"/>
    <cellStyle name="40% - Accent1 4 3 5" xfId="8855"/>
    <cellStyle name="40% - Accent1 4 3 5 2" xfId="25405"/>
    <cellStyle name="40% - Accent1 4 3 5 2 2" xfId="25406"/>
    <cellStyle name="40% - Accent1 4 3 5 2 2 2" xfId="25407"/>
    <cellStyle name="40% - Accent1 4 3 5 2 2 3" xfId="25408"/>
    <cellStyle name="40% - Accent1 4 3 5 2 3" xfId="25409"/>
    <cellStyle name="40% - Accent1 4 3 5 2 3 2" xfId="25410"/>
    <cellStyle name="40% - Accent1 4 3 5 2 3 3" xfId="25411"/>
    <cellStyle name="40% - Accent1 4 3 5 2 4" xfId="25412"/>
    <cellStyle name="40% - Accent1 4 3 5 2 4 2" xfId="25413"/>
    <cellStyle name="40% - Accent1 4 3 5 2 5" xfId="25414"/>
    <cellStyle name="40% - Accent1 4 3 5 2 6" xfId="25415"/>
    <cellStyle name="40% - Accent1 4 3 5 3" xfId="25416"/>
    <cellStyle name="40% - Accent1 4 3 5 3 2" xfId="25417"/>
    <cellStyle name="40% - Accent1 4 3 5 3 2 2" xfId="25418"/>
    <cellStyle name="40% - Accent1 4 3 5 3 2 3" xfId="25419"/>
    <cellStyle name="40% - Accent1 4 3 5 3 3" xfId="25420"/>
    <cellStyle name="40% - Accent1 4 3 5 3 3 2" xfId="25421"/>
    <cellStyle name="40% - Accent1 4 3 5 3 3 3" xfId="25422"/>
    <cellStyle name="40% - Accent1 4 3 5 3 4" xfId="25423"/>
    <cellStyle name="40% - Accent1 4 3 5 3 4 2" xfId="25424"/>
    <cellStyle name="40% - Accent1 4 3 5 3 5" xfId="25425"/>
    <cellStyle name="40% - Accent1 4 3 5 3 6" xfId="25426"/>
    <cellStyle name="40% - Accent1 4 3 5 4" xfId="25427"/>
    <cellStyle name="40% - Accent1 4 3 5 4 2" xfId="25428"/>
    <cellStyle name="40% - Accent1 4 3 5 4 2 2" xfId="25429"/>
    <cellStyle name="40% - Accent1 4 3 5 4 2 3" xfId="25430"/>
    <cellStyle name="40% - Accent1 4 3 5 4 3" xfId="25431"/>
    <cellStyle name="40% - Accent1 4 3 5 4 3 2" xfId="25432"/>
    <cellStyle name="40% - Accent1 4 3 5 4 4" xfId="25433"/>
    <cellStyle name="40% - Accent1 4 3 5 4 5" xfId="25434"/>
    <cellStyle name="40% - Accent1 4 3 5 5" xfId="25435"/>
    <cellStyle name="40% - Accent1 4 3 5 5 2" xfId="25436"/>
    <cellStyle name="40% - Accent1 4 3 5 5 3" xfId="25437"/>
    <cellStyle name="40% - Accent1 4 3 5 6" xfId="25438"/>
    <cellStyle name="40% - Accent1 4 3 5 6 2" xfId="25439"/>
    <cellStyle name="40% - Accent1 4 3 5 6 3" xfId="25440"/>
    <cellStyle name="40% - Accent1 4 3 5 7" xfId="25441"/>
    <cellStyle name="40% - Accent1 4 3 5 7 2" xfId="25442"/>
    <cellStyle name="40% - Accent1 4 3 5 8" xfId="25443"/>
    <cellStyle name="40% - Accent1 4 3 5 9" xfId="25444"/>
    <cellStyle name="40% - Accent1 4 3 6" xfId="25445"/>
    <cellStyle name="40% - Accent1 4 3 6 2" xfId="25446"/>
    <cellStyle name="40% - Accent1 4 3 6 2 2" xfId="25447"/>
    <cellStyle name="40% - Accent1 4 3 6 2 3" xfId="25448"/>
    <cellStyle name="40% - Accent1 4 3 6 3" xfId="25449"/>
    <cellStyle name="40% - Accent1 4 3 6 3 2" xfId="25450"/>
    <cellStyle name="40% - Accent1 4 3 6 3 3" xfId="25451"/>
    <cellStyle name="40% - Accent1 4 3 6 4" xfId="25452"/>
    <cellStyle name="40% - Accent1 4 3 6 4 2" xfId="25453"/>
    <cellStyle name="40% - Accent1 4 3 6 5" xfId="25454"/>
    <cellStyle name="40% - Accent1 4 3 6 6" xfId="25455"/>
    <cellStyle name="40% - Accent1 4 3 7" xfId="25456"/>
    <cellStyle name="40% - Accent1 4 3 7 2" xfId="25457"/>
    <cellStyle name="40% - Accent1 4 3 7 2 2" xfId="25458"/>
    <cellStyle name="40% - Accent1 4 3 7 2 3" xfId="25459"/>
    <cellStyle name="40% - Accent1 4 3 7 3" xfId="25460"/>
    <cellStyle name="40% - Accent1 4 3 7 3 2" xfId="25461"/>
    <cellStyle name="40% - Accent1 4 3 7 3 3" xfId="25462"/>
    <cellStyle name="40% - Accent1 4 3 7 4" xfId="25463"/>
    <cellStyle name="40% - Accent1 4 3 7 4 2" xfId="25464"/>
    <cellStyle name="40% - Accent1 4 3 7 5" xfId="25465"/>
    <cellStyle name="40% - Accent1 4 3 7 6" xfId="25466"/>
    <cellStyle name="40% - Accent1 4 3 8" xfId="25467"/>
    <cellStyle name="40% - Accent1 4 3 8 2" xfId="25468"/>
    <cellStyle name="40% - Accent1 4 3 8 2 2" xfId="25469"/>
    <cellStyle name="40% - Accent1 4 3 8 2 3" xfId="25470"/>
    <cellStyle name="40% - Accent1 4 3 8 3" xfId="25471"/>
    <cellStyle name="40% - Accent1 4 3 8 3 2" xfId="25472"/>
    <cellStyle name="40% - Accent1 4 3 8 4" xfId="25473"/>
    <cellStyle name="40% - Accent1 4 3 8 5" xfId="25474"/>
    <cellStyle name="40% - Accent1 4 3 9" xfId="25475"/>
    <cellStyle name="40% - Accent1 4 3 9 2" xfId="25476"/>
    <cellStyle name="40% - Accent1 4 3 9 3" xfId="25477"/>
    <cellStyle name="40% - Accent1 4 4" xfId="1593"/>
    <cellStyle name="40% - Accent1 4 4 10" xfId="25478"/>
    <cellStyle name="40% - Accent1 4 4 10 2" xfId="25479"/>
    <cellStyle name="40% - Accent1 4 4 11" xfId="25480"/>
    <cellStyle name="40% - Accent1 4 4 12" xfId="25481"/>
    <cellStyle name="40% - Accent1 4 4 2" xfId="1594"/>
    <cellStyle name="40% - Accent1 4 4 2 10" xfId="25482"/>
    <cellStyle name="40% - Accent1 4 4 2 2" xfId="1595"/>
    <cellStyle name="40% - Accent1 4 4 2 2 2" xfId="25483"/>
    <cellStyle name="40% - Accent1 4 4 2 2 2 2" xfId="25484"/>
    <cellStyle name="40% - Accent1 4 4 2 2 2 2 2" xfId="25485"/>
    <cellStyle name="40% - Accent1 4 4 2 2 2 2 3" xfId="25486"/>
    <cellStyle name="40% - Accent1 4 4 2 2 2 3" xfId="25487"/>
    <cellStyle name="40% - Accent1 4 4 2 2 2 3 2" xfId="25488"/>
    <cellStyle name="40% - Accent1 4 4 2 2 2 3 3" xfId="25489"/>
    <cellStyle name="40% - Accent1 4 4 2 2 2 4" xfId="25490"/>
    <cellStyle name="40% - Accent1 4 4 2 2 2 4 2" xfId="25491"/>
    <cellStyle name="40% - Accent1 4 4 2 2 2 5" xfId="25492"/>
    <cellStyle name="40% - Accent1 4 4 2 2 2 6" xfId="25493"/>
    <cellStyle name="40% - Accent1 4 4 2 2 3" xfId="25494"/>
    <cellStyle name="40% - Accent1 4 4 2 2 3 2" xfId="25495"/>
    <cellStyle name="40% - Accent1 4 4 2 2 3 2 2" xfId="25496"/>
    <cellStyle name="40% - Accent1 4 4 2 2 3 2 3" xfId="25497"/>
    <cellStyle name="40% - Accent1 4 4 2 2 3 3" xfId="25498"/>
    <cellStyle name="40% - Accent1 4 4 2 2 3 3 2" xfId="25499"/>
    <cellStyle name="40% - Accent1 4 4 2 2 3 3 3" xfId="25500"/>
    <cellStyle name="40% - Accent1 4 4 2 2 3 4" xfId="25501"/>
    <cellStyle name="40% - Accent1 4 4 2 2 3 4 2" xfId="25502"/>
    <cellStyle name="40% - Accent1 4 4 2 2 3 5" xfId="25503"/>
    <cellStyle name="40% - Accent1 4 4 2 2 3 6" xfId="25504"/>
    <cellStyle name="40% - Accent1 4 4 2 2 4" xfId="25505"/>
    <cellStyle name="40% - Accent1 4 4 2 2 4 2" xfId="25506"/>
    <cellStyle name="40% - Accent1 4 4 2 2 4 2 2" xfId="25507"/>
    <cellStyle name="40% - Accent1 4 4 2 2 4 2 3" xfId="25508"/>
    <cellStyle name="40% - Accent1 4 4 2 2 4 3" xfId="25509"/>
    <cellStyle name="40% - Accent1 4 4 2 2 4 3 2" xfId="25510"/>
    <cellStyle name="40% - Accent1 4 4 2 2 4 4" xfId="25511"/>
    <cellStyle name="40% - Accent1 4 4 2 2 4 5" xfId="25512"/>
    <cellStyle name="40% - Accent1 4 4 2 2 5" xfId="25513"/>
    <cellStyle name="40% - Accent1 4 4 2 2 5 2" xfId="25514"/>
    <cellStyle name="40% - Accent1 4 4 2 2 5 3" xfId="25515"/>
    <cellStyle name="40% - Accent1 4 4 2 2 6" xfId="25516"/>
    <cellStyle name="40% - Accent1 4 4 2 2 6 2" xfId="25517"/>
    <cellStyle name="40% - Accent1 4 4 2 2 6 3" xfId="25518"/>
    <cellStyle name="40% - Accent1 4 4 2 2 7" xfId="25519"/>
    <cellStyle name="40% - Accent1 4 4 2 2 7 2" xfId="25520"/>
    <cellStyle name="40% - Accent1 4 4 2 2 8" xfId="25521"/>
    <cellStyle name="40% - Accent1 4 4 2 2 9" xfId="25522"/>
    <cellStyle name="40% - Accent1 4 4 2 3" xfId="25523"/>
    <cellStyle name="40% - Accent1 4 4 2 3 2" xfId="25524"/>
    <cellStyle name="40% - Accent1 4 4 2 3 2 2" xfId="25525"/>
    <cellStyle name="40% - Accent1 4 4 2 3 2 3" xfId="25526"/>
    <cellStyle name="40% - Accent1 4 4 2 3 3" xfId="25527"/>
    <cellStyle name="40% - Accent1 4 4 2 3 3 2" xfId="25528"/>
    <cellStyle name="40% - Accent1 4 4 2 3 3 3" xfId="25529"/>
    <cellStyle name="40% - Accent1 4 4 2 3 4" xfId="25530"/>
    <cellStyle name="40% - Accent1 4 4 2 3 4 2" xfId="25531"/>
    <cellStyle name="40% - Accent1 4 4 2 3 5" xfId="25532"/>
    <cellStyle name="40% - Accent1 4 4 2 3 6" xfId="25533"/>
    <cellStyle name="40% - Accent1 4 4 2 4" xfId="25534"/>
    <cellStyle name="40% - Accent1 4 4 2 4 2" xfId="25535"/>
    <cellStyle name="40% - Accent1 4 4 2 4 2 2" xfId="25536"/>
    <cellStyle name="40% - Accent1 4 4 2 4 2 3" xfId="25537"/>
    <cellStyle name="40% - Accent1 4 4 2 4 3" xfId="25538"/>
    <cellStyle name="40% - Accent1 4 4 2 4 3 2" xfId="25539"/>
    <cellStyle name="40% - Accent1 4 4 2 4 3 3" xfId="25540"/>
    <cellStyle name="40% - Accent1 4 4 2 4 4" xfId="25541"/>
    <cellStyle name="40% - Accent1 4 4 2 4 4 2" xfId="25542"/>
    <cellStyle name="40% - Accent1 4 4 2 4 5" xfId="25543"/>
    <cellStyle name="40% - Accent1 4 4 2 4 6" xfId="25544"/>
    <cellStyle name="40% - Accent1 4 4 2 5" xfId="25545"/>
    <cellStyle name="40% - Accent1 4 4 2 5 2" xfId="25546"/>
    <cellStyle name="40% - Accent1 4 4 2 5 2 2" xfId="25547"/>
    <cellStyle name="40% - Accent1 4 4 2 5 2 3" xfId="25548"/>
    <cellStyle name="40% - Accent1 4 4 2 5 3" xfId="25549"/>
    <cellStyle name="40% - Accent1 4 4 2 5 3 2" xfId="25550"/>
    <cellStyle name="40% - Accent1 4 4 2 5 4" xfId="25551"/>
    <cellStyle name="40% - Accent1 4 4 2 5 5" xfId="25552"/>
    <cellStyle name="40% - Accent1 4 4 2 6" xfId="25553"/>
    <cellStyle name="40% - Accent1 4 4 2 6 2" xfId="25554"/>
    <cellStyle name="40% - Accent1 4 4 2 6 3" xfId="25555"/>
    <cellStyle name="40% - Accent1 4 4 2 7" xfId="25556"/>
    <cellStyle name="40% - Accent1 4 4 2 7 2" xfId="25557"/>
    <cellStyle name="40% - Accent1 4 4 2 7 3" xfId="25558"/>
    <cellStyle name="40% - Accent1 4 4 2 8" xfId="25559"/>
    <cellStyle name="40% - Accent1 4 4 2 8 2" xfId="25560"/>
    <cellStyle name="40% - Accent1 4 4 2 9" xfId="25561"/>
    <cellStyle name="40% - Accent1 4 4 3" xfId="1596"/>
    <cellStyle name="40% - Accent1 4 4 3 2" xfId="25562"/>
    <cellStyle name="40% - Accent1 4 4 3 2 2" xfId="25563"/>
    <cellStyle name="40% - Accent1 4 4 3 2 2 2" xfId="25564"/>
    <cellStyle name="40% - Accent1 4 4 3 2 2 3" xfId="25565"/>
    <cellStyle name="40% - Accent1 4 4 3 2 3" xfId="25566"/>
    <cellStyle name="40% - Accent1 4 4 3 2 3 2" xfId="25567"/>
    <cellStyle name="40% - Accent1 4 4 3 2 3 3" xfId="25568"/>
    <cellStyle name="40% - Accent1 4 4 3 2 4" xfId="25569"/>
    <cellStyle name="40% - Accent1 4 4 3 2 4 2" xfId="25570"/>
    <cellStyle name="40% - Accent1 4 4 3 2 5" xfId="25571"/>
    <cellStyle name="40% - Accent1 4 4 3 2 6" xfId="25572"/>
    <cellStyle name="40% - Accent1 4 4 3 3" xfId="25573"/>
    <cellStyle name="40% - Accent1 4 4 3 3 2" xfId="25574"/>
    <cellStyle name="40% - Accent1 4 4 3 3 2 2" xfId="25575"/>
    <cellStyle name="40% - Accent1 4 4 3 3 2 3" xfId="25576"/>
    <cellStyle name="40% - Accent1 4 4 3 3 3" xfId="25577"/>
    <cellStyle name="40% - Accent1 4 4 3 3 3 2" xfId="25578"/>
    <cellStyle name="40% - Accent1 4 4 3 3 3 3" xfId="25579"/>
    <cellStyle name="40% - Accent1 4 4 3 3 4" xfId="25580"/>
    <cellStyle name="40% - Accent1 4 4 3 3 4 2" xfId="25581"/>
    <cellStyle name="40% - Accent1 4 4 3 3 5" xfId="25582"/>
    <cellStyle name="40% - Accent1 4 4 3 3 6" xfId="25583"/>
    <cellStyle name="40% - Accent1 4 4 3 4" xfId="25584"/>
    <cellStyle name="40% - Accent1 4 4 3 4 2" xfId="25585"/>
    <cellStyle name="40% - Accent1 4 4 3 4 2 2" xfId="25586"/>
    <cellStyle name="40% - Accent1 4 4 3 4 2 3" xfId="25587"/>
    <cellStyle name="40% - Accent1 4 4 3 4 3" xfId="25588"/>
    <cellStyle name="40% - Accent1 4 4 3 4 3 2" xfId="25589"/>
    <cellStyle name="40% - Accent1 4 4 3 4 4" xfId="25590"/>
    <cellStyle name="40% - Accent1 4 4 3 4 5" xfId="25591"/>
    <cellStyle name="40% - Accent1 4 4 3 5" xfId="25592"/>
    <cellStyle name="40% - Accent1 4 4 3 5 2" xfId="25593"/>
    <cellStyle name="40% - Accent1 4 4 3 5 3" xfId="25594"/>
    <cellStyle name="40% - Accent1 4 4 3 6" xfId="25595"/>
    <cellStyle name="40% - Accent1 4 4 3 6 2" xfId="25596"/>
    <cellStyle name="40% - Accent1 4 4 3 6 3" xfId="25597"/>
    <cellStyle name="40% - Accent1 4 4 3 7" xfId="25598"/>
    <cellStyle name="40% - Accent1 4 4 3 7 2" xfId="25599"/>
    <cellStyle name="40% - Accent1 4 4 3 8" xfId="25600"/>
    <cellStyle name="40% - Accent1 4 4 3 9" xfId="25601"/>
    <cellStyle name="40% - Accent1 4 4 4" xfId="25602"/>
    <cellStyle name="40% - Accent1 4 4 4 2" xfId="25603"/>
    <cellStyle name="40% - Accent1 4 4 4 2 2" xfId="25604"/>
    <cellStyle name="40% - Accent1 4 4 4 2 2 2" xfId="25605"/>
    <cellStyle name="40% - Accent1 4 4 4 2 2 3" xfId="25606"/>
    <cellStyle name="40% - Accent1 4 4 4 2 3" xfId="25607"/>
    <cellStyle name="40% - Accent1 4 4 4 2 3 2" xfId="25608"/>
    <cellStyle name="40% - Accent1 4 4 4 2 3 3" xfId="25609"/>
    <cellStyle name="40% - Accent1 4 4 4 2 4" xfId="25610"/>
    <cellStyle name="40% - Accent1 4 4 4 2 4 2" xfId="25611"/>
    <cellStyle name="40% - Accent1 4 4 4 2 5" xfId="25612"/>
    <cellStyle name="40% - Accent1 4 4 4 2 6" xfId="25613"/>
    <cellStyle name="40% - Accent1 4 4 4 3" xfId="25614"/>
    <cellStyle name="40% - Accent1 4 4 4 3 2" xfId="25615"/>
    <cellStyle name="40% - Accent1 4 4 4 3 2 2" xfId="25616"/>
    <cellStyle name="40% - Accent1 4 4 4 3 2 3" xfId="25617"/>
    <cellStyle name="40% - Accent1 4 4 4 3 3" xfId="25618"/>
    <cellStyle name="40% - Accent1 4 4 4 3 3 2" xfId="25619"/>
    <cellStyle name="40% - Accent1 4 4 4 3 3 3" xfId="25620"/>
    <cellStyle name="40% - Accent1 4 4 4 3 4" xfId="25621"/>
    <cellStyle name="40% - Accent1 4 4 4 3 4 2" xfId="25622"/>
    <cellStyle name="40% - Accent1 4 4 4 3 5" xfId="25623"/>
    <cellStyle name="40% - Accent1 4 4 4 3 6" xfId="25624"/>
    <cellStyle name="40% - Accent1 4 4 4 4" xfId="25625"/>
    <cellStyle name="40% - Accent1 4 4 4 4 2" xfId="25626"/>
    <cellStyle name="40% - Accent1 4 4 4 4 2 2" xfId="25627"/>
    <cellStyle name="40% - Accent1 4 4 4 4 2 3" xfId="25628"/>
    <cellStyle name="40% - Accent1 4 4 4 4 3" xfId="25629"/>
    <cellStyle name="40% - Accent1 4 4 4 4 3 2" xfId="25630"/>
    <cellStyle name="40% - Accent1 4 4 4 4 4" xfId="25631"/>
    <cellStyle name="40% - Accent1 4 4 4 4 5" xfId="25632"/>
    <cellStyle name="40% - Accent1 4 4 4 5" xfId="25633"/>
    <cellStyle name="40% - Accent1 4 4 4 5 2" xfId="25634"/>
    <cellStyle name="40% - Accent1 4 4 4 5 3" xfId="25635"/>
    <cellStyle name="40% - Accent1 4 4 4 6" xfId="25636"/>
    <cellStyle name="40% - Accent1 4 4 4 6 2" xfId="25637"/>
    <cellStyle name="40% - Accent1 4 4 4 6 3" xfId="25638"/>
    <cellStyle name="40% - Accent1 4 4 4 7" xfId="25639"/>
    <cellStyle name="40% - Accent1 4 4 4 7 2" xfId="25640"/>
    <cellStyle name="40% - Accent1 4 4 4 8" xfId="25641"/>
    <cellStyle name="40% - Accent1 4 4 4 9" xfId="25642"/>
    <cellStyle name="40% - Accent1 4 4 5" xfId="25643"/>
    <cellStyle name="40% - Accent1 4 4 5 2" xfId="25644"/>
    <cellStyle name="40% - Accent1 4 4 5 2 2" xfId="25645"/>
    <cellStyle name="40% - Accent1 4 4 5 2 3" xfId="25646"/>
    <cellStyle name="40% - Accent1 4 4 5 3" xfId="25647"/>
    <cellStyle name="40% - Accent1 4 4 5 3 2" xfId="25648"/>
    <cellStyle name="40% - Accent1 4 4 5 3 3" xfId="25649"/>
    <cellStyle name="40% - Accent1 4 4 5 4" xfId="25650"/>
    <cellStyle name="40% - Accent1 4 4 5 4 2" xfId="25651"/>
    <cellStyle name="40% - Accent1 4 4 5 5" xfId="25652"/>
    <cellStyle name="40% - Accent1 4 4 5 6" xfId="25653"/>
    <cellStyle name="40% - Accent1 4 4 6" xfId="25654"/>
    <cellStyle name="40% - Accent1 4 4 6 2" xfId="25655"/>
    <cellStyle name="40% - Accent1 4 4 6 2 2" xfId="25656"/>
    <cellStyle name="40% - Accent1 4 4 6 2 3" xfId="25657"/>
    <cellStyle name="40% - Accent1 4 4 6 3" xfId="25658"/>
    <cellStyle name="40% - Accent1 4 4 6 3 2" xfId="25659"/>
    <cellStyle name="40% - Accent1 4 4 6 3 3" xfId="25660"/>
    <cellStyle name="40% - Accent1 4 4 6 4" xfId="25661"/>
    <cellStyle name="40% - Accent1 4 4 6 4 2" xfId="25662"/>
    <cellStyle name="40% - Accent1 4 4 6 5" xfId="25663"/>
    <cellStyle name="40% - Accent1 4 4 6 6" xfId="25664"/>
    <cellStyle name="40% - Accent1 4 4 7" xfId="25665"/>
    <cellStyle name="40% - Accent1 4 4 7 2" xfId="25666"/>
    <cellStyle name="40% - Accent1 4 4 7 2 2" xfId="25667"/>
    <cellStyle name="40% - Accent1 4 4 7 2 3" xfId="25668"/>
    <cellStyle name="40% - Accent1 4 4 7 3" xfId="25669"/>
    <cellStyle name="40% - Accent1 4 4 7 3 2" xfId="25670"/>
    <cellStyle name="40% - Accent1 4 4 7 4" xfId="25671"/>
    <cellStyle name="40% - Accent1 4 4 7 5" xfId="25672"/>
    <cellStyle name="40% - Accent1 4 4 8" xfId="25673"/>
    <cellStyle name="40% - Accent1 4 4 8 2" xfId="25674"/>
    <cellStyle name="40% - Accent1 4 4 8 3" xfId="25675"/>
    <cellStyle name="40% - Accent1 4 4 9" xfId="25676"/>
    <cellStyle name="40% - Accent1 4 4 9 2" xfId="25677"/>
    <cellStyle name="40% - Accent1 4 4 9 3" xfId="25678"/>
    <cellStyle name="40% - Accent1 4 5" xfId="1597"/>
    <cellStyle name="40% - Accent1 4 5 10" xfId="25679"/>
    <cellStyle name="40% - Accent1 4 5 2" xfId="1598"/>
    <cellStyle name="40% - Accent1 4 5 2 2" xfId="25680"/>
    <cellStyle name="40% - Accent1 4 5 2 2 2" xfId="25681"/>
    <cellStyle name="40% - Accent1 4 5 2 2 2 2" xfId="25682"/>
    <cellStyle name="40% - Accent1 4 5 2 2 2 3" xfId="25683"/>
    <cellStyle name="40% - Accent1 4 5 2 2 3" xfId="25684"/>
    <cellStyle name="40% - Accent1 4 5 2 2 3 2" xfId="25685"/>
    <cellStyle name="40% - Accent1 4 5 2 2 3 3" xfId="25686"/>
    <cellStyle name="40% - Accent1 4 5 2 2 4" xfId="25687"/>
    <cellStyle name="40% - Accent1 4 5 2 2 4 2" xfId="25688"/>
    <cellStyle name="40% - Accent1 4 5 2 2 5" xfId="25689"/>
    <cellStyle name="40% - Accent1 4 5 2 2 6" xfId="25690"/>
    <cellStyle name="40% - Accent1 4 5 2 3" xfId="25691"/>
    <cellStyle name="40% - Accent1 4 5 2 3 2" xfId="25692"/>
    <cellStyle name="40% - Accent1 4 5 2 3 2 2" xfId="25693"/>
    <cellStyle name="40% - Accent1 4 5 2 3 2 3" xfId="25694"/>
    <cellStyle name="40% - Accent1 4 5 2 3 3" xfId="25695"/>
    <cellStyle name="40% - Accent1 4 5 2 3 3 2" xfId="25696"/>
    <cellStyle name="40% - Accent1 4 5 2 3 3 3" xfId="25697"/>
    <cellStyle name="40% - Accent1 4 5 2 3 4" xfId="25698"/>
    <cellStyle name="40% - Accent1 4 5 2 3 4 2" xfId="25699"/>
    <cellStyle name="40% - Accent1 4 5 2 3 5" xfId="25700"/>
    <cellStyle name="40% - Accent1 4 5 2 3 6" xfId="25701"/>
    <cellStyle name="40% - Accent1 4 5 2 4" xfId="25702"/>
    <cellStyle name="40% - Accent1 4 5 2 4 2" xfId="25703"/>
    <cellStyle name="40% - Accent1 4 5 2 4 2 2" xfId="25704"/>
    <cellStyle name="40% - Accent1 4 5 2 4 2 3" xfId="25705"/>
    <cellStyle name="40% - Accent1 4 5 2 4 3" xfId="25706"/>
    <cellStyle name="40% - Accent1 4 5 2 4 3 2" xfId="25707"/>
    <cellStyle name="40% - Accent1 4 5 2 4 4" xfId="25708"/>
    <cellStyle name="40% - Accent1 4 5 2 4 5" xfId="25709"/>
    <cellStyle name="40% - Accent1 4 5 2 5" xfId="25710"/>
    <cellStyle name="40% - Accent1 4 5 2 5 2" xfId="25711"/>
    <cellStyle name="40% - Accent1 4 5 2 5 3" xfId="25712"/>
    <cellStyle name="40% - Accent1 4 5 2 6" xfId="25713"/>
    <cellStyle name="40% - Accent1 4 5 2 6 2" xfId="25714"/>
    <cellStyle name="40% - Accent1 4 5 2 6 3" xfId="25715"/>
    <cellStyle name="40% - Accent1 4 5 2 7" xfId="25716"/>
    <cellStyle name="40% - Accent1 4 5 2 7 2" xfId="25717"/>
    <cellStyle name="40% - Accent1 4 5 2 8" xfId="25718"/>
    <cellStyle name="40% - Accent1 4 5 2 9" xfId="25719"/>
    <cellStyle name="40% - Accent1 4 5 3" xfId="25720"/>
    <cellStyle name="40% - Accent1 4 5 3 2" xfId="25721"/>
    <cellStyle name="40% - Accent1 4 5 3 2 2" xfId="25722"/>
    <cellStyle name="40% - Accent1 4 5 3 2 3" xfId="25723"/>
    <cellStyle name="40% - Accent1 4 5 3 3" xfId="25724"/>
    <cellStyle name="40% - Accent1 4 5 3 3 2" xfId="25725"/>
    <cellStyle name="40% - Accent1 4 5 3 3 3" xfId="25726"/>
    <cellStyle name="40% - Accent1 4 5 3 4" xfId="25727"/>
    <cellStyle name="40% - Accent1 4 5 3 4 2" xfId="25728"/>
    <cellStyle name="40% - Accent1 4 5 3 5" xfId="25729"/>
    <cellStyle name="40% - Accent1 4 5 3 6" xfId="25730"/>
    <cellStyle name="40% - Accent1 4 5 4" xfId="25731"/>
    <cellStyle name="40% - Accent1 4 5 4 2" xfId="25732"/>
    <cellStyle name="40% - Accent1 4 5 4 2 2" xfId="25733"/>
    <cellStyle name="40% - Accent1 4 5 4 2 3" xfId="25734"/>
    <cellStyle name="40% - Accent1 4 5 4 3" xfId="25735"/>
    <cellStyle name="40% - Accent1 4 5 4 3 2" xfId="25736"/>
    <cellStyle name="40% - Accent1 4 5 4 3 3" xfId="25737"/>
    <cellStyle name="40% - Accent1 4 5 4 4" xfId="25738"/>
    <cellStyle name="40% - Accent1 4 5 4 4 2" xfId="25739"/>
    <cellStyle name="40% - Accent1 4 5 4 5" xfId="25740"/>
    <cellStyle name="40% - Accent1 4 5 4 6" xfId="25741"/>
    <cellStyle name="40% - Accent1 4 5 5" xfId="25742"/>
    <cellStyle name="40% - Accent1 4 5 5 2" xfId="25743"/>
    <cellStyle name="40% - Accent1 4 5 5 2 2" xfId="25744"/>
    <cellStyle name="40% - Accent1 4 5 5 2 3" xfId="25745"/>
    <cellStyle name="40% - Accent1 4 5 5 3" xfId="25746"/>
    <cellStyle name="40% - Accent1 4 5 5 3 2" xfId="25747"/>
    <cellStyle name="40% - Accent1 4 5 5 4" xfId="25748"/>
    <cellStyle name="40% - Accent1 4 5 5 5" xfId="25749"/>
    <cellStyle name="40% - Accent1 4 5 6" xfId="25750"/>
    <cellStyle name="40% - Accent1 4 5 6 2" xfId="25751"/>
    <cellStyle name="40% - Accent1 4 5 6 3" xfId="25752"/>
    <cellStyle name="40% - Accent1 4 5 7" xfId="25753"/>
    <cellStyle name="40% - Accent1 4 5 7 2" xfId="25754"/>
    <cellStyle name="40% - Accent1 4 5 7 3" xfId="25755"/>
    <cellStyle name="40% - Accent1 4 5 8" xfId="25756"/>
    <cellStyle name="40% - Accent1 4 5 8 2" xfId="25757"/>
    <cellStyle name="40% - Accent1 4 5 9" xfId="25758"/>
    <cellStyle name="40% - Accent1 4 6" xfId="1599"/>
    <cellStyle name="40% - Accent1 4 6 2" xfId="25759"/>
    <cellStyle name="40% - Accent1 4 6 2 2" xfId="25760"/>
    <cellStyle name="40% - Accent1 4 6 2 2 2" xfId="25761"/>
    <cellStyle name="40% - Accent1 4 6 2 2 3" xfId="25762"/>
    <cellStyle name="40% - Accent1 4 6 2 3" xfId="25763"/>
    <cellStyle name="40% - Accent1 4 6 2 3 2" xfId="25764"/>
    <cellStyle name="40% - Accent1 4 6 2 3 3" xfId="25765"/>
    <cellStyle name="40% - Accent1 4 6 2 4" xfId="25766"/>
    <cellStyle name="40% - Accent1 4 6 2 4 2" xfId="25767"/>
    <cellStyle name="40% - Accent1 4 6 2 5" xfId="25768"/>
    <cellStyle name="40% - Accent1 4 6 2 6" xfId="25769"/>
    <cellStyle name="40% - Accent1 4 6 3" xfId="25770"/>
    <cellStyle name="40% - Accent1 4 6 3 2" xfId="25771"/>
    <cellStyle name="40% - Accent1 4 6 3 2 2" xfId="25772"/>
    <cellStyle name="40% - Accent1 4 6 3 2 3" xfId="25773"/>
    <cellStyle name="40% - Accent1 4 6 3 3" xfId="25774"/>
    <cellStyle name="40% - Accent1 4 6 3 3 2" xfId="25775"/>
    <cellStyle name="40% - Accent1 4 6 3 3 3" xfId="25776"/>
    <cellStyle name="40% - Accent1 4 6 3 4" xfId="25777"/>
    <cellStyle name="40% - Accent1 4 6 3 4 2" xfId="25778"/>
    <cellStyle name="40% - Accent1 4 6 3 5" xfId="25779"/>
    <cellStyle name="40% - Accent1 4 6 3 6" xfId="25780"/>
    <cellStyle name="40% - Accent1 4 6 4" xfId="25781"/>
    <cellStyle name="40% - Accent1 4 6 4 2" xfId="25782"/>
    <cellStyle name="40% - Accent1 4 6 4 2 2" xfId="25783"/>
    <cellStyle name="40% - Accent1 4 6 4 2 3" xfId="25784"/>
    <cellStyle name="40% - Accent1 4 6 4 3" xfId="25785"/>
    <cellStyle name="40% - Accent1 4 6 4 3 2" xfId="25786"/>
    <cellStyle name="40% - Accent1 4 6 4 4" xfId="25787"/>
    <cellStyle name="40% - Accent1 4 6 4 5" xfId="25788"/>
    <cellStyle name="40% - Accent1 4 6 5" xfId="25789"/>
    <cellStyle name="40% - Accent1 4 6 5 2" xfId="25790"/>
    <cellStyle name="40% - Accent1 4 6 5 3" xfId="25791"/>
    <cellStyle name="40% - Accent1 4 6 6" xfId="25792"/>
    <cellStyle name="40% - Accent1 4 6 6 2" xfId="25793"/>
    <cellStyle name="40% - Accent1 4 6 6 3" xfId="25794"/>
    <cellStyle name="40% - Accent1 4 6 7" xfId="25795"/>
    <cellStyle name="40% - Accent1 4 6 7 2" xfId="25796"/>
    <cellStyle name="40% - Accent1 4 6 8" xfId="25797"/>
    <cellStyle name="40% - Accent1 4 6 9" xfId="25798"/>
    <cellStyle name="40% - Accent1 4 7" xfId="13589"/>
    <cellStyle name="40% - Accent1 4 7 2" xfId="25799"/>
    <cellStyle name="40% - Accent1 4 7 2 2" xfId="25800"/>
    <cellStyle name="40% - Accent1 4 7 2 2 2" xfId="25801"/>
    <cellStyle name="40% - Accent1 4 7 2 2 3" xfId="25802"/>
    <cellStyle name="40% - Accent1 4 7 2 3" xfId="25803"/>
    <cellStyle name="40% - Accent1 4 7 2 3 2" xfId="25804"/>
    <cellStyle name="40% - Accent1 4 7 2 3 3" xfId="25805"/>
    <cellStyle name="40% - Accent1 4 7 2 4" xfId="25806"/>
    <cellStyle name="40% - Accent1 4 7 2 4 2" xfId="25807"/>
    <cellStyle name="40% - Accent1 4 7 2 5" xfId="25808"/>
    <cellStyle name="40% - Accent1 4 7 2 6" xfId="25809"/>
    <cellStyle name="40% - Accent1 4 7 3" xfId="25810"/>
    <cellStyle name="40% - Accent1 4 7 3 2" xfId="25811"/>
    <cellStyle name="40% - Accent1 4 7 3 2 2" xfId="25812"/>
    <cellStyle name="40% - Accent1 4 7 3 2 3" xfId="25813"/>
    <cellStyle name="40% - Accent1 4 7 3 3" xfId="25814"/>
    <cellStyle name="40% - Accent1 4 7 3 3 2" xfId="25815"/>
    <cellStyle name="40% - Accent1 4 7 3 3 3" xfId="25816"/>
    <cellStyle name="40% - Accent1 4 7 3 4" xfId="25817"/>
    <cellStyle name="40% - Accent1 4 7 3 4 2" xfId="25818"/>
    <cellStyle name="40% - Accent1 4 7 3 5" xfId="25819"/>
    <cellStyle name="40% - Accent1 4 7 3 6" xfId="25820"/>
    <cellStyle name="40% - Accent1 4 7 4" xfId="25821"/>
    <cellStyle name="40% - Accent1 4 7 4 2" xfId="25822"/>
    <cellStyle name="40% - Accent1 4 7 4 2 2" xfId="25823"/>
    <cellStyle name="40% - Accent1 4 7 4 2 3" xfId="25824"/>
    <cellStyle name="40% - Accent1 4 7 4 3" xfId="25825"/>
    <cellStyle name="40% - Accent1 4 7 4 3 2" xfId="25826"/>
    <cellStyle name="40% - Accent1 4 7 4 4" xfId="25827"/>
    <cellStyle name="40% - Accent1 4 7 4 5" xfId="25828"/>
    <cellStyle name="40% - Accent1 4 7 5" xfId="25829"/>
    <cellStyle name="40% - Accent1 4 7 5 2" xfId="25830"/>
    <cellStyle name="40% - Accent1 4 7 5 3" xfId="25831"/>
    <cellStyle name="40% - Accent1 4 7 6" xfId="25832"/>
    <cellStyle name="40% - Accent1 4 7 6 2" xfId="25833"/>
    <cellStyle name="40% - Accent1 4 7 6 3" xfId="25834"/>
    <cellStyle name="40% - Accent1 4 7 7" xfId="25835"/>
    <cellStyle name="40% - Accent1 4 7 7 2" xfId="25836"/>
    <cellStyle name="40% - Accent1 4 7 8" xfId="25837"/>
    <cellStyle name="40% - Accent1 4 7 9" xfId="25838"/>
    <cellStyle name="40% - Accent1 4 8" xfId="25839"/>
    <cellStyle name="40% - Accent1 4 8 2" xfId="25840"/>
    <cellStyle name="40% - Accent1 4 8 2 2" xfId="25841"/>
    <cellStyle name="40% - Accent1 4 8 2 3" xfId="25842"/>
    <cellStyle name="40% - Accent1 4 8 3" xfId="25843"/>
    <cellStyle name="40% - Accent1 4 8 3 2" xfId="25844"/>
    <cellStyle name="40% - Accent1 4 8 3 3" xfId="25845"/>
    <cellStyle name="40% - Accent1 4 8 4" xfId="25846"/>
    <cellStyle name="40% - Accent1 4 8 4 2" xfId="25847"/>
    <cellStyle name="40% - Accent1 4 8 5" xfId="25848"/>
    <cellStyle name="40% - Accent1 4 8 6" xfId="25849"/>
    <cellStyle name="40% - Accent1 4 9" xfId="25850"/>
    <cellStyle name="40% - Accent1 4 9 2" xfId="25851"/>
    <cellStyle name="40% - Accent1 4 9 2 2" xfId="25852"/>
    <cellStyle name="40% - Accent1 4 9 2 3" xfId="25853"/>
    <cellStyle name="40% - Accent1 4 9 3" xfId="25854"/>
    <cellStyle name="40% - Accent1 4 9 3 2" xfId="25855"/>
    <cellStyle name="40% - Accent1 4 9 3 3" xfId="25856"/>
    <cellStyle name="40% - Accent1 4 9 4" xfId="25857"/>
    <cellStyle name="40% - Accent1 4 9 4 2" xfId="25858"/>
    <cellStyle name="40% - Accent1 4 9 5" xfId="25859"/>
    <cellStyle name="40% - Accent1 4 9 6" xfId="2586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xfId="62038" builtinId="35" customBuiltin="1"/>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14569"/>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14570"/>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14571"/>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861"/>
    <cellStyle name="40% - Accent2 4 10 2" xfId="25862"/>
    <cellStyle name="40% - Accent2 4 10 2 2" xfId="25863"/>
    <cellStyle name="40% - Accent2 4 10 2 3" xfId="25864"/>
    <cellStyle name="40% - Accent2 4 10 3" xfId="25865"/>
    <cellStyle name="40% - Accent2 4 10 3 2" xfId="25866"/>
    <cellStyle name="40% - Accent2 4 10 4" xfId="25867"/>
    <cellStyle name="40% - Accent2 4 10 5" xfId="25868"/>
    <cellStyle name="40% - Accent2 4 11" xfId="25869"/>
    <cellStyle name="40% - Accent2 4 11 2" xfId="25870"/>
    <cellStyle name="40% - Accent2 4 11 3" xfId="25871"/>
    <cellStyle name="40% - Accent2 4 12" xfId="25872"/>
    <cellStyle name="40% - Accent2 4 12 2" xfId="25873"/>
    <cellStyle name="40% - Accent2 4 12 3" xfId="25874"/>
    <cellStyle name="40% - Accent2 4 13" xfId="25875"/>
    <cellStyle name="40% - Accent2 4 13 2" xfId="25876"/>
    <cellStyle name="40% - Accent2 4 14" xfId="25877"/>
    <cellStyle name="40% - Accent2 4 15" xfId="25878"/>
    <cellStyle name="40% - Accent2 4 16" xfId="25879"/>
    <cellStyle name="40% - Accent2 4 2" xfId="1786"/>
    <cellStyle name="40% - Accent2 4 2 10" xfId="25880"/>
    <cellStyle name="40% - Accent2 4 2 10 2" xfId="25881"/>
    <cellStyle name="40% - Accent2 4 2 10 3" xfId="25882"/>
    <cellStyle name="40% - Accent2 4 2 11" xfId="25883"/>
    <cellStyle name="40% - Accent2 4 2 11 2" xfId="25884"/>
    <cellStyle name="40% - Accent2 4 2 11 3" xfId="25885"/>
    <cellStyle name="40% - Accent2 4 2 12" xfId="25886"/>
    <cellStyle name="40% - Accent2 4 2 12 2" xfId="25887"/>
    <cellStyle name="40% - Accent2 4 2 13" xfId="25888"/>
    <cellStyle name="40% - Accent2 4 2 14" xfId="25889"/>
    <cellStyle name="40% - Accent2 4 2 15" xfId="25890"/>
    <cellStyle name="40% - Accent2 4 2 2" xfId="1787"/>
    <cellStyle name="40% - Accent2 4 2 2 10" xfId="25891"/>
    <cellStyle name="40% - Accent2 4 2 2 10 2" xfId="25892"/>
    <cellStyle name="40% - Accent2 4 2 2 10 3" xfId="25893"/>
    <cellStyle name="40% - Accent2 4 2 2 11" xfId="25894"/>
    <cellStyle name="40% - Accent2 4 2 2 11 2" xfId="25895"/>
    <cellStyle name="40% - Accent2 4 2 2 12" xfId="25896"/>
    <cellStyle name="40% - Accent2 4 2 2 13" xfId="25897"/>
    <cellStyle name="40% - Accent2 4 2 2 2" xfId="1788"/>
    <cellStyle name="40% - Accent2 4 2 2 2 10" xfId="25898"/>
    <cellStyle name="40% - Accent2 4 2 2 2 10 2" xfId="25899"/>
    <cellStyle name="40% - Accent2 4 2 2 2 11" xfId="25900"/>
    <cellStyle name="40% - Accent2 4 2 2 2 12" xfId="25901"/>
    <cellStyle name="40% - Accent2 4 2 2 2 2" xfId="1789"/>
    <cellStyle name="40% - Accent2 4 2 2 2 2 10" xfId="25902"/>
    <cellStyle name="40% - Accent2 4 2 2 2 2 2" xfId="1790"/>
    <cellStyle name="40% - Accent2 4 2 2 2 2 2 2" xfId="25903"/>
    <cellStyle name="40% - Accent2 4 2 2 2 2 2 2 2" xfId="25904"/>
    <cellStyle name="40% - Accent2 4 2 2 2 2 2 2 2 2" xfId="25905"/>
    <cellStyle name="40% - Accent2 4 2 2 2 2 2 2 2 3" xfId="25906"/>
    <cellStyle name="40% - Accent2 4 2 2 2 2 2 2 3" xfId="25907"/>
    <cellStyle name="40% - Accent2 4 2 2 2 2 2 2 3 2" xfId="25908"/>
    <cellStyle name="40% - Accent2 4 2 2 2 2 2 2 3 3" xfId="25909"/>
    <cellStyle name="40% - Accent2 4 2 2 2 2 2 2 4" xfId="25910"/>
    <cellStyle name="40% - Accent2 4 2 2 2 2 2 2 4 2" xfId="25911"/>
    <cellStyle name="40% - Accent2 4 2 2 2 2 2 2 5" xfId="25912"/>
    <cellStyle name="40% - Accent2 4 2 2 2 2 2 2 6" xfId="25913"/>
    <cellStyle name="40% - Accent2 4 2 2 2 2 2 3" xfId="25914"/>
    <cellStyle name="40% - Accent2 4 2 2 2 2 2 3 2" xfId="25915"/>
    <cellStyle name="40% - Accent2 4 2 2 2 2 2 3 2 2" xfId="25916"/>
    <cellStyle name="40% - Accent2 4 2 2 2 2 2 3 2 3" xfId="25917"/>
    <cellStyle name="40% - Accent2 4 2 2 2 2 2 3 3" xfId="25918"/>
    <cellStyle name="40% - Accent2 4 2 2 2 2 2 3 3 2" xfId="25919"/>
    <cellStyle name="40% - Accent2 4 2 2 2 2 2 3 3 3" xfId="25920"/>
    <cellStyle name="40% - Accent2 4 2 2 2 2 2 3 4" xfId="25921"/>
    <cellStyle name="40% - Accent2 4 2 2 2 2 2 3 4 2" xfId="25922"/>
    <cellStyle name="40% - Accent2 4 2 2 2 2 2 3 5" xfId="25923"/>
    <cellStyle name="40% - Accent2 4 2 2 2 2 2 3 6" xfId="25924"/>
    <cellStyle name="40% - Accent2 4 2 2 2 2 2 4" xfId="25925"/>
    <cellStyle name="40% - Accent2 4 2 2 2 2 2 4 2" xfId="25926"/>
    <cellStyle name="40% - Accent2 4 2 2 2 2 2 4 2 2" xfId="25927"/>
    <cellStyle name="40% - Accent2 4 2 2 2 2 2 4 2 3" xfId="25928"/>
    <cellStyle name="40% - Accent2 4 2 2 2 2 2 4 3" xfId="25929"/>
    <cellStyle name="40% - Accent2 4 2 2 2 2 2 4 3 2" xfId="25930"/>
    <cellStyle name="40% - Accent2 4 2 2 2 2 2 4 4" xfId="25931"/>
    <cellStyle name="40% - Accent2 4 2 2 2 2 2 4 5" xfId="25932"/>
    <cellStyle name="40% - Accent2 4 2 2 2 2 2 5" xfId="25933"/>
    <cellStyle name="40% - Accent2 4 2 2 2 2 2 5 2" xfId="25934"/>
    <cellStyle name="40% - Accent2 4 2 2 2 2 2 5 3" xfId="25935"/>
    <cellStyle name="40% - Accent2 4 2 2 2 2 2 6" xfId="25936"/>
    <cellStyle name="40% - Accent2 4 2 2 2 2 2 6 2" xfId="25937"/>
    <cellStyle name="40% - Accent2 4 2 2 2 2 2 6 3" xfId="25938"/>
    <cellStyle name="40% - Accent2 4 2 2 2 2 2 7" xfId="25939"/>
    <cellStyle name="40% - Accent2 4 2 2 2 2 2 7 2" xfId="25940"/>
    <cellStyle name="40% - Accent2 4 2 2 2 2 2 8" xfId="25941"/>
    <cellStyle name="40% - Accent2 4 2 2 2 2 2 9" xfId="25942"/>
    <cellStyle name="40% - Accent2 4 2 2 2 2 3" xfId="25943"/>
    <cellStyle name="40% - Accent2 4 2 2 2 2 3 2" xfId="25944"/>
    <cellStyle name="40% - Accent2 4 2 2 2 2 3 2 2" xfId="25945"/>
    <cellStyle name="40% - Accent2 4 2 2 2 2 3 2 3" xfId="25946"/>
    <cellStyle name="40% - Accent2 4 2 2 2 2 3 3" xfId="25947"/>
    <cellStyle name="40% - Accent2 4 2 2 2 2 3 3 2" xfId="25948"/>
    <cellStyle name="40% - Accent2 4 2 2 2 2 3 3 3" xfId="25949"/>
    <cellStyle name="40% - Accent2 4 2 2 2 2 3 4" xfId="25950"/>
    <cellStyle name="40% - Accent2 4 2 2 2 2 3 4 2" xfId="25951"/>
    <cellStyle name="40% - Accent2 4 2 2 2 2 3 5" xfId="25952"/>
    <cellStyle name="40% - Accent2 4 2 2 2 2 3 6" xfId="25953"/>
    <cellStyle name="40% - Accent2 4 2 2 2 2 4" xfId="25954"/>
    <cellStyle name="40% - Accent2 4 2 2 2 2 4 2" xfId="25955"/>
    <cellStyle name="40% - Accent2 4 2 2 2 2 4 2 2" xfId="25956"/>
    <cellStyle name="40% - Accent2 4 2 2 2 2 4 2 3" xfId="25957"/>
    <cellStyle name="40% - Accent2 4 2 2 2 2 4 3" xfId="25958"/>
    <cellStyle name="40% - Accent2 4 2 2 2 2 4 3 2" xfId="25959"/>
    <cellStyle name="40% - Accent2 4 2 2 2 2 4 3 3" xfId="25960"/>
    <cellStyle name="40% - Accent2 4 2 2 2 2 4 4" xfId="25961"/>
    <cellStyle name="40% - Accent2 4 2 2 2 2 4 4 2" xfId="25962"/>
    <cellStyle name="40% - Accent2 4 2 2 2 2 4 5" xfId="25963"/>
    <cellStyle name="40% - Accent2 4 2 2 2 2 4 6" xfId="25964"/>
    <cellStyle name="40% - Accent2 4 2 2 2 2 5" xfId="25965"/>
    <cellStyle name="40% - Accent2 4 2 2 2 2 5 2" xfId="25966"/>
    <cellStyle name="40% - Accent2 4 2 2 2 2 5 2 2" xfId="25967"/>
    <cellStyle name="40% - Accent2 4 2 2 2 2 5 2 3" xfId="25968"/>
    <cellStyle name="40% - Accent2 4 2 2 2 2 5 3" xfId="25969"/>
    <cellStyle name="40% - Accent2 4 2 2 2 2 5 3 2" xfId="25970"/>
    <cellStyle name="40% - Accent2 4 2 2 2 2 5 4" xfId="25971"/>
    <cellStyle name="40% - Accent2 4 2 2 2 2 5 5" xfId="25972"/>
    <cellStyle name="40% - Accent2 4 2 2 2 2 6" xfId="25973"/>
    <cellStyle name="40% - Accent2 4 2 2 2 2 6 2" xfId="25974"/>
    <cellStyle name="40% - Accent2 4 2 2 2 2 6 3" xfId="25975"/>
    <cellStyle name="40% - Accent2 4 2 2 2 2 7" xfId="25976"/>
    <cellStyle name="40% - Accent2 4 2 2 2 2 7 2" xfId="25977"/>
    <cellStyle name="40% - Accent2 4 2 2 2 2 7 3" xfId="25978"/>
    <cellStyle name="40% - Accent2 4 2 2 2 2 8" xfId="25979"/>
    <cellStyle name="40% - Accent2 4 2 2 2 2 8 2" xfId="25980"/>
    <cellStyle name="40% - Accent2 4 2 2 2 2 9" xfId="25981"/>
    <cellStyle name="40% - Accent2 4 2 2 2 3" xfId="1791"/>
    <cellStyle name="40% - Accent2 4 2 2 2 3 2" xfId="25982"/>
    <cellStyle name="40% - Accent2 4 2 2 2 3 2 2" xfId="25983"/>
    <cellStyle name="40% - Accent2 4 2 2 2 3 2 2 2" xfId="25984"/>
    <cellStyle name="40% - Accent2 4 2 2 2 3 2 2 3" xfId="25985"/>
    <cellStyle name="40% - Accent2 4 2 2 2 3 2 3" xfId="25986"/>
    <cellStyle name="40% - Accent2 4 2 2 2 3 2 3 2" xfId="25987"/>
    <cellStyle name="40% - Accent2 4 2 2 2 3 2 3 3" xfId="25988"/>
    <cellStyle name="40% - Accent2 4 2 2 2 3 2 4" xfId="25989"/>
    <cellStyle name="40% - Accent2 4 2 2 2 3 2 4 2" xfId="25990"/>
    <cellStyle name="40% - Accent2 4 2 2 2 3 2 5" xfId="25991"/>
    <cellStyle name="40% - Accent2 4 2 2 2 3 2 6" xfId="25992"/>
    <cellStyle name="40% - Accent2 4 2 2 2 3 3" xfId="25993"/>
    <cellStyle name="40% - Accent2 4 2 2 2 3 3 2" xfId="25994"/>
    <cellStyle name="40% - Accent2 4 2 2 2 3 3 2 2" xfId="25995"/>
    <cellStyle name="40% - Accent2 4 2 2 2 3 3 2 3" xfId="25996"/>
    <cellStyle name="40% - Accent2 4 2 2 2 3 3 3" xfId="25997"/>
    <cellStyle name="40% - Accent2 4 2 2 2 3 3 3 2" xfId="25998"/>
    <cellStyle name="40% - Accent2 4 2 2 2 3 3 3 3" xfId="25999"/>
    <cellStyle name="40% - Accent2 4 2 2 2 3 3 4" xfId="26000"/>
    <cellStyle name="40% - Accent2 4 2 2 2 3 3 4 2" xfId="26001"/>
    <cellStyle name="40% - Accent2 4 2 2 2 3 3 5" xfId="26002"/>
    <cellStyle name="40% - Accent2 4 2 2 2 3 3 6" xfId="26003"/>
    <cellStyle name="40% - Accent2 4 2 2 2 3 4" xfId="26004"/>
    <cellStyle name="40% - Accent2 4 2 2 2 3 4 2" xfId="26005"/>
    <cellStyle name="40% - Accent2 4 2 2 2 3 4 2 2" xfId="26006"/>
    <cellStyle name="40% - Accent2 4 2 2 2 3 4 2 3" xfId="26007"/>
    <cellStyle name="40% - Accent2 4 2 2 2 3 4 3" xfId="26008"/>
    <cellStyle name="40% - Accent2 4 2 2 2 3 4 3 2" xfId="26009"/>
    <cellStyle name="40% - Accent2 4 2 2 2 3 4 4" xfId="26010"/>
    <cellStyle name="40% - Accent2 4 2 2 2 3 4 5" xfId="26011"/>
    <cellStyle name="40% - Accent2 4 2 2 2 3 5" xfId="26012"/>
    <cellStyle name="40% - Accent2 4 2 2 2 3 5 2" xfId="26013"/>
    <cellStyle name="40% - Accent2 4 2 2 2 3 5 3" xfId="26014"/>
    <cellStyle name="40% - Accent2 4 2 2 2 3 6" xfId="26015"/>
    <cellStyle name="40% - Accent2 4 2 2 2 3 6 2" xfId="26016"/>
    <cellStyle name="40% - Accent2 4 2 2 2 3 6 3" xfId="26017"/>
    <cellStyle name="40% - Accent2 4 2 2 2 3 7" xfId="26018"/>
    <cellStyle name="40% - Accent2 4 2 2 2 3 7 2" xfId="26019"/>
    <cellStyle name="40% - Accent2 4 2 2 2 3 8" xfId="26020"/>
    <cellStyle name="40% - Accent2 4 2 2 2 3 9" xfId="26021"/>
    <cellStyle name="40% - Accent2 4 2 2 2 4" xfId="26022"/>
    <cellStyle name="40% - Accent2 4 2 2 2 4 2" xfId="26023"/>
    <cellStyle name="40% - Accent2 4 2 2 2 4 2 2" xfId="26024"/>
    <cellStyle name="40% - Accent2 4 2 2 2 4 2 2 2" xfId="26025"/>
    <cellStyle name="40% - Accent2 4 2 2 2 4 2 2 3" xfId="26026"/>
    <cellStyle name="40% - Accent2 4 2 2 2 4 2 3" xfId="26027"/>
    <cellStyle name="40% - Accent2 4 2 2 2 4 2 3 2" xfId="26028"/>
    <cellStyle name="40% - Accent2 4 2 2 2 4 2 3 3" xfId="26029"/>
    <cellStyle name="40% - Accent2 4 2 2 2 4 2 4" xfId="26030"/>
    <cellStyle name="40% - Accent2 4 2 2 2 4 2 4 2" xfId="26031"/>
    <cellStyle name="40% - Accent2 4 2 2 2 4 2 5" xfId="26032"/>
    <cellStyle name="40% - Accent2 4 2 2 2 4 2 6" xfId="26033"/>
    <cellStyle name="40% - Accent2 4 2 2 2 4 3" xfId="26034"/>
    <cellStyle name="40% - Accent2 4 2 2 2 4 3 2" xfId="26035"/>
    <cellStyle name="40% - Accent2 4 2 2 2 4 3 2 2" xfId="26036"/>
    <cellStyle name="40% - Accent2 4 2 2 2 4 3 2 3" xfId="26037"/>
    <cellStyle name="40% - Accent2 4 2 2 2 4 3 3" xfId="26038"/>
    <cellStyle name="40% - Accent2 4 2 2 2 4 3 3 2" xfId="26039"/>
    <cellStyle name="40% - Accent2 4 2 2 2 4 3 3 3" xfId="26040"/>
    <cellStyle name="40% - Accent2 4 2 2 2 4 3 4" xfId="26041"/>
    <cellStyle name="40% - Accent2 4 2 2 2 4 3 4 2" xfId="26042"/>
    <cellStyle name="40% - Accent2 4 2 2 2 4 3 5" xfId="26043"/>
    <cellStyle name="40% - Accent2 4 2 2 2 4 3 6" xfId="26044"/>
    <cellStyle name="40% - Accent2 4 2 2 2 4 4" xfId="26045"/>
    <cellStyle name="40% - Accent2 4 2 2 2 4 4 2" xfId="26046"/>
    <cellStyle name="40% - Accent2 4 2 2 2 4 4 2 2" xfId="26047"/>
    <cellStyle name="40% - Accent2 4 2 2 2 4 4 2 3" xfId="26048"/>
    <cellStyle name="40% - Accent2 4 2 2 2 4 4 3" xfId="26049"/>
    <cellStyle name="40% - Accent2 4 2 2 2 4 4 3 2" xfId="26050"/>
    <cellStyle name="40% - Accent2 4 2 2 2 4 4 4" xfId="26051"/>
    <cellStyle name="40% - Accent2 4 2 2 2 4 4 5" xfId="26052"/>
    <cellStyle name="40% - Accent2 4 2 2 2 4 5" xfId="26053"/>
    <cellStyle name="40% - Accent2 4 2 2 2 4 5 2" xfId="26054"/>
    <cellStyle name="40% - Accent2 4 2 2 2 4 5 3" xfId="26055"/>
    <cellStyle name="40% - Accent2 4 2 2 2 4 6" xfId="26056"/>
    <cellStyle name="40% - Accent2 4 2 2 2 4 6 2" xfId="26057"/>
    <cellStyle name="40% - Accent2 4 2 2 2 4 6 3" xfId="26058"/>
    <cellStyle name="40% - Accent2 4 2 2 2 4 7" xfId="26059"/>
    <cellStyle name="40% - Accent2 4 2 2 2 4 7 2" xfId="26060"/>
    <cellStyle name="40% - Accent2 4 2 2 2 4 8" xfId="26061"/>
    <cellStyle name="40% - Accent2 4 2 2 2 4 9" xfId="26062"/>
    <cellStyle name="40% - Accent2 4 2 2 2 5" xfId="26063"/>
    <cellStyle name="40% - Accent2 4 2 2 2 5 2" xfId="26064"/>
    <cellStyle name="40% - Accent2 4 2 2 2 5 2 2" xfId="26065"/>
    <cellStyle name="40% - Accent2 4 2 2 2 5 2 3" xfId="26066"/>
    <cellStyle name="40% - Accent2 4 2 2 2 5 3" xfId="26067"/>
    <cellStyle name="40% - Accent2 4 2 2 2 5 3 2" xfId="26068"/>
    <cellStyle name="40% - Accent2 4 2 2 2 5 3 3" xfId="26069"/>
    <cellStyle name="40% - Accent2 4 2 2 2 5 4" xfId="26070"/>
    <cellStyle name="40% - Accent2 4 2 2 2 5 4 2" xfId="26071"/>
    <cellStyle name="40% - Accent2 4 2 2 2 5 5" xfId="26072"/>
    <cellStyle name="40% - Accent2 4 2 2 2 5 6" xfId="26073"/>
    <cellStyle name="40% - Accent2 4 2 2 2 6" xfId="26074"/>
    <cellStyle name="40% - Accent2 4 2 2 2 6 2" xfId="26075"/>
    <cellStyle name="40% - Accent2 4 2 2 2 6 2 2" xfId="26076"/>
    <cellStyle name="40% - Accent2 4 2 2 2 6 2 3" xfId="26077"/>
    <cellStyle name="40% - Accent2 4 2 2 2 6 3" xfId="26078"/>
    <cellStyle name="40% - Accent2 4 2 2 2 6 3 2" xfId="26079"/>
    <cellStyle name="40% - Accent2 4 2 2 2 6 3 3" xfId="26080"/>
    <cellStyle name="40% - Accent2 4 2 2 2 6 4" xfId="26081"/>
    <cellStyle name="40% - Accent2 4 2 2 2 6 4 2" xfId="26082"/>
    <cellStyle name="40% - Accent2 4 2 2 2 6 5" xfId="26083"/>
    <cellStyle name="40% - Accent2 4 2 2 2 6 6" xfId="26084"/>
    <cellStyle name="40% - Accent2 4 2 2 2 7" xfId="26085"/>
    <cellStyle name="40% - Accent2 4 2 2 2 7 2" xfId="26086"/>
    <cellStyle name="40% - Accent2 4 2 2 2 7 2 2" xfId="26087"/>
    <cellStyle name="40% - Accent2 4 2 2 2 7 2 3" xfId="26088"/>
    <cellStyle name="40% - Accent2 4 2 2 2 7 3" xfId="26089"/>
    <cellStyle name="40% - Accent2 4 2 2 2 7 3 2" xfId="26090"/>
    <cellStyle name="40% - Accent2 4 2 2 2 7 4" xfId="26091"/>
    <cellStyle name="40% - Accent2 4 2 2 2 7 5" xfId="26092"/>
    <cellStyle name="40% - Accent2 4 2 2 2 8" xfId="26093"/>
    <cellStyle name="40% - Accent2 4 2 2 2 8 2" xfId="26094"/>
    <cellStyle name="40% - Accent2 4 2 2 2 8 3" xfId="26095"/>
    <cellStyle name="40% - Accent2 4 2 2 2 9" xfId="26096"/>
    <cellStyle name="40% - Accent2 4 2 2 2 9 2" xfId="26097"/>
    <cellStyle name="40% - Accent2 4 2 2 2 9 3" xfId="26098"/>
    <cellStyle name="40% - Accent2 4 2 2 3" xfId="1792"/>
    <cellStyle name="40% - Accent2 4 2 2 3 10" xfId="26099"/>
    <cellStyle name="40% - Accent2 4 2 2 3 2" xfId="1793"/>
    <cellStyle name="40% - Accent2 4 2 2 3 2 2" xfId="26100"/>
    <cellStyle name="40% - Accent2 4 2 2 3 2 2 2" xfId="26101"/>
    <cellStyle name="40% - Accent2 4 2 2 3 2 2 2 2" xfId="26102"/>
    <cellStyle name="40% - Accent2 4 2 2 3 2 2 2 3" xfId="26103"/>
    <cellStyle name="40% - Accent2 4 2 2 3 2 2 3" xfId="26104"/>
    <cellStyle name="40% - Accent2 4 2 2 3 2 2 3 2" xfId="26105"/>
    <cellStyle name="40% - Accent2 4 2 2 3 2 2 3 3" xfId="26106"/>
    <cellStyle name="40% - Accent2 4 2 2 3 2 2 4" xfId="26107"/>
    <cellStyle name="40% - Accent2 4 2 2 3 2 2 4 2" xfId="26108"/>
    <cellStyle name="40% - Accent2 4 2 2 3 2 2 5" xfId="26109"/>
    <cellStyle name="40% - Accent2 4 2 2 3 2 2 6" xfId="26110"/>
    <cellStyle name="40% - Accent2 4 2 2 3 2 3" xfId="26111"/>
    <cellStyle name="40% - Accent2 4 2 2 3 2 3 2" xfId="26112"/>
    <cellStyle name="40% - Accent2 4 2 2 3 2 3 2 2" xfId="26113"/>
    <cellStyle name="40% - Accent2 4 2 2 3 2 3 2 3" xfId="26114"/>
    <cellStyle name="40% - Accent2 4 2 2 3 2 3 3" xfId="26115"/>
    <cellStyle name="40% - Accent2 4 2 2 3 2 3 3 2" xfId="26116"/>
    <cellStyle name="40% - Accent2 4 2 2 3 2 3 3 3" xfId="26117"/>
    <cellStyle name="40% - Accent2 4 2 2 3 2 3 4" xfId="26118"/>
    <cellStyle name="40% - Accent2 4 2 2 3 2 3 4 2" xfId="26119"/>
    <cellStyle name="40% - Accent2 4 2 2 3 2 3 5" xfId="26120"/>
    <cellStyle name="40% - Accent2 4 2 2 3 2 3 6" xfId="26121"/>
    <cellStyle name="40% - Accent2 4 2 2 3 2 4" xfId="26122"/>
    <cellStyle name="40% - Accent2 4 2 2 3 2 4 2" xfId="26123"/>
    <cellStyle name="40% - Accent2 4 2 2 3 2 4 2 2" xfId="26124"/>
    <cellStyle name="40% - Accent2 4 2 2 3 2 4 2 3" xfId="26125"/>
    <cellStyle name="40% - Accent2 4 2 2 3 2 4 3" xfId="26126"/>
    <cellStyle name="40% - Accent2 4 2 2 3 2 4 3 2" xfId="26127"/>
    <cellStyle name="40% - Accent2 4 2 2 3 2 4 4" xfId="26128"/>
    <cellStyle name="40% - Accent2 4 2 2 3 2 4 5" xfId="26129"/>
    <cellStyle name="40% - Accent2 4 2 2 3 2 5" xfId="26130"/>
    <cellStyle name="40% - Accent2 4 2 2 3 2 5 2" xfId="26131"/>
    <cellStyle name="40% - Accent2 4 2 2 3 2 5 3" xfId="26132"/>
    <cellStyle name="40% - Accent2 4 2 2 3 2 6" xfId="26133"/>
    <cellStyle name="40% - Accent2 4 2 2 3 2 6 2" xfId="26134"/>
    <cellStyle name="40% - Accent2 4 2 2 3 2 6 3" xfId="26135"/>
    <cellStyle name="40% - Accent2 4 2 2 3 2 7" xfId="26136"/>
    <cellStyle name="40% - Accent2 4 2 2 3 2 7 2" xfId="26137"/>
    <cellStyle name="40% - Accent2 4 2 2 3 2 8" xfId="26138"/>
    <cellStyle name="40% - Accent2 4 2 2 3 2 9" xfId="26139"/>
    <cellStyle name="40% - Accent2 4 2 2 3 3" xfId="26140"/>
    <cellStyle name="40% - Accent2 4 2 2 3 3 2" xfId="26141"/>
    <cellStyle name="40% - Accent2 4 2 2 3 3 2 2" xfId="26142"/>
    <cellStyle name="40% - Accent2 4 2 2 3 3 2 3" xfId="26143"/>
    <cellStyle name="40% - Accent2 4 2 2 3 3 3" xfId="26144"/>
    <cellStyle name="40% - Accent2 4 2 2 3 3 3 2" xfId="26145"/>
    <cellStyle name="40% - Accent2 4 2 2 3 3 3 3" xfId="26146"/>
    <cellStyle name="40% - Accent2 4 2 2 3 3 4" xfId="26147"/>
    <cellStyle name="40% - Accent2 4 2 2 3 3 4 2" xfId="26148"/>
    <cellStyle name="40% - Accent2 4 2 2 3 3 5" xfId="26149"/>
    <cellStyle name="40% - Accent2 4 2 2 3 3 6" xfId="26150"/>
    <cellStyle name="40% - Accent2 4 2 2 3 4" xfId="26151"/>
    <cellStyle name="40% - Accent2 4 2 2 3 4 2" xfId="26152"/>
    <cellStyle name="40% - Accent2 4 2 2 3 4 2 2" xfId="26153"/>
    <cellStyle name="40% - Accent2 4 2 2 3 4 2 3" xfId="26154"/>
    <cellStyle name="40% - Accent2 4 2 2 3 4 3" xfId="26155"/>
    <cellStyle name="40% - Accent2 4 2 2 3 4 3 2" xfId="26156"/>
    <cellStyle name="40% - Accent2 4 2 2 3 4 3 3" xfId="26157"/>
    <cellStyle name="40% - Accent2 4 2 2 3 4 4" xfId="26158"/>
    <cellStyle name="40% - Accent2 4 2 2 3 4 4 2" xfId="26159"/>
    <cellStyle name="40% - Accent2 4 2 2 3 4 5" xfId="26160"/>
    <cellStyle name="40% - Accent2 4 2 2 3 4 6" xfId="26161"/>
    <cellStyle name="40% - Accent2 4 2 2 3 5" xfId="26162"/>
    <cellStyle name="40% - Accent2 4 2 2 3 5 2" xfId="26163"/>
    <cellStyle name="40% - Accent2 4 2 2 3 5 2 2" xfId="26164"/>
    <cellStyle name="40% - Accent2 4 2 2 3 5 2 3" xfId="26165"/>
    <cellStyle name="40% - Accent2 4 2 2 3 5 3" xfId="26166"/>
    <cellStyle name="40% - Accent2 4 2 2 3 5 3 2" xfId="26167"/>
    <cellStyle name="40% - Accent2 4 2 2 3 5 4" xfId="26168"/>
    <cellStyle name="40% - Accent2 4 2 2 3 5 5" xfId="26169"/>
    <cellStyle name="40% - Accent2 4 2 2 3 6" xfId="26170"/>
    <cellStyle name="40% - Accent2 4 2 2 3 6 2" xfId="26171"/>
    <cellStyle name="40% - Accent2 4 2 2 3 6 3" xfId="26172"/>
    <cellStyle name="40% - Accent2 4 2 2 3 7" xfId="26173"/>
    <cellStyle name="40% - Accent2 4 2 2 3 7 2" xfId="26174"/>
    <cellStyle name="40% - Accent2 4 2 2 3 7 3" xfId="26175"/>
    <cellStyle name="40% - Accent2 4 2 2 3 8" xfId="26176"/>
    <cellStyle name="40% - Accent2 4 2 2 3 8 2" xfId="26177"/>
    <cellStyle name="40% - Accent2 4 2 2 3 9" xfId="26178"/>
    <cellStyle name="40% - Accent2 4 2 2 4" xfId="1794"/>
    <cellStyle name="40% - Accent2 4 2 2 4 2" xfId="26179"/>
    <cellStyle name="40% - Accent2 4 2 2 4 2 2" xfId="26180"/>
    <cellStyle name="40% - Accent2 4 2 2 4 2 2 2" xfId="26181"/>
    <cellStyle name="40% - Accent2 4 2 2 4 2 2 3" xfId="26182"/>
    <cellStyle name="40% - Accent2 4 2 2 4 2 3" xfId="26183"/>
    <cellStyle name="40% - Accent2 4 2 2 4 2 3 2" xfId="26184"/>
    <cellStyle name="40% - Accent2 4 2 2 4 2 3 3" xfId="26185"/>
    <cellStyle name="40% - Accent2 4 2 2 4 2 4" xfId="26186"/>
    <cellStyle name="40% - Accent2 4 2 2 4 2 4 2" xfId="26187"/>
    <cellStyle name="40% - Accent2 4 2 2 4 2 5" xfId="26188"/>
    <cellStyle name="40% - Accent2 4 2 2 4 2 6" xfId="26189"/>
    <cellStyle name="40% - Accent2 4 2 2 4 3" xfId="26190"/>
    <cellStyle name="40% - Accent2 4 2 2 4 3 2" xfId="26191"/>
    <cellStyle name="40% - Accent2 4 2 2 4 3 2 2" xfId="26192"/>
    <cellStyle name="40% - Accent2 4 2 2 4 3 2 3" xfId="26193"/>
    <cellStyle name="40% - Accent2 4 2 2 4 3 3" xfId="26194"/>
    <cellStyle name="40% - Accent2 4 2 2 4 3 3 2" xfId="26195"/>
    <cellStyle name="40% - Accent2 4 2 2 4 3 3 3" xfId="26196"/>
    <cellStyle name="40% - Accent2 4 2 2 4 3 4" xfId="26197"/>
    <cellStyle name="40% - Accent2 4 2 2 4 3 4 2" xfId="26198"/>
    <cellStyle name="40% - Accent2 4 2 2 4 3 5" xfId="26199"/>
    <cellStyle name="40% - Accent2 4 2 2 4 3 6" xfId="26200"/>
    <cellStyle name="40% - Accent2 4 2 2 4 4" xfId="26201"/>
    <cellStyle name="40% - Accent2 4 2 2 4 4 2" xfId="26202"/>
    <cellStyle name="40% - Accent2 4 2 2 4 4 2 2" xfId="26203"/>
    <cellStyle name="40% - Accent2 4 2 2 4 4 2 3" xfId="26204"/>
    <cellStyle name="40% - Accent2 4 2 2 4 4 3" xfId="26205"/>
    <cellStyle name="40% - Accent2 4 2 2 4 4 3 2" xfId="26206"/>
    <cellStyle name="40% - Accent2 4 2 2 4 4 4" xfId="26207"/>
    <cellStyle name="40% - Accent2 4 2 2 4 4 5" xfId="26208"/>
    <cellStyle name="40% - Accent2 4 2 2 4 5" xfId="26209"/>
    <cellStyle name="40% - Accent2 4 2 2 4 5 2" xfId="26210"/>
    <cellStyle name="40% - Accent2 4 2 2 4 5 3" xfId="26211"/>
    <cellStyle name="40% - Accent2 4 2 2 4 6" xfId="26212"/>
    <cellStyle name="40% - Accent2 4 2 2 4 6 2" xfId="26213"/>
    <cellStyle name="40% - Accent2 4 2 2 4 6 3" xfId="26214"/>
    <cellStyle name="40% - Accent2 4 2 2 4 7" xfId="26215"/>
    <cellStyle name="40% - Accent2 4 2 2 4 7 2" xfId="26216"/>
    <cellStyle name="40% - Accent2 4 2 2 4 8" xfId="26217"/>
    <cellStyle name="40% - Accent2 4 2 2 4 9" xfId="26218"/>
    <cellStyle name="40% - Accent2 4 2 2 5" xfId="26219"/>
    <cellStyle name="40% - Accent2 4 2 2 5 2" xfId="26220"/>
    <cellStyle name="40% - Accent2 4 2 2 5 2 2" xfId="26221"/>
    <cellStyle name="40% - Accent2 4 2 2 5 2 2 2" xfId="26222"/>
    <cellStyle name="40% - Accent2 4 2 2 5 2 2 3" xfId="26223"/>
    <cellStyle name="40% - Accent2 4 2 2 5 2 3" xfId="26224"/>
    <cellStyle name="40% - Accent2 4 2 2 5 2 3 2" xfId="26225"/>
    <cellStyle name="40% - Accent2 4 2 2 5 2 3 3" xfId="26226"/>
    <cellStyle name="40% - Accent2 4 2 2 5 2 4" xfId="26227"/>
    <cellStyle name="40% - Accent2 4 2 2 5 2 4 2" xfId="26228"/>
    <cellStyle name="40% - Accent2 4 2 2 5 2 5" xfId="26229"/>
    <cellStyle name="40% - Accent2 4 2 2 5 2 6" xfId="26230"/>
    <cellStyle name="40% - Accent2 4 2 2 5 3" xfId="26231"/>
    <cellStyle name="40% - Accent2 4 2 2 5 3 2" xfId="26232"/>
    <cellStyle name="40% - Accent2 4 2 2 5 3 2 2" xfId="26233"/>
    <cellStyle name="40% - Accent2 4 2 2 5 3 2 3" xfId="26234"/>
    <cellStyle name="40% - Accent2 4 2 2 5 3 3" xfId="26235"/>
    <cellStyle name="40% - Accent2 4 2 2 5 3 3 2" xfId="26236"/>
    <cellStyle name="40% - Accent2 4 2 2 5 3 3 3" xfId="26237"/>
    <cellStyle name="40% - Accent2 4 2 2 5 3 4" xfId="26238"/>
    <cellStyle name="40% - Accent2 4 2 2 5 3 4 2" xfId="26239"/>
    <cellStyle name="40% - Accent2 4 2 2 5 3 5" xfId="26240"/>
    <cellStyle name="40% - Accent2 4 2 2 5 3 6" xfId="26241"/>
    <cellStyle name="40% - Accent2 4 2 2 5 4" xfId="26242"/>
    <cellStyle name="40% - Accent2 4 2 2 5 4 2" xfId="26243"/>
    <cellStyle name="40% - Accent2 4 2 2 5 4 2 2" xfId="26244"/>
    <cellStyle name="40% - Accent2 4 2 2 5 4 2 3" xfId="26245"/>
    <cellStyle name="40% - Accent2 4 2 2 5 4 3" xfId="26246"/>
    <cellStyle name="40% - Accent2 4 2 2 5 4 3 2" xfId="26247"/>
    <cellStyle name="40% - Accent2 4 2 2 5 4 4" xfId="26248"/>
    <cellStyle name="40% - Accent2 4 2 2 5 4 5" xfId="26249"/>
    <cellStyle name="40% - Accent2 4 2 2 5 5" xfId="26250"/>
    <cellStyle name="40% - Accent2 4 2 2 5 5 2" xfId="26251"/>
    <cellStyle name="40% - Accent2 4 2 2 5 5 3" xfId="26252"/>
    <cellStyle name="40% - Accent2 4 2 2 5 6" xfId="26253"/>
    <cellStyle name="40% - Accent2 4 2 2 5 6 2" xfId="26254"/>
    <cellStyle name="40% - Accent2 4 2 2 5 6 3" xfId="26255"/>
    <cellStyle name="40% - Accent2 4 2 2 5 7" xfId="26256"/>
    <cellStyle name="40% - Accent2 4 2 2 5 7 2" xfId="26257"/>
    <cellStyle name="40% - Accent2 4 2 2 5 8" xfId="26258"/>
    <cellStyle name="40% - Accent2 4 2 2 5 9" xfId="26259"/>
    <cellStyle name="40% - Accent2 4 2 2 6" xfId="26260"/>
    <cellStyle name="40% - Accent2 4 2 2 6 2" xfId="26261"/>
    <cellStyle name="40% - Accent2 4 2 2 6 2 2" xfId="26262"/>
    <cellStyle name="40% - Accent2 4 2 2 6 2 3" xfId="26263"/>
    <cellStyle name="40% - Accent2 4 2 2 6 3" xfId="26264"/>
    <cellStyle name="40% - Accent2 4 2 2 6 3 2" xfId="26265"/>
    <cellStyle name="40% - Accent2 4 2 2 6 3 3" xfId="26266"/>
    <cellStyle name="40% - Accent2 4 2 2 6 4" xfId="26267"/>
    <cellStyle name="40% - Accent2 4 2 2 6 4 2" xfId="26268"/>
    <cellStyle name="40% - Accent2 4 2 2 6 5" xfId="26269"/>
    <cellStyle name="40% - Accent2 4 2 2 6 6" xfId="26270"/>
    <cellStyle name="40% - Accent2 4 2 2 7" xfId="26271"/>
    <cellStyle name="40% - Accent2 4 2 2 7 2" xfId="26272"/>
    <cellStyle name="40% - Accent2 4 2 2 7 2 2" xfId="26273"/>
    <cellStyle name="40% - Accent2 4 2 2 7 2 3" xfId="26274"/>
    <cellStyle name="40% - Accent2 4 2 2 7 3" xfId="26275"/>
    <cellStyle name="40% - Accent2 4 2 2 7 3 2" xfId="26276"/>
    <cellStyle name="40% - Accent2 4 2 2 7 3 3" xfId="26277"/>
    <cellStyle name="40% - Accent2 4 2 2 7 4" xfId="26278"/>
    <cellStyle name="40% - Accent2 4 2 2 7 4 2" xfId="26279"/>
    <cellStyle name="40% - Accent2 4 2 2 7 5" xfId="26280"/>
    <cellStyle name="40% - Accent2 4 2 2 7 6" xfId="26281"/>
    <cellStyle name="40% - Accent2 4 2 2 8" xfId="26282"/>
    <cellStyle name="40% - Accent2 4 2 2 8 2" xfId="26283"/>
    <cellStyle name="40% - Accent2 4 2 2 8 2 2" xfId="26284"/>
    <cellStyle name="40% - Accent2 4 2 2 8 2 3" xfId="26285"/>
    <cellStyle name="40% - Accent2 4 2 2 8 3" xfId="26286"/>
    <cellStyle name="40% - Accent2 4 2 2 8 3 2" xfId="26287"/>
    <cellStyle name="40% - Accent2 4 2 2 8 4" xfId="26288"/>
    <cellStyle name="40% - Accent2 4 2 2 8 5" xfId="26289"/>
    <cellStyle name="40% - Accent2 4 2 2 9" xfId="26290"/>
    <cellStyle name="40% - Accent2 4 2 2 9 2" xfId="26291"/>
    <cellStyle name="40% - Accent2 4 2 2 9 3" xfId="26292"/>
    <cellStyle name="40% - Accent2 4 2 3" xfId="1795"/>
    <cellStyle name="40% - Accent2 4 2 3 10" xfId="26293"/>
    <cellStyle name="40% - Accent2 4 2 3 10 2" xfId="26294"/>
    <cellStyle name="40% - Accent2 4 2 3 11" xfId="26295"/>
    <cellStyle name="40% - Accent2 4 2 3 12" xfId="26296"/>
    <cellStyle name="40% - Accent2 4 2 3 2" xfId="1796"/>
    <cellStyle name="40% - Accent2 4 2 3 2 10" xfId="26297"/>
    <cellStyle name="40% - Accent2 4 2 3 2 2" xfId="1797"/>
    <cellStyle name="40% - Accent2 4 2 3 2 2 2" xfId="26298"/>
    <cellStyle name="40% - Accent2 4 2 3 2 2 2 2" xfId="26299"/>
    <cellStyle name="40% - Accent2 4 2 3 2 2 2 2 2" xfId="26300"/>
    <cellStyle name="40% - Accent2 4 2 3 2 2 2 2 3" xfId="26301"/>
    <cellStyle name="40% - Accent2 4 2 3 2 2 2 3" xfId="26302"/>
    <cellStyle name="40% - Accent2 4 2 3 2 2 2 3 2" xfId="26303"/>
    <cellStyle name="40% - Accent2 4 2 3 2 2 2 3 3" xfId="26304"/>
    <cellStyle name="40% - Accent2 4 2 3 2 2 2 4" xfId="26305"/>
    <cellStyle name="40% - Accent2 4 2 3 2 2 2 4 2" xfId="26306"/>
    <cellStyle name="40% - Accent2 4 2 3 2 2 2 5" xfId="26307"/>
    <cellStyle name="40% - Accent2 4 2 3 2 2 2 6" xfId="26308"/>
    <cellStyle name="40% - Accent2 4 2 3 2 2 3" xfId="26309"/>
    <cellStyle name="40% - Accent2 4 2 3 2 2 3 2" xfId="26310"/>
    <cellStyle name="40% - Accent2 4 2 3 2 2 3 2 2" xfId="26311"/>
    <cellStyle name="40% - Accent2 4 2 3 2 2 3 2 3" xfId="26312"/>
    <cellStyle name="40% - Accent2 4 2 3 2 2 3 3" xfId="26313"/>
    <cellStyle name="40% - Accent2 4 2 3 2 2 3 3 2" xfId="26314"/>
    <cellStyle name="40% - Accent2 4 2 3 2 2 3 3 3" xfId="26315"/>
    <cellStyle name="40% - Accent2 4 2 3 2 2 3 4" xfId="26316"/>
    <cellStyle name="40% - Accent2 4 2 3 2 2 3 4 2" xfId="26317"/>
    <cellStyle name="40% - Accent2 4 2 3 2 2 3 5" xfId="26318"/>
    <cellStyle name="40% - Accent2 4 2 3 2 2 3 6" xfId="26319"/>
    <cellStyle name="40% - Accent2 4 2 3 2 2 4" xfId="26320"/>
    <cellStyle name="40% - Accent2 4 2 3 2 2 4 2" xfId="26321"/>
    <cellStyle name="40% - Accent2 4 2 3 2 2 4 2 2" xfId="26322"/>
    <cellStyle name="40% - Accent2 4 2 3 2 2 4 2 3" xfId="26323"/>
    <cellStyle name="40% - Accent2 4 2 3 2 2 4 3" xfId="26324"/>
    <cellStyle name="40% - Accent2 4 2 3 2 2 4 3 2" xfId="26325"/>
    <cellStyle name="40% - Accent2 4 2 3 2 2 4 4" xfId="26326"/>
    <cellStyle name="40% - Accent2 4 2 3 2 2 4 5" xfId="26327"/>
    <cellStyle name="40% - Accent2 4 2 3 2 2 5" xfId="26328"/>
    <cellStyle name="40% - Accent2 4 2 3 2 2 5 2" xfId="26329"/>
    <cellStyle name="40% - Accent2 4 2 3 2 2 5 3" xfId="26330"/>
    <cellStyle name="40% - Accent2 4 2 3 2 2 6" xfId="26331"/>
    <cellStyle name="40% - Accent2 4 2 3 2 2 6 2" xfId="26332"/>
    <cellStyle name="40% - Accent2 4 2 3 2 2 6 3" xfId="26333"/>
    <cellStyle name="40% - Accent2 4 2 3 2 2 7" xfId="26334"/>
    <cellStyle name="40% - Accent2 4 2 3 2 2 7 2" xfId="26335"/>
    <cellStyle name="40% - Accent2 4 2 3 2 2 8" xfId="26336"/>
    <cellStyle name="40% - Accent2 4 2 3 2 2 9" xfId="26337"/>
    <cellStyle name="40% - Accent2 4 2 3 2 3" xfId="26338"/>
    <cellStyle name="40% - Accent2 4 2 3 2 3 2" xfId="26339"/>
    <cellStyle name="40% - Accent2 4 2 3 2 3 2 2" xfId="26340"/>
    <cellStyle name="40% - Accent2 4 2 3 2 3 2 3" xfId="26341"/>
    <cellStyle name="40% - Accent2 4 2 3 2 3 3" xfId="26342"/>
    <cellStyle name="40% - Accent2 4 2 3 2 3 3 2" xfId="26343"/>
    <cellStyle name="40% - Accent2 4 2 3 2 3 3 3" xfId="26344"/>
    <cellStyle name="40% - Accent2 4 2 3 2 3 4" xfId="26345"/>
    <cellStyle name="40% - Accent2 4 2 3 2 3 4 2" xfId="26346"/>
    <cellStyle name="40% - Accent2 4 2 3 2 3 5" xfId="26347"/>
    <cellStyle name="40% - Accent2 4 2 3 2 3 6" xfId="26348"/>
    <cellStyle name="40% - Accent2 4 2 3 2 4" xfId="26349"/>
    <cellStyle name="40% - Accent2 4 2 3 2 4 2" xfId="26350"/>
    <cellStyle name="40% - Accent2 4 2 3 2 4 2 2" xfId="26351"/>
    <cellStyle name="40% - Accent2 4 2 3 2 4 2 3" xfId="26352"/>
    <cellStyle name="40% - Accent2 4 2 3 2 4 3" xfId="26353"/>
    <cellStyle name="40% - Accent2 4 2 3 2 4 3 2" xfId="26354"/>
    <cellStyle name="40% - Accent2 4 2 3 2 4 3 3" xfId="26355"/>
    <cellStyle name="40% - Accent2 4 2 3 2 4 4" xfId="26356"/>
    <cellStyle name="40% - Accent2 4 2 3 2 4 4 2" xfId="26357"/>
    <cellStyle name="40% - Accent2 4 2 3 2 4 5" xfId="26358"/>
    <cellStyle name="40% - Accent2 4 2 3 2 4 6" xfId="26359"/>
    <cellStyle name="40% - Accent2 4 2 3 2 5" xfId="26360"/>
    <cellStyle name="40% - Accent2 4 2 3 2 5 2" xfId="26361"/>
    <cellStyle name="40% - Accent2 4 2 3 2 5 2 2" xfId="26362"/>
    <cellStyle name="40% - Accent2 4 2 3 2 5 2 3" xfId="26363"/>
    <cellStyle name="40% - Accent2 4 2 3 2 5 3" xfId="26364"/>
    <cellStyle name="40% - Accent2 4 2 3 2 5 3 2" xfId="26365"/>
    <cellStyle name="40% - Accent2 4 2 3 2 5 4" xfId="26366"/>
    <cellStyle name="40% - Accent2 4 2 3 2 5 5" xfId="26367"/>
    <cellStyle name="40% - Accent2 4 2 3 2 6" xfId="26368"/>
    <cellStyle name="40% - Accent2 4 2 3 2 6 2" xfId="26369"/>
    <cellStyle name="40% - Accent2 4 2 3 2 6 3" xfId="26370"/>
    <cellStyle name="40% - Accent2 4 2 3 2 7" xfId="26371"/>
    <cellStyle name="40% - Accent2 4 2 3 2 7 2" xfId="26372"/>
    <cellStyle name="40% - Accent2 4 2 3 2 7 3" xfId="26373"/>
    <cellStyle name="40% - Accent2 4 2 3 2 8" xfId="26374"/>
    <cellStyle name="40% - Accent2 4 2 3 2 8 2" xfId="26375"/>
    <cellStyle name="40% - Accent2 4 2 3 2 9" xfId="26376"/>
    <cellStyle name="40% - Accent2 4 2 3 3" xfId="1798"/>
    <cellStyle name="40% - Accent2 4 2 3 3 2" xfId="26377"/>
    <cellStyle name="40% - Accent2 4 2 3 3 2 2" xfId="26378"/>
    <cellStyle name="40% - Accent2 4 2 3 3 2 2 2" xfId="26379"/>
    <cellStyle name="40% - Accent2 4 2 3 3 2 2 3" xfId="26380"/>
    <cellStyle name="40% - Accent2 4 2 3 3 2 3" xfId="26381"/>
    <cellStyle name="40% - Accent2 4 2 3 3 2 3 2" xfId="26382"/>
    <cellStyle name="40% - Accent2 4 2 3 3 2 3 3" xfId="26383"/>
    <cellStyle name="40% - Accent2 4 2 3 3 2 4" xfId="26384"/>
    <cellStyle name="40% - Accent2 4 2 3 3 2 4 2" xfId="26385"/>
    <cellStyle name="40% - Accent2 4 2 3 3 2 5" xfId="26386"/>
    <cellStyle name="40% - Accent2 4 2 3 3 2 6" xfId="26387"/>
    <cellStyle name="40% - Accent2 4 2 3 3 3" xfId="26388"/>
    <cellStyle name="40% - Accent2 4 2 3 3 3 2" xfId="26389"/>
    <cellStyle name="40% - Accent2 4 2 3 3 3 2 2" xfId="26390"/>
    <cellStyle name="40% - Accent2 4 2 3 3 3 2 3" xfId="26391"/>
    <cellStyle name="40% - Accent2 4 2 3 3 3 3" xfId="26392"/>
    <cellStyle name="40% - Accent2 4 2 3 3 3 3 2" xfId="26393"/>
    <cellStyle name="40% - Accent2 4 2 3 3 3 3 3" xfId="26394"/>
    <cellStyle name="40% - Accent2 4 2 3 3 3 4" xfId="26395"/>
    <cellStyle name="40% - Accent2 4 2 3 3 3 4 2" xfId="26396"/>
    <cellStyle name="40% - Accent2 4 2 3 3 3 5" xfId="26397"/>
    <cellStyle name="40% - Accent2 4 2 3 3 3 6" xfId="26398"/>
    <cellStyle name="40% - Accent2 4 2 3 3 4" xfId="26399"/>
    <cellStyle name="40% - Accent2 4 2 3 3 4 2" xfId="26400"/>
    <cellStyle name="40% - Accent2 4 2 3 3 4 2 2" xfId="26401"/>
    <cellStyle name="40% - Accent2 4 2 3 3 4 2 3" xfId="26402"/>
    <cellStyle name="40% - Accent2 4 2 3 3 4 3" xfId="26403"/>
    <cellStyle name="40% - Accent2 4 2 3 3 4 3 2" xfId="26404"/>
    <cellStyle name="40% - Accent2 4 2 3 3 4 4" xfId="26405"/>
    <cellStyle name="40% - Accent2 4 2 3 3 4 5" xfId="26406"/>
    <cellStyle name="40% - Accent2 4 2 3 3 5" xfId="26407"/>
    <cellStyle name="40% - Accent2 4 2 3 3 5 2" xfId="26408"/>
    <cellStyle name="40% - Accent2 4 2 3 3 5 3" xfId="26409"/>
    <cellStyle name="40% - Accent2 4 2 3 3 6" xfId="26410"/>
    <cellStyle name="40% - Accent2 4 2 3 3 6 2" xfId="26411"/>
    <cellStyle name="40% - Accent2 4 2 3 3 6 3" xfId="26412"/>
    <cellStyle name="40% - Accent2 4 2 3 3 7" xfId="26413"/>
    <cellStyle name="40% - Accent2 4 2 3 3 7 2" xfId="26414"/>
    <cellStyle name="40% - Accent2 4 2 3 3 8" xfId="26415"/>
    <cellStyle name="40% - Accent2 4 2 3 3 9" xfId="26416"/>
    <cellStyle name="40% - Accent2 4 2 3 4" xfId="26417"/>
    <cellStyle name="40% - Accent2 4 2 3 4 2" xfId="26418"/>
    <cellStyle name="40% - Accent2 4 2 3 4 2 2" xfId="26419"/>
    <cellStyle name="40% - Accent2 4 2 3 4 2 2 2" xfId="26420"/>
    <cellStyle name="40% - Accent2 4 2 3 4 2 2 3" xfId="26421"/>
    <cellStyle name="40% - Accent2 4 2 3 4 2 3" xfId="26422"/>
    <cellStyle name="40% - Accent2 4 2 3 4 2 3 2" xfId="26423"/>
    <cellStyle name="40% - Accent2 4 2 3 4 2 3 3" xfId="26424"/>
    <cellStyle name="40% - Accent2 4 2 3 4 2 4" xfId="26425"/>
    <cellStyle name="40% - Accent2 4 2 3 4 2 4 2" xfId="26426"/>
    <cellStyle name="40% - Accent2 4 2 3 4 2 5" xfId="26427"/>
    <cellStyle name="40% - Accent2 4 2 3 4 2 6" xfId="26428"/>
    <cellStyle name="40% - Accent2 4 2 3 4 3" xfId="26429"/>
    <cellStyle name="40% - Accent2 4 2 3 4 3 2" xfId="26430"/>
    <cellStyle name="40% - Accent2 4 2 3 4 3 2 2" xfId="26431"/>
    <cellStyle name="40% - Accent2 4 2 3 4 3 2 3" xfId="26432"/>
    <cellStyle name="40% - Accent2 4 2 3 4 3 3" xfId="26433"/>
    <cellStyle name="40% - Accent2 4 2 3 4 3 3 2" xfId="26434"/>
    <cellStyle name="40% - Accent2 4 2 3 4 3 3 3" xfId="26435"/>
    <cellStyle name="40% - Accent2 4 2 3 4 3 4" xfId="26436"/>
    <cellStyle name="40% - Accent2 4 2 3 4 3 4 2" xfId="26437"/>
    <cellStyle name="40% - Accent2 4 2 3 4 3 5" xfId="26438"/>
    <cellStyle name="40% - Accent2 4 2 3 4 3 6" xfId="26439"/>
    <cellStyle name="40% - Accent2 4 2 3 4 4" xfId="26440"/>
    <cellStyle name="40% - Accent2 4 2 3 4 4 2" xfId="26441"/>
    <cellStyle name="40% - Accent2 4 2 3 4 4 2 2" xfId="26442"/>
    <cellStyle name="40% - Accent2 4 2 3 4 4 2 3" xfId="26443"/>
    <cellStyle name="40% - Accent2 4 2 3 4 4 3" xfId="26444"/>
    <cellStyle name="40% - Accent2 4 2 3 4 4 3 2" xfId="26445"/>
    <cellStyle name="40% - Accent2 4 2 3 4 4 4" xfId="26446"/>
    <cellStyle name="40% - Accent2 4 2 3 4 4 5" xfId="26447"/>
    <cellStyle name="40% - Accent2 4 2 3 4 5" xfId="26448"/>
    <cellStyle name="40% - Accent2 4 2 3 4 5 2" xfId="26449"/>
    <cellStyle name="40% - Accent2 4 2 3 4 5 3" xfId="26450"/>
    <cellStyle name="40% - Accent2 4 2 3 4 6" xfId="26451"/>
    <cellStyle name="40% - Accent2 4 2 3 4 6 2" xfId="26452"/>
    <cellStyle name="40% - Accent2 4 2 3 4 6 3" xfId="26453"/>
    <cellStyle name="40% - Accent2 4 2 3 4 7" xfId="26454"/>
    <cellStyle name="40% - Accent2 4 2 3 4 7 2" xfId="26455"/>
    <cellStyle name="40% - Accent2 4 2 3 4 8" xfId="26456"/>
    <cellStyle name="40% - Accent2 4 2 3 4 9" xfId="26457"/>
    <cellStyle name="40% - Accent2 4 2 3 5" xfId="26458"/>
    <cellStyle name="40% - Accent2 4 2 3 5 2" xfId="26459"/>
    <cellStyle name="40% - Accent2 4 2 3 5 2 2" xfId="26460"/>
    <cellStyle name="40% - Accent2 4 2 3 5 2 3" xfId="26461"/>
    <cellStyle name="40% - Accent2 4 2 3 5 3" xfId="26462"/>
    <cellStyle name="40% - Accent2 4 2 3 5 3 2" xfId="26463"/>
    <cellStyle name="40% - Accent2 4 2 3 5 3 3" xfId="26464"/>
    <cellStyle name="40% - Accent2 4 2 3 5 4" xfId="26465"/>
    <cellStyle name="40% - Accent2 4 2 3 5 4 2" xfId="26466"/>
    <cellStyle name="40% - Accent2 4 2 3 5 5" xfId="26467"/>
    <cellStyle name="40% - Accent2 4 2 3 5 6" xfId="26468"/>
    <cellStyle name="40% - Accent2 4 2 3 6" xfId="26469"/>
    <cellStyle name="40% - Accent2 4 2 3 6 2" xfId="26470"/>
    <cellStyle name="40% - Accent2 4 2 3 6 2 2" xfId="26471"/>
    <cellStyle name="40% - Accent2 4 2 3 6 2 3" xfId="26472"/>
    <cellStyle name="40% - Accent2 4 2 3 6 3" xfId="26473"/>
    <cellStyle name="40% - Accent2 4 2 3 6 3 2" xfId="26474"/>
    <cellStyle name="40% - Accent2 4 2 3 6 3 3" xfId="26475"/>
    <cellStyle name="40% - Accent2 4 2 3 6 4" xfId="26476"/>
    <cellStyle name="40% - Accent2 4 2 3 6 4 2" xfId="26477"/>
    <cellStyle name="40% - Accent2 4 2 3 6 5" xfId="26478"/>
    <cellStyle name="40% - Accent2 4 2 3 6 6" xfId="26479"/>
    <cellStyle name="40% - Accent2 4 2 3 7" xfId="26480"/>
    <cellStyle name="40% - Accent2 4 2 3 7 2" xfId="26481"/>
    <cellStyle name="40% - Accent2 4 2 3 7 2 2" xfId="26482"/>
    <cellStyle name="40% - Accent2 4 2 3 7 2 3" xfId="26483"/>
    <cellStyle name="40% - Accent2 4 2 3 7 3" xfId="26484"/>
    <cellStyle name="40% - Accent2 4 2 3 7 3 2" xfId="26485"/>
    <cellStyle name="40% - Accent2 4 2 3 7 4" xfId="26486"/>
    <cellStyle name="40% - Accent2 4 2 3 7 5" xfId="26487"/>
    <cellStyle name="40% - Accent2 4 2 3 8" xfId="26488"/>
    <cellStyle name="40% - Accent2 4 2 3 8 2" xfId="26489"/>
    <cellStyle name="40% - Accent2 4 2 3 8 3" xfId="26490"/>
    <cellStyle name="40% - Accent2 4 2 3 9" xfId="26491"/>
    <cellStyle name="40% - Accent2 4 2 3 9 2" xfId="26492"/>
    <cellStyle name="40% - Accent2 4 2 3 9 3" xfId="26493"/>
    <cellStyle name="40% - Accent2 4 2 4" xfId="1799"/>
    <cellStyle name="40% - Accent2 4 2 4 10" xfId="26494"/>
    <cellStyle name="40% - Accent2 4 2 4 2" xfId="1800"/>
    <cellStyle name="40% - Accent2 4 2 4 2 2" xfId="26495"/>
    <cellStyle name="40% - Accent2 4 2 4 2 2 2" xfId="26496"/>
    <cellStyle name="40% - Accent2 4 2 4 2 2 2 2" xfId="26497"/>
    <cellStyle name="40% - Accent2 4 2 4 2 2 2 3" xfId="26498"/>
    <cellStyle name="40% - Accent2 4 2 4 2 2 3" xfId="26499"/>
    <cellStyle name="40% - Accent2 4 2 4 2 2 3 2" xfId="26500"/>
    <cellStyle name="40% - Accent2 4 2 4 2 2 3 3" xfId="26501"/>
    <cellStyle name="40% - Accent2 4 2 4 2 2 4" xfId="26502"/>
    <cellStyle name="40% - Accent2 4 2 4 2 2 4 2" xfId="26503"/>
    <cellStyle name="40% - Accent2 4 2 4 2 2 5" xfId="26504"/>
    <cellStyle name="40% - Accent2 4 2 4 2 2 6" xfId="26505"/>
    <cellStyle name="40% - Accent2 4 2 4 2 3" xfId="26506"/>
    <cellStyle name="40% - Accent2 4 2 4 2 3 2" xfId="26507"/>
    <cellStyle name="40% - Accent2 4 2 4 2 3 2 2" xfId="26508"/>
    <cellStyle name="40% - Accent2 4 2 4 2 3 2 3" xfId="26509"/>
    <cellStyle name="40% - Accent2 4 2 4 2 3 3" xfId="26510"/>
    <cellStyle name="40% - Accent2 4 2 4 2 3 3 2" xfId="26511"/>
    <cellStyle name="40% - Accent2 4 2 4 2 3 3 3" xfId="26512"/>
    <cellStyle name="40% - Accent2 4 2 4 2 3 4" xfId="26513"/>
    <cellStyle name="40% - Accent2 4 2 4 2 3 4 2" xfId="26514"/>
    <cellStyle name="40% - Accent2 4 2 4 2 3 5" xfId="26515"/>
    <cellStyle name="40% - Accent2 4 2 4 2 3 6" xfId="26516"/>
    <cellStyle name="40% - Accent2 4 2 4 2 4" xfId="26517"/>
    <cellStyle name="40% - Accent2 4 2 4 2 4 2" xfId="26518"/>
    <cellStyle name="40% - Accent2 4 2 4 2 4 2 2" xfId="26519"/>
    <cellStyle name="40% - Accent2 4 2 4 2 4 2 3" xfId="26520"/>
    <cellStyle name="40% - Accent2 4 2 4 2 4 3" xfId="26521"/>
    <cellStyle name="40% - Accent2 4 2 4 2 4 3 2" xfId="26522"/>
    <cellStyle name="40% - Accent2 4 2 4 2 4 4" xfId="26523"/>
    <cellStyle name="40% - Accent2 4 2 4 2 4 5" xfId="26524"/>
    <cellStyle name="40% - Accent2 4 2 4 2 5" xfId="26525"/>
    <cellStyle name="40% - Accent2 4 2 4 2 5 2" xfId="26526"/>
    <cellStyle name="40% - Accent2 4 2 4 2 5 3" xfId="26527"/>
    <cellStyle name="40% - Accent2 4 2 4 2 6" xfId="26528"/>
    <cellStyle name="40% - Accent2 4 2 4 2 6 2" xfId="26529"/>
    <cellStyle name="40% - Accent2 4 2 4 2 6 3" xfId="26530"/>
    <cellStyle name="40% - Accent2 4 2 4 2 7" xfId="26531"/>
    <cellStyle name="40% - Accent2 4 2 4 2 7 2" xfId="26532"/>
    <cellStyle name="40% - Accent2 4 2 4 2 8" xfId="26533"/>
    <cellStyle name="40% - Accent2 4 2 4 2 9" xfId="26534"/>
    <cellStyle name="40% - Accent2 4 2 4 3" xfId="26535"/>
    <cellStyle name="40% - Accent2 4 2 4 3 2" xfId="26536"/>
    <cellStyle name="40% - Accent2 4 2 4 3 2 2" xfId="26537"/>
    <cellStyle name="40% - Accent2 4 2 4 3 2 3" xfId="26538"/>
    <cellStyle name="40% - Accent2 4 2 4 3 3" xfId="26539"/>
    <cellStyle name="40% - Accent2 4 2 4 3 3 2" xfId="26540"/>
    <cellStyle name="40% - Accent2 4 2 4 3 3 3" xfId="26541"/>
    <cellStyle name="40% - Accent2 4 2 4 3 4" xfId="26542"/>
    <cellStyle name="40% - Accent2 4 2 4 3 4 2" xfId="26543"/>
    <cellStyle name="40% - Accent2 4 2 4 3 5" xfId="26544"/>
    <cellStyle name="40% - Accent2 4 2 4 3 6" xfId="26545"/>
    <cellStyle name="40% - Accent2 4 2 4 4" xfId="26546"/>
    <cellStyle name="40% - Accent2 4 2 4 4 2" xfId="26547"/>
    <cellStyle name="40% - Accent2 4 2 4 4 2 2" xfId="26548"/>
    <cellStyle name="40% - Accent2 4 2 4 4 2 3" xfId="26549"/>
    <cellStyle name="40% - Accent2 4 2 4 4 3" xfId="26550"/>
    <cellStyle name="40% - Accent2 4 2 4 4 3 2" xfId="26551"/>
    <cellStyle name="40% - Accent2 4 2 4 4 3 3" xfId="26552"/>
    <cellStyle name="40% - Accent2 4 2 4 4 4" xfId="26553"/>
    <cellStyle name="40% - Accent2 4 2 4 4 4 2" xfId="26554"/>
    <cellStyle name="40% - Accent2 4 2 4 4 5" xfId="26555"/>
    <cellStyle name="40% - Accent2 4 2 4 4 6" xfId="26556"/>
    <cellStyle name="40% - Accent2 4 2 4 5" xfId="26557"/>
    <cellStyle name="40% - Accent2 4 2 4 5 2" xfId="26558"/>
    <cellStyle name="40% - Accent2 4 2 4 5 2 2" xfId="26559"/>
    <cellStyle name="40% - Accent2 4 2 4 5 2 3" xfId="26560"/>
    <cellStyle name="40% - Accent2 4 2 4 5 3" xfId="26561"/>
    <cellStyle name="40% - Accent2 4 2 4 5 3 2" xfId="26562"/>
    <cellStyle name="40% - Accent2 4 2 4 5 4" xfId="26563"/>
    <cellStyle name="40% - Accent2 4 2 4 5 5" xfId="26564"/>
    <cellStyle name="40% - Accent2 4 2 4 6" xfId="26565"/>
    <cellStyle name="40% - Accent2 4 2 4 6 2" xfId="26566"/>
    <cellStyle name="40% - Accent2 4 2 4 6 3" xfId="26567"/>
    <cellStyle name="40% - Accent2 4 2 4 7" xfId="26568"/>
    <cellStyle name="40% - Accent2 4 2 4 7 2" xfId="26569"/>
    <cellStyle name="40% - Accent2 4 2 4 7 3" xfId="26570"/>
    <cellStyle name="40% - Accent2 4 2 4 8" xfId="26571"/>
    <cellStyle name="40% - Accent2 4 2 4 8 2" xfId="26572"/>
    <cellStyle name="40% - Accent2 4 2 4 9" xfId="26573"/>
    <cellStyle name="40% - Accent2 4 2 5" xfId="1801"/>
    <cellStyle name="40% - Accent2 4 2 5 2" xfId="26574"/>
    <cellStyle name="40% - Accent2 4 2 5 2 2" xfId="26575"/>
    <cellStyle name="40% - Accent2 4 2 5 2 2 2" xfId="26576"/>
    <cellStyle name="40% - Accent2 4 2 5 2 2 3" xfId="26577"/>
    <cellStyle name="40% - Accent2 4 2 5 2 3" xfId="26578"/>
    <cellStyle name="40% - Accent2 4 2 5 2 3 2" xfId="26579"/>
    <cellStyle name="40% - Accent2 4 2 5 2 3 3" xfId="26580"/>
    <cellStyle name="40% - Accent2 4 2 5 2 4" xfId="26581"/>
    <cellStyle name="40% - Accent2 4 2 5 2 4 2" xfId="26582"/>
    <cellStyle name="40% - Accent2 4 2 5 2 5" xfId="26583"/>
    <cellStyle name="40% - Accent2 4 2 5 2 6" xfId="26584"/>
    <cellStyle name="40% - Accent2 4 2 5 3" xfId="26585"/>
    <cellStyle name="40% - Accent2 4 2 5 3 2" xfId="26586"/>
    <cellStyle name="40% - Accent2 4 2 5 3 2 2" xfId="26587"/>
    <cellStyle name="40% - Accent2 4 2 5 3 2 3" xfId="26588"/>
    <cellStyle name="40% - Accent2 4 2 5 3 3" xfId="26589"/>
    <cellStyle name="40% - Accent2 4 2 5 3 3 2" xfId="26590"/>
    <cellStyle name="40% - Accent2 4 2 5 3 3 3" xfId="26591"/>
    <cellStyle name="40% - Accent2 4 2 5 3 4" xfId="26592"/>
    <cellStyle name="40% - Accent2 4 2 5 3 4 2" xfId="26593"/>
    <cellStyle name="40% - Accent2 4 2 5 3 5" xfId="26594"/>
    <cellStyle name="40% - Accent2 4 2 5 3 6" xfId="26595"/>
    <cellStyle name="40% - Accent2 4 2 5 4" xfId="26596"/>
    <cellStyle name="40% - Accent2 4 2 5 4 2" xfId="26597"/>
    <cellStyle name="40% - Accent2 4 2 5 4 2 2" xfId="26598"/>
    <cellStyle name="40% - Accent2 4 2 5 4 2 3" xfId="26599"/>
    <cellStyle name="40% - Accent2 4 2 5 4 3" xfId="26600"/>
    <cellStyle name="40% - Accent2 4 2 5 4 3 2" xfId="26601"/>
    <cellStyle name="40% - Accent2 4 2 5 4 4" xfId="26602"/>
    <cellStyle name="40% - Accent2 4 2 5 4 5" xfId="26603"/>
    <cellStyle name="40% - Accent2 4 2 5 5" xfId="26604"/>
    <cellStyle name="40% - Accent2 4 2 5 5 2" xfId="26605"/>
    <cellStyle name="40% - Accent2 4 2 5 5 3" xfId="26606"/>
    <cellStyle name="40% - Accent2 4 2 5 6" xfId="26607"/>
    <cellStyle name="40% - Accent2 4 2 5 6 2" xfId="26608"/>
    <cellStyle name="40% - Accent2 4 2 5 6 3" xfId="26609"/>
    <cellStyle name="40% - Accent2 4 2 5 7" xfId="26610"/>
    <cellStyle name="40% - Accent2 4 2 5 7 2" xfId="26611"/>
    <cellStyle name="40% - Accent2 4 2 5 8" xfId="26612"/>
    <cellStyle name="40% - Accent2 4 2 5 9" xfId="26613"/>
    <cellStyle name="40% - Accent2 4 2 6" xfId="13914"/>
    <cellStyle name="40% - Accent2 4 2 6 2" xfId="26614"/>
    <cellStyle name="40% - Accent2 4 2 6 2 2" xfId="26615"/>
    <cellStyle name="40% - Accent2 4 2 6 2 2 2" xfId="26616"/>
    <cellStyle name="40% - Accent2 4 2 6 2 2 3" xfId="26617"/>
    <cellStyle name="40% - Accent2 4 2 6 2 3" xfId="26618"/>
    <cellStyle name="40% - Accent2 4 2 6 2 3 2" xfId="26619"/>
    <cellStyle name="40% - Accent2 4 2 6 2 3 3" xfId="26620"/>
    <cellStyle name="40% - Accent2 4 2 6 2 4" xfId="26621"/>
    <cellStyle name="40% - Accent2 4 2 6 2 4 2" xfId="26622"/>
    <cellStyle name="40% - Accent2 4 2 6 2 5" xfId="26623"/>
    <cellStyle name="40% - Accent2 4 2 6 2 6" xfId="26624"/>
    <cellStyle name="40% - Accent2 4 2 6 3" xfId="26625"/>
    <cellStyle name="40% - Accent2 4 2 6 3 2" xfId="26626"/>
    <cellStyle name="40% - Accent2 4 2 6 3 2 2" xfId="26627"/>
    <cellStyle name="40% - Accent2 4 2 6 3 2 3" xfId="26628"/>
    <cellStyle name="40% - Accent2 4 2 6 3 3" xfId="26629"/>
    <cellStyle name="40% - Accent2 4 2 6 3 3 2" xfId="26630"/>
    <cellStyle name="40% - Accent2 4 2 6 3 3 3" xfId="26631"/>
    <cellStyle name="40% - Accent2 4 2 6 3 4" xfId="26632"/>
    <cellStyle name="40% - Accent2 4 2 6 3 4 2" xfId="26633"/>
    <cellStyle name="40% - Accent2 4 2 6 3 5" xfId="26634"/>
    <cellStyle name="40% - Accent2 4 2 6 3 6" xfId="26635"/>
    <cellStyle name="40% - Accent2 4 2 6 4" xfId="26636"/>
    <cellStyle name="40% - Accent2 4 2 6 4 2" xfId="26637"/>
    <cellStyle name="40% - Accent2 4 2 6 4 2 2" xfId="26638"/>
    <cellStyle name="40% - Accent2 4 2 6 4 2 3" xfId="26639"/>
    <cellStyle name="40% - Accent2 4 2 6 4 3" xfId="26640"/>
    <cellStyle name="40% - Accent2 4 2 6 4 3 2" xfId="26641"/>
    <cellStyle name="40% - Accent2 4 2 6 4 4" xfId="26642"/>
    <cellStyle name="40% - Accent2 4 2 6 4 5" xfId="26643"/>
    <cellStyle name="40% - Accent2 4 2 6 5" xfId="26644"/>
    <cellStyle name="40% - Accent2 4 2 6 5 2" xfId="26645"/>
    <cellStyle name="40% - Accent2 4 2 6 5 3" xfId="26646"/>
    <cellStyle name="40% - Accent2 4 2 6 6" xfId="26647"/>
    <cellStyle name="40% - Accent2 4 2 6 6 2" xfId="26648"/>
    <cellStyle name="40% - Accent2 4 2 6 6 3" xfId="26649"/>
    <cellStyle name="40% - Accent2 4 2 6 7" xfId="26650"/>
    <cellStyle name="40% - Accent2 4 2 6 7 2" xfId="26651"/>
    <cellStyle name="40% - Accent2 4 2 6 8" xfId="26652"/>
    <cellStyle name="40% - Accent2 4 2 6 9" xfId="26653"/>
    <cellStyle name="40% - Accent2 4 2 7" xfId="26654"/>
    <cellStyle name="40% - Accent2 4 2 7 2" xfId="26655"/>
    <cellStyle name="40% - Accent2 4 2 7 2 2" xfId="26656"/>
    <cellStyle name="40% - Accent2 4 2 7 2 3" xfId="26657"/>
    <cellStyle name="40% - Accent2 4 2 7 3" xfId="26658"/>
    <cellStyle name="40% - Accent2 4 2 7 3 2" xfId="26659"/>
    <cellStyle name="40% - Accent2 4 2 7 3 3" xfId="26660"/>
    <cellStyle name="40% - Accent2 4 2 7 4" xfId="26661"/>
    <cellStyle name="40% - Accent2 4 2 7 4 2" xfId="26662"/>
    <cellStyle name="40% - Accent2 4 2 7 5" xfId="26663"/>
    <cellStyle name="40% - Accent2 4 2 7 6" xfId="26664"/>
    <cellStyle name="40% - Accent2 4 2 8" xfId="26665"/>
    <cellStyle name="40% - Accent2 4 2 8 2" xfId="26666"/>
    <cellStyle name="40% - Accent2 4 2 8 2 2" xfId="26667"/>
    <cellStyle name="40% - Accent2 4 2 8 2 3" xfId="26668"/>
    <cellStyle name="40% - Accent2 4 2 8 3" xfId="26669"/>
    <cellStyle name="40% - Accent2 4 2 8 3 2" xfId="26670"/>
    <cellStyle name="40% - Accent2 4 2 8 3 3" xfId="26671"/>
    <cellStyle name="40% - Accent2 4 2 8 4" xfId="26672"/>
    <cellStyle name="40% - Accent2 4 2 8 4 2" xfId="26673"/>
    <cellStyle name="40% - Accent2 4 2 8 5" xfId="26674"/>
    <cellStyle name="40% - Accent2 4 2 8 6" xfId="26675"/>
    <cellStyle name="40% - Accent2 4 2 9" xfId="26676"/>
    <cellStyle name="40% - Accent2 4 2 9 2" xfId="26677"/>
    <cellStyle name="40% - Accent2 4 2 9 2 2" xfId="26678"/>
    <cellStyle name="40% - Accent2 4 2 9 2 3" xfId="26679"/>
    <cellStyle name="40% - Accent2 4 2 9 3" xfId="26680"/>
    <cellStyle name="40% - Accent2 4 2 9 3 2" xfId="26681"/>
    <cellStyle name="40% - Accent2 4 2 9 4" xfId="26682"/>
    <cellStyle name="40% - Accent2 4 2 9 5" xfId="26683"/>
    <cellStyle name="40% - Accent2 4 3" xfId="1802"/>
    <cellStyle name="40% - Accent2 4 3 10" xfId="26684"/>
    <cellStyle name="40% - Accent2 4 3 10 2" xfId="26685"/>
    <cellStyle name="40% - Accent2 4 3 10 3" xfId="26686"/>
    <cellStyle name="40% - Accent2 4 3 11" xfId="26687"/>
    <cellStyle name="40% - Accent2 4 3 11 2" xfId="26688"/>
    <cellStyle name="40% - Accent2 4 3 12" xfId="26689"/>
    <cellStyle name="40% - Accent2 4 3 13" xfId="26690"/>
    <cellStyle name="40% - Accent2 4 3 14" xfId="26691"/>
    <cellStyle name="40% - Accent2 4 3 2" xfId="1803"/>
    <cellStyle name="40% - Accent2 4 3 2 10" xfId="26692"/>
    <cellStyle name="40% - Accent2 4 3 2 10 2" xfId="26693"/>
    <cellStyle name="40% - Accent2 4 3 2 11" xfId="26694"/>
    <cellStyle name="40% - Accent2 4 3 2 12" xfId="26695"/>
    <cellStyle name="40% - Accent2 4 3 2 2" xfId="1804"/>
    <cellStyle name="40% - Accent2 4 3 2 2 10" xfId="26696"/>
    <cellStyle name="40% - Accent2 4 3 2 2 2" xfId="1805"/>
    <cellStyle name="40% - Accent2 4 3 2 2 2 2" xfId="26697"/>
    <cellStyle name="40% - Accent2 4 3 2 2 2 2 2" xfId="26698"/>
    <cellStyle name="40% - Accent2 4 3 2 2 2 2 2 2" xfId="26699"/>
    <cellStyle name="40% - Accent2 4 3 2 2 2 2 2 3" xfId="26700"/>
    <cellStyle name="40% - Accent2 4 3 2 2 2 2 3" xfId="26701"/>
    <cellStyle name="40% - Accent2 4 3 2 2 2 2 3 2" xfId="26702"/>
    <cellStyle name="40% - Accent2 4 3 2 2 2 2 3 3" xfId="26703"/>
    <cellStyle name="40% - Accent2 4 3 2 2 2 2 4" xfId="26704"/>
    <cellStyle name="40% - Accent2 4 3 2 2 2 2 4 2" xfId="26705"/>
    <cellStyle name="40% - Accent2 4 3 2 2 2 2 5" xfId="26706"/>
    <cellStyle name="40% - Accent2 4 3 2 2 2 2 6" xfId="26707"/>
    <cellStyle name="40% - Accent2 4 3 2 2 2 3" xfId="26708"/>
    <cellStyle name="40% - Accent2 4 3 2 2 2 3 2" xfId="26709"/>
    <cellStyle name="40% - Accent2 4 3 2 2 2 3 2 2" xfId="26710"/>
    <cellStyle name="40% - Accent2 4 3 2 2 2 3 2 3" xfId="26711"/>
    <cellStyle name="40% - Accent2 4 3 2 2 2 3 3" xfId="26712"/>
    <cellStyle name="40% - Accent2 4 3 2 2 2 3 3 2" xfId="26713"/>
    <cellStyle name="40% - Accent2 4 3 2 2 2 3 3 3" xfId="26714"/>
    <cellStyle name="40% - Accent2 4 3 2 2 2 3 4" xfId="26715"/>
    <cellStyle name="40% - Accent2 4 3 2 2 2 3 4 2" xfId="26716"/>
    <cellStyle name="40% - Accent2 4 3 2 2 2 3 5" xfId="26717"/>
    <cellStyle name="40% - Accent2 4 3 2 2 2 3 6" xfId="26718"/>
    <cellStyle name="40% - Accent2 4 3 2 2 2 4" xfId="26719"/>
    <cellStyle name="40% - Accent2 4 3 2 2 2 4 2" xfId="26720"/>
    <cellStyle name="40% - Accent2 4 3 2 2 2 4 2 2" xfId="26721"/>
    <cellStyle name="40% - Accent2 4 3 2 2 2 4 2 3" xfId="26722"/>
    <cellStyle name="40% - Accent2 4 3 2 2 2 4 3" xfId="26723"/>
    <cellStyle name="40% - Accent2 4 3 2 2 2 4 3 2" xfId="26724"/>
    <cellStyle name="40% - Accent2 4 3 2 2 2 4 4" xfId="26725"/>
    <cellStyle name="40% - Accent2 4 3 2 2 2 4 5" xfId="26726"/>
    <cellStyle name="40% - Accent2 4 3 2 2 2 5" xfId="26727"/>
    <cellStyle name="40% - Accent2 4 3 2 2 2 5 2" xfId="26728"/>
    <cellStyle name="40% - Accent2 4 3 2 2 2 5 3" xfId="26729"/>
    <cellStyle name="40% - Accent2 4 3 2 2 2 6" xfId="26730"/>
    <cellStyle name="40% - Accent2 4 3 2 2 2 6 2" xfId="26731"/>
    <cellStyle name="40% - Accent2 4 3 2 2 2 6 3" xfId="26732"/>
    <cellStyle name="40% - Accent2 4 3 2 2 2 7" xfId="26733"/>
    <cellStyle name="40% - Accent2 4 3 2 2 2 7 2" xfId="26734"/>
    <cellStyle name="40% - Accent2 4 3 2 2 2 8" xfId="26735"/>
    <cellStyle name="40% - Accent2 4 3 2 2 2 9" xfId="26736"/>
    <cellStyle name="40% - Accent2 4 3 2 2 3" xfId="26737"/>
    <cellStyle name="40% - Accent2 4 3 2 2 3 2" xfId="26738"/>
    <cellStyle name="40% - Accent2 4 3 2 2 3 2 2" xfId="26739"/>
    <cellStyle name="40% - Accent2 4 3 2 2 3 2 3" xfId="26740"/>
    <cellStyle name="40% - Accent2 4 3 2 2 3 3" xfId="26741"/>
    <cellStyle name="40% - Accent2 4 3 2 2 3 3 2" xfId="26742"/>
    <cellStyle name="40% - Accent2 4 3 2 2 3 3 3" xfId="26743"/>
    <cellStyle name="40% - Accent2 4 3 2 2 3 4" xfId="26744"/>
    <cellStyle name="40% - Accent2 4 3 2 2 3 4 2" xfId="26745"/>
    <cellStyle name="40% - Accent2 4 3 2 2 3 5" xfId="26746"/>
    <cellStyle name="40% - Accent2 4 3 2 2 3 6" xfId="26747"/>
    <cellStyle name="40% - Accent2 4 3 2 2 4" xfId="26748"/>
    <cellStyle name="40% - Accent2 4 3 2 2 4 2" xfId="26749"/>
    <cellStyle name="40% - Accent2 4 3 2 2 4 2 2" xfId="26750"/>
    <cellStyle name="40% - Accent2 4 3 2 2 4 2 3" xfId="26751"/>
    <cellStyle name="40% - Accent2 4 3 2 2 4 3" xfId="26752"/>
    <cellStyle name="40% - Accent2 4 3 2 2 4 3 2" xfId="26753"/>
    <cellStyle name="40% - Accent2 4 3 2 2 4 3 3" xfId="26754"/>
    <cellStyle name="40% - Accent2 4 3 2 2 4 4" xfId="26755"/>
    <cellStyle name="40% - Accent2 4 3 2 2 4 4 2" xfId="26756"/>
    <cellStyle name="40% - Accent2 4 3 2 2 4 5" xfId="26757"/>
    <cellStyle name="40% - Accent2 4 3 2 2 4 6" xfId="26758"/>
    <cellStyle name="40% - Accent2 4 3 2 2 5" xfId="26759"/>
    <cellStyle name="40% - Accent2 4 3 2 2 5 2" xfId="26760"/>
    <cellStyle name="40% - Accent2 4 3 2 2 5 2 2" xfId="26761"/>
    <cellStyle name="40% - Accent2 4 3 2 2 5 2 3" xfId="26762"/>
    <cellStyle name="40% - Accent2 4 3 2 2 5 3" xfId="26763"/>
    <cellStyle name="40% - Accent2 4 3 2 2 5 3 2" xfId="26764"/>
    <cellStyle name="40% - Accent2 4 3 2 2 5 4" xfId="26765"/>
    <cellStyle name="40% - Accent2 4 3 2 2 5 5" xfId="26766"/>
    <cellStyle name="40% - Accent2 4 3 2 2 6" xfId="26767"/>
    <cellStyle name="40% - Accent2 4 3 2 2 6 2" xfId="26768"/>
    <cellStyle name="40% - Accent2 4 3 2 2 6 3" xfId="26769"/>
    <cellStyle name="40% - Accent2 4 3 2 2 7" xfId="26770"/>
    <cellStyle name="40% - Accent2 4 3 2 2 7 2" xfId="26771"/>
    <cellStyle name="40% - Accent2 4 3 2 2 7 3" xfId="26772"/>
    <cellStyle name="40% - Accent2 4 3 2 2 8" xfId="26773"/>
    <cellStyle name="40% - Accent2 4 3 2 2 8 2" xfId="26774"/>
    <cellStyle name="40% - Accent2 4 3 2 2 9" xfId="26775"/>
    <cellStyle name="40% - Accent2 4 3 2 3" xfId="1806"/>
    <cellStyle name="40% - Accent2 4 3 2 3 2" xfId="26776"/>
    <cellStyle name="40% - Accent2 4 3 2 3 2 2" xfId="26777"/>
    <cellStyle name="40% - Accent2 4 3 2 3 2 2 2" xfId="26778"/>
    <cellStyle name="40% - Accent2 4 3 2 3 2 2 3" xfId="26779"/>
    <cellStyle name="40% - Accent2 4 3 2 3 2 3" xfId="26780"/>
    <cellStyle name="40% - Accent2 4 3 2 3 2 3 2" xfId="26781"/>
    <cellStyle name="40% - Accent2 4 3 2 3 2 3 3" xfId="26782"/>
    <cellStyle name="40% - Accent2 4 3 2 3 2 4" xfId="26783"/>
    <cellStyle name="40% - Accent2 4 3 2 3 2 4 2" xfId="26784"/>
    <cellStyle name="40% - Accent2 4 3 2 3 2 5" xfId="26785"/>
    <cellStyle name="40% - Accent2 4 3 2 3 2 6" xfId="26786"/>
    <cellStyle name="40% - Accent2 4 3 2 3 3" xfId="26787"/>
    <cellStyle name="40% - Accent2 4 3 2 3 3 2" xfId="26788"/>
    <cellStyle name="40% - Accent2 4 3 2 3 3 2 2" xfId="26789"/>
    <cellStyle name="40% - Accent2 4 3 2 3 3 2 3" xfId="26790"/>
    <cellStyle name="40% - Accent2 4 3 2 3 3 3" xfId="26791"/>
    <cellStyle name="40% - Accent2 4 3 2 3 3 3 2" xfId="26792"/>
    <cellStyle name="40% - Accent2 4 3 2 3 3 3 3" xfId="26793"/>
    <cellStyle name="40% - Accent2 4 3 2 3 3 4" xfId="26794"/>
    <cellStyle name="40% - Accent2 4 3 2 3 3 4 2" xfId="26795"/>
    <cellStyle name="40% - Accent2 4 3 2 3 3 5" xfId="26796"/>
    <cellStyle name="40% - Accent2 4 3 2 3 3 6" xfId="26797"/>
    <cellStyle name="40% - Accent2 4 3 2 3 4" xfId="26798"/>
    <cellStyle name="40% - Accent2 4 3 2 3 4 2" xfId="26799"/>
    <cellStyle name="40% - Accent2 4 3 2 3 4 2 2" xfId="26800"/>
    <cellStyle name="40% - Accent2 4 3 2 3 4 2 3" xfId="26801"/>
    <cellStyle name="40% - Accent2 4 3 2 3 4 3" xfId="26802"/>
    <cellStyle name="40% - Accent2 4 3 2 3 4 3 2" xfId="26803"/>
    <cellStyle name="40% - Accent2 4 3 2 3 4 4" xfId="26804"/>
    <cellStyle name="40% - Accent2 4 3 2 3 4 5" xfId="26805"/>
    <cellStyle name="40% - Accent2 4 3 2 3 5" xfId="26806"/>
    <cellStyle name="40% - Accent2 4 3 2 3 5 2" xfId="26807"/>
    <cellStyle name="40% - Accent2 4 3 2 3 5 3" xfId="26808"/>
    <cellStyle name="40% - Accent2 4 3 2 3 6" xfId="26809"/>
    <cellStyle name="40% - Accent2 4 3 2 3 6 2" xfId="26810"/>
    <cellStyle name="40% - Accent2 4 3 2 3 6 3" xfId="26811"/>
    <cellStyle name="40% - Accent2 4 3 2 3 7" xfId="26812"/>
    <cellStyle name="40% - Accent2 4 3 2 3 7 2" xfId="26813"/>
    <cellStyle name="40% - Accent2 4 3 2 3 8" xfId="26814"/>
    <cellStyle name="40% - Accent2 4 3 2 3 9" xfId="26815"/>
    <cellStyle name="40% - Accent2 4 3 2 4" xfId="26816"/>
    <cellStyle name="40% - Accent2 4 3 2 4 2" xfId="26817"/>
    <cellStyle name="40% - Accent2 4 3 2 4 2 2" xfId="26818"/>
    <cellStyle name="40% - Accent2 4 3 2 4 2 2 2" xfId="26819"/>
    <cellStyle name="40% - Accent2 4 3 2 4 2 2 3" xfId="26820"/>
    <cellStyle name="40% - Accent2 4 3 2 4 2 3" xfId="26821"/>
    <cellStyle name="40% - Accent2 4 3 2 4 2 3 2" xfId="26822"/>
    <cellStyle name="40% - Accent2 4 3 2 4 2 3 3" xfId="26823"/>
    <cellStyle name="40% - Accent2 4 3 2 4 2 4" xfId="26824"/>
    <cellStyle name="40% - Accent2 4 3 2 4 2 4 2" xfId="26825"/>
    <cellStyle name="40% - Accent2 4 3 2 4 2 5" xfId="26826"/>
    <cellStyle name="40% - Accent2 4 3 2 4 2 6" xfId="26827"/>
    <cellStyle name="40% - Accent2 4 3 2 4 3" xfId="26828"/>
    <cellStyle name="40% - Accent2 4 3 2 4 3 2" xfId="26829"/>
    <cellStyle name="40% - Accent2 4 3 2 4 3 2 2" xfId="26830"/>
    <cellStyle name="40% - Accent2 4 3 2 4 3 2 3" xfId="26831"/>
    <cellStyle name="40% - Accent2 4 3 2 4 3 3" xfId="26832"/>
    <cellStyle name="40% - Accent2 4 3 2 4 3 3 2" xfId="26833"/>
    <cellStyle name="40% - Accent2 4 3 2 4 3 3 3" xfId="26834"/>
    <cellStyle name="40% - Accent2 4 3 2 4 3 4" xfId="26835"/>
    <cellStyle name="40% - Accent2 4 3 2 4 3 4 2" xfId="26836"/>
    <cellStyle name="40% - Accent2 4 3 2 4 3 5" xfId="26837"/>
    <cellStyle name="40% - Accent2 4 3 2 4 3 6" xfId="26838"/>
    <cellStyle name="40% - Accent2 4 3 2 4 4" xfId="26839"/>
    <cellStyle name="40% - Accent2 4 3 2 4 4 2" xfId="26840"/>
    <cellStyle name="40% - Accent2 4 3 2 4 4 2 2" xfId="26841"/>
    <cellStyle name="40% - Accent2 4 3 2 4 4 2 3" xfId="26842"/>
    <cellStyle name="40% - Accent2 4 3 2 4 4 3" xfId="26843"/>
    <cellStyle name="40% - Accent2 4 3 2 4 4 3 2" xfId="26844"/>
    <cellStyle name="40% - Accent2 4 3 2 4 4 4" xfId="26845"/>
    <cellStyle name="40% - Accent2 4 3 2 4 4 5" xfId="26846"/>
    <cellStyle name="40% - Accent2 4 3 2 4 5" xfId="26847"/>
    <cellStyle name="40% - Accent2 4 3 2 4 5 2" xfId="26848"/>
    <cellStyle name="40% - Accent2 4 3 2 4 5 3" xfId="26849"/>
    <cellStyle name="40% - Accent2 4 3 2 4 6" xfId="26850"/>
    <cellStyle name="40% - Accent2 4 3 2 4 6 2" xfId="26851"/>
    <cellStyle name="40% - Accent2 4 3 2 4 6 3" xfId="26852"/>
    <cellStyle name="40% - Accent2 4 3 2 4 7" xfId="26853"/>
    <cellStyle name="40% - Accent2 4 3 2 4 7 2" xfId="26854"/>
    <cellStyle name="40% - Accent2 4 3 2 4 8" xfId="26855"/>
    <cellStyle name="40% - Accent2 4 3 2 4 9" xfId="26856"/>
    <cellStyle name="40% - Accent2 4 3 2 5" xfId="26857"/>
    <cellStyle name="40% - Accent2 4 3 2 5 2" xfId="26858"/>
    <cellStyle name="40% - Accent2 4 3 2 5 2 2" xfId="26859"/>
    <cellStyle name="40% - Accent2 4 3 2 5 2 3" xfId="26860"/>
    <cellStyle name="40% - Accent2 4 3 2 5 3" xfId="26861"/>
    <cellStyle name="40% - Accent2 4 3 2 5 3 2" xfId="26862"/>
    <cellStyle name="40% - Accent2 4 3 2 5 3 3" xfId="26863"/>
    <cellStyle name="40% - Accent2 4 3 2 5 4" xfId="26864"/>
    <cellStyle name="40% - Accent2 4 3 2 5 4 2" xfId="26865"/>
    <cellStyle name="40% - Accent2 4 3 2 5 5" xfId="26866"/>
    <cellStyle name="40% - Accent2 4 3 2 5 6" xfId="26867"/>
    <cellStyle name="40% - Accent2 4 3 2 6" xfId="26868"/>
    <cellStyle name="40% - Accent2 4 3 2 6 2" xfId="26869"/>
    <cellStyle name="40% - Accent2 4 3 2 6 2 2" xfId="26870"/>
    <cellStyle name="40% - Accent2 4 3 2 6 2 3" xfId="26871"/>
    <cellStyle name="40% - Accent2 4 3 2 6 3" xfId="26872"/>
    <cellStyle name="40% - Accent2 4 3 2 6 3 2" xfId="26873"/>
    <cellStyle name="40% - Accent2 4 3 2 6 3 3" xfId="26874"/>
    <cellStyle name="40% - Accent2 4 3 2 6 4" xfId="26875"/>
    <cellStyle name="40% - Accent2 4 3 2 6 4 2" xfId="26876"/>
    <cellStyle name="40% - Accent2 4 3 2 6 5" xfId="26877"/>
    <cellStyle name="40% - Accent2 4 3 2 6 6" xfId="26878"/>
    <cellStyle name="40% - Accent2 4 3 2 7" xfId="26879"/>
    <cellStyle name="40% - Accent2 4 3 2 7 2" xfId="26880"/>
    <cellStyle name="40% - Accent2 4 3 2 7 2 2" xfId="26881"/>
    <cellStyle name="40% - Accent2 4 3 2 7 2 3" xfId="26882"/>
    <cellStyle name="40% - Accent2 4 3 2 7 3" xfId="26883"/>
    <cellStyle name="40% - Accent2 4 3 2 7 3 2" xfId="26884"/>
    <cellStyle name="40% - Accent2 4 3 2 7 4" xfId="26885"/>
    <cellStyle name="40% - Accent2 4 3 2 7 5" xfId="26886"/>
    <cellStyle name="40% - Accent2 4 3 2 8" xfId="26887"/>
    <cellStyle name="40% - Accent2 4 3 2 8 2" xfId="26888"/>
    <cellStyle name="40% - Accent2 4 3 2 8 3" xfId="26889"/>
    <cellStyle name="40% - Accent2 4 3 2 9" xfId="26890"/>
    <cellStyle name="40% - Accent2 4 3 2 9 2" xfId="26891"/>
    <cellStyle name="40% - Accent2 4 3 2 9 3" xfId="26892"/>
    <cellStyle name="40% - Accent2 4 3 3" xfId="1807"/>
    <cellStyle name="40% - Accent2 4 3 3 10" xfId="26893"/>
    <cellStyle name="40% - Accent2 4 3 3 2" xfId="1808"/>
    <cellStyle name="40% - Accent2 4 3 3 2 2" xfId="26894"/>
    <cellStyle name="40% - Accent2 4 3 3 2 2 2" xfId="26895"/>
    <cellStyle name="40% - Accent2 4 3 3 2 2 2 2" xfId="26896"/>
    <cellStyle name="40% - Accent2 4 3 3 2 2 2 3" xfId="26897"/>
    <cellStyle name="40% - Accent2 4 3 3 2 2 3" xfId="26898"/>
    <cellStyle name="40% - Accent2 4 3 3 2 2 3 2" xfId="26899"/>
    <cellStyle name="40% - Accent2 4 3 3 2 2 3 3" xfId="26900"/>
    <cellStyle name="40% - Accent2 4 3 3 2 2 4" xfId="26901"/>
    <cellStyle name="40% - Accent2 4 3 3 2 2 4 2" xfId="26902"/>
    <cellStyle name="40% - Accent2 4 3 3 2 2 5" xfId="26903"/>
    <cellStyle name="40% - Accent2 4 3 3 2 2 6" xfId="26904"/>
    <cellStyle name="40% - Accent2 4 3 3 2 3" xfId="26905"/>
    <cellStyle name="40% - Accent2 4 3 3 2 3 2" xfId="26906"/>
    <cellStyle name="40% - Accent2 4 3 3 2 3 2 2" xfId="26907"/>
    <cellStyle name="40% - Accent2 4 3 3 2 3 2 3" xfId="26908"/>
    <cellStyle name="40% - Accent2 4 3 3 2 3 3" xfId="26909"/>
    <cellStyle name="40% - Accent2 4 3 3 2 3 3 2" xfId="26910"/>
    <cellStyle name="40% - Accent2 4 3 3 2 3 3 3" xfId="26911"/>
    <cellStyle name="40% - Accent2 4 3 3 2 3 4" xfId="26912"/>
    <cellStyle name="40% - Accent2 4 3 3 2 3 4 2" xfId="26913"/>
    <cellStyle name="40% - Accent2 4 3 3 2 3 5" xfId="26914"/>
    <cellStyle name="40% - Accent2 4 3 3 2 3 6" xfId="26915"/>
    <cellStyle name="40% - Accent2 4 3 3 2 4" xfId="26916"/>
    <cellStyle name="40% - Accent2 4 3 3 2 4 2" xfId="26917"/>
    <cellStyle name="40% - Accent2 4 3 3 2 4 2 2" xfId="26918"/>
    <cellStyle name="40% - Accent2 4 3 3 2 4 2 3" xfId="26919"/>
    <cellStyle name="40% - Accent2 4 3 3 2 4 3" xfId="26920"/>
    <cellStyle name="40% - Accent2 4 3 3 2 4 3 2" xfId="26921"/>
    <cellStyle name="40% - Accent2 4 3 3 2 4 4" xfId="26922"/>
    <cellStyle name="40% - Accent2 4 3 3 2 4 5" xfId="26923"/>
    <cellStyle name="40% - Accent2 4 3 3 2 5" xfId="26924"/>
    <cellStyle name="40% - Accent2 4 3 3 2 5 2" xfId="26925"/>
    <cellStyle name="40% - Accent2 4 3 3 2 5 3" xfId="26926"/>
    <cellStyle name="40% - Accent2 4 3 3 2 6" xfId="26927"/>
    <cellStyle name="40% - Accent2 4 3 3 2 6 2" xfId="26928"/>
    <cellStyle name="40% - Accent2 4 3 3 2 6 3" xfId="26929"/>
    <cellStyle name="40% - Accent2 4 3 3 2 7" xfId="26930"/>
    <cellStyle name="40% - Accent2 4 3 3 2 7 2" xfId="26931"/>
    <cellStyle name="40% - Accent2 4 3 3 2 8" xfId="26932"/>
    <cellStyle name="40% - Accent2 4 3 3 2 9" xfId="26933"/>
    <cellStyle name="40% - Accent2 4 3 3 3" xfId="26934"/>
    <cellStyle name="40% - Accent2 4 3 3 3 2" xfId="26935"/>
    <cellStyle name="40% - Accent2 4 3 3 3 2 2" xfId="26936"/>
    <cellStyle name="40% - Accent2 4 3 3 3 2 3" xfId="26937"/>
    <cellStyle name="40% - Accent2 4 3 3 3 3" xfId="26938"/>
    <cellStyle name="40% - Accent2 4 3 3 3 3 2" xfId="26939"/>
    <cellStyle name="40% - Accent2 4 3 3 3 3 3" xfId="26940"/>
    <cellStyle name="40% - Accent2 4 3 3 3 4" xfId="26941"/>
    <cellStyle name="40% - Accent2 4 3 3 3 4 2" xfId="26942"/>
    <cellStyle name="40% - Accent2 4 3 3 3 5" xfId="26943"/>
    <cellStyle name="40% - Accent2 4 3 3 3 6" xfId="26944"/>
    <cellStyle name="40% - Accent2 4 3 3 4" xfId="26945"/>
    <cellStyle name="40% - Accent2 4 3 3 4 2" xfId="26946"/>
    <cellStyle name="40% - Accent2 4 3 3 4 2 2" xfId="26947"/>
    <cellStyle name="40% - Accent2 4 3 3 4 2 3" xfId="26948"/>
    <cellStyle name="40% - Accent2 4 3 3 4 3" xfId="26949"/>
    <cellStyle name="40% - Accent2 4 3 3 4 3 2" xfId="26950"/>
    <cellStyle name="40% - Accent2 4 3 3 4 3 3" xfId="26951"/>
    <cellStyle name="40% - Accent2 4 3 3 4 4" xfId="26952"/>
    <cellStyle name="40% - Accent2 4 3 3 4 4 2" xfId="26953"/>
    <cellStyle name="40% - Accent2 4 3 3 4 5" xfId="26954"/>
    <cellStyle name="40% - Accent2 4 3 3 4 6" xfId="26955"/>
    <cellStyle name="40% - Accent2 4 3 3 5" xfId="26956"/>
    <cellStyle name="40% - Accent2 4 3 3 5 2" xfId="26957"/>
    <cellStyle name="40% - Accent2 4 3 3 5 2 2" xfId="26958"/>
    <cellStyle name="40% - Accent2 4 3 3 5 2 3" xfId="26959"/>
    <cellStyle name="40% - Accent2 4 3 3 5 3" xfId="26960"/>
    <cellStyle name="40% - Accent2 4 3 3 5 3 2" xfId="26961"/>
    <cellStyle name="40% - Accent2 4 3 3 5 4" xfId="26962"/>
    <cellStyle name="40% - Accent2 4 3 3 5 5" xfId="26963"/>
    <cellStyle name="40% - Accent2 4 3 3 6" xfId="26964"/>
    <cellStyle name="40% - Accent2 4 3 3 6 2" xfId="26965"/>
    <cellStyle name="40% - Accent2 4 3 3 6 3" xfId="26966"/>
    <cellStyle name="40% - Accent2 4 3 3 7" xfId="26967"/>
    <cellStyle name="40% - Accent2 4 3 3 7 2" xfId="26968"/>
    <cellStyle name="40% - Accent2 4 3 3 7 3" xfId="26969"/>
    <cellStyle name="40% - Accent2 4 3 3 8" xfId="26970"/>
    <cellStyle name="40% - Accent2 4 3 3 8 2" xfId="26971"/>
    <cellStyle name="40% - Accent2 4 3 3 9" xfId="26972"/>
    <cellStyle name="40% - Accent2 4 3 4" xfId="1809"/>
    <cellStyle name="40% - Accent2 4 3 4 2" xfId="26973"/>
    <cellStyle name="40% - Accent2 4 3 4 2 2" xfId="26974"/>
    <cellStyle name="40% - Accent2 4 3 4 2 2 2" xfId="26975"/>
    <cellStyle name="40% - Accent2 4 3 4 2 2 3" xfId="26976"/>
    <cellStyle name="40% - Accent2 4 3 4 2 3" xfId="26977"/>
    <cellStyle name="40% - Accent2 4 3 4 2 3 2" xfId="26978"/>
    <cellStyle name="40% - Accent2 4 3 4 2 3 3" xfId="26979"/>
    <cellStyle name="40% - Accent2 4 3 4 2 4" xfId="26980"/>
    <cellStyle name="40% - Accent2 4 3 4 2 4 2" xfId="26981"/>
    <cellStyle name="40% - Accent2 4 3 4 2 5" xfId="26982"/>
    <cellStyle name="40% - Accent2 4 3 4 2 6" xfId="26983"/>
    <cellStyle name="40% - Accent2 4 3 4 3" xfId="26984"/>
    <cellStyle name="40% - Accent2 4 3 4 3 2" xfId="26985"/>
    <cellStyle name="40% - Accent2 4 3 4 3 2 2" xfId="26986"/>
    <cellStyle name="40% - Accent2 4 3 4 3 2 3" xfId="26987"/>
    <cellStyle name="40% - Accent2 4 3 4 3 3" xfId="26988"/>
    <cellStyle name="40% - Accent2 4 3 4 3 3 2" xfId="26989"/>
    <cellStyle name="40% - Accent2 4 3 4 3 3 3" xfId="26990"/>
    <cellStyle name="40% - Accent2 4 3 4 3 4" xfId="26991"/>
    <cellStyle name="40% - Accent2 4 3 4 3 4 2" xfId="26992"/>
    <cellStyle name="40% - Accent2 4 3 4 3 5" xfId="26993"/>
    <cellStyle name="40% - Accent2 4 3 4 3 6" xfId="26994"/>
    <cellStyle name="40% - Accent2 4 3 4 4" xfId="26995"/>
    <cellStyle name="40% - Accent2 4 3 4 4 2" xfId="26996"/>
    <cellStyle name="40% - Accent2 4 3 4 4 2 2" xfId="26997"/>
    <cellStyle name="40% - Accent2 4 3 4 4 2 3" xfId="26998"/>
    <cellStyle name="40% - Accent2 4 3 4 4 3" xfId="26999"/>
    <cellStyle name="40% - Accent2 4 3 4 4 3 2" xfId="27000"/>
    <cellStyle name="40% - Accent2 4 3 4 4 4" xfId="27001"/>
    <cellStyle name="40% - Accent2 4 3 4 4 5" xfId="27002"/>
    <cellStyle name="40% - Accent2 4 3 4 5" xfId="27003"/>
    <cellStyle name="40% - Accent2 4 3 4 5 2" xfId="27004"/>
    <cellStyle name="40% - Accent2 4 3 4 5 3" xfId="27005"/>
    <cellStyle name="40% - Accent2 4 3 4 6" xfId="27006"/>
    <cellStyle name="40% - Accent2 4 3 4 6 2" xfId="27007"/>
    <cellStyle name="40% - Accent2 4 3 4 6 3" xfId="27008"/>
    <cellStyle name="40% - Accent2 4 3 4 7" xfId="27009"/>
    <cellStyle name="40% - Accent2 4 3 4 7 2" xfId="27010"/>
    <cellStyle name="40% - Accent2 4 3 4 8" xfId="27011"/>
    <cellStyle name="40% - Accent2 4 3 4 9" xfId="27012"/>
    <cellStyle name="40% - Accent2 4 3 5" xfId="8868"/>
    <cellStyle name="40% - Accent2 4 3 5 2" xfId="27013"/>
    <cellStyle name="40% - Accent2 4 3 5 2 2" xfId="27014"/>
    <cellStyle name="40% - Accent2 4 3 5 2 2 2" xfId="27015"/>
    <cellStyle name="40% - Accent2 4 3 5 2 2 3" xfId="27016"/>
    <cellStyle name="40% - Accent2 4 3 5 2 3" xfId="27017"/>
    <cellStyle name="40% - Accent2 4 3 5 2 3 2" xfId="27018"/>
    <cellStyle name="40% - Accent2 4 3 5 2 3 3" xfId="27019"/>
    <cellStyle name="40% - Accent2 4 3 5 2 4" xfId="27020"/>
    <cellStyle name="40% - Accent2 4 3 5 2 4 2" xfId="27021"/>
    <cellStyle name="40% - Accent2 4 3 5 2 5" xfId="27022"/>
    <cellStyle name="40% - Accent2 4 3 5 2 6" xfId="27023"/>
    <cellStyle name="40% - Accent2 4 3 5 3" xfId="27024"/>
    <cellStyle name="40% - Accent2 4 3 5 3 2" xfId="27025"/>
    <cellStyle name="40% - Accent2 4 3 5 3 2 2" xfId="27026"/>
    <cellStyle name="40% - Accent2 4 3 5 3 2 3" xfId="27027"/>
    <cellStyle name="40% - Accent2 4 3 5 3 3" xfId="27028"/>
    <cellStyle name="40% - Accent2 4 3 5 3 3 2" xfId="27029"/>
    <cellStyle name="40% - Accent2 4 3 5 3 3 3" xfId="27030"/>
    <cellStyle name="40% - Accent2 4 3 5 3 4" xfId="27031"/>
    <cellStyle name="40% - Accent2 4 3 5 3 4 2" xfId="27032"/>
    <cellStyle name="40% - Accent2 4 3 5 3 5" xfId="27033"/>
    <cellStyle name="40% - Accent2 4 3 5 3 6" xfId="27034"/>
    <cellStyle name="40% - Accent2 4 3 5 4" xfId="27035"/>
    <cellStyle name="40% - Accent2 4 3 5 4 2" xfId="27036"/>
    <cellStyle name="40% - Accent2 4 3 5 4 2 2" xfId="27037"/>
    <cellStyle name="40% - Accent2 4 3 5 4 2 3" xfId="27038"/>
    <cellStyle name="40% - Accent2 4 3 5 4 3" xfId="27039"/>
    <cellStyle name="40% - Accent2 4 3 5 4 3 2" xfId="27040"/>
    <cellStyle name="40% - Accent2 4 3 5 4 4" xfId="27041"/>
    <cellStyle name="40% - Accent2 4 3 5 4 5" xfId="27042"/>
    <cellStyle name="40% - Accent2 4 3 5 5" xfId="27043"/>
    <cellStyle name="40% - Accent2 4 3 5 5 2" xfId="27044"/>
    <cellStyle name="40% - Accent2 4 3 5 5 3" xfId="27045"/>
    <cellStyle name="40% - Accent2 4 3 5 6" xfId="27046"/>
    <cellStyle name="40% - Accent2 4 3 5 6 2" xfId="27047"/>
    <cellStyle name="40% - Accent2 4 3 5 6 3" xfId="27048"/>
    <cellStyle name="40% - Accent2 4 3 5 7" xfId="27049"/>
    <cellStyle name="40% - Accent2 4 3 5 7 2" xfId="27050"/>
    <cellStyle name="40% - Accent2 4 3 5 8" xfId="27051"/>
    <cellStyle name="40% - Accent2 4 3 5 9" xfId="27052"/>
    <cellStyle name="40% - Accent2 4 3 6" xfId="27053"/>
    <cellStyle name="40% - Accent2 4 3 6 2" xfId="27054"/>
    <cellStyle name="40% - Accent2 4 3 6 2 2" xfId="27055"/>
    <cellStyle name="40% - Accent2 4 3 6 2 3" xfId="27056"/>
    <cellStyle name="40% - Accent2 4 3 6 3" xfId="27057"/>
    <cellStyle name="40% - Accent2 4 3 6 3 2" xfId="27058"/>
    <cellStyle name="40% - Accent2 4 3 6 3 3" xfId="27059"/>
    <cellStyle name="40% - Accent2 4 3 6 4" xfId="27060"/>
    <cellStyle name="40% - Accent2 4 3 6 4 2" xfId="27061"/>
    <cellStyle name="40% - Accent2 4 3 6 5" xfId="27062"/>
    <cellStyle name="40% - Accent2 4 3 6 6" xfId="27063"/>
    <cellStyle name="40% - Accent2 4 3 7" xfId="27064"/>
    <cellStyle name="40% - Accent2 4 3 7 2" xfId="27065"/>
    <cellStyle name="40% - Accent2 4 3 7 2 2" xfId="27066"/>
    <cellStyle name="40% - Accent2 4 3 7 2 3" xfId="27067"/>
    <cellStyle name="40% - Accent2 4 3 7 3" xfId="27068"/>
    <cellStyle name="40% - Accent2 4 3 7 3 2" xfId="27069"/>
    <cellStyle name="40% - Accent2 4 3 7 3 3" xfId="27070"/>
    <cellStyle name="40% - Accent2 4 3 7 4" xfId="27071"/>
    <cellStyle name="40% - Accent2 4 3 7 4 2" xfId="27072"/>
    <cellStyle name="40% - Accent2 4 3 7 5" xfId="27073"/>
    <cellStyle name="40% - Accent2 4 3 7 6" xfId="27074"/>
    <cellStyle name="40% - Accent2 4 3 8" xfId="27075"/>
    <cellStyle name="40% - Accent2 4 3 8 2" xfId="27076"/>
    <cellStyle name="40% - Accent2 4 3 8 2 2" xfId="27077"/>
    <cellStyle name="40% - Accent2 4 3 8 2 3" xfId="27078"/>
    <cellStyle name="40% - Accent2 4 3 8 3" xfId="27079"/>
    <cellStyle name="40% - Accent2 4 3 8 3 2" xfId="27080"/>
    <cellStyle name="40% - Accent2 4 3 8 4" xfId="27081"/>
    <cellStyle name="40% - Accent2 4 3 8 5" xfId="27082"/>
    <cellStyle name="40% - Accent2 4 3 9" xfId="27083"/>
    <cellStyle name="40% - Accent2 4 3 9 2" xfId="27084"/>
    <cellStyle name="40% - Accent2 4 3 9 3" xfId="27085"/>
    <cellStyle name="40% - Accent2 4 4" xfId="1810"/>
    <cellStyle name="40% - Accent2 4 4 10" xfId="27086"/>
    <cellStyle name="40% - Accent2 4 4 10 2" xfId="27087"/>
    <cellStyle name="40% - Accent2 4 4 11" xfId="27088"/>
    <cellStyle name="40% - Accent2 4 4 12" xfId="27089"/>
    <cellStyle name="40% - Accent2 4 4 2" xfId="1811"/>
    <cellStyle name="40% - Accent2 4 4 2 10" xfId="27090"/>
    <cellStyle name="40% - Accent2 4 4 2 2" xfId="1812"/>
    <cellStyle name="40% - Accent2 4 4 2 2 2" xfId="27091"/>
    <cellStyle name="40% - Accent2 4 4 2 2 2 2" xfId="27092"/>
    <cellStyle name="40% - Accent2 4 4 2 2 2 2 2" xfId="27093"/>
    <cellStyle name="40% - Accent2 4 4 2 2 2 2 3" xfId="27094"/>
    <cellStyle name="40% - Accent2 4 4 2 2 2 3" xfId="27095"/>
    <cellStyle name="40% - Accent2 4 4 2 2 2 3 2" xfId="27096"/>
    <cellStyle name="40% - Accent2 4 4 2 2 2 3 3" xfId="27097"/>
    <cellStyle name="40% - Accent2 4 4 2 2 2 4" xfId="27098"/>
    <cellStyle name="40% - Accent2 4 4 2 2 2 4 2" xfId="27099"/>
    <cellStyle name="40% - Accent2 4 4 2 2 2 5" xfId="27100"/>
    <cellStyle name="40% - Accent2 4 4 2 2 2 6" xfId="27101"/>
    <cellStyle name="40% - Accent2 4 4 2 2 3" xfId="27102"/>
    <cellStyle name="40% - Accent2 4 4 2 2 3 2" xfId="27103"/>
    <cellStyle name="40% - Accent2 4 4 2 2 3 2 2" xfId="27104"/>
    <cellStyle name="40% - Accent2 4 4 2 2 3 2 3" xfId="27105"/>
    <cellStyle name="40% - Accent2 4 4 2 2 3 3" xfId="27106"/>
    <cellStyle name="40% - Accent2 4 4 2 2 3 3 2" xfId="27107"/>
    <cellStyle name="40% - Accent2 4 4 2 2 3 3 3" xfId="27108"/>
    <cellStyle name="40% - Accent2 4 4 2 2 3 4" xfId="27109"/>
    <cellStyle name="40% - Accent2 4 4 2 2 3 4 2" xfId="27110"/>
    <cellStyle name="40% - Accent2 4 4 2 2 3 5" xfId="27111"/>
    <cellStyle name="40% - Accent2 4 4 2 2 3 6" xfId="27112"/>
    <cellStyle name="40% - Accent2 4 4 2 2 4" xfId="27113"/>
    <cellStyle name="40% - Accent2 4 4 2 2 4 2" xfId="27114"/>
    <cellStyle name="40% - Accent2 4 4 2 2 4 2 2" xfId="27115"/>
    <cellStyle name="40% - Accent2 4 4 2 2 4 2 3" xfId="27116"/>
    <cellStyle name="40% - Accent2 4 4 2 2 4 3" xfId="27117"/>
    <cellStyle name="40% - Accent2 4 4 2 2 4 3 2" xfId="27118"/>
    <cellStyle name="40% - Accent2 4 4 2 2 4 4" xfId="27119"/>
    <cellStyle name="40% - Accent2 4 4 2 2 4 5" xfId="27120"/>
    <cellStyle name="40% - Accent2 4 4 2 2 5" xfId="27121"/>
    <cellStyle name="40% - Accent2 4 4 2 2 5 2" xfId="27122"/>
    <cellStyle name="40% - Accent2 4 4 2 2 5 3" xfId="27123"/>
    <cellStyle name="40% - Accent2 4 4 2 2 6" xfId="27124"/>
    <cellStyle name="40% - Accent2 4 4 2 2 6 2" xfId="27125"/>
    <cellStyle name="40% - Accent2 4 4 2 2 6 3" xfId="27126"/>
    <cellStyle name="40% - Accent2 4 4 2 2 7" xfId="27127"/>
    <cellStyle name="40% - Accent2 4 4 2 2 7 2" xfId="27128"/>
    <cellStyle name="40% - Accent2 4 4 2 2 8" xfId="27129"/>
    <cellStyle name="40% - Accent2 4 4 2 2 9" xfId="27130"/>
    <cellStyle name="40% - Accent2 4 4 2 3" xfId="27131"/>
    <cellStyle name="40% - Accent2 4 4 2 3 2" xfId="27132"/>
    <cellStyle name="40% - Accent2 4 4 2 3 2 2" xfId="27133"/>
    <cellStyle name="40% - Accent2 4 4 2 3 2 3" xfId="27134"/>
    <cellStyle name="40% - Accent2 4 4 2 3 3" xfId="27135"/>
    <cellStyle name="40% - Accent2 4 4 2 3 3 2" xfId="27136"/>
    <cellStyle name="40% - Accent2 4 4 2 3 3 3" xfId="27137"/>
    <cellStyle name="40% - Accent2 4 4 2 3 4" xfId="27138"/>
    <cellStyle name="40% - Accent2 4 4 2 3 4 2" xfId="27139"/>
    <cellStyle name="40% - Accent2 4 4 2 3 5" xfId="27140"/>
    <cellStyle name="40% - Accent2 4 4 2 3 6" xfId="27141"/>
    <cellStyle name="40% - Accent2 4 4 2 4" xfId="27142"/>
    <cellStyle name="40% - Accent2 4 4 2 4 2" xfId="27143"/>
    <cellStyle name="40% - Accent2 4 4 2 4 2 2" xfId="27144"/>
    <cellStyle name="40% - Accent2 4 4 2 4 2 3" xfId="27145"/>
    <cellStyle name="40% - Accent2 4 4 2 4 3" xfId="27146"/>
    <cellStyle name="40% - Accent2 4 4 2 4 3 2" xfId="27147"/>
    <cellStyle name="40% - Accent2 4 4 2 4 3 3" xfId="27148"/>
    <cellStyle name="40% - Accent2 4 4 2 4 4" xfId="27149"/>
    <cellStyle name="40% - Accent2 4 4 2 4 4 2" xfId="27150"/>
    <cellStyle name="40% - Accent2 4 4 2 4 5" xfId="27151"/>
    <cellStyle name="40% - Accent2 4 4 2 4 6" xfId="27152"/>
    <cellStyle name="40% - Accent2 4 4 2 5" xfId="27153"/>
    <cellStyle name="40% - Accent2 4 4 2 5 2" xfId="27154"/>
    <cellStyle name="40% - Accent2 4 4 2 5 2 2" xfId="27155"/>
    <cellStyle name="40% - Accent2 4 4 2 5 2 3" xfId="27156"/>
    <cellStyle name="40% - Accent2 4 4 2 5 3" xfId="27157"/>
    <cellStyle name="40% - Accent2 4 4 2 5 3 2" xfId="27158"/>
    <cellStyle name="40% - Accent2 4 4 2 5 4" xfId="27159"/>
    <cellStyle name="40% - Accent2 4 4 2 5 5" xfId="27160"/>
    <cellStyle name="40% - Accent2 4 4 2 6" xfId="27161"/>
    <cellStyle name="40% - Accent2 4 4 2 6 2" xfId="27162"/>
    <cellStyle name="40% - Accent2 4 4 2 6 3" xfId="27163"/>
    <cellStyle name="40% - Accent2 4 4 2 7" xfId="27164"/>
    <cellStyle name="40% - Accent2 4 4 2 7 2" xfId="27165"/>
    <cellStyle name="40% - Accent2 4 4 2 7 3" xfId="27166"/>
    <cellStyle name="40% - Accent2 4 4 2 8" xfId="27167"/>
    <cellStyle name="40% - Accent2 4 4 2 8 2" xfId="27168"/>
    <cellStyle name="40% - Accent2 4 4 2 9" xfId="27169"/>
    <cellStyle name="40% - Accent2 4 4 3" xfId="1813"/>
    <cellStyle name="40% - Accent2 4 4 3 2" xfId="27170"/>
    <cellStyle name="40% - Accent2 4 4 3 2 2" xfId="27171"/>
    <cellStyle name="40% - Accent2 4 4 3 2 2 2" xfId="27172"/>
    <cellStyle name="40% - Accent2 4 4 3 2 2 3" xfId="27173"/>
    <cellStyle name="40% - Accent2 4 4 3 2 3" xfId="27174"/>
    <cellStyle name="40% - Accent2 4 4 3 2 3 2" xfId="27175"/>
    <cellStyle name="40% - Accent2 4 4 3 2 3 3" xfId="27176"/>
    <cellStyle name="40% - Accent2 4 4 3 2 4" xfId="27177"/>
    <cellStyle name="40% - Accent2 4 4 3 2 4 2" xfId="27178"/>
    <cellStyle name="40% - Accent2 4 4 3 2 5" xfId="27179"/>
    <cellStyle name="40% - Accent2 4 4 3 2 6" xfId="27180"/>
    <cellStyle name="40% - Accent2 4 4 3 3" xfId="27181"/>
    <cellStyle name="40% - Accent2 4 4 3 3 2" xfId="27182"/>
    <cellStyle name="40% - Accent2 4 4 3 3 2 2" xfId="27183"/>
    <cellStyle name="40% - Accent2 4 4 3 3 2 3" xfId="27184"/>
    <cellStyle name="40% - Accent2 4 4 3 3 3" xfId="27185"/>
    <cellStyle name="40% - Accent2 4 4 3 3 3 2" xfId="27186"/>
    <cellStyle name="40% - Accent2 4 4 3 3 3 3" xfId="27187"/>
    <cellStyle name="40% - Accent2 4 4 3 3 4" xfId="27188"/>
    <cellStyle name="40% - Accent2 4 4 3 3 4 2" xfId="27189"/>
    <cellStyle name="40% - Accent2 4 4 3 3 5" xfId="27190"/>
    <cellStyle name="40% - Accent2 4 4 3 3 6" xfId="27191"/>
    <cellStyle name="40% - Accent2 4 4 3 4" xfId="27192"/>
    <cellStyle name="40% - Accent2 4 4 3 4 2" xfId="27193"/>
    <cellStyle name="40% - Accent2 4 4 3 4 2 2" xfId="27194"/>
    <cellStyle name="40% - Accent2 4 4 3 4 2 3" xfId="27195"/>
    <cellStyle name="40% - Accent2 4 4 3 4 3" xfId="27196"/>
    <cellStyle name="40% - Accent2 4 4 3 4 3 2" xfId="27197"/>
    <cellStyle name="40% - Accent2 4 4 3 4 4" xfId="27198"/>
    <cellStyle name="40% - Accent2 4 4 3 4 5" xfId="27199"/>
    <cellStyle name="40% - Accent2 4 4 3 5" xfId="27200"/>
    <cellStyle name="40% - Accent2 4 4 3 5 2" xfId="27201"/>
    <cellStyle name="40% - Accent2 4 4 3 5 3" xfId="27202"/>
    <cellStyle name="40% - Accent2 4 4 3 6" xfId="27203"/>
    <cellStyle name="40% - Accent2 4 4 3 6 2" xfId="27204"/>
    <cellStyle name="40% - Accent2 4 4 3 6 3" xfId="27205"/>
    <cellStyle name="40% - Accent2 4 4 3 7" xfId="27206"/>
    <cellStyle name="40% - Accent2 4 4 3 7 2" xfId="27207"/>
    <cellStyle name="40% - Accent2 4 4 3 8" xfId="27208"/>
    <cellStyle name="40% - Accent2 4 4 3 9" xfId="27209"/>
    <cellStyle name="40% - Accent2 4 4 4" xfId="27210"/>
    <cellStyle name="40% - Accent2 4 4 4 2" xfId="27211"/>
    <cellStyle name="40% - Accent2 4 4 4 2 2" xfId="27212"/>
    <cellStyle name="40% - Accent2 4 4 4 2 2 2" xfId="27213"/>
    <cellStyle name="40% - Accent2 4 4 4 2 2 3" xfId="27214"/>
    <cellStyle name="40% - Accent2 4 4 4 2 3" xfId="27215"/>
    <cellStyle name="40% - Accent2 4 4 4 2 3 2" xfId="27216"/>
    <cellStyle name="40% - Accent2 4 4 4 2 3 3" xfId="27217"/>
    <cellStyle name="40% - Accent2 4 4 4 2 4" xfId="27218"/>
    <cellStyle name="40% - Accent2 4 4 4 2 4 2" xfId="27219"/>
    <cellStyle name="40% - Accent2 4 4 4 2 5" xfId="27220"/>
    <cellStyle name="40% - Accent2 4 4 4 2 6" xfId="27221"/>
    <cellStyle name="40% - Accent2 4 4 4 3" xfId="27222"/>
    <cellStyle name="40% - Accent2 4 4 4 3 2" xfId="27223"/>
    <cellStyle name="40% - Accent2 4 4 4 3 2 2" xfId="27224"/>
    <cellStyle name="40% - Accent2 4 4 4 3 2 3" xfId="27225"/>
    <cellStyle name="40% - Accent2 4 4 4 3 3" xfId="27226"/>
    <cellStyle name="40% - Accent2 4 4 4 3 3 2" xfId="27227"/>
    <cellStyle name="40% - Accent2 4 4 4 3 3 3" xfId="27228"/>
    <cellStyle name="40% - Accent2 4 4 4 3 4" xfId="27229"/>
    <cellStyle name="40% - Accent2 4 4 4 3 4 2" xfId="27230"/>
    <cellStyle name="40% - Accent2 4 4 4 3 5" xfId="27231"/>
    <cellStyle name="40% - Accent2 4 4 4 3 6" xfId="27232"/>
    <cellStyle name="40% - Accent2 4 4 4 4" xfId="27233"/>
    <cellStyle name="40% - Accent2 4 4 4 4 2" xfId="27234"/>
    <cellStyle name="40% - Accent2 4 4 4 4 2 2" xfId="27235"/>
    <cellStyle name="40% - Accent2 4 4 4 4 2 3" xfId="27236"/>
    <cellStyle name="40% - Accent2 4 4 4 4 3" xfId="27237"/>
    <cellStyle name="40% - Accent2 4 4 4 4 3 2" xfId="27238"/>
    <cellStyle name="40% - Accent2 4 4 4 4 4" xfId="27239"/>
    <cellStyle name="40% - Accent2 4 4 4 4 5" xfId="27240"/>
    <cellStyle name="40% - Accent2 4 4 4 5" xfId="27241"/>
    <cellStyle name="40% - Accent2 4 4 4 5 2" xfId="27242"/>
    <cellStyle name="40% - Accent2 4 4 4 5 3" xfId="27243"/>
    <cellStyle name="40% - Accent2 4 4 4 6" xfId="27244"/>
    <cellStyle name="40% - Accent2 4 4 4 6 2" xfId="27245"/>
    <cellStyle name="40% - Accent2 4 4 4 6 3" xfId="27246"/>
    <cellStyle name="40% - Accent2 4 4 4 7" xfId="27247"/>
    <cellStyle name="40% - Accent2 4 4 4 7 2" xfId="27248"/>
    <cellStyle name="40% - Accent2 4 4 4 8" xfId="27249"/>
    <cellStyle name="40% - Accent2 4 4 4 9" xfId="27250"/>
    <cellStyle name="40% - Accent2 4 4 5" xfId="27251"/>
    <cellStyle name="40% - Accent2 4 4 5 2" xfId="27252"/>
    <cellStyle name="40% - Accent2 4 4 5 2 2" xfId="27253"/>
    <cellStyle name="40% - Accent2 4 4 5 2 3" xfId="27254"/>
    <cellStyle name="40% - Accent2 4 4 5 3" xfId="27255"/>
    <cellStyle name="40% - Accent2 4 4 5 3 2" xfId="27256"/>
    <cellStyle name="40% - Accent2 4 4 5 3 3" xfId="27257"/>
    <cellStyle name="40% - Accent2 4 4 5 4" xfId="27258"/>
    <cellStyle name="40% - Accent2 4 4 5 4 2" xfId="27259"/>
    <cellStyle name="40% - Accent2 4 4 5 5" xfId="27260"/>
    <cellStyle name="40% - Accent2 4 4 5 6" xfId="27261"/>
    <cellStyle name="40% - Accent2 4 4 6" xfId="27262"/>
    <cellStyle name="40% - Accent2 4 4 6 2" xfId="27263"/>
    <cellStyle name="40% - Accent2 4 4 6 2 2" xfId="27264"/>
    <cellStyle name="40% - Accent2 4 4 6 2 3" xfId="27265"/>
    <cellStyle name="40% - Accent2 4 4 6 3" xfId="27266"/>
    <cellStyle name="40% - Accent2 4 4 6 3 2" xfId="27267"/>
    <cellStyle name="40% - Accent2 4 4 6 3 3" xfId="27268"/>
    <cellStyle name="40% - Accent2 4 4 6 4" xfId="27269"/>
    <cellStyle name="40% - Accent2 4 4 6 4 2" xfId="27270"/>
    <cellStyle name="40% - Accent2 4 4 6 5" xfId="27271"/>
    <cellStyle name="40% - Accent2 4 4 6 6" xfId="27272"/>
    <cellStyle name="40% - Accent2 4 4 7" xfId="27273"/>
    <cellStyle name="40% - Accent2 4 4 7 2" xfId="27274"/>
    <cellStyle name="40% - Accent2 4 4 7 2 2" xfId="27275"/>
    <cellStyle name="40% - Accent2 4 4 7 2 3" xfId="27276"/>
    <cellStyle name="40% - Accent2 4 4 7 3" xfId="27277"/>
    <cellStyle name="40% - Accent2 4 4 7 3 2" xfId="27278"/>
    <cellStyle name="40% - Accent2 4 4 7 4" xfId="27279"/>
    <cellStyle name="40% - Accent2 4 4 7 5" xfId="27280"/>
    <cellStyle name="40% - Accent2 4 4 8" xfId="27281"/>
    <cellStyle name="40% - Accent2 4 4 8 2" xfId="27282"/>
    <cellStyle name="40% - Accent2 4 4 8 3" xfId="27283"/>
    <cellStyle name="40% - Accent2 4 4 9" xfId="27284"/>
    <cellStyle name="40% - Accent2 4 4 9 2" xfId="27285"/>
    <cellStyle name="40% - Accent2 4 4 9 3" xfId="27286"/>
    <cellStyle name="40% - Accent2 4 5" xfId="1814"/>
    <cellStyle name="40% - Accent2 4 5 10" xfId="27287"/>
    <cellStyle name="40% - Accent2 4 5 2" xfId="1815"/>
    <cellStyle name="40% - Accent2 4 5 2 2" xfId="27288"/>
    <cellStyle name="40% - Accent2 4 5 2 2 2" xfId="27289"/>
    <cellStyle name="40% - Accent2 4 5 2 2 2 2" xfId="27290"/>
    <cellStyle name="40% - Accent2 4 5 2 2 2 3" xfId="27291"/>
    <cellStyle name="40% - Accent2 4 5 2 2 3" xfId="27292"/>
    <cellStyle name="40% - Accent2 4 5 2 2 3 2" xfId="27293"/>
    <cellStyle name="40% - Accent2 4 5 2 2 3 3" xfId="27294"/>
    <cellStyle name="40% - Accent2 4 5 2 2 4" xfId="27295"/>
    <cellStyle name="40% - Accent2 4 5 2 2 4 2" xfId="27296"/>
    <cellStyle name="40% - Accent2 4 5 2 2 5" xfId="27297"/>
    <cellStyle name="40% - Accent2 4 5 2 2 6" xfId="27298"/>
    <cellStyle name="40% - Accent2 4 5 2 3" xfId="27299"/>
    <cellStyle name="40% - Accent2 4 5 2 3 2" xfId="27300"/>
    <cellStyle name="40% - Accent2 4 5 2 3 2 2" xfId="27301"/>
    <cellStyle name="40% - Accent2 4 5 2 3 2 3" xfId="27302"/>
    <cellStyle name="40% - Accent2 4 5 2 3 3" xfId="27303"/>
    <cellStyle name="40% - Accent2 4 5 2 3 3 2" xfId="27304"/>
    <cellStyle name="40% - Accent2 4 5 2 3 3 3" xfId="27305"/>
    <cellStyle name="40% - Accent2 4 5 2 3 4" xfId="27306"/>
    <cellStyle name="40% - Accent2 4 5 2 3 4 2" xfId="27307"/>
    <cellStyle name="40% - Accent2 4 5 2 3 5" xfId="27308"/>
    <cellStyle name="40% - Accent2 4 5 2 3 6" xfId="27309"/>
    <cellStyle name="40% - Accent2 4 5 2 4" xfId="27310"/>
    <cellStyle name="40% - Accent2 4 5 2 4 2" xfId="27311"/>
    <cellStyle name="40% - Accent2 4 5 2 4 2 2" xfId="27312"/>
    <cellStyle name="40% - Accent2 4 5 2 4 2 3" xfId="27313"/>
    <cellStyle name="40% - Accent2 4 5 2 4 3" xfId="27314"/>
    <cellStyle name="40% - Accent2 4 5 2 4 3 2" xfId="27315"/>
    <cellStyle name="40% - Accent2 4 5 2 4 4" xfId="27316"/>
    <cellStyle name="40% - Accent2 4 5 2 4 5" xfId="27317"/>
    <cellStyle name="40% - Accent2 4 5 2 5" xfId="27318"/>
    <cellStyle name="40% - Accent2 4 5 2 5 2" xfId="27319"/>
    <cellStyle name="40% - Accent2 4 5 2 5 3" xfId="27320"/>
    <cellStyle name="40% - Accent2 4 5 2 6" xfId="27321"/>
    <cellStyle name="40% - Accent2 4 5 2 6 2" xfId="27322"/>
    <cellStyle name="40% - Accent2 4 5 2 6 3" xfId="27323"/>
    <cellStyle name="40% - Accent2 4 5 2 7" xfId="27324"/>
    <cellStyle name="40% - Accent2 4 5 2 7 2" xfId="27325"/>
    <cellStyle name="40% - Accent2 4 5 2 8" xfId="27326"/>
    <cellStyle name="40% - Accent2 4 5 2 9" xfId="27327"/>
    <cellStyle name="40% - Accent2 4 5 3" xfId="27328"/>
    <cellStyle name="40% - Accent2 4 5 3 2" xfId="27329"/>
    <cellStyle name="40% - Accent2 4 5 3 2 2" xfId="27330"/>
    <cellStyle name="40% - Accent2 4 5 3 2 3" xfId="27331"/>
    <cellStyle name="40% - Accent2 4 5 3 3" xfId="27332"/>
    <cellStyle name="40% - Accent2 4 5 3 3 2" xfId="27333"/>
    <cellStyle name="40% - Accent2 4 5 3 3 3" xfId="27334"/>
    <cellStyle name="40% - Accent2 4 5 3 4" xfId="27335"/>
    <cellStyle name="40% - Accent2 4 5 3 4 2" xfId="27336"/>
    <cellStyle name="40% - Accent2 4 5 3 5" xfId="27337"/>
    <cellStyle name="40% - Accent2 4 5 3 6" xfId="27338"/>
    <cellStyle name="40% - Accent2 4 5 4" xfId="27339"/>
    <cellStyle name="40% - Accent2 4 5 4 2" xfId="27340"/>
    <cellStyle name="40% - Accent2 4 5 4 2 2" xfId="27341"/>
    <cellStyle name="40% - Accent2 4 5 4 2 3" xfId="27342"/>
    <cellStyle name="40% - Accent2 4 5 4 3" xfId="27343"/>
    <cellStyle name="40% - Accent2 4 5 4 3 2" xfId="27344"/>
    <cellStyle name="40% - Accent2 4 5 4 3 3" xfId="27345"/>
    <cellStyle name="40% - Accent2 4 5 4 4" xfId="27346"/>
    <cellStyle name="40% - Accent2 4 5 4 4 2" xfId="27347"/>
    <cellStyle name="40% - Accent2 4 5 4 5" xfId="27348"/>
    <cellStyle name="40% - Accent2 4 5 4 6" xfId="27349"/>
    <cellStyle name="40% - Accent2 4 5 5" xfId="27350"/>
    <cellStyle name="40% - Accent2 4 5 5 2" xfId="27351"/>
    <cellStyle name="40% - Accent2 4 5 5 2 2" xfId="27352"/>
    <cellStyle name="40% - Accent2 4 5 5 2 3" xfId="27353"/>
    <cellStyle name="40% - Accent2 4 5 5 3" xfId="27354"/>
    <cellStyle name="40% - Accent2 4 5 5 3 2" xfId="27355"/>
    <cellStyle name="40% - Accent2 4 5 5 4" xfId="27356"/>
    <cellStyle name="40% - Accent2 4 5 5 5" xfId="27357"/>
    <cellStyle name="40% - Accent2 4 5 6" xfId="27358"/>
    <cellStyle name="40% - Accent2 4 5 6 2" xfId="27359"/>
    <cellStyle name="40% - Accent2 4 5 6 3" xfId="27360"/>
    <cellStyle name="40% - Accent2 4 5 7" xfId="27361"/>
    <cellStyle name="40% - Accent2 4 5 7 2" xfId="27362"/>
    <cellStyle name="40% - Accent2 4 5 7 3" xfId="27363"/>
    <cellStyle name="40% - Accent2 4 5 8" xfId="27364"/>
    <cellStyle name="40% - Accent2 4 5 8 2" xfId="27365"/>
    <cellStyle name="40% - Accent2 4 5 9" xfId="27366"/>
    <cellStyle name="40% - Accent2 4 6" xfId="1816"/>
    <cellStyle name="40% - Accent2 4 6 2" xfId="27367"/>
    <cellStyle name="40% - Accent2 4 6 2 2" xfId="27368"/>
    <cellStyle name="40% - Accent2 4 6 2 2 2" xfId="27369"/>
    <cellStyle name="40% - Accent2 4 6 2 2 3" xfId="27370"/>
    <cellStyle name="40% - Accent2 4 6 2 3" xfId="27371"/>
    <cellStyle name="40% - Accent2 4 6 2 3 2" xfId="27372"/>
    <cellStyle name="40% - Accent2 4 6 2 3 3" xfId="27373"/>
    <cellStyle name="40% - Accent2 4 6 2 4" xfId="27374"/>
    <cellStyle name="40% - Accent2 4 6 2 4 2" xfId="27375"/>
    <cellStyle name="40% - Accent2 4 6 2 5" xfId="27376"/>
    <cellStyle name="40% - Accent2 4 6 2 6" xfId="27377"/>
    <cellStyle name="40% - Accent2 4 6 3" xfId="27378"/>
    <cellStyle name="40% - Accent2 4 6 3 2" xfId="27379"/>
    <cellStyle name="40% - Accent2 4 6 3 2 2" xfId="27380"/>
    <cellStyle name="40% - Accent2 4 6 3 2 3" xfId="27381"/>
    <cellStyle name="40% - Accent2 4 6 3 3" xfId="27382"/>
    <cellStyle name="40% - Accent2 4 6 3 3 2" xfId="27383"/>
    <cellStyle name="40% - Accent2 4 6 3 3 3" xfId="27384"/>
    <cellStyle name="40% - Accent2 4 6 3 4" xfId="27385"/>
    <cellStyle name="40% - Accent2 4 6 3 4 2" xfId="27386"/>
    <cellStyle name="40% - Accent2 4 6 3 5" xfId="27387"/>
    <cellStyle name="40% - Accent2 4 6 3 6" xfId="27388"/>
    <cellStyle name="40% - Accent2 4 6 4" xfId="27389"/>
    <cellStyle name="40% - Accent2 4 6 4 2" xfId="27390"/>
    <cellStyle name="40% - Accent2 4 6 4 2 2" xfId="27391"/>
    <cellStyle name="40% - Accent2 4 6 4 2 3" xfId="27392"/>
    <cellStyle name="40% - Accent2 4 6 4 3" xfId="27393"/>
    <cellStyle name="40% - Accent2 4 6 4 3 2" xfId="27394"/>
    <cellStyle name="40% - Accent2 4 6 4 4" xfId="27395"/>
    <cellStyle name="40% - Accent2 4 6 4 5" xfId="27396"/>
    <cellStyle name="40% - Accent2 4 6 5" xfId="27397"/>
    <cellStyle name="40% - Accent2 4 6 5 2" xfId="27398"/>
    <cellStyle name="40% - Accent2 4 6 5 3" xfId="27399"/>
    <cellStyle name="40% - Accent2 4 6 6" xfId="27400"/>
    <cellStyle name="40% - Accent2 4 6 6 2" xfId="27401"/>
    <cellStyle name="40% - Accent2 4 6 6 3" xfId="27402"/>
    <cellStyle name="40% - Accent2 4 6 7" xfId="27403"/>
    <cellStyle name="40% - Accent2 4 6 7 2" xfId="27404"/>
    <cellStyle name="40% - Accent2 4 6 8" xfId="27405"/>
    <cellStyle name="40% - Accent2 4 6 9" xfId="27406"/>
    <cellStyle name="40% - Accent2 4 7" xfId="13601"/>
    <cellStyle name="40% - Accent2 4 7 2" xfId="27407"/>
    <cellStyle name="40% - Accent2 4 7 2 2" xfId="27408"/>
    <cellStyle name="40% - Accent2 4 7 2 2 2" xfId="27409"/>
    <cellStyle name="40% - Accent2 4 7 2 2 3" xfId="27410"/>
    <cellStyle name="40% - Accent2 4 7 2 3" xfId="27411"/>
    <cellStyle name="40% - Accent2 4 7 2 3 2" xfId="27412"/>
    <cellStyle name="40% - Accent2 4 7 2 3 3" xfId="27413"/>
    <cellStyle name="40% - Accent2 4 7 2 4" xfId="27414"/>
    <cellStyle name="40% - Accent2 4 7 2 4 2" xfId="27415"/>
    <cellStyle name="40% - Accent2 4 7 2 5" xfId="27416"/>
    <cellStyle name="40% - Accent2 4 7 2 6" xfId="27417"/>
    <cellStyle name="40% - Accent2 4 7 3" xfId="27418"/>
    <cellStyle name="40% - Accent2 4 7 3 2" xfId="27419"/>
    <cellStyle name="40% - Accent2 4 7 3 2 2" xfId="27420"/>
    <cellStyle name="40% - Accent2 4 7 3 2 3" xfId="27421"/>
    <cellStyle name="40% - Accent2 4 7 3 3" xfId="27422"/>
    <cellStyle name="40% - Accent2 4 7 3 3 2" xfId="27423"/>
    <cellStyle name="40% - Accent2 4 7 3 3 3" xfId="27424"/>
    <cellStyle name="40% - Accent2 4 7 3 4" xfId="27425"/>
    <cellStyle name="40% - Accent2 4 7 3 4 2" xfId="27426"/>
    <cellStyle name="40% - Accent2 4 7 3 5" xfId="27427"/>
    <cellStyle name="40% - Accent2 4 7 3 6" xfId="27428"/>
    <cellStyle name="40% - Accent2 4 7 4" xfId="27429"/>
    <cellStyle name="40% - Accent2 4 7 4 2" xfId="27430"/>
    <cellStyle name="40% - Accent2 4 7 4 2 2" xfId="27431"/>
    <cellStyle name="40% - Accent2 4 7 4 2 3" xfId="27432"/>
    <cellStyle name="40% - Accent2 4 7 4 3" xfId="27433"/>
    <cellStyle name="40% - Accent2 4 7 4 3 2" xfId="27434"/>
    <cellStyle name="40% - Accent2 4 7 4 4" xfId="27435"/>
    <cellStyle name="40% - Accent2 4 7 4 5" xfId="27436"/>
    <cellStyle name="40% - Accent2 4 7 5" xfId="27437"/>
    <cellStyle name="40% - Accent2 4 7 5 2" xfId="27438"/>
    <cellStyle name="40% - Accent2 4 7 5 3" xfId="27439"/>
    <cellStyle name="40% - Accent2 4 7 6" xfId="27440"/>
    <cellStyle name="40% - Accent2 4 7 6 2" xfId="27441"/>
    <cellStyle name="40% - Accent2 4 7 6 3" xfId="27442"/>
    <cellStyle name="40% - Accent2 4 7 7" xfId="27443"/>
    <cellStyle name="40% - Accent2 4 7 7 2" xfId="27444"/>
    <cellStyle name="40% - Accent2 4 7 8" xfId="27445"/>
    <cellStyle name="40% - Accent2 4 7 9" xfId="27446"/>
    <cellStyle name="40% - Accent2 4 8" xfId="27447"/>
    <cellStyle name="40% - Accent2 4 8 2" xfId="27448"/>
    <cellStyle name="40% - Accent2 4 8 2 2" xfId="27449"/>
    <cellStyle name="40% - Accent2 4 8 2 3" xfId="27450"/>
    <cellStyle name="40% - Accent2 4 8 3" xfId="27451"/>
    <cellStyle name="40% - Accent2 4 8 3 2" xfId="27452"/>
    <cellStyle name="40% - Accent2 4 8 3 3" xfId="27453"/>
    <cellStyle name="40% - Accent2 4 8 4" xfId="27454"/>
    <cellStyle name="40% - Accent2 4 8 4 2" xfId="27455"/>
    <cellStyle name="40% - Accent2 4 8 5" xfId="27456"/>
    <cellStyle name="40% - Accent2 4 8 6" xfId="27457"/>
    <cellStyle name="40% - Accent2 4 9" xfId="27458"/>
    <cellStyle name="40% - Accent2 4 9 2" xfId="27459"/>
    <cellStyle name="40% - Accent2 4 9 2 2" xfId="27460"/>
    <cellStyle name="40% - Accent2 4 9 2 3" xfId="27461"/>
    <cellStyle name="40% - Accent2 4 9 3" xfId="27462"/>
    <cellStyle name="40% - Accent2 4 9 3 2" xfId="27463"/>
    <cellStyle name="40% - Accent2 4 9 3 3" xfId="27464"/>
    <cellStyle name="40% - Accent2 4 9 4" xfId="27465"/>
    <cellStyle name="40% - Accent2 4 9 4 2" xfId="27466"/>
    <cellStyle name="40% - Accent2 4 9 5" xfId="27467"/>
    <cellStyle name="40% - Accent2 4 9 6" xfId="27468"/>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xfId="62042" builtinId="39" customBuiltin="1"/>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1457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1457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1457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469"/>
    <cellStyle name="40% - Accent3 4 10 2" xfId="27470"/>
    <cellStyle name="40% - Accent3 4 10 2 2" xfId="27471"/>
    <cellStyle name="40% - Accent3 4 10 2 3" xfId="27472"/>
    <cellStyle name="40% - Accent3 4 10 3" xfId="27473"/>
    <cellStyle name="40% - Accent3 4 10 3 2" xfId="27474"/>
    <cellStyle name="40% - Accent3 4 10 4" xfId="27475"/>
    <cellStyle name="40% - Accent3 4 10 5" xfId="27476"/>
    <cellStyle name="40% - Accent3 4 11" xfId="27477"/>
    <cellStyle name="40% - Accent3 4 11 2" xfId="27478"/>
    <cellStyle name="40% - Accent3 4 11 3" xfId="27479"/>
    <cellStyle name="40% - Accent3 4 12" xfId="27480"/>
    <cellStyle name="40% - Accent3 4 12 2" xfId="27481"/>
    <cellStyle name="40% - Accent3 4 12 3" xfId="27482"/>
    <cellStyle name="40% - Accent3 4 13" xfId="27483"/>
    <cellStyle name="40% - Accent3 4 13 2" xfId="27484"/>
    <cellStyle name="40% - Accent3 4 14" xfId="27485"/>
    <cellStyle name="40% - Accent3 4 15" xfId="27486"/>
    <cellStyle name="40% - Accent3 4 16" xfId="27487"/>
    <cellStyle name="40% - Accent3 4 2" xfId="2003"/>
    <cellStyle name="40% - Accent3 4 2 10" xfId="27488"/>
    <cellStyle name="40% - Accent3 4 2 10 2" xfId="27489"/>
    <cellStyle name="40% - Accent3 4 2 10 3" xfId="27490"/>
    <cellStyle name="40% - Accent3 4 2 11" xfId="27491"/>
    <cellStyle name="40% - Accent3 4 2 11 2" xfId="27492"/>
    <cellStyle name="40% - Accent3 4 2 11 3" xfId="27493"/>
    <cellStyle name="40% - Accent3 4 2 12" xfId="27494"/>
    <cellStyle name="40% - Accent3 4 2 12 2" xfId="27495"/>
    <cellStyle name="40% - Accent3 4 2 13" xfId="27496"/>
    <cellStyle name="40% - Accent3 4 2 14" xfId="27497"/>
    <cellStyle name="40% - Accent3 4 2 15" xfId="27498"/>
    <cellStyle name="40% - Accent3 4 2 2" xfId="2004"/>
    <cellStyle name="40% - Accent3 4 2 2 10" xfId="27499"/>
    <cellStyle name="40% - Accent3 4 2 2 10 2" xfId="27500"/>
    <cellStyle name="40% - Accent3 4 2 2 10 3" xfId="27501"/>
    <cellStyle name="40% - Accent3 4 2 2 11" xfId="27502"/>
    <cellStyle name="40% - Accent3 4 2 2 11 2" xfId="27503"/>
    <cellStyle name="40% - Accent3 4 2 2 12" xfId="27504"/>
    <cellStyle name="40% - Accent3 4 2 2 13" xfId="27505"/>
    <cellStyle name="40% - Accent3 4 2 2 2" xfId="2005"/>
    <cellStyle name="40% - Accent3 4 2 2 2 10" xfId="27506"/>
    <cellStyle name="40% - Accent3 4 2 2 2 10 2" xfId="27507"/>
    <cellStyle name="40% - Accent3 4 2 2 2 11" xfId="27508"/>
    <cellStyle name="40% - Accent3 4 2 2 2 12" xfId="27509"/>
    <cellStyle name="40% - Accent3 4 2 2 2 2" xfId="2006"/>
    <cellStyle name="40% - Accent3 4 2 2 2 2 10" xfId="27510"/>
    <cellStyle name="40% - Accent3 4 2 2 2 2 2" xfId="2007"/>
    <cellStyle name="40% - Accent3 4 2 2 2 2 2 2" xfId="27511"/>
    <cellStyle name="40% - Accent3 4 2 2 2 2 2 2 2" xfId="27512"/>
    <cellStyle name="40% - Accent3 4 2 2 2 2 2 2 2 2" xfId="27513"/>
    <cellStyle name="40% - Accent3 4 2 2 2 2 2 2 2 3" xfId="27514"/>
    <cellStyle name="40% - Accent3 4 2 2 2 2 2 2 3" xfId="27515"/>
    <cellStyle name="40% - Accent3 4 2 2 2 2 2 2 3 2" xfId="27516"/>
    <cellStyle name="40% - Accent3 4 2 2 2 2 2 2 3 3" xfId="27517"/>
    <cellStyle name="40% - Accent3 4 2 2 2 2 2 2 4" xfId="27518"/>
    <cellStyle name="40% - Accent3 4 2 2 2 2 2 2 4 2" xfId="27519"/>
    <cellStyle name="40% - Accent3 4 2 2 2 2 2 2 5" xfId="27520"/>
    <cellStyle name="40% - Accent3 4 2 2 2 2 2 2 6" xfId="27521"/>
    <cellStyle name="40% - Accent3 4 2 2 2 2 2 3" xfId="27522"/>
    <cellStyle name="40% - Accent3 4 2 2 2 2 2 3 2" xfId="27523"/>
    <cellStyle name="40% - Accent3 4 2 2 2 2 2 3 2 2" xfId="27524"/>
    <cellStyle name="40% - Accent3 4 2 2 2 2 2 3 2 3" xfId="27525"/>
    <cellStyle name="40% - Accent3 4 2 2 2 2 2 3 3" xfId="27526"/>
    <cellStyle name="40% - Accent3 4 2 2 2 2 2 3 3 2" xfId="27527"/>
    <cellStyle name="40% - Accent3 4 2 2 2 2 2 3 3 3" xfId="27528"/>
    <cellStyle name="40% - Accent3 4 2 2 2 2 2 3 4" xfId="27529"/>
    <cellStyle name="40% - Accent3 4 2 2 2 2 2 3 4 2" xfId="27530"/>
    <cellStyle name="40% - Accent3 4 2 2 2 2 2 3 5" xfId="27531"/>
    <cellStyle name="40% - Accent3 4 2 2 2 2 2 3 6" xfId="27532"/>
    <cellStyle name="40% - Accent3 4 2 2 2 2 2 4" xfId="27533"/>
    <cellStyle name="40% - Accent3 4 2 2 2 2 2 4 2" xfId="27534"/>
    <cellStyle name="40% - Accent3 4 2 2 2 2 2 4 2 2" xfId="27535"/>
    <cellStyle name="40% - Accent3 4 2 2 2 2 2 4 2 3" xfId="27536"/>
    <cellStyle name="40% - Accent3 4 2 2 2 2 2 4 3" xfId="27537"/>
    <cellStyle name="40% - Accent3 4 2 2 2 2 2 4 3 2" xfId="27538"/>
    <cellStyle name="40% - Accent3 4 2 2 2 2 2 4 4" xfId="27539"/>
    <cellStyle name="40% - Accent3 4 2 2 2 2 2 4 5" xfId="27540"/>
    <cellStyle name="40% - Accent3 4 2 2 2 2 2 5" xfId="27541"/>
    <cellStyle name="40% - Accent3 4 2 2 2 2 2 5 2" xfId="27542"/>
    <cellStyle name="40% - Accent3 4 2 2 2 2 2 5 3" xfId="27543"/>
    <cellStyle name="40% - Accent3 4 2 2 2 2 2 6" xfId="27544"/>
    <cellStyle name="40% - Accent3 4 2 2 2 2 2 6 2" xfId="27545"/>
    <cellStyle name="40% - Accent3 4 2 2 2 2 2 6 3" xfId="27546"/>
    <cellStyle name="40% - Accent3 4 2 2 2 2 2 7" xfId="27547"/>
    <cellStyle name="40% - Accent3 4 2 2 2 2 2 7 2" xfId="27548"/>
    <cellStyle name="40% - Accent3 4 2 2 2 2 2 8" xfId="27549"/>
    <cellStyle name="40% - Accent3 4 2 2 2 2 2 9" xfId="27550"/>
    <cellStyle name="40% - Accent3 4 2 2 2 2 3" xfId="27551"/>
    <cellStyle name="40% - Accent3 4 2 2 2 2 3 2" xfId="27552"/>
    <cellStyle name="40% - Accent3 4 2 2 2 2 3 2 2" xfId="27553"/>
    <cellStyle name="40% - Accent3 4 2 2 2 2 3 2 3" xfId="27554"/>
    <cellStyle name="40% - Accent3 4 2 2 2 2 3 3" xfId="27555"/>
    <cellStyle name="40% - Accent3 4 2 2 2 2 3 3 2" xfId="27556"/>
    <cellStyle name="40% - Accent3 4 2 2 2 2 3 3 3" xfId="27557"/>
    <cellStyle name="40% - Accent3 4 2 2 2 2 3 4" xfId="27558"/>
    <cellStyle name="40% - Accent3 4 2 2 2 2 3 4 2" xfId="27559"/>
    <cellStyle name="40% - Accent3 4 2 2 2 2 3 5" xfId="27560"/>
    <cellStyle name="40% - Accent3 4 2 2 2 2 3 6" xfId="27561"/>
    <cellStyle name="40% - Accent3 4 2 2 2 2 4" xfId="27562"/>
    <cellStyle name="40% - Accent3 4 2 2 2 2 4 2" xfId="27563"/>
    <cellStyle name="40% - Accent3 4 2 2 2 2 4 2 2" xfId="27564"/>
    <cellStyle name="40% - Accent3 4 2 2 2 2 4 2 3" xfId="27565"/>
    <cellStyle name="40% - Accent3 4 2 2 2 2 4 3" xfId="27566"/>
    <cellStyle name="40% - Accent3 4 2 2 2 2 4 3 2" xfId="27567"/>
    <cellStyle name="40% - Accent3 4 2 2 2 2 4 3 3" xfId="27568"/>
    <cellStyle name="40% - Accent3 4 2 2 2 2 4 4" xfId="27569"/>
    <cellStyle name="40% - Accent3 4 2 2 2 2 4 4 2" xfId="27570"/>
    <cellStyle name="40% - Accent3 4 2 2 2 2 4 5" xfId="27571"/>
    <cellStyle name="40% - Accent3 4 2 2 2 2 4 6" xfId="27572"/>
    <cellStyle name="40% - Accent3 4 2 2 2 2 5" xfId="27573"/>
    <cellStyle name="40% - Accent3 4 2 2 2 2 5 2" xfId="27574"/>
    <cellStyle name="40% - Accent3 4 2 2 2 2 5 2 2" xfId="27575"/>
    <cellStyle name="40% - Accent3 4 2 2 2 2 5 2 3" xfId="27576"/>
    <cellStyle name="40% - Accent3 4 2 2 2 2 5 3" xfId="27577"/>
    <cellStyle name="40% - Accent3 4 2 2 2 2 5 3 2" xfId="27578"/>
    <cellStyle name="40% - Accent3 4 2 2 2 2 5 4" xfId="27579"/>
    <cellStyle name="40% - Accent3 4 2 2 2 2 5 5" xfId="27580"/>
    <cellStyle name="40% - Accent3 4 2 2 2 2 6" xfId="27581"/>
    <cellStyle name="40% - Accent3 4 2 2 2 2 6 2" xfId="27582"/>
    <cellStyle name="40% - Accent3 4 2 2 2 2 6 3" xfId="27583"/>
    <cellStyle name="40% - Accent3 4 2 2 2 2 7" xfId="27584"/>
    <cellStyle name="40% - Accent3 4 2 2 2 2 7 2" xfId="27585"/>
    <cellStyle name="40% - Accent3 4 2 2 2 2 7 3" xfId="27586"/>
    <cellStyle name="40% - Accent3 4 2 2 2 2 8" xfId="27587"/>
    <cellStyle name="40% - Accent3 4 2 2 2 2 8 2" xfId="27588"/>
    <cellStyle name="40% - Accent3 4 2 2 2 2 9" xfId="27589"/>
    <cellStyle name="40% - Accent3 4 2 2 2 3" xfId="2008"/>
    <cellStyle name="40% - Accent3 4 2 2 2 3 2" xfId="27590"/>
    <cellStyle name="40% - Accent3 4 2 2 2 3 2 2" xfId="27591"/>
    <cellStyle name="40% - Accent3 4 2 2 2 3 2 2 2" xfId="27592"/>
    <cellStyle name="40% - Accent3 4 2 2 2 3 2 2 3" xfId="27593"/>
    <cellStyle name="40% - Accent3 4 2 2 2 3 2 3" xfId="27594"/>
    <cellStyle name="40% - Accent3 4 2 2 2 3 2 3 2" xfId="27595"/>
    <cellStyle name="40% - Accent3 4 2 2 2 3 2 3 3" xfId="27596"/>
    <cellStyle name="40% - Accent3 4 2 2 2 3 2 4" xfId="27597"/>
    <cellStyle name="40% - Accent3 4 2 2 2 3 2 4 2" xfId="27598"/>
    <cellStyle name="40% - Accent3 4 2 2 2 3 2 5" xfId="27599"/>
    <cellStyle name="40% - Accent3 4 2 2 2 3 2 6" xfId="27600"/>
    <cellStyle name="40% - Accent3 4 2 2 2 3 3" xfId="27601"/>
    <cellStyle name="40% - Accent3 4 2 2 2 3 3 2" xfId="27602"/>
    <cellStyle name="40% - Accent3 4 2 2 2 3 3 2 2" xfId="27603"/>
    <cellStyle name="40% - Accent3 4 2 2 2 3 3 2 3" xfId="27604"/>
    <cellStyle name="40% - Accent3 4 2 2 2 3 3 3" xfId="27605"/>
    <cellStyle name="40% - Accent3 4 2 2 2 3 3 3 2" xfId="27606"/>
    <cellStyle name="40% - Accent3 4 2 2 2 3 3 3 3" xfId="27607"/>
    <cellStyle name="40% - Accent3 4 2 2 2 3 3 4" xfId="27608"/>
    <cellStyle name="40% - Accent3 4 2 2 2 3 3 4 2" xfId="27609"/>
    <cellStyle name="40% - Accent3 4 2 2 2 3 3 5" xfId="27610"/>
    <cellStyle name="40% - Accent3 4 2 2 2 3 3 6" xfId="27611"/>
    <cellStyle name="40% - Accent3 4 2 2 2 3 4" xfId="27612"/>
    <cellStyle name="40% - Accent3 4 2 2 2 3 4 2" xfId="27613"/>
    <cellStyle name="40% - Accent3 4 2 2 2 3 4 2 2" xfId="27614"/>
    <cellStyle name="40% - Accent3 4 2 2 2 3 4 2 3" xfId="27615"/>
    <cellStyle name="40% - Accent3 4 2 2 2 3 4 3" xfId="27616"/>
    <cellStyle name="40% - Accent3 4 2 2 2 3 4 3 2" xfId="27617"/>
    <cellStyle name="40% - Accent3 4 2 2 2 3 4 4" xfId="27618"/>
    <cellStyle name="40% - Accent3 4 2 2 2 3 4 5" xfId="27619"/>
    <cellStyle name="40% - Accent3 4 2 2 2 3 5" xfId="27620"/>
    <cellStyle name="40% - Accent3 4 2 2 2 3 5 2" xfId="27621"/>
    <cellStyle name="40% - Accent3 4 2 2 2 3 5 3" xfId="27622"/>
    <cellStyle name="40% - Accent3 4 2 2 2 3 6" xfId="27623"/>
    <cellStyle name="40% - Accent3 4 2 2 2 3 6 2" xfId="27624"/>
    <cellStyle name="40% - Accent3 4 2 2 2 3 6 3" xfId="27625"/>
    <cellStyle name="40% - Accent3 4 2 2 2 3 7" xfId="27626"/>
    <cellStyle name="40% - Accent3 4 2 2 2 3 7 2" xfId="27627"/>
    <cellStyle name="40% - Accent3 4 2 2 2 3 8" xfId="27628"/>
    <cellStyle name="40% - Accent3 4 2 2 2 3 9" xfId="27629"/>
    <cellStyle name="40% - Accent3 4 2 2 2 4" xfId="27630"/>
    <cellStyle name="40% - Accent3 4 2 2 2 4 2" xfId="27631"/>
    <cellStyle name="40% - Accent3 4 2 2 2 4 2 2" xfId="27632"/>
    <cellStyle name="40% - Accent3 4 2 2 2 4 2 2 2" xfId="27633"/>
    <cellStyle name="40% - Accent3 4 2 2 2 4 2 2 3" xfId="27634"/>
    <cellStyle name="40% - Accent3 4 2 2 2 4 2 3" xfId="27635"/>
    <cellStyle name="40% - Accent3 4 2 2 2 4 2 3 2" xfId="27636"/>
    <cellStyle name="40% - Accent3 4 2 2 2 4 2 3 3" xfId="27637"/>
    <cellStyle name="40% - Accent3 4 2 2 2 4 2 4" xfId="27638"/>
    <cellStyle name="40% - Accent3 4 2 2 2 4 2 4 2" xfId="27639"/>
    <cellStyle name="40% - Accent3 4 2 2 2 4 2 5" xfId="27640"/>
    <cellStyle name="40% - Accent3 4 2 2 2 4 2 6" xfId="27641"/>
    <cellStyle name="40% - Accent3 4 2 2 2 4 3" xfId="27642"/>
    <cellStyle name="40% - Accent3 4 2 2 2 4 3 2" xfId="27643"/>
    <cellStyle name="40% - Accent3 4 2 2 2 4 3 2 2" xfId="27644"/>
    <cellStyle name="40% - Accent3 4 2 2 2 4 3 2 3" xfId="27645"/>
    <cellStyle name="40% - Accent3 4 2 2 2 4 3 3" xfId="27646"/>
    <cellStyle name="40% - Accent3 4 2 2 2 4 3 3 2" xfId="27647"/>
    <cellStyle name="40% - Accent3 4 2 2 2 4 3 3 3" xfId="27648"/>
    <cellStyle name="40% - Accent3 4 2 2 2 4 3 4" xfId="27649"/>
    <cellStyle name="40% - Accent3 4 2 2 2 4 3 4 2" xfId="27650"/>
    <cellStyle name="40% - Accent3 4 2 2 2 4 3 5" xfId="27651"/>
    <cellStyle name="40% - Accent3 4 2 2 2 4 3 6" xfId="27652"/>
    <cellStyle name="40% - Accent3 4 2 2 2 4 4" xfId="27653"/>
    <cellStyle name="40% - Accent3 4 2 2 2 4 4 2" xfId="27654"/>
    <cellStyle name="40% - Accent3 4 2 2 2 4 4 2 2" xfId="27655"/>
    <cellStyle name="40% - Accent3 4 2 2 2 4 4 2 3" xfId="27656"/>
    <cellStyle name="40% - Accent3 4 2 2 2 4 4 3" xfId="27657"/>
    <cellStyle name="40% - Accent3 4 2 2 2 4 4 3 2" xfId="27658"/>
    <cellStyle name="40% - Accent3 4 2 2 2 4 4 4" xfId="27659"/>
    <cellStyle name="40% - Accent3 4 2 2 2 4 4 5" xfId="27660"/>
    <cellStyle name="40% - Accent3 4 2 2 2 4 5" xfId="27661"/>
    <cellStyle name="40% - Accent3 4 2 2 2 4 5 2" xfId="27662"/>
    <cellStyle name="40% - Accent3 4 2 2 2 4 5 3" xfId="27663"/>
    <cellStyle name="40% - Accent3 4 2 2 2 4 6" xfId="27664"/>
    <cellStyle name="40% - Accent3 4 2 2 2 4 6 2" xfId="27665"/>
    <cellStyle name="40% - Accent3 4 2 2 2 4 6 3" xfId="27666"/>
    <cellStyle name="40% - Accent3 4 2 2 2 4 7" xfId="27667"/>
    <cellStyle name="40% - Accent3 4 2 2 2 4 7 2" xfId="27668"/>
    <cellStyle name="40% - Accent3 4 2 2 2 4 8" xfId="27669"/>
    <cellStyle name="40% - Accent3 4 2 2 2 4 9" xfId="27670"/>
    <cellStyle name="40% - Accent3 4 2 2 2 5" xfId="27671"/>
    <cellStyle name="40% - Accent3 4 2 2 2 5 2" xfId="27672"/>
    <cellStyle name="40% - Accent3 4 2 2 2 5 2 2" xfId="27673"/>
    <cellStyle name="40% - Accent3 4 2 2 2 5 2 3" xfId="27674"/>
    <cellStyle name="40% - Accent3 4 2 2 2 5 3" xfId="27675"/>
    <cellStyle name="40% - Accent3 4 2 2 2 5 3 2" xfId="27676"/>
    <cellStyle name="40% - Accent3 4 2 2 2 5 3 3" xfId="27677"/>
    <cellStyle name="40% - Accent3 4 2 2 2 5 4" xfId="27678"/>
    <cellStyle name="40% - Accent3 4 2 2 2 5 4 2" xfId="27679"/>
    <cellStyle name="40% - Accent3 4 2 2 2 5 5" xfId="27680"/>
    <cellStyle name="40% - Accent3 4 2 2 2 5 6" xfId="27681"/>
    <cellStyle name="40% - Accent3 4 2 2 2 6" xfId="27682"/>
    <cellStyle name="40% - Accent3 4 2 2 2 6 2" xfId="27683"/>
    <cellStyle name="40% - Accent3 4 2 2 2 6 2 2" xfId="27684"/>
    <cellStyle name="40% - Accent3 4 2 2 2 6 2 3" xfId="27685"/>
    <cellStyle name="40% - Accent3 4 2 2 2 6 3" xfId="27686"/>
    <cellStyle name="40% - Accent3 4 2 2 2 6 3 2" xfId="27687"/>
    <cellStyle name="40% - Accent3 4 2 2 2 6 3 3" xfId="27688"/>
    <cellStyle name="40% - Accent3 4 2 2 2 6 4" xfId="27689"/>
    <cellStyle name="40% - Accent3 4 2 2 2 6 4 2" xfId="27690"/>
    <cellStyle name="40% - Accent3 4 2 2 2 6 5" xfId="27691"/>
    <cellStyle name="40% - Accent3 4 2 2 2 6 6" xfId="27692"/>
    <cellStyle name="40% - Accent3 4 2 2 2 7" xfId="27693"/>
    <cellStyle name="40% - Accent3 4 2 2 2 7 2" xfId="27694"/>
    <cellStyle name="40% - Accent3 4 2 2 2 7 2 2" xfId="27695"/>
    <cellStyle name="40% - Accent3 4 2 2 2 7 2 3" xfId="27696"/>
    <cellStyle name="40% - Accent3 4 2 2 2 7 3" xfId="27697"/>
    <cellStyle name="40% - Accent3 4 2 2 2 7 3 2" xfId="27698"/>
    <cellStyle name="40% - Accent3 4 2 2 2 7 4" xfId="27699"/>
    <cellStyle name="40% - Accent3 4 2 2 2 7 5" xfId="27700"/>
    <cellStyle name="40% - Accent3 4 2 2 2 8" xfId="27701"/>
    <cellStyle name="40% - Accent3 4 2 2 2 8 2" xfId="27702"/>
    <cellStyle name="40% - Accent3 4 2 2 2 8 3" xfId="27703"/>
    <cellStyle name="40% - Accent3 4 2 2 2 9" xfId="27704"/>
    <cellStyle name="40% - Accent3 4 2 2 2 9 2" xfId="27705"/>
    <cellStyle name="40% - Accent3 4 2 2 2 9 3" xfId="27706"/>
    <cellStyle name="40% - Accent3 4 2 2 3" xfId="2009"/>
    <cellStyle name="40% - Accent3 4 2 2 3 10" xfId="27707"/>
    <cellStyle name="40% - Accent3 4 2 2 3 2" xfId="2010"/>
    <cellStyle name="40% - Accent3 4 2 2 3 2 2" xfId="27708"/>
    <cellStyle name="40% - Accent3 4 2 2 3 2 2 2" xfId="27709"/>
    <cellStyle name="40% - Accent3 4 2 2 3 2 2 2 2" xfId="27710"/>
    <cellStyle name="40% - Accent3 4 2 2 3 2 2 2 3" xfId="27711"/>
    <cellStyle name="40% - Accent3 4 2 2 3 2 2 3" xfId="27712"/>
    <cellStyle name="40% - Accent3 4 2 2 3 2 2 3 2" xfId="27713"/>
    <cellStyle name="40% - Accent3 4 2 2 3 2 2 3 3" xfId="27714"/>
    <cellStyle name="40% - Accent3 4 2 2 3 2 2 4" xfId="27715"/>
    <cellStyle name="40% - Accent3 4 2 2 3 2 2 4 2" xfId="27716"/>
    <cellStyle name="40% - Accent3 4 2 2 3 2 2 5" xfId="27717"/>
    <cellStyle name="40% - Accent3 4 2 2 3 2 2 6" xfId="27718"/>
    <cellStyle name="40% - Accent3 4 2 2 3 2 3" xfId="27719"/>
    <cellStyle name="40% - Accent3 4 2 2 3 2 3 2" xfId="27720"/>
    <cellStyle name="40% - Accent3 4 2 2 3 2 3 2 2" xfId="27721"/>
    <cellStyle name="40% - Accent3 4 2 2 3 2 3 2 3" xfId="27722"/>
    <cellStyle name="40% - Accent3 4 2 2 3 2 3 3" xfId="27723"/>
    <cellStyle name="40% - Accent3 4 2 2 3 2 3 3 2" xfId="27724"/>
    <cellStyle name="40% - Accent3 4 2 2 3 2 3 3 3" xfId="27725"/>
    <cellStyle name="40% - Accent3 4 2 2 3 2 3 4" xfId="27726"/>
    <cellStyle name="40% - Accent3 4 2 2 3 2 3 4 2" xfId="27727"/>
    <cellStyle name="40% - Accent3 4 2 2 3 2 3 5" xfId="27728"/>
    <cellStyle name="40% - Accent3 4 2 2 3 2 3 6" xfId="27729"/>
    <cellStyle name="40% - Accent3 4 2 2 3 2 4" xfId="27730"/>
    <cellStyle name="40% - Accent3 4 2 2 3 2 4 2" xfId="27731"/>
    <cellStyle name="40% - Accent3 4 2 2 3 2 4 2 2" xfId="27732"/>
    <cellStyle name="40% - Accent3 4 2 2 3 2 4 2 3" xfId="27733"/>
    <cellStyle name="40% - Accent3 4 2 2 3 2 4 3" xfId="27734"/>
    <cellStyle name="40% - Accent3 4 2 2 3 2 4 3 2" xfId="27735"/>
    <cellStyle name="40% - Accent3 4 2 2 3 2 4 4" xfId="27736"/>
    <cellStyle name="40% - Accent3 4 2 2 3 2 4 5" xfId="27737"/>
    <cellStyle name="40% - Accent3 4 2 2 3 2 5" xfId="27738"/>
    <cellStyle name="40% - Accent3 4 2 2 3 2 5 2" xfId="27739"/>
    <cellStyle name="40% - Accent3 4 2 2 3 2 5 3" xfId="27740"/>
    <cellStyle name="40% - Accent3 4 2 2 3 2 6" xfId="27741"/>
    <cellStyle name="40% - Accent3 4 2 2 3 2 6 2" xfId="27742"/>
    <cellStyle name="40% - Accent3 4 2 2 3 2 6 3" xfId="27743"/>
    <cellStyle name="40% - Accent3 4 2 2 3 2 7" xfId="27744"/>
    <cellStyle name="40% - Accent3 4 2 2 3 2 7 2" xfId="27745"/>
    <cellStyle name="40% - Accent3 4 2 2 3 2 8" xfId="27746"/>
    <cellStyle name="40% - Accent3 4 2 2 3 2 9" xfId="27747"/>
    <cellStyle name="40% - Accent3 4 2 2 3 3" xfId="27748"/>
    <cellStyle name="40% - Accent3 4 2 2 3 3 2" xfId="27749"/>
    <cellStyle name="40% - Accent3 4 2 2 3 3 2 2" xfId="27750"/>
    <cellStyle name="40% - Accent3 4 2 2 3 3 2 3" xfId="27751"/>
    <cellStyle name="40% - Accent3 4 2 2 3 3 3" xfId="27752"/>
    <cellStyle name="40% - Accent3 4 2 2 3 3 3 2" xfId="27753"/>
    <cellStyle name="40% - Accent3 4 2 2 3 3 3 3" xfId="27754"/>
    <cellStyle name="40% - Accent3 4 2 2 3 3 4" xfId="27755"/>
    <cellStyle name="40% - Accent3 4 2 2 3 3 4 2" xfId="27756"/>
    <cellStyle name="40% - Accent3 4 2 2 3 3 5" xfId="27757"/>
    <cellStyle name="40% - Accent3 4 2 2 3 3 6" xfId="27758"/>
    <cellStyle name="40% - Accent3 4 2 2 3 4" xfId="27759"/>
    <cellStyle name="40% - Accent3 4 2 2 3 4 2" xfId="27760"/>
    <cellStyle name="40% - Accent3 4 2 2 3 4 2 2" xfId="27761"/>
    <cellStyle name="40% - Accent3 4 2 2 3 4 2 3" xfId="27762"/>
    <cellStyle name="40% - Accent3 4 2 2 3 4 3" xfId="27763"/>
    <cellStyle name="40% - Accent3 4 2 2 3 4 3 2" xfId="27764"/>
    <cellStyle name="40% - Accent3 4 2 2 3 4 3 3" xfId="27765"/>
    <cellStyle name="40% - Accent3 4 2 2 3 4 4" xfId="27766"/>
    <cellStyle name="40% - Accent3 4 2 2 3 4 4 2" xfId="27767"/>
    <cellStyle name="40% - Accent3 4 2 2 3 4 5" xfId="27768"/>
    <cellStyle name="40% - Accent3 4 2 2 3 4 6" xfId="27769"/>
    <cellStyle name="40% - Accent3 4 2 2 3 5" xfId="27770"/>
    <cellStyle name="40% - Accent3 4 2 2 3 5 2" xfId="27771"/>
    <cellStyle name="40% - Accent3 4 2 2 3 5 2 2" xfId="27772"/>
    <cellStyle name="40% - Accent3 4 2 2 3 5 2 3" xfId="27773"/>
    <cellStyle name="40% - Accent3 4 2 2 3 5 3" xfId="27774"/>
    <cellStyle name="40% - Accent3 4 2 2 3 5 3 2" xfId="27775"/>
    <cellStyle name="40% - Accent3 4 2 2 3 5 4" xfId="27776"/>
    <cellStyle name="40% - Accent3 4 2 2 3 5 5" xfId="27777"/>
    <cellStyle name="40% - Accent3 4 2 2 3 6" xfId="27778"/>
    <cellStyle name="40% - Accent3 4 2 2 3 6 2" xfId="27779"/>
    <cellStyle name="40% - Accent3 4 2 2 3 6 3" xfId="27780"/>
    <cellStyle name="40% - Accent3 4 2 2 3 7" xfId="27781"/>
    <cellStyle name="40% - Accent3 4 2 2 3 7 2" xfId="27782"/>
    <cellStyle name="40% - Accent3 4 2 2 3 7 3" xfId="27783"/>
    <cellStyle name="40% - Accent3 4 2 2 3 8" xfId="27784"/>
    <cellStyle name="40% - Accent3 4 2 2 3 8 2" xfId="27785"/>
    <cellStyle name="40% - Accent3 4 2 2 3 9" xfId="27786"/>
    <cellStyle name="40% - Accent3 4 2 2 4" xfId="2011"/>
    <cellStyle name="40% - Accent3 4 2 2 4 2" xfId="27787"/>
    <cellStyle name="40% - Accent3 4 2 2 4 2 2" xfId="27788"/>
    <cellStyle name="40% - Accent3 4 2 2 4 2 2 2" xfId="27789"/>
    <cellStyle name="40% - Accent3 4 2 2 4 2 2 3" xfId="27790"/>
    <cellStyle name="40% - Accent3 4 2 2 4 2 3" xfId="27791"/>
    <cellStyle name="40% - Accent3 4 2 2 4 2 3 2" xfId="27792"/>
    <cellStyle name="40% - Accent3 4 2 2 4 2 3 3" xfId="27793"/>
    <cellStyle name="40% - Accent3 4 2 2 4 2 4" xfId="27794"/>
    <cellStyle name="40% - Accent3 4 2 2 4 2 4 2" xfId="27795"/>
    <cellStyle name="40% - Accent3 4 2 2 4 2 5" xfId="27796"/>
    <cellStyle name="40% - Accent3 4 2 2 4 2 6" xfId="27797"/>
    <cellStyle name="40% - Accent3 4 2 2 4 3" xfId="27798"/>
    <cellStyle name="40% - Accent3 4 2 2 4 3 2" xfId="27799"/>
    <cellStyle name="40% - Accent3 4 2 2 4 3 2 2" xfId="27800"/>
    <cellStyle name="40% - Accent3 4 2 2 4 3 2 3" xfId="27801"/>
    <cellStyle name="40% - Accent3 4 2 2 4 3 3" xfId="27802"/>
    <cellStyle name="40% - Accent3 4 2 2 4 3 3 2" xfId="27803"/>
    <cellStyle name="40% - Accent3 4 2 2 4 3 3 3" xfId="27804"/>
    <cellStyle name="40% - Accent3 4 2 2 4 3 4" xfId="27805"/>
    <cellStyle name="40% - Accent3 4 2 2 4 3 4 2" xfId="27806"/>
    <cellStyle name="40% - Accent3 4 2 2 4 3 5" xfId="27807"/>
    <cellStyle name="40% - Accent3 4 2 2 4 3 6" xfId="27808"/>
    <cellStyle name="40% - Accent3 4 2 2 4 4" xfId="27809"/>
    <cellStyle name="40% - Accent3 4 2 2 4 4 2" xfId="27810"/>
    <cellStyle name="40% - Accent3 4 2 2 4 4 2 2" xfId="27811"/>
    <cellStyle name="40% - Accent3 4 2 2 4 4 2 3" xfId="27812"/>
    <cellStyle name="40% - Accent3 4 2 2 4 4 3" xfId="27813"/>
    <cellStyle name="40% - Accent3 4 2 2 4 4 3 2" xfId="27814"/>
    <cellStyle name="40% - Accent3 4 2 2 4 4 4" xfId="27815"/>
    <cellStyle name="40% - Accent3 4 2 2 4 4 5" xfId="27816"/>
    <cellStyle name="40% - Accent3 4 2 2 4 5" xfId="27817"/>
    <cellStyle name="40% - Accent3 4 2 2 4 5 2" xfId="27818"/>
    <cellStyle name="40% - Accent3 4 2 2 4 5 3" xfId="27819"/>
    <cellStyle name="40% - Accent3 4 2 2 4 6" xfId="27820"/>
    <cellStyle name="40% - Accent3 4 2 2 4 6 2" xfId="27821"/>
    <cellStyle name="40% - Accent3 4 2 2 4 6 3" xfId="27822"/>
    <cellStyle name="40% - Accent3 4 2 2 4 7" xfId="27823"/>
    <cellStyle name="40% - Accent3 4 2 2 4 7 2" xfId="27824"/>
    <cellStyle name="40% - Accent3 4 2 2 4 8" xfId="27825"/>
    <cellStyle name="40% - Accent3 4 2 2 4 9" xfId="27826"/>
    <cellStyle name="40% - Accent3 4 2 2 5" xfId="27827"/>
    <cellStyle name="40% - Accent3 4 2 2 5 2" xfId="27828"/>
    <cellStyle name="40% - Accent3 4 2 2 5 2 2" xfId="27829"/>
    <cellStyle name="40% - Accent3 4 2 2 5 2 2 2" xfId="27830"/>
    <cellStyle name="40% - Accent3 4 2 2 5 2 2 3" xfId="27831"/>
    <cellStyle name="40% - Accent3 4 2 2 5 2 3" xfId="27832"/>
    <cellStyle name="40% - Accent3 4 2 2 5 2 3 2" xfId="27833"/>
    <cellStyle name="40% - Accent3 4 2 2 5 2 3 3" xfId="27834"/>
    <cellStyle name="40% - Accent3 4 2 2 5 2 4" xfId="27835"/>
    <cellStyle name="40% - Accent3 4 2 2 5 2 4 2" xfId="27836"/>
    <cellStyle name="40% - Accent3 4 2 2 5 2 5" xfId="27837"/>
    <cellStyle name="40% - Accent3 4 2 2 5 2 6" xfId="27838"/>
    <cellStyle name="40% - Accent3 4 2 2 5 3" xfId="27839"/>
    <cellStyle name="40% - Accent3 4 2 2 5 3 2" xfId="27840"/>
    <cellStyle name="40% - Accent3 4 2 2 5 3 2 2" xfId="27841"/>
    <cellStyle name="40% - Accent3 4 2 2 5 3 2 3" xfId="27842"/>
    <cellStyle name="40% - Accent3 4 2 2 5 3 3" xfId="27843"/>
    <cellStyle name="40% - Accent3 4 2 2 5 3 3 2" xfId="27844"/>
    <cellStyle name="40% - Accent3 4 2 2 5 3 3 3" xfId="27845"/>
    <cellStyle name="40% - Accent3 4 2 2 5 3 4" xfId="27846"/>
    <cellStyle name="40% - Accent3 4 2 2 5 3 4 2" xfId="27847"/>
    <cellStyle name="40% - Accent3 4 2 2 5 3 5" xfId="27848"/>
    <cellStyle name="40% - Accent3 4 2 2 5 3 6" xfId="27849"/>
    <cellStyle name="40% - Accent3 4 2 2 5 4" xfId="27850"/>
    <cellStyle name="40% - Accent3 4 2 2 5 4 2" xfId="27851"/>
    <cellStyle name="40% - Accent3 4 2 2 5 4 2 2" xfId="27852"/>
    <cellStyle name="40% - Accent3 4 2 2 5 4 2 3" xfId="27853"/>
    <cellStyle name="40% - Accent3 4 2 2 5 4 3" xfId="27854"/>
    <cellStyle name="40% - Accent3 4 2 2 5 4 3 2" xfId="27855"/>
    <cellStyle name="40% - Accent3 4 2 2 5 4 4" xfId="27856"/>
    <cellStyle name="40% - Accent3 4 2 2 5 4 5" xfId="27857"/>
    <cellStyle name="40% - Accent3 4 2 2 5 5" xfId="27858"/>
    <cellStyle name="40% - Accent3 4 2 2 5 5 2" xfId="27859"/>
    <cellStyle name="40% - Accent3 4 2 2 5 5 3" xfId="27860"/>
    <cellStyle name="40% - Accent3 4 2 2 5 6" xfId="27861"/>
    <cellStyle name="40% - Accent3 4 2 2 5 6 2" xfId="27862"/>
    <cellStyle name="40% - Accent3 4 2 2 5 6 3" xfId="27863"/>
    <cellStyle name="40% - Accent3 4 2 2 5 7" xfId="27864"/>
    <cellStyle name="40% - Accent3 4 2 2 5 7 2" xfId="27865"/>
    <cellStyle name="40% - Accent3 4 2 2 5 8" xfId="27866"/>
    <cellStyle name="40% - Accent3 4 2 2 5 9" xfId="27867"/>
    <cellStyle name="40% - Accent3 4 2 2 6" xfId="27868"/>
    <cellStyle name="40% - Accent3 4 2 2 6 2" xfId="27869"/>
    <cellStyle name="40% - Accent3 4 2 2 6 2 2" xfId="27870"/>
    <cellStyle name="40% - Accent3 4 2 2 6 2 3" xfId="27871"/>
    <cellStyle name="40% - Accent3 4 2 2 6 3" xfId="27872"/>
    <cellStyle name="40% - Accent3 4 2 2 6 3 2" xfId="27873"/>
    <cellStyle name="40% - Accent3 4 2 2 6 3 3" xfId="27874"/>
    <cellStyle name="40% - Accent3 4 2 2 6 4" xfId="27875"/>
    <cellStyle name="40% - Accent3 4 2 2 6 4 2" xfId="27876"/>
    <cellStyle name="40% - Accent3 4 2 2 6 5" xfId="27877"/>
    <cellStyle name="40% - Accent3 4 2 2 6 6" xfId="27878"/>
    <cellStyle name="40% - Accent3 4 2 2 7" xfId="27879"/>
    <cellStyle name="40% - Accent3 4 2 2 7 2" xfId="27880"/>
    <cellStyle name="40% - Accent3 4 2 2 7 2 2" xfId="27881"/>
    <cellStyle name="40% - Accent3 4 2 2 7 2 3" xfId="27882"/>
    <cellStyle name="40% - Accent3 4 2 2 7 3" xfId="27883"/>
    <cellStyle name="40% - Accent3 4 2 2 7 3 2" xfId="27884"/>
    <cellStyle name="40% - Accent3 4 2 2 7 3 3" xfId="27885"/>
    <cellStyle name="40% - Accent3 4 2 2 7 4" xfId="27886"/>
    <cellStyle name="40% - Accent3 4 2 2 7 4 2" xfId="27887"/>
    <cellStyle name="40% - Accent3 4 2 2 7 5" xfId="27888"/>
    <cellStyle name="40% - Accent3 4 2 2 7 6" xfId="27889"/>
    <cellStyle name="40% - Accent3 4 2 2 8" xfId="27890"/>
    <cellStyle name="40% - Accent3 4 2 2 8 2" xfId="27891"/>
    <cellStyle name="40% - Accent3 4 2 2 8 2 2" xfId="27892"/>
    <cellStyle name="40% - Accent3 4 2 2 8 2 3" xfId="27893"/>
    <cellStyle name="40% - Accent3 4 2 2 8 3" xfId="27894"/>
    <cellStyle name="40% - Accent3 4 2 2 8 3 2" xfId="27895"/>
    <cellStyle name="40% - Accent3 4 2 2 8 4" xfId="27896"/>
    <cellStyle name="40% - Accent3 4 2 2 8 5" xfId="27897"/>
    <cellStyle name="40% - Accent3 4 2 2 9" xfId="27898"/>
    <cellStyle name="40% - Accent3 4 2 2 9 2" xfId="27899"/>
    <cellStyle name="40% - Accent3 4 2 2 9 3" xfId="27900"/>
    <cellStyle name="40% - Accent3 4 2 3" xfId="2012"/>
    <cellStyle name="40% - Accent3 4 2 3 10" xfId="27901"/>
    <cellStyle name="40% - Accent3 4 2 3 10 2" xfId="27902"/>
    <cellStyle name="40% - Accent3 4 2 3 11" xfId="27903"/>
    <cellStyle name="40% - Accent3 4 2 3 12" xfId="27904"/>
    <cellStyle name="40% - Accent3 4 2 3 2" xfId="2013"/>
    <cellStyle name="40% - Accent3 4 2 3 2 10" xfId="27905"/>
    <cellStyle name="40% - Accent3 4 2 3 2 2" xfId="2014"/>
    <cellStyle name="40% - Accent3 4 2 3 2 2 2" xfId="27906"/>
    <cellStyle name="40% - Accent3 4 2 3 2 2 2 2" xfId="27907"/>
    <cellStyle name="40% - Accent3 4 2 3 2 2 2 2 2" xfId="27908"/>
    <cellStyle name="40% - Accent3 4 2 3 2 2 2 2 3" xfId="27909"/>
    <cellStyle name="40% - Accent3 4 2 3 2 2 2 3" xfId="27910"/>
    <cellStyle name="40% - Accent3 4 2 3 2 2 2 3 2" xfId="27911"/>
    <cellStyle name="40% - Accent3 4 2 3 2 2 2 3 3" xfId="27912"/>
    <cellStyle name="40% - Accent3 4 2 3 2 2 2 4" xfId="27913"/>
    <cellStyle name="40% - Accent3 4 2 3 2 2 2 4 2" xfId="27914"/>
    <cellStyle name="40% - Accent3 4 2 3 2 2 2 5" xfId="27915"/>
    <cellStyle name="40% - Accent3 4 2 3 2 2 2 6" xfId="27916"/>
    <cellStyle name="40% - Accent3 4 2 3 2 2 3" xfId="27917"/>
    <cellStyle name="40% - Accent3 4 2 3 2 2 3 2" xfId="27918"/>
    <cellStyle name="40% - Accent3 4 2 3 2 2 3 2 2" xfId="27919"/>
    <cellStyle name="40% - Accent3 4 2 3 2 2 3 2 3" xfId="27920"/>
    <cellStyle name="40% - Accent3 4 2 3 2 2 3 3" xfId="27921"/>
    <cellStyle name="40% - Accent3 4 2 3 2 2 3 3 2" xfId="27922"/>
    <cellStyle name="40% - Accent3 4 2 3 2 2 3 3 3" xfId="27923"/>
    <cellStyle name="40% - Accent3 4 2 3 2 2 3 4" xfId="27924"/>
    <cellStyle name="40% - Accent3 4 2 3 2 2 3 4 2" xfId="27925"/>
    <cellStyle name="40% - Accent3 4 2 3 2 2 3 5" xfId="27926"/>
    <cellStyle name="40% - Accent3 4 2 3 2 2 3 6" xfId="27927"/>
    <cellStyle name="40% - Accent3 4 2 3 2 2 4" xfId="27928"/>
    <cellStyle name="40% - Accent3 4 2 3 2 2 4 2" xfId="27929"/>
    <cellStyle name="40% - Accent3 4 2 3 2 2 4 2 2" xfId="27930"/>
    <cellStyle name="40% - Accent3 4 2 3 2 2 4 2 3" xfId="27931"/>
    <cellStyle name="40% - Accent3 4 2 3 2 2 4 3" xfId="27932"/>
    <cellStyle name="40% - Accent3 4 2 3 2 2 4 3 2" xfId="27933"/>
    <cellStyle name="40% - Accent3 4 2 3 2 2 4 4" xfId="27934"/>
    <cellStyle name="40% - Accent3 4 2 3 2 2 4 5" xfId="27935"/>
    <cellStyle name="40% - Accent3 4 2 3 2 2 5" xfId="27936"/>
    <cellStyle name="40% - Accent3 4 2 3 2 2 5 2" xfId="27937"/>
    <cellStyle name="40% - Accent3 4 2 3 2 2 5 3" xfId="27938"/>
    <cellStyle name="40% - Accent3 4 2 3 2 2 6" xfId="27939"/>
    <cellStyle name="40% - Accent3 4 2 3 2 2 6 2" xfId="27940"/>
    <cellStyle name="40% - Accent3 4 2 3 2 2 6 3" xfId="27941"/>
    <cellStyle name="40% - Accent3 4 2 3 2 2 7" xfId="27942"/>
    <cellStyle name="40% - Accent3 4 2 3 2 2 7 2" xfId="27943"/>
    <cellStyle name="40% - Accent3 4 2 3 2 2 8" xfId="27944"/>
    <cellStyle name="40% - Accent3 4 2 3 2 2 9" xfId="27945"/>
    <cellStyle name="40% - Accent3 4 2 3 2 3" xfId="27946"/>
    <cellStyle name="40% - Accent3 4 2 3 2 3 2" xfId="27947"/>
    <cellStyle name="40% - Accent3 4 2 3 2 3 2 2" xfId="27948"/>
    <cellStyle name="40% - Accent3 4 2 3 2 3 2 3" xfId="27949"/>
    <cellStyle name="40% - Accent3 4 2 3 2 3 3" xfId="27950"/>
    <cellStyle name="40% - Accent3 4 2 3 2 3 3 2" xfId="27951"/>
    <cellStyle name="40% - Accent3 4 2 3 2 3 3 3" xfId="27952"/>
    <cellStyle name="40% - Accent3 4 2 3 2 3 4" xfId="27953"/>
    <cellStyle name="40% - Accent3 4 2 3 2 3 4 2" xfId="27954"/>
    <cellStyle name="40% - Accent3 4 2 3 2 3 5" xfId="27955"/>
    <cellStyle name="40% - Accent3 4 2 3 2 3 6" xfId="27956"/>
    <cellStyle name="40% - Accent3 4 2 3 2 4" xfId="27957"/>
    <cellStyle name="40% - Accent3 4 2 3 2 4 2" xfId="27958"/>
    <cellStyle name="40% - Accent3 4 2 3 2 4 2 2" xfId="27959"/>
    <cellStyle name="40% - Accent3 4 2 3 2 4 2 3" xfId="27960"/>
    <cellStyle name="40% - Accent3 4 2 3 2 4 3" xfId="27961"/>
    <cellStyle name="40% - Accent3 4 2 3 2 4 3 2" xfId="27962"/>
    <cellStyle name="40% - Accent3 4 2 3 2 4 3 3" xfId="27963"/>
    <cellStyle name="40% - Accent3 4 2 3 2 4 4" xfId="27964"/>
    <cellStyle name="40% - Accent3 4 2 3 2 4 4 2" xfId="27965"/>
    <cellStyle name="40% - Accent3 4 2 3 2 4 5" xfId="27966"/>
    <cellStyle name="40% - Accent3 4 2 3 2 4 6" xfId="27967"/>
    <cellStyle name="40% - Accent3 4 2 3 2 5" xfId="27968"/>
    <cellStyle name="40% - Accent3 4 2 3 2 5 2" xfId="27969"/>
    <cellStyle name="40% - Accent3 4 2 3 2 5 2 2" xfId="27970"/>
    <cellStyle name="40% - Accent3 4 2 3 2 5 2 3" xfId="27971"/>
    <cellStyle name="40% - Accent3 4 2 3 2 5 3" xfId="27972"/>
    <cellStyle name="40% - Accent3 4 2 3 2 5 3 2" xfId="27973"/>
    <cellStyle name="40% - Accent3 4 2 3 2 5 4" xfId="27974"/>
    <cellStyle name="40% - Accent3 4 2 3 2 5 5" xfId="27975"/>
    <cellStyle name="40% - Accent3 4 2 3 2 6" xfId="27976"/>
    <cellStyle name="40% - Accent3 4 2 3 2 6 2" xfId="27977"/>
    <cellStyle name="40% - Accent3 4 2 3 2 6 3" xfId="27978"/>
    <cellStyle name="40% - Accent3 4 2 3 2 7" xfId="27979"/>
    <cellStyle name="40% - Accent3 4 2 3 2 7 2" xfId="27980"/>
    <cellStyle name="40% - Accent3 4 2 3 2 7 3" xfId="27981"/>
    <cellStyle name="40% - Accent3 4 2 3 2 8" xfId="27982"/>
    <cellStyle name="40% - Accent3 4 2 3 2 8 2" xfId="27983"/>
    <cellStyle name="40% - Accent3 4 2 3 2 9" xfId="27984"/>
    <cellStyle name="40% - Accent3 4 2 3 3" xfId="2015"/>
    <cellStyle name="40% - Accent3 4 2 3 3 2" xfId="27985"/>
    <cellStyle name="40% - Accent3 4 2 3 3 2 2" xfId="27986"/>
    <cellStyle name="40% - Accent3 4 2 3 3 2 2 2" xfId="27987"/>
    <cellStyle name="40% - Accent3 4 2 3 3 2 2 3" xfId="27988"/>
    <cellStyle name="40% - Accent3 4 2 3 3 2 3" xfId="27989"/>
    <cellStyle name="40% - Accent3 4 2 3 3 2 3 2" xfId="27990"/>
    <cellStyle name="40% - Accent3 4 2 3 3 2 3 3" xfId="27991"/>
    <cellStyle name="40% - Accent3 4 2 3 3 2 4" xfId="27992"/>
    <cellStyle name="40% - Accent3 4 2 3 3 2 4 2" xfId="27993"/>
    <cellStyle name="40% - Accent3 4 2 3 3 2 5" xfId="27994"/>
    <cellStyle name="40% - Accent3 4 2 3 3 2 6" xfId="27995"/>
    <cellStyle name="40% - Accent3 4 2 3 3 3" xfId="27996"/>
    <cellStyle name="40% - Accent3 4 2 3 3 3 2" xfId="27997"/>
    <cellStyle name="40% - Accent3 4 2 3 3 3 2 2" xfId="27998"/>
    <cellStyle name="40% - Accent3 4 2 3 3 3 2 3" xfId="27999"/>
    <cellStyle name="40% - Accent3 4 2 3 3 3 3" xfId="28000"/>
    <cellStyle name="40% - Accent3 4 2 3 3 3 3 2" xfId="28001"/>
    <cellStyle name="40% - Accent3 4 2 3 3 3 3 3" xfId="28002"/>
    <cellStyle name="40% - Accent3 4 2 3 3 3 4" xfId="28003"/>
    <cellStyle name="40% - Accent3 4 2 3 3 3 4 2" xfId="28004"/>
    <cellStyle name="40% - Accent3 4 2 3 3 3 5" xfId="28005"/>
    <cellStyle name="40% - Accent3 4 2 3 3 3 6" xfId="28006"/>
    <cellStyle name="40% - Accent3 4 2 3 3 4" xfId="28007"/>
    <cellStyle name="40% - Accent3 4 2 3 3 4 2" xfId="28008"/>
    <cellStyle name="40% - Accent3 4 2 3 3 4 2 2" xfId="28009"/>
    <cellStyle name="40% - Accent3 4 2 3 3 4 2 3" xfId="28010"/>
    <cellStyle name="40% - Accent3 4 2 3 3 4 3" xfId="28011"/>
    <cellStyle name="40% - Accent3 4 2 3 3 4 3 2" xfId="28012"/>
    <cellStyle name="40% - Accent3 4 2 3 3 4 4" xfId="28013"/>
    <cellStyle name="40% - Accent3 4 2 3 3 4 5" xfId="28014"/>
    <cellStyle name="40% - Accent3 4 2 3 3 5" xfId="28015"/>
    <cellStyle name="40% - Accent3 4 2 3 3 5 2" xfId="28016"/>
    <cellStyle name="40% - Accent3 4 2 3 3 5 3" xfId="28017"/>
    <cellStyle name="40% - Accent3 4 2 3 3 6" xfId="28018"/>
    <cellStyle name="40% - Accent3 4 2 3 3 6 2" xfId="28019"/>
    <cellStyle name="40% - Accent3 4 2 3 3 6 3" xfId="28020"/>
    <cellStyle name="40% - Accent3 4 2 3 3 7" xfId="28021"/>
    <cellStyle name="40% - Accent3 4 2 3 3 7 2" xfId="28022"/>
    <cellStyle name="40% - Accent3 4 2 3 3 8" xfId="28023"/>
    <cellStyle name="40% - Accent3 4 2 3 3 9" xfId="28024"/>
    <cellStyle name="40% - Accent3 4 2 3 4" xfId="28025"/>
    <cellStyle name="40% - Accent3 4 2 3 4 2" xfId="28026"/>
    <cellStyle name="40% - Accent3 4 2 3 4 2 2" xfId="28027"/>
    <cellStyle name="40% - Accent3 4 2 3 4 2 2 2" xfId="28028"/>
    <cellStyle name="40% - Accent3 4 2 3 4 2 2 3" xfId="28029"/>
    <cellStyle name="40% - Accent3 4 2 3 4 2 3" xfId="28030"/>
    <cellStyle name="40% - Accent3 4 2 3 4 2 3 2" xfId="28031"/>
    <cellStyle name="40% - Accent3 4 2 3 4 2 3 3" xfId="28032"/>
    <cellStyle name="40% - Accent3 4 2 3 4 2 4" xfId="28033"/>
    <cellStyle name="40% - Accent3 4 2 3 4 2 4 2" xfId="28034"/>
    <cellStyle name="40% - Accent3 4 2 3 4 2 5" xfId="28035"/>
    <cellStyle name="40% - Accent3 4 2 3 4 2 6" xfId="28036"/>
    <cellStyle name="40% - Accent3 4 2 3 4 3" xfId="28037"/>
    <cellStyle name="40% - Accent3 4 2 3 4 3 2" xfId="28038"/>
    <cellStyle name="40% - Accent3 4 2 3 4 3 2 2" xfId="28039"/>
    <cellStyle name="40% - Accent3 4 2 3 4 3 2 3" xfId="28040"/>
    <cellStyle name="40% - Accent3 4 2 3 4 3 3" xfId="28041"/>
    <cellStyle name="40% - Accent3 4 2 3 4 3 3 2" xfId="28042"/>
    <cellStyle name="40% - Accent3 4 2 3 4 3 3 3" xfId="28043"/>
    <cellStyle name="40% - Accent3 4 2 3 4 3 4" xfId="28044"/>
    <cellStyle name="40% - Accent3 4 2 3 4 3 4 2" xfId="28045"/>
    <cellStyle name="40% - Accent3 4 2 3 4 3 5" xfId="28046"/>
    <cellStyle name="40% - Accent3 4 2 3 4 3 6" xfId="28047"/>
    <cellStyle name="40% - Accent3 4 2 3 4 4" xfId="28048"/>
    <cellStyle name="40% - Accent3 4 2 3 4 4 2" xfId="28049"/>
    <cellStyle name="40% - Accent3 4 2 3 4 4 2 2" xfId="28050"/>
    <cellStyle name="40% - Accent3 4 2 3 4 4 2 3" xfId="28051"/>
    <cellStyle name="40% - Accent3 4 2 3 4 4 3" xfId="28052"/>
    <cellStyle name="40% - Accent3 4 2 3 4 4 3 2" xfId="28053"/>
    <cellStyle name="40% - Accent3 4 2 3 4 4 4" xfId="28054"/>
    <cellStyle name="40% - Accent3 4 2 3 4 4 5" xfId="28055"/>
    <cellStyle name="40% - Accent3 4 2 3 4 5" xfId="28056"/>
    <cellStyle name="40% - Accent3 4 2 3 4 5 2" xfId="28057"/>
    <cellStyle name="40% - Accent3 4 2 3 4 5 3" xfId="28058"/>
    <cellStyle name="40% - Accent3 4 2 3 4 6" xfId="28059"/>
    <cellStyle name="40% - Accent3 4 2 3 4 6 2" xfId="28060"/>
    <cellStyle name="40% - Accent3 4 2 3 4 6 3" xfId="28061"/>
    <cellStyle name="40% - Accent3 4 2 3 4 7" xfId="28062"/>
    <cellStyle name="40% - Accent3 4 2 3 4 7 2" xfId="28063"/>
    <cellStyle name="40% - Accent3 4 2 3 4 8" xfId="28064"/>
    <cellStyle name="40% - Accent3 4 2 3 4 9" xfId="28065"/>
    <cellStyle name="40% - Accent3 4 2 3 5" xfId="28066"/>
    <cellStyle name="40% - Accent3 4 2 3 5 2" xfId="28067"/>
    <cellStyle name="40% - Accent3 4 2 3 5 2 2" xfId="28068"/>
    <cellStyle name="40% - Accent3 4 2 3 5 2 3" xfId="28069"/>
    <cellStyle name="40% - Accent3 4 2 3 5 3" xfId="28070"/>
    <cellStyle name="40% - Accent3 4 2 3 5 3 2" xfId="28071"/>
    <cellStyle name="40% - Accent3 4 2 3 5 3 3" xfId="28072"/>
    <cellStyle name="40% - Accent3 4 2 3 5 4" xfId="28073"/>
    <cellStyle name="40% - Accent3 4 2 3 5 4 2" xfId="28074"/>
    <cellStyle name="40% - Accent3 4 2 3 5 5" xfId="28075"/>
    <cellStyle name="40% - Accent3 4 2 3 5 6" xfId="28076"/>
    <cellStyle name="40% - Accent3 4 2 3 6" xfId="28077"/>
    <cellStyle name="40% - Accent3 4 2 3 6 2" xfId="28078"/>
    <cellStyle name="40% - Accent3 4 2 3 6 2 2" xfId="28079"/>
    <cellStyle name="40% - Accent3 4 2 3 6 2 3" xfId="28080"/>
    <cellStyle name="40% - Accent3 4 2 3 6 3" xfId="28081"/>
    <cellStyle name="40% - Accent3 4 2 3 6 3 2" xfId="28082"/>
    <cellStyle name="40% - Accent3 4 2 3 6 3 3" xfId="28083"/>
    <cellStyle name="40% - Accent3 4 2 3 6 4" xfId="28084"/>
    <cellStyle name="40% - Accent3 4 2 3 6 4 2" xfId="28085"/>
    <cellStyle name="40% - Accent3 4 2 3 6 5" xfId="28086"/>
    <cellStyle name="40% - Accent3 4 2 3 6 6" xfId="28087"/>
    <cellStyle name="40% - Accent3 4 2 3 7" xfId="28088"/>
    <cellStyle name="40% - Accent3 4 2 3 7 2" xfId="28089"/>
    <cellStyle name="40% - Accent3 4 2 3 7 2 2" xfId="28090"/>
    <cellStyle name="40% - Accent3 4 2 3 7 2 3" xfId="28091"/>
    <cellStyle name="40% - Accent3 4 2 3 7 3" xfId="28092"/>
    <cellStyle name="40% - Accent3 4 2 3 7 3 2" xfId="28093"/>
    <cellStyle name="40% - Accent3 4 2 3 7 4" xfId="28094"/>
    <cellStyle name="40% - Accent3 4 2 3 7 5" xfId="28095"/>
    <cellStyle name="40% - Accent3 4 2 3 8" xfId="28096"/>
    <cellStyle name="40% - Accent3 4 2 3 8 2" xfId="28097"/>
    <cellStyle name="40% - Accent3 4 2 3 8 3" xfId="28098"/>
    <cellStyle name="40% - Accent3 4 2 3 9" xfId="28099"/>
    <cellStyle name="40% - Accent3 4 2 3 9 2" xfId="28100"/>
    <cellStyle name="40% - Accent3 4 2 3 9 3" xfId="28101"/>
    <cellStyle name="40% - Accent3 4 2 4" xfId="2016"/>
    <cellStyle name="40% - Accent3 4 2 4 10" xfId="28102"/>
    <cellStyle name="40% - Accent3 4 2 4 2" xfId="2017"/>
    <cellStyle name="40% - Accent3 4 2 4 2 2" xfId="28103"/>
    <cellStyle name="40% - Accent3 4 2 4 2 2 2" xfId="28104"/>
    <cellStyle name="40% - Accent3 4 2 4 2 2 2 2" xfId="28105"/>
    <cellStyle name="40% - Accent3 4 2 4 2 2 2 3" xfId="28106"/>
    <cellStyle name="40% - Accent3 4 2 4 2 2 3" xfId="28107"/>
    <cellStyle name="40% - Accent3 4 2 4 2 2 3 2" xfId="28108"/>
    <cellStyle name="40% - Accent3 4 2 4 2 2 3 3" xfId="28109"/>
    <cellStyle name="40% - Accent3 4 2 4 2 2 4" xfId="28110"/>
    <cellStyle name="40% - Accent3 4 2 4 2 2 4 2" xfId="28111"/>
    <cellStyle name="40% - Accent3 4 2 4 2 2 5" xfId="28112"/>
    <cellStyle name="40% - Accent3 4 2 4 2 2 6" xfId="28113"/>
    <cellStyle name="40% - Accent3 4 2 4 2 3" xfId="28114"/>
    <cellStyle name="40% - Accent3 4 2 4 2 3 2" xfId="28115"/>
    <cellStyle name="40% - Accent3 4 2 4 2 3 2 2" xfId="28116"/>
    <cellStyle name="40% - Accent3 4 2 4 2 3 2 3" xfId="28117"/>
    <cellStyle name="40% - Accent3 4 2 4 2 3 3" xfId="28118"/>
    <cellStyle name="40% - Accent3 4 2 4 2 3 3 2" xfId="28119"/>
    <cellStyle name="40% - Accent3 4 2 4 2 3 3 3" xfId="28120"/>
    <cellStyle name="40% - Accent3 4 2 4 2 3 4" xfId="28121"/>
    <cellStyle name="40% - Accent3 4 2 4 2 3 4 2" xfId="28122"/>
    <cellStyle name="40% - Accent3 4 2 4 2 3 5" xfId="28123"/>
    <cellStyle name="40% - Accent3 4 2 4 2 3 6" xfId="28124"/>
    <cellStyle name="40% - Accent3 4 2 4 2 4" xfId="28125"/>
    <cellStyle name="40% - Accent3 4 2 4 2 4 2" xfId="28126"/>
    <cellStyle name="40% - Accent3 4 2 4 2 4 2 2" xfId="28127"/>
    <cellStyle name="40% - Accent3 4 2 4 2 4 2 3" xfId="28128"/>
    <cellStyle name="40% - Accent3 4 2 4 2 4 3" xfId="28129"/>
    <cellStyle name="40% - Accent3 4 2 4 2 4 3 2" xfId="28130"/>
    <cellStyle name="40% - Accent3 4 2 4 2 4 4" xfId="28131"/>
    <cellStyle name="40% - Accent3 4 2 4 2 4 5" xfId="28132"/>
    <cellStyle name="40% - Accent3 4 2 4 2 5" xfId="28133"/>
    <cellStyle name="40% - Accent3 4 2 4 2 5 2" xfId="28134"/>
    <cellStyle name="40% - Accent3 4 2 4 2 5 3" xfId="28135"/>
    <cellStyle name="40% - Accent3 4 2 4 2 6" xfId="28136"/>
    <cellStyle name="40% - Accent3 4 2 4 2 6 2" xfId="28137"/>
    <cellStyle name="40% - Accent3 4 2 4 2 6 3" xfId="28138"/>
    <cellStyle name="40% - Accent3 4 2 4 2 7" xfId="28139"/>
    <cellStyle name="40% - Accent3 4 2 4 2 7 2" xfId="28140"/>
    <cellStyle name="40% - Accent3 4 2 4 2 8" xfId="28141"/>
    <cellStyle name="40% - Accent3 4 2 4 2 9" xfId="28142"/>
    <cellStyle name="40% - Accent3 4 2 4 3" xfId="28143"/>
    <cellStyle name="40% - Accent3 4 2 4 3 2" xfId="28144"/>
    <cellStyle name="40% - Accent3 4 2 4 3 2 2" xfId="28145"/>
    <cellStyle name="40% - Accent3 4 2 4 3 2 3" xfId="28146"/>
    <cellStyle name="40% - Accent3 4 2 4 3 3" xfId="28147"/>
    <cellStyle name="40% - Accent3 4 2 4 3 3 2" xfId="28148"/>
    <cellStyle name="40% - Accent3 4 2 4 3 3 3" xfId="28149"/>
    <cellStyle name="40% - Accent3 4 2 4 3 4" xfId="28150"/>
    <cellStyle name="40% - Accent3 4 2 4 3 4 2" xfId="28151"/>
    <cellStyle name="40% - Accent3 4 2 4 3 5" xfId="28152"/>
    <cellStyle name="40% - Accent3 4 2 4 3 6" xfId="28153"/>
    <cellStyle name="40% - Accent3 4 2 4 4" xfId="28154"/>
    <cellStyle name="40% - Accent3 4 2 4 4 2" xfId="28155"/>
    <cellStyle name="40% - Accent3 4 2 4 4 2 2" xfId="28156"/>
    <cellStyle name="40% - Accent3 4 2 4 4 2 3" xfId="28157"/>
    <cellStyle name="40% - Accent3 4 2 4 4 3" xfId="28158"/>
    <cellStyle name="40% - Accent3 4 2 4 4 3 2" xfId="28159"/>
    <cellStyle name="40% - Accent3 4 2 4 4 3 3" xfId="28160"/>
    <cellStyle name="40% - Accent3 4 2 4 4 4" xfId="28161"/>
    <cellStyle name="40% - Accent3 4 2 4 4 4 2" xfId="28162"/>
    <cellStyle name="40% - Accent3 4 2 4 4 5" xfId="28163"/>
    <cellStyle name="40% - Accent3 4 2 4 4 6" xfId="28164"/>
    <cellStyle name="40% - Accent3 4 2 4 5" xfId="28165"/>
    <cellStyle name="40% - Accent3 4 2 4 5 2" xfId="28166"/>
    <cellStyle name="40% - Accent3 4 2 4 5 2 2" xfId="28167"/>
    <cellStyle name="40% - Accent3 4 2 4 5 2 3" xfId="28168"/>
    <cellStyle name="40% - Accent3 4 2 4 5 3" xfId="28169"/>
    <cellStyle name="40% - Accent3 4 2 4 5 3 2" xfId="28170"/>
    <cellStyle name="40% - Accent3 4 2 4 5 4" xfId="28171"/>
    <cellStyle name="40% - Accent3 4 2 4 5 5" xfId="28172"/>
    <cellStyle name="40% - Accent3 4 2 4 6" xfId="28173"/>
    <cellStyle name="40% - Accent3 4 2 4 6 2" xfId="28174"/>
    <cellStyle name="40% - Accent3 4 2 4 6 3" xfId="28175"/>
    <cellStyle name="40% - Accent3 4 2 4 7" xfId="28176"/>
    <cellStyle name="40% - Accent3 4 2 4 7 2" xfId="28177"/>
    <cellStyle name="40% - Accent3 4 2 4 7 3" xfId="28178"/>
    <cellStyle name="40% - Accent3 4 2 4 8" xfId="28179"/>
    <cellStyle name="40% - Accent3 4 2 4 8 2" xfId="28180"/>
    <cellStyle name="40% - Accent3 4 2 4 9" xfId="28181"/>
    <cellStyle name="40% - Accent3 4 2 5" xfId="2018"/>
    <cellStyle name="40% - Accent3 4 2 5 2" xfId="28182"/>
    <cellStyle name="40% - Accent3 4 2 5 2 2" xfId="28183"/>
    <cellStyle name="40% - Accent3 4 2 5 2 2 2" xfId="28184"/>
    <cellStyle name="40% - Accent3 4 2 5 2 2 3" xfId="28185"/>
    <cellStyle name="40% - Accent3 4 2 5 2 3" xfId="28186"/>
    <cellStyle name="40% - Accent3 4 2 5 2 3 2" xfId="28187"/>
    <cellStyle name="40% - Accent3 4 2 5 2 3 3" xfId="28188"/>
    <cellStyle name="40% - Accent3 4 2 5 2 4" xfId="28189"/>
    <cellStyle name="40% - Accent3 4 2 5 2 4 2" xfId="28190"/>
    <cellStyle name="40% - Accent3 4 2 5 2 5" xfId="28191"/>
    <cellStyle name="40% - Accent3 4 2 5 2 6" xfId="28192"/>
    <cellStyle name="40% - Accent3 4 2 5 3" xfId="28193"/>
    <cellStyle name="40% - Accent3 4 2 5 3 2" xfId="28194"/>
    <cellStyle name="40% - Accent3 4 2 5 3 2 2" xfId="28195"/>
    <cellStyle name="40% - Accent3 4 2 5 3 2 3" xfId="28196"/>
    <cellStyle name="40% - Accent3 4 2 5 3 3" xfId="28197"/>
    <cellStyle name="40% - Accent3 4 2 5 3 3 2" xfId="28198"/>
    <cellStyle name="40% - Accent3 4 2 5 3 3 3" xfId="28199"/>
    <cellStyle name="40% - Accent3 4 2 5 3 4" xfId="28200"/>
    <cellStyle name="40% - Accent3 4 2 5 3 4 2" xfId="28201"/>
    <cellStyle name="40% - Accent3 4 2 5 3 5" xfId="28202"/>
    <cellStyle name="40% - Accent3 4 2 5 3 6" xfId="28203"/>
    <cellStyle name="40% - Accent3 4 2 5 4" xfId="28204"/>
    <cellStyle name="40% - Accent3 4 2 5 4 2" xfId="28205"/>
    <cellStyle name="40% - Accent3 4 2 5 4 2 2" xfId="28206"/>
    <cellStyle name="40% - Accent3 4 2 5 4 2 3" xfId="28207"/>
    <cellStyle name="40% - Accent3 4 2 5 4 3" xfId="28208"/>
    <cellStyle name="40% - Accent3 4 2 5 4 3 2" xfId="28209"/>
    <cellStyle name="40% - Accent3 4 2 5 4 4" xfId="28210"/>
    <cellStyle name="40% - Accent3 4 2 5 4 5" xfId="28211"/>
    <cellStyle name="40% - Accent3 4 2 5 5" xfId="28212"/>
    <cellStyle name="40% - Accent3 4 2 5 5 2" xfId="28213"/>
    <cellStyle name="40% - Accent3 4 2 5 5 3" xfId="28214"/>
    <cellStyle name="40% - Accent3 4 2 5 6" xfId="28215"/>
    <cellStyle name="40% - Accent3 4 2 5 6 2" xfId="28216"/>
    <cellStyle name="40% - Accent3 4 2 5 6 3" xfId="28217"/>
    <cellStyle name="40% - Accent3 4 2 5 7" xfId="28218"/>
    <cellStyle name="40% - Accent3 4 2 5 7 2" xfId="28219"/>
    <cellStyle name="40% - Accent3 4 2 5 8" xfId="28220"/>
    <cellStyle name="40% - Accent3 4 2 5 9" xfId="28221"/>
    <cellStyle name="40% - Accent3 4 2 6" xfId="13924"/>
    <cellStyle name="40% - Accent3 4 2 6 2" xfId="28222"/>
    <cellStyle name="40% - Accent3 4 2 6 2 2" xfId="28223"/>
    <cellStyle name="40% - Accent3 4 2 6 2 2 2" xfId="28224"/>
    <cellStyle name="40% - Accent3 4 2 6 2 2 3" xfId="28225"/>
    <cellStyle name="40% - Accent3 4 2 6 2 3" xfId="28226"/>
    <cellStyle name="40% - Accent3 4 2 6 2 3 2" xfId="28227"/>
    <cellStyle name="40% - Accent3 4 2 6 2 3 3" xfId="28228"/>
    <cellStyle name="40% - Accent3 4 2 6 2 4" xfId="28229"/>
    <cellStyle name="40% - Accent3 4 2 6 2 4 2" xfId="28230"/>
    <cellStyle name="40% - Accent3 4 2 6 2 5" xfId="28231"/>
    <cellStyle name="40% - Accent3 4 2 6 2 6" xfId="28232"/>
    <cellStyle name="40% - Accent3 4 2 6 3" xfId="28233"/>
    <cellStyle name="40% - Accent3 4 2 6 3 2" xfId="28234"/>
    <cellStyle name="40% - Accent3 4 2 6 3 2 2" xfId="28235"/>
    <cellStyle name="40% - Accent3 4 2 6 3 2 3" xfId="28236"/>
    <cellStyle name="40% - Accent3 4 2 6 3 3" xfId="28237"/>
    <cellStyle name="40% - Accent3 4 2 6 3 3 2" xfId="28238"/>
    <cellStyle name="40% - Accent3 4 2 6 3 3 3" xfId="28239"/>
    <cellStyle name="40% - Accent3 4 2 6 3 4" xfId="28240"/>
    <cellStyle name="40% - Accent3 4 2 6 3 4 2" xfId="28241"/>
    <cellStyle name="40% - Accent3 4 2 6 3 5" xfId="28242"/>
    <cellStyle name="40% - Accent3 4 2 6 3 6" xfId="28243"/>
    <cellStyle name="40% - Accent3 4 2 6 4" xfId="28244"/>
    <cellStyle name="40% - Accent3 4 2 6 4 2" xfId="28245"/>
    <cellStyle name="40% - Accent3 4 2 6 4 2 2" xfId="28246"/>
    <cellStyle name="40% - Accent3 4 2 6 4 2 3" xfId="28247"/>
    <cellStyle name="40% - Accent3 4 2 6 4 3" xfId="28248"/>
    <cellStyle name="40% - Accent3 4 2 6 4 3 2" xfId="28249"/>
    <cellStyle name="40% - Accent3 4 2 6 4 4" xfId="28250"/>
    <cellStyle name="40% - Accent3 4 2 6 4 5" xfId="28251"/>
    <cellStyle name="40% - Accent3 4 2 6 5" xfId="28252"/>
    <cellStyle name="40% - Accent3 4 2 6 5 2" xfId="28253"/>
    <cellStyle name="40% - Accent3 4 2 6 5 3" xfId="28254"/>
    <cellStyle name="40% - Accent3 4 2 6 6" xfId="28255"/>
    <cellStyle name="40% - Accent3 4 2 6 6 2" xfId="28256"/>
    <cellStyle name="40% - Accent3 4 2 6 6 3" xfId="28257"/>
    <cellStyle name="40% - Accent3 4 2 6 7" xfId="28258"/>
    <cellStyle name="40% - Accent3 4 2 6 7 2" xfId="28259"/>
    <cellStyle name="40% - Accent3 4 2 6 8" xfId="28260"/>
    <cellStyle name="40% - Accent3 4 2 6 9" xfId="28261"/>
    <cellStyle name="40% - Accent3 4 2 7" xfId="28262"/>
    <cellStyle name="40% - Accent3 4 2 7 2" xfId="28263"/>
    <cellStyle name="40% - Accent3 4 2 7 2 2" xfId="28264"/>
    <cellStyle name="40% - Accent3 4 2 7 2 3" xfId="28265"/>
    <cellStyle name="40% - Accent3 4 2 7 3" xfId="28266"/>
    <cellStyle name="40% - Accent3 4 2 7 3 2" xfId="28267"/>
    <cellStyle name="40% - Accent3 4 2 7 3 3" xfId="28268"/>
    <cellStyle name="40% - Accent3 4 2 7 4" xfId="28269"/>
    <cellStyle name="40% - Accent3 4 2 7 4 2" xfId="28270"/>
    <cellStyle name="40% - Accent3 4 2 7 5" xfId="28271"/>
    <cellStyle name="40% - Accent3 4 2 7 6" xfId="28272"/>
    <cellStyle name="40% - Accent3 4 2 8" xfId="28273"/>
    <cellStyle name="40% - Accent3 4 2 8 2" xfId="28274"/>
    <cellStyle name="40% - Accent3 4 2 8 2 2" xfId="28275"/>
    <cellStyle name="40% - Accent3 4 2 8 2 3" xfId="28276"/>
    <cellStyle name="40% - Accent3 4 2 8 3" xfId="28277"/>
    <cellStyle name="40% - Accent3 4 2 8 3 2" xfId="28278"/>
    <cellStyle name="40% - Accent3 4 2 8 3 3" xfId="28279"/>
    <cellStyle name="40% - Accent3 4 2 8 4" xfId="28280"/>
    <cellStyle name="40% - Accent3 4 2 8 4 2" xfId="28281"/>
    <cellStyle name="40% - Accent3 4 2 8 5" xfId="28282"/>
    <cellStyle name="40% - Accent3 4 2 8 6" xfId="28283"/>
    <cellStyle name="40% - Accent3 4 2 9" xfId="28284"/>
    <cellStyle name="40% - Accent3 4 2 9 2" xfId="28285"/>
    <cellStyle name="40% - Accent3 4 2 9 2 2" xfId="28286"/>
    <cellStyle name="40% - Accent3 4 2 9 2 3" xfId="28287"/>
    <cellStyle name="40% - Accent3 4 2 9 3" xfId="28288"/>
    <cellStyle name="40% - Accent3 4 2 9 3 2" xfId="28289"/>
    <cellStyle name="40% - Accent3 4 2 9 4" xfId="28290"/>
    <cellStyle name="40% - Accent3 4 2 9 5" xfId="28291"/>
    <cellStyle name="40% - Accent3 4 3" xfId="2019"/>
    <cellStyle name="40% - Accent3 4 3 10" xfId="28292"/>
    <cellStyle name="40% - Accent3 4 3 10 2" xfId="28293"/>
    <cellStyle name="40% - Accent3 4 3 10 3" xfId="28294"/>
    <cellStyle name="40% - Accent3 4 3 11" xfId="28295"/>
    <cellStyle name="40% - Accent3 4 3 11 2" xfId="28296"/>
    <cellStyle name="40% - Accent3 4 3 12" xfId="28297"/>
    <cellStyle name="40% - Accent3 4 3 13" xfId="28298"/>
    <cellStyle name="40% - Accent3 4 3 14" xfId="28299"/>
    <cellStyle name="40% - Accent3 4 3 2" xfId="2020"/>
    <cellStyle name="40% - Accent3 4 3 2 10" xfId="28300"/>
    <cellStyle name="40% - Accent3 4 3 2 10 2" xfId="28301"/>
    <cellStyle name="40% - Accent3 4 3 2 11" xfId="28302"/>
    <cellStyle name="40% - Accent3 4 3 2 12" xfId="28303"/>
    <cellStyle name="40% - Accent3 4 3 2 2" xfId="2021"/>
    <cellStyle name="40% - Accent3 4 3 2 2 10" xfId="28304"/>
    <cellStyle name="40% - Accent3 4 3 2 2 2" xfId="2022"/>
    <cellStyle name="40% - Accent3 4 3 2 2 2 2" xfId="28305"/>
    <cellStyle name="40% - Accent3 4 3 2 2 2 2 2" xfId="28306"/>
    <cellStyle name="40% - Accent3 4 3 2 2 2 2 2 2" xfId="28307"/>
    <cellStyle name="40% - Accent3 4 3 2 2 2 2 2 3" xfId="28308"/>
    <cellStyle name="40% - Accent3 4 3 2 2 2 2 3" xfId="28309"/>
    <cellStyle name="40% - Accent3 4 3 2 2 2 2 3 2" xfId="28310"/>
    <cellStyle name="40% - Accent3 4 3 2 2 2 2 3 3" xfId="28311"/>
    <cellStyle name="40% - Accent3 4 3 2 2 2 2 4" xfId="28312"/>
    <cellStyle name="40% - Accent3 4 3 2 2 2 2 4 2" xfId="28313"/>
    <cellStyle name="40% - Accent3 4 3 2 2 2 2 5" xfId="28314"/>
    <cellStyle name="40% - Accent3 4 3 2 2 2 2 6" xfId="28315"/>
    <cellStyle name="40% - Accent3 4 3 2 2 2 3" xfId="28316"/>
    <cellStyle name="40% - Accent3 4 3 2 2 2 3 2" xfId="28317"/>
    <cellStyle name="40% - Accent3 4 3 2 2 2 3 2 2" xfId="28318"/>
    <cellStyle name="40% - Accent3 4 3 2 2 2 3 2 3" xfId="28319"/>
    <cellStyle name="40% - Accent3 4 3 2 2 2 3 3" xfId="28320"/>
    <cellStyle name="40% - Accent3 4 3 2 2 2 3 3 2" xfId="28321"/>
    <cellStyle name="40% - Accent3 4 3 2 2 2 3 3 3" xfId="28322"/>
    <cellStyle name="40% - Accent3 4 3 2 2 2 3 4" xfId="28323"/>
    <cellStyle name="40% - Accent3 4 3 2 2 2 3 4 2" xfId="28324"/>
    <cellStyle name="40% - Accent3 4 3 2 2 2 3 5" xfId="28325"/>
    <cellStyle name="40% - Accent3 4 3 2 2 2 3 6" xfId="28326"/>
    <cellStyle name="40% - Accent3 4 3 2 2 2 4" xfId="28327"/>
    <cellStyle name="40% - Accent3 4 3 2 2 2 4 2" xfId="28328"/>
    <cellStyle name="40% - Accent3 4 3 2 2 2 4 2 2" xfId="28329"/>
    <cellStyle name="40% - Accent3 4 3 2 2 2 4 2 3" xfId="28330"/>
    <cellStyle name="40% - Accent3 4 3 2 2 2 4 3" xfId="28331"/>
    <cellStyle name="40% - Accent3 4 3 2 2 2 4 3 2" xfId="28332"/>
    <cellStyle name="40% - Accent3 4 3 2 2 2 4 4" xfId="28333"/>
    <cellStyle name="40% - Accent3 4 3 2 2 2 4 5" xfId="28334"/>
    <cellStyle name="40% - Accent3 4 3 2 2 2 5" xfId="28335"/>
    <cellStyle name="40% - Accent3 4 3 2 2 2 5 2" xfId="28336"/>
    <cellStyle name="40% - Accent3 4 3 2 2 2 5 3" xfId="28337"/>
    <cellStyle name="40% - Accent3 4 3 2 2 2 6" xfId="28338"/>
    <cellStyle name="40% - Accent3 4 3 2 2 2 6 2" xfId="28339"/>
    <cellStyle name="40% - Accent3 4 3 2 2 2 6 3" xfId="28340"/>
    <cellStyle name="40% - Accent3 4 3 2 2 2 7" xfId="28341"/>
    <cellStyle name="40% - Accent3 4 3 2 2 2 7 2" xfId="28342"/>
    <cellStyle name="40% - Accent3 4 3 2 2 2 8" xfId="28343"/>
    <cellStyle name="40% - Accent3 4 3 2 2 2 9" xfId="28344"/>
    <cellStyle name="40% - Accent3 4 3 2 2 3" xfId="28345"/>
    <cellStyle name="40% - Accent3 4 3 2 2 3 2" xfId="28346"/>
    <cellStyle name="40% - Accent3 4 3 2 2 3 2 2" xfId="28347"/>
    <cellStyle name="40% - Accent3 4 3 2 2 3 2 3" xfId="28348"/>
    <cellStyle name="40% - Accent3 4 3 2 2 3 3" xfId="28349"/>
    <cellStyle name="40% - Accent3 4 3 2 2 3 3 2" xfId="28350"/>
    <cellStyle name="40% - Accent3 4 3 2 2 3 3 3" xfId="28351"/>
    <cellStyle name="40% - Accent3 4 3 2 2 3 4" xfId="28352"/>
    <cellStyle name="40% - Accent3 4 3 2 2 3 4 2" xfId="28353"/>
    <cellStyle name="40% - Accent3 4 3 2 2 3 5" xfId="28354"/>
    <cellStyle name="40% - Accent3 4 3 2 2 3 6" xfId="28355"/>
    <cellStyle name="40% - Accent3 4 3 2 2 4" xfId="28356"/>
    <cellStyle name="40% - Accent3 4 3 2 2 4 2" xfId="28357"/>
    <cellStyle name="40% - Accent3 4 3 2 2 4 2 2" xfId="28358"/>
    <cellStyle name="40% - Accent3 4 3 2 2 4 2 3" xfId="28359"/>
    <cellStyle name="40% - Accent3 4 3 2 2 4 3" xfId="28360"/>
    <cellStyle name="40% - Accent3 4 3 2 2 4 3 2" xfId="28361"/>
    <cellStyle name="40% - Accent3 4 3 2 2 4 3 3" xfId="28362"/>
    <cellStyle name="40% - Accent3 4 3 2 2 4 4" xfId="28363"/>
    <cellStyle name="40% - Accent3 4 3 2 2 4 4 2" xfId="28364"/>
    <cellStyle name="40% - Accent3 4 3 2 2 4 5" xfId="28365"/>
    <cellStyle name="40% - Accent3 4 3 2 2 4 6" xfId="28366"/>
    <cellStyle name="40% - Accent3 4 3 2 2 5" xfId="28367"/>
    <cellStyle name="40% - Accent3 4 3 2 2 5 2" xfId="28368"/>
    <cellStyle name="40% - Accent3 4 3 2 2 5 2 2" xfId="28369"/>
    <cellStyle name="40% - Accent3 4 3 2 2 5 2 3" xfId="28370"/>
    <cellStyle name="40% - Accent3 4 3 2 2 5 3" xfId="28371"/>
    <cellStyle name="40% - Accent3 4 3 2 2 5 3 2" xfId="28372"/>
    <cellStyle name="40% - Accent3 4 3 2 2 5 4" xfId="28373"/>
    <cellStyle name="40% - Accent3 4 3 2 2 5 5" xfId="28374"/>
    <cellStyle name="40% - Accent3 4 3 2 2 6" xfId="28375"/>
    <cellStyle name="40% - Accent3 4 3 2 2 6 2" xfId="28376"/>
    <cellStyle name="40% - Accent3 4 3 2 2 6 3" xfId="28377"/>
    <cellStyle name="40% - Accent3 4 3 2 2 7" xfId="28378"/>
    <cellStyle name="40% - Accent3 4 3 2 2 7 2" xfId="28379"/>
    <cellStyle name="40% - Accent3 4 3 2 2 7 3" xfId="28380"/>
    <cellStyle name="40% - Accent3 4 3 2 2 8" xfId="28381"/>
    <cellStyle name="40% - Accent3 4 3 2 2 8 2" xfId="28382"/>
    <cellStyle name="40% - Accent3 4 3 2 2 9" xfId="28383"/>
    <cellStyle name="40% - Accent3 4 3 2 3" xfId="2023"/>
    <cellStyle name="40% - Accent3 4 3 2 3 2" xfId="28384"/>
    <cellStyle name="40% - Accent3 4 3 2 3 2 2" xfId="28385"/>
    <cellStyle name="40% - Accent3 4 3 2 3 2 2 2" xfId="28386"/>
    <cellStyle name="40% - Accent3 4 3 2 3 2 2 3" xfId="28387"/>
    <cellStyle name="40% - Accent3 4 3 2 3 2 3" xfId="28388"/>
    <cellStyle name="40% - Accent3 4 3 2 3 2 3 2" xfId="28389"/>
    <cellStyle name="40% - Accent3 4 3 2 3 2 3 3" xfId="28390"/>
    <cellStyle name="40% - Accent3 4 3 2 3 2 4" xfId="28391"/>
    <cellStyle name="40% - Accent3 4 3 2 3 2 4 2" xfId="28392"/>
    <cellStyle name="40% - Accent3 4 3 2 3 2 5" xfId="28393"/>
    <cellStyle name="40% - Accent3 4 3 2 3 2 6" xfId="28394"/>
    <cellStyle name="40% - Accent3 4 3 2 3 3" xfId="28395"/>
    <cellStyle name="40% - Accent3 4 3 2 3 3 2" xfId="28396"/>
    <cellStyle name="40% - Accent3 4 3 2 3 3 2 2" xfId="28397"/>
    <cellStyle name="40% - Accent3 4 3 2 3 3 2 3" xfId="28398"/>
    <cellStyle name="40% - Accent3 4 3 2 3 3 3" xfId="28399"/>
    <cellStyle name="40% - Accent3 4 3 2 3 3 3 2" xfId="28400"/>
    <cellStyle name="40% - Accent3 4 3 2 3 3 3 3" xfId="28401"/>
    <cellStyle name="40% - Accent3 4 3 2 3 3 4" xfId="28402"/>
    <cellStyle name="40% - Accent3 4 3 2 3 3 4 2" xfId="28403"/>
    <cellStyle name="40% - Accent3 4 3 2 3 3 5" xfId="28404"/>
    <cellStyle name="40% - Accent3 4 3 2 3 3 6" xfId="28405"/>
    <cellStyle name="40% - Accent3 4 3 2 3 4" xfId="28406"/>
    <cellStyle name="40% - Accent3 4 3 2 3 4 2" xfId="28407"/>
    <cellStyle name="40% - Accent3 4 3 2 3 4 2 2" xfId="28408"/>
    <cellStyle name="40% - Accent3 4 3 2 3 4 2 3" xfId="28409"/>
    <cellStyle name="40% - Accent3 4 3 2 3 4 3" xfId="28410"/>
    <cellStyle name="40% - Accent3 4 3 2 3 4 3 2" xfId="28411"/>
    <cellStyle name="40% - Accent3 4 3 2 3 4 4" xfId="28412"/>
    <cellStyle name="40% - Accent3 4 3 2 3 4 5" xfId="28413"/>
    <cellStyle name="40% - Accent3 4 3 2 3 5" xfId="28414"/>
    <cellStyle name="40% - Accent3 4 3 2 3 5 2" xfId="28415"/>
    <cellStyle name="40% - Accent3 4 3 2 3 5 3" xfId="28416"/>
    <cellStyle name="40% - Accent3 4 3 2 3 6" xfId="28417"/>
    <cellStyle name="40% - Accent3 4 3 2 3 6 2" xfId="28418"/>
    <cellStyle name="40% - Accent3 4 3 2 3 6 3" xfId="28419"/>
    <cellStyle name="40% - Accent3 4 3 2 3 7" xfId="28420"/>
    <cellStyle name="40% - Accent3 4 3 2 3 7 2" xfId="28421"/>
    <cellStyle name="40% - Accent3 4 3 2 3 8" xfId="28422"/>
    <cellStyle name="40% - Accent3 4 3 2 3 9" xfId="28423"/>
    <cellStyle name="40% - Accent3 4 3 2 4" xfId="28424"/>
    <cellStyle name="40% - Accent3 4 3 2 4 2" xfId="28425"/>
    <cellStyle name="40% - Accent3 4 3 2 4 2 2" xfId="28426"/>
    <cellStyle name="40% - Accent3 4 3 2 4 2 2 2" xfId="28427"/>
    <cellStyle name="40% - Accent3 4 3 2 4 2 2 3" xfId="28428"/>
    <cellStyle name="40% - Accent3 4 3 2 4 2 3" xfId="28429"/>
    <cellStyle name="40% - Accent3 4 3 2 4 2 3 2" xfId="28430"/>
    <cellStyle name="40% - Accent3 4 3 2 4 2 3 3" xfId="28431"/>
    <cellStyle name="40% - Accent3 4 3 2 4 2 4" xfId="28432"/>
    <cellStyle name="40% - Accent3 4 3 2 4 2 4 2" xfId="28433"/>
    <cellStyle name="40% - Accent3 4 3 2 4 2 5" xfId="28434"/>
    <cellStyle name="40% - Accent3 4 3 2 4 2 6" xfId="28435"/>
    <cellStyle name="40% - Accent3 4 3 2 4 3" xfId="28436"/>
    <cellStyle name="40% - Accent3 4 3 2 4 3 2" xfId="28437"/>
    <cellStyle name="40% - Accent3 4 3 2 4 3 2 2" xfId="28438"/>
    <cellStyle name="40% - Accent3 4 3 2 4 3 2 3" xfId="28439"/>
    <cellStyle name="40% - Accent3 4 3 2 4 3 3" xfId="28440"/>
    <cellStyle name="40% - Accent3 4 3 2 4 3 3 2" xfId="28441"/>
    <cellStyle name="40% - Accent3 4 3 2 4 3 3 3" xfId="28442"/>
    <cellStyle name="40% - Accent3 4 3 2 4 3 4" xfId="28443"/>
    <cellStyle name="40% - Accent3 4 3 2 4 3 4 2" xfId="28444"/>
    <cellStyle name="40% - Accent3 4 3 2 4 3 5" xfId="28445"/>
    <cellStyle name="40% - Accent3 4 3 2 4 3 6" xfId="28446"/>
    <cellStyle name="40% - Accent3 4 3 2 4 4" xfId="28447"/>
    <cellStyle name="40% - Accent3 4 3 2 4 4 2" xfId="28448"/>
    <cellStyle name="40% - Accent3 4 3 2 4 4 2 2" xfId="28449"/>
    <cellStyle name="40% - Accent3 4 3 2 4 4 2 3" xfId="28450"/>
    <cellStyle name="40% - Accent3 4 3 2 4 4 3" xfId="28451"/>
    <cellStyle name="40% - Accent3 4 3 2 4 4 3 2" xfId="28452"/>
    <cellStyle name="40% - Accent3 4 3 2 4 4 4" xfId="28453"/>
    <cellStyle name="40% - Accent3 4 3 2 4 4 5" xfId="28454"/>
    <cellStyle name="40% - Accent3 4 3 2 4 5" xfId="28455"/>
    <cellStyle name="40% - Accent3 4 3 2 4 5 2" xfId="28456"/>
    <cellStyle name="40% - Accent3 4 3 2 4 5 3" xfId="28457"/>
    <cellStyle name="40% - Accent3 4 3 2 4 6" xfId="28458"/>
    <cellStyle name="40% - Accent3 4 3 2 4 6 2" xfId="28459"/>
    <cellStyle name="40% - Accent3 4 3 2 4 6 3" xfId="28460"/>
    <cellStyle name="40% - Accent3 4 3 2 4 7" xfId="28461"/>
    <cellStyle name="40% - Accent3 4 3 2 4 7 2" xfId="28462"/>
    <cellStyle name="40% - Accent3 4 3 2 4 8" xfId="28463"/>
    <cellStyle name="40% - Accent3 4 3 2 4 9" xfId="28464"/>
    <cellStyle name="40% - Accent3 4 3 2 5" xfId="28465"/>
    <cellStyle name="40% - Accent3 4 3 2 5 2" xfId="28466"/>
    <cellStyle name="40% - Accent3 4 3 2 5 2 2" xfId="28467"/>
    <cellStyle name="40% - Accent3 4 3 2 5 2 3" xfId="28468"/>
    <cellStyle name="40% - Accent3 4 3 2 5 3" xfId="28469"/>
    <cellStyle name="40% - Accent3 4 3 2 5 3 2" xfId="28470"/>
    <cellStyle name="40% - Accent3 4 3 2 5 3 3" xfId="28471"/>
    <cellStyle name="40% - Accent3 4 3 2 5 4" xfId="28472"/>
    <cellStyle name="40% - Accent3 4 3 2 5 4 2" xfId="28473"/>
    <cellStyle name="40% - Accent3 4 3 2 5 5" xfId="28474"/>
    <cellStyle name="40% - Accent3 4 3 2 5 6" xfId="28475"/>
    <cellStyle name="40% - Accent3 4 3 2 6" xfId="28476"/>
    <cellStyle name="40% - Accent3 4 3 2 6 2" xfId="28477"/>
    <cellStyle name="40% - Accent3 4 3 2 6 2 2" xfId="28478"/>
    <cellStyle name="40% - Accent3 4 3 2 6 2 3" xfId="28479"/>
    <cellStyle name="40% - Accent3 4 3 2 6 3" xfId="28480"/>
    <cellStyle name="40% - Accent3 4 3 2 6 3 2" xfId="28481"/>
    <cellStyle name="40% - Accent3 4 3 2 6 3 3" xfId="28482"/>
    <cellStyle name="40% - Accent3 4 3 2 6 4" xfId="28483"/>
    <cellStyle name="40% - Accent3 4 3 2 6 4 2" xfId="28484"/>
    <cellStyle name="40% - Accent3 4 3 2 6 5" xfId="28485"/>
    <cellStyle name="40% - Accent3 4 3 2 6 6" xfId="28486"/>
    <cellStyle name="40% - Accent3 4 3 2 7" xfId="28487"/>
    <cellStyle name="40% - Accent3 4 3 2 7 2" xfId="28488"/>
    <cellStyle name="40% - Accent3 4 3 2 7 2 2" xfId="28489"/>
    <cellStyle name="40% - Accent3 4 3 2 7 2 3" xfId="28490"/>
    <cellStyle name="40% - Accent3 4 3 2 7 3" xfId="28491"/>
    <cellStyle name="40% - Accent3 4 3 2 7 3 2" xfId="28492"/>
    <cellStyle name="40% - Accent3 4 3 2 7 4" xfId="28493"/>
    <cellStyle name="40% - Accent3 4 3 2 7 5" xfId="28494"/>
    <cellStyle name="40% - Accent3 4 3 2 8" xfId="28495"/>
    <cellStyle name="40% - Accent3 4 3 2 8 2" xfId="28496"/>
    <cellStyle name="40% - Accent3 4 3 2 8 3" xfId="28497"/>
    <cellStyle name="40% - Accent3 4 3 2 9" xfId="28498"/>
    <cellStyle name="40% - Accent3 4 3 2 9 2" xfId="28499"/>
    <cellStyle name="40% - Accent3 4 3 2 9 3" xfId="28500"/>
    <cellStyle name="40% - Accent3 4 3 3" xfId="2024"/>
    <cellStyle name="40% - Accent3 4 3 3 10" xfId="28501"/>
    <cellStyle name="40% - Accent3 4 3 3 2" xfId="2025"/>
    <cellStyle name="40% - Accent3 4 3 3 2 2" xfId="28502"/>
    <cellStyle name="40% - Accent3 4 3 3 2 2 2" xfId="28503"/>
    <cellStyle name="40% - Accent3 4 3 3 2 2 2 2" xfId="28504"/>
    <cellStyle name="40% - Accent3 4 3 3 2 2 2 3" xfId="28505"/>
    <cellStyle name="40% - Accent3 4 3 3 2 2 3" xfId="28506"/>
    <cellStyle name="40% - Accent3 4 3 3 2 2 3 2" xfId="28507"/>
    <cellStyle name="40% - Accent3 4 3 3 2 2 3 3" xfId="28508"/>
    <cellStyle name="40% - Accent3 4 3 3 2 2 4" xfId="28509"/>
    <cellStyle name="40% - Accent3 4 3 3 2 2 4 2" xfId="28510"/>
    <cellStyle name="40% - Accent3 4 3 3 2 2 5" xfId="28511"/>
    <cellStyle name="40% - Accent3 4 3 3 2 2 6" xfId="28512"/>
    <cellStyle name="40% - Accent3 4 3 3 2 3" xfId="28513"/>
    <cellStyle name="40% - Accent3 4 3 3 2 3 2" xfId="28514"/>
    <cellStyle name="40% - Accent3 4 3 3 2 3 2 2" xfId="28515"/>
    <cellStyle name="40% - Accent3 4 3 3 2 3 2 3" xfId="28516"/>
    <cellStyle name="40% - Accent3 4 3 3 2 3 3" xfId="28517"/>
    <cellStyle name="40% - Accent3 4 3 3 2 3 3 2" xfId="28518"/>
    <cellStyle name="40% - Accent3 4 3 3 2 3 3 3" xfId="28519"/>
    <cellStyle name="40% - Accent3 4 3 3 2 3 4" xfId="28520"/>
    <cellStyle name="40% - Accent3 4 3 3 2 3 4 2" xfId="28521"/>
    <cellStyle name="40% - Accent3 4 3 3 2 3 5" xfId="28522"/>
    <cellStyle name="40% - Accent3 4 3 3 2 3 6" xfId="28523"/>
    <cellStyle name="40% - Accent3 4 3 3 2 4" xfId="28524"/>
    <cellStyle name="40% - Accent3 4 3 3 2 4 2" xfId="28525"/>
    <cellStyle name="40% - Accent3 4 3 3 2 4 2 2" xfId="28526"/>
    <cellStyle name="40% - Accent3 4 3 3 2 4 2 3" xfId="28527"/>
    <cellStyle name="40% - Accent3 4 3 3 2 4 3" xfId="28528"/>
    <cellStyle name="40% - Accent3 4 3 3 2 4 3 2" xfId="28529"/>
    <cellStyle name="40% - Accent3 4 3 3 2 4 4" xfId="28530"/>
    <cellStyle name="40% - Accent3 4 3 3 2 4 5" xfId="28531"/>
    <cellStyle name="40% - Accent3 4 3 3 2 5" xfId="28532"/>
    <cellStyle name="40% - Accent3 4 3 3 2 5 2" xfId="28533"/>
    <cellStyle name="40% - Accent3 4 3 3 2 5 3" xfId="28534"/>
    <cellStyle name="40% - Accent3 4 3 3 2 6" xfId="28535"/>
    <cellStyle name="40% - Accent3 4 3 3 2 6 2" xfId="28536"/>
    <cellStyle name="40% - Accent3 4 3 3 2 6 3" xfId="28537"/>
    <cellStyle name="40% - Accent3 4 3 3 2 7" xfId="28538"/>
    <cellStyle name="40% - Accent3 4 3 3 2 7 2" xfId="28539"/>
    <cellStyle name="40% - Accent3 4 3 3 2 8" xfId="28540"/>
    <cellStyle name="40% - Accent3 4 3 3 2 9" xfId="28541"/>
    <cellStyle name="40% - Accent3 4 3 3 3" xfId="28542"/>
    <cellStyle name="40% - Accent3 4 3 3 3 2" xfId="28543"/>
    <cellStyle name="40% - Accent3 4 3 3 3 2 2" xfId="28544"/>
    <cellStyle name="40% - Accent3 4 3 3 3 2 3" xfId="28545"/>
    <cellStyle name="40% - Accent3 4 3 3 3 3" xfId="28546"/>
    <cellStyle name="40% - Accent3 4 3 3 3 3 2" xfId="28547"/>
    <cellStyle name="40% - Accent3 4 3 3 3 3 3" xfId="28548"/>
    <cellStyle name="40% - Accent3 4 3 3 3 4" xfId="28549"/>
    <cellStyle name="40% - Accent3 4 3 3 3 4 2" xfId="28550"/>
    <cellStyle name="40% - Accent3 4 3 3 3 5" xfId="28551"/>
    <cellStyle name="40% - Accent3 4 3 3 3 6" xfId="28552"/>
    <cellStyle name="40% - Accent3 4 3 3 4" xfId="28553"/>
    <cellStyle name="40% - Accent3 4 3 3 4 2" xfId="28554"/>
    <cellStyle name="40% - Accent3 4 3 3 4 2 2" xfId="28555"/>
    <cellStyle name="40% - Accent3 4 3 3 4 2 3" xfId="28556"/>
    <cellStyle name="40% - Accent3 4 3 3 4 3" xfId="28557"/>
    <cellStyle name="40% - Accent3 4 3 3 4 3 2" xfId="28558"/>
    <cellStyle name="40% - Accent3 4 3 3 4 3 3" xfId="28559"/>
    <cellStyle name="40% - Accent3 4 3 3 4 4" xfId="28560"/>
    <cellStyle name="40% - Accent3 4 3 3 4 4 2" xfId="28561"/>
    <cellStyle name="40% - Accent3 4 3 3 4 5" xfId="28562"/>
    <cellStyle name="40% - Accent3 4 3 3 4 6" xfId="28563"/>
    <cellStyle name="40% - Accent3 4 3 3 5" xfId="28564"/>
    <cellStyle name="40% - Accent3 4 3 3 5 2" xfId="28565"/>
    <cellStyle name="40% - Accent3 4 3 3 5 2 2" xfId="28566"/>
    <cellStyle name="40% - Accent3 4 3 3 5 2 3" xfId="28567"/>
    <cellStyle name="40% - Accent3 4 3 3 5 3" xfId="28568"/>
    <cellStyle name="40% - Accent3 4 3 3 5 3 2" xfId="28569"/>
    <cellStyle name="40% - Accent3 4 3 3 5 4" xfId="28570"/>
    <cellStyle name="40% - Accent3 4 3 3 5 5" xfId="28571"/>
    <cellStyle name="40% - Accent3 4 3 3 6" xfId="28572"/>
    <cellStyle name="40% - Accent3 4 3 3 6 2" xfId="28573"/>
    <cellStyle name="40% - Accent3 4 3 3 6 3" xfId="28574"/>
    <cellStyle name="40% - Accent3 4 3 3 7" xfId="28575"/>
    <cellStyle name="40% - Accent3 4 3 3 7 2" xfId="28576"/>
    <cellStyle name="40% - Accent3 4 3 3 7 3" xfId="28577"/>
    <cellStyle name="40% - Accent3 4 3 3 8" xfId="28578"/>
    <cellStyle name="40% - Accent3 4 3 3 8 2" xfId="28579"/>
    <cellStyle name="40% - Accent3 4 3 3 9" xfId="28580"/>
    <cellStyle name="40% - Accent3 4 3 4" xfId="2026"/>
    <cellStyle name="40% - Accent3 4 3 4 2" xfId="28581"/>
    <cellStyle name="40% - Accent3 4 3 4 2 2" xfId="28582"/>
    <cellStyle name="40% - Accent3 4 3 4 2 2 2" xfId="28583"/>
    <cellStyle name="40% - Accent3 4 3 4 2 2 3" xfId="28584"/>
    <cellStyle name="40% - Accent3 4 3 4 2 3" xfId="28585"/>
    <cellStyle name="40% - Accent3 4 3 4 2 3 2" xfId="28586"/>
    <cellStyle name="40% - Accent3 4 3 4 2 3 3" xfId="28587"/>
    <cellStyle name="40% - Accent3 4 3 4 2 4" xfId="28588"/>
    <cellStyle name="40% - Accent3 4 3 4 2 4 2" xfId="28589"/>
    <cellStyle name="40% - Accent3 4 3 4 2 5" xfId="28590"/>
    <cellStyle name="40% - Accent3 4 3 4 2 6" xfId="28591"/>
    <cellStyle name="40% - Accent3 4 3 4 3" xfId="28592"/>
    <cellStyle name="40% - Accent3 4 3 4 3 2" xfId="28593"/>
    <cellStyle name="40% - Accent3 4 3 4 3 2 2" xfId="28594"/>
    <cellStyle name="40% - Accent3 4 3 4 3 2 3" xfId="28595"/>
    <cellStyle name="40% - Accent3 4 3 4 3 3" xfId="28596"/>
    <cellStyle name="40% - Accent3 4 3 4 3 3 2" xfId="28597"/>
    <cellStyle name="40% - Accent3 4 3 4 3 3 3" xfId="28598"/>
    <cellStyle name="40% - Accent3 4 3 4 3 4" xfId="28599"/>
    <cellStyle name="40% - Accent3 4 3 4 3 4 2" xfId="28600"/>
    <cellStyle name="40% - Accent3 4 3 4 3 5" xfId="28601"/>
    <cellStyle name="40% - Accent3 4 3 4 3 6" xfId="28602"/>
    <cellStyle name="40% - Accent3 4 3 4 4" xfId="28603"/>
    <cellStyle name="40% - Accent3 4 3 4 4 2" xfId="28604"/>
    <cellStyle name="40% - Accent3 4 3 4 4 2 2" xfId="28605"/>
    <cellStyle name="40% - Accent3 4 3 4 4 2 3" xfId="28606"/>
    <cellStyle name="40% - Accent3 4 3 4 4 3" xfId="28607"/>
    <cellStyle name="40% - Accent3 4 3 4 4 3 2" xfId="28608"/>
    <cellStyle name="40% - Accent3 4 3 4 4 4" xfId="28609"/>
    <cellStyle name="40% - Accent3 4 3 4 4 5" xfId="28610"/>
    <cellStyle name="40% - Accent3 4 3 4 5" xfId="28611"/>
    <cellStyle name="40% - Accent3 4 3 4 5 2" xfId="28612"/>
    <cellStyle name="40% - Accent3 4 3 4 5 3" xfId="28613"/>
    <cellStyle name="40% - Accent3 4 3 4 6" xfId="28614"/>
    <cellStyle name="40% - Accent3 4 3 4 6 2" xfId="28615"/>
    <cellStyle name="40% - Accent3 4 3 4 6 3" xfId="28616"/>
    <cellStyle name="40% - Accent3 4 3 4 7" xfId="28617"/>
    <cellStyle name="40% - Accent3 4 3 4 7 2" xfId="28618"/>
    <cellStyle name="40% - Accent3 4 3 4 8" xfId="28619"/>
    <cellStyle name="40% - Accent3 4 3 4 9" xfId="28620"/>
    <cellStyle name="40% - Accent3 4 3 5" xfId="8881"/>
    <cellStyle name="40% - Accent3 4 3 5 2" xfId="28621"/>
    <cellStyle name="40% - Accent3 4 3 5 2 2" xfId="28622"/>
    <cellStyle name="40% - Accent3 4 3 5 2 2 2" xfId="28623"/>
    <cellStyle name="40% - Accent3 4 3 5 2 2 3" xfId="28624"/>
    <cellStyle name="40% - Accent3 4 3 5 2 3" xfId="28625"/>
    <cellStyle name="40% - Accent3 4 3 5 2 3 2" xfId="28626"/>
    <cellStyle name="40% - Accent3 4 3 5 2 3 3" xfId="28627"/>
    <cellStyle name="40% - Accent3 4 3 5 2 4" xfId="28628"/>
    <cellStyle name="40% - Accent3 4 3 5 2 4 2" xfId="28629"/>
    <cellStyle name="40% - Accent3 4 3 5 2 5" xfId="28630"/>
    <cellStyle name="40% - Accent3 4 3 5 2 6" xfId="28631"/>
    <cellStyle name="40% - Accent3 4 3 5 3" xfId="28632"/>
    <cellStyle name="40% - Accent3 4 3 5 3 2" xfId="28633"/>
    <cellStyle name="40% - Accent3 4 3 5 3 2 2" xfId="28634"/>
    <cellStyle name="40% - Accent3 4 3 5 3 2 3" xfId="28635"/>
    <cellStyle name="40% - Accent3 4 3 5 3 3" xfId="28636"/>
    <cellStyle name="40% - Accent3 4 3 5 3 3 2" xfId="28637"/>
    <cellStyle name="40% - Accent3 4 3 5 3 3 3" xfId="28638"/>
    <cellStyle name="40% - Accent3 4 3 5 3 4" xfId="28639"/>
    <cellStyle name="40% - Accent3 4 3 5 3 4 2" xfId="28640"/>
    <cellStyle name="40% - Accent3 4 3 5 3 5" xfId="28641"/>
    <cellStyle name="40% - Accent3 4 3 5 3 6" xfId="28642"/>
    <cellStyle name="40% - Accent3 4 3 5 4" xfId="28643"/>
    <cellStyle name="40% - Accent3 4 3 5 4 2" xfId="28644"/>
    <cellStyle name="40% - Accent3 4 3 5 4 2 2" xfId="28645"/>
    <cellStyle name="40% - Accent3 4 3 5 4 2 3" xfId="28646"/>
    <cellStyle name="40% - Accent3 4 3 5 4 3" xfId="28647"/>
    <cellStyle name="40% - Accent3 4 3 5 4 3 2" xfId="28648"/>
    <cellStyle name="40% - Accent3 4 3 5 4 4" xfId="28649"/>
    <cellStyle name="40% - Accent3 4 3 5 4 5" xfId="28650"/>
    <cellStyle name="40% - Accent3 4 3 5 5" xfId="28651"/>
    <cellStyle name="40% - Accent3 4 3 5 5 2" xfId="28652"/>
    <cellStyle name="40% - Accent3 4 3 5 5 3" xfId="28653"/>
    <cellStyle name="40% - Accent3 4 3 5 6" xfId="28654"/>
    <cellStyle name="40% - Accent3 4 3 5 6 2" xfId="28655"/>
    <cellStyle name="40% - Accent3 4 3 5 6 3" xfId="28656"/>
    <cellStyle name="40% - Accent3 4 3 5 7" xfId="28657"/>
    <cellStyle name="40% - Accent3 4 3 5 7 2" xfId="28658"/>
    <cellStyle name="40% - Accent3 4 3 5 8" xfId="28659"/>
    <cellStyle name="40% - Accent3 4 3 5 9" xfId="28660"/>
    <cellStyle name="40% - Accent3 4 3 6" xfId="28661"/>
    <cellStyle name="40% - Accent3 4 3 6 2" xfId="28662"/>
    <cellStyle name="40% - Accent3 4 3 6 2 2" xfId="28663"/>
    <cellStyle name="40% - Accent3 4 3 6 2 3" xfId="28664"/>
    <cellStyle name="40% - Accent3 4 3 6 3" xfId="28665"/>
    <cellStyle name="40% - Accent3 4 3 6 3 2" xfId="28666"/>
    <cellStyle name="40% - Accent3 4 3 6 3 3" xfId="28667"/>
    <cellStyle name="40% - Accent3 4 3 6 4" xfId="28668"/>
    <cellStyle name="40% - Accent3 4 3 6 4 2" xfId="28669"/>
    <cellStyle name="40% - Accent3 4 3 6 5" xfId="28670"/>
    <cellStyle name="40% - Accent3 4 3 6 6" xfId="28671"/>
    <cellStyle name="40% - Accent3 4 3 7" xfId="28672"/>
    <cellStyle name="40% - Accent3 4 3 7 2" xfId="28673"/>
    <cellStyle name="40% - Accent3 4 3 7 2 2" xfId="28674"/>
    <cellStyle name="40% - Accent3 4 3 7 2 3" xfId="28675"/>
    <cellStyle name="40% - Accent3 4 3 7 3" xfId="28676"/>
    <cellStyle name="40% - Accent3 4 3 7 3 2" xfId="28677"/>
    <cellStyle name="40% - Accent3 4 3 7 3 3" xfId="28678"/>
    <cellStyle name="40% - Accent3 4 3 7 4" xfId="28679"/>
    <cellStyle name="40% - Accent3 4 3 7 4 2" xfId="28680"/>
    <cellStyle name="40% - Accent3 4 3 7 5" xfId="28681"/>
    <cellStyle name="40% - Accent3 4 3 7 6" xfId="28682"/>
    <cellStyle name="40% - Accent3 4 3 8" xfId="28683"/>
    <cellStyle name="40% - Accent3 4 3 8 2" xfId="28684"/>
    <cellStyle name="40% - Accent3 4 3 8 2 2" xfId="28685"/>
    <cellStyle name="40% - Accent3 4 3 8 2 3" xfId="28686"/>
    <cellStyle name="40% - Accent3 4 3 8 3" xfId="28687"/>
    <cellStyle name="40% - Accent3 4 3 8 3 2" xfId="28688"/>
    <cellStyle name="40% - Accent3 4 3 8 4" xfId="28689"/>
    <cellStyle name="40% - Accent3 4 3 8 5" xfId="28690"/>
    <cellStyle name="40% - Accent3 4 3 9" xfId="28691"/>
    <cellStyle name="40% - Accent3 4 3 9 2" xfId="28692"/>
    <cellStyle name="40% - Accent3 4 3 9 3" xfId="28693"/>
    <cellStyle name="40% - Accent3 4 4" xfId="2027"/>
    <cellStyle name="40% - Accent3 4 4 10" xfId="28694"/>
    <cellStyle name="40% - Accent3 4 4 10 2" xfId="28695"/>
    <cellStyle name="40% - Accent3 4 4 11" xfId="28696"/>
    <cellStyle name="40% - Accent3 4 4 12" xfId="28697"/>
    <cellStyle name="40% - Accent3 4 4 2" xfId="2028"/>
    <cellStyle name="40% - Accent3 4 4 2 10" xfId="28698"/>
    <cellStyle name="40% - Accent3 4 4 2 2" xfId="2029"/>
    <cellStyle name="40% - Accent3 4 4 2 2 2" xfId="28699"/>
    <cellStyle name="40% - Accent3 4 4 2 2 2 2" xfId="28700"/>
    <cellStyle name="40% - Accent3 4 4 2 2 2 2 2" xfId="28701"/>
    <cellStyle name="40% - Accent3 4 4 2 2 2 2 3" xfId="28702"/>
    <cellStyle name="40% - Accent3 4 4 2 2 2 3" xfId="28703"/>
    <cellStyle name="40% - Accent3 4 4 2 2 2 3 2" xfId="28704"/>
    <cellStyle name="40% - Accent3 4 4 2 2 2 3 3" xfId="28705"/>
    <cellStyle name="40% - Accent3 4 4 2 2 2 4" xfId="28706"/>
    <cellStyle name="40% - Accent3 4 4 2 2 2 4 2" xfId="28707"/>
    <cellStyle name="40% - Accent3 4 4 2 2 2 5" xfId="28708"/>
    <cellStyle name="40% - Accent3 4 4 2 2 2 6" xfId="28709"/>
    <cellStyle name="40% - Accent3 4 4 2 2 3" xfId="28710"/>
    <cellStyle name="40% - Accent3 4 4 2 2 3 2" xfId="28711"/>
    <cellStyle name="40% - Accent3 4 4 2 2 3 2 2" xfId="28712"/>
    <cellStyle name="40% - Accent3 4 4 2 2 3 2 3" xfId="28713"/>
    <cellStyle name="40% - Accent3 4 4 2 2 3 3" xfId="28714"/>
    <cellStyle name="40% - Accent3 4 4 2 2 3 3 2" xfId="28715"/>
    <cellStyle name="40% - Accent3 4 4 2 2 3 3 3" xfId="28716"/>
    <cellStyle name="40% - Accent3 4 4 2 2 3 4" xfId="28717"/>
    <cellStyle name="40% - Accent3 4 4 2 2 3 4 2" xfId="28718"/>
    <cellStyle name="40% - Accent3 4 4 2 2 3 5" xfId="28719"/>
    <cellStyle name="40% - Accent3 4 4 2 2 3 6" xfId="28720"/>
    <cellStyle name="40% - Accent3 4 4 2 2 4" xfId="28721"/>
    <cellStyle name="40% - Accent3 4 4 2 2 4 2" xfId="28722"/>
    <cellStyle name="40% - Accent3 4 4 2 2 4 2 2" xfId="28723"/>
    <cellStyle name="40% - Accent3 4 4 2 2 4 2 3" xfId="28724"/>
    <cellStyle name="40% - Accent3 4 4 2 2 4 3" xfId="28725"/>
    <cellStyle name="40% - Accent3 4 4 2 2 4 3 2" xfId="28726"/>
    <cellStyle name="40% - Accent3 4 4 2 2 4 4" xfId="28727"/>
    <cellStyle name="40% - Accent3 4 4 2 2 4 5" xfId="28728"/>
    <cellStyle name="40% - Accent3 4 4 2 2 5" xfId="28729"/>
    <cellStyle name="40% - Accent3 4 4 2 2 5 2" xfId="28730"/>
    <cellStyle name="40% - Accent3 4 4 2 2 5 3" xfId="28731"/>
    <cellStyle name="40% - Accent3 4 4 2 2 6" xfId="28732"/>
    <cellStyle name="40% - Accent3 4 4 2 2 6 2" xfId="28733"/>
    <cellStyle name="40% - Accent3 4 4 2 2 6 3" xfId="28734"/>
    <cellStyle name="40% - Accent3 4 4 2 2 7" xfId="28735"/>
    <cellStyle name="40% - Accent3 4 4 2 2 7 2" xfId="28736"/>
    <cellStyle name="40% - Accent3 4 4 2 2 8" xfId="28737"/>
    <cellStyle name="40% - Accent3 4 4 2 2 9" xfId="28738"/>
    <cellStyle name="40% - Accent3 4 4 2 3" xfId="28739"/>
    <cellStyle name="40% - Accent3 4 4 2 3 2" xfId="28740"/>
    <cellStyle name="40% - Accent3 4 4 2 3 2 2" xfId="28741"/>
    <cellStyle name="40% - Accent3 4 4 2 3 2 3" xfId="28742"/>
    <cellStyle name="40% - Accent3 4 4 2 3 3" xfId="28743"/>
    <cellStyle name="40% - Accent3 4 4 2 3 3 2" xfId="28744"/>
    <cellStyle name="40% - Accent3 4 4 2 3 3 3" xfId="28745"/>
    <cellStyle name="40% - Accent3 4 4 2 3 4" xfId="28746"/>
    <cellStyle name="40% - Accent3 4 4 2 3 4 2" xfId="28747"/>
    <cellStyle name="40% - Accent3 4 4 2 3 5" xfId="28748"/>
    <cellStyle name="40% - Accent3 4 4 2 3 6" xfId="28749"/>
    <cellStyle name="40% - Accent3 4 4 2 4" xfId="28750"/>
    <cellStyle name="40% - Accent3 4 4 2 4 2" xfId="28751"/>
    <cellStyle name="40% - Accent3 4 4 2 4 2 2" xfId="28752"/>
    <cellStyle name="40% - Accent3 4 4 2 4 2 3" xfId="28753"/>
    <cellStyle name="40% - Accent3 4 4 2 4 3" xfId="28754"/>
    <cellStyle name="40% - Accent3 4 4 2 4 3 2" xfId="28755"/>
    <cellStyle name="40% - Accent3 4 4 2 4 3 3" xfId="28756"/>
    <cellStyle name="40% - Accent3 4 4 2 4 4" xfId="28757"/>
    <cellStyle name="40% - Accent3 4 4 2 4 4 2" xfId="28758"/>
    <cellStyle name="40% - Accent3 4 4 2 4 5" xfId="28759"/>
    <cellStyle name="40% - Accent3 4 4 2 4 6" xfId="28760"/>
    <cellStyle name="40% - Accent3 4 4 2 5" xfId="28761"/>
    <cellStyle name="40% - Accent3 4 4 2 5 2" xfId="28762"/>
    <cellStyle name="40% - Accent3 4 4 2 5 2 2" xfId="28763"/>
    <cellStyle name="40% - Accent3 4 4 2 5 2 3" xfId="28764"/>
    <cellStyle name="40% - Accent3 4 4 2 5 3" xfId="28765"/>
    <cellStyle name="40% - Accent3 4 4 2 5 3 2" xfId="28766"/>
    <cellStyle name="40% - Accent3 4 4 2 5 4" xfId="28767"/>
    <cellStyle name="40% - Accent3 4 4 2 5 5" xfId="28768"/>
    <cellStyle name="40% - Accent3 4 4 2 6" xfId="28769"/>
    <cellStyle name="40% - Accent3 4 4 2 6 2" xfId="28770"/>
    <cellStyle name="40% - Accent3 4 4 2 6 3" xfId="28771"/>
    <cellStyle name="40% - Accent3 4 4 2 7" xfId="28772"/>
    <cellStyle name="40% - Accent3 4 4 2 7 2" xfId="28773"/>
    <cellStyle name="40% - Accent3 4 4 2 7 3" xfId="28774"/>
    <cellStyle name="40% - Accent3 4 4 2 8" xfId="28775"/>
    <cellStyle name="40% - Accent3 4 4 2 8 2" xfId="28776"/>
    <cellStyle name="40% - Accent3 4 4 2 9" xfId="28777"/>
    <cellStyle name="40% - Accent3 4 4 3" xfId="2030"/>
    <cellStyle name="40% - Accent3 4 4 3 2" xfId="28778"/>
    <cellStyle name="40% - Accent3 4 4 3 2 2" xfId="28779"/>
    <cellStyle name="40% - Accent3 4 4 3 2 2 2" xfId="28780"/>
    <cellStyle name="40% - Accent3 4 4 3 2 2 3" xfId="28781"/>
    <cellStyle name="40% - Accent3 4 4 3 2 3" xfId="28782"/>
    <cellStyle name="40% - Accent3 4 4 3 2 3 2" xfId="28783"/>
    <cellStyle name="40% - Accent3 4 4 3 2 3 3" xfId="28784"/>
    <cellStyle name="40% - Accent3 4 4 3 2 4" xfId="28785"/>
    <cellStyle name="40% - Accent3 4 4 3 2 4 2" xfId="28786"/>
    <cellStyle name="40% - Accent3 4 4 3 2 5" xfId="28787"/>
    <cellStyle name="40% - Accent3 4 4 3 2 6" xfId="28788"/>
    <cellStyle name="40% - Accent3 4 4 3 3" xfId="28789"/>
    <cellStyle name="40% - Accent3 4 4 3 3 2" xfId="28790"/>
    <cellStyle name="40% - Accent3 4 4 3 3 2 2" xfId="28791"/>
    <cellStyle name="40% - Accent3 4 4 3 3 2 3" xfId="28792"/>
    <cellStyle name="40% - Accent3 4 4 3 3 3" xfId="28793"/>
    <cellStyle name="40% - Accent3 4 4 3 3 3 2" xfId="28794"/>
    <cellStyle name="40% - Accent3 4 4 3 3 3 3" xfId="28795"/>
    <cellStyle name="40% - Accent3 4 4 3 3 4" xfId="28796"/>
    <cellStyle name="40% - Accent3 4 4 3 3 4 2" xfId="28797"/>
    <cellStyle name="40% - Accent3 4 4 3 3 5" xfId="28798"/>
    <cellStyle name="40% - Accent3 4 4 3 3 6" xfId="28799"/>
    <cellStyle name="40% - Accent3 4 4 3 4" xfId="28800"/>
    <cellStyle name="40% - Accent3 4 4 3 4 2" xfId="28801"/>
    <cellStyle name="40% - Accent3 4 4 3 4 2 2" xfId="28802"/>
    <cellStyle name="40% - Accent3 4 4 3 4 2 3" xfId="28803"/>
    <cellStyle name="40% - Accent3 4 4 3 4 3" xfId="28804"/>
    <cellStyle name="40% - Accent3 4 4 3 4 3 2" xfId="28805"/>
    <cellStyle name="40% - Accent3 4 4 3 4 4" xfId="28806"/>
    <cellStyle name="40% - Accent3 4 4 3 4 5" xfId="28807"/>
    <cellStyle name="40% - Accent3 4 4 3 5" xfId="28808"/>
    <cellStyle name="40% - Accent3 4 4 3 5 2" xfId="28809"/>
    <cellStyle name="40% - Accent3 4 4 3 5 3" xfId="28810"/>
    <cellStyle name="40% - Accent3 4 4 3 6" xfId="28811"/>
    <cellStyle name="40% - Accent3 4 4 3 6 2" xfId="28812"/>
    <cellStyle name="40% - Accent3 4 4 3 6 3" xfId="28813"/>
    <cellStyle name="40% - Accent3 4 4 3 7" xfId="28814"/>
    <cellStyle name="40% - Accent3 4 4 3 7 2" xfId="28815"/>
    <cellStyle name="40% - Accent3 4 4 3 8" xfId="28816"/>
    <cellStyle name="40% - Accent3 4 4 3 9" xfId="28817"/>
    <cellStyle name="40% - Accent3 4 4 4" xfId="28818"/>
    <cellStyle name="40% - Accent3 4 4 4 2" xfId="28819"/>
    <cellStyle name="40% - Accent3 4 4 4 2 2" xfId="28820"/>
    <cellStyle name="40% - Accent3 4 4 4 2 2 2" xfId="28821"/>
    <cellStyle name="40% - Accent3 4 4 4 2 2 3" xfId="28822"/>
    <cellStyle name="40% - Accent3 4 4 4 2 3" xfId="28823"/>
    <cellStyle name="40% - Accent3 4 4 4 2 3 2" xfId="28824"/>
    <cellStyle name="40% - Accent3 4 4 4 2 3 3" xfId="28825"/>
    <cellStyle name="40% - Accent3 4 4 4 2 4" xfId="28826"/>
    <cellStyle name="40% - Accent3 4 4 4 2 4 2" xfId="28827"/>
    <cellStyle name="40% - Accent3 4 4 4 2 5" xfId="28828"/>
    <cellStyle name="40% - Accent3 4 4 4 2 6" xfId="28829"/>
    <cellStyle name="40% - Accent3 4 4 4 3" xfId="28830"/>
    <cellStyle name="40% - Accent3 4 4 4 3 2" xfId="28831"/>
    <cellStyle name="40% - Accent3 4 4 4 3 2 2" xfId="28832"/>
    <cellStyle name="40% - Accent3 4 4 4 3 2 3" xfId="28833"/>
    <cellStyle name="40% - Accent3 4 4 4 3 3" xfId="28834"/>
    <cellStyle name="40% - Accent3 4 4 4 3 3 2" xfId="28835"/>
    <cellStyle name="40% - Accent3 4 4 4 3 3 3" xfId="28836"/>
    <cellStyle name="40% - Accent3 4 4 4 3 4" xfId="28837"/>
    <cellStyle name="40% - Accent3 4 4 4 3 4 2" xfId="28838"/>
    <cellStyle name="40% - Accent3 4 4 4 3 5" xfId="28839"/>
    <cellStyle name="40% - Accent3 4 4 4 3 6" xfId="28840"/>
    <cellStyle name="40% - Accent3 4 4 4 4" xfId="28841"/>
    <cellStyle name="40% - Accent3 4 4 4 4 2" xfId="28842"/>
    <cellStyle name="40% - Accent3 4 4 4 4 2 2" xfId="28843"/>
    <cellStyle name="40% - Accent3 4 4 4 4 2 3" xfId="28844"/>
    <cellStyle name="40% - Accent3 4 4 4 4 3" xfId="28845"/>
    <cellStyle name="40% - Accent3 4 4 4 4 3 2" xfId="28846"/>
    <cellStyle name="40% - Accent3 4 4 4 4 4" xfId="28847"/>
    <cellStyle name="40% - Accent3 4 4 4 4 5" xfId="28848"/>
    <cellStyle name="40% - Accent3 4 4 4 5" xfId="28849"/>
    <cellStyle name="40% - Accent3 4 4 4 5 2" xfId="28850"/>
    <cellStyle name="40% - Accent3 4 4 4 5 3" xfId="28851"/>
    <cellStyle name="40% - Accent3 4 4 4 6" xfId="28852"/>
    <cellStyle name="40% - Accent3 4 4 4 6 2" xfId="28853"/>
    <cellStyle name="40% - Accent3 4 4 4 6 3" xfId="28854"/>
    <cellStyle name="40% - Accent3 4 4 4 7" xfId="28855"/>
    <cellStyle name="40% - Accent3 4 4 4 7 2" xfId="28856"/>
    <cellStyle name="40% - Accent3 4 4 4 8" xfId="28857"/>
    <cellStyle name="40% - Accent3 4 4 4 9" xfId="28858"/>
    <cellStyle name="40% - Accent3 4 4 5" xfId="28859"/>
    <cellStyle name="40% - Accent3 4 4 5 2" xfId="28860"/>
    <cellStyle name="40% - Accent3 4 4 5 2 2" xfId="28861"/>
    <cellStyle name="40% - Accent3 4 4 5 2 3" xfId="28862"/>
    <cellStyle name="40% - Accent3 4 4 5 3" xfId="28863"/>
    <cellStyle name="40% - Accent3 4 4 5 3 2" xfId="28864"/>
    <cellStyle name="40% - Accent3 4 4 5 3 3" xfId="28865"/>
    <cellStyle name="40% - Accent3 4 4 5 4" xfId="28866"/>
    <cellStyle name="40% - Accent3 4 4 5 4 2" xfId="28867"/>
    <cellStyle name="40% - Accent3 4 4 5 5" xfId="28868"/>
    <cellStyle name="40% - Accent3 4 4 5 6" xfId="28869"/>
    <cellStyle name="40% - Accent3 4 4 6" xfId="28870"/>
    <cellStyle name="40% - Accent3 4 4 6 2" xfId="28871"/>
    <cellStyle name="40% - Accent3 4 4 6 2 2" xfId="28872"/>
    <cellStyle name="40% - Accent3 4 4 6 2 3" xfId="28873"/>
    <cellStyle name="40% - Accent3 4 4 6 3" xfId="28874"/>
    <cellStyle name="40% - Accent3 4 4 6 3 2" xfId="28875"/>
    <cellStyle name="40% - Accent3 4 4 6 3 3" xfId="28876"/>
    <cellStyle name="40% - Accent3 4 4 6 4" xfId="28877"/>
    <cellStyle name="40% - Accent3 4 4 6 4 2" xfId="28878"/>
    <cellStyle name="40% - Accent3 4 4 6 5" xfId="28879"/>
    <cellStyle name="40% - Accent3 4 4 6 6" xfId="28880"/>
    <cellStyle name="40% - Accent3 4 4 7" xfId="28881"/>
    <cellStyle name="40% - Accent3 4 4 7 2" xfId="28882"/>
    <cellStyle name="40% - Accent3 4 4 7 2 2" xfId="28883"/>
    <cellStyle name="40% - Accent3 4 4 7 2 3" xfId="28884"/>
    <cellStyle name="40% - Accent3 4 4 7 3" xfId="28885"/>
    <cellStyle name="40% - Accent3 4 4 7 3 2" xfId="28886"/>
    <cellStyle name="40% - Accent3 4 4 7 4" xfId="28887"/>
    <cellStyle name="40% - Accent3 4 4 7 5" xfId="28888"/>
    <cellStyle name="40% - Accent3 4 4 8" xfId="28889"/>
    <cellStyle name="40% - Accent3 4 4 8 2" xfId="28890"/>
    <cellStyle name="40% - Accent3 4 4 8 3" xfId="28891"/>
    <cellStyle name="40% - Accent3 4 4 9" xfId="28892"/>
    <cellStyle name="40% - Accent3 4 4 9 2" xfId="28893"/>
    <cellStyle name="40% - Accent3 4 4 9 3" xfId="28894"/>
    <cellStyle name="40% - Accent3 4 5" xfId="2031"/>
    <cellStyle name="40% - Accent3 4 5 10" xfId="28895"/>
    <cellStyle name="40% - Accent3 4 5 2" xfId="2032"/>
    <cellStyle name="40% - Accent3 4 5 2 2" xfId="28896"/>
    <cellStyle name="40% - Accent3 4 5 2 2 2" xfId="28897"/>
    <cellStyle name="40% - Accent3 4 5 2 2 2 2" xfId="28898"/>
    <cellStyle name="40% - Accent3 4 5 2 2 2 3" xfId="28899"/>
    <cellStyle name="40% - Accent3 4 5 2 2 3" xfId="28900"/>
    <cellStyle name="40% - Accent3 4 5 2 2 3 2" xfId="28901"/>
    <cellStyle name="40% - Accent3 4 5 2 2 3 3" xfId="28902"/>
    <cellStyle name="40% - Accent3 4 5 2 2 4" xfId="28903"/>
    <cellStyle name="40% - Accent3 4 5 2 2 4 2" xfId="28904"/>
    <cellStyle name="40% - Accent3 4 5 2 2 5" xfId="28905"/>
    <cellStyle name="40% - Accent3 4 5 2 2 6" xfId="28906"/>
    <cellStyle name="40% - Accent3 4 5 2 3" xfId="28907"/>
    <cellStyle name="40% - Accent3 4 5 2 3 2" xfId="28908"/>
    <cellStyle name="40% - Accent3 4 5 2 3 2 2" xfId="28909"/>
    <cellStyle name="40% - Accent3 4 5 2 3 2 3" xfId="28910"/>
    <cellStyle name="40% - Accent3 4 5 2 3 3" xfId="28911"/>
    <cellStyle name="40% - Accent3 4 5 2 3 3 2" xfId="28912"/>
    <cellStyle name="40% - Accent3 4 5 2 3 3 3" xfId="28913"/>
    <cellStyle name="40% - Accent3 4 5 2 3 4" xfId="28914"/>
    <cellStyle name="40% - Accent3 4 5 2 3 4 2" xfId="28915"/>
    <cellStyle name="40% - Accent3 4 5 2 3 5" xfId="28916"/>
    <cellStyle name="40% - Accent3 4 5 2 3 6" xfId="28917"/>
    <cellStyle name="40% - Accent3 4 5 2 4" xfId="28918"/>
    <cellStyle name="40% - Accent3 4 5 2 4 2" xfId="28919"/>
    <cellStyle name="40% - Accent3 4 5 2 4 2 2" xfId="28920"/>
    <cellStyle name="40% - Accent3 4 5 2 4 2 3" xfId="28921"/>
    <cellStyle name="40% - Accent3 4 5 2 4 3" xfId="28922"/>
    <cellStyle name="40% - Accent3 4 5 2 4 3 2" xfId="28923"/>
    <cellStyle name="40% - Accent3 4 5 2 4 4" xfId="28924"/>
    <cellStyle name="40% - Accent3 4 5 2 4 5" xfId="28925"/>
    <cellStyle name="40% - Accent3 4 5 2 5" xfId="28926"/>
    <cellStyle name="40% - Accent3 4 5 2 5 2" xfId="28927"/>
    <cellStyle name="40% - Accent3 4 5 2 5 3" xfId="28928"/>
    <cellStyle name="40% - Accent3 4 5 2 6" xfId="28929"/>
    <cellStyle name="40% - Accent3 4 5 2 6 2" xfId="28930"/>
    <cellStyle name="40% - Accent3 4 5 2 6 3" xfId="28931"/>
    <cellStyle name="40% - Accent3 4 5 2 7" xfId="28932"/>
    <cellStyle name="40% - Accent3 4 5 2 7 2" xfId="28933"/>
    <cellStyle name="40% - Accent3 4 5 2 8" xfId="28934"/>
    <cellStyle name="40% - Accent3 4 5 2 9" xfId="28935"/>
    <cellStyle name="40% - Accent3 4 5 3" xfId="28936"/>
    <cellStyle name="40% - Accent3 4 5 3 2" xfId="28937"/>
    <cellStyle name="40% - Accent3 4 5 3 2 2" xfId="28938"/>
    <cellStyle name="40% - Accent3 4 5 3 2 3" xfId="28939"/>
    <cellStyle name="40% - Accent3 4 5 3 3" xfId="28940"/>
    <cellStyle name="40% - Accent3 4 5 3 3 2" xfId="28941"/>
    <cellStyle name="40% - Accent3 4 5 3 3 3" xfId="28942"/>
    <cellStyle name="40% - Accent3 4 5 3 4" xfId="28943"/>
    <cellStyle name="40% - Accent3 4 5 3 4 2" xfId="28944"/>
    <cellStyle name="40% - Accent3 4 5 3 5" xfId="28945"/>
    <cellStyle name="40% - Accent3 4 5 3 6" xfId="28946"/>
    <cellStyle name="40% - Accent3 4 5 4" xfId="28947"/>
    <cellStyle name="40% - Accent3 4 5 4 2" xfId="28948"/>
    <cellStyle name="40% - Accent3 4 5 4 2 2" xfId="28949"/>
    <cellStyle name="40% - Accent3 4 5 4 2 3" xfId="28950"/>
    <cellStyle name="40% - Accent3 4 5 4 3" xfId="28951"/>
    <cellStyle name="40% - Accent3 4 5 4 3 2" xfId="28952"/>
    <cellStyle name="40% - Accent3 4 5 4 3 3" xfId="28953"/>
    <cellStyle name="40% - Accent3 4 5 4 4" xfId="28954"/>
    <cellStyle name="40% - Accent3 4 5 4 4 2" xfId="28955"/>
    <cellStyle name="40% - Accent3 4 5 4 5" xfId="28956"/>
    <cellStyle name="40% - Accent3 4 5 4 6" xfId="28957"/>
    <cellStyle name="40% - Accent3 4 5 5" xfId="28958"/>
    <cellStyle name="40% - Accent3 4 5 5 2" xfId="28959"/>
    <cellStyle name="40% - Accent3 4 5 5 2 2" xfId="28960"/>
    <cellStyle name="40% - Accent3 4 5 5 2 3" xfId="28961"/>
    <cellStyle name="40% - Accent3 4 5 5 3" xfId="28962"/>
    <cellStyle name="40% - Accent3 4 5 5 3 2" xfId="28963"/>
    <cellStyle name="40% - Accent3 4 5 5 4" xfId="28964"/>
    <cellStyle name="40% - Accent3 4 5 5 5" xfId="28965"/>
    <cellStyle name="40% - Accent3 4 5 6" xfId="28966"/>
    <cellStyle name="40% - Accent3 4 5 6 2" xfId="28967"/>
    <cellStyle name="40% - Accent3 4 5 6 3" xfId="28968"/>
    <cellStyle name="40% - Accent3 4 5 7" xfId="28969"/>
    <cellStyle name="40% - Accent3 4 5 7 2" xfId="28970"/>
    <cellStyle name="40% - Accent3 4 5 7 3" xfId="28971"/>
    <cellStyle name="40% - Accent3 4 5 8" xfId="28972"/>
    <cellStyle name="40% - Accent3 4 5 8 2" xfId="28973"/>
    <cellStyle name="40% - Accent3 4 5 9" xfId="28974"/>
    <cellStyle name="40% - Accent3 4 6" xfId="2033"/>
    <cellStyle name="40% - Accent3 4 6 2" xfId="28975"/>
    <cellStyle name="40% - Accent3 4 6 2 2" xfId="28976"/>
    <cellStyle name="40% - Accent3 4 6 2 2 2" xfId="28977"/>
    <cellStyle name="40% - Accent3 4 6 2 2 3" xfId="28978"/>
    <cellStyle name="40% - Accent3 4 6 2 3" xfId="28979"/>
    <cellStyle name="40% - Accent3 4 6 2 3 2" xfId="28980"/>
    <cellStyle name="40% - Accent3 4 6 2 3 3" xfId="28981"/>
    <cellStyle name="40% - Accent3 4 6 2 4" xfId="28982"/>
    <cellStyle name="40% - Accent3 4 6 2 4 2" xfId="28983"/>
    <cellStyle name="40% - Accent3 4 6 2 5" xfId="28984"/>
    <cellStyle name="40% - Accent3 4 6 2 6" xfId="28985"/>
    <cellStyle name="40% - Accent3 4 6 3" xfId="28986"/>
    <cellStyle name="40% - Accent3 4 6 3 2" xfId="28987"/>
    <cellStyle name="40% - Accent3 4 6 3 2 2" xfId="28988"/>
    <cellStyle name="40% - Accent3 4 6 3 2 3" xfId="28989"/>
    <cellStyle name="40% - Accent3 4 6 3 3" xfId="28990"/>
    <cellStyle name="40% - Accent3 4 6 3 3 2" xfId="28991"/>
    <cellStyle name="40% - Accent3 4 6 3 3 3" xfId="28992"/>
    <cellStyle name="40% - Accent3 4 6 3 4" xfId="28993"/>
    <cellStyle name="40% - Accent3 4 6 3 4 2" xfId="28994"/>
    <cellStyle name="40% - Accent3 4 6 3 5" xfId="28995"/>
    <cellStyle name="40% - Accent3 4 6 3 6" xfId="28996"/>
    <cellStyle name="40% - Accent3 4 6 4" xfId="28997"/>
    <cellStyle name="40% - Accent3 4 6 4 2" xfId="28998"/>
    <cellStyle name="40% - Accent3 4 6 4 2 2" xfId="28999"/>
    <cellStyle name="40% - Accent3 4 6 4 2 3" xfId="29000"/>
    <cellStyle name="40% - Accent3 4 6 4 3" xfId="29001"/>
    <cellStyle name="40% - Accent3 4 6 4 3 2" xfId="29002"/>
    <cellStyle name="40% - Accent3 4 6 4 4" xfId="29003"/>
    <cellStyle name="40% - Accent3 4 6 4 5" xfId="29004"/>
    <cellStyle name="40% - Accent3 4 6 5" xfId="29005"/>
    <cellStyle name="40% - Accent3 4 6 5 2" xfId="29006"/>
    <cellStyle name="40% - Accent3 4 6 5 3" xfId="29007"/>
    <cellStyle name="40% - Accent3 4 6 6" xfId="29008"/>
    <cellStyle name="40% - Accent3 4 6 6 2" xfId="29009"/>
    <cellStyle name="40% - Accent3 4 6 6 3" xfId="29010"/>
    <cellStyle name="40% - Accent3 4 6 7" xfId="29011"/>
    <cellStyle name="40% - Accent3 4 6 7 2" xfId="29012"/>
    <cellStyle name="40% - Accent3 4 6 8" xfId="29013"/>
    <cellStyle name="40% - Accent3 4 6 9" xfId="29014"/>
    <cellStyle name="40% - Accent3 4 7" xfId="13613"/>
    <cellStyle name="40% - Accent3 4 7 2" xfId="29015"/>
    <cellStyle name="40% - Accent3 4 7 2 2" xfId="29016"/>
    <cellStyle name="40% - Accent3 4 7 2 2 2" xfId="29017"/>
    <cellStyle name="40% - Accent3 4 7 2 2 3" xfId="29018"/>
    <cellStyle name="40% - Accent3 4 7 2 3" xfId="29019"/>
    <cellStyle name="40% - Accent3 4 7 2 3 2" xfId="29020"/>
    <cellStyle name="40% - Accent3 4 7 2 3 3" xfId="29021"/>
    <cellStyle name="40% - Accent3 4 7 2 4" xfId="29022"/>
    <cellStyle name="40% - Accent3 4 7 2 4 2" xfId="29023"/>
    <cellStyle name="40% - Accent3 4 7 2 5" xfId="29024"/>
    <cellStyle name="40% - Accent3 4 7 2 6" xfId="29025"/>
    <cellStyle name="40% - Accent3 4 7 3" xfId="29026"/>
    <cellStyle name="40% - Accent3 4 7 3 2" xfId="29027"/>
    <cellStyle name="40% - Accent3 4 7 3 2 2" xfId="29028"/>
    <cellStyle name="40% - Accent3 4 7 3 2 3" xfId="29029"/>
    <cellStyle name="40% - Accent3 4 7 3 3" xfId="29030"/>
    <cellStyle name="40% - Accent3 4 7 3 3 2" xfId="29031"/>
    <cellStyle name="40% - Accent3 4 7 3 3 3" xfId="29032"/>
    <cellStyle name="40% - Accent3 4 7 3 4" xfId="29033"/>
    <cellStyle name="40% - Accent3 4 7 3 4 2" xfId="29034"/>
    <cellStyle name="40% - Accent3 4 7 3 5" xfId="29035"/>
    <cellStyle name="40% - Accent3 4 7 3 6" xfId="29036"/>
    <cellStyle name="40% - Accent3 4 7 4" xfId="29037"/>
    <cellStyle name="40% - Accent3 4 7 4 2" xfId="29038"/>
    <cellStyle name="40% - Accent3 4 7 4 2 2" xfId="29039"/>
    <cellStyle name="40% - Accent3 4 7 4 2 3" xfId="29040"/>
    <cellStyle name="40% - Accent3 4 7 4 3" xfId="29041"/>
    <cellStyle name="40% - Accent3 4 7 4 3 2" xfId="29042"/>
    <cellStyle name="40% - Accent3 4 7 4 4" xfId="29043"/>
    <cellStyle name="40% - Accent3 4 7 4 5" xfId="29044"/>
    <cellStyle name="40% - Accent3 4 7 5" xfId="29045"/>
    <cellStyle name="40% - Accent3 4 7 5 2" xfId="29046"/>
    <cellStyle name="40% - Accent3 4 7 5 3" xfId="29047"/>
    <cellStyle name="40% - Accent3 4 7 6" xfId="29048"/>
    <cellStyle name="40% - Accent3 4 7 6 2" xfId="29049"/>
    <cellStyle name="40% - Accent3 4 7 6 3" xfId="29050"/>
    <cellStyle name="40% - Accent3 4 7 7" xfId="29051"/>
    <cellStyle name="40% - Accent3 4 7 7 2" xfId="29052"/>
    <cellStyle name="40% - Accent3 4 7 8" xfId="29053"/>
    <cellStyle name="40% - Accent3 4 7 9" xfId="29054"/>
    <cellStyle name="40% - Accent3 4 8" xfId="29055"/>
    <cellStyle name="40% - Accent3 4 8 2" xfId="29056"/>
    <cellStyle name="40% - Accent3 4 8 2 2" xfId="29057"/>
    <cellStyle name="40% - Accent3 4 8 2 3" xfId="29058"/>
    <cellStyle name="40% - Accent3 4 8 3" xfId="29059"/>
    <cellStyle name="40% - Accent3 4 8 3 2" xfId="29060"/>
    <cellStyle name="40% - Accent3 4 8 3 3" xfId="29061"/>
    <cellStyle name="40% - Accent3 4 8 4" xfId="29062"/>
    <cellStyle name="40% - Accent3 4 8 4 2" xfId="29063"/>
    <cellStyle name="40% - Accent3 4 8 5" xfId="29064"/>
    <cellStyle name="40% - Accent3 4 8 6" xfId="29065"/>
    <cellStyle name="40% - Accent3 4 9" xfId="29066"/>
    <cellStyle name="40% - Accent3 4 9 2" xfId="29067"/>
    <cellStyle name="40% - Accent3 4 9 2 2" xfId="29068"/>
    <cellStyle name="40% - Accent3 4 9 2 3" xfId="29069"/>
    <cellStyle name="40% - Accent3 4 9 3" xfId="29070"/>
    <cellStyle name="40% - Accent3 4 9 3 2" xfId="29071"/>
    <cellStyle name="40% - Accent3 4 9 3 3" xfId="29072"/>
    <cellStyle name="40% - Accent3 4 9 4" xfId="29073"/>
    <cellStyle name="40% - Accent3 4 9 4 2" xfId="29074"/>
    <cellStyle name="40% - Accent3 4 9 5" xfId="29075"/>
    <cellStyle name="40% - Accent3 4 9 6" xfId="29076"/>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xfId="62046" builtinId="43" customBuiltin="1"/>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14575"/>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14576"/>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14577"/>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9077"/>
    <cellStyle name="40% - Accent4 4 10 2" xfId="29078"/>
    <cellStyle name="40% - Accent4 4 10 2 2" xfId="29079"/>
    <cellStyle name="40% - Accent4 4 10 2 3" xfId="29080"/>
    <cellStyle name="40% - Accent4 4 10 3" xfId="29081"/>
    <cellStyle name="40% - Accent4 4 10 3 2" xfId="29082"/>
    <cellStyle name="40% - Accent4 4 10 4" xfId="29083"/>
    <cellStyle name="40% - Accent4 4 10 5" xfId="29084"/>
    <cellStyle name="40% - Accent4 4 11" xfId="29085"/>
    <cellStyle name="40% - Accent4 4 11 2" xfId="29086"/>
    <cellStyle name="40% - Accent4 4 11 3" xfId="29087"/>
    <cellStyle name="40% - Accent4 4 12" xfId="29088"/>
    <cellStyle name="40% - Accent4 4 12 2" xfId="29089"/>
    <cellStyle name="40% - Accent4 4 12 3" xfId="29090"/>
    <cellStyle name="40% - Accent4 4 13" xfId="29091"/>
    <cellStyle name="40% - Accent4 4 13 2" xfId="29092"/>
    <cellStyle name="40% - Accent4 4 14" xfId="29093"/>
    <cellStyle name="40% - Accent4 4 15" xfId="29094"/>
    <cellStyle name="40% - Accent4 4 16" xfId="29095"/>
    <cellStyle name="40% - Accent4 4 2" xfId="2220"/>
    <cellStyle name="40% - Accent4 4 2 10" xfId="29096"/>
    <cellStyle name="40% - Accent4 4 2 10 2" xfId="29097"/>
    <cellStyle name="40% - Accent4 4 2 10 3" xfId="29098"/>
    <cellStyle name="40% - Accent4 4 2 11" xfId="29099"/>
    <cellStyle name="40% - Accent4 4 2 11 2" xfId="29100"/>
    <cellStyle name="40% - Accent4 4 2 11 3" xfId="29101"/>
    <cellStyle name="40% - Accent4 4 2 12" xfId="29102"/>
    <cellStyle name="40% - Accent4 4 2 12 2" xfId="29103"/>
    <cellStyle name="40% - Accent4 4 2 13" xfId="29104"/>
    <cellStyle name="40% - Accent4 4 2 14" xfId="29105"/>
    <cellStyle name="40% - Accent4 4 2 15" xfId="29106"/>
    <cellStyle name="40% - Accent4 4 2 2" xfId="2221"/>
    <cellStyle name="40% - Accent4 4 2 2 10" xfId="29107"/>
    <cellStyle name="40% - Accent4 4 2 2 10 2" xfId="29108"/>
    <cellStyle name="40% - Accent4 4 2 2 10 3" xfId="29109"/>
    <cellStyle name="40% - Accent4 4 2 2 11" xfId="29110"/>
    <cellStyle name="40% - Accent4 4 2 2 11 2" xfId="29111"/>
    <cellStyle name="40% - Accent4 4 2 2 12" xfId="29112"/>
    <cellStyle name="40% - Accent4 4 2 2 13" xfId="29113"/>
    <cellStyle name="40% - Accent4 4 2 2 2" xfId="2222"/>
    <cellStyle name="40% - Accent4 4 2 2 2 10" xfId="29114"/>
    <cellStyle name="40% - Accent4 4 2 2 2 10 2" xfId="29115"/>
    <cellStyle name="40% - Accent4 4 2 2 2 11" xfId="29116"/>
    <cellStyle name="40% - Accent4 4 2 2 2 12" xfId="29117"/>
    <cellStyle name="40% - Accent4 4 2 2 2 2" xfId="2223"/>
    <cellStyle name="40% - Accent4 4 2 2 2 2 10" xfId="29118"/>
    <cellStyle name="40% - Accent4 4 2 2 2 2 2" xfId="2224"/>
    <cellStyle name="40% - Accent4 4 2 2 2 2 2 2" xfId="29119"/>
    <cellStyle name="40% - Accent4 4 2 2 2 2 2 2 2" xfId="29120"/>
    <cellStyle name="40% - Accent4 4 2 2 2 2 2 2 2 2" xfId="29121"/>
    <cellStyle name="40% - Accent4 4 2 2 2 2 2 2 2 3" xfId="29122"/>
    <cellStyle name="40% - Accent4 4 2 2 2 2 2 2 3" xfId="29123"/>
    <cellStyle name="40% - Accent4 4 2 2 2 2 2 2 3 2" xfId="29124"/>
    <cellStyle name="40% - Accent4 4 2 2 2 2 2 2 3 3" xfId="29125"/>
    <cellStyle name="40% - Accent4 4 2 2 2 2 2 2 4" xfId="29126"/>
    <cellStyle name="40% - Accent4 4 2 2 2 2 2 2 4 2" xfId="29127"/>
    <cellStyle name="40% - Accent4 4 2 2 2 2 2 2 5" xfId="29128"/>
    <cellStyle name="40% - Accent4 4 2 2 2 2 2 2 6" xfId="29129"/>
    <cellStyle name="40% - Accent4 4 2 2 2 2 2 3" xfId="29130"/>
    <cellStyle name="40% - Accent4 4 2 2 2 2 2 3 2" xfId="29131"/>
    <cellStyle name="40% - Accent4 4 2 2 2 2 2 3 2 2" xfId="29132"/>
    <cellStyle name="40% - Accent4 4 2 2 2 2 2 3 2 3" xfId="29133"/>
    <cellStyle name="40% - Accent4 4 2 2 2 2 2 3 3" xfId="29134"/>
    <cellStyle name="40% - Accent4 4 2 2 2 2 2 3 3 2" xfId="29135"/>
    <cellStyle name="40% - Accent4 4 2 2 2 2 2 3 3 3" xfId="29136"/>
    <cellStyle name="40% - Accent4 4 2 2 2 2 2 3 4" xfId="29137"/>
    <cellStyle name="40% - Accent4 4 2 2 2 2 2 3 4 2" xfId="29138"/>
    <cellStyle name="40% - Accent4 4 2 2 2 2 2 3 5" xfId="29139"/>
    <cellStyle name="40% - Accent4 4 2 2 2 2 2 3 6" xfId="29140"/>
    <cellStyle name="40% - Accent4 4 2 2 2 2 2 4" xfId="29141"/>
    <cellStyle name="40% - Accent4 4 2 2 2 2 2 4 2" xfId="29142"/>
    <cellStyle name="40% - Accent4 4 2 2 2 2 2 4 2 2" xfId="29143"/>
    <cellStyle name="40% - Accent4 4 2 2 2 2 2 4 2 3" xfId="29144"/>
    <cellStyle name="40% - Accent4 4 2 2 2 2 2 4 3" xfId="29145"/>
    <cellStyle name="40% - Accent4 4 2 2 2 2 2 4 3 2" xfId="29146"/>
    <cellStyle name="40% - Accent4 4 2 2 2 2 2 4 4" xfId="29147"/>
    <cellStyle name="40% - Accent4 4 2 2 2 2 2 4 5" xfId="29148"/>
    <cellStyle name="40% - Accent4 4 2 2 2 2 2 5" xfId="29149"/>
    <cellStyle name="40% - Accent4 4 2 2 2 2 2 5 2" xfId="29150"/>
    <cellStyle name="40% - Accent4 4 2 2 2 2 2 5 3" xfId="29151"/>
    <cellStyle name="40% - Accent4 4 2 2 2 2 2 6" xfId="29152"/>
    <cellStyle name="40% - Accent4 4 2 2 2 2 2 6 2" xfId="29153"/>
    <cellStyle name="40% - Accent4 4 2 2 2 2 2 6 3" xfId="29154"/>
    <cellStyle name="40% - Accent4 4 2 2 2 2 2 7" xfId="29155"/>
    <cellStyle name="40% - Accent4 4 2 2 2 2 2 7 2" xfId="29156"/>
    <cellStyle name="40% - Accent4 4 2 2 2 2 2 8" xfId="29157"/>
    <cellStyle name="40% - Accent4 4 2 2 2 2 2 9" xfId="29158"/>
    <cellStyle name="40% - Accent4 4 2 2 2 2 3" xfId="29159"/>
    <cellStyle name="40% - Accent4 4 2 2 2 2 3 2" xfId="29160"/>
    <cellStyle name="40% - Accent4 4 2 2 2 2 3 2 2" xfId="29161"/>
    <cellStyle name="40% - Accent4 4 2 2 2 2 3 2 3" xfId="29162"/>
    <cellStyle name="40% - Accent4 4 2 2 2 2 3 3" xfId="29163"/>
    <cellStyle name="40% - Accent4 4 2 2 2 2 3 3 2" xfId="29164"/>
    <cellStyle name="40% - Accent4 4 2 2 2 2 3 3 3" xfId="29165"/>
    <cellStyle name="40% - Accent4 4 2 2 2 2 3 4" xfId="29166"/>
    <cellStyle name="40% - Accent4 4 2 2 2 2 3 4 2" xfId="29167"/>
    <cellStyle name="40% - Accent4 4 2 2 2 2 3 5" xfId="29168"/>
    <cellStyle name="40% - Accent4 4 2 2 2 2 3 6" xfId="29169"/>
    <cellStyle name="40% - Accent4 4 2 2 2 2 4" xfId="29170"/>
    <cellStyle name="40% - Accent4 4 2 2 2 2 4 2" xfId="29171"/>
    <cellStyle name="40% - Accent4 4 2 2 2 2 4 2 2" xfId="29172"/>
    <cellStyle name="40% - Accent4 4 2 2 2 2 4 2 3" xfId="29173"/>
    <cellStyle name="40% - Accent4 4 2 2 2 2 4 3" xfId="29174"/>
    <cellStyle name="40% - Accent4 4 2 2 2 2 4 3 2" xfId="29175"/>
    <cellStyle name="40% - Accent4 4 2 2 2 2 4 3 3" xfId="29176"/>
    <cellStyle name="40% - Accent4 4 2 2 2 2 4 4" xfId="29177"/>
    <cellStyle name="40% - Accent4 4 2 2 2 2 4 4 2" xfId="29178"/>
    <cellStyle name="40% - Accent4 4 2 2 2 2 4 5" xfId="29179"/>
    <cellStyle name="40% - Accent4 4 2 2 2 2 4 6" xfId="29180"/>
    <cellStyle name="40% - Accent4 4 2 2 2 2 5" xfId="29181"/>
    <cellStyle name="40% - Accent4 4 2 2 2 2 5 2" xfId="29182"/>
    <cellStyle name="40% - Accent4 4 2 2 2 2 5 2 2" xfId="29183"/>
    <cellStyle name="40% - Accent4 4 2 2 2 2 5 2 3" xfId="29184"/>
    <cellStyle name="40% - Accent4 4 2 2 2 2 5 3" xfId="29185"/>
    <cellStyle name="40% - Accent4 4 2 2 2 2 5 3 2" xfId="29186"/>
    <cellStyle name="40% - Accent4 4 2 2 2 2 5 4" xfId="29187"/>
    <cellStyle name="40% - Accent4 4 2 2 2 2 5 5" xfId="29188"/>
    <cellStyle name="40% - Accent4 4 2 2 2 2 6" xfId="29189"/>
    <cellStyle name="40% - Accent4 4 2 2 2 2 6 2" xfId="29190"/>
    <cellStyle name="40% - Accent4 4 2 2 2 2 6 3" xfId="29191"/>
    <cellStyle name="40% - Accent4 4 2 2 2 2 7" xfId="29192"/>
    <cellStyle name="40% - Accent4 4 2 2 2 2 7 2" xfId="29193"/>
    <cellStyle name="40% - Accent4 4 2 2 2 2 7 3" xfId="29194"/>
    <cellStyle name="40% - Accent4 4 2 2 2 2 8" xfId="29195"/>
    <cellStyle name="40% - Accent4 4 2 2 2 2 8 2" xfId="29196"/>
    <cellStyle name="40% - Accent4 4 2 2 2 2 9" xfId="29197"/>
    <cellStyle name="40% - Accent4 4 2 2 2 3" xfId="2225"/>
    <cellStyle name="40% - Accent4 4 2 2 2 3 2" xfId="29198"/>
    <cellStyle name="40% - Accent4 4 2 2 2 3 2 2" xfId="29199"/>
    <cellStyle name="40% - Accent4 4 2 2 2 3 2 2 2" xfId="29200"/>
    <cellStyle name="40% - Accent4 4 2 2 2 3 2 2 3" xfId="29201"/>
    <cellStyle name="40% - Accent4 4 2 2 2 3 2 3" xfId="29202"/>
    <cellStyle name="40% - Accent4 4 2 2 2 3 2 3 2" xfId="29203"/>
    <cellStyle name="40% - Accent4 4 2 2 2 3 2 3 3" xfId="29204"/>
    <cellStyle name="40% - Accent4 4 2 2 2 3 2 4" xfId="29205"/>
    <cellStyle name="40% - Accent4 4 2 2 2 3 2 4 2" xfId="29206"/>
    <cellStyle name="40% - Accent4 4 2 2 2 3 2 5" xfId="29207"/>
    <cellStyle name="40% - Accent4 4 2 2 2 3 2 6" xfId="29208"/>
    <cellStyle name="40% - Accent4 4 2 2 2 3 3" xfId="29209"/>
    <cellStyle name="40% - Accent4 4 2 2 2 3 3 2" xfId="29210"/>
    <cellStyle name="40% - Accent4 4 2 2 2 3 3 2 2" xfId="29211"/>
    <cellStyle name="40% - Accent4 4 2 2 2 3 3 2 3" xfId="29212"/>
    <cellStyle name="40% - Accent4 4 2 2 2 3 3 3" xfId="29213"/>
    <cellStyle name="40% - Accent4 4 2 2 2 3 3 3 2" xfId="29214"/>
    <cellStyle name="40% - Accent4 4 2 2 2 3 3 3 3" xfId="29215"/>
    <cellStyle name="40% - Accent4 4 2 2 2 3 3 4" xfId="29216"/>
    <cellStyle name="40% - Accent4 4 2 2 2 3 3 4 2" xfId="29217"/>
    <cellStyle name="40% - Accent4 4 2 2 2 3 3 5" xfId="29218"/>
    <cellStyle name="40% - Accent4 4 2 2 2 3 3 6" xfId="29219"/>
    <cellStyle name="40% - Accent4 4 2 2 2 3 4" xfId="29220"/>
    <cellStyle name="40% - Accent4 4 2 2 2 3 4 2" xfId="29221"/>
    <cellStyle name="40% - Accent4 4 2 2 2 3 4 2 2" xfId="29222"/>
    <cellStyle name="40% - Accent4 4 2 2 2 3 4 2 3" xfId="29223"/>
    <cellStyle name="40% - Accent4 4 2 2 2 3 4 3" xfId="29224"/>
    <cellStyle name="40% - Accent4 4 2 2 2 3 4 3 2" xfId="29225"/>
    <cellStyle name="40% - Accent4 4 2 2 2 3 4 4" xfId="29226"/>
    <cellStyle name="40% - Accent4 4 2 2 2 3 4 5" xfId="29227"/>
    <cellStyle name="40% - Accent4 4 2 2 2 3 5" xfId="29228"/>
    <cellStyle name="40% - Accent4 4 2 2 2 3 5 2" xfId="29229"/>
    <cellStyle name="40% - Accent4 4 2 2 2 3 5 3" xfId="29230"/>
    <cellStyle name="40% - Accent4 4 2 2 2 3 6" xfId="29231"/>
    <cellStyle name="40% - Accent4 4 2 2 2 3 6 2" xfId="29232"/>
    <cellStyle name="40% - Accent4 4 2 2 2 3 6 3" xfId="29233"/>
    <cellStyle name="40% - Accent4 4 2 2 2 3 7" xfId="29234"/>
    <cellStyle name="40% - Accent4 4 2 2 2 3 7 2" xfId="29235"/>
    <cellStyle name="40% - Accent4 4 2 2 2 3 8" xfId="29236"/>
    <cellStyle name="40% - Accent4 4 2 2 2 3 9" xfId="29237"/>
    <cellStyle name="40% - Accent4 4 2 2 2 4" xfId="29238"/>
    <cellStyle name="40% - Accent4 4 2 2 2 4 2" xfId="29239"/>
    <cellStyle name="40% - Accent4 4 2 2 2 4 2 2" xfId="29240"/>
    <cellStyle name="40% - Accent4 4 2 2 2 4 2 2 2" xfId="29241"/>
    <cellStyle name="40% - Accent4 4 2 2 2 4 2 2 3" xfId="29242"/>
    <cellStyle name="40% - Accent4 4 2 2 2 4 2 3" xfId="29243"/>
    <cellStyle name="40% - Accent4 4 2 2 2 4 2 3 2" xfId="29244"/>
    <cellStyle name="40% - Accent4 4 2 2 2 4 2 3 3" xfId="29245"/>
    <cellStyle name="40% - Accent4 4 2 2 2 4 2 4" xfId="29246"/>
    <cellStyle name="40% - Accent4 4 2 2 2 4 2 4 2" xfId="29247"/>
    <cellStyle name="40% - Accent4 4 2 2 2 4 2 5" xfId="29248"/>
    <cellStyle name="40% - Accent4 4 2 2 2 4 2 6" xfId="29249"/>
    <cellStyle name="40% - Accent4 4 2 2 2 4 3" xfId="29250"/>
    <cellStyle name="40% - Accent4 4 2 2 2 4 3 2" xfId="29251"/>
    <cellStyle name="40% - Accent4 4 2 2 2 4 3 2 2" xfId="29252"/>
    <cellStyle name="40% - Accent4 4 2 2 2 4 3 2 3" xfId="29253"/>
    <cellStyle name="40% - Accent4 4 2 2 2 4 3 3" xfId="29254"/>
    <cellStyle name="40% - Accent4 4 2 2 2 4 3 3 2" xfId="29255"/>
    <cellStyle name="40% - Accent4 4 2 2 2 4 3 3 3" xfId="29256"/>
    <cellStyle name="40% - Accent4 4 2 2 2 4 3 4" xfId="29257"/>
    <cellStyle name="40% - Accent4 4 2 2 2 4 3 4 2" xfId="29258"/>
    <cellStyle name="40% - Accent4 4 2 2 2 4 3 5" xfId="29259"/>
    <cellStyle name="40% - Accent4 4 2 2 2 4 3 6" xfId="29260"/>
    <cellStyle name="40% - Accent4 4 2 2 2 4 4" xfId="29261"/>
    <cellStyle name="40% - Accent4 4 2 2 2 4 4 2" xfId="29262"/>
    <cellStyle name="40% - Accent4 4 2 2 2 4 4 2 2" xfId="29263"/>
    <cellStyle name="40% - Accent4 4 2 2 2 4 4 2 3" xfId="29264"/>
    <cellStyle name="40% - Accent4 4 2 2 2 4 4 3" xfId="29265"/>
    <cellStyle name="40% - Accent4 4 2 2 2 4 4 3 2" xfId="29266"/>
    <cellStyle name="40% - Accent4 4 2 2 2 4 4 4" xfId="29267"/>
    <cellStyle name="40% - Accent4 4 2 2 2 4 4 5" xfId="29268"/>
    <cellStyle name="40% - Accent4 4 2 2 2 4 5" xfId="29269"/>
    <cellStyle name="40% - Accent4 4 2 2 2 4 5 2" xfId="29270"/>
    <cellStyle name="40% - Accent4 4 2 2 2 4 5 3" xfId="29271"/>
    <cellStyle name="40% - Accent4 4 2 2 2 4 6" xfId="29272"/>
    <cellStyle name="40% - Accent4 4 2 2 2 4 6 2" xfId="29273"/>
    <cellStyle name="40% - Accent4 4 2 2 2 4 6 3" xfId="29274"/>
    <cellStyle name="40% - Accent4 4 2 2 2 4 7" xfId="29275"/>
    <cellStyle name="40% - Accent4 4 2 2 2 4 7 2" xfId="29276"/>
    <cellStyle name="40% - Accent4 4 2 2 2 4 8" xfId="29277"/>
    <cellStyle name="40% - Accent4 4 2 2 2 4 9" xfId="29278"/>
    <cellStyle name="40% - Accent4 4 2 2 2 5" xfId="29279"/>
    <cellStyle name="40% - Accent4 4 2 2 2 5 2" xfId="29280"/>
    <cellStyle name="40% - Accent4 4 2 2 2 5 2 2" xfId="29281"/>
    <cellStyle name="40% - Accent4 4 2 2 2 5 2 3" xfId="29282"/>
    <cellStyle name="40% - Accent4 4 2 2 2 5 3" xfId="29283"/>
    <cellStyle name="40% - Accent4 4 2 2 2 5 3 2" xfId="29284"/>
    <cellStyle name="40% - Accent4 4 2 2 2 5 3 3" xfId="29285"/>
    <cellStyle name="40% - Accent4 4 2 2 2 5 4" xfId="29286"/>
    <cellStyle name="40% - Accent4 4 2 2 2 5 4 2" xfId="29287"/>
    <cellStyle name="40% - Accent4 4 2 2 2 5 5" xfId="29288"/>
    <cellStyle name="40% - Accent4 4 2 2 2 5 6" xfId="29289"/>
    <cellStyle name="40% - Accent4 4 2 2 2 6" xfId="29290"/>
    <cellStyle name="40% - Accent4 4 2 2 2 6 2" xfId="29291"/>
    <cellStyle name="40% - Accent4 4 2 2 2 6 2 2" xfId="29292"/>
    <cellStyle name="40% - Accent4 4 2 2 2 6 2 3" xfId="29293"/>
    <cellStyle name="40% - Accent4 4 2 2 2 6 3" xfId="29294"/>
    <cellStyle name="40% - Accent4 4 2 2 2 6 3 2" xfId="29295"/>
    <cellStyle name="40% - Accent4 4 2 2 2 6 3 3" xfId="29296"/>
    <cellStyle name="40% - Accent4 4 2 2 2 6 4" xfId="29297"/>
    <cellStyle name="40% - Accent4 4 2 2 2 6 4 2" xfId="29298"/>
    <cellStyle name="40% - Accent4 4 2 2 2 6 5" xfId="29299"/>
    <cellStyle name="40% - Accent4 4 2 2 2 6 6" xfId="29300"/>
    <cellStyle name="40% - Accent4 4 2 2 2 7" xfId="29301"/>
    <cellStyle name="40% - Accent4 4 2 2 2 7 2" xfId="29302"/>
    <cellStyle name="40% - Accent4 4 2 2 2 7 2 2" xfId="29303"/>
    <cellStyle name="40% - Accent4 4 2 2 2 7 2 3" xfId="29304"/>
    <cellStyle name="40% - Accent4 4 2 2 2 7 3" xfId="29305"/>
    <cellStyle name="40% - Accent4 4 2 2 2 7 3 2" xfId="29306"/>
    <cellStyle name="40% - Accent4 4 2 2 2 7 4" xfId="29307"/>
    <cellStyle name="40% - Accent4 4 2 2 2 7 5" xfId="29308"/>
    <cellStyle name="40% - Accent4 4 2 2 2 8" xfId="29309"/>
    <cellStyle name="40% - Accent4 4 2 2 2 8 2" xfId="29310"/>
    <cellStyle name="40% - Accent4 4 2 2 2 8 3" xfId="29311"/>
    <cellStyle name="40% - Accent4 4 2 2 2 9" xfId="29312"/>
    <cellStyle name="40% - Accent4 4 2 2 2 9 2" xfId="29313"/>
    <cellStyle name="40% - Accent4 4 2 2 2 9 3" xfId="29314"/>
    <cellStyle name="40% - Accent4 4 2 2 3" xfId="2226"/>
    <cellStyle name="40% - Accent4 4 2 2 3 10" xfId="29315"/>
    <cellStyle name="40% - Accent4 4 2 2 3 2" xfId="2227"/>
    <cellStyle name="40% - Accent4 4 2 2 3 2 2" xfId="29316"/>
    <cellStyle name="40% - Accent4 4 2 2 3 2 2 2" xfId="29317"/>
    <cellStyle name="40% - Accent4 4 2 2 3 2 2 2 2" xfId="29318"/>
    <cellStyle name="40% - Accent4 4 2 2 3 2 2 2 3" xfId="29319"/>
    <cellStyle name="40% - Accent4 4 2 2 3 2 2 3" xfId="29320"/>
    <cellStyle name="40% - Accent4 4 2 2 3 2 2 3 2" xfId="29321"/>
    <cellStyle name="40% - Accent4 4 2 2 3 2 2 3 3" xfId="29322"/>
    <cellStyle name="40% - Accent4 4 2 2 3 2 2 4" xfId="29323"/>
    <cellStyle name="40% - Accent4 4 2 2 3 2 2 4 2" xfId="29324"/>
    <cellStyle name="40% - Accent4 4 2 2 3 2 2 5" xfId="29325"/>
    <cellStyle name="40% - Accent4 4 2 2 3 2 2 6" xfId="29326"/>
    <cellStyle name="40% - Accent4 4 2 2 3 2 3" xfId="29327"/>
    <cellStyle name="40% - Accent4 4 2 2 3 2 3 2" xfId="29328"/>
    <cellStyle name="40% - Accent4 4 2 2 3 2 3 2 2" xfId="29329"/>
    <cellStyle name="40% - Accent4 4 2 2 3 2 3 2 3" xfId="29330"/>
    <cellStyle name="40% - Accent4 4 2 2 3 2 3 3" xfId="29331"/>
    <cellStyle name="40% - Accent4 4 2 2 3 2 3 3 2" xfId="29332"/>
    <cellStyle name="40% - Accent4 4 2 2 3 2 3 3 3" xfId="29333"/>
    <cellStyle name="40% - Accent4 4 2 2 3 2 3 4" xfId="29334"/>
    <cellStyle name="40% - Accent4 4 2 2 3 2 3 4 2" xfId="29335"/>
    <cellStyle name="40% - Accent4 4 2 2 3 2 3 5" xfId="29336"/>
    <cellStyle name="40% - Accent4 4 2 2 3 2 3 6" xfId="29337"/>
    <cellStyle name="40% - Accent4 4 2 2 3 2 4" xfId="29338"/>
    <cellStyle name="40% - Accent4 4 2 2 3 2 4 2" xfId="29339"/>
    <cellStyle name="40% - Accent4 4 2 2 3 2 4 2 2" xfId="29340"/>
    <cellStyle name="40% - Accent4 4 2 2 3 2 4 2 3" xfId="29341"/>
    <cellStyle name="40% - Accent4 4 2 2 3 2 4 3" xfId="29342"/>
    <cellStyle name="40% - Accent4 4 2 2 3 2 4 3 2" xfId="29343"/>
    <cellStyle name="40% - Accent4 4 2 2 3 2 4 4" xfId="29344"/>
    <cellStyle name="40% - Accent4 4 2 2 3 2 4 5" xfId="29345"/>
    <cellStyle name="40% - Accent4 4 2 2 3 2 5" xfId="29346"/>
    <cellStyle name="40% - Accent4 4 2 2 3 2 5 2" xfId="29347"/>
    <cellStyle name="40% - Accent4 4 2 2 3 2 5 3" xfId="29348"/>
    <cellStyle name="40% - Accent4 4 2 2 3 2 6" xfId="29349"/>
    <cellStyle name="40% - Accent4 4 2 2 3 2 6 2" xfId="29350"/>
    <cellStyle name="40% - Accent4 4 2 2 3 2 6 3" xfId="29351"/>
    <cellStyle name="40% - Accent4 4 2 2 3 2 7" xfId="29352"/>
    <cellStyle name="40% - Accent4 4 2 2 3 2 7 2" xfId="29353"/>
    <cellStyle name="40% - Accent4 4 2 2 3 2 8" xfId="29354"/>
    <cellStyle name="40% - Accent4 4 2 2 3 2 9" xfId="29355"/>
    <cellStyle name="40% - Accent4 4 2 2 3 3" xfId="29356"/>
    <cellStyle name="40% - Accent4 4 2 2 3 3 2" xfId="29357"/>
    <cellStyle name="40% - Accent4 4 2 2 3 3 2 2" xfId="29358"/>
    <cellStyle name="40% - Accent4 4 2 2 3 3 2 3" xfId="29359"/>
    <cellStyle name="40% - Accent4 4 2 2 3 3 3" xfId="29360"/>
    <cellStyle name="40% - Accent4 4 2 2 3 3 3 2" xfId="29361"/>
    <cellStyle name="40% - Accent4 4 2 2 3 3 3 3" xfId="29362"/>
    <cellStyle name="40% - Accent4 4 2 2 3 3 4" xfId="29363"/>
    <cellStyle name="40% - Accent4 4 2 2 3 3 4 2" xfId="29364"/>
    <cellStyle name="40% - Accent4 4 2 2 3 3 5" xfId="29365"/>
    <cellStyle name="40% - Accent4 4 2 2 3 3 6" xfId="29366"/>
    <cellStyle name="40% - Accent4 4 2 2 3 4" xfId="29367"/>
    <cellStyle name="40% - Accent4 4 2 2 3 4 2" xfId="29368"/>
    <cellStyle name="40% - Accent4 4 2 2 3 4 2 2" xfId="29369"/>
    <cellStyle name="40% - Accent4 4 2 2 3 4 2 3" xfId="29370"/>
    <cellStyle name="40% - Accent4 4 2 2 3 4 3" xfId="29371"/>
    <cellStyle name="40% - Accent4 4 2 2 3 4 3 2" xfId="29372"/>
    <cellStyle name="40% - Accent4 4 2 2 3 4 3 3" xfId="29373"/>
    <cellStyle name="40% - Accent4 4 2 2 3 4 4" xfId="29374"/>
    <cellStyle name="40% - Accent4 4 2 2 3 4 4 2" xfId="29375"/>
    <cellStyle name="40% - Accent4 4 2 2 3 4 5" xfId="29376"/>
    <cellStyle name="40% - Accent4 4 2 2 3 4 6" xfId="29377"/>
    <cellStyle name="40% - Accent4 4 2 2 3 5" xfId="29378"/>
    <cellStyle name="40% - Accent4 4 2 2 3 5 2" xfId="29379"/>
    <cellStyle name="40% - Accent4 4 2 2 3 5 2 2" xfId="29380"/>
    <cellStyle name="40% - Accent4 4 2 2 3 5 2 3" xfId="29381"/>
    <cellStyle name="40% - Accent4 4 2 2 3 5 3" xfId="29382"/>
    <cellStyle name="40% - Accent4 4 2 2 3 5 3 2" xfId="29383"/>
    <cellStyle name="40% - Accent4 4 2 2 3 5 4" xfId="29384"/>
    <cellStyle name="40% - Accent4 4 2 2 3 5 5" xfId="29385"/>
    <cellStyle name="40% - Accent4 4 2 2 3 6" xfId="29386"/>
    <cellStyle name="40% - Accent4 4 2 2 3 6 2" xfId="29387"/>
    <cellStyle name="40% - Accent4 4 2 2 3 6 3" xfId="29388"/>
    <cellStyle name="40% - Accent4 4 2 2 3 7" xfId="29389"/>
    <cellStyle name="40% - Accent4 4 2 2 3 7 2" xfId="29390"/>
    <cellStyle name="40% - Accent4 4 2 2 3 7 3" xfId="29391"/>
    <cellStyle name="40% - Accent4 4 2 2 3 8" xfId="29392"/>
    <cellStyle name="40% - Accent4 4 2 2 3 8 2" xfId="29393"/>
    <cellStyle name="40% - Accent4 4 2 2 3 9" xfId="29394"/>
    <cellStyle name="40% - Accent4 4 2 2 4" xfId="2228"/>
    <cellStyle name="40% - Accent4 4 2 2 4 2" xfId="29395"/>
    <cellStyle name="40% - Accent4 4 2 2 4 2 2" xfId="29396"/>
    <cellStyle name="40% - Accent4 4 2 2 4 2 2 2" xfId="29397"/>
    <cellStyle name="40% - Accent4 4 2 2 4 2 2 3" xfId="29398"/>
    <cellStyle name="40% - Accent4 4 2 2 4 2 3" xfId="29399"/>
    <cellStyle name="40% - Accent4 4 2 2 4 2 3 2" xfId="29400"/>
    <cellStyle name="40% - Accent4 4 2 2 4 2 3 3" xfId="29401"/>
    <cellStyle name="40% - Accent4 4 2 2 4 2 4" xfId="29402"/>
    <cellStyle name="40% - Accent4 4 2 2 4 2 4 2" xfId="29403"/>
    <cellStyle name="40% - Accent4 4 2 2 4 2 5" xfId="29404"/>
    <cellStyle name="40% - Accent4 4 2 2 4 2 6" xfId="29405"/>
    <cellStyle name="40% - Accent4 4 2 2 4 3" xfId="29406"/>
    <cellStyle name="40% - Accent4 4 2 2 4 3 2" xfId="29407"/>
    <cellStyle name="40% - Accent4 4 2 2 4 3 2 2" xfId="29408"/>
    <cellStyle name="40% - Accent4 4 2 2 4 3 2 3" xfId="29409"/>
    <cellStyle name="40% - Accent4 4 2 2 4 3 3" xfId="29410"/>
    <cellStyle name="40% - Accent4 4 2 2 4 3 3 2" xfId="29411"/>
    <cellStyle name="40% - Accent4 4 2 2 4 3 3 3" xfId="29412"/>
    <cellStyle name="40% - Accent4 4 2 2 4 3 4" xfId="29413"/>
    <cellStyle name="40% - Accent4 4 2 2 4 3 4 2" xfId="29414"/>
    <cellStyle name="40% - Accent4 4 2 2 4 3 5" xfId="29415"/>
    <cellStyle name="40% - Accent4 4 2 2 4 3 6" xfId="29416"/>
    <cellStyle name="40% - Accent4 4 2 2 4 4" xfId="29417"/>
    <cellStyle name="40% - Accent4 4 2 2 4 4 2" xfId="29418"/>
    <cellStyle name="40% - Accent4 4 2 2 4 4 2 2" xfId="29419"/>
    <cellStyle name="40% - Accent4 4 2 2 4 4 2 3" xfId="29420"/>
    <cellStyle name="40% - Accent4 4 2 2 4 4 3" xfId="29421"/>
    <cellStyle name="40% - Accent4 4 2 2 4 4 3 2" xfId="29422"/>
    <cellStyle name="40% - Accent4 4 2 2 4 4 4" xfId="29423"/>
    <cellStyle name="40% - Accent4 4 2 2 4 4 5" xfId="29424"/>
    <cellStyle name="40% - Accent4 4 2 2 4 5" xfId="29425"/>
    <cellStyle name="40% - Accent4 4 2 2 4 5 2" xfId="29426"/>
    <cellStyle name="40% - Accent4 4 2 2 4 5 3" xfId="29427"/>
    <cellStyle name="40% - Accent4 4 2 2 4 6" xfId="29428"/>
    <cellStyle name="40% - Accent4 4 2 2 4 6 2" xfId="29429"/>
    <cellStyle name="40% - Accent4 4 2 2 4 6 3" xfId="29430"/>
    <cellStyle name="40% - Accent4 4 2 2 4 7" xfId="29431"/>
    <cellStyle name="40% - Accent4 4 2 2 4 7 2" xfId="29432"/>
    <cellStyle name="40% - Accent4 4 2 2 4 8" xfId="29433"/>
    <cellStyle name="40% - Accent4 4 2 2 4 9" xfId="29434"/>
    <cellStyle name="40% - Accent4 4 2 2 5" xfId="29435"/>
    <cellStyle name="40% - Accent4 4 2 2 5 2" xfId="29436"/>
    <cellStyle name="40% - Accent4 4 2 2 5 2 2" xfId="29437"/>
    <cellStyle name="40% - Accent4 4 2 2 5 2 2 2" xfId="29438"/>
    <cellStyle name="40% - Accent4 4 2 2 5 2 2 3" xfId="29439"/>
    <cellStyle name="40% - Accent4 4 2 2 5 2 3" xfId="29440"/>
    <cellStyle name="40% - Accent4 4 2 2 5 2 3 2" xfId="29441"/>
    <cellStyle name="40% - Accent4 4 2 2 5 2 3 3" xfId="29442"/>
    <cellStyle name="40% - Accent4 4 2 2 5 2 4" xfId="29443"/>
    <cellStyle name="40% - Accent4 4 2 2 5 2 4 2" xfId="29444"/>
    <cellStyle name="40% - Accent4 4 2 2 5 2 5" xfId="29445"/>
    <cellStyle name="40% - Accent4 4 2 2 5 2 6" xfId="29446"/>
    <cellStyle name="40% - Accent4 4 2 2 5 3" xfId="29447"/>
    <cellStyle name="40% - Accent4 4 2 2 5 3 2" xfId="29448"/>
    <cellStyle name="40% - Accent4 4 2 2 5 3 2 2" xfId="29449"/>
    <cellStyle name="40% - Accent4 4 2 2 5 3 2 3" xfId="29450"/>
    <cellStyle name="40% - Accent4 4 2 2 5 3 3" xfId="29451"/>
    <cellStyle name="40% - Accent4 4 2 2 5 3 3 2" xfId="29452"/>
    <cellStyle name="40% - Accent4 4 2 2 5 3 3 3" xfId="29453"/>
    <cellStyle name="40% - Accent4 4 2 2 5 3 4" xfId="29454"/>
    <cellStyle name="40% - Accent4 4 2 2 5 3 4 2" xfId="29455"/>
    <cellStyle name="40% - Accent4 4 2 2 5 3 5" xfId="29456"/>
    <cellStyle name="40% - Accent4 4 2 2 5 3 6" xfId="29457"/>
    <cellStyle name="40% - Accent4 4 2 2 5 4" xfId="29458"/>
    <cellStyle name="40% - Accent4 4 2 2 5 4 2" xfId="29459"/>
    <cellStyle name="40% - Accent4 4 2 2 5 4 2 2" xfId="29460"/>
    <cellStyle name="40% - Accent4 4 2 2 5 4 2 3" xfId="29461"/>
    <cellStyle name="40% - Accent4 4 2 2 5 4 3" xfId="29462"/>
    <cellStyle name="40% - Accent4 4 2 2 5 4 3 2" xfId="29463"/>
    <cellStyle name="40% - Accent4 4 2 2 5 4 4" xfId="29464"/>
    <cellStyle name="40% - Accent4 4 2 2 5 4 5" xfId="29465"/>
    <cellStyle name="40% - Accent4 4 2 2 5 5" xfId="29466"/>
    <cellStyle name="40% - Accent4 4 2 2 5 5 2" xfId="29467"/>
    <cellStyle name="40% - Accent4 4 2 2 5 5 3" xfId="29468"/>
    <cellStyle name="40% - Accent4 4 2 2 5 6" xfId="29469"/>
    <cellStyle name="40% - Accent4 4 2 2 5 6 2" xfId="29470"/>
    <cellStyle name="40% - Accent4 4 2 2 5 6 3" xfId="29471"/>
    <cellStyle name="40% - Accent4 4 2 2 5 7" xfId="29472"/>
    <cellStyle name="40% - Accent4 4 2 2 5 7 2" xfId="29473"/>
    <cellStyle name="40% - Accent4 4 2 2 5 8" xfId="29474"/>
    <cellStyle name="40% - Accent4 4 2 2 5 9" xfId="29475"/>
    <cellStyle name="40% - Accent4 4 2 2 6" xfId="29476"/>
    <cellStyle name="40% - Accent4 4 2 2 6 2" xfId="29477"/>
    <cellStyle name="40% - Accent4 4 2 2 6 2 2" xfId="29478"/>
    <cellStyle name="40% - Accent4 4 2 2 6 2 3" xfId="29479"/>
    <cellStyle name="40% - Accent4 4 2 2 6 3" xfId="29480"/>
    <cellStyle name="40% - Accent4 4 2 2 6 3 2" xfId="29481"/>
    <cellStyle name="40% - Accent4 4 2 2 6 3 3" xfId="29482"/>
    <cellStyle name="40% - Accent4 4 2 2 6 4" xfId="29483"/>
    <cellStyle name="40% - Accent4 4 2 2 6 4 2" xfId="29484"/>
    <cellStyle name="40% - Accent4 4 2 2 6 5" xfId="29485"/>
    <cellStyle name="40% - Accent4 4 2 2 6 6" xfId="29486"/>
    <cellStyle name="40% - Accent4 4 2 2 7" xfId="29487"/>
    <cellStyle name="40% - Accent4 4 2 2 7 2" xfId="29488"/>
    <cellStyle name="40% - Accent4 4 2 2 7 2 2" xfId="29489"/>
    <cellStyle name="40% - Accent4 4 2 2 7 2 3" xfId="29490"/>
    <cellStyle name="40% - Accent4 4 2 2 7 3" xfId="29491"/>
    <cellStyle name="40% - Accent4 4 2 2 7 3 2" xfId="29492"/>
    <cellStyle name="40% - Accent4 4 2 2 7 3 3" xfId="29493"/>
    <cellStyle name="40% - Accent4 4 2 2 7 4" xfId="29494"/>
    <cellStyle name="40% - Accent4 4 2 2 7 4 2" xfId="29495"/>
    <cellStyle name="40% - Accent4 4 2 2 7 5" xfId="29496"/>
    <cellStyle name="40% - Accent4 4 2 2 7 6" xfId="29497"/>
    <cellStyle name="40% - Accent4 4 2 2 8" xfId="29498"/>
    <cellStyle name="40% - Accent4 4 2 2 8 2" xfId="29499"/>
    <cellStyle name="40% - Accent4 4 2 2 8 2 2" xfId="29500"/>
    <cellStyle name="40% - Accent4 4 2 2 8 2 3" xfId="29501"/>
    <cellStyle name="40% - Accent4 4 2 2 8 3" xfId="29502"/>
    <cellStyle name="40% - Accent4 4 2 2 8 3 2" xfId="29503"/>
    <cellStyle name="40% - Accent4 4 2 2 8 4" xfId="29504"/>
    <cellStyle name="40% - Accent4 4 2 2 8 5" xfId="29505"/>
    <cellStyle name="40% - Accent4 4 2 2 9" xfId="29506"/>
    <cellStyle name="40% - Accent4 4 2 2 9 2" xfId="29507"/>
    <cellStyle name="40% - Accent4 4 2 2 9 3" xfId="29508"/>
    <cellStyle name="40% - Accent4 4 2 3" xfId="2229"/>
    <cellStyle name="40% - Accent4 4 2 3 10" xfId="29509"/>
    <cellStyle name="40% - Accent4 4 2 3 10 2" xfId="29510"/>
    <cellStyle name="40% - Accent4 4 2 3 11" xfId="29511"/>
    <cellStyle name="40% - Accent4 4 2 3 12" xfId="29512"/>
    <cellStyle name="40% - Accent4 4 2 3 2" xfId="2230"/>
    <cellStyle name="40% - Accent4 4 2 3 2 10" xfId="29513"/>
    <cellStyle name="40% - Accent4 4 2 3 2 2" xfId="2231"/>
    <cellStyle name="40% - Accent4 4 2 3 2 2 2" xfId="29514"/>
    <cellStyle name="40% - Accent4 4 2 3 2 2 2 2" xfId="29515"/>
    <cellStyle name="40% - Accent4 4 2 3 2 2 2 2 2" xfId="29516"/>
    <cellStyle name="40% - Accent4 4 2 3 2 2 2 2 3" xfId="29517"/>
    <cellStyle name="40% - Accent4 4 2 3 2 2 2 3" xfId="29518"/>
    <cellStyle name="40% - Accent4 4 2 3 2 2 2 3 2" xfId="29519"/>
    <cellStyle name="40% - Accent4 4 2 3 2 2 2 3 3" xfId="29520"/>
    <cellStyle name="40% - Accent4 4 2 3 2 2 2 4" xfId="29521"/>
    <cellStyle name="40% - Accent4 4 2 3 2 2 2 4 2" xfId="29522"/>
    <cellStyle name="40% - Accent4 4 2 3 2 2 2 5" xfId="29523"/>
    <cellStyle name="40% - Accent4 4 2 3 2 2 2 6" xfId="29524"/>
    <cellStyle name="40% - Accent4 4 2 3 2 2 3" xfId="29525"/>
    <cellStyle name="40% - Accent4 4 2 3 2 2 3 2" xfId="29526"/>
    <cellStyle name="40% - Accent4 4 2 3 2 2 3 2 2" xfId="29527"/>
    <cellStyle name="40% - Accent4 4 2 3 2 2 3 2 3" xfId="29528"/>
    <cellStyle name="40% - Accent4 4 2 3 2 2 3 3" xfId="29529"/>
    <cellStyle name="40% - Accent4 4 2 3 2 2 3 3 2" xfId="29530"/>
    <cellStyle name="40% - Accent4 4 2 3 2 2 3 3 3" xfId="29531"/>
    <cellStyle name="40% - Accent4 4 2 3 2 2 3 4" xfId="29532"/>
    <cellStyle name="40% - Accent4 4 2 3 2 2 3 4 2" xfId="29533"/>
    <cellStyle name="40% - Accent4 4 2 3 2 2 3 5" xfId="29534"/>
    <cellStyle name="40% - Accent4 4 2 3 2 2 3 6" xfId="29535"/>
    <cellStyle name="40% - Accent4 4 2 3 2 2 4" xfId="29536"/>
    <cellStyle name="40% - Accent4 4 2 3 2 2 4 2" xfId="29537"/>
    <cellStyle name="40% - Accent4 4 2 3 2 2 4 2 2" xfId="29538"/>
    <cellStyle name="40% - Accent4 4 2 3 2 2 4 2 3" xfId="29539"/>
    <cellStyle name="40% - Accent4 4 2 3 2 2 4 3" xfId="29540"/>
    <cellStyle name="40% - Accent4 4 2 3 2 2 4 3 2" xfId="29541"/>
    <cellStyle name="40% - Accent4 4 2 3 2 2 4 4" xfId="29542"/>
    <cellStyle name="40% - Accent4 4 2 3 2 2 4 5" xfId="29543"/>
    <cellStyle name="40% - Accent4 4 2 3 2 2 5" xfId="29544"/>
    <cellStyle name="40% - Accent4 4 2 3 2 2 5 2" xfId="29545"/>
    <cellStyle name="40% - Accent4 4 2 3 2 2 5 3" xfId="29546"/>
    <cellStyle name="40% - Accent4 4 2 3 2 2 6" xfId="29547"/>
    <cellStyle name="40% - Accent4 4 2 3 2 2 6 2" xfId="29548"/>
    <cellStyle name="40% - Accent4 4 2 3 2 2 6 3" xfId="29549"/>
    <cellStyle name="40% - Accent4 4 2 3 2 2 7" xfId="29550"/>
    <cellStyle name="40% - Accent4 4 2 3 2 2 7 2" xfId="29551"/>
    <cellStyle name="40% - Accent4 4 2 3 2 2 8" xfId="29552"/>
    <cellStyle name="40% - Accent4 4 2 3 2 2 9" xfId="29553"/>
    <cellStyle name="40% - Accent4 4 2 3 2 3" xfId="29554"/>
    <cellStyle name="40% - Accent4 4 2 3 2 3 2" xfId="29555"/>
    <cellStyle name="40% - Accent4 4 2 3 2 3 2 2" xfId="29556"/>
    <cellStyle name="40% - Accent4 4 2 3 2 3 2 3" xfId="29557"/>
    <cellStyle name="40% - Accent4 4 2 3 2 3 3" xfId="29558"/>
    <cellStyle name="40% - Accent4 4 2 3 2 3 3 2" xfId="29559"/>
    <cellStyle name="40% - Accent4 4 2 3 2 3 3 3" xfId="29560"/>
    <cellStyle name="40% - Accent4 4 2 3 2 3 4" xfId="29561"/>
    <cellStyle name="40% - Accent4 4 2 3 2 3 4 2" xfId="29562"/>
    <cellStyle name="40% - Accent4 4 2 3 2 3 5" xfId="29563"/>
    <cellStyle name="40% - Accent4 4 2 3 2 3 6" xfId="29564"/>
    <cellStyle name="40% - Accent4 4 2 3 2 4" xfId="29565"/>
    <cellStyle name="40% - Accent4 4 2 3 2 4 2" xfId="29566"/>
    <cellStyle name="40% - Accent4 4 2 3 2 4 2 2" xfId="29567"/>
    <cellStyle name="40% - Accent4 4 2 3 2 4 2 3" xfId="29568"/>
    <cellStyle name="40% - Accent4 4 2 3 2 4 3" xfId="29569"/>
    <cellStyle name="40% - Accent4 4 2 3 2 4 3 2" xfId="29570"/>
    <cellStyle name="40% - Accent4 4 2 3 2 4 3 3" xfId="29571"/>
    <cellStyle name="40% - Accent4 4 2 3 2 4 4" xfId="29572"/>
    <cellStyle name="40% - Accent4 4 2 3 2 4 4 2" xfId="29573"/>
    <cellStyle name="40% - Accent4 4 2 3 2 4 5" xfId="29574"/>
    <cellStyle name="40% - Accent4 4 2 3 2 4 6" xfId="29575"/>
    <cellStyle name="40% - Accent4 4 2 3 2 5" xfId="29576"/>
    <cellStyle name="40% - Accent4 4 2 3 2 5 2" xfId="29577"/>
    <cellStyle name="40% - Accent4 4 2 3 2 5 2 2" xfId="29578"/>
    <cellStyle name="40% - Accent4 4 2 3 2 5 2 3" xfId="29579"/>
    <cellStyle name="40% - Accent4 4 2 3 2 5 3" xfId="29580"/>
    <cellStyle name="40% - Accent4 4 2 3 2 5 3 2" xfId="29581"/>
    <cellStyle name="40% - Accent4 4 2 3 2 5 4" xfId="29582"/>
    <cellStyle name="40% - Accent4 4 2 3 2 5 5" xfId="29583"/>
    <cellStyle name="40% - Accent4 4 2 3 2 6" xfId="29584"/>
    <cellStyle name="40% - Accent4 4 2 3 2 6 2" xfId="29585"/>
    <cellStyle name="40% - Accent4 4 2 3 2 6 3" xfId="29586"/>
    <cellStyle name="40% - Accent4 4 2 3 2 7" xfId="29587"/>
    <cellStyle name="40% - Accent4 4 2 3 2 7 2" xfId="29588"/>
    <cellStyle name="40% - Accent4 4 2 3 2 7 3" xfId="29589"/>
    <cellStyle name="40% - Accent4 4 2 3 2 8" xfId="29590"/>
    <cellStyle name="40% - Accent4 4 2 3 2 8 2" xfId="29591"/>
    <cellStyle name="40% - Accent4 4 2 3 2 9" xfId="29592"/>
    <cellStyle name="40% - Accent4 4 2 3 3" xfId="2232"/>
    <cellStyle name="40% - Accent4 4 2 3 3 2" xfId="29593"/>
    <cellStyle name="40% - Accent4 4 2 3 3 2 2" xfId="29594"/>
    <cellStyle name="40% - Accent4 4 2 3 3 2 2 2" xfId="29595"/>
    <cellStyle name="40% - Accent4 4 2 3 3 2 2 3" xfId="29596"/>
    <cellStyle name="40% - Accent4 4 2 3 3 2 3" xfId="29597"/>
    <cellStyle name="40% - Accent4 4 2 3 3 2 3 2" xfId="29598"/>
    <cellStyle name="40% - Accent4 4 2 3 3 2 3 3" xfId="29599"/>
    <cellStyle name="40% - Accent4 4 2 3 3 2 4" xfId="29600"/>
    <cellStyle name="40% - Accent4 4 2 3 3 2 4 2" xfId="29601"/>
    <cellStyle name="40% - Accent4 4 2 3 3 2 5" xfId="29602"/>
    <cellStyle name="40% - Accent4 4 2 3 3 2 6" xfId="29603"/>
    <cellStyle name="40% - Accent4 4 2 3 3 3" xfId="29604"/>
    <cellStyle name="40% - Accent4 4 2 3 3 3 2" xfId="29605"/>
    <cellStyle name="40% - Accent4 4 2 3 3 3 2 2" xfId="29606"/>
    <cellStyle name="40% - Accent4 4 2 3 3 3 2 3" xfId="29607"/>
    <cellStyle name="40% - Accent4 4 2 3 3 3 3" xfId="29608"/>
    <cellStyle name="40% - Accent4 4 2 3 3 3 3 2" xfId="29609"/>
    <cellStyle name="40% - Accent4 4 2 3 3 3 3 3" xfId="29610"/>
    <cellStyle name="40% - Accent4 4 2 3 3 3 4" xfId="29611"/>
    <cellStyle name="40% - Accent4 4 2 3 3 3 4 2" xfId="29612"/>
    <cellStyle name="40% - Accent4 4 2 3 3 3 5" xfId="29613"/>
    <cellStyle name="40% - Accent4 4 2 3 3 3 6" xfId="29614"/>
    <cellStyle name="40% - Accent4 4 2 3 3 4" xfId="29615"/>
    <cellStyle name="40% - Accent4 4 2 3 3 4 2" xfId="29616"/>
    <cellStyle name="40% - Accent4 4 2 3 3 4 2 2" xfId="29617"/>
    <cellStyle name="40% - Accent4 4 2 3 3 4 2 3" xfId="29618"/>
    <cellStyle name="40% - Accent4 4 2 3 3 4 3" xfId="29619"/>
    <cellStyle name="40% - Accent4 4 2 3 3 4 3 2" xfId="29620"/>
    <cellStyle name="40% - Accent4 4 2 3 3 4 4" xfId="29621"/>
    <cellStyle name="40% - Accent4 4 2 3 3 4 5" xfId="29622"/>
    <cellStyle name="40% - Accent4 4 2 3 3 5" xfId="29623"/>
    <cellStyle name="40% - Accent4 4 2 3 3 5 2" xfId="29624"/>
    <cellStyle name="40% - Accent4 4 2 3 3 5 3" xfId="29625"/>
    <cellStyle name="40% - Accent4 4 2 3 3 6" xfId="29626"/>
    <cellStyle name="40% - Accent4 4 2 3 3 6 2" xfId="29627"/>
    <cellStyle name="40% - Accent4 4 2 3 3 6 3" xfId="29628"/>
    <cellStyle name="40% - Accent4 4 2 3 3 7" xfId="29629"/>
    <cellStyle name="40% - Accent4 4 2 3 3 7 2" xfId="29630"/>
    <cellStyle name="40% - Accent4 4 2 3 3 8" xfId="29631"/>
    <cellStyle name="40% - Accent4 4 2 3 3 9" xfId="29632"/>
    <cellStyle name="40% - Accent4 4 2 3 4" xfId="29633"/>
    <cellStyle name="40% - Accent4 4 2 3 4 2" xfId="29634"/>
    <cellStyle name="40% - Accent4 4 2 3 4 2 2" xfId="29635"/>
    <cellStyle name="40% - Accent4 4 2 3 4 2 2 2" xfId="29636"/>
    <cellStyle name="40% - Accent4 4 2 3 4 2 2 3" xfId="29637"/>
    <cellStyle name="40% - Accent4 4 2 3 4 2 3" xfId="29638"/>
    <cellStyle name="40% - Accent4 4 2 3 4 2 3 2" xfId="29639"/>
    <cellStyle name="40% - Accent4 4 2 3 4 2 3 3" xfId="29640"/>
    <cellStyle name="40% - Accent4 4 2 3 4 2 4" xfId="29641"/>
    <cellStyle name="40% - Accent4 4 2 3 4 2 4 2" xfId="29642"/>
    <cellStyle name="40% - Accent4 4 2 3 4 2 5" xfId="29643"/>
    <cellStyle name="40% - Accent4 4 2 3 4 2 6" xfId="29644"/>
    <cellStyle name="40% - Accent4 4 2 3 4 3" xfId="29645"/>
    <cellStyle name="40% - Accent4 4 2 3 4 3 2" xfId="29646"/>
    <cellStyle name="40% - Accent4 4 2 3 4 3 2 2" xfId="29647"/>
    <cellStyle name="40% - Accent4 4 2 3 4 3 2 3" xfId="29648"/>
    <cellStyle name="40% - Accent4 4 2 3 4 3 3" xfId="29649"/>
    <cellStyle name="40% - Accent4 4 2 3 4 3 3 2" xfId="29650"/>
    <cellStyle name="40% - Accent4 4 2 3 4 3 3 3" xfId="29651"/>
    <cellStyle name="40% - Accent4 4 2 3 4 3 4" xfId="29652"/>
    <cellStyle name="40% - Accent4 4 2 3 4 3 4 2" xfId="29653"/>
    <cellStyle name="40% - Accent4 4 2 3 4 3 5" xfId="29654"/>
    <cellStyle name="40% - Accent4 4 2 3 4 3 6" xfId="29655"/>
    <cellStyle name="40% - Accent4 4 2 3 4 4" xfId="29656"/>
    <cellStyle name="40% - Accent4 4 2 3 4 4 2" xfId="29657"/>
    <cellStyle name="40% - Accent4 4 2 3 4 4 2 2" xfId="29658"/>
    <cellStyle name="40% - Accent4 4 2 3 4 4 2 3" xfId="29659"/>
    <cellStyle name="40% - Accent4 4 2 3 4 4 3" xfId="29660"/>
    <cellStyle name="40% - Accent4 4 2 3 4 4 3 2" xfId="29661"/>
    <cellStyle name="40% - Accent4 4 2 3 4 4 4" xfId="29662"/>
    <cellStyle name="40% - Accent4 4 2 3 4 4 5" xfId="29663"/>
    <cellStyle name="40% - Accent4 4 2 3 4 5" xfId="29664"/>
    <cellStyle name="40% - Accent4 4 2 3 4 5 2" xfId="29665"/>
    <cellStyle name="40% - Accent4 4 2 3 4 5 3" xfId="29666"/>
    <cellStyle name="40% - Accent4 4 2 3 4 6" xfId="29667"/>
    <cellStyle name="40% - Accent4 4 2 3 4 6 2" xfId="29668"/>
    <cellStyle name="40% - Accent4 4 2 3 4 6 3" xfId="29669"/>
    <cellStyle name="40% - Accent4 4 2 3 4 7" xfId="29670"/>
    <cellStyle name="40% - Accent4 4 2 3 4 7 2" xfId="29671"/>
    <cellStyle name="40% - Accent4 4 2 3 4 8" xfId="29672"/>
    <cellStyle name="40% - Accent4 4 2 3 4 9" xfId="29673"/>
    <cellStyle name="40% - Accent4 4 2 3 5" xfId="29674"/>
    <cellStyle name="40% - Accent4 4 2 3 5 2" xfId="29675"/>
    <cellStyle name="40% - Accent4 4 2 3 5 2 2" xfId="29676"/>
    <cellStyle name="40% - Accent4 4 2 3 5 2 3" xfId="29677"/>
    <cellStyle name="40% - Accent4 4 2 3 5 3" xfId="29678"/>
    <cellStyle name="40% - Accent4 4 2 3 5 3 2" xfId="29679"/>
    <cellStyle name="40% - Accent4 4 2 3 5 3 3" xfId="29680"/>
    <cellStyle name="40% - Accent4 4 2 3 5 4" xfId="29681"/>
    <cellStyle name="40% - Accent4 4 2 3 5 4 2" xfId="29682"/>
    <cellStyle name="40% - Accent4 4 2 3 5 5" xfId="29683"/>
    <cellStyle name="40% - Accent4 4 2 3 5 6" xfId="29684"/>
    <cellStyle name="40% - Accent4 4 2 3 6" xfId="29685"/>
    <cellStyle name="40% - Accent4 4 2 3 6 2" xfId="29686"/>
    <cellStyle name="40% - Accent4 4 2 3 6 2 2" xfId="29687"/>
    <cellStyle name="40% - Accent4 4 2 3 6 2 3" xfId="29688"/>
    <cellStyle name="40% - Accent4 4 2 3 6 3" xfId="29689"/>
    <cellStyle name="40% - Accent4 4 2 3 6 3 2" xfId="29690"/>
    <cellStyle name="40% - Accent4 4 2 3 6 3 3" xfId="29691"/>
    <cellStyle name="40% - Accent4 4 2 3 6 4" xfId="29692"/>
    <cellStyle name="40% - Accent4 4 2 3 6 4 2" xfId="29693"/>
    <cellStyle name="40% - Accent4 4 2 3 6 5" xfId="29694"/>
    <cellStyle name="40% - Accent4 4 2 3 6 6" xfId="29695"/>
    <cellStyle name="40% - Accent4 4 2 3 7" xfId="29696"/>
    <cellStyle name="40% - Accent4 4 2 3 7 2" xfId="29697"/>
    <cellStyle name="40% - Accent4 4 2 3 7 2 2" xfId="29698"/>
    <cellStyle name="40% - Accent4 4 2 3 7 2 3" xfId="29699"/>
    <cellStyle name="40% - Accent4 4 2 3 7 3" xfId="29700"/>
    <cellStyle name="40% - Accent4 4 2 3 7 3 2" xfId="29701"/>
    <cellStyle name="40% - Accent4 4 2 3 7 4" xfId="29702"/>
    <cellStyle name="40% - Accent4 4 2 3 7 5" xfId="29703"/>
    <cellStyle name="40% - Accent4 4 2 3 8" xfId="29704"/>
    <cellStyle name="40% - Accent4 4 2 3 8 2" xfId="29705"/>
    <cellStyle name="40% - Accent4 4 2 3 8 3" xfId="29706"/>
    <cellStyle name="40% - Accent4 4 2 3 9" xfId="29707"/>
    <cellStyle name="40% - Accent4 4 2 3 9 2" xfId="29708"/>
    <cellStyle name="40% - Accent4 4 2 3 9 3" xfId="29709"/>
    <cellStyle name="40% - Accent4 4 2 4" xfId="2233"/>
    <cellStyle name="40% - Accent4 4 2 4 10" xfId="29710"/>
    <cellStyle name="40% - Accent4 4 2 4 2" xfId="2234"/>
    <cellStyle name="40% - Accent4 4 2 4 2 2" xfId="29711"/>
    <cellStyle name="40% - Accent4 4 2 4 2 2 2" xfId="29712"/>
    <cellStyle name="40% - Accent4 4 2 4 2 2 2 2" xfId="29713"/>
    <cellStyle name="40% - Accent4 4 2 4 2 2 2 3" xfId="29714"/>
    <cellStyle name="40% - Accent4 4 2 4 2 2 3" xfId="29715"/>
    <cellStyle name="40% - Accent4 4 2 4 2 2 3 2" xfId="29716"/>
    <cellStyle name="40% - Accent4 4 2 4 2 2 3 3" xfId="29717"/>
    <cellStyle name="40% - Accent4 4 2 4 2 2 4" xfId="29718"/>
    <cellStyle name="40% - Accent4 4 2 4 2 2 4 2" xfId="29719"/>
    <cellStyle name="40% - Accent4 4 2 4 2 2 5" xfId="29720"/>
    <cellStyle name="40% - Accent4 4 2 4 2 2 6" xfId="29721"/>
    <cellStyle name="40% - Accent4 4 2 4 2 3" xfId="29722"/>
    <cellStyle name="40% - Accent4 4 2 4 2 3 2" xfId="29723"/>
    <cellStyle name="40% - Accent4 4 2 4 2 3 2 2" xfId="29724"/>
    <cellStyle name="40% - Accent4 4 2 4 2 3 2 3" xfId="29725"/>
    <cellStyle name="40% - Accent4 4 2 4 2 3 3" xfId="29726"/>
    <cellStyle name="40% - Accent4 4 2 4 2 3 3 2" xfId="29727"/>
    <cellStyle name="40% - Accent4 4 2 4 2 3 3 3" xfId="29728"/>
    <cellStyle name="40% - Accent4 4 2 4 2 3 4" xfId="29729"/>
    <cellStyle name="40% - Accent4 4 2 4 2 3 4 2" xfId="29730"/>
    <cellStyle name="40% - Accent4 4 2 4 2 3 5" xfId="29731"/>
    <cellStyle name="40% - Accent4 4 2 4 2 3 6" xfId="29732"/>
    <cellStyle name="40% - Accent4 4 2 4 2 4" xfId="29733"/>
    <cellStyle name="40% - Accent4 4 2 4 2 4 2" xfId="29734"/>
    <cellStyle name="40% - Accent4 4 2 4 2 4 2 2" xfId="29735"/>
    <cellStyle name="40% - Accent4 4 2 4 2 4 2 3" xfId="29736"/>
    <cellStyle name="40% - Accent4 4 2 4 2 4 3" xfId="29737"/>
    <cellStyle name="40% - Accent4 4 2 4 2 4 3 2" xfId="29738"/>
    <cellStyle name="40% - Accent4 4 2 4 2 4 4" xfId="29739"/>
    <cellStyle name="40% - Accent4 4 2 4 2 4 5" xfId="29740"/>
    <cellStyle name="40% - Accent4 4 2 4 2 5" xfId="29741"/>
    <cellStyle name="40% - Accent4 4 2 4 2 5 2" xfId="29742"/>
    <cellStyle name="40% - Accent4 4 2 4 2 5 3" xfId="29743"/>
    <cellStyle name="40% - Accent4 4 2 4 2 6" xfId="29744"/>
    <cellStyle name="40% - Accent4 4 2 4 2 6 2" xfId="29745"/>
    <cellStyle name="40% - Accent4 4 2 4 2 6 3" xfId="29746"/>
    <cellStyle name="40% - Accent4 4 2 4 2 7" xfId="29747"/>
    <cellStyle name="40% - Accent4 4 2 4 2 7 2" xfId="29748"/>
    <cellStyle name="40% - Accent4 4 2 4 2 8" xfId="29749"/>
    <cellStyle name="40% - Accent4 4 2 4 2 9" xfId="29750"/>
    <cellStyle name="40% - Accent4 4 2 4 3" xfId="29751"/>
    <cellStyle name="40% - Accent4 4 2 4 3 2" xfId="29752"/>
    <cellStyle name="40% - Accent4 4 2 4 3 2 2" xfId="29753"/>
    <cellStyle name="40% - Accent4 4 2 4 3 2 3" xfId="29754"/>
    <cellStyle name="40% - Accent4 4 2 4 3 3" xfId="29755"/>
    <cellStyle name="40% - Accent4 4 2 4 3 3 2" xfId="29756"/>
    <cellStyle name="40% - Accent4 4 2 4 3 3 3" xfId="29757"/>
    <cellStyle name="40% - Accent4 4 2 4 3 4" xfId="29758"/>
    <cellStyle name="40% - Accent4 4 2 4 3 4 2" xfId="29759"/>
    <cellStyle name="40% - Accent4 4 2 4 3 5" xfId="29760"/>
    <cellStyle name="40% - Accent4 4 2 4 3 6" xfId="29761"/>
    <cellStyle name="40% - Accent4 4 2 4 4" xfId="29762"/>
    <cellStyle name="40% - Accent4 4 2 4 4 2" xfId="29763"/>
    <cellStyle name="40% - Accent4 4 2 4 4 2 2" xfId="29764"/>
    <cellStyle name="40% - Accent4 4 2 4 4 2 3" xfId="29765"/>
    <cellStyle name="40% - Accent4 4 2 4 4 3" xfId="29766"/>
    <cellStyle name="40% - Accent4 4 2 4 4 3 2" xfId="29767"/>
    <cellStyle name="40% - Accent4 4 2 4 4 3 3" xfId="29768"/>
    <cellStyle name="40% - Accent4 4 2 4 4 4" xfId="29769"/>
    <cellStyle name="40% - Accent4 4 2 4 4 4 2" xfId="29770"/>
    <cellStyle name="40% - Accent4 4 2 4 4 5" xfId="29771"/>
    <cellStyle name="40% - Accent4 4 2 4 4 6" xfId="29772"/>
    <cellStyle name="40% - Accent4 4 2 4 5" xfId="29773"/>
    <cellStyle name="40% - Accent4 4 2 4 5 2" xfId="29774"/>
    <cellStyle name="40% - Accent4 4 2 4 5 2 2" xfId="29775"/>
    <cellStyle name="40% - Accent4 4 2 4 5 2 3" xfId="29776"/>
    <cellStyle name="40% - Accent4 4 2 4 5 3" xfId="29777"/>
    <cellStyle name="40% - Accent4 4 2 4 5 3 2" xfId="29778"/>
    <cellStyle name="40% - Accent4 4 2 4 5 4" xfId="29779"/>
    <cellStyle name="40% - Accent4 4 2 4 5 5" xfId="29780"/>
    <cellStyle name="40% - Accent4 4 2 4 6" xfId="29781"/>
    <cellStyle name="40% - Accent4 4 2 4 6 2" xfId="29782"/>
    <cellStyle name="40% - Accent4 4 2 4 6 3" xfId="29783"/>
    <cellStyle name="40% - Accent4 4 2 4 7" xfId="29784"/>
    <cellStyle name="40% - Accent4 4 2 4 7 2" xfId="29785"/>
    <cellStyle name="40% - Accent4 4 2 4 7 3" xfId="29786"/>
    <cellStyle name="40% - Accent4 4 2 4 8" xfId="29787"/>
    <cellStyle name="40% - Accent4 4 2 4 8 2" xfId="29788"/>
    <cellStyle name="40% - Accent4 4 2 4 9" xfId="29789"/>
    <cellStyle name="40% - Accent4 4 2 5" xfId="2235"/>
    <cellStyle name="40% - Accent4 4 2 5 2" xfId="29790"/>
    <cellStyle name="40% - Accent4 4 2 5 2 2" xfId="29791"/>
    <cellStyle name="40% - Accent4 4 2 5 2 2 2" xfId="29792"/>
    <cellStyle name="40% - Accent4 4 2 5 2 2 3" xfId="29793"/>
    <cellStyle name="40% - Accent4 4 2 5 2 3" xfId="29794"/>
    <cellStyle name="40% - Accent4 4 2 5 2 3 2" xfId="29795"/>
    <cellStyle name="40% - Accent4 4 2 5 2 3 3" xfId="29796"/>
    <cellStyle name="40% - Accent4 4 2 5 2 4" xfId="29797"/>
    <cellStyle name="40% - Accent4 4 2 5 2 4 2" xfId="29798"/>
    <cellStyle name="40% - Accent4 4 2 5 2 5" xfId="29799"/>
    <cellStyle name="40% - Accent4 4 2 5 2 6" xfId="29800"/>
    <cellStyle name="40% - Accent4 4 2 5 3" xfId="29801"/>
    <cellStyle name="40% - Accent4 4 2 5 3 2" xfId="29802"/>
    <cellStyle name="40% - Accent4 4 2 5 3 2 2" xfId="29803"/>
    <cellStyle name="40% - Accent4 4 2 5 3 2 3" xfId="29804"/>
    <cellStyle name="40% - Accent4 4 2 5 3 3" xfId="29805"/>
    <cellStyle name="40% - Accent4 4 2 5 3 3 2" xfId="29806"/>
    <cellStyle name="40% - Accent4 4 2 5 3 3 3" xfId="29807"/>
    <cellStyle name="40% - Accent4 4 2 5 3 4" xfId="29808"/>
    <cellStyle name="40% - Accent4 4 2 5 3 4 2" xfId="29809"/>
    <cellStyle name="40% - Accent4 4 2 5 3 5" xfId="29810"/>
    <cellStyle name="40% - Accent4 4 2 5 3 6" xfId="29811"/>
    <cellStyle name="40% - Accent4 4 2 5 4" xfId="29812"/>
    <cellStyle name="40% - Accent4 4 2 5 4 2" xfId="29813"/>
    <cellStyle name="40% - Accent4 4 2 5 4 2 2" xfId="29814"/>
    <cellStyle name="40% - Accent4 4 2 5 4 2 3" xfId="29815"/>
    <cellStyle name="40% - Accent4 4 2 5 4 3" xfId="29816"/>
    <cellStyle name="40% - Accent4 4 2 5 4 3 2" xfId="29817"/>
    <cellStyle name="40% - Accent4 4 2 5 4 4" xfId="29818"/>
    <cellStyle name="40% - Accent4 4 2 5 4 5" xfId="29819"/>
    <cellStyle name="40% - Accent4 4 2 5 5" xfId="29820"/>
    <cellStyle name="40% - Accent4 4 2 5 5 2" xfId="29821"/>
    <cellStyle name="40% - Accent4 4 2 5 5 3" xfId="29822"/>
    <cellStyle name="40% - Accent4 4 2 5 6" xfId="29823"/>
    <cellStyle name="40% - Accent4 4 2 5 6 2" xfId="29824"/>
    <cellStyle name="40% - Accent4 4 2 5 6 3" xfId="29825"/>
    <cellStyle name="40% - Accent4 4 2 5 7" xfId="29826"/>
    <cellStyle name="40% - Accent4 4 2 5 7 2" xfId="29827"/>
    <cellStyle name="40% - Accent4 4 2 5 8" xfId="29828"/>
    <cellStyle name="40% - Accent4 4 2 5 9" xfId="29829"/>
    <cellStyle name="40% - Accent4 4 2 6" xfId="13934"/>
    <cellStyle name="40% - Accent4 4 2 6 2" xfId="29830"/>
    <cellStyle name="40% - Accent4 4 2 6 2 2" xfId="29831"/>
    <cellStyle name="40% - Accent4 4 2 6 2 2 2" xfId="29832"/>
    <cellStyle name="40% - Accent4 4 2 6 2 2 3" xfId="29833"/>
    <cellStyle name="40% - Accent4 4 2 6 2 3" xfId="29834"/>
    <cellStyle name="40% - Accent4 4 2 6 2 3 2" xfId="29835"/>
    <cellStyle name="40% - Accent4 4 2 6 2 3 3" xfId="29836"/>
    <cellStyle name="40% - Accent4 4 2 6 2 4" xfId="29837"/>
    <cellStyle name="40% - Accent4 4 2 6 2 4 2" xfId="29838"/>
    <cellStyle name="40% - Accent4 4 2 6 2 5" xfId="29839"/>
    <cellStyle name="40% - Accent4 4 2 6 2 6" xfId="29840"/>
    <cellStyle name="40% - Accent4 4 2 6 3" xfId="29841"/>
    <cellStyle name="40% - Accent4 4 2 6 3 2" xfId="29842"/>
    <cellStyle name="40% - Accent4 4 2 6 3 2 2" xfId="29843"/>
    <cellStyle name="40% - Accent4 4 2 6 3 2 3" xfId="29844"/>
    <cellStyle name="40% - Accent4 4 2 6 3 3" xfId="29845"/>
    <cellStyle name="40% - Accent4 4 2 6 3 3 2" xfId="29846"/>
    <cellStyle name="40% - Accent4 4 2 6 3 3 3" xfId="29847"/>
    <cellStyle name="40% - Accent4 4 2 6 3 4" xfId="29848"/>
    <cellStyle name="40% - Accent4 4 2 6 3 4 2" xfId="29849"/>
    <cellStyle name="40% - Accent4 4 2 6 3 5" xfId="29850"/>
    <cellStyle name="40% - Accent4 4 2 6 3 6" xfId="29851"/>
    <cellStyle name="40% - Accent4 4 2 6 4" xfId="29852"/>
    <cellStyle name="40% - Accent4 4 2 6 4 2" xfId="29853"/>
    <cellStyle name="40% - Accent4 4 2 6 4 2 2" xfId="29854"/>
    <cellStyle name="40% - Accent4 4 2 6 4 2 3" xfId="29855"/>
    <cellStyle name="40% - Accent4 4 2 6 4 3" xfId="29856"/>
    <cellStyle name="40% - Accent4 4 2 6 4 3 2" xfId="29857"/>
    <cellStyle name="40% - Accent4 4 2 6 4 4" xfId="29858"/>
    <cellStyle name="40% - Accent4 4 2 6 4 5" xfId="29859"/>
    <cellStyle name="40% - Accent4 4 2 6 5" xfId="29860"/>
    <cellStyle name="40% - Accent4 4 2 6 5 2" xfId="29861"/>
    <cellStyle name="40% - Accent4 4 2 6 5 3" xfId="29862"/>
    <cellStyle name="40% - Accent4 4 2 6 6" xfId="29863"/>
    <cellStyle name="40% - Accent4 4 2 6 6 2" xfId="29864"/>
    <cellStyle name="40% - Accent4 4 2 6 6 3" xfId="29865"/>
    <cellStyle name="40% - Accent4 4 2 6 7" xfId="29866"/>
    <cellStyle name="40% - Accent4 4 2 6 7 2" xfId="29867"/>
    <cellStyle name="40% - Accent4 4 2 6 8" xfId="29868"/>
    <cellStyle name="40% - Accent4 4 2 6 9" xfId="29869"/>
    <cellStyle name="40% - Accent4 4 2 7" xfId="29870"/>
    <cellStyle name="40% - Accent4 4 2 7 2" xfId="29871"/>
    <cellStyle name="40% - Accent4 4 2 7 2 2" xfId="29872"/>
    <cellStyle name="40% - Accent4 4 2 7 2 3" xfId="29873"/>
    <cellStyle name="40% - Accent4 4 2 7 3" xfId="29874"/>
    <cellStyle name="40% - Accent4 4 2 7 3 2" xfId="29875"/>
    <cellStyle name="40% - Accent4 4 2 7 3 3" xfId="29876"/>
    <cellStyle name="40% - Accent4 4 2 7 4" xfId="29877"/>
    <cellStyle name="40% - Accent4 4 2 7 4 2" xfId="29878"/>
    <cellStyle name="40% - Accent4 4 2 7 5" xfId="29879"/>
    <cellStyle name="40% - Accent4 4 2 7 6" xfId="29880"/>
    <cellStyle name="40% - Accent4 4 2 8" xfId="29881"/>
    <cellStyle name="40% - Accent4 4 2 8 2" xfId="29882"/>
    <cellStyle name="40% - Accent4 4 2 8 2 2" xfId="29883"/>
    <cellStyle name="40% - Accent4 4 2 8 2 3" xfId="29884"/>
    <cellStyle name="40% - Accent4 4 2 8 3" xfId="29885"/>
    <cellStyle name="40% - Accent4 4 2 8 3 2" xfId="29886"/>
    <cellStyle name="40% - Accent4 4 2 8 3 3" xfId="29887"/>
    <cellStyle name="40% - Accent4 4 2 8 4" xfId="29888"/>
    <cellStyle name="40% - Accent4 4 2 8 4 2" xfId="29889"/>
    <cellStyle name="40% - Accent4 4 2 8 5" xfId="29890"/>
    <cellStyle name="40% - Accent4 4 2 8 6" xfId="29891"/>
    <cellStyle name="40% - Accent4 4 2 9" xfId="29892"/>
    <cellStyle name="40% - Accent4 4 2 9 2" xfId="29893"/>
    <cellStyle name="40% - Accent4 4 2 9 2 2" xfId="29894"/>
    <cellStyle name="40% - Accent4 4 2 9 2 3" xfId="29895"/>
    <cellStyle name="40% - Accent4 4 2 9 3" xfId="29896"/>
    <cellStyle name="40% - Accent4 4 2 9 3 2" xfId="29897"/>
    <cellStyle name="40% - Accent4 4 2 9 4" xfId="29898"/>
    <cellStyle name="40% - Accent4 4 2 9 5" xfId="29899"/>
    <cellStyle name="40% - Accent4 4 3" xfId="2236"/>
    <cellStyle name="40% - Accent4 4 3 10" xfId="29900"/>
    <cellStyle name="40% - Accent4 4 3 10 2" xfId="29901"/>
    <cellStyle name="40% - Accent4 4 3 10 3" xfId="29902"/>
    <cellStyle name="40% - Accent4 4 3 11" xfId="29903"/>
    <cellStyle name="40% - Accent4 4 3 11 2" xfId="29904"/>
    <cellStyle name="40% - Accent4 4 3 12" xfId="29905"/>
    <cellStyle name="40% - Accent4 4 3 13" xfId="29906"/>
    <cellStyle name="40% - Accent4 4 3 14" xfId="29907"/>
    <cellStyle name="40% - Accent4 4 3 2" xfId="2237"/>
    <cellStyle name="40% - Accent4 4 3 2 10" xfId="29908"/>
    <cellStyle name="40% - Accent4 4 3 2 10 2" xfId="29909"/>
    <cellStyle name="40% - Accent4 4 3 2 11" xfId="29910"/>
    <cellStyle name="40% - Accent4 4 3 2 12" xfId="29911"/>
    <cellStyle name="40% - Accent4 4 3 2 2" xfId="2238"/>
    <cellStyle name="40% - Accent4 4 3 2 2 10" xfId="29912"/>
    <cellStyle name="40% - Accent4 4 3 2 2 2" xfId="2239"/>
    <cellStyle name="40% - Accent4 4 3 2 2 2 2" xfId="29913"/>
    <cellStyle name="40% - Accent4 4 3 2 2 2 2 2" xfId="29914"/>
    <cellStyle name="40% - Accent4 4 3 2 2 2 2 2 2" xfId="29915"/>
    <cellStyle name="40% - Accent4 4 3 2 2 2 2 2 3" xfId="29916"/>
    <cellStyle name="40% - Accent4 4 3 2 2 2 2 3" xfId="29917"/>
    <cellStyle name="40% - Accent4 4 3 2 2 2 2 3 2" xfId="29918"/>
    <cellStyle name="40% - Accent4 4 3 2 2 2 2 3 3" xfId="29919"/>
    <cellStyle name="40% - Accent4 4 3 2 2 2 2 4" xfId="29920"/>
    <cellStyle name="40% - Accent4 4 3 2 2 2 2 4 2" xfId="29921"/>
    <cellStyle name="40% - Accent4 4 3 2 2 2 2 5" xfId="29922"/>
    <cellStyle name="40% - Accent4 4 3 2 2 2 2 6" xfId="29923"/>
    <cellStyle name="40% - Accent4 4 3 2 2 2 3" xfId="29924"/>
    <cellStyle name="40% - Accent4 4 3 2 2 2 3 2" xfId="29925"/>
    <cellStyle name="40% - Accent4 4 3 2 2 2 3 2 2" xfId="29926"/>
    <cellStyle name="40% - Accent4 4 3 2 2 2 3 2 3" xfId="29927"/>
    <cellStyle name="40% - Accent4 4 3 2 2 2 3 3" xfId="29928"/>
    <cellStyle name="40% - Accent4 4 3 2 2 2 3 3 2" xfId="29929"/>
    <cellStyle name="40% - Accent4 4 3 2 2 2 3 3 3" xfId="29930"/>
    <cellStyle name="40% - Accent4 4 3 2 2 2 3 4" xfId="29931"/>
    <cellStyle name="40% - Accent4 4 3 2 2 2 3 4 2" xfId="29932"/>
    <cellStyle name="40% - Accent4 4 3 2 2 2 3 5" xfId="29933"/>
    <cellStyle name="40% - Accent4 4 3 2 2 2 3 6" xfId="29934"/>
    <cellStyle name="40% - Accent4 4 3 2 2 2 4" xfId="29935"/>
    <cellStyle name="40% - Accent4 4 3 2 2 2 4 2" xfId="29936"/>
    <cellStyle name="40% - Accent4 4 3 2 2 2 4 2 2" xfId="29937"/>
    <cellStyle name="40% - Accent4 4 3 2 2 2 4 2 3" xfId="29938"/>
    <cellStyle name="40% - Accent4 4 3 2 2 2 4 3" xfId="29939"/>
    <cellStyle name="40% - Accent4 4 3 2 2 2 4 3 2" xfId="29940"/>
    <cellStyle name="40% - Accent4 4 3 2 2 2 4 4" xfId="29941"/>
    <cellStyle name="40% - Accent4 4 3 2 2 2 4 5" xfId="29942"/>
    <cellStyle name="40% - Accent4 4 3 2 2 2 5" xfId="29943"/>
    <cellStyle name="40% - Accent4 4 3 2 2 2 5 2" xfId="29944"/>
    <cellStyle name="40% - Accent4 4 3 2 2 2 5 3" xfId="29945"/>
    <cellStyle name="40% - Accent4 4 3 2 2 2 6" xfId="29946"/>
    <cellStyle name="40% - Accent4 4 3 2 2 2 6 2" xfId="29947"/>
    <cellStyle name="40% - Accent4 4 3 2 2 2 6 3" xfId="29948"/>
    <cellStyle name="40% - Accent4 4 3 2 2 2 7" xfId="29949"/>
    <cellStyle name="40% - Accent4 4 3 2 2 2 7 2" xfId="29950"/>
    <cellStyle name="40% - Accent4 4 3 2 2 2 8" xfId="29951"/>
    <cellStyle name="40% - Accent4 4 3 2 2 2 9" xfId="29952"/>
    <cellStyle name="40% - Accent4 4 3 2 2 3" xfId="29953"/>
    <cellStyle name="40% - Accent4 4 3 2 2 3 2" xfId="29954"/>
    <cellStyle name="40% - Accent4 4 3 2 2 3 2 2" xfId="29955"/>
    <cellStyle name="40% - Accent4 4 3 2 2 3 2 3" xfId="29956"/>
    <cellStyle name="40% - Accent4 4 3 2 2 3 3" xfId="29957"/>
    <cellStyle name="40% - Accent4 4 3 2 2 3 3 2" xfId="29958"/>
    <cellStyle name="40% - Accent4 4 3 2 2 3 3 3" xfId="29959"/>
    <cellStyle name="40% - Accent4 4 3 2 2 3 4" xfId="29960"/>
    <cellStyle name="40% - Accent4 4 3 2 2 3 4 2" xfId="29961"/>
    <cellStyle name="40% - Accent4 4 3 2 2 3 5" xfId="29962"/>
    <cellStyle name="40% - Accent4 4 3 2 2 3 6" xfId="29963"/>
    <cellStyle name="40% - Accent4 4 3 2 2 4" xfId="29964"/>
    <cellStyle name="40% - Accent4 4 3 2 2 4 2" xfId="29965"/>
    <cellStyle name="40% - Accent4 4 3 2 2 4 2 2" xfId="29966"/>
    <cellStyle name="40% - Accent4 4 3 2 2 4 2 3" xfId="29967"/>
    <cellStyle name="40% - Accent4 4 3 2 2 4 3" xfId="29968"/>
    <cellStyle name="40% - Accent4 4 3 2 2 4 3 2" xfId="29969"/>
    <cellStyle name="40% - Accent4 4 3 2 2 4 3 3" xfId="29970"/>
    <cellStyle name="40% - Accent4 4 3 2 2 4 4" xfId="29971"/>
    <cellStyle name="40% - Accent4 4 3 2 2 4 4 2" xfId="29972"/>
    <cellStyle name="40% - Accent4 4 3 2 2 4 5" xfId="29973"/>
    <cellStyle name="40% - Accent4 4 3 2 2 4 6" xfId="29974"/>
    <cellStyle name="40% - Accent4 4 3 2 2 5" xfId="29975"/>
    <cellStyle name="40% - Accent4 4 3 2 2 5 2" xfId="29976"/>
    <cellStyle name="40% - Accent4 4 3 2 2 5 2 2" xfId="29977"/>
    <cellStyle name="40% - Accent4 4 3 2 2 5 2 3" xfId="29978"/>
    <cellStyle name="40% - Accent4 4 3 2 2 5 3" xfId="29979"/>
    <cellStyle name="40% - Accent4 4 3 2 2 5 3 2" xfId="29980"/>
    <cellStyle name="40% - Accent4 4 3 2 2 5 4" xfId="29981"/>
    <cellStyle name="40% - Accent4 4 3 2 2 5 5" xfId="29982"/>
    <cellStyle name="40% - Accent4 4 3 2 2 6" xfId="29983"/>
    <cellStyle name="40% - Accent4 4 3 2 2 6 2" xfId="29984"/>
    <cellStyle name="40% - Accent4 4 3 2 2 6 3" xfId="29985"/>
    <cellStyle name="40% - Accent4 4 3 2 2 7" xfId="29986"/>
    <cellStyle name="40% - Accent4 4 3 2 2 7 2" xfId="29987"/>
    <cellStyle name="40% - Accent4 4 3 2 2 7 3" xfId="29988"/>
    <cellStyle name="40% - Accent4 4 3 2 2 8" xfId="29989"/>
    <cellStyle name="40% - Accent4 4 3 2 2 8 2" xfId="29990"/>
    <cellStyle name="40% - Accent4 4 3 2 2 9" xfId="29991"/>
    <cellStyle name="40% - Accent4 4 3 2 3" xfId="2240"/>
    <cellStyle name="40% - Accent4 4 3 2 3 2" xfId="29992"/>
    <cellStyle name="40% - Accent4 4 3 2 3 2 2" xfId="29993"/>
    <cellStyle name="40% - Accent4 4 3 2 3 2 2 2" xfId="29994"/>
    <cellStyle name="40% - Accent4 4 3 2 3 2 2 3" xfId="29995"/>
    <cellStyle name="40% - Accent4 4 3 2 3 2 3" xfId="29996"/>
    <cellStyle name="40% - Accent4 4 3 2 3 2 3 2" xfId="29997"/>
    <cellStyle name="40% - Accent4 4 3 2 3 2 3 3" xfId="29998"/>
    <cellStyle name="40% - Accent4 4 3 2 3 2 4" xfId="29999"/>
    <cellStyle name="40% - Accent4 4 3 2 3 2 4 2" xfId="30000"/>
    <cellStyle name="40% - Accent4 4 3 2 3 2 5" xfId="30001"/>
    <cellStyle name="40% - Accent4 4 3 2 3 2 6" xfId="30002"/>
    <cellStyle name="40% - Accent4 4 3 2 3 3" xfId="30003"/>
    <cellStyle name="40% - Accent4 4 3 2 3 3 2" xfId="30004"/>
    <cellStyle name="40% - Accent4 4 3 2 3 3 2 2" xfId="30005"/>
    <cellStyle name="40% - Accent4 4 3 2 3 3 2 3" xfId="30006"/>
    <cellStyle name="40% - Accent4 4 3 2 3 3 3" xfId="30007"/>
    <cellStyle name="40% - Accent4 4 3 2 3 3 3 2" xfId="30008"/>
    <cellStyle name="40% - Accent4 4 3 2 3 3 3 3" xfId="30009"/>
    <cellStyle name="40% - Accent4 4 3 2 3 3 4" xfId="30010"/>
    <cellStyle name="40% - Accent4 4 3 2 3 3 4 2" xfId="30011"/>
    <cellStyle name="40% - Accent4 4 3 2 3 3 5" xfId="30012"/>
    <cellStyle name="40% - Accent4 4 3 2 3 3 6" xfId="30013"/>
    <cellStyle name="40% - Accent4 4 3 2 3 4" xfId="30014"/>
    <cellStyle name="40% - Accent4 4 3 2 3 4 2" xfId="30015"/>
    <cellStyle name="40% - Accent4 4 3 2 3 4 2 2" xfId="30016"/>
    <cellStyle name="40% - Accent4 4 3 2 3 4 2 3" xfId="30017"/>
    <cellStyle name="40% - Accent4 4 3 2 3 4 3" xfId="30018"/>
    <cellStyle name="40% - Accent4 4 3 2 3 4 3 2" xfId="30019"/>
    <cellStyle name="40% - Accent4 4 3 2 3 4 4" xfId="30020"/>
    <cellStyle name="40% - Accent4 4 3 2 3 4 5" xfId="30021"/>
    <cellStyle name="40% - Accent4 4 3 2 3 5" xfId="30022"/>
    <cellStyle name="40% - Accent4 4 3 2 3 5 2" xfId="30023"/>
    <cellStyle name="40% - Accent4 4 3 2 3 5 3" xfId="30024"/>
    <cellStyle name="40% - Accent4 4 3 2 3 6" xfId="30025"/>
    <cellStyle name="40% - Accent4 4 3 2 3 6 2" xfId="30026"/>
    <cellStyle name="40% - Accent4 4 3 2 3 6 3" xfId="30027"/>
    <cellStyle name="40% - Accent4 4 3 2 3 7" xfId="30028"/>
    <cellStyle name="40% - Accent4 4 3 2 3 7 2" xfId="30029"/>
    <cellStyle name="40% - Accent4 4 3 2 3 8" xfId="30030"/>
    <cellStyle name="40% - Accent4 4 3 2 3 9" xfId="30031"/>
    <cellStyle name="40% - Accent4 4 3 2 4" xfId="30032"/>
    <cellStyle name="40% - Accent4 4 3 2 4 2" xfId="30033"/>
    <cellStyle name="40% - Accent4 4 3 2 4 2 2" xfId="30034"/>
    <cellStyle name="40% - Accent4 4 3 2 4 2 2 2" xfId="30035"/>
    <cellStyle name="40% - Accent4 4 3 2 4 2 2 3" xfId="30036"/>
    <cellStyle name="40% - Accent4 4 3 2 4 2 3" xfId="30037"/>
    <cellStyle name="40% - Accent4 4 3 2 4 2 3 2" xfId="30038"/>
    <cellStyle name="40% - Accent4 4 3 2 4 2 3 3" xfId="30039"/>
    <cellStyle name="40% - Accent4 4 3 2 4 2 4" xfId="30040"/>
    <cellStyle name="40% - Accent4 4 3 2 4 2 4 2" xfId="30041"/>
    <cellStyle name="40% - Accent4 4 3 2 4 2 5" xfId="30042"/>
    <cellStyle name="40% - Accent4 4 3 2 4 2 6" xfId="30043"/>
    <cellStyle name="40% - Accent4 4 3 2 4 3" xfId="30044"/>
    <cellStyle name="40% - Accent4 4 3 2 4 3 2" xfId="30045"/>
    <cellStyle name="40% - Accent4 4 3 2 4 3 2 2" xfId="30046"/>
    <cellStyle name="40% - Accent4 4 3 2 4 3 2 3" xfId="30047"/>
    <cellStyle name="40% - Accent4 4 3 2 4 3 3" xfId="30048"/>
    <cellStyle name="40% - Accent4 4 3 2 4 3 3 2" xfId="30049"/>
    <cellStyle name="40% - Accent4 4 3 2 4 3 3 3" xfId="30050"/>
    <cellStyle name="40% - Accent4 4 3 2 4 3 4" xfId="30051"/>
    <cellStyle name="40% - Accent4 4 3 2 4 3 4 2" xfId="30052"/>
    <cellStyle name="40% - Accent4 4 3 2 4 3 5" xfId="30053"/>
    <cellStyle name="40% - Accent4 4 3 2 4 3 6" xfId="30054"/>
    <cellStyle name="40% - Accent4 4 3 2 4 4" xfId="30055"/>
    <cellStyle name="40% - Accent4 4 3 2 4 4 2" xfId="30056"/>
    <cellStyle name="40% - Accent4 4 3 2 4 4 2 2" xfId="30057"/>
    <cellStyle name="40% - Accent4 4 3 2 4 4 2 3" xfId="30058"/>
    <cellStyle name="40% - Accent4 4 3 2 4 4 3" xfId="30059"/>
    <cellStyle name="40% - Accent4 4 3 2 4 4 3 2" xfId="30060"/>
    <cellStyle name="40% - Accent4 4 3 2 4 4 4" xfId="30061"/>
    <cellStyle name="40% - Accent4 4 3 2 4 4 5" xfId="30062"/>
    <cellStyle name="40% - Accent4 4 3 2 4 5" xfId="30063"/>
    <cellStyle name="40% - Accent4 4 3 2 4 5 2" xfId="30064"/>
    <cellStyle name="40% - Accent4 4 3 2 4 5 3" xfId="30065"/>
    <cellStyle name="40% - Accent4 4 3 2 4 6" xfId="30066"/>
    <cellStyle name="40% - Accent4 4 3 2 4 6 2" xfId="30067"/>
    <cellStyle name="40% - Accent4 4 3 2 4 6 3" xfId="30068"/>
    <cellStyle name="40% - Accent4 4 3 2 4 7" xfId="30069"/>
    <cellStyle name="40% - Accent4 4 3 2 4 7 2" xfId="30070"/>
    <cellStyle name="40% - Accent4 4 3 2 4 8" xfId="30071"/>
    <cellStyle name="40% - Accent4 4 3 2 4 9" xfId="30072"/>
    <cellStyle name="40% - Accent4 4 3 2 5" xfId="30073"/>
    <cellStyle name="40% - Accent4 4 3 2 5 2" xfId="30074"/>
    <cellStyle name="40% - Accent4 4 3 2 5 2 2" xfId="30075"/>
    <cellStyle name="40% - Accent4 4 3 2 5 2 3" xfId="30076"/>
    <cellStyle name="40% - Accent4 4 3 2 5 3" xfId="30077"/>
    <cellStyle name="40% - Accent4 4 3 2 5 3 2" xfId="30078"/>
    <cellStyle name="40% - Accent4 4 3 2 5 3 3" xfId="30079"/>
    <cellStyle name="40% - Accent4 4 3 2 5 4" xfId="30080"/>
    <cellStyle name="40% - Accent4 4 3 2 5 4 2" xfId="30081"/>
    <cellStyle name="40% - Accent4 4 3 2 5 5" xfId="30082"/>
    <cellStyle name="40% - Accent4 4 3 2 5 6" xfId="30083"/>
    <cellStyle name="40% - Accent4 4 3 2 6" xfId="30084"/>
    <cellStyle name="40% - Accent4 4 3 2 6 2" xfId="30085"/>
    <cellStyle name="40% - Accent4 4 3 2 6 2 2" xfId="30086"/>
    <cellStyle name="40% - Accent4 4 3 2 6 2 3" xfId="30087"/>
    <cellStyle name="40% - Accent4 4 3 2 6 3" xfId="30088"/>
    <cellStyle name="40% - Accent4 4 3 2 6 3 2" xfId="30089"/>
    <cellStyle name="40% - Accent4 4 3 2 6 3 3" xfId="30090"/>
    <cellStyle name="40% - Accent4 4 3 2 6 4" xfId="30091"/>
    <cellStyle name="40% - Accent4 4 3 2 6 4 2" xfId="30092"/>
    <cellStyle name="40% - Accent4 4 3 2 6 5" xfId="30093"/>
    <cellStyle name="40% - Accent4 4 3 2 6 6" xfId="30094"/>
    <cellStyle name="40% - Accent4 4 3 2 7" xfId="30095"/>
    <cellStyle name="40% - Accent4 4 3 2 7 2" xfId="30096"/>
    <cellStyle name="40% - Accent4 4 3 2 7 2 2" xfId="30097"/>
    <cellStyle name="40% - Accent4 4 3 2 7 2 3" xfId="30098"/>
    <cellStyle name="40% - Accent4 4 3 2 7 3" xfId="30099"/>
    <cellStyle name="40% - Accent4 4 3 2 7 3 2" xfId="30100"/>
    <cellStyle name="40% - Accent4 4 3 2 7 4" xfId="30101"/>
    <cellStyle name="40% - Accent4 4 3 2 7 5" xfId="30102"/>
    <cellStyle name="40% - Accent4 4 3 2 8" xfId="30103"/>
    <cellStyle name="40% - Accent4 4 3 2 8 2" xfId="30104"/>
    <cellStyle name="40% - Accent4 4 3 2 8 3" xfId="30105"/>
    <cellStyle name="40% - Accent4 4 3 2 9" xfId="30106"/>
    <cellStyle name="40% - Accent4 4 3 2 9 2" xfId="30107"/>
    <cellStyle name="40% - Accent4 4 3 2 9 3" xfId="30108"/>
    <cellStyle name="40% - Accent4 4 3 3" xfId="2241"/>
    <cellStyle name="40% - Accent4 4 3 3 10" xfId="30109"/>
    <cellStyle name="40% - Accent4 4 3 3 2" xfId="2242"/>
    <cellStyle name="40% - Accent4 4 3 3 2 2" xfId="30110"/>
    <cellStyle name="40% - Accent4 4 3 3 2 2 2" xfId="30111"/>
    <cellStyle name="40% - Accent4 4 3 3 2 2 2 2" xfId="30112"/>
    <cellStyle name="40% - Accent4 4 3 3 2 2 2 3" xfId="30113"/>
    <cellStyle name="40% - Accent4 4 3 3 2 2 3" xfId="30114"/>
    <cellStyle name="40% - Accent4 4 3 3 2 2 3 2" xfId="30115"/>
    <cellStyle name="40% - Accent4 4 3 3 2 2 3 3" xfId="30116"/>
    <cellStyle name="40% - Accent4 4 3 3 2 2 4" xfId="30117"/>
    <cellStyle name="40% - Accent4 4 3 3 2 2 4 2" xfId="30118"/>
    <cellStyle name="40% - Accent4 4 3 3 2 2 5" xfId="30119"/>
    <cellStyle name="40% - Accent4 4 3 3 2 2 6" xfId="30120"/>
    <cellStyle name="40% - Accent4 4 3 3 2 3" xfId="30121"/>
    <cellStyle name="40% - Accent4 4 3 3 2 3 2" xfId="30122"/>
    <cellStyle name="40% - Accent4 4 3 3 2 3 2 2" xfId="30123"/>
    <cellStyle name="40% - Accent4 4 3 3 2 3 2 3" xfId="30124"/>
    <cellStyle name="40% - Accent4 4 3 3 2 3 3" xfId="30125"/>
    <cellStyle name="40% - Accent4 4 3 3 2 3 3 2" xfId="30126"/>
    <cellStyle name="40% - Accent4 4 3 3 2 3 3 3" xfId="30127"/>
    <cellStyle name="40% - Accent4 4 3 3 2 3 4" xfId="30128"/>
    <cellStyle name="40% - Accent4 4 3 3 2 3 4 2" xfId="30129"/>
    <cellStyle name="40% - Accent4 4 3 3 2 3 5" xfId="30130"/>
    <cellStyle name="40% - Accent4 4 3 3 2 3 6" xfId="30131"/>
    <cellStyle name="40% - Accent4 4 3 3 2 4" xfId="30132"/>
    <cellStyle name="40% - Accent4 4 3 3 2 4 2" xfId="30133"/>
    <cellStyle name="40% - Accent4 4 3 3 2 4 2 2" xfId="30134"/>
    <cellStyle name="40% - Accent4 4 3 3 2 4 2 3" xfId="30135"/>
    <cellStyle name="40% - Accent4 4 3 3 2 4 3" xfId="30136"/>
    <cellStyle name="40% - Accent4 4 3 3 2 4 3 2" xfId="30137"/>
    <cellStyle name="40% - Accent4 4 3 3 2 4 4" xfId="30138"/>
    <cellStyle name="40% - Accent4 4 3 3 2 4 5" xfId="30139"/>
    <cellStyle name="40% - Accent4 4 3 3 2 5" xfId="30140"/>
    <cellStyle name="40% - Accent4 4 3 3 2 5 2" xfId="30141"/>
    <cellStyle name="40% - Accent4 4 3 3 2 5 3" xfId="30142"/>
    <cellStyle name="40% - Accent4 4 3 3 2 6" xfId="30143"/>
    <cellStyle name="40% - Accent4 4 3 3 2 6 2" xfId="30144"/>
    <cellStyle name="40% - Accent4 4 3 3 2 6 3" xfId="30145"/>
    <cellStyle name="40% - Accent4 4 3 3 2 7" xfId="30146"/>
    <cellStyle name="40% - Accent4 4 3 3 2 7 2" xfId="30147"/>
    <cellStyle name="40% - Accent4 4 3 3 2 8" xfId="30148"/>
    <cellStyle name="40% - Accent4 4 3 3 2 9" xfId="30149"/>
    <cellStyle name="40% - Accent4 4 3 3 3" xfId="30150"/>
    <cellStyle name="40% - Accent4 4 3 3 3 2" xfId="30151"/>
    <cellStyle name="40% - Accent4 4 3 3 3 2 2" xfId="30152"/>
    <cellStyle name="40% - Accent4 4 3 3 3 2 3" xfId="30153"/>
    <cellStyle name="40% - Accent4 4 3 3 3 3" xfId="30154"/>
    <cellStyle name="40% - Accent4 4 3 3 3 3 2" xfId="30155"/>
    <cellStyle name="40% - Accent4 4 3 3 3 3 3" xfId="30156"/>
    <cellStyle name="40% - Accent4 4 3 3 3 4" xfId="30157"/>
    <cellStyle name="40% - Accent4 4 3 3 3 4 2" xfId="30158"/>
    <cellStyle name="40% - Accent4 4 3 3 3 5" xfId="30159"/>
    <cellStyle name="40% - Accent4 4 3 3 3 6" xfId="30160"/>
    <cellStyle name="40% - Accent4 4 3 3 4" xfId="30161"/>
    <cellStyle name="40% - Accent4 4 3 3 4 2" xfId="30162"/>
    <cellStyle name="40% - Accent4 4 3 3 4 2 2" xfId="30163"/>
    <cellStyle name="40% - Accent4 4 3 3 4 2 3" xfId="30164"/>
    <cellStyle name="40% - Accent4 4 3 3 4 3" xfId="30165"/>
    <cellStyle name="40% - Accent4 4 3 3 4 3 2" xfId="30166"/>
    <cellStyle name="40% - Accent4 4 3 3 4 3 3" xfId="30167"/>
    <cellStyle name="40% - Accent4 4 3 3 4 4" xfId="30168"/>
    <cellStyle name="40% - Accent4 4 3 3 4 4 2" xfId="30169"/>
    <cellStyle name="40% - Accent4 4 3 3 4 5" xfId="30170"/>
    <cellStyle name="40% - Accent4 4 3 3 4 6" xfId="30171"/>
    <cellStyle name="40% - Accent4 4 3 3 5" xfId="30172"/>
    <cellStyle name="40% - Accent4 4 3 3 5 2" xfId="30173"/>
    <cellStyle name="40% - Accent4 4 3 3 5 2 2" xfId="30174"/>
    <cellStyle name="40% - Accent4 4 3 3 5 2 3" xfId="30175"/>
    <cellStyle name="40% - Accent4 4 3 3 5 3" xfId="30176"/>
    <cellStyle name="40% - Accent4 4 3 3 5 3 2" xfId="30177"/>
    <cellStyle name="40% - Accent4 4 3 3 5 4" xfId="30178"/>
    <cellStyle name="40% - Accent4 4 3 3 5 5" xfId="30179"/>
    <cellStyle name="40% - Accent4 4 3 3 6" xfId="30180"/>
    <cellStyle name="40% - Accent4 4 3 3 6 2" xfId="30181"/>
    <cellStyle name="40% - Accent4 4 3 3 6 3" xfId="30182"/>
    <cellStyle name="40% - Accent4 4 3 3 7" xfId="30183"/>
    <cellStyle name="40% - Accent4 4 3 3 7 2" xfId="30184"/>
    <cellStyle name="40% - Accent4 4 3 3 7 3" xfId="30185"/>
    <cellStyle name="40% - Accent4 4 3 3 8" xfId="30186"/>
    <cellStyle name="40% - Accent4 4 3 3 8 2" xfId="30187"/>
    <cellStyle name="40% - Accent4 4 3 3 9" xfId="30188"/>
    <cellStyle name="40% - Accent4 4 3 4" xfId="2243"/>
    <cellStyle name="40% - Accent4 4 3 4 2" xfId="30189"/>
    <cellStyle name="40% - Accent4 4 3 4 2 2" xfId="30190"/>
    <cellStyle name="40% - Accent4 4 3 4 2 2 2" xfId="30191"/>
    <cellStyle name="40% - Accent4 4 3 4 2 2 3" xfId="30192"/>
    <cellStyle name="40% - Accent4 4 3 4 2 3" xfId="30193"/>
    <cellStyle name="40% - Accent4 4 3 4 2 3 2" xfId="30194"/>
    <cellStyle name="40% - Accent4 4 3 4 2 3 3" xfId="30195"/>
    <cellStyle name="40% - Accent4 4 3 4 2 4" xfId="30196"/>
    <cellStyle name="40% - Accent4 4 3 4 2 4 2" xfId="30197"/>
    <cellStyle name="40% - Accent4 4 3 4 2 5" xfId="30198"/>
    <cellStyle name="40% - Accent4 4 3 4 2 6" xfId="30199"/>
    <cellStyle name="40% - Accent4 4 3 4 3" xfId="30200"/>
    <cellStyle name="40% - Accent4 4 3 4 3 2" xfId="30201"/>
    <cellStyle name="40% - Accent4 4 3 4 3 2 2" xfId="30202"/>
    <cellStyle name="40% - Accent4 4 3 4 3 2 3" xfId="30203"/>
    <cellStyle name="40% - Accent4 4 3 4 3 3" xfId="30204"/>
    <cellStyle name="40% - Accent4 4 3 4 3 3 2" xfId="30205"/>
    <cellStyle name="40% - Accent4 4 3 4 3 3 3" xfId="30206"/>
    <cellStyle name="40% - Accent4 4 3 4 3 4" xfId="30207"/>
    <cellStyle name="40% - Accent4 4 3 4 3 4 2" xfId="30208"/>
    <cellStyle name="40% - Accent4 4 3 4 3 5" xfId="30209"/>
    <cellStyle name="40% - Accent4 4 3 4 3 6" xfId="30210"/>
    <cellStyle name="40% - Accent4 4 3 4 4" xfId="30211"/>
    <cellStyle name="40% - Accent4 4 3 4 4 2" xfId="30212"/>
    <cellStyle name="40% - Accent4 4 3 4 4 2 2" xfId="30213"/>
    <cellStyle name="40% - Accent4 4 3 4 4 2 3" xfId="30214"/>
    <cellStyle name="40% - Accent4 4 3 4 4 3" xfId="30215"/>
    <cellStyle name="40% - Accent4 4 3 4 4 3 2" xfId="30216"/>
    <cellStyle name="40% - Accent4 4 3 4 4 4" xfId="30217"/>
    <cellStyle name="40% - Accent4 4 3 4 4 5" xfId="30218"/>
    <cellStyle name="40% - Accent4 4 3 4 5" xfId="30219"/>
    <cellStyle name="40% - Accent4 4 3 4 5 2" xfId="30220"/>
    <cellStyle name="40% - Accent4 4 3 4 5 3" xfId="30221"/>
    <cellStyle name="40% - Accent4 4 3 4 6" xfId="30222"/>
    <cellStyle name="40% - Accent4 4 3 4 6 2" xfId="30223"/>
    <cellStyle name="40% - Accent4 4 3 4 6 3" xfId="30224"/>
    <cellStyle name="40% - Accent4 4 3 4 7" xfId="30225"/>
    <cellStyle name="40% - Accent4 4 3 4 7 2" xfId="30226"/>
    <cellStyle name="40% - Accent4 4 3 4 8" xfId="30227"/>
    <cellStyle name="40% - Accent4 4 3 4 9" xfId="30228"/>
    <cellStyle name="40% - Accent4 4 3 5" xfId="8894"/>
    <cellStyle name="40% - Accent4 4 3 5 2" xfId="30229"/>
    <cellStyle name="40% - Accent4 4 3 5 2 2" xfId="30230"/>
    <cellStyle name="40% - Accent4 4 3 5 2 2 2" xfId="30231"/>
    <cellStyle name="40% - Accent4 4 3 5 2 2 3" xfId="30232"/>
    <cellStyle name="40% - Accent4 4 3 5 2 3" xfId="30233"/>
    <cellStyle name="40% - Accent4 4 3 5 2 3 2" xfId="30234"/>
    <cellStyle name="40% - Accent4 4 3 5 2 3 3" xfId="30235"/>
    <cellStyle name="40% - Accent4 4 3 5 2 4" xfId="30236"/>
    <cellStyle name="40% - Accent4 4 3 5 2 4 2" xfId="30237"/>
    <cellStyle name="40% - Accent4 4 3 5 2 5" xfId="30238"/>
    <cellStyle name="40% - Accent4 4 3 5 2 6" xfId="30239"/>
    <cellStyle name="40% - Accent4 4 3 5 3" xfId="30240"/>
    <cellStyle name="40% - Accent4 4 3 5 3 2" xfId="30241"/>
    <cellStyle name="40% - Accent4 4 3 5 3 2 2" xfId="30242"/>
    <cellStyle name="40% - Accent4 4 3 5 3 2 3" xfId="30243"/>
    <cellStyle name="40% - Accent4 4 3 5 3 3" xfId="30244"/>
    <cellStyle name="40% - Accent4 4 3 5 3 3 2" xfId="30245"/>
    <cellStyle name="40% - Accent4 4 3 5 3 3 3" xfId="30246"/>
    <cellStyle name="40% - Accent4 4 3 5 3 4" xfId="30247"/>
    <cellStyle name="40% - Accent4 4 3 5 3 4 2" xfId="30248"/>
    <cellStyle name="40% - Accent4 4 3 5 3 5" xfId="30249"/>
    <cellStyle name="40% - Accent4 4 3 5 3 6" xfId="30250"/>
    <cellStyle name="40% - Accent4 4 3 5 4" xfId="30251"/>
    <cellStyle name="40% - Accent4 4 3 5 4 2" xfId="30252"/>
    <cellStyle name="40% - Accent4 4 3 5 4 2 2" xfId="30253"/>
    <cellStyle name="40% - Accent4 4 3 5 4 2 3" xfId="30254"/>
    <cellStyle name="40% - Accent4 4 3 5 4 3" xfId="30255"/>
    <cellStyle name="40% - Accent4 4 3 5 4 3 2" xfId="30256"/>
    <cellStyle name="40% - Accent4 4 3 5 4 4" xfId="30257"/>
    <cellStyle name="40% - Accent4 4 3 5 4 5" xfId="30258"/>
    <cellStyle name="40% - Accent4 4 3 5 5" xfId="30259"/>
    <cellStyle name="40% - Accent4 4 3 5 5 2" xfId="30260"/>
    <cellStyle name="40% - Accent4 4 3 5 5 3" xfId="30261"/>
    <cellStyle name="40% - Accent4 4 3 5 6" xfId="30262"/>
    <cellStyle name="40% - Accent4 4 3 5 6 2" xfId="30263"/>
    <cellStyle name="40% - Accent4 4 3 5 6 3" xfId="30264"/>
    <cellStyle name="40% - Accent4 4 3 5 7" xfId="30265"/>
    <cellStyle name="40% - Accent4 4 3 5 7 2" xfId="30266"/>
    <cellStyle name="40% - Accent4 4 3 5 8" xfId="30267"/>
    <cellStyle name="40% - Accent4 4 3 5 9" xfId="30268"/>
    <cellStyle name="40% - Accent4 4 3 6" xfId="30269"/>
    <cellStyle name="40% - Accent4 4 3 6 2" xfId="30270"/>
    <cellStyle name="40% - Accent4 4 3 6 2 2" xfId="30271"/>
    <cellStyle name="40% - Accent4 4 3 6 2 3" xfId="30272"/>
    <cellStyle name="40% - Accent4 4 3 6 3" xfId="30273"/>
    <cellStyle name="40% - Accent4 4 3 6 3 2" xfId="30274"/>
    <cellStyle name="40% - Accent4 4 3 6 3 3" xfId="30275"/>
    <cellStyle name="40% - Accent4 4 3 6 4" xfId="30276"/>
    <cellStyle name="40% - Accent4 4 3 6 4 2" xfId="30277"/>
    <cellStyle name="40% - Accent4 4 3 6 5" xfId="30278"/>
    <cellStyle name="40% - Accent4 4 3 6 6" xfId="30279"/>
    <cellStyle name="40% - Accent4 4 3 7" xfId="30280"/>
    <cellStyle name="40% - Accent4 4 3 7 2" xfId="30281"/>
    <cellStyle name="40% - Accent4 4 3 7 2 2" xfId="30282"/>
    <cellStyle name="40% - Accent4 4 3 7 2 3" xfId="30283"/>
    <cellStyle name="40% - Accent4 4 3 7 3" xfId="30284"/>
    <cellStyle name="40% - Accent4 4 3 7 3 2" xfId="30285"/>
    <cellStyle name="40% - Accent4 4 3 7 3 3" xfId="30286"/>
    <cellStyle name="40% - Accent4 4 3 7 4" xfId="30287"/>
    <cellStyle name="40% - Accent4 4 3 7 4 2" xfId="30288"/>
    <cellStyle name="40% - Accent4 4 3 7 5" xfId="30289"/>
    <cellStyle name="40% - Accent4 4 3 7 6" xfId="30290"/>
    <cellStyle name="40% - Accent4 4 3 8" xfId="30291"/>
    <cellStyle name="40% - Accent4 4 3 8 2" xfId="30292"/>
    <cellStyle name="40% - Accent4 4 3 8 2 2" xfId="30293"/>
    <cellStyle name="40% - Accent4 4 3 8 2 3" xfId="30294"/>
    <cellStyle name="40% - Accent4 4 3 8 3" xfId="30295"/>
    <cellStyle name="40% - Accent4 4 3 8 3 2" xfId="30296"/>
    <cellStyle name="40% - Accent4 4 3 8 4" xfId="30297"/>
    <cellStyle name="40% - Accent4 4 3 8 5" xfId="30298"/>
    <cellStyle name="40% - Accent4 4 3 9" xfId="30299"/>
    <cellStyle name="40% - Accent4 4 3 9 2" xfId="30300"/>
    <cellStyle name="40% - Accent4 4 3 9 3" xfId="30301"/>
    <cellStyle name="40% - Accent4 4 4" xfId="2244"/>
    <cellStyle name="40% - Accent4 4 4 10" xfId="30302"/>
    <cellStyle name="40% - Accent4 4 4 10 2" xfId="30303"/>
    <cellStyle name="40% - Accent4 4 4 11" xfId="30304"/>
    <cellStyle name="40% - Accent4 4 4 12" xfId="30305"/>
    <cellStyle name="40% - Accent4 4 4 2" xfId="2245"/>
    <cellStyle name="40% - Accent4 4 4 2 10" xfId="30306"/>
    <cellStyle name="40% - Accent4 4 4 2 2" xfId="2246"/>
    <cellStyle name="40% - Accent4 4 4 2 2 2" xfId="30307"/>
    <cellStyle name="40% - Accent4 4 4 2 2 2 2" xfId="30308"/>
    <cellStyle name="40% - Accent4 4 4 2 2 2 2 2" xfId="30309"/>
    <cellStyle name="40% - Accent4 4 4 2 2 2 2 3" xfId="30310"/>
    <cellStyle name="40% - Accent4 4 4 2 2 2 3" xfId="30311"/>
    <cellStyle name="40% - Accent4 4 4 2 2 2 3 2" xfId="30312"/>
    <cellStyle name="40% - Accent4 4 4 2 2 2 3 3" xfId="30313"/>
    <cellStyle name="40% - Accent4 4 4 2 2 2 4" xfId="30314"/>
    <cellStyle name="40% - Accent4 4 4 2 2 2 4 2" xfId="30315"/>
    <cellStyle name="40% - Accent4 4 4 2 2 2 5" xfId="30316"/>
    <cellStyle name="40% - Accent4 4 4 2 2 2 6" xfId="30317"/>
    <cellStyle name="40% - Accent4 4 4 2 2 3" xfId="30318"/>
    <cellStyle name="40% - Accent4 4 4 2 2 3 2" xfId="30319"/>
    <cellStyle name="40% - Accent4 4 4 2 2 3 2 2" xfId="30320"/>
    <cellStyle name="40% - Accent4 4 4 2 2 3 2 3" xfId="30321"/>
    <cellStyle name="40% - Accent4 4 4 2 2 3 3" xfId="30322"/>
    <cellStyle name="40% - Accent4 4 4 2 2 3 3 2" xfId="30323"/>
    <cellStyle name="40% - Accent4 4 4 2 2 3 3 3" xfId="30324"/>
    <cellStyle name="40% - Accent4 4 4 2 2 3 4" xfId="30325"/>
    <cellStyle name="40% - Accent4 4 4 2 2 3 4 2" xfId="30326"/>
    <cellStyle name="40% - Accent4 4 4 2 2 3 5" xfId="30327"/>
    <cellStyle name="40% - Accent4 4 4 2 2 3 6" xfId="30328"/>
    <cellStyle name="40% - Accent4 4 4 2 2 4" xfId="30329"/>
    <cellStyle name="40% - Accent4 4 4 2 2 4 2" xfId="30330"/>
    <cellStyle name="40% - Accent4 4 4 2 2 4 2 2" xfId="30331"/>
    <cellStyle name="40% - Accent4 4 4 2 2 4 2 3" xfId="30332"/>
    <cellStyle name="40% - Accent4 4 4 2 2 4 3" xfId="30333"/>
    <cellStyle name="40% - Accent4 4 4 2 2 4 3 2" xfId="30334"/>
    <cellStyle name="40% - Accent4 4 4 2 2 4 4" xfId="30335"/>
    <cellStyle name="40% - Accent4 4 4 2 2 4 5" xfId="30336"/>
    <cellStyle name="40% - Accent4 4 4 2 2 5" xfId="30337"/>
    <cellStyle name="40% - Accent4 4 4 2 2 5 2" xfId="30338"/>
    <cellStyle name="40% - Accent4 4 4 2 2 5 3" xfId="30339"/>
    <cellStyle name="40% - Accent4 4 4 2 2 6" xfId="30340"/>
    <cellStyle name="40% - Accent4 4 4 2 2 6 2" xfId="30341"/>
    <cellStyle name="40% - Accent4 4 4 2 2 6 3" xfId="30342"/>
    <cellStyle name="40% - Accent4 4 4 2 2 7" xfId="30343"/>
    <cellStyle name="40% - Accent4 4 4 2 2 7 2" xfId="30344"/>
    <cellStyle name="40% - Accent4 4 4 2 2 8" xfId="30345"/>
    <cellStyle name="40% - Accent4 4 4 2 2 9" xfId="30346"/>
    <cellStyle name="40% - Accent4 4 4 2 3" xfId="30347"/>
    <cellStyle name="40% - Accent4 4 4 2 3 2" xfId="30348"/>
    <cellStyle name="40% - Accent4 4 4 2 3 2 2" xfId="30349"/>
    <cellStyle name="40% - Accent4 4 4 2 3 2 3" xfId="30350"/>
    <cellStyle name="40% - Accent4 4 4 2 3 3" xfId="30351"/>
    <cellStyle name="40% - Accent4 4 4 2 3 3 2" xfId="30352"/>
    <cellStyle name="40% - Accent4 4 4 2 3 3 3" xfId="30353"/>
    <cellStyle name="40% - Accent4 4 4 2 3 4" xfId="30354"/>
    <cellStyle name="40% - Accent4 4 4 2 3 4 2" xfId="30355"/>
    <cellStyle name="40% - Accent4 4 4 2 3 5" xfId="30356"/>
    <cellStyle name="40% - Accent4 4 4 2 3 6" xfId="30357"/>
    <cellStyle name="40% - Accent4 4 4 2 4" xfId="30358"/>
    <cellStyle name="40% - Accent4 4 4 2 4 2" xfId="30359"/>
    <cellStyle name="40% - Accent4 4 4 2 4 2 2" xfId="30360"/>
    <cellStyle name="40% - Accent4 4 4 2 4 2 3" xfId="30361"/>
    <cellStyle name="40% - Accent4 4 4 2 4 3" xfId="30362"/>
    <cellStyle name="40% - Accent4 4 4 2 4 3 2" xfId="30363"/>
    <cellStyle name="40% - Accent4 4 4 2 4 3 3" xfId="30364"/>
    <cellStyle name="40% - Accent4 4 4 2 4 4" xfId="30365"/>
    <cellStyle name="40% - Accent4 4 4 2 4 4 2" xfId="30366"/>
    <cellStyle name="40% - Accent4 4 4 2 4 5" xfId="30367"/>
    <cellStyle name="40% - Accent4 4 4 2 4 6" xfId="30368"/>
    <cellStyle name="40% - Accent4 4 4 2 5" xfId="30369"/>
    <cellStyle name="40% - Accent4 4 4 2 5 2" xfId="30370"/>
    <cellStyle name="40% - Accent4 4 4 2 5 2 2" xfId="30371"/>
    <cellStyle name="40% - Accent4 4 4 2 5 2 3" xfId="30372"/>
    <cellStyle name="40% - Accent4 4 4 2 5 3" xfId="30373"/>
    <cellStyle name="40% - Accent4 4 4 2 5 3 2" xfId="30374"/>
    <cellStyle name="40% - Accent4 4 4 2 5 4" xfId="30375"/>
    <cellStyle name="40% - Accent4 4 4 2 5 5" xfId="30376"/>
    <cellStyle name="40% - Accent4 4 4 2 6" xfId="30377"/>
    <cellStyle name="40% - Accent4 4 4 2 6 2" xfId="30378"/>
    <cellStyle name="40% - Accent4 4 4 2 6 3" xfId="30379"/>
    <cellStyle name="40% - Accent4 4 4 2 7" xfId="30380"/>
    <cellStyle name="40% - Accent4 4 4 2 7 2" xfId="30381"/>
    <cellStyle name="40% - Accent4 4 4 2 7 3" xfId="30382"/>
    <cellStyle name="40% - Accent4 4 4 2 8" xfId="30383"/>
    <cellStyle name="40% - Accent4 4 4 2 8 2" xfId="30384"/>
    <cellStyle name="40% - Accent4 4 4 2 9" xfId="30385"/>
    <cellStyle name="40% - Accent4 4 4 3" xfId="2247"/>
    <cellStyle name="40% - Accent4 4 4 3 2" xfId="30386"/>
    <cellStyle name="40% - Accent4 4 4 3 2 2" xfId="30387"/>
    <cellStyle name="40% - Accent4 4 4 3 2 2 2" xfId="30388"/>
    <cellStyle name="40% - Accent4 4 4 3 2 2 3" xfId="30389"/>
    <cellStyle name="40% - Accent4 4 4 3 2 3" xfId="30390"/>
    <cellStyle name="40% - Accent4 4 4 3 2 3 2" xfId="30391"/>
    <cellStyle name="40% - Accent4 4 4 3 2 3 3" xfId="30392"/>
    <cellStyle name="40% - Accent4 4 4 3 2 4" xfId="30393"/>
    <cellStyle name="40% - Accent4 4 4 3 2 4 2" xfId="30394"/>
    <cellStyle name="40% - Accent4 4 4 3 2 5" xfId="30395"/>
    <cellStyle name="40% - Accent4 4 4 3 2 6" xfId="30396"/>
    <cellStyle name="40% - Accent4 4 4 3 3" xfId="30397"/>
    <cellStyle name="40% - Accent4 4 4 3 3 2" xfId="30398"/>
    <cellStyle name="40% - Accent4 4 4 3 3 2 2" xfId="30399"/>
    <cellStyle name="40% - Accent4 4 4 3 3 2 3" xfId="30400"/>
    <cellStyle name="40% - Accent4 4 4 3 3 3" xfId="30401"/>
    <cellStyle name="40% - Accent4 4 4 3 3 3 2" xfId="30402"/>
    <cellStyle name="40% - Accent4 4 4 3 3 3 3" xfId="30403"/>
    <cellStyle name="40% - Accent4 4 4 3 3 4" xfId="30404"/>
    <cellStyle name="40% - Accent4 4 4 3 3 4 2" xfId="30405"/>
    <cellStyle name="40% - Accent4 4 4 3 3 5" xfId="30406"/>
    <cellStyle name="40% - Accent4 4 4 3 3 6" xfId="30407"/>
    <cellStyle name="40% - Accent4 4 4 3 4" xfId="30408"/>
    <cellStyle name="40% - Accent4 4 4 3 4 2" xfId="30409"/>
    <cellStyle name="40% - Accent4 4 4 3 4 2 2" xfId="30410"/>
    <cellStyle name="40% - Accent4 4 4 3 4 2 3" xfId="30411"/>
    <cellStyle name="40% - Accent4 4 4 3 4 3" xfId="30412"/>
    <cellStyle name="40% - Accent4 4 4 3 4 3 2" xfId="30413"/>
    <cellStyle name="40% - Accent4 4 4 3 4 4" xfId="30414"/>
    <cellStyle name="40% - Accent4 4 4 3 4 5" xfId="30415"/>
    <cellStyle name="40% - Accent4 4 4 3 5" xfId="30416"/>
    <cellStyle name="40% - Accent4 4 4 3 5 2" xfId="30417"/>
    <cellStyle name="40% - Accent4 4 4 3 5 3" xfId="30418"/>
    <cellStyle name="40% - Accent4 4 4 3 6" xfId="30419"/>
    <cellStyle name="40% - Accent4 4 4 3 6 2" xfId="30420"/>
    <cellStyle name="40% - Accent4 4 4 3 6 3" xfId="30421"/>
    <cellStyle name="40% - Accent4 4 4 3 7" xfId="30422"/>
    <cellStyle name="40% - Accent4 4 4 3 7 2" xfId="30423"/>
    <cellStyle name="40% - Accent4 4 4 3 8" xfId="30424"/>
    <cellStyle name="40% - Accent4 4 4 3 9" xfId="30425"/>
    <cellStyle name="40% - Accent4 4 4 4" xfId="30426"/>
    <cellStyle name="40% - Accent4 4 4 4 2" xfId="30427"/>
    <cellStyle name="40% - Accent4 4 4 4 2 2" xfId="30428"/>
    <cellStyle name="40% - Accent4 4 4 4 2 2 2" xfId="30429"/>
    <cellStyle name="40% - Accent4 4 4 4 2 2 3" xfId="30430"/>
    <cellStyle name="40% - Accent4 4 4 4 2 3" xfId="30431"/>
    <cellStyle name="40% - Accent4 4 4 4 2 3 2" xfId="30432"/>
    <cellStyle name="40% - Accent4 4 4 4 2 3 3" xfId="30433"/>
    <cellStyle name="40% - Accent4 4 4 4 2 4" xfId="30434"/>
    <cellStyle name="40% - Accent4 4 4 4 2 4 2" xfId="30435"/>
    <cellStyle name="40% - Accent4 4 4 4 2 5" xfId="30436"/>
    <cellStyle name="40% - Accent4 4 4 4 2 6" xfId="30437"/>
    <cellStyle name="40% - Accent4 4 4 4 3" xfId="30438"/>
    <cellStyle name="40% - Accent4 4 4 4 3 2" xfId="30439"/>
    <cellStyle name="40% - Accent4 4 4 4 3 2 2" xfId="30440"/>
    <cellStyle name="40% - Accent4 4 4 4 3 2 3" xfId="30441"/>
    <cellStyle name="40% - Accent4 4 4 4 3 3" xfId="30442"/>
    <cellStyle name="40% - Accent4 4 4 4 3 3 2" xfId="30443"/>
    <cellStyle name="40% - Accent4 4 4 4 3 3 3" xfId="30444"/>
    <cellStyle name="40% - Accent4 4 4 4 3 4" xfId="30445"/>
    <cellStyle name="40% - Accent4 4 4 4 3 4 2" xfId="30446"/>
    <cellStyle name="40% - Accent4 4 4 4 3 5" xfId="30447"/>
    <cellStyle name="40% - Accent4 4 4 4 3 6" xfId="30448"/>
    <cellStyle name="40% - Accent4 4 4 4 4" xfId="30449"/>
    <cellStyle name="40% - Accent4 4 4 4 4 2" xfId="30450"/>
    <cellStyle name="40% - Accent4 4 4 4 4 2 2" xfId="30451"/>
    <cellStyle name="40% - Accent4 4 4 4 4 2 3" xfId="30452"/>
    <cellStyle name="40% - Accent4 4 4 4 4 3" xfId="30453"/>
    <cellStyle name="40% - Accent4 4 4 4 4 3 2" xfId="30454"/>
    <cellStyle name="40% - Accent4 4 4 4 4 4" xfId="30455"/>
    <cellStyle name="40% - Accent4 4 4 4 4 5" xfId="30456"/>
    <cellStyle name="40% - Accent4 4 4 4 5" xfId="30457"/>
    <cellStyle name="40% - Accent4 4 4 4 5 2" xfId="30458"/>
    <cellStyle name="40% - Accent4 4 4 4 5 3" xfId="30459"/>
    <cellStyle name="40% - Accent4 4 4 4 6" xfId="30460"/>
    <cellStyle name="40% - Accent4 4 4 4 6 2" xfId="30461"/>
    <cellStyle name="40% - Accent4 4 4 4 6 3" xfId="30462"/>
    <cellStyle name="40% - Accent4 4 4 4 7" xfId="30463"/>
    <cellStyle name="40% - Accent4 4 4 4 7 2" xfId="30464"/>
    <cellStyle name="40% - Accent4 4 4 4 8" xfId="30465"/>
    <cellStyle name="40% - Accent4 4 4 4 9" xfId="30466"/>
    <cellStyle name="40% - Accent4 4 4 5" xfId="30467"/>
    <cellStyle name="40% - Accent4 4 4 5 2" xfId="30468"/>
    <cellStyle name="40% - Accent4 4 4 5 2 2" xfId="30469"/>
    <cellStyle name="40% - Accent4 4 4 5 2 3" xfId="30470"/>
    <cellStyle name="40% - Accent4 4 4 5 3" xfId="30471"/>
    <cellStyle name="40% - Accent4 4 4 5 3 2" xfId="30472"/>
    <cellStyle name="40% - Accent4 4 4 5 3 3" xfId="30473"/>
    <cellStyle name="40% - Accent4 4 4 5 4" xfId="30474"/>
    <cellStyle name="40% - Accent4 4 4 5 4 2" xfId="30475"/>
    <cellStyle name="40% - Accent4 4 4 5 5" xfId="30476"/>
    <cellStyle name="40% - Accent4 4 4 5 6" xfId="30477"/>
    <cellStyle name="40% - Accent4 4 4 6" xfId="30478"/>
    <cellStyle name="40% - Accent4 4 4 6 2" xfId="30479"/>
    <cellStyle name="40% - Accent4 4 4 6 2 2" xfId="30480"/>
    <cellStyle name="40% - Accent4 4 4 6 2 3" xfId="30481"/>
    <cellStyle name="40% - Accent4 4 4 6 3" xfId="30482"/>
    <cellStyle name="40% - Accent4 4 4 6 3 2" xfId="30483"/>
    <cellStyle name="40% - Accent4 4 4 6 3 3" xfId="30484"/>
    <cellStyle name="40% - Accent4 4 4 6 4" xfId="30485"/>
    <cellStyle name="40% - Accent4 4 4 6 4 2" xfId="30486"/>
    <cellStyle name="40% - Accent4 4 4 6 5" xfId="30487"/>
    <cellStyle name="40% - Accent4 4 4 6 6" xfId="30488"/>
    <cellStyle name="40% - Accent4 4 4 7" xfId="30489"/>
    <cellStyle name="40% - Accent4 4 4 7 2" xfId="30490"/>
    <cellStyle name="40% - Accent4 4 4 7 2 2" xfId="30491"/>
    <cellStyle name="40% - Accent4 4 4 7 2 3" xfId="30492"/>
    <cellStyle name="40% - Accent4 4 4 7 3" xfId="30493"/>
    <cellStyle name="40% - Accent4 4 4 7 3 2" xfId="30494"/>
    <cellStyle name="40% - Accent4 4 4 7 4" xfId="30495"/>
    <cellStyle name="40% - Accent4 4 4 7 5" xfId="30496"/>
    <cellStyle name="40% - Accent4 4 4 8" xfId="30497"/>
    <cellStyle name="40% - Accent4 4 4 8 2" xfId="30498"/>
    <cellStyle name="40% - Accent4 4 4 8 3" xfId="30499"/>
    <cellStyle name="40% - Accent4 4 4 9" xfId="30500"/>
    <cellStyle name="40% - Accent4 4 4 9 2" xfId="30501"/>
    <cellStyle name="40% - Accent4 4 4 9 3" xfId="30502"/>
    <cellStyle name="40% - Accent4 4 5" xfId="2248"/>
    <cellStyle name="40% - Accent4 4 5 10" xfId="30503"/>
    <cellStyle name="40% - Accent4 4 5 2" xfId="2249"/>
    <cellStyle name="40% - Accent4 4 5 2 2" xfId="30504"/>
    <cellStyle name="40% - Accent4 4 5 2 2 2" xfId="30505"/>
    <cellStyle name="40% - Accent4 4 5 2 2 2 2" xfId="30506"/>
    <cellStyle name="40% - Accent4 4 5 2 2 2 3" xfId="30507"/>
    <cellStyle name="40% - Accent4 4 5 2 2 3" xfId="30508"/>
    <cellStyle name="40% - Accent4 4 5 2 2 3 2" xfId="30509"/>
    <cellStyle name="40% - Accent4 4 5 2 2 3 3" xfId="30510"/>
    <cellStyle name="40% - Accent4 4 5 2 2 4" xfId="30511"/>
    <cellStyle name="40% - Accent4 4 5 2 2 4 2" xfId="30512"/>
    <cellStyle name="40% - Accent4 4 5 2 2 5" xfId="30513"/>
    <cellStyle name="40% - Accent4 4 5 2 2 6" xfId="30514"/>
    <cellStyle name="40% - Accent4 4 5 2 3" xfId="30515"/>
    <cellStyle name="40% - Accent4 4 5 2 3 2" xfId="30516"/>
    <cellStyle name="40% - Accent4 4 5 2 3 2 2" xfId="30517"/>
    <cellStyle name="40% - Accent4 4 5 2 3 2 3" xfId="30518"/>
    <cellStyle name="40% - Accent4 4 5 2 3 3" xfId="30519"/>
    <cellStyle name="40% - Accent4 4 5 2 3 3 2" xfId="30520"/>
    <cellStyle name="40% - Accent4 4 5 2 3 3 3" xfId="30521"/>
    <cellStyle name="40% - Accent4 4 5 2 3 4" xfId="30522"/>
    <cellStyle name="40% - Accent4 4 5 2 3 4 2" xfId="30523"/>
    <cellStyle name="40% - Accent4 4 5 2 3 5" xfId="30524"/>
    <cellStyle name="40% - Accent4 4 5 2 3 6" xfId="30525"/>
    <cellStyle name="40% - Accent4 4 5 2 4" xfId="30526"/>
    <cellStyle name="40% - Accent4 4 5 2 4 2" xfId="30527"/>
    <cellStyle name="40% - Accent4 4 5 2 4 2 2" xfId="30528"/>
    <cellStyle name="40% - Accent4 4 5 2 4 2 3" xfId="30529"/>
    <cellStyle name="40% - Accent4 4 5 2 4 3" xfId="30530"/>
    <cellStyle name="40% - Accent4 4 5 2 4 3 2" xfId="30531"/>
    <cellStyle name="40% - Accent4 4 5 2 4 4" xfId="30532"/>
    <cellStyle name="40% - Accent4 4 5 2 4 5" xfId="30533"/>
    <cellStyle name="40% - Accent4 4 5 2 5" xfId="30534"/>
    <cellStyle name="40% - Accent4 4 5 2 5 2" xfId="30535"/>
    <cellStyle name="40% - Accent4 4 5 2 5 3" xfId="30536"/>
    <cellStyle name="40% - Accent4 4 5 2 6" xfId="30537"/>
    <cellStyle name="40% - Accent4 4 5 2 6 2" xfId="30538"/>
    <cellStyle name="40% - Accent4 4 5 2 6 3" xfId="30539"/>
    <cellStyle name="40% - Accent4 4 5 2 7" xfId="30540"/>
    <cellStyle name="40% - Accent4 4 5 2 7 2" xfId="30541"/>
    <cellStyle name="40% - Accent4 4 5 2 8" xfId="30542"/>
    <cellStyle name="40% - Accent4 4 5 2 9" xfId="30543"/>
    <cellStyle name="40% - Accent4 4 5 3" xfId="30544"/>
    <cellStyle name="40% - Accent4 4 5 3 2" xfId="30545"/>
    <cellStyle name="40% - Accent4 4 5 3 2 2" xfId="30546"/>
    <cellStyle name="40% - Accent4 4 5 3 2 3" xfId="30547"/>
    <cellStyle name="40% - Accent4 4 5 3 3" xfId="30548"/>
    <cellStyle name="40% - Accent4 4 5 3 3 2" xfId="30549"/>
    <cellStyle name="40% - Accent4 4 5 3 3 3" xfId="30550"/>
    <cellStyle name="40% - Accent4 4 5 3 4" xfId="30551"/>
    <cellStyle name="40% - Accent4 4 5 3 4 2" xfId="30552"/>
    <cellStyle name="40% - Accent4 4 5 3 5" xfId="30553"/>
    <cellStyle name="40% - Accent4 4 5 3 6" xfId="30554"/>
    <cellStyle name="40% - Accent4 4 5 4" xfId="30555"/>
    <cellStyle name="40% - Accent4 4 5 4 2" xfId="30556"/>
    <cellStyle name="40% - Accent4 4 5 4 2 2" xfId="30557"/>
    <cellStyle name="40% - Accent4 4 5 4 2 3" xfId="30558"/>
    <cellStyle name="40% - Accent4 4 5 4 3" xfId="30559"/>
    <cellStyle name="40% - Accent4 4 5 4 3 2" xfId="30560"/>
    <cellStyle name="40% - Accent4 4 5 4 3 3" xfId="30561"/>
    <cellStyle name="40% - Accent4 4 5 4 4" xfId="30562"/>
    <cellStyle name="40% - Accent4 4 5 4 4 2" xfId="30563"/>
    <cellStyle name="40% - Accent4 4 5 4 5" xfId="30564"/>
    <cellStyle name="40% - Accent4 4 5 4 6" xfId="30565"/>
    <cellStyle name="40% - Accent4 4 5 5" xfId="30566"/>
    <cellStyle name="40% - Accent4 4 5 5 2" xfId="30567"/>
    <cellStyle name="40% - Accent4 4 5 5 2 2" xfId="30568"/>
    <cellStyle name="40% - Accent4 4 5 5 2 3" xfId="30569"/>
    <cellStyle name="40% - Accent4 4 5 5 3" xfId="30570"/>
    <cellStyle name="40% - Accent4 4 5 5 3 2" xfId="30571"/>
    <cellStyle name="40% - Accent4 4 5 5 4" xfId="30572"/>
    <cellStyle name="40% - Accent4 4 5 5 5" xfId="30573"/>
    <cellStyle name="40% - Accent4 4 5 6" xfId="30574"/>
    <cellStyle name="40% - Accent4 4 5 6 2" xfId="30575"/>
    <cellStyle name="40% - Accent4 4 5 6 3" xfId="30576"/>
    <cellStyle name="40% - Accent4 4 5 7" xfId="30577"/>
    <cellStyle name="40% - Accent4 4 5 7 2" xfId="30578"/>
    <cellStyle name="40% - Accent4 4 5 7 3" xfId="30579"/>
    <cellStyle name="40% - Accent4 4 5 8" xfId="30580"/>
    <cellStyle name="40% - Accent4 4 5 8 2" xfId="30581"/>
    <cellStyle name="40% - Accent4 4 5 9" xfId="30582"/>
    <cellStyle name="40% - Accent4 4 6" xfId="2250"/>
    <cellStyle name="40% - Accent4 4 6 2" xfId="30583"/>
    <cellStyle name="40% - Accent4 4 6 2 2" xfId="30584"/>
    <cellStyle name="40% - Accent4 4 6 2 2 2" xfId="30585"/>
    <cellStyle name="40% - Accent4 4 6 2 2 3" xfId="30586"/>
    <cellStyle name="40% - Accent4 4 6 2 3" xfId="30587"/>
    <cellStyle name="40% - Accent4 4 6 2 3 2" xfId="30588"/>
    <cellStyle name="40% - Accent4 4 6 2 3 3" xfId="30589"/>
    <cellStyle name="40% - Accent4 4 6 2 4" xfId="30590"/>
    <cellStyle name="40% - Accent4 4 6 2 4 2" xfId="30591"/>
    <cellStyle name="40% - Accent4 4 6 2 5" xfId="30592"/>
    <cellStyle name="40% - Accent4 4 6 2 6" xfId="30593"/>
    <cellStyle name="40% - Accent4 4 6 3" xfId="30594"/>
    <cellStyle name="40% - Accent4 4 6 3 2" xfId="30595"/>
    <cellStyle name="40% - Accent4 4 6 3 2 2" xfId="30596"/>
    <cellStyle name="40% - Accent4 4 6 3 2 3" xfId="30597"/>
    <cellStyle name="40% - Accent4 4 6 3 3" xfId="30598"/>
    <cellStyle name="40% - Accent4 4 6 3 3 2" xfId="30599"/>
    <cellStyle name="40% - Accent4 4 6 3 3 3" xfId="30600"/>
    <cellStyle name="40% - Accent4 4 6 3 4" xfId="30601"/>
    <cellStyle name="40% - Accent4 4 6 3 4 2" xfId="30602"/>
    <cellStyle name="40% - Accent4 4 6 3 5" xfId="30603"/>
    <cellStyle name="40% - Accent4 4 6 3 6" xfId="30604"/>
    <cellStyle name="40% - Accent4 4 6 4" xfId="30605"/>
    <cellStyle name="40% - Accent4 4 6 4 2" xfId="30606"/>
    <cellStyle name="40% - Accent4 4 6 4 2 2" xfId="30607"/>
    <cellStyle name="40% - Accent4 4 6 4 2 3" xfId="30608"/>
    <cellStyle name="40% - Accent4 4 6 4 3" xfId="30609"/>
    <cellStyle name="40% - Accent4 4 6 4 3 2" xfId="30610"/>
    <cellStyle name="40% - Accent4 4 6 4 4" xfId="30611"/>
    <cellStyle name="40% - Accent4 4 6 4 5" xfId="30612"/>
    <cellStyle name="40% - Accent4 4 6 5" xfId="30613"/>
    <cellStyle name="40% - Accent4 4 6 5 2" xfId="30614"/>
    <cellStyle name="40% - Accent4 4 6 5 3" xfId="30615"/>
    <cellStyle name="40% - Accent4 4 6 6" xfId="30616"/>
    <cellStyle name="40% - Accent4 4 6 6 2" xfId="30617"/>
    <cellStyle name="40% - Accent4 4 6 6 3" xfId="30618"/>
    <cellStyle name="40% - Accent4 4 6 7" xfId="30619"/>
    <cellStyle name="40% - Accent4 4 6 7 2" xfId="30620"/>
    <cellStyle name="40% - Accent4 4 6 8" xfId="30621"/>
    <cellStyle name="40% - Accent4 4 6 9" xfId="30622"/>
    <cellStyle name="40% - Accent4 4 7" xfId="13625"/>
    <cellStyle name="40% - Accent4 4 7 2" xfId="30623"/>
    <cellStyle name="40% - Accent4 4 7 2 2" xfId="30624"/>
    <cellStyle name="40% - Accent4 4 7 2 2 2" xfId="30625"/>
    <cellStyle name="40% - Accent4 4 7 2 2 3" xfId="30626"/>
    <cellStyle name="40% - Accent4 4 7 2 3" xfId="30627"/>
    <cellStyle name="40% - Accent4 4 7 2 3 2" xfId="30628"/>
    <cellStyle name="40% - Accent4 4 7 2 3 3" xfId="30629"/>
    <cellStyle name="40% - Accent4 4 7 2 4" xfId="30630"/>
    <cellStyle name="40% - Accent4 4 7 2 4 2" xfId="30631"/>
    <cellStyle name="40% - Accent4 4 7 2 5" xfId="30632"/>
    <cellStyle name="40% - Accent4 4 7 2 6" xfId="30633"/>
    <cellStyle name="40% - Accent4 4 7 3" xfId="30634"/>
    <cellStyle name="40% - Accent4 4 7 3 2" xfId="30635"/>
    <cellStyle name="40% - Accent4 4 7 3 2 2" xfId="30636"/>
    <cellStyle name="40% - Accent4 4 7 3 2 3" xfId="30637"/>
    <cellStyle name="40% - Accent4 4 7 3 3" xfId="30638"/>
    <cellStyle name="40% - Accent4 4 7 3 3 2" xfId="30639"/>
    <cellStyle name="40% - Accent4 4 7 3 3 3" xfId="30640"/>
    <cellStyle name="40% - Accent4 4 7 3 4" xfId="30641"/>
    <cellStyle name="40% - Accent4 4 7 3 4 2" xfId="30642"/>
    <cellStyle name="40% - Accent4 4 7 3 5" xfId="30643"/>
    <cellStyle name="40% - Accent4 4 7 3 6" xfId="30644"/>
    <cellStyle name="40% - Accent4 4 7 4" xfId="30645"/>
    <cellStyle name="40% - Accent4 4 7 4 2" xfId="30646"/>
    <cellStyle name="40% - Accent4 4 7 4 2 2" xfId="30647"/>
    <cellStyle name="40% - Accent4 4 7 4 2 3" xfId="30648"/>
    <cellStyle name="40% - Accent4 4 7 4 3" xfId="30649"/>
    <cellStyle name="40% - Accent4 4 7 4 3 2" xfId="30650"/>
    <cellStyle name="40% - Accent4 4 7 4 4" xfId="30651"/>
    <cellStyle name="40% - Accent4 4 7 4 5" xfId="30652"/>
    <cellStyle name="40% - Accent4 4 7 5" xfId="30653"/>
    <cellStyle name="40% - Accent4 4 7 5 2" xfId="30654"/>
    <cellStyle name="40% - Accent4 4 7 5 3" xfId="30655"/>
    <cellStyle name="40% - Accent4 4 7 6" xfId="30656"/>
    <cellStyle name="40% - Accent4 4 7 6 2" xfId="30657"/>
    <cellStyle name="40% - Accent4 4 7 6 3" xfId="30658"/>
    <cellStyle name="40% - Accent4 4 7 7" xfId="30659"/>
    <cellStyle name="40% - Accent4 4 7 7 2" xfId="30660"/>
    <cellStyle name="40% - Accent4 4 7 8" xfId="30661"/>
    <cellStyle name="40% - Accent4 4 7 9" xfId="30662"/>
    <cellStyle name="40% - Accent4 4 8" xfId="30663"/>
    <cellStyle name="40% - Accent4 4 8 2" xfId="30664"/>
    <cellStyle name="40% - Accent4 4 8 2 2" xfId="30665"/>
    <cellStyle name="40% - Accent4 4 8 2 3" xfId="30666"/>
    <cellStyle name="40% - Accent4 4 8 3" xfId="30667"/>
    <cellStyle name="40% - Accent4 4 8 3 2" xfId="30668"/>
    <cellStyle name="40% - Accent4 4 8 3 3" xfId="30669"/>
    <cellStyle name="40% - Accent4 4 8 4" xfId="30670"/>
    <cellStyle name="40% - Accent4 4 8 4 2" xfId="30671"/>
    <cellStyle name="40% - Accent4 4 8 5" xfId="30672"/>
    <cellStyle name="40% - Accent4 4 8 6" xfId="30673"/>
    <cellStyle name="40% - Accent4 4 9" xfId="30674"/>
    <cellStyle name="40% - Accent4 4 9 2" xfId="30675"/>
    <cellStyle name="40% - Accent4 4 9 2 2" xfId="30676"/>
    <cellStyle name="40% - Accent4 4 9 2 3" xfId="30677"/>
    <cellStyle name="40% - Accent4 4 9 3" xfId="30678"/>
    <cellStyle name="40% - Accent4 4 9 3 2" xfId="30679"/>
    <cellStyle name="40% - Accent4 4 9 3 3" xfId="30680"/>
    <cellStyle name="40% - Accent4 4 9 4" xfId="30681"/>
    <cellStyle name="40% - Accent4 4 9 4 2" xfId="30682"/>
    <cellStyle name="40% - Accent4 4 9 5" xfId="30683"/>
    <cellStyle name="40% - Accent4 4 9 6" xfId="30684"/>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xfId="62050" builtinId="47" customBuiltin="1"/>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14578"/>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14579"/>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14580"/>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685"/>
    <cellStyle name="40% - Accent5 4 10 2" xfId="30686"/>
    <cellStyle name="40% - Accent5 4 10 2 2" xfId="30687"/>
    <cellStyle name="40% - Accent5 4 10 2 3" xfId="30688"/>
    <cellStyle name="40% - Accent5 4 10 3" xfId="30689"/>
    <cellStyle name="40% - Accent5 4 10 3 2" xfId="30690"/>
    <cellStyle name="40% - Accent5 4 10 4" xfId="30691"/>
    <cellStyle name="40% - Accent5 4 10 5" xfId="30692"/>
    <cellStyle name="40% - Accent5 4 11" xfId="30693"/>
    <cellStyle name="40% - Accent5 4 11 2" xfId="30694"/>
    <cellStyle name="40% - Accent5 4 11 3" xfId="30695"/>
    <cellStyle name="40% - Accent5 4 12" xfId="30696"/>
    <cellStyle name="40% - Accent5 4 12 2" xfId="30697"/>
    <cellStyle name="40% - Accent5 4 12 3" xfId="30698"/>
    <cellStyle name="40% - Accent5 4 13" xfId="30699"/>
    <cellStyle name="40% - Accent5 4 13 2" xfId="30700"/>
    <cellStyle name="40% - Accent5 4 14" xfId="30701"/>
    <cellStyle name="40% - Accent5 4 15" xfId="30702"/>
    <cellStyle name="40% - Accent5 4 16" xfId="30703"/>
    <cellStyle name="40% - Accent5 4 2" xfId="2437"/>
    <cellStyle name="40% - Accent5 4 2 10" xfId="30704"/>
    <cellStyle name="40% - Accent5 4 2 10 2" xfId="30705"/>
    <cellStyle name="40% - Accent5 4 2 10 3" xfId="30706"/>
    <cellStyle name="40% - Accent5 4 2 11" xfId="30707"/>
    <cellStyle name="40% - Accent5 4 2 11 2" xfId="30708"/>
    <cellStyle name="40% - Accent5 4 2 11 3" xfId="30709"/>
    <cellStyle name="40% - Accent5 4 2 12" xfId="30710"/>
    <cellStyle name="40% - Accent5 4 2 12 2" xfId="30711"/>
    <cellStyle name="40% - Accent5 4 2 13" xfId="30712"/>
    <cellStyle name="40% - Accent5 4 2 14" xfId="30713"/>
    <cellStyle name="40% - Accent5 4 2 15" xfId="30714"/>
    <cellStyle name="40% - Accent5 4 2 2" xfId="2438"/>
    <cellStyle name="40% - Accent5 4 2 2 10" xfId="30715"/>
    <cellStyle name="40% - Accent5 4 2 2 10 2" xfId="30716"/>
    <cellStyle name="40% - Accent5 4 2 2 10 3" xfId="30717"/>
    <cellStyle name="40% - Accent5 4 2 2 11" xfId="30718"/>
    <cellStyle name="40% - Accent5 4 2 2 11 2" xfId="30719"/>
    <cellStyle name="40% - Accent5 4 2 2 12" xfId="30720"/>
    <cellStyle name="40% - Accent5 4 2 2 13" xfId="30721"/>
    <cellStyle name="40% - Accent5 4 2 2 2" xfId="2439"/>
    <cellStyle name="40% - Accent5 4 2 2 2 10" xfId="30722"/>
    <cellStyle name="40% - Accent5 4 2 2 2 10 2" xfId="30723"/>
    <cellStyle name="40% - Accent5 4 2 2 2 11" xfId="30724"/>
    <cellStyle name="40% - Accent5 4 2 2 2 12" xfId="30725"/>
    <cellStyle name="40% - Accent5 4 2 2 2 2" xfId="2440"/>
    <cellStyle name="40% - Accent5 4 2 2 2 2 10" xfId="30726"/>
    <cellStyle name="40% - Accent5 4 2 2 2 2 2" xfId="2441"/>
    <cellStyle name="40% - Accent5 4 2 2 2 2 2 2" xfId="30727"/>
    <cellStyle name="40% - Accent5 4 2 2 2 2 2 2 2" xfId="30728"/>
    <cellStyle name="40% - Accent5 4 2 2 2 2 2 2 2 2" xfId="30729"/>
    <cellStyle name="40% - Accent5 4 2 2 2 2 2 2 2 3" xfId="30730"/>
    <cellStyle name="40% - Accent5 4 2 2 2 2 2 2 3" xfId="30731"/>
    <cellStyle name="40% - Accent5 4 2 2 2 2 2 2 3 2" xfId="30732"/>
    <cellStyle name="40% - Accent5 4 2 2 2 2 2 2 3 3" xfId="30733"/>
    <cellStyle name="40% - Accent5 4 2 2 2 2 2 2 4" xfId="30734"/>
    <cellStyle name="40% - Accent5 4 2 2 2 2 2 2 4 2" xfId="30735"/>
    <cellStyle name="40% - Accent5 4 2 2 2 2 2 2 5" xfId="30736"/>
    <cellStyle name="40% - Accent5 4 2 2 2 2 2 2 6" xfId="30737"/>
    <cellStyle name="40% - Accent5 4 2 2 2 2 2 3" xfId="30738"/>
    <cellStyle name="40% - Accent5 4 2 2 2 2 2 3 2" xfId="30739"/>
    <cellStyle name="40% - Accent5 4 2 2 2 2 2 3 2 2" xfId="30740"/>
    <cellStyle name="40% - Accent5 4 2 2 2 2 2 3 2 3" xfId="30741"/>
    <cellStyle name="40% - Accent5 4 2 2 2 2 2 3 3" xfId="30742"/>
    <cellStyle name="40% - Accent5 4 2 2 2 2 2 3 3 2" xfId="30743"/>
    <cellStyle name="40% - Accent5 4 2 2 2 2 2 3 3 3" xfId="30744"/>
    <cellStyle name="40% - Accent5 4 2 2 2 2 2 3 4" xfId="30745"/>
    <cellStyle name="40% - Accent5 4 2 2 2 2 2 3 4 2" xfId="30746"/>
    <cellStyle name="40% - Accent5 4 2 2 2 2 2 3 5" xfId="30747"/>
    <cellStyle name="40% - Accent5 4 2 2 2 2 2 3 6" xfId="30748"/>
    <cellStyle name="40% - Accent5 4 2 2 2 2 2 4" xfId="30749"/>
    <cellStyle name="40% - Accent5 4 2 2 2 2 2 4 2" xfId="30750"/>
    <cellStyle name="40% - Accent5 4 2 2 2 2 2 4 2 2" xfId="30751"/>
    <cellStyle name="40% - Accent5 4 2 2 2 2 2 4 2 3" xfId="30752"/>
    <cellStyle name="40% - Accent5 4 2 2 2 2 2 4 3" xfId="30753"/>
    <cellStyle name="40% - Accent5 4 2 2 2 2 2 4 3 2" xfId="30754"/>
    <cellStyle name="40% - Accent5 4 2 2 2 2 2 4 4" xfId="30755"/>
    <cellStyle name="40% - Accent5 4 2 2 2 2 2 4 5" xfId="30756"/>
    <cellStyle name="40% - Accent5 4 2 2 2 2 2 5" xfId="30757"/>
    <cellStyle name="40% - Accent5 4 2 2 2 2 2 5 2" xfId="30758"/>
    <cellStyle name="40% - Accent5 4 2 2 2 2 2 5 3" xfId="30759"/>
    <cellStyle name="40% - Accent5 4 2 2 2 2 2 6" xfId="30760"/>
    <cellStyle name="40% - Accent5 4 2 2 2 2 2 6 2" xfId="30761"/>
    <cellStyle name="40% - Accent5 4 2 2 2 2 2 6 3" xfId="30762"/>
    <cellStyle name="40% - Accent5 4 2 2 2 2 2 7" xfId="30763"/>
    <cellStyle name="40% - Accent5 4 2 2 2 2 2 7 2" xfId="30764"/>
    <cellStyle name="40% - Accent5 4 2 2 2 2 2 8" xfId="30765"/>
    <cellStyle name="40% - Accent5 4 2 2 2 2 2 9" xfId="30766"/>
    <cellStyle name="40% - Accent5 4 2 2 2 2 3" xfId="30767"/>
    <cellStyle name="40% - Accent5 4 2 2 2 2 3 2" xfId="30768"/>
    <cellStyle name="40% - Accent5 4 2 2 2 2 3 2 2" xfId="30769"/>
    <cellStyle name="40% - Accent5 4 2 2 2 2 3 2 3" xfId="30770"/>
    <cellStyle name="40% - Accent5 4 2 2 2 2 3 3" xfId="30771"/>
    <cellStyle name="40% - Accent5 4 2 2 2 2 3 3 2" xfId="30772"/>
    <cellStyle name="40% - Accent5 4 2 2 2 2 3 3 3" xfId="30773"/>
    <cellStyle name="40% - Accent5 4 2 2 2 2 3 4" xfId="30774"/>
    <cellStyle name="40% - Accent5 4 2 2 2 2 3 4 2" xfId="30775"/>
    <cellStyle name="40% - Accent5 4 2 2 2 2 3 5" xfId="30776"/>
    <cellStyle name="40% - Accent5 4 2 2 2 2 3 6" xfId="30777"/>
    <cellStyle name="40% - Accent5 4 2 2 2 2 4" xfId="30778"/>
    <cellStyle name="40% - Accent5 4 2 2 2 2 4 2" xfId="30779"/>
    <cellStyle name="40% - Accent5 4 2 2 2 2 4 2 2" xfId="30780"/>
    <cellStyle name="40% - Accent5 4 2 2 2 2 4 2 3" xfId="30781"/>
    <cellStyle name="40% - Accent5 4 2 2 2 2 4 3" xfId="30782"/>
    <cellStyle name="40% - Accent5 4 2 2 2 2 4 3 2" xfId="30783"/>
    <cellStyle name="40% - Accent5 4 2 2 2 2 4 3 3" xfId="30784"/>
    <cellStyle name="40% - Accent5 4 2 2 2 2 4 4" xfId="30785"/>
    <cellStyle name="40% - Accent5 4 2 2 2 2 4 4 2" xfId="30786"/>
    <cellStyle name="40% - Accent5 4 2 2 2 2 4 5" xfId="30787"/>
    <cellStyle name="40% - Accent5 4 2 2 2 2 4 6" xfId="30788"/>
    <cellStyle name="40% - Accent5 4 2 2 2 2 5" xfId="30789"/>
    <cellStyle name="40% - Accent5 4 2 2 2 2 5 2" xfId="30790"/>
    <cellStyle name="40% - Accent5 4 2 2 2 2 5 2 2" xfId="30791"/>
    <cellStyle name="40% - Accent5 4 2 2 2 2 5 2 3" xfId="30792"/>
    <cellStyle name="40% - Accent5 4 2 2 2 2 5 3" xfId="30793"/>
    <cellStyle name="40% - Accent5 4 2 2 2 2 5 3 2" xfId="30794"/>
    <cellStyle name="40% - Accent5 4 2 2 2 2 5 4" xfId="30795"/>
    <cellStyle name="40% - Accent5 4 2 2 2 2 5 5" xfId="30796"/>
    <cellStyle name="40% - Accent5 4 2 2 2 2 6" xfId="30797"/>
    <cellStyle name="40% - Accent5 4 2 2 2 2 6 2" xfId="30798"/>
    <cellStyle name="40% - Accent5 4 2 2 2 2 6 3" xfId="30799"/>
    <cellStyle name="40% - Accent5 4 2 2 2 2 7" xfId="30800"/>
    <cellStyle name="40% - Accent5 4 2 2 2 2 7 2" xfId="30801"/>
    <cellStyle name="40% - Accent5 4 2 2 2 2 7 3" xfId="30802"/>
    <cellStyle name="40% - Accent5 4 2 2 2 2 8" xfId="30803"/>
    <cellStyle name="40% - Accent5 4 2 2 2 2 8 2" xfId="30804"/>
    <cellStyle name="40% - Accent5 4 2 2 2 2 9" xfId="30805"/>
    <cellStyle name="40% - Accent5 4 2 2 2 3" xfId="2442"/>
    <cellStyle name="40% - Accent5 4 2 2 2 3 2" xfId="30806"/>
    <cellStyle name="40% - Accent5 4 2 2 2 3 2 2" xfId="30807"/>
    <cellStyle name="40% - Accent5 4 2 2 2 3 2 2 2" xfId="30808"/>
    <cellStyle name="40% - Accent5 4 2 2 2 3 2 2 3" xfId="30809"/>
    <cellStyle name="40% - Accent5 4 2 2 2 3 2 3" xfId="30810"/>
    <cellStyle name="40% - Accent5 4 2 2 2 3 2 3 2" xfId="30811"/>
    <cellStyle name="40% - Accent5 4 2 2 2 3 2 3 3" xfId="30812"/>
    <cellStyle name="40% - Accent5 4 2 2 2 3 2 4" xfId="30813"/>
    <cellStyle name="40% - Accent5 4 2 2 2 3 2 4 2" xfId="30814"/>
    <cellStyle name="40% - Accent5 4 2 2 2 3 2 5" xfId="30815"/>
    <cellStyle name="40% - Accent5 4 2 2 2 3 2 6" xfId="30816"/>
    <cellStyle name="40% - Accent5 4 2 2 2 3 3" xfId="30817"/>
    <cellStyle name="40% - Accent5 4 2 2 2 3 3 2" xfId="30818"/>
    <cellStyle name="40% - Accent5 4 2 2 2 3 3 2 2" xfId="30819"/>
    <cellStyle name="40% - Accent5 4 2 2 2 3 3 2 3" xfId="30820"/>
    <cellStyle name="40% - Accent5 4 2 2 2 3 3 3" xfId="30821"/>
    <cellStyle name="40% - Accent5 4 2 2 2 3 3 3 2" xfId="30822"/>
    <cellStyle name="40% - Accent5 4 2 2 2 3 3 3 3" xfId="30823"/>
    <cellStyle name="40% - Accent5 4 2 2 2 3 3 4" xfId="30824"/>
    <cellStyle name="40% - Accent5 4 2 2 2 3 3 4 2" xfId="30825"/>
    <cellStyle name="40% - Accent5 4 2 2 2 3 3 5" xfId="30826"/>
    <cellStyle name="40% - Accent5 4 2 2 2 3 3 6" xfId="30827"/>
    <cellStyle name="40% - Accent5 4 2 2 2 3 4" xfId="30828"/>
    <cellStyle name="40% - Accent5 4 2 2 2 3 4 2" xfId="30829"/>
    <cellStyle name="40% - Accent5 4 2 2 2 3 4 2 2" xfId="30830"/>
    <cellStyle name="40% - Accent5 4 2 2 2 3 4 2 3" xfId="30831"/>
    <cellStyle name="40% - Accent5 4 2 2 2 3 4 3" xfId="30832"/>
    <cellStyle name="40% - Accent5 4 2 2 2 3 4 3 2" xfId="30833"/>
    <cellStyle name="40% - Accent5 4 2 2 2 3 4 4" xfId="30834"/>
    <cellStyle name="40% - Accent5 4 2 2 2 3 4 5" xfId="30835"/>
    <cellStyle name="40% - Accent5 4 2 2 2 3 5" xfId="30836"/>
    <cellStyle name="40% - Accent5 4 2 2 2 3 5 2" xfId="30837"/>
    <cellStyle name="40% - Accent5 4 2 2 2 3 5 3" xfId="30838"/>
    <cellStyle name="40% - Accent5 4 2 2 2 3 6" xfId="30839"/>
    <cellStyle name="40% - Accent5 4 2 2 2 3 6 2" xfId="30840"/>
    <cellStyle name="40% - Accent5 4 2 2 2 3 6 3" xfId="30841"/>
    <cellStyle name="40% - Accent5 4 2 2 2 3 7" xfId="30842"/>
    <cellStyle name="40% - Accent5 4 2 2 2 3 7 2" xfId="30843"/>
    <cellStyle name="40% - Accent5 4 2 2 2 3 8" xfId="30844"/>
    <cellStyle name="40% - Accent5 4 2 2 2 3 9" xfId="30845"/>
    <cellStyle name="40% - Accent5 4 2 2 2 4" xfId="30846"/>
    <cellStyle name="40% - Accent5 4 2 2 2 4 2" xfId="30847"/>
    <cellStyle name="40% - Accent5 4 2 2 2 4 2 2" xfId="30848"/>
    <cellStyle name="40% - Accent5 4 2 2 2 4 2 2 2" xfId="30849"/>
    <cellStyle name="40% - Accent5 4 2 2 2 4 2 2 3" xfId="30850"/>
    <cellStyle name="40% - Accent5 4 2 2 2 4 2 3" xfId="30851"/>
    <cellStyle name="40% - Accent5 4 2 2 2 4 2 3 2" xfId="30852"/>
    <cellStyle name="40% - Accent5 4 2 2 2 4 2 3 3" xfId="30853"/>
    <cellStyle name="40% - Accent5 4 2 2 2 4 2 4" xfId="30854"/>
    <cellStyle name="40% - Accent5 4 2 2 2 4 2 4 2" xfId="30855"/>
    <cellStyle name="40% - Accent5 4 2 2 2 4 2 5" xfId="30856"/>
    <cellStyle name="40% - Accent5 4 2 2 2 4 2 6" xfId="30857"/>
    <cellStyle name="40% - Accent5 4 2 2 2 4 3" xfId="30858"/>
    <cellStyle name="40% - Accent5 4 2 2 2 4 3 2" xfId="30859"/>
    <cellStyle name="40% - Accent5 4 2 2 2 4 3 2 2" xfId="30860"/>
    <cellStyle name="40% - Accent5 4 2 2 2 4 3 2 3" xfId="30861"/>
    <cellStyle name="40% - Accent5 4 2 2 2 4 3 3" xfId="30862"/>
    <cellStyle name="40% - Accent5 4 2 2 2 4 3 3 2" xfId="30863"/>
    <cellStyle name="40% - Accent5 4 2 2 2 4 3 3 3" xfId="30864"/>
    <cellStyle name="40% - Accent5 4 2 2 2 4 3 4" xfId="30865"/>
    <cellStyle name="40% - Accent5 4 2 2 2 4 3 4 2" xfId="30866"/>
    <cellStyle name="40% - Accent5 4 2 2 2 4 3 5" xfId="30867"/>
    <cellStyle name="40% - Accent5 4 2 2 2 4 3 6" xfId="30868"/>
    <cellStyle name="40% - Accent5 4 2 2 2 4 4" xfId="30869"/>
    <cellStyle name="40% - Accent5 4 2 2 2 4 4 2" xfId="30870"/>
    <cellStyle name="40% - Accent5 4 2 2 2 4 4 2 2" xfId="30871"/>
    <cellStyle name="40% - Accent5 4 2 2 2 4 4 2 3" xfId="30872"/>
    <cellStyle name="40% - Accent5 4 2 2 2 4 4 3" xfId="30873"/>
    <cellStyle name="40% - Accent5 4 2 2 2 4 4 3 2" xfId="30874"/>
    <cellStyle name="40% - Accent5 4 2 2 2 4 4 4" xfId="30875"/>
    <cellStyle name="40% - Accent5 4 2 2 2 4 4 5" xfId="30876"/>
    <cellStyle name="40% - Accent5 4 2 2 2 4 5" xfId="30877"/>
    <cellStyle name="40% - Accent5 4 2 2 2 4 5 2" xfId="30878"/>
    <cellStyle name="40% - Accent5 4 2 2 2 4 5 3" xfId="30879"/>
    <cellStyle name="40% - Accent5 4 2 2 2 4 6" xfId="30880"/>
    <cellStyle name="40% - Accent5 4 2 2 2 4 6 2" xfId="30881"/>
    <cellStyle name="40% - Accent5 4 2 2 2 4 6 3" xfId="30882"/>
    <cellStyle name="40% - Accent5 4 2 2 2 4 7" xfId="30883"/>
    <cellStyle name="40% - Accent5 4 2 2 2 4 7 2" xfId="30884"/>
    <cellStyle name="40% - Accent5 4 2 2 2 4 8" xfId="30885"/>
    <cellStyle name="40% - Accent5 4 2 2 2 4 9" xfId="30886"/>
    <cellStyle name="40% - Accent5 4 2 2 2 5" xfId="30887"/>
    <cellStyle name="40% - Accent5 4 2 2 2 5 2" xfId="30888"/>
    <cellStyle name="40% - Accent5 4 2 2 2 5 2 2" xfId="30889"/>
    <cellStyle name="40% - Accent5 4 2 2 2 5 2 3" xfId="30890"/>
    <cellStyle name="40% - Accent5 4 2 2 2 5 3" xfId="30891"/>
    <cellStyle name="40% - Accent5 4 2 2 2 5 3 2" xfId="30892"/>
    <cellStyle name="40% - Accent5 4 2 2 2 5 3 3" xfId="30893"/>
    <cellStyle name="40% - Accent5 4 2 2 2 5 4" xfId="30894"/>
    <cellStyle name="40% - Accent5 4 2 2 2 5 4 2" xfId="30895"/>
    <cellStyle name="40% - Accent5 4 2 2 2 5 5" xfId="30896"/>
    <cellStyle name="40% - Accent5 4 2 2 2 5 6" xfId="30897"/>
    <cellStyle name="40% - Accent5 4 2 2 2 6" xfId="30898"/>
    <cellStyle name="40% - Accent5 4 2 2 2 6 2" xfId="30899"/>
    <cellStyle name="40% - Accent5 4 2 2 2 6 2 2" xfId="30900"/>
    <cellStyle name="40% - Accent5 4 2 2 2 6 2 3" xfId="30901"/>
    <cellStyle name="40% - Accent5 4 2 2 2 6 3" xfId="30902"/>
    <cellStyle name="40% - Accent5 4 2 2 2 6 3 2" xfId="30903"/>
    <cellStyle name="40% - Accent5 4 2 2 2 6 3 3" xfId="30904"/>
    <cellStyle name="40% - Accent5 4 2 2 2 6 4" xfId="30905"/>
    <cellStyle name="40% - Accent5 4 2 2 2 6 4 2" xfId="30906"/>
    <cellStyle name="40% - Accent5 4 2 2 2 6 5" xfId="30907"/>
    <cellStyle name="40% - Accent5 4 2 2 2 6 6" xfId="30908"/>
    <cellStyle name="40% - Accent5 4 2 2 2 7" xfId="30909"/>
    <cellStyle name="40% - Accent5 4 2 2 2 7 2" xfId="30910"/>
    <cellStyle name="40% - Accent5 4 2 2 2 7 2 2" xfId="30911"/>
    <cellStyle name="40% - Accent5 4 2 2 2 7 2 3" xfId="30912"/>
    <cellStyle name="40% - Accent5 4 2 2 2 7 3" xfId="30913"/>
    <cellStyle name="40% - Accent5 4 2 2 2 7 3 2" xfId="30914"/>
    <cellStyle name="40% - Accent5 4 2 2 2 7 4" xfId="30915"/>
    <cellStyle name="40% - Accent5 4 2 2 2 7 5" xfId="30916"/>
    <cellStyle name="40% - Accent5 4 2 2 2 8" xfId="30917"/>
    <cellStyle name="40% - Accent5 4 2 2 2 8 2" xfId="30918"/>
    <cellStyle name="40% - Accent5 4 2 2 2 8 3" xfId="30919"/>
    <cellStyle name="40% - Accent5 4 2 2 2 9" xfId="30920"/>
    <cellStyle name="40% - Accent5 4 2 2 2 9 2" xfId="30921"/>
    <cellStyle name="40% - Accent5 4 2 2 2 9 3" xfId="30922"/>
    <cellStyle name="40% - Accent5 4 2 2 3" xfId="2443"/>
    <cellStyle name="40% - Accent5 4 2 2 3 10" xfId="30923"/>
    <cellStyle name="40% - Accent5 4 2 2 3 2" xfId="2444"/>
    <cellStyle name="40% - Accent5 4 2 2 3 2 2" xfId="30924"/>
    <cellStyle name="40% - Accent5 4 2 2 3 2 2 2" xfId="30925"/>
    <cellStyle name="40% - Accent5 4 2 2 3 2 2 2 2" xfId="30926"/>
    <cellStyle name="40% - Accent5 4 2 2 3 2 2 2 3" xfId="30927"/>
    <cellStyle name="40% - Accent5 4 2 2 3 2 2 3" xfId="30928"/>
    <cellStyle name="40% - Accent5 4 2 2 3 2 2 3 2" xfId="30929"/>
    <cellStyle name="40% - Accent5 4 2 2 3 2 2 3 3" xfId="30930"/>
    <cellStyle name="40% - Accent5 4 2 2 3 2 2 4" xfId="30931"/>
    <cellStyle name="40% - Accent5 4 2 2 3 2 2 4 2" xfId="30932"/>
    <cellStyle name="40% - Accent5 4 2 2 3 2 2 5" xfId="30933"/>
    <cellStyle name="40% - Accent5 4 2 2 3 2 2 6" xfId="30934"/>
    <cellStyle name="40% - Accent5 4 2 2 3 2 3" xfId="30935"/>
    <cellStyle name="40% - Accent5 4 2 2 3 2 3 2" xfId="30936"/>
    <cellStyle name="40% - Accent5 4 2 2 3 2 3 2 2" xfId="30937"/>
    <cellStyle name="40% - Accent5 4 2 2 3 2 3 2 3" xfId="30938"/>
    <cellStyle name="40% - Accent5 4 2 2 3 2 3 3" xfId="30939"/>
    <cellStyle name="40% - Accent5 4 2 2 3 2 3 3 2" xfId="30940"/>
    <cellStyle name="40% - Accent5 4 2 2 3 2 3 3 3" xfId="30941"/>
    <cellStyle name="40% - Accent5 4 2 2 3 2 3 4" xfId="30942"/>
    <cellStyle name="40% - Accent5 4 2 2 3 2 3 4 2" xfId="30943"/>
    <cellStyle name="40% - Accent5 4 2 2 3 2 3 5" xfId="30944"/>
    <cellStyle name="40% - Accent5 4 2 2 3 2 3 6" xfId="30945"/>
    <cellStyle name="40% - Accent5 4 2 2 3 2 4" xfId="30946"/>
    <cellStyle name="40% - Accent5 4 2 2 3 2 4 2" xfId="30947"/>
    <cellStyle name="40% - Accent5 4 2 2 3 2 4 2 2" xfId="30948"/>
    <cellStyle name="40% - Accent5 4 2 2 3 2 4 2 3" xfId="30949"/>
    <cellStyle name="40% - Accent5 4 2 2 3 2 4 3" xfId="30950"/>
    <cellStyle name="40% - Accent5 4 2 2 3 2 4 3 2" xfId="30951"/>
    <cellStyle name="40% - Accent5 4 2 2 3 2 4 4" xfId="30952"/>
    <cellStyle name="40% - Accent5 4 2 2 3 2 4 5" xfId="30953"/>
    <cellStyle name="40% - Accent5 4 2 2 3 2 5" xfId="30954"/>
    <cellStyle name="40% - Accent5 4 2 2 3 2 5 2" xfId="30955"/>
    <cellStyle name="40% - Accent5 4 2 2 3 2 5 3" xfId="30956"/>
    <cellStyle name="40% - Accent5 4 2 2 3 2 6" xfId="30957"/>
    <cellStyle name="40% - Accent5 4 2 2 3 2 6 2" xfId="30958"/>
    <cellStyle name="40% - Accent5 4 2 2 3 2 6 3" xfId="30959"/>
    <cellStyle name="40% - Accent5 4 2 2 3 2 7" xfId="30960"/>
    <cellStyle name="40% - Accent5 4 2 2 3 2 7 2" xfId="30961"/>
    <cellStyle name="40% - Accent5 4 2 2 3 2 8" xfId="30962"/>
    <cellStyle name="40% - Accent5 4 2 2 3 2 9" xfId="30963"/>
    <cellStyle name="40% - Accent5 4 2 2 3 3" xfId="30964"/>
    <cellStyle name="40% - Accent5 4 2 2 3 3 2" xfId="30965"/>
    <cellStyle name="40% - Accent5 4 2 2 3 3 2 2" xfId="30966"/>
    <cellStyle name="40% - Accent5 4 2 2 3 3 2 3" xfId="30967"/>
    <cellStyle name="40% - Accent5 4 2 2 3 3 3" xfId="30968"/>
    <cellStyle name="40% - Accent5 4 2 2 3 3 3 2" xfId="30969"/>
    <cellStyle name="40% - Accent5 4 2 2 3 3 3 3" xfId="30970"/>
    <cellStyle name="40% - Accent5 4 2 2 3 3 4" xfId="30971"/>
    <cellStyle name="40% - Accent5 4 2 2 3 3 4 2" xfId="30972"/>
    <cellStyle name="40% - Accent5 4 2 2 3 3 5" xfId="30973"/>
    <cellStyle name="40% - Accent5 4 2 2 3 3 6" xfId="30974"/>
    <cellStyle name="40% - Accent5 4 2 2 3 4" xfId="30975"/>
    <cellStyle name="40% - Accent5 4 2 2 3 4 2" xfId="30976"/>
    <cellStyle name="40% - Accent5 4 2 2 3 4 2 2" xfId="30977"/>
    <cellStyle name="40% - Accent5 4 2 2 3 4 2 3" xfId="30978"/>
    <cellStyle name="40% - Accent5 4 2 2 3 4 3" xfId="30979"/>
    <cellStyle name="40% - Accent5 4 2 2 3 4 3 2" xfId="30980"/>
    <cellStyle name="40% - Accent5 4 2 2 3 4 3 3" xfId="30981"/>
    <cellStyle name="40% - Accent5 4 2 2 3 4 4" xfId="30982"/>
    <cellStyle name="40% - Accent5 4 2 2 3 4 4 2" xfId="30983"/>
    <cellStyle name="40% - Accent5 4 2 2 3 4 5" xfId="30984"/>
    <cellStyle name="40% - Accent5 4 2 2 3 4 6" xfId="30985"/>
    <cellStyle name="40% - Accent5 4 2 2 3 5" xfId="30986"/>
    <cellStyle name="40% - Accent5 4 2 2 3 5 2" xfId="30987"/>
    <cellStyle name="40% - Accent5 4 2 2 3 5 2 2" xfId="30988"/>
    <cellStyle name="40% - Accent5 4 2 2 3 5 2 3" xfId="30989"/>
    <cellStyle name="40% - Accent5 4 2 2 3 5 3" xfId="30990"/>
    <cellStyle name="40% - Accent5 4 2 2 3 5 3 2" xfId="30991"/>
    <cellStyle name="40% - Accent5 4 2 2 3 5 4" xfId="30992"/>
    <cellStyle name="40% - Accent5 4 2 2 3 5 5" xfId="30993"/>
    <cellStyle name="40% - Accent5 4 2 2 3 6" xfId="30994"/>
    <cellStyle name="40% - Accent5 4 2 2 3 6 2" xfId="30995"/>
    <cellStyle name="40% - Accent5 4 2 2 3 6 3" xfId="30996"/>
    <cellStyle name="40% - Accent5 4 2 2 3 7" xfId="30997"/>
    <cellStyle name="40% - Accent5 4 2 2 3 7 2" xfId="30998"/>
    <cellStyle name="40% - Accent5 4 2 2 3 7 3" xfId="30999"/>
    <cellStyle name="40% - Accent5 4 2 2 3 8" xfId="31000"/>
    <cellStyle name="40% - Accent5 4 2 2 3 8 2" xfId="31001"/>
    <cellStyle name="40% - Accent5 4 2 2 3 9" xfId="31002"/>
    <cellStyle name="40% - Accent5 4 2 2 4" xfId="2445"/>
    <cellStyle name="40% - Accent5 4 2 2 4 2" xfId="31003"/>
    <cellStyle name="40% - Accent5 4 2 2 4 2 2" xfId="31004"/>
    <cellStyle name="40% - Accent5 4 2 2 4 2 2 2" xfId="31005"/>
    <cellStyle name="40% - Accent5 4 2 2 4 2 2 3" xfId="31006"/>
    <cellStyle name="40% - Accent5 4 2 2 4 2 3" xfId="31007"/>
    <cellStyle name="40% - Accent5 4 2 2 4 2 3 2" xfId="31008"/>
    <cellStyle name="40% - Accent5 4 2 2 4 2 3 3" xfId="31009"/>
    <cellStyle name="40% - Accent5 4 2 2 4 2 4" xfId="31010"/>
    <cellStyle name="40% - Accent5 4 2 2 4 2 4 2" xfId="31011"/>
    <cellStyle name="40% - Accent5 4 2 2 4 2 5" xfId="31012"/>
    <cellStyle name="40% - Accent5 4 2 2 4 2 6" xfId="31013"/>
    <cellStyle name="40% - Accent5 4 2 2 4 3" xfId="31014"/>
    <cellStyle name="40% - Accent5 4 2 2 4 3 2" xfId="31015"/>
    <cellStyle name="40% - Accent5 4 2 2 4 3 2 2" xfId="31016"/>
    <cellStyle name="40% - Accent5 4 2 2 4 3 2 3" xfId="31017"/>
    <cellStyle name="40% - Accent5 4 2 2 4 3 3" xfId="31018"/>
    <cellStyle name="40% - Accent5 4 2 2 4 3 3 2" xfId="31019"/>
    <cellStyle name="40% - Accent5 4 2 2 4 3 3 3" xfId="31020"/>
    <cellStyle name="40% - Accent5 4 2 2 4 3 4" xfId="31021"/>
    <cellStyle name="40% - Accent5 4 2 2 4 3 4 2" xfId="31022"/>
    <cellStyle name="40% - Accent5 4 2 2 4 3 5" xfId="31023"/>
    <cellStyle name="40% - Accent5 4 2 2 4 3 6" xfId="31024"/>
    <cellStyle name="40% - Accent5 4 2 2 4 4" xfId="31025"/>
    <cellStyle name="40% - Accent5 4 2 2 4 4 2" xfId="31026"/>
    <cellStyle name="40% - Accent5 4 2 2 4 4 2 2" xfId="31027"/>
    <cellStyle name="40% - Accent5 4 2 2 4 4 2 3" xfId="31028"/>
    <cellStyle name="40% - Accent5 4 2 2 4 4 3" xfId="31029"/>
    <cellStyle name="40% - Accent5 4 2 2 4 4 3 2" xfId="31030"/>
    <cellStyle name="40% - Accent5 4 2 2 4 4 4" xfId="31031"/>
    <cellStyle name="40% - Accent5 4 2 2 4 4 5" xfId="31032"/>
    <cellStyle name="40% - Accent5 4 2 2 4 5" xfId="31033"/>
    <cellStyle name="40% - Accent5 4 2 2 4 5 2" xfId="31034"/>
    <cellStyle name="40% - Accent5 4 2 2 4 5 3" xfId="31035"/>
    <cellStyle name="40% - Accent5 4 2 2 4 6" xfId="31036"/>
    <cellStyle name="40% - Accent5 4 2 2 4 6 2" xfId="31037"/>
    <cellStyle name="40% - Accent5 4 2 2 4 6 3" xfId="31038"/>
    <cellStyle name="40% - Accent5 4 2 2 4 7" xfId="31039"/>
    <cellStyle name="40% - Accent5 4 2 2 4 7 2" xfId="31040"/>
    <cellStyle name="40% - Accent5 4 2 2 4 8" xfId="31041"/>
    <cellStyle name="40% - Accent5 4 2 2 4 9" xfId="31042"/>
    <cellStyle name="40% - Accent5 4 2 2 5" xfId="31043"/>
    <cellStyle name="40% - Accent5 4 2 2 5 2" xfId="31044"/>
    <cellStyle name="40% - Accent5 4 2 2 5 2 2" xfId="31045"/>
    <cellStyle name="40% - Accent5 4 2 2 5 2 2 2" xfId="31046"/>
    <cellStyle name="40% - Accent5 4 2 2 5 2 2 3" xfId="31047"/>
    <cellStyle name="40% - Accent5 4 2 2 5 2 3" xfId="31048"/>
    <cellStyle name="40% - Accent5 4 2 2 5 2 3 2" xfId="31049"/>
    <cellStyle name="40% - Accent5 4 2 2 5 2 3 3" xfId="31050"/>
    <cellStyle name="40% - Accent5 4 2 2 5 2 4" xfId="31051"/>
    <cellStyle name="40% - Accent5 4 2 2 5 2 4 2" xfId="31052"/>
    <cellStyle name="40% - Accent5 4 2 2 5 2 5" xfId="31053"/>
    <cellStyle name="40% - Accent5 4 2 2 5 2 6" xfId="31054"/>
    <cellStyle name="40% - Accent5 4 2 2 5 3" xfId="31055"/>
    <cellStyle name="40% - Accent5 4 2 2 5 3 2" xfId="31056"/>
    <cellStyle name="40% - Accent5 4 2 2 5 3 2 2" xfId="31057"/>
    <cellStyle name="40% - Accent5 4 2 2 5 3 2 3" xfId="31058"/>
    <cellStyle name="40% - Accent5 4 2 2 5 3 3" xfId="31059"/>
    <cellStyle name="40% - Accent5 4 2 2 5 3 3 2" xfId="31060"/>
    <cellStyle name="40% - Accent5 4 2 2 5 3 3 3" xfId="31061"/>
    <cellStyle name="40% - Accent5 4 2 2 5 3 4" xfId="31062"/>
    <cellStyle name="40% - Accent5 4 2 2 5 3 4 2" xfId="31063"/>
    <cellStyle name="40% - Accent5 4 2 2 5 3 5" xfId="31064"/>
    <cellStyle name="40% - Accent5 4 2 2 5 3 6" xfId="31065"/>
    <cellStyle name="40% - Accent5 4 2 2 5 4" xfId="31066"/>
    <cellStyle name="40% - Accent5 4 2 2 5 4 2" xfId="31067"/>
    <cellStyle name="40% - Accent5 4 2 2 5 4 2 2" xfId="31068"/>
    <cellStyle name="40% - Accent5 4 2 2 5 4 2 3" xfId="31069"/>
    <cellStyle name="40% - Accent5 4 2 2 5 4 3" xfId="31070"/>
    <cellStyle name="40% - Accent5 4 2 2 5 4 3 2" xfId="31071"/>
    <cellStyle name="40% - Accent5 4 2 2 5 4 4" xfId="31072"/>
    <cellStyle name="40% - Accent5 4 2 2 5 4 5" xfId="31073"/>
    <cellStyle name="40% - Accent5 4 2 2 5 5" xfId="31074"/>
    <cellStyle name="40% - Accent5 4 2 2 5 5 2" xfId="31075"/>
    <cellStyle name="40% - Accent5 4 2 2 5 5 3" xfId="31076"/>
    <cellStyle name="40% - Accent5 4 2 2 5 6" xfId="31077"/>
    <cellStyle name="40% - Accent5 4 2 2 5 6 2" xfId="31078"/>
    <cellStyle name="40% - Accent5 4 2 2 5 6 3" xfId="31079"/>
    <cellStyle name="40% - Accent5 4 2 2 5 7" xfId="31080"/>
    <cellStyle name="40% - Accent5 4 2 2 5 7 2" xfId="31081"/>
    <cellStyle name="40% - Accent5 4 2 2 5 8" xfId="31082"/>
    <cellStyle name="40% - Accent5 4 2 2 5 9" xfId="31083"/>
    <cellStyle name="40% - Accent5 4 2 2 6" xfId="31084"/>
    <cellStyle name="40% - Accent5 4 2 2 6 2" xfId="31085"/>
    <cellStyle name="40% - Accent5 4 2 2 6 2 2" xfId="31086"/>
    <cellStyle name="40% - Accent5 4 2 2 6 2 3" xfId="31087"/>
    <cellStyle name="40% - Accent5 4 2 2 6 3" xfId="31088"/>
    <cellStyle name="40% - Accent5 4 2 2 6 3 2" xfId="31089"/>
    <cellStyle name="40% - Accent5 4 2 2 6 3 3" xfId="31090"/>
    <cellStyle name="40% - Accent5 4 2 2 6 4" xfId="31091"/>
    <cellStyle name="40% - Accent5 4 2 2 6 4 2" xfId="31092"/>
    <cellStyle name="40% - Accent5 4 2 2 6 5" xfId="31093"/>
    <cellStyle name="40% - Accent5 4 2 2 6 6" xfId="31094"/>
    <cellStyle name="40% - Accent5 4 2 2 7" xfId="31095"/>
    <cellStyle name="40% - Accent5 4 2 2 7 2" xfId="31096"/>
    <cellStyle name="40% - Accent5 4 2 2 7 2 2" xfId="31097"/>
    <cellStyle name="40% - Accent5 4 2 2 7 2 3" xfId="31098"/>
    <cellStyle name="40% - Accent5 4 2 2 7 3" xfId="31099"/>
    <cellStyle name="40% - Accent5 4 2 2 7 3 2" xfId="31100"/>
    <cellStyle name="40% - Accent5 4 2 2 7 3 3" xfId="31101"/>
    <cellStyle name="40% - Accent5 4 2 2 7 4" xfId="31102"/>
    <cellStyle name="40% - Accent5 4 2 2 7 4 2" xfId="31103"/>
    <cellStyle name="40% - Accent5 4 2 2 7 5" xfId="31104"/>
    <cellStyle name="40% - Accent5 4 2 2 7 6" xfId="31105"/>
    <cellStyle name="40% - Accent5 4 2 2 8" xfId="31106"/>
    <cellStyle name="40% - Accent5 4 2 2 8 2" xfId="31107"/>
    <cellStyle name="40% - Accent5 4 2 2 8 2 2" xfId="31108"/>
    <cellStyle name="40% - Accent5 4 2 2 8 2 3" xfId="31109"/>
    <cellStyle name="40% - Accent5 4 2 2 8 3" xfId="31110"/>
    <cellStyle name="40% - Accent5 4 2 2 8 3 2" xfId="31111"/>
    <cellStyle name="40% - Accent5 4 2 2 8 4" xfId="31112"/>
    <cellStyle name="40% - Accent5 4 2 2 8 5" xfId="31113"/>
    <cellStyle name="40% - Accent5 4 2 2 9" xfId="31114"/>
    <cellStyle name="40% - Accent5 4 2 2 9 2" xfId="31115"/>
    <cellStyle name="40% - Accent5 4 2 2 9 3" xfId="31116"/>
    <cellStyle name="40% - Accent5 4 2 3" xfId="2446"/>
    <cellStyle name="40% - Accent5 4 2 3 10" xfId="31117"/>
    <cellStyle name="40% - Accent5 4 2 3 10 2" xfId="31118"/>
    <cellStyle name="40% - Accent5 4 2 3 11" xfId="31119"/>
    <cellStyle name="40% - Accent5 4 2 3 12" xfId="31120"/>
    <cellStyle name="40% - Accent5 4 2 3 2" xfId="2447"/>
    <cellStyle name="40% - Accent5 4 2 3 2 10" xfId="31121"/>
    <cellStyle name="40% - Accent5 4 2 3 2 2" xfId="2448"/>
    <cellStyle name="40% - Accent5 4 2 3 2 2 2" xfId="31122"/>
    <cellStyle name="40% - Accent5 4 2 3 2 2 2 2" xfId="31123"/>
    <cellStyle name="40% - Accent5 4 2 3 2 2 2 2 2" xfId="31124"/>
    <cellStyle name="40% - Accent5 4 2 3 2 2 2 2 3" xfId="31125"/>
    <cellStyle name="40% - Accent5 4 2 3 2 2 2 3" xfId="31126"/>
    <cellStyle name="40% - Accent5 4 2 3 2 2 2 3 2" xfId="31127"/>
    <cellStyle name="40% - Accent5 4 2 3 2 2 2 3 3" xfId="31128"/>
    <cellStyle name="40% - Accent5 4 2 3 2 2 2 4" xfId="31129"/>
    <cellStyle name="40% - Accent5 4 2 3 2 2 2 4 2" xfId="31130"/>
    <cellStyle name="40% - Accent5 4 2 3 2 2 2 5" xfId="31131"/>
    <cellStyle name="40% - Accent5 4 2 3 2 2 2 6" xfId="31132"/>
    <cellStyle name="40% - Accent5 4 2 3 2 2 3" xfId="31133"/>
    <cellStyle name="40% - Accent5 4 2 3 2 2 3 2" xfId="31134"/>
    <cellStyle name="40% - Accent5 4 2 3 2 2 3 2 2" xfId="31135"/>
    <cellStyle name="40% - Accent5 4 2 3 2 2 3 2 3" xfId="31136"/>
    <cellStyle name="40% - Accent5 4 2 3 2 2 3 3" xfId="31137"/>
    <cellStyle name="40% - Accent5 4 2 3 2 2 3 3 2" xfId="31138"/>
    <cellStyle name="40% - Accent5 4 2 3 2 2 3 3 3" xfId="31139"/>
    <cellStyle name="40% - Accent5 4 2 3 2 2 3 4" xfId="31140"/>
    <cellStyle name="40% - Accent5 4 2 3 2 2 3 4 2" xfId="31141"/>
    <cellStyle name="40% - Accent5 4 2 3 2 2 3 5" xfId="31142"/>
    <cellStyle name="40% - Accent5 4 2 3 2 2 3 6" xfId="31143"/>
    <cellStyle name="40% - Accent5 4 2 3 2 2 4" xfId="31144"/>
    <cellStyle name="40% - Accent5 4 2 3 2 2 4 2" xfId="31145"/>
    <cellStyle name="40% - Accent5 4 2 3 2 2 4 2 2" xfId="31146"/>
    <cellStyle name="40% - Accent5 4 2 3 2 2 4 2 3" xfId="31147"/>
    <cellStyle name="40% - Accent5 4 2 3 2 2 4 3" xfId="31148"/>
    <cellStyle name="40% - Accent5 4 2 3 2 2 4 3 2" xfId="31149"/>
    <cellStyle name="40% - Accent5 4 2 3 2 2 4 4" xfId="31150"/>
    <cellStyle name="40% - Accent5 4 2 3 2 2 4 5" xfId="31151"/>
    <cellStyle name="40% - Accent5 4 2 3 2 2 5" xfId="31152"/>
    <cellStyle name="40% - Accent5 4 2 3 2 2 5 2" xfId="31153"/>
    <cellStyle name="40% - Accent5 4 2 3 2 2 5 3" xfId="31154"/>
    <cellStyle name="40% - Accent5 4 2 3 2 2 6" xfId="31155"/>
    <cellStyle name="40% - Accent5 4 2 3 2 2 6 2" xfId="31156"/>
    <cellStyle name="40% - Accent5 4 2 3 2 2 6 3" xfId="31157"/>
    <cellStyle name="40% - Accent5 4 2 3 2 2 7" xfId="31158"/>
    <cellStyle name="40% - Accent5 4 2 3 2 2 7 2" xfId="31159"/>
    <cellStyle name="40% - Accent5 4 2 3 2 2 8" xfId="31160"/>
    <cellStyle name="40% - Accent5 4 2 3 2 2 9" xfId="31161"/>
    <cellStyle name="40% - Accent5 4 2 3 2 3" xfId="31162"/>
    <cellStyle name="40% - Accent5 4 2 3 2 3 2" xfId="31163"/>
    <cellStyle name="40% - Accent5 4 2 3 2 3 2 2" xfId="31164"/>
    <cellStyle name="40% - Accent5 4 2 3 2 3 2 3" xfId="31165"/>
    <cellStyle name="40% - Accent5 4 2 3 2 3 3" xfId="31166"/>
    <cellStyle name="40% - Accent5 4 2 3 2 3 3 2" xfId="31167"/>
    <cellStyle name="40% - Accent5 4 2 3 2 3 3 3" xfId="31168"/>
    <cellStyle name="40% - Accent5 4 2 3 2 3 4" xfId="31169"/>
    <cellStyle name="40% - Accent5 4 2 3 2 3 4 2" xfId="31170"/>
    <cellStyle name="40% - Accent5 4 2 3 2 3 5" xfId="31171"/>
    <cellStyle name="40% - Accent5 4 2 3 2 3 6" xfId="31172"/>
    <cellStyle name="40% - Accent5 4 2 3 2 4" xfId="31173"/>
    <cellStyle name="40% - Accent5 4 2 3 2 4 2" xfId="31174"/>
    <cellStyle name="40% - Accent5 4 2 3 2 4 2 2" xfId="31175"/>
    <cellStyle name="40% - Accent5 4 2 3 2 4 2 3" xfId="31176"/>
    <cellStyle name="40% - Accent5 4 2 3 2 4 3" xfId="31177"/>
    <cellStyle name="40% - Accent5 4 2 3 2 4 3 2" xfId="31178"/>
    <cellStyle name="40% - Accent5 4 2 3 2 4 3 3" xfId="31179"/>
    <cellStyle name="40% - Accent5 4 2 3 2 4 4" xfId="31180"/>
    <cellStyle name="40% - Accent5 4 2 3 2 4 4 2" xfId="31181"/>
    <cellStyle name="40% - Accent5 4 2 3 2 4 5" xfId="31182"/>
    <cellStyle name="40% - Accent5 4 2 3 2 4 6" xfId="31183"/>
    <cellStyle name="40% - Accent5 4 2 3 2 5" xfId="31184"/>
    <cellStyle name="40% - Accent5 4 2 3 2 5 2" xfId="31185"/>
    <cellStyle name="40% - Accent5 4 2 3 2 5 2 2" xfId="31186"/>
    <cellStyle name="40% - Accent5 4 2 3 2 5 2 3" xfId="31187"/>
    <cellStyle name="40% - Accent5 4 2 3 2 5 3" xfId="31188"/>
    <cellStyle name="40% - Accent5 4 2 3 2 5 3 2" xfId="31189"/>
    <cellStyle name="40% - Accent5 4 2 3 2 5 4" xfId="31190"/>
    <cellStyle name="40% - Accent5 4 2 3 2 5 5" xfId="31191"/>
    <cellStyle name="40% - Accent5 4 2 3 2 6" xfId="31192"/>
    <cellStyle name="40% - Accent5 4 2 3 2 6 2" xfId="31193"/>
    <cellStyle name="40% - Accent5 4 2 3 2 6 3" xfId="31194"/>
    <cellStyle name="40% - Accent5 4 2 3 2 7" xfId="31195"/>
    <cellStyle name="40% - Accent5 4 2 3 2 7 2" xfId="31196"/>
    <cellStyle name="40% - Accent5 4 2 3 2 7 3" xfId="31197"/>
    <cellStyle name="40% - Accent5 4 2 3 2 8" xfId="31198"/>
    <cellStyle name="40% - Accent5 4 2 3 2 8 2" xfId="31199"/>
    <cellStyle name="40% - Accent5 4 2 3 2 9" xfId="31200"/>
    <cellStyle name="40% - Accent5 4 2 3 3" xfId="2449"/>
    <cellStyle name="40% - Accent5 4 2 3 3 2" xfId="31201"/>
    <cellStyle name="40% - Accent5 4 2 3 3 2 2" xfId="31202"/>
    <cellStyle name="40% - Accent5 4 2 3 3 2 2 2" xfId="31203"/>
    <cellStyle name="40% - Accent5 4 2 3 3 2 2 3" xfId="31204"/>
    <cellStyle name="40% - Accent5 4 2 3 3 2 3" xfId="31205"/>
    <cellStyle name="40% - Accent5 4 2 3 3 2 3 2" xfId="31206"/>
    <cellStyle name="40% - Accent5 4 2 3 3 2 3 3" xfId="31207"/>
    <cellStyle name="40% - Accent5 4 2 3 3 2 4" xfId="31208"/>
    <cellStyle name="40% - Accent5 4 2 3 3 2 4 2" xfId="31209"/>
    <cellStyle name="40% - Accent5 4 2 3 3 2 5" xfId="31210"/>
    <cellStyle name="40% - Accent5 4 2 3 3 2 6" xfId="31211"/>
    <cellStyle name="40% - Accent5 4 2 3 3 3" xfId="31212"/>
    <cellStyle name="40% - Accent5 4 2 3 3 3 2" xfId="31213"/>
    <cellStyle name="40% - Accent5 4 2 3 3 3 2 2" xfId="31214"/>
    <cellStyle name="40% - Accent5 4 2 3 3 3 2 3" xfId="31215"/>
    <cellStyle name="40% - Accent5 4 2 3 3 3 3" xfId="31216"/>
    <cellStyle name="40% - Accent5 4 2 3 3 3 3 2" xfId="31217"/>
    <cellStyle name="40% - Accent5 4 2 3 3 3 3 3" xfId="31218"/>
    <cellStyle name="40% - Accent5 4 2 3 3 3 4" xfId="31219"/>
    <cellStyle name="40% - Accent5 4 2 3 3 3 4 2" xfId="31220"/>
    <cellStyle name="40% - Accent5 4 2 3 3 3 5" xfId="31221"/>
    <cellStyle name="40% - Accent5 4 2 3 3 3 6" xfId="31222"/>
    <cellStyle name="40% - Accent5 4 2 3 3 4" xfId="31223"/>
    <cellStyle name="40% - Accent5 4 2 3 3 4 2" xfId="31224"/>
    <cellStyle name="40% - Accent5 4 2 3 3 4 2 2" xfId="31225"/>
    <cellStyle name="40% - Accent5 4 2 3 3 4 2 3" xfId="31226"/>
    <cellStyle name="40% - Accent5 4 2 3 3 4 3" xfId="31227"/>
    <cellStyle name="40% - Accent5 4 2 3 3 4 3 2" xfId="31228"/>
    <cellStyle name="40% - Accent5 4 2 3 3 4 4" xfId="31229"/>
    <cellStyle name="40% - Accent5 4 2 3 3 4 5" xfId="31230"/>
    <cellStyle name="40% - Accent5 4 2 3 3 5" xfId="31231"/>
    <cellStyle name="40% - Accent5 4 2 3 3 5 2" xfId="31232"/>
    <cellStyle name="40% - Accent5 4 2 3 3 5 3" xfId="31233"/>
    <cellStyle name="40% - Accent5 4 2 3 3 6" xfId="31234"/>
    <cellStyle name="40% - Accent5 4 2 3 3 6 2" xfId="31235"/>
    <cellStyle name="40% - Accent5 4 2 3 3 6 3" xfId="31236"/>
    <cellStyle name="40% - Accent5 4 2 3 3 7" xfId="31237"/>
    <cellStyle name="40% - Accent5 4 2 3 3 7 2" xfId="31238"/>
    <cellStyle name="40% - Accent5 4 2 3 3 8" xfId="31239"/>
    <cellStyle name="40% - Accent5 4 2 3 3 9" xfId="31240"/>
    <cellStyle name="40% - Accent5 4 2 3 4" xfId="31241"/>
    <cellStyle name="40% - Accent5 4 2 3 4 2" xfId="31242"/>
    <cellStyle name="40% - Accent5 4 2 3 4 2 2" xfId="31243"/>
    <cellStyle name="40% - Accent5 4 2 3 4 2 2 2" xfId="31244"/>
    <cellStyle name="40% - Accent5 4 2 3 4 2 2 3" xfId="31245"/>
    <cellStyle name="40% - Accent5 4 2 3 4 2 3" xfId="31246"/>
    <cellStyle name="40% - Accent5 4 2 3 4 2 3 2" xfId="31247"/>
    <cellStyle name="40% - Accent5 4 2 3 4 2 3 3" xfId="31248"/>
    <cellStyle name="40% - Accent5 4 2 3 4 2 4" xfId="31249"/>
    <cellStyle name="40% - Accent5 4 2 3 4 2 4 2" xfId="31250"/>
    <cellStyle name="40% - Accent5 4 2 3 4 2 5" xfId="31251"/>
    <cellStyle name="40% - Accent5 4 2 3 4 2 6" xfId="31252"/>
    <cellStyle name="40% - Accent5 4 2 3 4 3" xfId="31253"/>
    <cellStyle name="40% - Accent5 4 2 3 4 3 2" xfId="31254"/>
    <cellStyle name="40% - Accent5 4 2 3 4 3 2 2" xfId="31255"/>
    <cellStyle name="40% - Accent5 4 2 3 4 3 2 3" xfId="31256"/>
    <cellStyle name="40% - Accent5 4 2 3 4 3 3" xfId="31257"/>
    <cellStyle name="40% - Accent5 4 2 3 4 3 3 2" xfId="31258"/>
    <cellStyle name="40% - Accent5 4 2 3 4 3 3 3" xfId="31259"/>
    <cellStyle name="40% - Accent5 4 2 3 4 3 4" xfId="31260"/>
    <cellStyle name="40% - Accent5 4 2 3 4 3 4 2" xfId="31261"/>
    <cellStyle name="40% - Accent5 4 2 3 4 3 5" xfId="31262"/>
    <cellStyle name="40% - Accent5 4 2 3 4 3 6" xfId="31263"/>
    <cellStyle name="40% - Accent5 4 2 3 4 4" xfId="31264"/>
    <cellStyle name="40% - Accent5 4 2 3 4 4 2" xfId="31265"/>
    <cellStyle name="40% - Accent5 4 2 3 4 4 2 2" xfId="31266"/>
    <cellStyle name="40% - Accent5 4 2 3 4 4 2 3" xfId="31267"/>
    <cellStyle name="40% - Accent5 4 2 3 4 4 3" xfId="31268"/>
    <cellStyle name="40% - Accent5 4 2 3 4 4 3 2" xfId="31269"/>
    <cellStyle name="40% - Accent5 4 2 3 4 4 4" xfId="31270"/>
    <cellStyle name="40% - Accent5 4 2 3 4 4 5" xfId="31271"/>
    <cellStyle name="40% - Accent5 4 2 3 4 5" xfId="31272"/>
    <cellStyle name="40% - Accent5 4 2 3 4 5 2" xfId="31273"/>
    <cellStyle name="40% - Accent5 4 2 3 4 5 3" xfId="31274"/>
    <cellStyle name="40% - Accent5 4 2 3 4 6" xfId="31275"/>
    <cellStyle name="40% - Accent5 4 2 3 4 6 2" xfId="31276"/>
    <cellStyle name="40% - Accent5 4 2 3 4 6 3" xfId="31277"/>
    <cellStyle name="40% - Accent5 4 2 3 4 7" xfId="31278"/>
    <cellStyle name="40% - Accent5 4 2 3 4 7 2" xfId="31279"/>
    <cellStyle name="40% - Accent5 4 2 3 4 8" xfId="31280"/>
    <cellStyle name="40% - Accent5 4 2 3 4 9" xfId="31281"/>
    <cellStyle name="40% - Accent5 4 2 3 5" xfId="31282"/>
    <cellStyle name="40% - Accent5 4 2 3 5 2" xfId="31283"/>
    <cellStyle name="40% - Accent5 4 2 3 5 2 2" xfId="31284"/>
    <cellStyle name="40% - Accent5 4 2 3 5 2 3" xfId="31285"/>
    <cellStyle name="40% - Accent5 4 2 3 5 3" xfId="31286"/>
    <cellStyle name="40% - Accent5 4 2 3 5 3 2" xfId="31287"/>
    <cellStyle name="40% - Accent5 4 2 3 5 3 3" xfId="31288"/>
    <cellStyle name="40% - Accent5 4 2 3 5 4" xfId="31289"/>
    <cellStyle name="40% - Accent5 4 2 3 5 4 2" xfId="31290"/>
    <cellStyle name="40% - Accent5 4 2 3 5 5" xfId="31291"/>
    <cellStyle name="40% - Accent5 4 2 3 5 6" xfId="31292"/>
    <cellStyle name="40% - Accent5 4 2 3 6" xfId="31293"/>
    <cellStyle name="40% - Accent5 4 2 3 6 2" xfId="31294"/>
    <cellStyle name="40% - Accent5 4 2 3 6 2 2" xfId="31295"/>
    <cellStyle name="40% - Accent5 4 2 3 6 2 3" xfId="31296"/>
    <cellStyle name="40% - Accent5 4 2 3 6 3" xfId="31297"/>
    <cellStyle name="40% - Accent5 4 2 3 6 3 2" xfId="31298"/>
    <cellStyle name="40% - Accent5 4 2 3 6 3 3" xfId="31299"/>
    <cellStyle name="40% - Accent5 4 2 3 6 4" xfId="31300"/>
    <cellStyle name="40% - Accent5 4 2 3 6 4 2" xfId="31301"/>
    <cellStyle name="40% - Accent5 4 2 3 6 5" xfId="31302"/>
    <cellStyle name="40% - Accent5 4 2 3 6 6" xfId="31303"/>
    <cellStyle name="40% - Accent5 4 2 3 7" xfId="31304"/>
    <cellStyle name="40% - Accent5 4 2 3 7 2" xfId="31305"/>
    <cellStyle name="40% - Accent5 4 2 3 7 2 2" xfId="31306"/>
    <cellStyle name="40% - Accent5 4 2 3 7 2 3" xfId="31307"/>
    <cellStyle name="40% - Accent5 4 2 3 7 3" xfId="31308"/>
    <cellStyle name="40% - Accent5 4 2 3 7 3 2" xfId="31309"/>
    <cellStyle name="40% - Accent5 4 2 3 7 4" xfId="31310"/>
    <cellStyle name="40% - Accent5 4 2 3 7 5" xfId="31311"/>
    <cellStyle name="40% - Accent5 4 2 3 8" xfId="31312"/>
    <cellStyle name="40% - Accent5 4 2 3 8 2" xfId="31313"/>
    <cellStyle name="40% - Accent5 4 2 3 8 3" xfId="31314"/>
    <cellStyle name="40% - Accent5 4 2 3 9" xfId="31315"/>
    <cellStyle name="40% - Accent5 4 2 3 9 2" xfId="31316"/>
    <cellStyle name="40% - Accent5 4 2 3 9 3" xfId="31317"/>
    <cellStyle name="40% - Accent5 4 2 4" xfId="2450"/>
    <cellStyle name="40% - Accent5 4 2 4 10" xfId="31318"/>
    <cellStyle name="40% - Accent5 4 2 4 2" xfId="2451"/>
    <cellStyle name="40% - Accent5 4 2 4 2 2" xfId="31319"/>
    <cellStyle name="40% - Accent5 4 2 4 2 2 2" xfId="31320"/>
    <cellStyle name="40% - Accent5 4 2 4 2 2 2 2" xfId="31321"/>
    <cellStyle name="40% - Accent5 4 2 4 2 2 2 3" xfId="31322"/>
    <cellStyle name="40% - Accent5 4 2 4 2 2 3" xfId="31323"/>
    <cellStyle name="40% - Accent5 4 2 4 2 2 3 2" xfId="31324"/>
    <cellStyle name="40% - Accent5 4 2 4 2 2 3 3" xfId="31325"/>
    <cellStyle name="40% - Accent5 4 2 4 2 2 4" xfId="31326"/>
    <cellStyle name="40% - Accent5 4 2 4 2 2 4 2" xfId="31327"/>
    <cellStyle name="40% - Accent5 4 2 4 2 2 5" xfId="31328"/>
    <cellStyle name="40% - Accent5 4 2 4 2 2 6" xfId="31329"/>
    <cellStyle name="40% - Accent5 4 2 4 2 3" xfId="31330"/>
    <cellStyle name="40% - Accent5 4 2 4 2 3 2" xfId="31331"/>
    <cellStyle name="40% - Accent5 4 2 4 2 3 2 2" xfId="31332"/>
    <cellStyle name="40% - Accent5 4 2 4 2 3 2 3" xfId="31333"/>
    <cellStyle name="40% - Accent5 4 2 4 2 3 3" xfId="31334"/>
    <cellStyle name="40% - Accent5 4 2 4 2 3 3 2" xfId="31335"/>
    <cellStyle name="40% - Accent5 4 2 4 2 3 3 3" xfId="31336"/>
    <cellStyle name="40% - Accent5 4 2 4 2 3 4" xfId="31337"/>
    <cellStyle name="40% - Accent5 4 2 4 2 3 4 2" xfId="31338"/>
    <cellStyle name="40% - Accent5 4 2 4 2 3 5" xfId="31339"/>
    <cellStyle name="40% - Accent5 4 2 4 2 3 6" xfId="31340"/>
    <cellStyle name="40% - Accent5 4 2 4 2 4" xfId="31341"/>
    <cellStyle name="40% - Accent5 4 2 4 2 4 2" xfId="31342"/>
    <cellStyle name="40% - Accent5 4 2 4 2 4 2 2" xfId="31343"/>
    <cellStyle name="40% - Accent5 4 2 4 2 4 2 3" xfId="31344"/>
    <cellStyle name="40% - Accent5 4 2 4 2 4 3" xfId="31345"/>
    <cellStyle name="40% - Accent5 4 2 4 2 4 3 2" xfId="31346"/>
    <cellStyle name="40% - Accent5 4 2 4 2 4 4" xfId="31347"/>
    <cellStyle name="40% - Accent5 4 2 4 2 4 5" xfId="31348"/>
    <cellStyle name="40% - Accent5 4 2 4 2 5" xfId="31349"/>
    <cellStyle name="40% - Accent5 4 2 4 2 5 2" xfId="31350"/>
    <cellStyle name="40% - Accent5 4 2 4 2 5 3" xfId="31351"/>
    <cellStyle name="40% - Accent5 4 2 4 2 6" xfId="31352"/>
    <cellStyle name="40% - Accent5 4 2 4 2 6 2" xfId="31353"/>
    <cellStyle name="40% - Accent5 4 2 4 2 6 3" xfId="31354"/>
    <cellStyle name="40% - Accent5 4 2 4 2 7" xfId="31355"/>
    <cellStyle name="40% - Accent5 4 2 4 2 7 2" xfId="31356"/>
    <cellStyle name="40% - Accent5 4 2 4 2 8" xfId="31357"/>
    <cellStyle name="40% - Accent5 4 2 4 2 9" xfId="31358"/>
    <cellStyle name="40% - Accent5 4 2 4 3" xfId="31359"/>
    <cellStyle name="40% - Accent5 4 2 4 3 2" xfId="31360"/>
    <cellStyle name="40% - Accent5 4 2 4 3 2 2" xfId="31361"/>
    <cellStyle name="40% - Accent5 4 2 4 3 2 3" xfId="31362"/>
    <cellStyle name="40% - Accent5 4 2 4 3 3" xfId="31363"/>
    <cellStyle name="40% - Accent5 4 2 4 3 3 2" xfId="31364"/>
    <cellStyle name="40% - Accent5 4 2 4 3 3 3" xfId="31365"/>
    <cellStyle name="40% - Accent5 4 2 4 3 4" xfId="31366"/>
    <cellStyle name="40% - Accent5 4 2 4 3 4 2" xfId="31367"/>
    <cellStyle name="40% - Accent5 4 2 4 3 5" xfId="31368"/>
    <cellStyle name="40% - Accent5 4 2 4 3 6" xfId="31369"/>
    <cellStyle name="40% - Accent5 4 2 4 4" xfId="31370"/>
    <cellStyle name="40% - Accent5 4 2 4 4 2" xfId="31371"/>
    <cellStyle name="40% - Accent5 4 2 4 4 2 2" xfId="31372"/>
    <cellStyle name="40% - Accent5 4 2 4 4 2 3" xfId="31373"/>
    <cellStyle name="40% - Accent5 4 2 4 4 3" xfId="31374"/>
    <cellStyle name="40% - Accent5 4 2 4 4 3 2" xfId="31375"/>
    <cellStyle name="40% - Accent5 4 2 4 4 3 3" xfId="31376"/>
    <cellStyle name="40% - Accent5 4 2 4 4 4" xfId="31377"/>
    <cellStyle name="40% - Accent5 4 2 4 4 4 2" xfId="31378"/>
    <cellStyle name="40% - Accent5 4 2 4 4 5" xfId="31379"/>
    <cellStyle name="40% - Accent5 4 2 4 4 6" xfId="31380"/>
    <cellStyle name="40% - Accent5 4 2 4 5" xfId="31381"/>
    <cellStyle name="40% - Accent5 4 2 4 5 2" xfId="31382"/>
    <cellStyle name="40% - Accent5 4 2 4 5 2 2" xfId="31383"/>
    <cellStyle name="40% - Accent5 4 2 4 5 2 3" xfId="31384"/>
    <cellStyle name="40% - Accent5 4 2 4 5 3" xfId="31385"/>
    <cellStyle name="40% - Accent5 4 2 4 5 3 2" xfId="31386"/>
    <cellStyle name="40% - Accent5 4 2 4 5 4" xfId="31387"/>
    <cellStyle name="40% - Accent5 4 2 4 5 5" xfId="31388"/>
    <cellStyle name="40% - Accent5 4 2 4 6" xfId="31389"/>
    <cellStyle name="40% - Accent5 4 2 4 6 2" xfId="31390"/>
    <cellStyle name="40% - Accent5 4 2 4 6 3" xfId="31391"/>
    <cellStyle name="40% - Accent5 4 2 4 7" xfId="31392"/>
    <cellStyle name="40% - Accent5 4 2 4 7 2" xfId="31393"/>
    <cellStyle name="40% - Accent5 4 2 4 7 3" xfId="31394"/>
    <cellStyle name="40% - Accent5 4 2 4 8" xfId="31395"/>
    <cellStyle name="40% - Accent5 4 2 4 8 2" xfId="31396"/>
    <cellStyle name="40% - Accent5 4 2 4 9" xfId="31397"/>
    <cellStyle name="40% - Accent5 4 2 5" xfId="2452"/>
    <cellStyle name="40% - Accent5 4 2 5 2" xfId="31398"/>
    <cellStyle name="40% - Accent5 4 2 5 2 2" xfId="31399"/>
    <cellStyle name="40% - Accent5 4 2 5 2 2 2" xfId="31400"/>
    <cellStyle name="40% - Accent5 4 2 5 2 2 3" xfId="31401"/>
    <cellStyle name="40% - Accent5 4 2 5 2 3" xfId="31402"/>
    <cellStyle name="40% - Accent5 4 2 5 2 3 2" xfId="31403"/>
    <cellStyle name="40% - Accent5 4 2 5 2 3 3" xfId="31404"/>
    <cellStyle name="40% - Accent5 4 2 5 2 4" xfId="31405"/>
    <cellStyle name="40% - Accent5 4 2 5 2 4 2" xfId="31406"/>
    <cellStyle name="40% - Accent5 4 2 5 2 5" xfId="31407"/>
    <cellStyle name="40% - Accent5 4 2 5 2 6" xfId="31408"/>
    <cellStyle name="40% - Accent5 4 2 5 3" xfId="31409"/>
    <cellStyle name="40% - Accent5 4 2 5 3 2" xfId="31410"/>
    <cellStyle name="40% - Accent5 4 2 5 3 2 2" xfId="31411"/>
    <cellStyle name="40% - Accent5 4 2 5 3 2 3" xfId="31412"/>
    <cellStyle name="40% - Accent5 4 2 5 3 3" xfId="31413"/>
    <cellStyle name="40% - Accent5 4 2 5 3 3 2" xfId="31414"/>
    <cellStyle name="40% - Accent5 4 2 5 3 3 3" xfId="31415"/>
    <cellStyle name="40% - Accent5 4 2 5 3 4" xfId="31416"/>
    <cellStyle name="40% - Accent5 4 2 5 3 4 2" xfId="31417"/>
    <cellStyle name="40% - Accent5 4 2 5 3 5" xfId="31418"/>
    <cellStyle name="40% - Accent5 4 2 5 3 6" xfId="31419"/>
    <cellStyle name="40% - Accent5 4 2 5 4" xfId="31420"/>
    <cellStyle name="40% - Accent5 4 2 5 4 2" xfId="31421"/>
    <cellStyle name="40% - Accent5 4 2 5 4 2 2" xfId="31422"/>
    <cellStyle name="40% - Accent5 4 2 5 4 2 3" xfId="31423"/>
    <cellStyle name="40% - Accent5 4 2 5 4 3" xfId="31424"/>
    <cellStyle name="40% - Accent5 4 2 5 4 3 2" xfId="31425"/>
    <cellStyle name="40% - Accent5 4 2 5 4 4" xfId="31426"/>
    <cellStyle name="40% - Accent5 4 2 5 4 5" xfId="31427"/>
    <cellStyle name="40% - Accent5 4 2 5 5" xfId="31428"/>
    <cellStyle name="40% - Accent5 4 2 5 5 2" xfId="31429"/>
    <cellStyle name="40% - Accent5 4 2 5 5 3" xfId="31430"/>
    <cellStyle name="40% - Accent5 4 2 5 6" xfId="31431"/>
    <cellStyle name="40% - Accent5 4 2 5 6 2" xfId="31432"/>
    <cellStyle name="40% - Accent5 4 2 5 6 3" xfId="31433"/>
    <cellStyle name="40% - Accent5 4 2 5 7" xfId="31434"/>
    <cellStyle name="40% - Accent5 4 2 5 7 2" xfId="31435"/>
    <cellStyle name="40% - Accent5 4 2 5 8" xfId="31436"/>
    <cellStyle name="40% - Accent5 4 2 5 9" xfId="31437"/>
    <cellStyle name="40% - Accent5 4 2 6" xfId="13944"/>
    <cellStyle name="40% - Accent5 4 2 6 2" xfId="31438"/>
    <cellStyle name="40% - Accent5 4 2 6 2 2" xfId="31439"/>
    <cellStyle name="40% - Accent5 4 2 6 2 2 2" xfId="31440"/>
    <cellStyle name="40% - Accent5 4 2 6 2 2 3" xfId="31441"/>
    <cellStyle name="40% - Accent5 4 2 6 2 3" xfId="31442"/>
    <cellStyle name="40% - Accent5 4 2 6 2 3 2" xfId="31443"/>
    <cellStyle name="40% - Accent5 4 2 6 2 3 3" xfId="31444"/>
    <cellStyle name="40% - Accent5 4 2 6 2 4" xfId="31445"/>
    <cellStyle name="40% - Accent5 4 2 6 2 4 2" xfId="31446"/>
    <cellStyle name="40% - Accent5 4 2 6 2 5" xfId="31447"/>
    <cellStyle name="40% - Accent5 4 2 6 2 6" xfId="31448"/>
    <cellStyle name="40% - Accent5 4 2 6 3" xfId="31449"/>
    <cellStyle name="40% - Accent5 4 2 6 3 2" xfId="31450"/>
    <cellStyle name="40% - Accent5 4 2 6 3 2 2" xfId="31451"/>
    <cellStyle name="40% - Accent5 4 2 6 3 2 3" xfId="31452"/>
    <cellStyle name="40% - Accent5 4 2 6 3 3" xfId="31453"/>
    <cellStyle name="40% - Accent5 4 2 6 3 3 2" xfId="31454"/>
    <cellStyle name="40% - Accent5 4 2 6 3 3 3" xfId="31455"/>
    <cellStyle name="40% - Accent5 4 2 6 3 4" xfId="31456"/>
    <cellStyle name="40% - Accent5 4 2 6 3 4 2" xfId="31457"/>
    <cellStyle name="40% - Accent5 4 2 6 3 5" xfId="31458"/>
    <cellStyle name="40% - Accent5 4 2 6 3 6" xfId="31459"/>
    <cellStyle name="40% - Accent5 4 2 6 4" xfId="31460"/>
    <cellStyle name="40% - Accent5 4 2 6 4 2" xfId="31461"/>
    <cellStyle name="40% - Accent5 4 2 6 4 2 2" xfId="31462"/>
    <cellStyle name="40% - Accent5 4 2 6 4 2 3" xfId="31463"/>
    <cellStyle name="40% - Accent5 4 2 6 4 3" xfId="31464"/>
    <cellStyle name="40% - Accent5 4 2 6 4 3 2" xfId="31465"/>
    <cellStyle name="40% - Accent5 4 2 6 4 4" xfId="31466"/>
    <cellStyle name="40% - Accent5 4 2 6 4 5" xfId="31467"/>
    <cellStyle name="40% - Accent5 4 2 6 5" xfId="31468"/>
    <cellStyle name="40% - Accent5 4 2 6 5 2" xfId="31469"/>
    <cellStyle name="40% - Accent5 4 2 6 5 3" xfId="31470"/>
    <cellStyle name="40% - Accent5 4 2 6 6" xfId="31471"/>
    <cellStyle name="40% - Accent5 4 2 6 6 2" xfId="31472"/>
    <cellStyle name="40% - Accent5 4 2 6 6 3" xfId="31473"/>
    <cellStyle name="40% - Accent5 4 2 6 7" xfId="31474"/>
    <cellStyle name="40% - Accent5 4 2 6 7 2" xfId="31475"/>
    <cellStyle name="40% - Accent5 4 2 6 8" xfId="31476"/>
    <cellStyle name="40% - Accent5 4 2 6 9" xfId="31477"/>
    <cellStyle name="40% - Accent5 4 2 7" xfId="31478"/>
    <cellStyle name="40% - Accent5 4 2 7 2" xfId="31479"/>
    <cellStyle name="40% - Accent5 4 2 7 2 2" xfId="31480"/>
    <cellStyle name="40% - Accent5 4 2 7 2 3" xfId="31481"/>
    <cellStyle name="40% - Accent5 4 2 7 3" xfId="31482"/>
    <cellStyle name="40% - Accent5 4 2 7 3 2" xfId="31483"/>
    <cellStyle name="40% - Accent5 4 2 7 3 3" xfId="31484"/>
    <cellStyle name="40% - Accent5 4 2 7 4" xfId="31485"/>
    <cellStyle name="40% - Accent5 4 2 7 4 2" xfId="31486"/>
    <cellStyle name="40% - Accent5 4 2 7 5" xfId="31487"/>
    <cellStyle name="40% - Accent5 4 2 7 6" xfId="31488"/>
    <cellStyle name="40% - Accent5 4 2 8" xfId="31489"/>
    <cellStyle name="40% - Accent5 4 2 8 2" xfId="31490"/>
    <cellStyle name="40% - Accent5 4 2 8 2 2" xfId="31491"/>
    <cellStyle name="40% - Accent5 4 2 8 2 3" xfId="31492"/>
    <cellStyle name="40% - Accent5 4 2 8 3" xfId="31493"/>
    <cellStyle name="40% - Accent5 4 2 8 3 2" xfId="31494"/>
    <cellStyle name="40% - Accent5 4 2 8 3 3" xfId="31495"/>
    <cellStyle name="40% - Accent5 4 2 8 4" xfId="31496"/>
    <cellStyle name="40% - Accent5 4 2 8 4 2" xfId="31497"/>
    <cellStyle name="40% - Accent5 4 2 8 5" xfId="31498"/>
    <cellStyle name="40% - Accent5 4 2 8 6" xfId="31499"/>
    <cellStyle name="40% - Accent5 4 2 9" xfId="31500"/>
    <cellStyle name="40% - Accent5 4 2 9 2" xfId="31501"/>
    <cellStyle name="40% - Accent5 4 2 9 2 2" xfId="31502"/>
    <cellStyle name="40% - Accent5 4 2 9 2 3" xfId="31503"/>
    <cellStyle name="40% - Accent5 4 2 9 3" xfId="31504"/>
    <cellStyle name="40% - Accent5 4 2 9 3 2" xfId="31505"/>
    <cellStyle name="40% - Accent5 4 2 9 4" xfId="31506"/>
    <cellStyle name="40% - Accent5 4 2 9 5" xfId="31507"/>
    <cellStyle name="40% - Accent5 4 3" xfId="2453"/>
    <cellStyle name="40% - Accent5 4 3 10" xfId="31508"/>
    <cellStyle name="40% - Accent5 4 3 10 2" xfId="31509"/>
    <cellStyle name="40% - Accent5 4 3 10 3" xfId="31510"/>
    <cellStyle name="40% - Accent5 4 3 11" xfId="31511"/>
    <cellStyle name="40% - Accent5 4 3 11 2" xfId="31512"/>
    <cellStyle name="40% - Accent5 4 3 12" xfId="31513"/>
    <cellStyle name="40% - Accent5 4 3 13" xfId="31514"/>
    <cellStyle name="40% - Accent5 4 3 14" xfId="31515"/>
    <cellStyle name="40% - Accent5 4 3 2" xfId="2454"/>
    <cellStyle name="40% - Accent5 4 3 2 10" xfId="31516"/>
    <cellStyle name="40% - Accent5 4 3 2 10 2" xfId="31517"/>
    <cellStyle name="40% - Accent5 4 3 2 11" xfId="31518"/>
    <cellStyle name="40% - Accent5 4 3 2 12" xfId="31519"/>
    <cellStyle name="40% - Accent5 4 3 2 2" xfId="2455"/>
    <cellStyle name="40% - Accent5 4 3 2 2 10" xfId="31520"/>
    <cellStyle name="40% - Accent5 4 3 2 2 2" xfId="2456"/>
    <cellStyle name="40% - Accent5 4 3 2 2 2 2" xfId="31521"/>
    <cellStyle name="40% - Accent5 4 3 2 2 2 2 2" xfId="31522"/>
    <cellStyle name="40% - Accent5 4 3 2 2 2 2 2 2" xfId="31523"/>
    <cellStyle name="40% - Accent5 4 3 2 2 2 2 2 3" xfId="31524"/>
    <cellStyle name="40% - Accent5 4 3 2 2 2 2 3" xfId="31525"/>
    <cellStyle name="40% - Accent5 4 3 2 2 2 2 3 2" xfId="31526"/>
    <cellStyle name="40% - Accent5 4 3 2 2 2 2 3 3" xfId="31527"/>
    <cellStyle name="40% - Accent5 4 3 2 2 2 2 4" xfId="31528"/>
    <cellStyle name="40% - Accent5 4 3 2 2 2 2 4 2" xfId="31529"/>
    <cellStyle name="40% - Accent5 4 3 2 2 2 2 5" xfId="31530"/>
    <cellStyle name="40% - Accent5 4 3 2 2 2 2 6" xfId="31531"/>
    <cellStyle name="40% - Accent5 4 3 2 2 2 3" xfId="31532"/>
    <cellStyle name="40% - Accent5 4 3 2 2 2 3 2" xfId="31533"/>
    <cellStyle name="40% - Accent5 4 3 2 2 2 3 2 2" xfId="31534"/>
    <cellStyle name="40% - Accent5 4 3 2 2 2 3 2 3" xfId="31535"/>
    <cellStyle name="40% - Accent5 4 3 2 2 2 3 3" xfId="31536"/>
    <cellStyle name="40% - Accent5 4 3 2 2 2 3 3 2" xfId="31537"/>
    <cellStyle name="40% - Accent5 4 3 2 2 2 3 3 3" xfId="31538"/>
    <cellStyle name="40% - Accent5 4 3 2 2 2 3 4" xfId="31539"/>
    <cellStyle name="40% - Accent5 4 3 2 2 2 3 4 2" xfId="31540"/>
    <cellStyle name="40% - Accent5 4 3 2 2 2 3 5" xfId="31541"/>
    <cellStyle name="40% - Accent5 4 3 2 2 2 3 6" xfId="31542"/>
    <cellStyle name="40% - Accent5 4 3 2 2 2 4" xfId="31543"/>
    <cellStyle name="40% - Accent5 4 3 2 2 2 4 2" xfId="31544"/>
    <cellStyle name="40% - Accent5 4 3 2 2 2 4 2 2" xfId="31545"/>
    <cellStyle name="40% - Accent5 4 3 2 2 2 4 2 3" xfId="31546"/>
    <cellStyle name="40% - Accent5 4 3 2 2 2 4 3" xfId="31547"/>
    <cellStyle name="40% - Accent5 4 3 2 2 2 4 3 2" xfId="31548"/>
    <cellStyle name="40% - Accent5 4 3 2 2 2 4 4" xfId="31549"/>
    <cellStyle name="40% - Accent5 4 3 2 2 2 4 5" xfId="31550"/>
    <cellStyle name="40% - Accent5 4 3 2 2 2 5" xfId="31551"/>
    <cellStyle name="40% - Accent5 4 3 2 2 2 5 2" xfId="31552"/>
    <cellStyle name="40% - Accent5 4 3 2 2 2 5 3" xfId="31553"/>
    <cellStyle name="40% - Accent5 4 3 2 2 2 6" xfId="31554"/>
    <cellStyle name="40% - Accent5 4 3 2 2 2 6 2" xfId="31555"/>
    <cellStyle name="40% - Accent5 4 3 2 2 2 6 3" xfId="31556"/>
    <cellStyle name="40% - Accent5 4 3 2 2 2 7" xfId="31557"/>
    <cellStyle name="40% - Accent5 4 3 2 2 2 7 2" xfId="31558"/>
    <cellStyle name="40% - Accent5 4 3 2 2 2 8" xfId="31559"/>
    <cellStyle name="40% - Accent5 4 3 2 2 2 9" xfId="31560"/>
    <cellStyle name="40% - Accent5 4 3 2 2 3" xfId="31561"/>
    <cellStyle name="40% - Accent5 4 3 2 2 3 2" xfId="31562"/>
    <cellStyle name="40% - Accent5 4 3 2 2 3 2 2" xfId="31563"/>
    <cellStyle name="40% - Accent5 4 3 2 2 3 2 3" xfId="31564"/>
    <cellStyle name="40% - Accent5 4 3 2 2 3 3" xfId="31565"/>
    <cellStyle name="40% - Accent5 4 3 2 2 3 3 2" xfId="31566"/>
    <cellStyle name="40% - Accent5 4 3 2 2 3 3 3" xfId="31567"/>
    <cellStyle name="40% - Accent5 4 3 2 2 3 4" xfId="31568"/>
    <cellStyle name="40% - Accent5 4 3 2 2 3 4 2" xfId="31569"/>
    <cellStyle name="40% - Accent5 4 3 2 2 3 5" xfId="31570"/>
    <cellStyle name="40% - Accent5 4 3 2 2 3 6" xfId="31571"/>
    <cellStyle name="40% - Accent5 4 3 2 2 4" xfId="31572"/>
    <cellStyle name="40% - Accent5 4 3 2 2 4 2" xfId="31573"/>
    <cellStyle name="40% - Accent5 4 3 2 2 4 2 2" xfId="31574"/>
    <cellStyle name="40% - Accent5 4 3 2 2 4 2 3" xfId="31575"/>
    <cellStyle name="40% - Accent5 4 3 2 2 4 3" xfId="31576"/>
    <cellStyle name="40% - Accent5 4 3 2 2 4 3 2" xfId="31577"/>
    <cellStyle name="40% - Accent5 4 3 2 2 4 3 3" xfId="31578"/>
    <cellStyle name="40% - Accent5 4 3 2 2 4 4" xfId="31579"/>
    <cellStyle name="40% - Accent5 4 3 2 2 4 4 2" xfId="31580"/>
    <cellStyle name="40% - Accent5 4 3 2 2 4 5" xfId="31581"/>
    <cellStyle name="40% - Accent5 4 3 2 2 4 6" xfId="31582"/>
    <cellStyle name="40% - Accent5 4 3 2 2 5" xfId="31583"/>
    <cellStyle name="40% - Accent5 4 3 2 2 5 2" xfId="31584"/>
    <cellStyle name="40% - Accent5 4 3 2 2 5 2 2" xfId="31585"/>
    <cellStyle name="40% - Accent5 4 3 2 2 5 2 3" xfId="31586"/>
    <cellStyle name="40% - Accent5 4 3 2 2 5 3" xfId="31587"/>
    <cellStyle name="40% - Accent5 4 3 2 2 5 3 2" xfId="31588"/>
    <cellStyle name="40% - Accent5 4 3 2 2 5 4" xfId="31589"/>
    <cellStyle name="40% - Accent5 4 3 2 2 5 5" xfId="31590"/>
    <cellStyle name="40% - Accent5 4 3 2 2 6" xfId="31591"/>
    <cellStyle name="40% - Accent5 4 3 2 2 6 2" xfId="31592"/>
    <cellStyle name="40% - Accent5 4 3 2 2 6 3" xfId="31593"/>
    <cellStyle name="40% - Accent5 4 3 2 2 7" xfId="31594"/>
    <cellStyle name="40% - Accent5 4 3 2 2 7 2" xfId="31595"/>
    <cellStyle name="40% - Accent5 4 3 2 2 7 3" xfId="31596"/>
    <cellStyle name="40% - Accent5 4 3 2 2 8" xfId="31597"/>
    <cellStyle name="40% - Accent5 4 3 2 2 8 2" xfId="31598"/>
    <cellStyle name="40% - Accent5 4 3 2 2 9" xfId="31599"/>
    <cellStyle name="40% - Accent5 4 3 2 3" xfId="2457"/>
    <cellStyle name="40% - Accent5 4 3 2 3 2" xfId="31600"/>
    <cellStyle name="40% - Accent5 4 3 2 3 2 2" xfId="31601"/>
    <cellStyle name="40% - Accent5 4 3 2 3 2 2 2" xfId="31602"/>
    <cellStyle name="40% - Accent5 4 3 2 3 2 2 3" xfId="31603"/>
    <cellStyle name="40% - Accent5 4 3 2 3 2 3" xfId="31604"/>
    <cellStyle name="40% - Accent5 4 3 2 3 2 3 2" xfId="31605"/>
    <cellStyle name="40% - Accent5 4 3 2 3 2 3 3" xfId="31606"/>
    <cellStyle name="40% - Accent5 4 3 2 3 2 4" xfId="31607"/>
    <cellStyle name="40% - Accent5 4 3 2 3 2 4 2" xfId="31608"/>
    <cellStyle name="40% - Accent5 4 3 2 3 2 5" xfId="31609"/>
    <cellStyle name="40% - Accent5 4 3 2 3 2 6" xfId="31610"/>
    <cellStyle name="40% - Accent5 4 3 2 3 3" xfId="31611"/>
    <cellStyle name="40% - Accent5 4 3 2 3 3 2" xfId="31612"/>
    <cellStyle name="40% - Accent5 4 3 2 3 3 2 2" xfId="31613"/>
    <cellStyle name="40% - Accent5 4 3 2 3 3 2 3" xfId="31614"/>
    <cellStyle name="40% - Accent5 4 3 2 3 3 3" xfId="31615"/>
    <cellStyle name="40% - Accent5 4 3 2 3 3 3 2" xfId="31616"/>
    <cellStyle name="40% - Accent5 4 3 2 3 3 3 3" xfId="31617"/>
    <cellStyle name="40% - Accent5 4 3 2 3 3 4" xfId="31618"/>
    <cellStyle name="40% - Accent5 4 3 2 3 3 4 2" xfId="31619"/>
    <cellStyle name="40% - Accent5 4 3 2 3 3 5" xfId="31620"/>
    <cellStyle name="40% - Accent5 4 3 2 3 3 6" xfId="31621"/>
    <cellStyle name="40% - Accent5 4 3 2 3 4" xfId="31622"/>
    <cellStyle name="40% - Accent5 4 3 2 3 4 2" xfId="31623"/>
    <cellStyle name="40% - Accent5 4 3 2 3 4 2 2" xfId="31624"/>
    <cellStyle name="40% - Accent5 4 3 2 3 4 2 3" xfId="31625"/>
    <cellStyle name="40% - Accent5 4 3 2 3 4 3" xfId="31626"/>
    <cellStyle name="40% - Accent5 4 3 2 3 4 3 2" xfId="31627"/>
    <cellStyle name="40% - Accent5 4 3 2 3 4 4" xfId="31628"/>
    <cellStyle name="40% - Accent5 4 3 2 3 4 5" xfId="31629"/>
    <cellStyle name="40% - Accent5 4 3 2 3 5" xfId="31630"/>
    <cellStyle name="40% - Accent5 4 3 2 3 5 2" xfId="31631"/>
    <cellStyle name="40% - Accent5 4 3 2 3 5 3" xfId="31632"/>
    <cellStyle name="40% - Accent5 4 3 2 3 6" xfId="31633"/>
    <cellStyle name="40% - Accent5 4 3 2 3 6 2" xfId="31634"/>
    <cellStyle name="40% - Accent5 4 3 2 3 6 3" xfId="31635"/>
    <cellStyle name="40% - Accent5 4 3 2 3 7" xfId="31636"/>
    <cellStyle name="40% - Accent5 4 3 2 3 7 2" xfId="31637"/>
    <cellStyle name="40% - Accent5 4 3 2 3 8" xfId="31638"/>
    <cellStyle name="40% - Accent5 4 3 2 3 9" xfId="31639"/>
    <cellStyle name="40% - Accent5 4 3 2 4" xfId="31640"/>
    <cellStyle name="40% - Accent5 4 3 2 4 2" xfId="31641"/>
    <cellStyle name="40% - Accent5 4 3 2 4 2 2" xfId="31642"/>
    <cellStyle name="40% - Accent5 4 3 2 4 2 2 2" xfId="31643"/>
    <cellStyle name="40% - Accent5 4 3 2 4 2 2 3" xfId="31644"/>
    <cellStyle name="40% - Accent5 4 3 2 4 2 3" xfId="31645"/>
    <cellStyle name="40% - Accent5 4 3 2 4 2 3 2" xfId="31646"/>
    <cellStyle name="40% - Accent5 4 3 2 4 2 3 3" xfId="31647"/>
    <cellStyle name="40% - Accent5 4 3 2 4 2 4" xfId="31648"/>
    <cellStyle name="40% - Accent5 4 3 2 4 2 4 2" xfId="31649"/>
    <cellStyle name="40% - Accent5 4 3 2 4 2 5" xfId="31650"/>
    <cellStyle name="40% - Accent5 4 3 2 4 2 6" xfId="31651"/>
    <cellStyle name="40% - Accent5 4 3 2 4 3" xfId="31652"/>
    <cellStyle name="40% - Accent5 4 3 2 4 3 2" xfId="31653"/>
    <cellStyle name="40% - Accent5 4 3 2 4 3 2 2" xfId="31654"/>
    <cellStyle name="40% - Accent5 4 3 2 4 3 2 3" xfId="31655"/>
    <cellStyle name="40% - Accent5 4 3 2 4 3 3" xfId="31656"/>
    <cellStyle name="40% - Accent5 4 3 2 4 3 3 2" xfId="31657"/>
    <cellStyle name="40% - Accent5 4 3 2 4 3 3 3" xfId="31658"/>
    <cellStyle name="40% - Accent5 4 3 2 4 3 4" xfId="31659"/>
    <cellStyle name="40% - Accent5 4 3 2 4 3 4 2" xfId="31660"/>
    <cellStyle name="40% - Accent5 4 3 2 4 3 5" xfId="31661"/>
    <cellStyle name="40% - Accent5 4 3 2 4 3 6" xfId="31662"/>
    <cellStyle name="40% - Accent5 4 3 2 4 4" xfId="31663"/>
    <cellStyle name="40% - Accent5 4 3 2 4 4 2" xfId="31664"/>
    <cellStyle name="40% - Accent5 4 3 2 4 4 2 2" xfId="31665"/>
    <cellStyle name="40% - Accent5 4 3 2 4 4 2 3" xfId="31666"/>
    <cellStyle name="40% - Accent5 4 3 2 4 4 3" xfId="31667"/>
    <cellStyle name="40% - Accent5 4 3 2 4 4 3 2" xfId="31668"/>
    <cellStyle name="40% - Accent5 4 3 2 4 4 4" xfId="31669"/>
    <cellStyle name="40% - Accent5 4 3 2 4 4 5" xfId="31670"/>
    <cellStyle name="40% - Accent5 4 3 2 4 5" xfId="31671"/>
    <cellStyle name="40% - Accent5 4 3 2 4 5 2" xfId="31672"/>
    <cellStyle name="40% - Accent5 4 3 2 4 5 3" xfId="31673"/>
    <cellStyle name="40% - Accent5 4 3 2 4 6" xfId="31674"/>
    <cellStyle name="40% - Accent5 4 3 2 4 6 2" xfId="31675"/>
    <cellStyle name="40% - Accent5 4 3 2 4 6 3" xfId="31676"/>
    <cellStyle name="40% - Accent5 4 3 2 4 7" xfId="31677"/>
    <cellStyle name="40% - Accent5 4 3 2 4 7 2" xfId="31678"/>
    <cellStyle name="40% - Accent5 4 3 2 4 8" xfId="31679"/>
    <cellStyle name="40% - Accent5 4 3 2 4 9" xfId="31680"/>
    <cellStyle name="40% - Accent5 4 3 2 5" xfId="31681"/>
    <cellStyle name="40% - Accent5 4 3 2 5 2" xfId="31682"/>
    <cellStyle name="40% - Accent5 4 3 2 5 2 2" xfId="31683"/>
    <cellStyle name="40% - Accent5 4 3 2 5 2 3" xfId="31684"/>
    <cellStyle name="40% - Accent5 4 3 2 5 3" xfId="31685"/>
    <cellStyle name="40% - Accent5 4 3 2 5 3 2" xfId="31686"/>
    <cellStyle name="40% - Accent5 4 3 2 5 3 3" xfId="31687"/>
    <cellStyle name="40% - Accent5 4 3 2 5 4" xfId="31688"/>
    <cellStyle name="40% - Accent5 4 3 2 5 4 2" xfId="31689"/>
    <cellStyle name="40% - Accent5 4 3 2 5 5" xfId="31690"/>
    <cellStyle name="40% - Accent5 4 3 2 5 6" xfId="31691"/>
    <cellStyle name="40% - Accent5 4 3 2 6" xfId="31692"/>
    <cellStyle name="40% - Accent5 4 3 2 6 2" xfId="31693"/>
    <cellStyle name="40% - Accent5 4 3 2 6 2 2" xfId="31694"/>
    <cellStyle name="40% - Accent5 4 3 2 6 2 3" xfId="31695"/>
    <cellStyle name="40% - Accent5 4 3 2 6 3" xfId="31696"/>
    <cellStyle name="40% - Accent5 4 3 2 6 3 2" xfId="31697"/>
    <cellStyle name="40% - Accent5 4 3 2 6 3 3" xfId="31698"/>
    <cellStyle name="40% - Accent5 4 3 2 6 4" xfId="31699"/>
    <cellStyle name="40% - Accent5 4 3 2 6 4 2" xfId="31700"/>
    <cellStyle name="40% - Accent5 4 3 2 6 5" xfId="31701"/>
    <cellStyle name="40% - Accent5 4 3 2 6 6" xfId="31702"/>
    <cellStyle name="40% - Accent5 4 3 2 7" xfId="31703"/>
    <cellStyle name="40% - Accent5 4 3 2 7 2" xfId="31704"/>
    <cellStyle name="40% - Accent5 4 3 2 7 2 2" xfId="31705"/>
    <cellStyle name="40% - Accent5 4 3 2 7 2 3" xfId="31706"/>
    <cellStyle name="40% - Accent5 4 3 2 7 3" xfId="31707"/>
    <cellStyle name="40% - Accent5 4 3 2 7 3 2" xfId="31708"/>
    <cellStyle name="40% - Accent5 4 3 2 7 4" xfId="31709"/>
    <cellStyle name="40% - Accent5 4 3 2 7 5" xfId="31710"/>
    <cellStyle name="40% - Accent5 4 3 2 8" xfId="31711"/>
    <cellStyle name="40% - Accent5 4 3 2 8 2" xfId="31712"/>
    <cellStyle name="40% - Accent5 4 3 2 8 3" xfId="31713"/>
    <cellStyle name="40% - Accent5 4 3 2 9" xfId="31714"/>
    <cellStyle name="40% - Accent5 4 3 2 9 2" xfId="31715"/>
    <cellStyle name="40% - Accent5 4 3 2 9 3" xfId="31716"/>
    <cellStyle name="40% - Accent5 4 3 3" xfId="2458"/>
    <cellStyle name="40% - Accent5 4 3 3 10" xfId="31717"/>
    <cellStyle name="40% - Accent5 4 3 3 2" xfId="2459"/>
    <cellStyle name="40% - Accent5 4 3 3 2 2" xfId="31718"/>
    <cellStyle name="40% - Accent5 4 3 3 2 2 2" xfId="31719"/>
    <cellStyle name="40% - Accent5 4 3 3 2 2 2 2" xfId="31720"/>
    <cellStyle name="40% - Accent5 4 3 3 2 2 2 3" xfId="31721"/>
    <cellStyle name="40% - Accent5 4 3 3 2 2 3" xfId="31722"/>
    <cellStyle name="40% - Accent5 4 3 3 2 2 3 2" xfId="31723"/>
    <cellStyle name="40% - Accent5 4 3 3 2 2 3 3" xfId="31724"/>
    <cellStyle name="40% - Accent5 4 3 3 2 2 4" xfId="31725"/>
    <cellStyle name="40% - Accent5 4 3 3 2 2 4 2" xfId="31726"/>
    <cellStyle name="40% - Accent5 4 3 3 2 2 5" xfId="31727"/>
    <cellStyle name="40% - Accent5 4 3 3 2 2 6" xfId="31728"/>
    <cellStyle name="40% - Accent5 4 3 3 2 3" xfId="31729"/>
    <cellStyle name="40% - Accent5 4 3 3 2 3 2" xfId="31730"/>
    <cellStyle name="40% - Accent5 4 3 3 2 3 2 2" xfId="31731"/>
    <cellStyle name="40% - Accent5 4 3 3 2 3 2 3" xfId="31732"/>
    <cellStyle name="40% - Accent5 4 3 3 2 3 3" xfId="31733"/>
    <cellStyle name="40% - Accent5 4 3 3 2 3 3 2" xfId="31734"/>
    <cellStyle name="40% - Accent5 4 3 3 2 3 3 3" xfId="31735"/>
    <cellStyle name="40% - Accent5 4 3 3 2 3 4" xfId="31736"/>
    <cellStyle name="40% - Accent5 4 3 3 2 3 4 2" xfId="31737"/>
    <cellStyle name="40% - Accent5 4 3 3 2 3 5" xfId="31738"/>
    <cellStyle name="40% - Accent5 4 3 3 2 3 6" xfId="31739"/>
    <cellStyle name="40% - Accent5 4 3 3 2 4" xfId="31740"/>
    <cellStyle name="40% - Accent5 4 3 3 2 4 2" xfId="31741"/>
    <cellStyle name="40% - Accent5 4 3 3 2 4 2 2" xfId="31742"/>
    <cellStyle name="40% - Accent5 4 3 3 2 4 2 3" xfId="31743"/>
    <cellStyle name="40% - Accent5 4 3 3 2 4 3" xfId="31744"/>
    <cellStyle name="40% - Accent5 4 3 3 2 4 3 2" xfId="31745"/>
    <cellStyle name="40% - Accent5 4 3 3 2 4 4" xfId="31746"/>
    <cellStyle name="40% - Accent5 4 3 3 2 4 5" xfId="31747"/>
    <cellStyle name="40% - Accent5 4 3 3 2 5" xfId="31748"/>
    <cellStyle name="40% - Accent5 4 3 3 2 5 2" xfId="31749"/>
    <cellStyle name="40% - Accent5 4 3 3 2 5 3" xfId="31750"/>
    <cellStyle name="40% - Accent5 4 3 3 2 6" xfId="31751"/>
    <cellStyle name="40% - Accent5 4 3 3 2 6 2" xfId="31752"/>
    <cellStyle name="40% - Accent5 4 3 3 2 6 3" xfId="31753"/>
    <cellStyle name="40% - Accent5 4 3 3 2 7" xfId="31754"/>
    <cellStyle name="40% - Accent5 4 3 3 2 7 2" xfId="31755"/>
    <cellStyle name="40% - Accent5 4 3 3 2 8" xfId="31756"/>
    <cellStyle name="40% - Accent5 4 3 3 2 9" xfId="31757"/>
    <cellStyle name="40% - Accent5 4 3 3 3" xfId="31758"/>
    <cellStyle name="40% - Accent5 4 3 3 3 2" xfId="31759"/>
    <cellStyle name="40% - Accent5 4 3 3 3 2 2" xfId="31760"/>
    <cellStyle name="40% - Accent5 4 3 3 3 2 3" xfId="31761"/>
    <cellStyle name="40% - Accent5 4 3 3 3 3" xfId="31762"/>
    <cellStyle name="40% - Accent5 4 3 3 3 3 2" xfId="31763"/>
    <cellStyle name="40% - Accent5 4 3 3 3 3 3" xfId="31764"/>
    <cellStyle name="40% - Accent5 4 3 3 3 4" xfId="31765"/>
    <cellStyle name="40% - Accent5 4 3 3 3 4 2" xfId="31766"/>
    <cellStyle name="40% - Accent5 4 3 3 3 5" xfId="31767"/>
    <cellStyle name="40% - Accent5 4 3 3 3 6" xfId="31768"/>
    <cellStyle name="40% - Accent5 4 3 3 4" xfId="31769"/>
    <cellStyle name="40% - Accent5 4 3 3 4 2" xfId="31770"/>
    <cellStyle name="40% - Accent5 4 3 3 4 2 2" xfId="31771"/>
    <cellStyle name="40% - Accent5 4 3 3 4 2 3" xfId="31772"/>
    <cellStyle name="40% - Accent5 4 3 3 4 3" xfId="31773"/>
    <cellStyle name="40% - Accent5 4 3 3 4 3 2" xfId="31774"/>
    <cellStyle name="40% - Accent5 4 3 3 4 3 3" xfId="31775"/>
    <cellStyle name="40% - Accent5 4 3 3 4 4" xfId="31776"/>
    <cellStyle name="40% - Accent5 4 3 3 4 4 2" xfId="31777"/>
    <cellStyle name="40% - Accent5 4 3 3 4 5" xfId="31778"/>
    <cellStyle name="40% - Accent5 4 3 3 4 6" xfId="31779"/>
    <cellStyle name="40% - Accent5 4 3 3 5" xfId="31780"/>
    <cellStyle name="40% - Accent5 4 3 3 5 2" xfId="31781"/>
    <cellStyle name="40% - Accent5 4 3 3 5 2 2" xfId="31782"/>
    <cellStyle name="40% - Accent5 4 3 3 5 2 3" xfId="31783"/>
    <cellStyle name="40% - Accent5 4 3 3 5 3" xfId="31784"/>
    <cellStyle name="40% - Accent5 4 3 3 5 3 2" xfId="31785"/>
    <cellStyle name="40% - Accent5 4 3 3 5 4" xfId="31786"/>
    <cellStyle name="40% - Accent5 4 3 3 5 5" xfId="31787"/>
    <cellStyle name="40% - Accent5 4 3 3 6" xfId="31788"/>
    <cellStyle name="40% - Accent5 4 3 3 6 2" xfId="31789"/>
    <cellStyle name="40% - Accent5 4 3 3 6 3" xfId="31790"/>
    <cellStyle name="40% - Accent5 4 3 3 7" xfId="31791"/>
    <cellStyle name="40% - Accent5 4 3 3 7 2" xfId="31792"/>
    <cellStyle name="40% - Accent5 4 3 3 7 3" xfId="31793"/>
    <cellStyle name="40% - Accent5 4 3 3 8" xfId="31794"/>
    <cellStyle name="40% - Accent5 4 3 3 8 2" xfId="31795"/>
    <cellStyle name="40% - Accent5 4 3 3 9" xfId="31796"/>
    <cellStyle name="40% - Accent5 4 3 4" xfId="2460"/>
    <cellStyle name="40% - Accent5 4 3 4 2" xfId="31797"/>
    <cellStyle name="40% - Accent5 4 3 4 2 2" xfId="31798"/>
    <cellStyle name="40% - Accent5 4 3 4 2 2 2" xfId="31799"/>
    <cellStyle name="40% - Accent5 4 3 4 2 2 3" xfId="31800"/>
    <cellStyle name="40% - Accent5 4 3 4 2 3" xfId="31801"/>
    <cellStyle name="40% - Accent5 4 3 4 2 3 2" xfId="31802"/>
    <cellStyle name="40% - Accent5 4 3 4 2 3 3" xfId="31803"/>
    <cellStyle name="40% - Accent5 4 3 4 2 4" xfId="31804"/>
    <cellStyle name="40% - Accent5 4 3 4 2 4 2" xfId="31805"/>
    <cellStyle name="40% - Accent5 4 3 4 2 5" xfId="31806"/>
    <cellStyle name="40% - Accent5 4 3 4 2 6" xfId="31807"/>
    <cellStyle name="40% - Accent5 4 3 4 3" xfId="31808"/>
    <cellStyle name="40% - Accent5 4 3 4 3 2" xfId="31809"/>
    <cellStyle name="40% - Accent5 4 3 4 3 2 2" xfId="31810"/>
    <cellStyle name="40% - Accent5 4 3 4 3 2 3" xfId="31811"/>
    <cellStyle name="40% - Accent5 4 3 4 3 3" xfId="31812"/>
    <cellStyle name="40% - Accent5 4 3 4 3 3 2" xfId="31813"/>
    <cellStyle name="40% - Accent5 4 3 4 3 3 3" xfId="31814"/>
    <cellStyle name="40% - Accent5 4 3 4 3 4" xfId="31815"/>
    <cellStyle name="40% - Accent5 4 3 4 3 4 2" xfId="31816"/>
    <cellStyle name="40% - Accent5 4 3 4 3 5" xfId="31817"/>
    <cellStyle name="40% - Accent5 4 3 4 3 6" xfId="31818"/>
    <cellStyle name="40% - Accent5 4 3 4 4" xfId="31819"/>
    <cellStyle name="40% - Accent5 4 3 4 4 2" xfId="31820"/>
    <cellStyle name="40% - Accent5 4 3 4 4 2 2" xfId="31821"/>
    <cellStyle name="40% - Accent5 4 3 4 4 2 3" xfId="31822"/>
    <cellStyle name="40% - Accent5 4 3 4 4 3" xfId="31823"/>
    <cellStyle name="40% - Accent5 4 3 4 4 3 2" xfId="31824"/>
    <cellStyle name="40% - Accent5 4 3 4 4 4" xfId="31825"/>
    <cellStyle name="40% - Accent5 4 3 4 4 5" xfId="31826"/>
    <cellStyle name="40% - Accent5 4 3 4 5" xfId="31827"/>
    <cellStyle name="40% - Accent5 4 3 4 5 2" xfId="31828"/>
    <cellStyle name="40% - Accent5 4 3 4 5 3" xfId="31829"/>
    <cellStyle name="40% - Accent5 4 3 4 6" xfId="31830"/>
    <cellStyle name="40% - Accent5 4 3 4 6 2" xfId="31831"/>
    <cellStyle name="40% - Accent5 4 3 4 6 3" xfId="31832"/>
    <cellStyle name="40% - Accent5 4 3 4 7" xfId="31833"/>
    <cellStyle name="40% - Accent5 4 3 4 7 2" xfId="31834"/>
    <cellStyle name="40% - Accent5 4 3 4 8" xfId="31835"/>
    <cellStyle name="40% - Accent5 4 3 4 9" xfId="31836"/>
    <cellStyle name="40% - Accent5 4 3 5" xfId="8907"/>
    <cellStyle name="40% - Accent5 4 3 5 2" xfId="31837"/>
    <cellStyle name="40% - Accent5 4 3 5 2 2" xfId="31838"/>
    <cellStyle name="40% - Accent5 4 3 5 2 2 2" xfId="31839"/>
    <cellStyle name="40% - Accent5 4 3 5 2 2 3" xfId="31840"/>
    <cellStyle name="40% - Accent5 4 3 5 2 3" xfId="31841"/>
    <cellStyle name="40% - Accent5 4 3 5 2 3 2" xfId="31842"/>
    <cellStyle name="40% - Accent5 4 3 5 2 3 3" xfId="31843"/>
    <cellStyle name="40% - Accent5 4 3 5 2 4" xfId="31844"/>
    <cellStyle name="40% - Accent5 4 3 5 2 4 2" xfId="31845"/>
    <cellStyle name="40% - Accent5 4 3 5 2 5" xfId="31846"/>
    <cellStyle name="40% - Accent5 4 3 5 2 6" xfId="31847"/>
    <cellStyle name="40% - Accent5 4 3 5 3" xfId="31848"/>
    <cellStyle name="40% - Accent5 4 3 5 3 2" xfId="31849"/>
    <cellStyle name="40% - Accent5 4 3 5 3 2 2" xfId="31850"/>
    <cellStyle name="40% - Accent5 4 3 5 3 2 3" xfId="31851"/>
    <cellStyle name="40% - Accent5 4 3 5 3 3" xfId="31852"/>
    <cellStyle name="40% - Accent5 4 3 5 3 3 2" xfId="31853"/>
    <cellStyle name="40% - Accent5 4 3 5 3 3 3" xfId="31854"/>
    <cellStyle name="40% - Accent5 4 3 5 3 4" xfId="31855"/>
    <cellStyle name="40% - Accent5 4 3 5 3 4 2" xfId="31856"/>
    <cellStyle name="40% - Accent5 4 3 5 3 5" xfId="31857"/>
    <cellStyle name="40% - Accent5 4 3 5 3 6" xfId="31858"/>
    <cellStyle name="40% - Accent5 4 3 5 4" xfId="31859"/>
    <cellStyle name="40% - Accent5 4 3 5 4 2" xfId="31860"/>
    <cellStyle name="40% - Accent5 4 3 5 4 2 2" xfId="31861"/>
    <cellStyle name="40% - Accent5 4 3 5 4 2 3" xfId="31862"/>
    <cellStyle name="40% - Accent5 4 3 5 4 3" xfId="31863"/>
    <cellStyle name="40% - Accent5 4 3 5 4 3 2" xfId="31864"/>
    <cellStyle name="40% - Accent5 4 3 5 4 4" xfId="31865"/>
    <cellStyle name="40% - Accent5 4 3 5 4 5" xfId="31866"/>
    <cellStyle name="40% - Accent5 4 3 5 5" xfId="31867"/>
    <cellStyle name="40% - Accent5 4 3 5 5 2" xfId="31868"/>
    <cellStyle name="40% - Accent5 4 3 5 5 3" xfId="31869"/>
    <cellStyle name="40% - Accent5 4 3 5 6" xfId="31870"/>
    <cellStyle name="40% - Accent5 4 3 5 6 2" xfId="31871"/>
    <cellStyle name="40% - Accent5 4 3 5 6 3" xfId="31872"/>
    <cellStyle name="40% - Accent5 4 3 5 7" xfId="31873"/>
    <cellStyle name="40% - Accent5 4 3 5 7 2" xfId="31874"/>
    <cellStyle name="40% - Accent5 4 3 5 8" xfId="31875"/>
    <cellStyle name="40% - Accent5 4 3 5 9" xfId="31876"/>
    <cellStyle name="40% - Accent5 4 3 6" xfId="31877"/>
    <cellStyle name="40% - Accent5 4 3 6 2" xfId="31878"/>
    <cellStyle name="40% - Accent5 4 3 6 2 2" xfId="31879"/>
    <cellStyle name="40% - Accent5 4 3 6 2 3" xfId="31880"/>
    <cellStyle name="40% - Accent5 4 3 6 3" xfId="31881"/>
    <cellStyle name="40% - Accent5 4 3 6 3 2" xfId="31882"/>
    <cellStyle name="40% - Accent5 4 3 6 3 3" xfId="31883"/>
    <cellStyle name="40% - Accent5 4 3 6 4" xfId="31884"/>
    <cellStyle name="40% - Accent5 4 3 6 4 2" xfId="31885"/>
    <cellStyle name="40% - Accent5 4 3 6 5" xfId="31886"/>
    <cellStyle name="40% - Accent5 4 3 6 6" xfId="31887"/>
    <cellStyle name="40% - Accent5 4 3 7" xfId="31888"/>
    <cellStyle name="40% - Accent5 4 3 7 2" xfId="31889"/>
    <cellStyle name="40% - Accent5 4 3 7 2 2" xfId="31890"/>
    <cellStyle name="40% - Accent5 4 3 7 2 3" xfId="31891"/>
    <cellStyle name="40% - Accent5 4 3 7 3" xfId="31892"/>
    <cellStyle name="40% - Accent5 4 3 7 3 2" xfId="31893"/>
    <cellStyle name="40% - Accent5 4 3 7 3 3" xfId="31894"/>
    <cellStyle name="40% - Accent5 4 3 7 4" xfId="31895"/>
    <cellStyle name="40% - Accent5 4 3 7 4 2" xfId="31896"/>
    <cellStyle name="40% - Accent5 4 3 7 5" xfId="31897"/>
    <cellStyle name="40% - Accent5 4 3 7 6" xfId="31898"/>
    <cellStyle name="40% - Accent5 4 3 8" xfId="31899"/>
    <cellStyle name="40% - Accent5 4 3 8 2" xfId="31900"/>
    <cellStyle name="40% - Accent5 4 3 8 2 2" xfId="31901"/>
    <cellStyle name="40% - Accent5 4 3 8 2 3" xfId="31902"/>
    <cellStyle name="40% - Accent5 4 3 8 3" xfId="31903"/>
    <cellStyle name="40% - Accent5 4 3 8 3 2" xfId="31904"/>
    <cellStyle name="40% - Accent5 4 3 8 4" xfId="31905"/>
    <cellStyle name="40% - Accent5 4 3 8 5" xfId="31906"/>
    <cellStyle name="40% - Accent5 4 3 9" xfId="31907"/>
    <cellStyle name="40% - Accent5 4 3 9 2" xfId="31908"/>
    <cellStyle name="40% - Accent5 4 3 9 3" xfId="31909"/>
    <cellStyle name="40% - Accent5 4 4" xfId="2461"/>
    <cellStyle name="40% - Accent5 4 4 10" xfId="31910"/>
    <cellStyle name="40% - Accent5 4 4 10 2" xfId="31911"/>
    <cellStyle name="40% - Accent5 4 4 11" xfId="31912"/>
    <cellStyle name="40% - Accent5 4 4 12" xfId="31913"/>
    <cellStyle name="40% - Accent5 4 4 2" xfId="2462"/>
    <cellStyle name="40% - Accent5 4 4 2 10" xfId="31914"/>
    <cellStyle name="40% - Accent5 4 4 2 2" xfId="2463"/>
    <cellStyle name="40% - Accent5 4 4 2 2 2" xfId="31915"/>
    <cellStyle name="40% - Accent5 4 4 2 2 2 2" xfId="31916"/>
    <cellStyle name="40% - Accent5 4 4 2 2 2 2 2" xfId="31917"/>
    <cellStyle name="40% - Accent5 4 4 2 2 2 2 3" xfId="31918"/>
    <cellStyle name="40% - Accent5 4 4 2 2 2 3" xfId="31919"/>
    <cellStyle name="40% - Accent5 4 4 2 2 2 3 2" xfId="31920"/>
    <cellStyle name="40% - Accent5 4 4 2 2 2 3 3" xfId="31921"/>
    <cellStyle name="40% - Accent5 4 4 2 2 2 4" xfId="31922"/>
    <cellStyle name="40% - Accent5 4 4 2 2 2 4 2" xfId="31923"/>
    <cellStyle name="40% - Accent5 4 4 2 2 2 5" xfId="31924"/>
    <cellStyle name="40% - Accent5 4 4 2 2 2 6" xfId="31925"/>
    <cellStyle name="40% - Accent5 4 4 2 2 3" xfId="31926"/>
    <cellStyle name="40% - Accent5 4 4 2 2 3 2" xfId="31927"/>
    <cellStyle name="40% - Accent5 4 4 2 2 3 2 2" xfId="31928"/>
    <cellStyle name="40% - Accent5 4 4 2 2 3 2 3" xfId="31929"/>
    <cellStyle name="40% - Accent5 4 4 2 2 3 3" xfId="31930"/>
    <cellStyle name="40% - Accent5 4 4 2 2 3 3 2" xfId="31931"/>
    <cellStyle name="40% - Accent5 4 4 2 2 3 3 3" xfId="31932"/>
    <cellStyle name="40% - Accent5 4 4 2 2 3 4" xfId="31933"/>
    <cellStyle name="40% - Accent5 4 4 2 2 3 4 2" xfId="31934"/>
    <cellStyle name="40% - Accent5 4 4 2 2 3 5" xfId="31935"/>
    <cellStyle name="40% - Accent5 4 4 2 2 3 6" xfId="31936"/>
    <cellStyle name="40% - Accent5 4 4 2 2 4" xfId="31937"/>
    <cellStyle name="40% - Accent5 4 4 2 2 4 2" xfId="31938"/>
    <cellStyle name="40% - Accent5 4 4 2 2 4 2 2" xfId="31939"/>
    <cellStyle name="40% - Accent5 4 4 2 2 4 2 3" xfId="31940"/>
    <cellStyle name="40% - Accent5 4 4 2 2 4 3" xfId="31941"/>
    <cellStyle name="40% - Accent5 4 4 2 2 4 3 2" xfId="31942"/>
    <cellStyle name="40% - Accent5 4 4 2 2 4 4" xfId="31943"/>
    <cellStyle name="40% - Accent5 4 4 2 2 4 5" xfId="31944"/>
    <cellStyle name="40% - Accent5 4 4 2 2 5" xfId="31945"/>
    <cellStyle name="40% - Accent5 4 4 2 2 5 2" xfId="31946"/>
    <cellStyle name="40% - Accent5 4 4 2 2 5 3" xfId="31947"/>
    <cellStyle name="40% - Accent5 4 4 2 2 6" xfId="31948"/>
    <cellStyle name="40% - Accent5 4 4 2 2 6 2" xfId="31949"/>
    <cellStyle name="40% - Accent5 4 4 2 2 6 3" xfId="31950"/>
    <cellStyle name="40% - Accent5 4 4 2 2 7" xfId="31951"/>
    <cellStyle name="40% - Accent5 4 4 2 2 7 2" xfId="31952"/>
    <cellStyle name="40% - Accent5 4 4 2 2 8" xfId="31953"/>
    <cellStyle name="40% - Accent5 4 4 2 2 9" xfId="31954"/>
    <cellStyle name="40% - Accent5 4 4 2 3" xfId="31955"/>
    <cellStyle name="40% - Accent5 4 4 2 3 2" xfId="31956"/>
    <cellStyle name="40% - Accent5 4 4 2 3 2 2" xfId="31957"/>
    <cellStyle name="40% - Accent5 4 4 2 3 2 3" xfId="31958"/>
    <cellStyle name="40% - Accent5 4 4 2 3 3" xfId="31959"/>
    <cellStyle name="40% - Accent5 4 4 2 3 3 2" xfId="31960"/>
    <cellStyle name="40% - Accent5 4 4 2 3 3 3" xfId="31961"/>
    <cellStyle name="40% - Accent5 4 4 2 3 4" xfId="31962"/>
    <cellStyle name="40% - Accent5 4 4 2 3 4 2" xfId="31963"/>
    <cellStyle name="40% - Accent5 4 4 2 3 5" xfId="31964"/>
    <cellStyle name="40% - Accent5 4 4 2 3 6" xfId="31965"/>
    <cellStyle name="40% - Accent5 4 4 2 4" xfId="31966"/>
    <cellStyle name="40% - Accent5 4 4 2 4 2" xfId="31967"/>
    <cellStyle name="40% - Accent5 4 4 2 4 2 2" xfId="31968"/>
    <cellStyle name="40% - Accent5 4 4 2 4 2 3" xfId="31969"/>
    <cellStyle name="40% - Accent5 4 4 2 4 3" xfId="31970"/>
    <cellStyle name="40% - Accent5 4 4 2 4 3 2" xfId="31971"/>
    <cellStyle name="40% - Accent5 4 4 2 4 3 3" xfId="31972"/>
    <cellStyle name="40% - Accent5 4 4 2 4 4" xfId="31973"/>
    <cellStyle name="40% - Accent5 4 4 2 4 4 2" xfId="31974"/>
    <cellStyle name="40% - Accent5 4 4 2 4 5" xfId="31975"/>
    <cellStyle name="40% - Accent5 4 4 2 4 6" xfId="31976"/>
    <cellStyle name="40% - Accent5 4 4 2 5" xfId="31977"/>
    <cellStyle name="40% - Accent5 4 4 2 5 2" xfId="31978"/>
    <cellStyle name="40% - Accent5 4 4 2 5 2 2" xfId="31979"/>
    <cellStyle name="40% - Accent5 4 4 2 5 2 3" xfId="31980"/>
    <cellStyle name="40% - Accent5 4 4 2 5 3" xfId="31981"/>
    <cellStyle name="40% - Accent5 4 4 2 5 3 2" xfId="31982"/>
    <cellStyle name="40% - Accent5 4 4 2 5 4" xfId="31983"/>
    <cellStyle name="40% - Accent5 4 4 2 5 5" xfId="31984"/>
    <cellStyle name="40% - Accent5 4 4 2 6" xfId="31985"/>
    <cellStyle name="40% - Accent5 4 4 2 6 2" xfId="31986"/>
    <cellStyle name="40% - Accent5 4 4 2 6 3" xfId="31987"/>
    <cellStyle name="40% - Accent5 4 4 2 7" xfId="31988"/>
    <cellStyle name="40% - Accent5 4 4 2 7 2" xfId="31989"/>
    <cellStyle name="40% - Accent5 4 4 2 7 3" xfId="31990"/>
    <cellStyle name="40% - Accent5 4 4 2 8" xfId="31991"/>
    <cellStyle name="40% - Accent5 4 4 2 8 2" xfId="31992"/>
    <cellStyle name="40% - Accent5 4 4 2 9" xfId="31993"/>
    <cellStyle name="40% - Accent5 4 4 3" xfId="2464"/>
    <cellStyle name="40% - Accent5 4 4 3 2" xfId="31994"/>
    <cellStyle name="40% - Accent5 4 4 3 2 2" xfId="31995"/>
    <cellStyle name="40% - Accent5 4 4 3 2 2 2" xfId="31996"/>
    <cellStyle name="40% - Accent5 4 4 3 2 2 3" xfId="31997"/>
    <cellStyle name="40% - Accent5 4 4 3 2 3" xfId="31998"/>
    <cellStyle name="40% - Accent5 4 4 3 2 3 2" xfId="31999"/>
    <cellStyle name="40% - Accent5 4 4 3 2 3 3" xfId="32000"/>
    <cellStyle name="40% - Accent5 4 4 3 2 4" xfId="32001"/>
    <cellStyle name="40% - Accent5 4 4 3 2 4 2" xfId="32002"/>
    <cellStyle name="40% - Accent5 4 4 3 2 5" xfId="32003"/>
    <cellStyle name="40% - Accent5 4 4 3 2 6" xfId="32004"/>
    <cellStyle name="40% - Accent5 4 4 3 3" xfId="32005"/>
    <cellStyle name="40% - Accent5 4 4 3 3 2" xfId="32006"/>
    <cellStyle name="40% - Accent5 4 4 3 3 2 2" xfId="32007"/>
    <cellStyle name="40% - Accent5 4 4 3 3 2 3" xfId="32008"/>
    <cellStyle name="40% - Accent5 4 4 3 3 3" xfId="32009"/>
    <cellStyle name="40% - Accent5 4 4 3 3 3 2" xfId="32010"/>
    <cellStyle name="40% - Accent5 4 4 3 3 3 3" xfId="32011"/>
    <cellStyle name="40% - Accent5 4 4 3 3 4" xfId="32012"/>
    <cellStyle name="40% - Accent5 4 4 3 3 4 2" xfId="32013"/>
    <cellStyle name="40% - Accent5 4 4 3 3 5" xfId="32014"/>
    <cellStyle name="40% - Accent5 4 4 3 3 6" xfId="32015"/>
    <cellStyle name="40% - Accent5 4 4 3 4" xfId="32016"/>
    <cellStyle name="40% - Accent5 4 4 3 4 2" xfId="32017"/>
    <cellStyle name="40% - Accent5 4 4 3 4 2 2" xfId="32018"/>
    <cellStyle name="40% - Accent5 4 4 3 4 2 3" xfId="32019"/>
    <cellStyle name="40% - Accent5 4 4 3 4 3" xfId="32020"/>
    <cellStyle name="40% - Accent5 4 4 3 4 3 2" xfId="32021"/>
    <cellStyle name="40% - Accent5 4 4 3 4 4" xfId="32022"/>
    <cellStyle name="40% - Accent5 4 4 3 4 5" xfId="32023"/>
    <cellStyle name="40% - Accent5 4 4 3 5" xfId="32024"/>
    <cellStyle name="40% - Accent5 4 4 3 5 2" xfId="32025"/>
    <cellStyle name="40% - Accent5 4 4 3 5 3" xfId="32026"/>
    <cellStyle name="40% - Accent5 4 4 3 6" xfId="32027"/>
    <cellStyle name="40% - Accent5 4 4 3 6 2" xfId="32028"/>
    <cellStyle name="40% - Accent5 4 4 3 6 3" xfId="32029"/>
    <cellStyle name="40% - Accent5 4 4 3 7" xfId="32030"/>
    <cellStyle name="40% - Accent5 4 4 3 7 2" xfId="32031"/>
    <cellStyle name="40% - Accent5 4 4 3 8" xfId="32032"/>
    <cellStyle name="40% - Accent5 4 4 3 9" xfId="32033"/>
    <cellStyle name="40% - Accent5 4 4 4" xfId="32034"/>
    <cellStyle name="40% - Accent5 4 4 4 2" xfId="32035"/>
    <cellStyle name="40% - Accent5 4 4 4 2 2" xfId="32036"/>
    <cellStyle name="40% - Accent5 4 4 4 2 2 2" xfId="32037"/>
    <cellStyle name="40% - Accent5 4 4 4 2 2 3" xfId="32038"/>
    <cellStyle name="40% - Accent5 4 4 4 2 3" xfId="32039"/>
    <cellStyle name="40% - Accent5 4 4 4 2 3 2" xfId="32040"/>
    <cellStyle name="40% - Accent5 4 4 4 2 3 3" xfId="32041"/>
    <cellStyle name="40% - Accent5 4 4 4 2 4" xfId="32042"/>
    <cellStyle name="40% - Accent5 4 4 4 2 4 2" xfId="32043"/>
    <cellStyle name="40% - Accent5 4 4 4 2 5" xfId="32044"/>
    <cellStyle name="40% - Accent5 4 4 4 2 6" xfId="32045"/>
    <cellStyle name="40% - Accent5 4 4 4 3" xfId="32046"/>
    <cellStyle name="40% - Accent5 4 4 4 3 2" xfId="32047"/>
    <cellStyle name="40% - Accent5 4 4 4 3 2 2" xfId="32048"/>
    <cellStyle name="40% - Accent5 4 4 4 3 2 3" xfId="32049"/>
    <cellStyle name="40% - Accent5 4 4 4 3 3" xfId="32050"/>
    <cellStyle name="40% - Accent5 4 4 4 3 3 2" xfId="32051"/>
    <cellStyle name="40% - Accent5 4 4 4 3 3 3" xfId="32052"/>
    <cellStyle name="40% - Accent5 4 4 4 3 4" xfId="32053"/>
    <cellStyle name="40% - Accent5 4 4 4 3 4 2" xfId="32054"/>
    <cellStyle name="40% - Accent5 4 4 4 3 5" xfId="32055"/>
    <cellStyle name="40% - Accent5 4 4 4 3 6" xfId="32056"/>
    <cellStyle name="40% - Accent5 4 4 4 4" xfId="32057"/>
    <cellStyle name="40% - Accent5 4 4 4 4 2" xfId="32058"/>
    <cellStyle name="40% - Accent5 4 4 4 4 2 2" xfId="32059"/>
    <cellStyle name="40% - Accent5 4 4 4 4 2 3" xfId="32060"/>
    <cellStyle name="40% - Accent5 4 4 4 4 3" xfId="32061"/>
    <cellStyle name="40% - Accent5 4 4 4 4 3 2" xfId="32062"/>
    <cellStyle name="40% - Accent5 4 4 4 4 4" xfId="32063"/>
    <cellStyle name="40% - Accent5 4 4 4 4 5" xfId="32064"/>
    <cellStyle name="40% - Accent5 4 4 4 5" xfId="32065"/>
    <cellStyle name="40% - Accent5 4 4 4 5 2" xfId="32066"/>
    <cellStyle name="40% - Accent5 4 4 4 5 3" xfId="32067"/>
    <cellStyle name="40% - Accent5 4 4 4 6" xfId="32068"/>
    <cellStyle name="40% - Accent5 4 4 4 6 2" xfId="32069"/>
    <cellStyle name="40% - Accent5 4 4 4 6 3" xfId="32070"/>
    <cellStyle name="40% - Accent5 4 4 4 7" xfId="32071"/>
    <cellStyle name="40% - Accent5 4 4 4 7 2" xfId="32072"/>
    <cellStyle name="40% - Accent5 4 4 4 8" xfId="32073"/>
    <cellStyle name="40% - Accent5 4 4 4 9" xfId="32074"/>
    <cellStyle name="40% - Accent5 4 4 5" xfId="32075"/>
    <cellStyle name="40% - Accent5 4 4 5 2" xfId="32076"/>
    <cellStyle name="40% - Accent5 4 4 5 2 2" xfId="32077"/>
    <cellStyle name="40% - Accent5 4 4 5 2 3" xfId="32078"/>
    <cellStyle name="40% - Accent5 4 4 5 3" xfId="32079"/>
    <cellStyle name="40% - Accent5 4 4 5 3 2" xfId="32080"/>
    <cellStyle name="40% - Accent5 4 4 5 3 3" xfId="32081"/>
    <cellStyle name="40% - Accent5 4 4 5 4" xfId="32082"/>
    <cellStyle name="40% - Accent5 4 4 5 4 2" xfId="32083"/>
    <cellStyle name="40% - Accent5 4 4 5 5" xfId="32084"/>
    <cellStyle name="40% - Accent5 4 4 5 6" xfId="32085"/>
    <cellStyle name="40% - Accent5 4 4 6" xfId="32086"/>
    <cellStyle name="40% - Accent5 4 4 6 2" xfId="32087"/>
    <cellStyle name="40% - Accent5 4 4 6 2 2" xfId="32088"/>
    <cellStyle name="40% - Accent5 4 4 6 2 3" xfId="32089"/>
    <cellStyle name="40% - Accent5 4 4 6 3" xfId="32090"/>
    <cellStyle name="40% - Accent5 4 4 6 3 2" xfId="32091"/>
    <cellStyle name="40% - Accent5 4 4 6 3 3" xfId="32092"/>
    <cellStyle name="40% - Accent5 4 4 6 4" xfId="32093"/>
    <cellStyle name="40% - Accent5 4 4 6 4 2" xfId="32094"/>
    <cellStyle name="40% - Accent5 4 4 6 5" xfId="32095"/>
    <cellStyle name="40% - Accent5 4 4 6 6" xfId="32096"/>
    <cellStyle name="40% - Accent5 4 4 7" xfId="32097"/>
    <cellStyle name="40% - Accent5 4 4 7 2" xfId="32098"/>
    <cellStyle name="40% - Accent5 4 4 7 2 2" xfId="32099"/>
    <cellStyle name="40% - Accent5 4 4 7 2 3" xfId="32100"/>
    <cellStyle name="40% - Accent5 4 4 7 3" xfId="32101"/>
    <cellStyle name="40% - Accent5 4 4 7 3 2" xfId="32102"/>
    <cellStyle name="40% - Accent5 4 4 7 4" xfId="32103"/>
    <cellStyle name="40% - Accent5 4 4 7 5" xfId="32104"/>
    <cellStyle name="40% - Accent5 4 4 8" xfId="32105"/>
    <cellStyle name="40% - Accent5 4 4 8 2" xfId="32106"/>
    <cellStyle name="40% - Accent5 4 4 8 3" xfId="32107"/>
    <cellStyle name="40% - Accent5 4 4 9" xfId="32108"/>
    <cellStyle name="40% - Accent5 4 4 9 2" xfId="32109"/>
    <cellStyle name="40% - Accent5 4 4 9 3" xfId="32110"/>
    <cellStyle name="40% - Accent5 4 5" xfId="2465"/>
    <cellStyle name="40% - Accent5 4 5 10" xfId="32111"/>
    <cellStyle name="40% - Accent5 4 5 2" xfId="2466"/>
    <cellStyle name="40% - Accent5 4 5 2 2" xfId="32112"/>
    <cellStyle name="40% - Accent5 4 5 2 2 2" xfId="32113"/>
    <cellStyle name="40% - Accent5 4 5 2 2 2 2" xfId="32114"/>
    <cellStyle name="40% - Accent5 4 5 2 2 2 3" xfId="32115"/>
    <cellStyle name="40% - Accent5 4 5 2 2 3" xfId="32116"/>
    <cellStyle name="40% - Accent5 4 5 2 2 3 2" xfId="32117"/>
    <cellStyle name="40% - Accent5 4 5 2 2 3 3" xfId="32118"/>
    <cellStyle name="40% - Accent5 4 5 2 2 4" xfId="32119"/>
    <cellStyle name="40% - Accent5 4 5 2 2 4 2" xfId="32120"/>
    <cellStyle name="40% - Accent5 4 5 2 2 5" xfId="32121"/>
    <cellStyle name="40% - Accent5 4 5 2 2 6" xfId="32122"/>
    <cellStyle name="40% - Accent5 4 5 2 3" xfId="32123"/>
    <cellStyle name="40% - Accent5 4 5 2 3 2" xfId="32124"/>
    <cellStyle name="40% - Accent5 4 5 2 3 2 2" xfId="32125"/>
    <cellStyle name="40% - Accent5 4 5 2 3 2 3" xfId="32126"/>
    <cellStyle name="40% - Accent5 4 5 2 3 3" xfId="32127"/>
    <cellStyle name="40% - Accent5 4 5 2 3 3 2" xfId="32128"/>
    <cellStyle name="40% - Accent5 4 5 2 3 3 3" xfId="32129"/>
    <cellStyle name="40% - Accent5 4 5 2 3 4" xfId="32130"/>
    <cellStyle name="40% - Accent5 4 5 2 3 4 2" xfId="32131"/>
    <cellStyle name="40% - Accent5 4 5 2 3 5" xfId="32132"/>
    <cellStyle name="40% - Accent5 4 5 2 3 6" xfId="32133"/>
    <cellStyle name="40% - Accent5 4 5 2 4" xfId="32134"/>
    <cellStyle name="40% - Accent5 4 5 2 4 2" xfId="32135"/>
    <cellStyle name="40% - Accent5 4 5 2 4 2 2" xfId="32136"/>
    <cellStyle name="40% - Accent5 4 5 2 4 2 3" xfId="32137"/>
    <cellStyle name="40% - Accent5 4 5 2 4 3" xfId="32138"/>
    <cellStyle name="40% - Accent5 4 5 2 4 3 2" xfId="32139"/>
    <cellStyle name="40% - Accent5 4 5 2 4 4" xfId="32140"/>
    <cellStyle name="40% - Accent5 4 5 2 4 5" xfId="32141"/>
    <cellStyle name="40% - Accent5 4 5 2 5" xfId="32142"/>
    <cellStyle name="40% - Accent5 4 5 2 5 2" xfId="32143"/>
    <cellStyle name="40% - Accent5 4 5 2 5 3" xfId="32144"/>
    <cellStyle name="40% - Accent5 4 5 2 6" xfId="32145"/>
    <cellStyle name="40% - Accent5 4 5 2 6 2" xfId="32146"/>
    <cellStyle name="40% - Accent5 4 5 2 6 3" xfId="32147"/>
    <cellStyle name="40% - Accent5 4 5 2 7" xfId="32148"/>
    <cellStyle name="40% - Accent5 4 5 2 7 2" xfId="32149"/>
    <cellStyle name="40% - Accent5 4 5 2 8" xfId="32150"/>
    <cellStyle name="40% - Accent5 4 5 2 9" xfId="32151"/>
    <cellStyle name="40% - Accent5 4 5 3" xfId="32152"/>
    <cellStyle name="40% - Accent5 4 5 3 2" xfId="32153"/>
    <cellStyle name="40% - Accent5 4 5 3 2 2" xfId="32154"/>
    <cellStyle name="40% - Accent5 4 5 3 2 3" xfId="32155"/>
    <cellStyle name="40% - Accent5 4 5 3 3" xfId="32156"/>
    <cellStyle name="40% - Accent5 4 5 3 3 2" xfId="32157"/>
    <cellStyle name="40% - Accent5 4 5 3 3 3" xfId="32158"/>
    <cellStyle name="40% - Accent5 4 5 3 4" xfId="32159"/>
    <cellStyle name="40% - Accent5 4 5 3 4 2" xfId="32160"/>
    <cellStyle name="40% - Accent5 4 5 3 5" xfId="32161"/>
    <cellStyle name="40% - Accent5 4 5 3 6" xfId="32162"/>
    <cellStyle name="40% - Accent5 4 5 4" xfId="32163"/>
    <cellStyle name="40% - Accent5 4 5 4 2" xfId="32164"/>
    <cellStyle name="40% - Accent5 4 5 4 2 2" xfId="32165"/>
    <cellStyle name="40% - Accent5 4 5 4 2 3" xfId="32166"/>
    <cellStyle name="40% - Accent5 4 5 4 3" xfId="32167"/>
    <cellStyle name="40% - Accent5 4 5 4 3 2" xfId="32168"/>
    <cellStyle name="40% - Accent5 4 5 4 3 3" xfId="32169"/>
    <cellStyle name="40% - Accent5 4 5 4 4" xfId="32170"/>
    <cellStyle name="40% - Accent5 4 5 4 4 2" xfId="32171"/>
    <cellStyle name="40% - Accent5 4 5 4 5" xfId="32172"/>
    <cellStyle name="40% - Accent5 4 5 4 6" xfId="32173"/>
    <cellStyle name="40% - Accent5 4 5 5" xfId="32174"/>
    <cellStyle name="40% - Accent5 4 5 5 2" xfId="32175"/>
    <cellStyle name="40% - Accent5 4 5 5 2 2" xfId="32176"/>
    <cellStyle name="40% - Accent5 4 5 5 2 3" xfId="32177"/>
    <cellStyle name="40% - Accent5 4 5 5 3" xfId="32178"/>
    <cellStyle name="40% - Accent5 4 5 5 3 2" xfId="32179"/>
    <cellStyle name="40% - Accent5 4 5 5 4" xfId="32180"/>
    <cellStyle name="40% - Accent5 4 5 5 5" xfId="32181"/>
    <cellStyle name="40% - Accent5 4 5 6" xfId="32182"/>
    <cellStyle name="40% - Accent5 4 5 6 2" xfId="32183"/>
    <cellStyle name="40% - Accent5 4 5 6 3" xfId="32184"/>
    <cellStyle name="40% - Accent5 4 5 7" xfId="32185"/>
    <cellStyle name="40% - Accent5 4 5 7 2" xfId="32186"/>
    <cellStyle name="40% - Accent5 4 5 7 3" xfId="32187"/>
    <cellStyle name="40% - Accent5 4 5 8" xfId="32188"/>
    <cellStyle name="40% - Accent5 4 5 8 2" xfId="32189"/>
    <cellStyle name="40% - Accent5 4 5 9" xfId="32190"/>
    <cellStyle name="40% - Accent5 4 6" xfId="2467"/>
    <cellStyle name="40% - Accent5 4 6 2" xfId="32191"/>
    <cellStyle name="40% - Accent5 4 6 2 2" xfId="32192"/>
    <cellStyle name="40% - Accent5 4 6 2 2 2" xfId="32193"/>
    <cellStyle name="40% - Accent5 4 6 2 2 3" xfId="32194"/>
    <cellStyle name="40% - Accent5 4 6 2 3" xfId="32195"/>
    <cellStyle name="40% - Accent5 4 6 2 3 2" xfId="32196"/>
    <cellStyle name="40% - Accent5 4 6 2 3 3" xfId="32197"/>
    <cellStyle name="40% - Accent5 4 6 2 4" xfId="32198"/>
    <cellStyle name="40% - Accent5 4 6 2 4 2" xfId="32199"/>
    <cellStyle name="40% - Accent5 4 6 2 5" xfId="32200"/>
    <cellStyle name="40% - Accent5 4 6 2 6" xfId="32201"/>
    <cellStyle name="40% - Accent5 4 6 3" xfId="32202"/>
    <cellStyle name="40% - Accent5 4 6 3 2" xfId="32203"/>
    <cellStyle name="40% - Accent5 4 6 3 2 2" xfId="32204"/>
    <cellStyle name="40% - Accent5 4 6 3 2 3" xfId="32205"/>
    <cellStyle name="40% - Accent5 4 6 3 3" xfId="32206"/>
    <cellStyle name="40% - Accent5 4 6 3 3 2" xfId="32207"/>
    <cellStyle name="40% - Accent5 4 6 3 3 3" xfId="32208"/>
    <cellStyle name="40% - Accent5 4 6 3 4" xfId="32209"/>
    <cellStyle name="40% - Accent5 4 6 3 4 2" xfId="32210"/>
    <cellStyle name="40% - Accent5 4 6 3 5" xfId="32211"/>
    <cellStyle name="40% - Accent5 4 6 3 6" xfId="32212"/>
    <cellStyle name="40% - Accent5 4 6 4" xfId="32213"/>
    <cellStyle name="40% - Accent5 4 6 4 2" xfId="32214"/>
    <cellStyle name="40% - Accent5 4 6 4 2 2" xfId="32215"/>
    <cellStyle name="40% - Accent5 4 6 4 2 3" xfId="32216"/>
    <cellStyle name="40% - Accent5 4 6 4 3" xfId="32217"/>
    <cellStyle name="40% - Accent5 4 6 4 3 2" xfId="32218"/>
    <cellStyle name="40% - Accent5 4 6 4 4" xfId="32219"/>
    <cellStyle name="40% - Accent5 4 6 4 5" xfId="32220"/>
    <cellStyle name="40% - Accent5 4 6 5" xfId="32221"/>
    <cellStyle name="40% - Accent5 4 6 5 2" xfId="32222"/>
    <cellStyle name="40% - Accent5 4 6 5 3" xfId="32223"/>
    <cellStyle name="40% - Accent5 4 6 6" xfId="32224"/>
    <cellStyle name="40% - Accent5 4 6 6 2" xfId="32225"/>
    <cellStyle name="40% - Accent5 4 6 6 3" xfId="32226"/>
    <cellStyle name="40% - Accent5 4 6 7" xfId="32227"/>
    <cellStyle name="40% - Accent5 4 6 7 2" xfId="32228"/>
    <cellStyle name="40% - Accent5 4 6 8" xfId="32229"/>
    <cellStyle name="40% - Accent5 4 6 9" xfId="32230"/>
    <cellStyle name="40% - Accent5 4 7" xfId="13637"/>
    <cellStyle name="40% - Accent5 4 7 2" xfId="32231"/>
    <cellStyle name="40% - Accent5 4 7 2 2" xfId="32232"/>
    <cellStyle name="40% - Accent5 4 7 2 2 2" xfId="32233"/>
    <cellStyle name="40% - Accent5 4 7 2 2 3" xfId="32234"/>
    <cellStyle name="40% - Accent5 4 7 2 3" xfId="32235"/>
    <cellStyle name="40% - Accent5 4 7 2 3 2" xfId="32236"/>
    <cellStyle name="40% - Accent5 4 7 2 3 3" xfId="32237"/>
    <cellStyle name="40% - Accent5 4 7 2 4" xfId="32238"/>
    <cellStyle name="40% - Accent5 4 7 2 4 2" xfId="32239"/>
    <cellStyle name="40% - Accent5 4 7 2 5" xfId="32240"/>
    <cellStyle name="40% - Accent5 4 7 2 6" xfId="32241"/>
    <cellStyle name="40% - Accent5 4 7 3" xfId="32242"/>
    <cellStyle name="40% - Accent5 4 7 3 2" xfId="32243"/>
    <cellStyle name="40% - Accent5 4 7 3 2 2" xfId="32244"/>
    <cellStyle name="40% - Accent5 4 7 3 2 3" xfId="32245"/>
    <cellStyle name="40% - Accent5 4 7 3 3" xfId="32246"/>
    <cellStyle name="40% - Accent5 4 7 3 3 2" xfId="32247"/>
    <cellStyle name="40% - Accent5 4 7 3 3 3" xfId="32248"/>
    <cellStyle name="40% - Accent5 4 7 3 4" xfId="32249"/>
    <cellStyle name="40% - Accent5 4 7 3 4 2" xfId="32250"/>
    <cellStyle name="40% - Accent5 4 7 3 5" xfId="32251"/>
    <cellStyle name="40% - Accent5 4 7 3 6" xfId="32252"/>
    <cellStyle name="40% - Accent5 4 7 4" xfId="32253"/>
    <cellStyle name="40% - Accent5 4 7 4 2" xfId="32254"/>
    <cellStyle name="40% - Accent5 4 7 4 2 2" xfId="32255"/>
    <cellStyle name="40% - Accent5 4 7 4 2 3" xfId="32256"/>
    <cellStyle name="40% - Accent5 4 7 4 3" xfId="32257"/>
    <cellStyle name="40% - Accent5 4 7 4 3 2" xfId="32258"/>
    <cellStyle name="40% - Accent5 4 7 4 4" xfId="32259"/>
    <cellStyle name="40% - Accent5 4 7 4 5" xfId="32260"/>
    <cellStyle name="40% - Accent5 4 7 5" xfId="32261"/>
    <cellStyle name="40% - Accent5 4 7 5 2" xfId="32262"/>
    <cellStyle name="40% - Accent5 4 7 5 3" xfId="32263"/>
    <cellStyle name="40% - Accent5 4 7 6" xfId="32264"/>
    <cellStyle name="40% - Accent5 4 7 6 2" xfId="32265"/>
    <cellStyle name="40% - Accent5 4 7 6 3" xfId="32266"/>
    <cellStyle name="40% - Accent5 4 7 7" xfId="32267"/>
    <cellStyle name="40% - Accent5 4 7 7 2" xfId="32268"/>
    <cellStyle name="40% - Accent5 4 7 8" xfId="32269"/>
    <cellStyle name="40% - Accent5 4 7 9" xfId="32270"/>
    <cellStyle name="40% - Accent5 4 8" xfId="32271"/>
    <cellStyle name="40% - Accent5 4 8 2" xfId="32272"/>
    <cellStyle name="40% - Accent5 4 8 2 2" xfId="32273"/>
    <cellStyle name="40% - Accent5 4 8 2 3" xfId="32274"/>
    <cellStyle name="40% - Accent5 4 8 3" xfId="32275"/>
    <cellStyle name="40% - Accent5 4 8 3 2" xfId="32276"/>
    <cellStyle name="40% - Accent5 4 8 3 3" xfId="32277"/>
    <cellStyle name="40% - Accent5 4 8 4" xfId="32278"/>
    <cellStyle name="40% - Accent5 4 8 4 2" xfId="32279"/>
    <cellStyle name="40% - Accent5 4 8 5" xfId="32280"/>
    <cellStyle name="40% - Accent5 4 8 6" xfId="32281"/>
    <cellStyle name="40% - Accent5 4 9" xfId="32282"/>
    <cellStyle name="40% - Accent5 4 9 2" xfId="32283"/>
    <cellStyle name="40% - Accent5 4 9 2 2" xfId="32284"/>
    <cellStyle name="40% - Accent5 4 9 2 3" xfId="32285"/>
    <cellStyle name="40% - Accent5 4 9 3" xfId="32286"/>
    <cellStyle name="40% - Accent5 4 9 3 2" xfId="32287"/>
    <cellStyle name="40% - Accent5 4 9 3 3" xfId="32288"/>
    <cellStyle name="40% - Accent5 4 9 4" xfId="32289"/>
    <cellStyle name="40% - Accent5 4 9 4 2" xfId="32290"/>
    <cellStyle name="40% - Accent5 4 9 5" xfId="32291"/>
    <cellStyle name="40% - Accent5 4 9 6" xfId="32292"/>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xfId="62054" builtinId="51" customBuiltin="1"/>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14581"/>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14582"/>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14583"/>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293"/>
    <cellStyle name="40% - Accent6 4 10 2" xfId="32294"/>
    <cellStyle name="40% - Accent6 4 10 2 2" xfId="32295"/>
    <cellStyle name="40% - Accent6 4 10 2 3" xfId="32296"/>
    <cellStyle name="40% - Accent6 4 10 3" xfId="32297"/>
    <cellStyle name="40% - Accent6 4 10 3 2" xfId="32298"/>
    <cellStyle name="40% - Accent6 4 10 4" xfId="32299"/>
    <cellStyle name="40% - Accent6 4 10 5" xfId="32300"/>
    <cellStyle name="40% - Accent6 4 11" xfId="32301"/>
    <cellStyle name="40% - Accent6 4 11 2" xfId="32302"/>
    <cellStyle name="40% - Accent6 4 11 3" xfId="32303"/>
    <cellStyle name="40% - Accent6 4 12" xfId="32304"/>
    <cellStyle name="40% - Accent6 4 12 2" xfId="32305"/>
    <cellStyle name="40% - Accent6 4 12 3" xfId="32306"/>
    <cellStyle name="40% - Accent6 4 13" xfId="32307"/>
    <cellStyle name="40% - Accent6 4 13 2" xfId="32308"/>
    <cellStyle name="40% - Accent6 4 14" xfId="32309"/>
    <cellStyle name="40% - Accent6 4 15" xfId="32310"/>
    <cellStyle name="40% - Accent6 4 16" xfId="32311"/>
    <cellStyle name="40% - Accent6 4 2" xfId="2654"/>
    <cellStyle name="40% - Accent6 4 2 10" xfId="32312"/>
    <cellStyle name="40% - Accent6 4 2 10 2" xfId="32313"/>
    <cellStyle name="40% - Accent6 4 2 10 3" xfId="32314"/>
    <cellStyle name="40% - Accent6 4 2 11" xfId="32315"/>
    <cellStyle name="40% - Accent6 4 2 11 2" xfId="32316"/>
    <cellStyle name="40% - Accent6 4 2 11 3" xfId="32317"/>
    <cellStyle name="40% - Accent6 4 2 12" xfId="32318"/>
    <cellStyle name="40% - Accent6 4 2 12 2" xfId="32319"/>
    <cellStyle name="40% - Accent6 4 2 13" xfId="32320"/>
    <cellStyle name="40% - Accent6 4 2 14" xfId="32321"/>
    <cellStyle name="40% - Accent6 4 2 15" xfId="32322"/>
    <cellStyle name="40% - Accent6 4 2 2" xfId="2655"/>
    <cellStyle name="40% - Accent6 4 2 2 10" xfId="32323"/>
    <cellStyle name="40% - Accent6 4 2 2 10 2" xfId="32324"/>
    <cellStyle name="40% - Accent6 4 2 2 10 3" xfId="32325"/>
    <cellStyle name="40% - Accent6 4 2 2 11" xfId="32326"/>
    <cellStyle name="40% - Accent6 4 2 2 11 2" xfId="32327"/>
    <cellStyle name="40% - Accent6 4 2 2 12" xfId="32328"/>
    <cellStyle name="40% - Accent6 4 2 2 13" xfId="32329"/>
    <cellStyle name="40% - Accent6 4 2 2 2" xfId="2656"/>
    <cellStyle name="40% - Accent6 4 2 2 2 10" xfId="32330"/>
    <cellStyle name="40% - Accent6 4 2 2 2 10 2" xfId="32331"/>
    <cellStyle name="40% - Accent6 4 2 2 2 11" xfId="32332"/>
    <cellStyle name="40% - Accent6 4 2 2 2 12" xfId="32333"/>
    <cellStyle name="40% - Accent6 4 2 2 2 2" xfId="2657"/>
    <cellStyle name="40% - Accent6 4 2 2 2 2 10" xfId="32334"/>
    <cellStyle name="40% - Accent6 4 2 2 2 2 2" xfId="2658"/>
    <cellStyle name="40% - Accent6 4 2 2 2 2 2 2" xfId="32335"/>
    <cellStyle name="40% - Accent6 4 2 2 2 2 2 2 2" xfId="32336"/>
    <cellStyle name="40% - Accent6 4 2 2 2 2 2 2 2 2" xfId="32337"/>
    <cellStyle name="40% - Accent6 4 2 2 2 2 2 2 2 3" xfId="32338"/>
    <cellStyle name="40% - Accent6 4 2 2 2 2 2 2 3" xfId="32339"/>
    <cellStyle name="40% - Accent6 4 2 2 2 2 2 2 3 2" xfId="32340"/>
    <cellStyle name="40% - Accent6 4 2 2 2 2 2 2 3 3" xfId="32341"/>
    <cellStyle name="40% - Accent6 4 2 2 2 2 2 2 4" xfId="32342"/>
    <cellStyle name="40% - Accent6 4 2 2 2 2 2 2 4 2" xfId="32343"/>
    <cellStyle name="40% - Accent6 4 2 2 2 2 2 2 5" xfId="32344"/>
    <cellStyle name="40% - Accent6 4 2 2 2 2 2 2 6" xfId="32345"/>
    <cellStyle name="40% - Accent6 4 2 2 2 2 2 3" xfId="32346"/>
    <cellStyle name="40% - Accent6 4 2 2 2 2 2 3 2" xfId="32347"/>
    <cellStyle name="40% - Accent6 4 2 2 2 2 2 3 2 2" xfId="32348"/>
    <cellStyle name="40% - Accent6 4 2 2 2 2 2 3 2 3" xfId="32349"/>
    <cellStyle name="40% - Accent6 4 2 2 2 2 2 3 3" xfId="32350"/>
    <cellStyle name="40% - Accent6 4 2 2 2 2 2 3 3 2" xfId="32351"/>
    <cellStyle name="40% - Accent6 4 2 2 2 2 2 3 3 3" xfId="32352"/>
    <cellStyle name="40% - Accent6 4 2 2 2 2 2 3 4" xfId="32353"/>
    <cellStyle name="40% - Accent6 4 2 2 2 2 2 3 4 2" xfId="32354"/>
    <cellStyle name="40% - Accent6 4 2 2 2 2 2 3 5" xfId="32355"/>
    <cellStyle name="40% - Accent6 4 2 2 2 2 2 3 6" xfId="32356"/>
    <cellStyle name="40% - Accent6 4 2 2 2 2 2 4" xfId="32357"/>
    <cellStyle name="40% - Accent6 4 2 2 2 2 2 4 2" xfId="32358"/>
    <cellStyle name="40% - Accent6 4 2 2 2 2 2 4 2 2" xfId="32359"/>
    <cellStyle name="40% - Accent6 4 2 2 2 2 2 4 2 3" xfId="32360"/>
    <cellStyle name="40% - Accent6 4 2 2 2 2 2 4 3" xfId="32361"/>
    <cellStyle name="40% - Accent6 4 2 2 2 2 2 4 3 2" xfId="32362"/>
    <cellStyle name="40% - Accent6 4 2 2 2 2 2 4 4" xfId="32363"/>
    <cellStyle name="40% - Accent6 4 2 2 2 2 2 4 5" xfId="32364"/>
    <cellStyle name="40% - Accent6 4 2 2 2 2 2 5" xfId="32365"/>
    <cellStyle name="40% - Accent6 4 2 2 2 2 2 5 2" xfId="32366"/>
    <cellStyle name="40% - Accent6 4 2 2 2 2 2 5 3" xfId="32367"/>
    <cellStyle name="40% - Accent6 4 2 2 2 2 2 6" xfId="32368"/>
    <cellStyle name="40% - Accent6 4 2 2 2 2 2 6 2" xfId="32369"/>
    <cellStyle name="40% - Accent6 4 2 2 2 2 2 6 3" xfId="32370"/>
    <cellStyle name="40% - Accent6 4 2 2 2 2 2 7" xfId="32371"/>
    <cellStyle name="40% - Accent6 4 2 2 2 2 2 7 2" xfId="32372"/>
    <cellStyle name="40% - Accent6 4 2 2 2 2 2 8" xfId="32373"/>
    <cellStyle name="40% - Accent6 4 2 2 2 2 2 9" xfId="32374"/>
    <cellStyle name="40% - Accent6 4 2 2 2 2 3" xfId="32375"/>
    <cellStyle name="40% - Accent6 4 2 2 2 2 3 2" xfId="32376"/>
    <cellStyle name="40% - Accent6 4 2 2 2 2 3 2 2" xfId="32377"/>
    <cellStyle name="40% - Accent6 4 2 2 2 2 3 2 3" xfId="32378"/>
    <cellStyle name="40% - Accent6 4 2 2 2 2 3 3" xfId="32379"/>
    <cellStyle name="40% - Accent6 4 2 2 2 2 3 3 2" xfId="32380"/>
    <cellStyle name="40% - Accent6 4 2 2 2 2 3 3 3" xfId="32381"/>
    <cellStyle name="40% - Accent6 4 2 2 2 2 3 4" xfId="32382"/>
    <cellStyle name="40% - Accent6 4 2 2 2 2 3 4 2" xfId="32383"/>
    <cellStyle name="40% - Accent6 4 2 2 2 2 3 5" xfId="32384"/>
    <cellStyle name="40% - Accent6 4 2 2 2 2 3 6" xfId="32385"/>
    <cellStyle name="40% - Accent6 4 2 2 2 2 4" xfId="32386"/>
    <cellStyle name="40% - Accent6 4 2 2 2 2 4 2" xfId="32387"/>
    <cellStyle name="40% - Accent6 4 2 2 2 2 4 2 2" xfId="32388"/>
    <cellStyle name="40% - Accent6 4 2 2 2 2 4 2 3" xfId="32389"/>
    <cellStyle name="40% - Accent6 4 2 2 2 2 4 3" xfId="32390"/>
    <cellStyle name="40% - Accent6 4 2 2 2 2 4 3 2" xfId="32391"/>
    <cellStyle name="40% - Accent6 4 2 2 2 2 4 3 3" xfId="32392"/>
    <cellStyle name="40% - Accent6 4 2 2 2 2 4 4" xfId="32393"/>
    <cellStyle name="40% - Accent6 4 2 2 2 2 4 4 2" xfId="32394"/>
    <cellStyle name="40% - Accent6 4 2 2 2 2 4 5" xfId="32395"/>
    <cellStyle name="40% - Accent6 4 2 2 2 2 4 6" xfId="32396"/>
    <cellStyle name="40% - Accent6 4 2 2 2 2 5" xfId="32397"/>
    <cellStyle name="40% - Accent6 4 2 2 2 2 5 2" xfId="32398"/>
    <cellStyle name="40% - Accent6 4 2 2 2 2 5 2 2" xfId="32399"/>
    <cellStyle name="40% - Accent6 4 2 2 2 2 5 2 3" xfId="32400"/>
    <cellStyle name="40% - Accent6 4 2 2 2 2 5 3" xfId="32401"/>
    <cellStyle name="40% - Accent6 4 2 2 2 2 5 3 2" xfId="32402"/>
    <cellStyle name="40% - Accent6 4 2 2 2 2 5 4" xfId="32403"/>
    <cellStyle name="40% - Accent6 4 2 2 2 2 5 5" xfId="32404"/>
    <cellStyle name="40% - Accent6 4 2 2 2 2 6" xfId="32405"/>
    <cellStyle name="40% - Accent6 4 2 2 2 2 6 2" xfId="32406"/>
    <cellStyle name="40% - Accent6 4 2 2 2 2 6 3" xfId="32407"/>
    <cellStyle name="40% - Accent6 4 2 2 2 2 7" xfId="32408"/>
    <cellStyle name="40% - Accent6 4 2 2 2 2 7 2" xfId="32409"/>
    <cellStyle name="40% - Accent6 4 2 2 2 2 7 3" xfId="32410"/>
    <cellStyle name="40% - Accent6 4 2 2 2 2 8" xfId="32411"/>
    <cellStyle name="40% - Accent6 4 2 2 2 2 8 2" xfId="32412"/>
    <cellStyle name="40% - Accent6 4 2 2 2 2 9" xfId="32413"/>
    <cellStyle name="40% - Accent6 4 2 2 2 3" xfId="2659"/>
    <cellStyle name="40% - Accent6 4 2 2 2 3 2" xfId="32414"/>
    <cellStyle name="40% - Accent6 4 2 2 2 3 2 2" xfId="32415"/>
    <cellStyle name="40% - Accent6 4 2 2 2 3 2 2 2" xfId="32416"/>
    <cellStyle name="40% - Accent6 4 2 2 2 3 2 2 3" xfId="32417"/>
    <cellStyle name="40% - Accent6 4 2 2 2 3 2 3" xfId="32418"/>
    <cellStyle name="40% - Accent6 4 2 2 2 3 2 3 2" xfId="32419"/>
    <cellStyle name="40% - Accent6 4 2 2 2 3 2 3 3" xfId="32420"/>
    <cellStyle name="40% - Accent6 4 2 2 2 3 2 4" xfId="32421"/>
    <cellStyle name="40% - Accent6 4 2 2 2 3 2 4 2" xfId="32422"/>
    <cellStyle name="40% - Accent6 4 2 2 2 3 2 5" xfId="32423"/>
    <cellStyle name="40% - Accent6 4 2 2 2 3 2 6" xfId="32424"/>
    <cellStyle name="40% - Accent6 4 2 2 2 3 3" xfId="32425"/>
    <cellStyle name="40% - Accent6 4 2 2 2 3 3 2" xfId="32426"/>
    <cellStyle name="40% - Accent6 4 2 2 2 3 3 2 2" xfId="32427"/>
    <cellStyle name="40% - Accent6 4 2 2 2 3 3 2 3" xfId="32428"/>
    <cellStyle name="40% - Accent6 4 2 2 2 3 3 3" xfId="32429"/>
    <cellStyle name="40% - Accent6 4 2 2 2 3 3 3 2" xfId="32430"/>
    <cellStyle name="40% - Accent6 4 2 2 2 3 3 3 3" xfId="32431"/>
    <cellStyle name="40% - Accent6 4 2 2 2 3 3 4" xfId="32432"/>
    <cellStyle name="40% - Accent6 4 2 2 2 3 3 4 2" xfId="32433"/>
    <cellStyle name="40% - Accent6 4 2 2 2 3 3 5" xfId="32434"/>
    <cellStyle name="40% - Accent6 4 2 2 2 3 3 6" xfId="32435"/>
    <cellStyle name="40% - Accent6 4 2 2 2 3 4" xfId="32436"/>
    <cellStyle name="40% - Accent6 4 2 2 2 3 4 2" xfId="32437"/>
    <cellStyle name="40% - Accent6 4 2 2 2 3 4 2 2" xfId="32438"/>
    <cellStyle name="40% - Accent6 4 2 2 2 3 4 2 3" xfId="32439"/>
    <cellStyle name="40% - Accent6 4 2 2 2 3 4 3" xfId="32440"/>
    <cellStyle name="40% - Accent6 4 2 2 2 3 4 3 2" xfId="32441"/>
    <cellStyle name="40% - Accent6 4 2 2 2 3 4 4" xfId="32442"/>
    <cellStyle name="40% - Accent6 4 2 2 2 3 4 5" xfId="32443"/>
    <cellStyle name="40% - Accent6 4 2 2 2 3 5" xfId="32444"/>
    <cellStyle name="40% - Accent6 4 2 2 2 3 5 2" xfId="32445"/>
    <cellStyle name="40% - Accent6 4 2 2 2 3 5 3" xfId="32446"/>
    <cellStyle name="40% - Accent6 4 2 2 2 3 6" xfId="32447"/>
    <cellStyle name="40% - Accent6 4 2 2 2 3 6 2" xfId="32448"/>
    <cellStyle name="40% - Accent6 4 2 2 2 3 6 3" xfId="32449"/>
    <cellStyle name="40% - Accent6 4 2 2 2 3 7" xfId="32450"/>
    <cellStyle name="40% - Accent6 4 2 2 2 3 7 2" xfId="32451"/>
    <cellStyle name="40% - Accent6 4 2 2 2 3 8" xfId="32452"/>
    <cellStyle name="40% - Accent6 4 2 2 2 3 9" xfId="32453"/>
    <cellStyle name="40% - Accent6 4 2 2 2 4" xfId="32454"/>
    <cellStyle name="40% - Accent6 4 2 2 2 4 2" xfId="32455"/>
    <cellStyle name="40% - Accent6 4 2 2 2 4 2 2" xfId="32456"/>
    <cellStyle name="40% - Accent6 4 2 2 2 4 2 2 2" xfId="32457"/>
    <cellStyle name="40% - Accent6 4 2 2 2 4 2 2 3" xfId="32458"/>
    <cellStyle name="40% - Accent6 4 2 2 2 4 2 3" xfId="32459"/>
    <cellStyle name="40% - Accent6 4 2 2 2 4 2 3 2" xfId="32460"/>
    <cellStyle name="40% - Accent6 4 2 2 2 4 2 3 3" xfId="32461"/>
    <cellStyle name="40% - Accent6 4 2 2 2 4 2 4" xfId="32462"/>
    <cellStyle name="40% - Accent6 4 2 2 2 4 2 4 2" xfId="32463"/>
    <cellStyle name="40% - Accent6 4 2 2 2 4 2 5" xfId="32464"/>
    <cellStyle name="40% - Accent6 4 2 2 2 4 2 6" xfId="32465"/>
    <cellStyle name="40% - Accent6 4 2 2 2 4 3" xfId="32466"/>
    <cellStyle name="40% - Accent6 4 2 2 2 4 3 2" xfId="32467"/>
    <cellStyle name="40% - Accent6 4 2 2 2 4 3 2 2" xfId="32468"/>
    <cellStyle name="40% - Accent6 4 2 2 2 4 3 2 3" xfId="32469"/>
    <cellStyle name="40% - Accent6 4 2 2 2 4 3 3" xfId="32470"/>
    <cellStyle name="40% - Accent6 4 2 2 2 4 3 3 2" xfId="32471"/>
    <cellStyle name="40% - Accent6 4 2 2 2 4 3 3 3" xfId="32472"/>
    <cellStyle name="40% - Accent6 4 2 2 2 4 3 4" xfId="32473"/>
    <cellStyle name="40% - Accent6 4 2 2 2 4 3 4 2" xfId="32474"/>
    <cellStyle name="40% - Accent6 4 2 2 2 4 3 5" xfId="32475"/>
    <cellStyle name="40% - Accent6 4 2 2 2 4 3 6" xfId="32476"/>
    <cellStyle name="40% - Accent6 4 2 2 2 4 4" xfId="32477"/>
    <cellStyle name="40% - Accent6 4 2 2 2 4 4 2" xfId="32478"/>
    <cellStyle name="40% - Accent6 4 2 2 2 4 4 2 2" xfId="32479"/>
    <cellStyle name="40% - Accent6 4 2 2 2 4 4 2 3" xfId="32480"/>
    <cellStyle name="40% - Accent6 4 2 2 2 4 4 3" xfId="32481"/>
    <cellStyle name="40% - Accent6 4 2 2 2 4 4 3 2" xfId="32482"/>
    <cellStyle name="40% - Accent6 4 2 2 2 4 4 4" xfId="32483"/>
    <cellStyle name="40% - Accent6 4 2 2 2 4 4 5" xfId="32484"/>
    <cellStyle name="40% - Accent6 4 2 2 2 4 5" xfId="32485"/>
    <cellStyle name="40% - Accent6 4 2 2 2 4 5 2" xfId="32486"/>
    <cellStyle name="40% - Accent6 4 2 2 2 4 5 3" xfId="32487"/>
    <cellStyle name="40% - Accent6 4 2 2 2 4 6" xfId="32488"/>
    <cellStyle name="40% - Accent6 4 2 2 2 4 6 2" xfId="32489"/>
    <cellStyle name="40% - Accent6 4 2 2 2 4 6 3" xfId="32490"/>
    <cellStyle name="40% - Accent6 4 2 2 2 4 7" xfId="32491"/>
    <cellStyle name="40% - Accent6 4 2 2 2 4 7 2" xfId="32492"/>
    <cellStyle name="40% - Accent6 4 2 2 2 4 8" xfId="32493"/>
    <cellStyle name="40% - Accent6 4 2 2 2 4 9" xfId="32494"/>
    <cellStyle name="40% - Accent6 4 2 2 2 5" xfId="32495"/>
    <cellStyle name="40% - Accent6 4 2 2 2 5 2" xfId="32496"/>
    <cellStyle name="40% - Accent6 4 2 2 2 5 2 2" xfId="32497"/>
    <cellStyle name="40% - Accent6 4 2 2 2 5 2 3" xfId="32498"/>
    <cellStyle name="40% - Accent6 4 2 2 2 5 3" xfId="32499"/>
    <cellStyle name="40% - Accent6 4 2 2 2 5 3 2" xfId="32500"/>
    <cellStyle name="40% - Accent6 4 2 2 2 5 3 3" xfId="32501"/>
    <cellStyle name="40% - Accent6 4 2 2 2 5 4" xfId="32502"/>
    <cellStyle name="40% - Accent6 4 2 2 2 5 4 2" xfId="32503"/>
    <cellStyle name="40% - Accent6 4 2 2 2 5 5" xfId="32504"/>
    <cellStyle name="40% - Accent6 4 2 2 2 5 6" xfId="32505"/>
    <cellStyle name="40% - Accent6 4 2 2 2 6" xfId="32506"/>
    <cellStyle name="40% - Accent6 4 2 2 2 6 2" xfId="32507"/>
    <cellStyle name="40% - Accent6 4 2 2 2 6 2 2" xfId="32508"/>
    <cellStyle name="40% - Accent6 4 2 2 2 6 2 3" xfId="32509"/>
    <cellStyle name="40% - Accent6 4 2 2 2 6 3" xfId="32510"/>
    <cellStyle name="40% - Accent6 4 2 2 2 6 3 2" xfId="32511"/>
    <cellStyle name="40% - Accent6 4 2 2 2 6 3 3" xfId="32512"/>
    <cellStyle name="40% - Accent6 4 2 2 2 6 4" xfId="32513"/>
    <cellStyle name="40% - Accent6 4 2 2 2 6 4 2" xfId="32514"/>
    <cellStyle name="40% - Accent6 4 2 2 2 6 5" xfId="32515"/>
    <cellStyle name="40% - Accent6 4 2 2 2 6 6" xfId="32516"/>
    <cellStyle name="40% - Accent6 4 2 2 2 7" xfId="32517"/>
    <cellStyle name="40% - Accent6 4 2 2 2 7 2" xfId="32518"/>
    <cellStyle name="40% - Accent6 4 2 2 2 7 2 2" xfId="32519"/>
    <cellStyle name="40% - Accent6 4 2 2 2 7 2 3" xfId="32520"/>
    <cellStyle name="40% - Accent6 4 2 2 2 7 3" xfId="32521"/>
    <cellStyle name="40% - Accent6 4 2 2 2 7 3 2" xfId="32522"/>
    <cellStyle name="40% - Accent6 4 2 2 2 7 4" xfId="32523"/>
    <cellStyle name="40% - Accent6 4 2 2 2 7 5" xfId="32524"/>
    <cellStyle name="40% - Accent6 4 2 2 2 8" xfId="32525"/>
    <cellStyle name="40% - Accent6 4 2 2 2 8 2" xfId="32526"/>
    <cellStyle name="40% - Accent6 4 2 2 2 8 3" xfId="32527"/>
    <cellStyle name="40% - Accent6 4 2 2 2 9" xfId="32528"/>
    <cellStyle name="40% - Accent6 4 2 2 2 9 2" xfId="32529"/>
    <cellStyle name="40% - Accent6 4 2 2 2 9 3" xfId="32530"/>
    <cellStyle name="40% - Accent6 4 2 2 3" xfId="2660"/>
    <cellStyle name="40% - Accent6 4 2 2 3 10" xfId="32531"/>
    <cellStyle name="40% - Accent6 4 2 2 3 2" xfId="2661"/>
    <cellStyle name="40% - Accent6 4 2 2 3 2 2" xfId="32532"/>
    <cellStyle name="40% - Accent6 4 2 2 3 2 2 2" xfId="32533"/>
    <cellStyle name="40% - Accent6 4 2 2 3 2 2 2 2" xfId="32534"/>
    <cellStyle name="40% - Accent6 4 2 2 3 2 2 2 3" xfId="32535"/>
    <cellStyle name="40% - Accent6 4 2 2 3 2 2 3" xfId="32536"/>
    <cellStyle name="40% - Accent6 4 2 2 3 2 2 3 2" xfId="32537"/>
    <cellStyle name="40% - Accent6 4 2 2 3 2 2 3 3" xfId="32538"/>
    <cellStyle name="40% - Accent6 4 2 2 3 2 2 4" xfId="32539"/>
    <cellStyle name="40% - Accent6 4 2 2 3 2 2 4 2" xfId="32540"/>
    <cellStyle name="40% - Accent6 4 2 2 3 2 2 5" xfId="32541"/>
    <cellStyle name="40% - Accent6 4 2 2 3 2 2 6" xfId="32542"/>
    <cellStyle name="40% - Accent6 4 2 2 3 2 3" xfId="32543"/>
    <cellStyle name="40% - Accent6 4 2 2 3 2 3 2" xfId="32544"/>
    <cellStyle name="40% - Accent6 4 2 2 3 2 3 2 2" xfId="32545"/>
    <cellStyle name="40% - Accent6 4 2 2 3 2 3 2 3" xfId="32546"/>
    <cellStyle name="40% - Accent6 4 2 2 3 2 3 3" xfId="32547"/>
    <cellStyle name="40% - Accent6 4 2 2 3 2 3 3 2" xfId="32548"/>
    <cellStyle name="40% - Accent6 4 2 2 3 2 3 3 3" xfId="32549"/>
    <cellStyle name="40% - Accent6 4 2 2 3 2 3 4" xfId="32550"/>
    <cellStyle name="40% - Accent6 4 2 2 3 2 3 4 2" xfId="32551"/>
    <cellStyle name="40% - Accent6 4 2 2 3 2 3 5" xfId="32552"/>
    <cellStyle name="40% - Accent6 4 2 2 3 2 3 6" xfId="32553"/>
    <cellStyle name="40% - Accent6 4 2 2 3 2 4" xfId="32554"/>
    <cellStyle name="40% - Accent6 4 2 2 3 2 4 2" xfId="32555"/>
    <cellStyle name="40% - Accent6 4 2 2 3 2 4 2 2" xfId="32556"/>
    <cellStyle name="40% - Accent6 4 2 2 3 2 4 2 3" xfId="32557"/>
    <cellStyle name="40% - Accent6 4 2 2 3 2 4 3" xfId="32558"/>
    <cellStyle name="40% - Accent6 4 2 2 3 2 4 3 2" xfId="32559"/>
    <cellStyle name="40% - Accent6 4 2 2 3 2 4 4" xfId="32560"/>
    <cellStyle name="40% - Accent6 4 2 2 3 2 4 5" xfId="32561"/>
    <cellStyle name="40% - Accent6 4 2 2 3 2 5" xfId="32562"/>
    <cellStyle name="40% - Accent6 4 2 2 3 2 5 2" xfId="32563"/>
    <cellStyle name="40% - Accent6 4 2 2 3 2 5 3" xfId="32564"/>
    <cellStyle name="40% - Accent6 4 2 2 3 2 6" xfId="32565"/>
    <cellStyle name="40% - Accent6 4 2 2 3 2 6 2" xfId="32566"/>
    <cellStyle name="40% - Accent6 4 2 2 3 2 6 3" xfId="32567"/>
    <cellStyle name="40% - Accent6 4 2 2 3 2 7" xfId="32568"/>
    <cellStyle name="40% - Accent6 4 2 2 3 2 7 2" xfId="32569"/>
    <cellStyle name="40% - Accent6 4 2 2 3 2 8" xfId="32570"/>
    <cellStyle name="40% - Accent6 4 2 2 3 2 9" xfId="32571"/>
    <cellStyle name="40% - Accent6 4 2 2 3 3" xfId="32572"/>
    <cellStyle name="40% - Accent6 4 2 2 3 3 2" xfId="32573"/>
    <cellStyle name="40% - Accent6 4 2 2 3 3 2 2" xfId="32574"/>
    <cellStyle name="40% - Accent6 4 2 2 3 3 2 3" xfId="32575"/>
    <cellStyle name="40% - Accent6 4 2 2 3 3 3" xfId="32576"/>
    <cellStyle name="40% - Accent6 4 2 2 3 3 3 2" xfId="32577"/>
    <cellStyle name="40% - Accent6 4 2 2 3 3 3 3" xfId="32578"/>
    <cellStyle name="40% - Accent6 4 2 2 3 3 4" xfId="32579"/>
    <cellStyle name="40% - Accent6 4 2 2 3 3 4 2" xfId="32580"/>
    <cellStyle name="40% - Accent6 4 2 2 3 3 5" xfId="32581"/>
    <cellStyle name="40% - Accent6 4 2 2 3 3 6" xfId="32582"/>
    <cellStyle name="40% - Accent6 4 2 2 3 4" xfId="32583"/>
    <cellStyle name="40% - Accent6 4 2 2 3 4 2" xfId="32584"/>
    <cellStyle name="40% - Accent6 4 2 2 3 4 2 2" xfId="32585"/>
    <cellStyle name="40% - Accent6 4 2 2 3 4 2 3" xfId="32586"/>
    <cellStyle name="40% - Accent6 4 2 2 3 4 3" xfId="32587"/>
    <cellStyle name="40% - Accent6 4 2 2 3 4 3 2" xfId="32588"/>
    <cellStyle name="40% - Accent6 4 2 2 3 4 3 3" xfId="32589"/>
    <cellStyle name="40% - Accent6 4 2 2 3 4 4" xfId="32590"/>
    <cellStyle name="40% - Accent6 4 2 2 3 4 4 2" xfId="32591"/>
    <cellStyle name="40% - Accent6 4 2 2 3 4 5" xfId="32592"/>
    <cellStyle name="40% - Accent6 4 2 2 3 4 6" xfId="32593"/>
    <cellStyle name="40% - Accent6 4 2 2 3 5" xfId="32594"/>
    <cellStyle name="40% - Accent6 4 2 2 3 5 2" xfId="32595"/>
    <cellStyle name="40% - Accent6 4 2 2 3 5 2 2" xfId="32596"/>
    <cellStyle name="40% - Accent6 4 2 2 3 5 2 3" xfId="32597"/>
    <cellStyle name="40% - Accent6 4 2 2 3 5 3" xfId="32598"/>
    <cellStyle name="40% - Accent6 4 2 2 3 5 3 2" xfId="32599"/>
    <cellStyle name="40% - Accent6 4 2 2 3 5 4" xfId="32600"/>
    <cellStyle name="40% - Accent6 4 2 2 3 5 5" xfId="32601"/>
    <cellStyle name="40% - Accent6 4 2 2 3 6" xfId="32602"/>
    <cellStyle name="40% - Accent6 4 2 2 3 6 2" xfId="32603"/>
    <cellStyle name="40% - Accent6 4 2 2 3 6 3" xfId="32604"/>
    <cellStyle name="40% - Accent6 4 2 2 3 7" xfId="32605"/>
    <cellStyle name="40% - Accent6 4 2 2 3 7 2" xfId="32606"/>
    <cellStyle name="40% - Accent6 4 2 2 3 7 3" xfId="32607"/>
    <cellStyle name="40% - Accent6 4 2 2 3 8" xfId="32608"/>
    <cellStyle name="40% - Accent6 4 2 2 3 8 2" xfId="32609"/>
    <cellStyle name="40% - Accent6 4 2 2 3 9" xfId="32610"/>
    <cellStyle name="40% - Accent6 4 2 2 4" xfId="2662"/>
    <cellStyle name="40% - Accent6 4 2 2 4 2" xfId="32611"/>
    <cellStyle name="40% - Accent6 4 2 2 4 2 2" xfId="32612"/>
    <cellStyle name="40% - Accent6 4 2 2 4 2 2 2" xfId="32613"/>
    <cellStyle name="40% - Accent6 4 2 2 4 2 2 3" xfId="32614"/>
    <cellStyle name="40% - Accent6 4 2 2 4 2 3" xfId="32615"/>
    <cellStyle name="40% - Accent6 4 2 2 4 2 3 2" xfId="32616"/>
    <cellStyle name="40% - Accent6 4 2 2 4 2 3 3" xfId="32617"/>
    <cellStyle name="40% - Accent6 4 2 2 4 2 4" xfId="32618"/>
    <cellStyle name="40% - Accent6 4 2 2 4 2 4 2" xfId="32619"/>
    <cellStyle name="40% - Accent6 4 2 2 4 2 5" xfId="32620"/>
    <cellStyle name="40% - Accent6 4 2 2 4 2 6" xfId="32621"/>
    <cellStyle name="40% - Accent6 4 2 2 4 3" xfId="32622"/>
    <cellStyle name="40% - Accent6 4 2 2 4 3 2" xfId="32623"/>
    <cellStyle name="40% - Accent6 4 2 2 4 3 2 2" xfId="32624"/>
    <cellStyle name="40% - Accent6 4 2 2 4 3 2 3" xfId="32625"/>
    <cellStyle name="40% - Accent6 4 2 2 4 3 3" xfId="32626"/>
    <cellStyle name="40% - Accent6 4 2 2 4 3 3 2" xfId="32627"/>
    <cellStyle name="40% - Accent6 4 2 2 4 3 3 3" xfId="32628"/>
    <cellStyle name="40% - Accent6 4 2 2 4 3 4" xfId="32629"/>
    <cellStyle name="40% - Accent6 4 2 2 4 3 4 2" xfId="32630"/>
    <cellStyle name="40% - Accent6 4 2 2 4 3 5" xfId="32631"/>
    <cellStyle name="40% - Accent6 4 2 2 4 3 6" xfId="32632"/>
    <cellStyle name="40% - Accent6 4 2 2 4 4" xfId="32633"/>
    <cellStyle name="40% - Accent6 4 2 2 4 4 2" xfId="32634"/>
    <cellStyle name="40% - Accent6 4 2 2 4 4 2 2" xfId="32635"/>
    <cellStyle name="40% - Accent6 4 2 2 4 4 2 3" xfId="32636"/>
    <cellStyle name="40% - Accent6 4 2 2 4 4 3" xfId="32637"/>
    <cellStyle name="40% - Accent6 4 2 2 4 4 3 2" xfId="32638"/>
    <cellStyle name="40% - Accent6 4 2 2 4 4 4" xfId="32639"/>
    <cellStyle name="40% - Accent6 4 2 2 4 4 5" xfId="32640"/>
    <cellStyle name="40% - Accent6 4 2 2 4 5" xfId="32641"/>
    <cellStyle name="40% - Accent6 4 2 2 4 5 2" xfId="32642"/>
    <cellStyle name="40% - Accent6 4 2 2 4 5 3" xfId="32643"/>
    <cellStyle name="40% - Accent6 4 2 2 4 6" xfId="32644"/>
    <cellStyle name="40% - Accent6 4 2 2 4 6 2" xfId="32645"/>
    <cellStyle name="40% - Accent6 4 2 2 4 6 3" xfId="32646"/>
    <cellStyle name="40% - Accent6 4 2 2 4 7" xfId="32647"/>
    <cellStyle name="40% - Accent6 4 2 2 4 7 2" xfId="32648"/>
    <cellStyle name="40% - Accent6 4 2 2 4 8" xfId="32649"/>
    <cellStyle name="40% - Accent6 4 2 2 4 9" xfId="32650"/>
    <cellStyle name="40% - Accent6 4 2 2 5" xfId="32651"/>
    <cellStyle name="40% - Accent6 4 2 2 5 2" xfId="32652"/>
    <cellStyle name="40% - Accent6 4 2 2 5 2 2" xfId="32653"/>
    <cellStyle name="40% - Accent6 4 2 2 5 2 2 2" xfId="32654"/>
    <cellStyle name="40% - Accent6 4 2 2 5 2 2 3" xfId="32655"/>
    <cellStyle name="40% - Accent6 4 2 2 5 2 3" xfId="32656"/>
    <cellStyle name="40% - Accent6 4 2 2 5 2 3 2" xfId="32657"/>
    <cellStyle name="40% - Accent6 4 2 2 5 2 3 3" xfId="32658"/>
    <cellStyle name="40% - Accent6 4 2 2 5 2 4" xfId="32659"/>
    <cellStyle name="40% - Accent6 4 2 2 5 2 4 2" xfId="32660"/>
    <cellStyle name="40% - Accent6 4 2 2 5 2 5" xfId="32661"/>
    <cellStyle name="40% - Accent6 4 2 2 5 2 6" xfId="32662"/>
    <cellStyle name="40% - Accent6 4 2 2 5 3" xfId="32663"/>
    <cellStyle name="40% - Accent6 4 2 2 5 3 2" xfId="32664"/>
    <cellStyle name="40% - Accent6 4 2 2 5 3 2 2" xfId="32665"/>
    <cellStyle name="40% - Accent6 4 2 2 5 3 2 3" xfId="32666"/>
    <cellStyle name="40% - Accent6 4 2 2 5 3 3" xfId="32667"/>
    <cellStyle name="40% - Accent6 4 2 2 5 3 3 2" xfId="32668"/>
    <cellStyle name="40% - Accent6 4 2 2 5 3 3 3" xfId="32669"/>
    <cellStyle name="40% - Accent6 4 2 2 5 3 4" xfId="32670"/>
    <cellStyle name="40% - Accent6 4 2 2 5 3 4 2" xfId="32671"/>
    <cellStyle name="40% - Accent6 4 2 2 5 3 5" xfId="32672"/>
    <cellStyle name="40% - Accent6 4 2 2 5 3 6" xfId="32673"/>
    <cellStyle name="40% - Accent6 4 2 2 5 4" xfId="32674"/>
    <cellStyle name="40% - Accent6 4 2 2 5 4 2" xfId="32675"/>
    <cellStyle name="40% - Accent6 4 2 2 5 4 2 2" xfId="32676"/>
    <cellStyle name="40% - Accent6 4 2 2 5 4 2 3" xfId="32677"/>
    <cellStyle name="40% - Accent6 4 2 2 5 4 3" xfId="32678"/>
    <cellStyle name="40% - Accent6 4 2 2 5 4 3 2" xfId="32679"/>
    <cellStyle name="40% - Accent6 4 2 2 5 4 4" xfId="32680"/>
    <cellStyle name="40% - Accent6 4 2 2 5 4 5" xfId="32681"/>
    <cellStyle name="40% - Accent6 4 2 2 5 5" xfId="32682"/>
    <cellStyle name="40% - Accent6 4 2 2 5 5 2" xfId="32683"/>
    <cellStyle name="40% - Accent6 4 2 2 5 5 3" xfId="32684"/>
    <cellStyle name="40% - Accent6 4 2 2 5 6" xfId="32685"/>
    <cellStyle name="40% - Accent6 4 2 2 5 6 2" xfId="32686"/>
    <cellStyle name="40% - Accent6 4 2 2 5 6 3" xfId="32687"/>
    <cellStyle name="40% - Accent6 4 2 2 5 7" xfId="32688"/>
    <cellStyle name="40% - Accent6 4 2 2 5 7 2" xfId="32689"/>
    <cellStyle name="40% - Accent6 4 2 2 5 8" xfId="32690"/>
    <cellStyle name="40% - Accent6 4 2 2 5 9" xfId="32691"/>
    <cellStyle name="40% - Accent6 4 2 2 6" xfId="32692"/>
    <cellStyle name="40% - Accent6 4 2 2 6 2" xfId="32693"/>
    <cellStyle name="40% - Accent6 4 2 2 6 2 2" xfId="32694"/>
    <cellStyle name="40% - Accent6 4 2 2 6 2 3" xfId="32695"/>
    <cellStyle name="40% - Accent6 4 2 2 6 3" xfId="32696"/>
    <cellStyle name="40% - Accent6 4 2 2 6 3 2" xfId="32697"/>
    <cellStyle name="40% - Accent6 4 2 2 6 3 3" xfId="32698"/>
    <cellStyle name="40% - Accent6 4 2 2 6 4" xfId="32699"/>
    <cellStyle name="40% - Accent6 4 2 2 6 4 2" xfId="32700"/>
    <cellStyle name="40% - Accent6 4 2 2 6 5" xfId="32701"/>
    <cellStyle name="40% - Accent6 4 2 2 6 6" xfId="32702"/>
    <cellStyle name="40% - Accent6 4 2 2 7" xfId="32703"/>
    <cellStyle name="40% - Accent6 4 2 2 7 2" xfId="32704"/>
    <cellStyle name="40% - Accent6 4 2 2 7 2 2" xfId="32705"/>
    <cellStyle name="40% - Accent6 4 2 2 7 2 3" xfId="32706"/>
    <cellStyle name="40% - Accent6 4 2 2 7 3" xfId="32707"/>
    <cellStyle name="40% - Accent6 4 2 2 7 3 2" xfId="32708"/>
    <cellStyle name="40% - Accent6 4 2 2 7 3 3" xfId="32709"/>
    <cellStyle name="40% - Accent6 4 2 2 7 4" xfId="32710"/>
    <cellStyle name="40% - Accent6 4 2 2 7 4 2" xfId="32711"/>
    <cellStyle name="40% - Accent6 4 2 2 7 5" xfId="32712"/>
    <cellStyle name="40% - Accent6 4 2 2 7 6" xfId="32713"/>
    <cellStyle name="40% - Accent6 4 2 2 8" xfId="32714"/>
    <cellStyle name="40% - Accent6 4 2 2 8 2" xfId="32715"/>
    <cellStyle name="40% - Accent6 4 2 2 8 2 2" xfId="32716"/>
    <cellStyle name="40% - Accent6 4 2 2 8 2 3" xfId="32717"/>
    <cellStyle name="40% - Accent6 4 2 2 8 3" xfId="32718"/>
    <cellStyle name="40% - Accent6 4 2 2 8 3 2" xfId="32719"/>
    <cellStyle name="40% - Accent6 4 2 2 8 4" xfId="32720"/>
    <cellStyle name="40% - Accent6 4 2 2 8 5" xfId="32721"/>
    <cellStyle name="40% - Accent6 4 2 2 9" xfId="32722"/>
    <cellStyle name="40% - Accent6 4 2 2 9 2" xfId="32723"/>
    <cellStyle name="40% - Accent6 4 2 2 9 3" xfId="32724"/>
    <cellStyle name="40% - Accent6 4 2 3" xfId="2663"/>
    <cellStyle name="40% - Accent6 4 2 3 10" xfId="32725"/>
    <cellStyle name="40% - Accent6 4 2 3 10 2" xfId="32726"/>
    <cellStyle name="40% - Accent6 4 2 3 11" xfId="32727"/>
    <cellStyle name="40% - Accent6 4 2 3 12" xfId="32728"/>
    <cellStyle name="40% - Accent6 4 2 3 2" xfId="2664"/>
    <cellStyle name="40% - Accent6 4 2 3 2 10" xfId="32729"/>
    <cellStyle name="40% - Accent6 4 2 3 2 2" xfId="2665"/>
    <cellStyle name="40% - Accent6 4 2 3 2 2 2" xfId="32730"/>
    <cellStyle name="40% - Accent6 4 2 3 2 2 2 2" xfId="32731"/>
    <cellStyle name="40% - Accent6 4 2 3 2 2 2 2 2" xfId="32732"/>
    <cellStyle name="40% - Accent6 4 2 3 2 2 2 2 3" xfId="32733"/>
    <cellStyle name="40% - Accent6 4 2 3 2 2 2 3" xfId="32734"/>
    <cellStyle name="40% - Accent6 4 2 3 2 2 2 3 2" xfId="32735"/>
    <cellStyle name="40% - Accent6 4 2 3 2 2 2 3 3" xfId="32736"/>
    <cellStyle name="40% - Accent6 4 2 3 2 2 2 4" xfId="32737"/>
    <cellStyle name="40% - Accent6 4 2 3 2 2 2 4 2" xfId="32738"/>
    <cellStyle name="40% - Accent6 4 2 3 2 2 2 5" xfId="32739"/>
    <cellStyle name="40% - Accent6 4 2 3 2 2 2 6" xfId="32740"/>
    <cellStyle name="40% - Accent6 4 2 3 2 2 3" xfId="32741"/>
    <cellStyle name="40% - Accent6 4 2 3 2 2 3 2" xfId="32742"/>
    <cellStyle name="40% - Accent6 4 2 3 2 2 3 2 2" xfId="32743"/>
    <cellStyle name="40% - Accent6 4 2 3 2 2 3 2 3" xfId="32744"/>
    <cellStyle name="40% - Accent6 4 2 3 2 2 3 3" xfId="32745"/>
    <cellStyle name="40% - Accent6 4 2 3 2 2 3 3 2" xfId="32746"/>
    <cellStyle name="40% - Accent6 4 2 3 2 2 3 3 3" xfId="32747"/>
    <cellStyle name="40% - Accent6 4 2 3 2 2 3 4" xfId="32748"/>
    <cellStyle name="40% - Accent6 4 2 3 2 2 3 4 2" xfId="32749"/>
    <cellStyle name="40% - Accent6 4 2 3 2 2 3 5" xfId="32750"/>
    <cellStyle name="40% - Accent6 4 2 3 2 2 3 6" xfId="32751"/>
    <cellStyle name="40% - Accent6 4 2 3 2 2 4" xfId="32752"/>
    <cellStyle name="40% - Accent6 4 2 3 2 2 4 2" xfId="32753"/>
    <cellStyle name="40% - Accent6 4 2 3 2 2 4 2 2" xfId="32754"/>
    <cellStyle name="40% - Accent6 4 2 3 2 2 4 2 3" xfId="32755"/>
    <cellStyle name="40% - Accent6 4 2 3 2 2 4 3" xfId="32756"/>
    <cellStyle name="40% - Accent6 4 2 3 2 2 4 3 2" xfId="32757"/>
    <cellStyle name="40% - Accent6 4 2 3 2 2 4 4" xfId="32758"/>
    <cellStyle name="40% - Accent6 4 2 3 2 2 4 5" xfId="32759"/>
    <cellStyle name="40% - Accent6 4 2 3 2 2 5" xfId="32760"/>
    <cellStyle name="40% - Accent6 4 2 3 2 2 5 2" xfId="32761"/>
    <cellStyle name="40% - Accent6 4 2 3 2 2 5 3" xfId="32762"/>
    <cellStyle name="40% - Accent6 4 2 3 2 2 6" xfId="32763"/>
    <cellStyle name="40% - Accent6 4 2 3 2 2 6 2" xfId="32764"/>
    <cellStyle name="40% - Accent6 4 2 3 2 2 6 3" xfId="32765"/>
    <cellStyle name="40% - Accent6 4 2 3 2 2 7" xfId="32766"/>
    <cellStyle name="40% - Accent6 4 2 3 2 2 7 2" xfId="32767"/>
    <cellStyle name="40% - Accent6 4 2 3 2 2 8" xfId="32768"/>
    <cellStyle name="40% - Accent6 4 2 3 2 2 9" xfId="32769"/>
    <cellStyle name="40% - Accent6 4 2 3 2 3" xfId="32770"/>
    <cellStyle name="40% - Accent6 4 2 3 2 3 2" xfId="32771"/>
    <cellStyle name="40% - Accent6 4 2 3 2 3 2 2" xfId="32772"/>
    <cellStyle name="40% - Accent6 4 2 3 2 3 2 3" xfId="32773"/>
    <cellStyle name="40% - Accent6 4 2 3 2 3 3" xfId="32774"/>
    <cellStyle name="40% - Accent6 4 2 3 2 3 3 2" xfId="32775"/>
    <cellStyle name="40% - Accent6 4 2 3 2 3 3 3" xfId="32776"/>
    <cellStyle name="40% - Accent6 4 2 3 2 3 4" xfId="32777"/>
    <cellStyle name="40% - Accent6 4 2 3 2 3 4 2" xfId="32778"/>
    <cellStyle name="40% - Accent6 4 2 3 2 3 5" xfId="32779"/>
    <cellStyle name="40% - Accent6 4 2 3 2 3 6" xfId="32780"/>
    <cellStyle name="40% - Accent6 4 2 3 2 4" xfId="32781"/>
    <cellStyle name="40% - Accent6 4 2 3 2 4 2" xfId="32782"/>
    <cellStyle name="40% - Accent6 4 2 3 2 4 2 2" xfId="32783"/>
    <cellStyle name="40% - Accent6 4 2 3 2 4 2 3" xfId="32784"/>
    <cellStyle name="40% - Accent6 4 2 3 2 4 3" xfId="32785"/>
    <cellStyle name="40% - Accent6 4 2 3 2 4 3 2" xfId="32786"/>
    <cellStyle name="40% - Accent6 4 2 3 2 4 3 3" xfId="32787"/>
    <cellStyle name="40% - Accent6 4 2 3 2 4 4" xfId="32788"/>
    <cellStyle name="40% - Accent6 4 2 3 2 4 4 2" xfId="32789"/>
    <cellStyle name="40% - Accent6 4 2 3 2 4 5" xfId="32790"/>
    <cellStyle name="40% - Accent6 4 2 3 2 4 6" xfId="32791"/>
    <cellStyle name="40% - Accent6 4 2 3 2 5" xfId="32792"/>
    <cellStyle name="40% - Accent6 4 2 3 2 5 2" xfId="32793"/>
    <cellStyle name="40% - Accent6 4 2 3 2 5 2 2" xfId="32794"/>
    <cellStyle name="40% - Accent6 4 2 3 2 5 2 3" xfId="32795"/>
    <cellStyle name="40% - Accent6 4 2 3 2 5 3" xfId="32796"/>
    <cellStyle name="40% - Accent6 4 2 3 2 5 3 2" xfId="32797"/>
    <cellStyle name="40% - Accent6 4 2 3 2 5 4" xfId="32798"/>
    <cellStyle name="40% - Accent6 4 2 3 2 5 5" xfId="32799"/>
    <cellStyle name="40% - Accent6 4 2 3 2 6" xfId="32800"/>
    <cellStyle name="40% - Accent6 4 2 3 2 6 2" xfId="32801"/>
    <cellStyle name="40% - Accent6 4 2 3 2 6 3" xfId="32802"/>
    <cellStyle name="40% - Accent6 4 2 3 2 7" xfId="32803"/>
    <cellStyle name="40% - Accent6 4 2 3 2 7 2" xfId="32804"/>
    <cellStyle name="40% - Accent6 4 2 3 2 7 3" xfId="32805"/>
    <cellStyle name="40% - Accent6 4 2 3 2 8" xfId="32806"/>
    <cellStyle name="40% - Accent6 4 2 3 2 8 2" xfId="32807"/>
    <cellStyle name="40% - Accent6 4 2 3 2 9" xfId="32808"/>
    <cellStyle name="40% - Accent6 4 2 3 3" xfId="2666"/>
    <cellStyle name="40% - Accent6 4 2 3 3 2" xfId="32809"/>
    <cellStyle name="40% - Accent6 4 2 3 3 2 2" xfId="32810"/>
    <cellStyle name="40% - Accent6 4 2 3 3 2 2 2" xfId="32811"/>
    <cellStyle name="40% - Accent6 4 2 3 3 2 2 3" xfId="32812"/>
    <cellStyle name="40% - Accent6 4 2 3 3 2 3" xfId="32813"/>
    <cellStyle name="40% - Accent6 4 2 3 3 2 3 2" xfId="32814"/>
    <cellStyle name="40% - Accent6 4 2 3 3 2 3 3" xfId="32815"/>
    <cellStyle name="40% - Accent6 4 2 3 3 2 4" xfId="32816"/>
    <cellStyle name="40% - Accent6 4 2 3 3 2 4 2" xfId="32817"/>
    <cellStyle name="40% - Accent6 4 2 3 3 2 5" xfId="32818"/>
    <cellStyle name="40% - Accent6 4 2 3 3 2 6" xfId="32819"/>
    <cellStyle name="40% - Accent6 4 2 3 3 3" xfId="32820"/>
    <cellStyle name="40% - Accent6 4 2 3 3 3 2" xfId="32821"/>
    <cellStyle name="40% - Accent6 4 2 3 3 3 2 2" xfId="32822"/>
    <cellStyle name="40% - Accent6 4 2 3 3 3 2 3" xfId="32823"/>
    <cellStyle name="40% - Accent6 4 2 3 3 3 3" xfId="32824"/>
    <cellStyle name="40% - Accent6 4 2 3 3 3 3 2" xfId="32825"/>
    <cellStyle name="40% - Accent6 4 2 3 3 3 3 3" xfId="32826"/>
    <cellStyle name="40% - Accent6 4 2 3 3 3 4" xfId="32827"/>
    <cellStyle name="40% - Accent6 4 2 3 3 3 4 2" xfId="32828"/>
    <cellStyle name="40% - Accent6 4 2 3 3 3 5" xfId="32829"/>
    <cellStyle name="40% - Accent6 4 2 3 3 3 6" xfId="32830"/>
    <cellStyle name="40% - Accent6 4 2 3 3 4" xfId="32831"/>
    <cellStyle name="40% - Accent6 4 2 3 3 4 2" xfId="32832"/>
    <cellStyle name="40% - Accent6 4 2 3 3 4 2 2" xfId="32833"/>
    <cellStyle name="40% - Accent6 4 2 3 3 4 2 3" xfId="32834"/>
    <cellStyle name="40% - Accent6 4 2 3 3 4 3" xfId="32835"/>
    <cellStyle name="40% - Accent6 4 2 3 3 4 3 2" xfId="32836"/>
    <cellStyle name="40% - Accent6 4 2 3 3 4 4" xfId="32837"/>
    <cellStyle name="40% - Accent6 4 2 3 3 4 5" xfId="32838"/>
    <cellStyle name="40% - Accent6 4 2 3 3 5" xfId="32839"/>
    <cellStyle name="40% - Accent6 4 2 3 3 5 2" xfId="32840"/>
    <cellStyle name="40% - Accent6 4 2 3 3 5 3" xfId="32841"/>
    <cellStyle name="40% - Accent6 4 2 3 3 6" xfId="32842"/>
    <cellStyle name="40% - Accent6 4 2 3 3 6 2" xfId="32843"/>
    <cellStyle name="40% - Accent6 4 2 3 3 6 3" xfId="32844"/>
    <cellStyle name="40% - Accent6 4 2 3 3 7" xfId="32845"/>
    <cellStyle name="40% - Accent6 4 2 3 3 7 2" xfId="32846"/>
    <cellStyle name="40% - Accent6 4 2 3 3 8" xfId="32847"/>
    <cellStyle name="40% - Accent6 4 2 3 3 9" xfId="32848"/>
    <cellStyle name="40% - Accent6 4 2 3 4" xfId="32849"/>
    <cellStyle name="40% - Accent6 4 2 3 4 2" xfId="32850"/>
    <cellStyle name="40% - Accent6 4 2 3 4 2 2" xfId="32851"/>
    <cellStyle name="40% - Accent6 4 2 3 4 2 2 2" xfId="32852"/>
    <cellStyle name="40% - Accent6 4 2 3 4 2 2 3" xfId="32853"/>
    <cellStyle name="40% - Accent6 4 2 3 4 2 3" xfId="32854"/>
    <cellStyle name="40% - Accent6 4 2 3 4 2 3 2" xfId="32855"/>
    <cellStyle name="40% - Accent6 4 2 3 4 2 3 3" xfId="32856"/>
    <cellStyle name="40% - Accent6 4 2 3 4 2 4" xfId="32857"/>
    <cellStyle name="40% - Accent6 4 2 3 4 2 4 2" xfId="32858"/>
    <cellStyle name="40% - Accent6 4 2 3 4 2 5" xfId="32859"/>
    <cellStyle name="40% - Accent6 4 2 3 4 2 6" xfId="32860"/>
    <cellStyle name="40% - Accent6 4 2 3 4 3" xfId="32861"/>
    <cellStyle name="40% - Accent6 4 2 3 4 3 2" xfId="32862"/>
    <cellStyle name="40% - Accent6 4 2 3 4 3 2 2" xfId="32863"/>
    <cellStyle name="40% - Accent6 4 2 3 4 3 2 3" xfId="32864"/>
    <cellStyle name="40% - Accent6 4 2 3 4 3 3" xfId="32865"/>
    <cellStyle name="40% - Accent6 4 2 3 4 3 3 2" xfId="32866"/>
    <cellStyle name="40% - Accent6 4 2 3 4 3 3 3" xfId="32867"/>
    <cellStyle name="40% - Accent6 4 2 3 4 3 4" xfId="32868"/>
    <cellStyle name="40% - Accent6 4 2 3 4 3 4 2" xfId="32869"/>
    <cellStyle name="40% - Accent6 4 2 3 4 3 5" xfId="32870"/>
    <cellStyle name="40% - Accent6 4 2 3 4 3 6" xfId="32871"/>
    <cellStyle name="40% - Accent6 4 2 3 4 4" xfId="32872"/>
    <cellStyle name="40% - Accent6 4 2 3 4 4 2" xfId="32873"/>
    <cellStyle name="40% - Accent6 4 2 3 4 4 2 2" xfId="32874"/>
    <cellStyle name="40% - Accent6 4 2 3 4 4 2 3" xfId="32875"/>
    <cellStyle name="40% - Accent6 4 2 3 4 4 3" xfId="32876"/>
    <cellStyle name="40% - Accent6 4 2 3 4 4 3 2" xfId="32877"/>
    <cellStyle name="40% - Accent6 4 2 3 4 4 4" xfId="32878"/>
    <cellStyle name="40% - Accent6 4 2 3 4 4 5" xfId="32879"/>
    <cellStyle name="40% - Accent6 4 2 3 4 5" xfId="32880"/>
    <cellStyle name="40% - Accent6 4 2 3 4 5 2" xfId="32881"/>
    <cellStyle name="40% - Accent6 4 2 3 4 5 3" xfId="32882"/>
    <cellStyle name="40% - Accent6 4 2 3 4 6" xfId="32883"/>
    <cellStyle name="40% - Accent6 4 2 3 4 6 2" xfId="32884"/>
    <cellStyle name="40% - Accent6 4 2 3 4 6 3" xfId="32885"/>
    <cellStyle name="40% - Accent6 4 2 3 4 7" xfId="32886"/>
    <cellStyle name="40% - Accent6 4 2 3 4 7 2" xfId="32887"/>
    <cellStyle name="40% - Accent6 4 2 3 4 8" xfId="32888"/>
    <cellStyle name="40% - Accent6 4 2 3 4 9" xfId="32889"/>
    <cellStyle name="40% - Accent6 4 2 3 5" xfId="32890"/>
    <cellStyle name="40% - Accent6 4 2 3 5 2" xfId="32891"/>
    <cellStyle name="40% - Accent6 4 2 3 5 2 2" xfId="32892"/>
    <cellStyle name="40% - Accent6 4 2 3 5 2 3" xfId="32893"/>
    <cellStyle name="40% - Accent6 4 2 3 5 3" xfId="32894"/>
    <cellStyle name="40% - Accent6 4 2 3 5 3 2" xfId="32895"/>
    <cellStyle name="40% - Accent6 4 2 3 5 3 3" xfId="32896"/>
    <cellStyle name="40% - Accent6 4 2 3 5 4" xfId="32897"/>
    <cellStyle name="40% - Accent6 4 2 3 5 4 2" xfId="32898"/>
    <cellStyle name="40% - Accent6 4 2 3 5 5" xfId="32899"/>
    <cellStyle name="40% - Accent6 4 2 3 5 6" xfId="32900"/>
    <cellStyle name="40% - Accent6 4 2 3 6" xfId="32901"/>
    <cellStyle name="40% - Accent6 4 2 3 6 2" xfId="32902"/>
    <cellStyle name="40% - Accent6 4 2 3 6 2 2" xfId="32903"/>
    <cellStyle name="40% - Accent6 4 2 3 6 2 3" xfId="32904"/>
    <cellStyle name="40% - Accent6 4 2 3 6 3" xfId="32905"/>
    <cellStyle name="40% - Accent6 4 2 3 6 3 2" xfId="32906"/>
    <cellStyle name="40% - Accent6 4 2 3 6 3 3" xfId="32907"/>
    <cellStyle name="40% - Accent6 4 2 3 6 4" xfId="32908"/>
    <cellStyle name="40% - Accent6 4 2 3 6 4 2" xfId="32909"/>
    <cellStyle name="40% - Accent6 4 2 3 6 5" xfId="32910"/>
    <cellStyle name="40% - Accent6 4 2 3 6 6" xfId="32911"/>
    <cellStyle name="40% - Accent6 4 2 3 7" xfId="32912"/>
    <cellStyle name="40% - Accent6 4 2 3 7 2" xfId="32913"/>
    <cellStyle name="40% - Accent6 4 2 3 7 2 2" xfId="32914"/>
    <cellStyle name="40% - Accent6 4 2 3 7 2 3" xfId="32915"/>
    <cellStyle name="40% - Accent6 4 2 3 7 3" xfId="32916"/>
    <cellStyle name="40% - Accent6 4 2 3 7 3 2" xfId="32917"/>
    <cellStyle name="40% - Accent6 4 2 3 7 4" xfId="32918"/>
    <cellStyle name="40% - Accent6 4 2 3 7 5" xfId="32919"/>
    <cellStyle name="40% - Accent6 4 2 3 8" xfId="32920"/>
    <cellStyle name="40% - Accent6 4 2 3 8 2" xfId="32921"/>
    <cellStyle name="40% - Accent6 4 2 3 8 3" xfId="32922"/>
    <cellStyle name="40% - Accent6 4 2 3 9" xfId="32923"/>
    <cellStyle name="40% - Accent6 4 2 3 9 2" xfId="32924"/>
    <cellStyle name="40% - Accent6 4 2 3 9 3" xfId="32925"/>
    <cellStyle name="40% - Accent6 4 2 4" xfId="2667"/>
    <cellStyle name="40% - Accent6 4 2 4 10" xfId="32926"/>
    <cellStyle name="40% - Accent6 4 2 4 2" xfId="2668"/>
    <cellStyle name="40% - Accent6 4 2 4 2 2" xfId="32927"/>
    <cellStyle name="40% - Accent6 4 2 4 2 2 2" xfId="32928"/>
    <cellStyle name="40% - Accent6 4 2 4 2 2 2 2" xfId="32929"/>
    <cellStyle name="40% - Accent6 4 2 4 2 2 2 3" xfId="32930"/>
    <cellStyle name="40% - Accent6 4 2 4 2 2 3" xfId="32931"/>
    <cellStyle name="40% - Accent6 4 2 4 2 2 3 2" xfId="32932"/>
    <cellStyle name="40% - Accent6 4 2 4 2 2 3 3" xfId="32933"/>
    <cellStyle name="40% - Accent6 4 2 4 2 2 4" xfId="32934"/>
    <cellStyle name="40% - Accent6 4 2 4 2 2 4 2" xfId="32935"/>
    <cellStyle name="40% - Accent6 4 2 4 2 2 5" xfId="32936"/>
    <cellStyle name="40% - Accent6 4 2 4 2 2 6" xfId="32937"/>
    <cellStyle name="40% - Accent6 4 2 4 2 3" xfId="32938"/>
    <cellStyle name="40% - Accent6 4 2 4 2 3 2" xfId="32939"/>
    <cellStyle name="40% - Accent6 4 2 4 2 3 2 2" xfId="32940"/>
    <cellStyle name="40% - Accent6 4 2 4 2 3 2 3" xfId="32941"/>
    <cellStyle name="40% - Accent6 4 2 4 2 3 3" xfId="32942"/>
    <cellStyle name="40% - Accent6 4 2 4 2 3 3 2" xfId="32943"/>
    <cellStyle name="40% - Accent6 4 2 4 2 3 3 3" xfId="32944"/>
    <cellStyle name="40% - Accent6 4 2 4 2 3 4" xfId="32945"/>
    <cellStyle name="40% - Accent6 4 2 4 2 3 4 2" xfId="32946"/>
    <cellStyle name="40% - Accent6 4 2 4 2 3 5" xfId="32947"/>
    <cellStyle name="40% - Accent6 4 2 4 2 3 6" xfId="32948"/>
    <cellStyle name="40% - Accent6 4 2 4 2 4" xfId="32949"/>
    <cellStyle name="40% - Accent6 4 2 4 2 4 2" xfId="32950"/>
    <cellStyle name="40% - Accent6 4 2 4 2 4 2 2" xfId="32951"/>
    <cellStyle name="40% - Accent6 4 2 4 2 4 2 3" xfId="32952"/>
    <cellStyle name="40% - Accent6 4 2 4 2 4 3" xfId="32953"/>
    <cellStyle name="40% - Accent6 4 2 4 2 4 3 2" xfId="32954"/>
    <cellStyle name="40% - Accent6 4 2 4 2 4 4" xfId="32955"/>
    <cellStyle name="40% - Accent6 4 2 4 2 4 5" xfId="32956"/>
    <cellStyle name="40% - Accent6 4 2 4 2 5" xfId="32957"/>
    <cellStyle name="40% - Accent6 4 2 4 2 5 2" xfId="32958"/>
    <cellStyle name="40% - Accent6 4 2 4 2 5 3" xfId="32959"/>
    <cellStyle name="40% - Accent6 4 2 4 2 6" xfId="32960"/>
    <cellStyle name="40% - Accent6 4 2 4 2 6 2" xfId="32961"/>
    <cellStyle name="40% - Accent6 4 2 4 2 6 3" xfId="32962"/>
    <cellStyle name="40% - Accent6 4 2 4 2 7" xfId="32963"/>
    <cellStyle name="40% - Accent6 4 2 4 2 7 2" xfId="32964"/>
    <cellStyle name="40% - Accent6 4 2 4 2 8" xfId="32965"/>
    <cellStyle name="40% - Accent6 4 2 4 2 9" xfId="32966"/>
    <cellStyle name="40% - Accent6 4 2 4 3" xfId="32967"/>
    <cellStyle name="40% - Accent6 4 2 4 3 2" xfId="32968"/>
    <cellStyle name="40% - Accent6 4 2 4 3 2 2" xfId="32969"/>
    <cellStyle name="40% - Accent6 4 2 4 3 2 3" xfId="32970"/>
    <cellStyle name="40% - Accent6 4 2 4 3 3" xfId="32971"/>
    <cellStyle name="40% - Accent6 4 2 4 3 3 2" xfId="32972"/>
    <cellStyle name="40% - Accent6 4 2 4 3 3 3" xfId="32973"/>
    <cellStyle name="40% - Accent6 4 2 4 3 4" xfId="32974"/>
    <cellStyle name="40% - Accent6 4 2 4 3 4 2" xfId="32975"/>
    <cellStyle name="40% - Accent6 4 2 4 3 5" xfId="32976"/>
    <cellStyle name="40% - Accent6 4 2 4 3 6" xfId="32977"/>
    <cellStyle name="40% - Accent6 4 2 4 4" xfId="32978"/>
    <cellStyle name="40% - Accent6 4 2 4 4 2" xfId="32979"/>
    <cellStyle name="40% - Accent6 4 2 4 4 2 2" xfId="32980"/>
    <cellStyle name="40% - Accent6 4 2 4 4 2 3" xfId="32981"/>
    <cellStyle name="40% - Accent6 4 2 4 4 3" xfId="32982"/>
    <cellStyle name="40% - Accent6 4 2 4 4 3 2" xfId="32983"/>
    <cellStyle name="40% - Accent6 4 2 4 4 3 3" xfId="32984"/>
    <cellStyle name="40% - Accent6 4 2 4 4 4" xfId="32985"/>
    <cellStyle name="40% - Accent6 4 2 4 4 4 2" xfId="32986"/>
    <cellStyle name="40% - Accent6 4 2 4 4 5" xfId="32987"/>
    <cellStyle name="40% - Accent6 4 2 4 4 6" xfId="32988"/>
    <cellStyle name="40% - Accent6 4 2 4 5" xfId="32989"/>
    <cellStyle name="40% - Accent6 4 2 4 5 2" xfId="32990"/>
    <cellStyle name="40% - Accent6 4 2 4 5 2 2" xfId="32991"/>
    <cellStyle name="40% - Accent6 4 2 4 5 2 3" xfId="32992"/>
    <cellStyle name="40% - Accent6 4 2 4 5 3" xfId="32993"/>
    <cellStyle name="40% - Accent6 4 2 4 5 3 2" xfId="32994"/>
    <cellStyle name="40% - Accent6 4 2 4 5 4" xfId="32995"/>
    <cellStyle name="40% - Accent6 4 2 4 5 5" xfId="32996"/>
    <cellStyle name="40% - Accent6 4 2 4 6" xfId="32997"/>
    <cellStyle name="40% - Accent6 4 2 4 6 2" xfId="32998"/>
    <cellStyle name="40% - Accent6 4 2 4 6 3" xfId="32999"/>
    <cellStyle name="40% - Accent6 4 2 4 7" xfId="33000"/>
    <cellStyle name="40% - Accent6 4 2 4 7 2" xfId="33001"/>
    <cellStyle name="40% - Accent6 4 2 4 7 3" xfId="33002"/>
    <cellStyle name="40% - Accent6 4 2 4 8" xfId="33003"/>
    <cellStyle name="40% - Accent6 4 2 4 8 2" xfId="33004"/>
    <cellStyle name="40% - Accent6 4 2 4 9" xfId="33005"/>
    <cellStyle name="40% - Accent6 4 2 5" xfId="2669"/>
    <cellStyle name="40% - Accent6 4 2 5 2" xfId="33006"/>
    <cellStyle name="40% - Accent6 4 2 5 2 2" xfId="33007"/>
    <cellStyle name="40% - Accent6 4 2 5 2 2 2" xfId="33008"/>
    <cellStyle name="40% - Accent6 4 2 5 2 2 3" xfId="33009"/>
    <cellStyle name="40% - Accent6 4 2 5 2 3" xfId="33010"/>
    <cellStyle name="40% - Accent6 4 2 5 2 3 2" xfId="33011"/>
    <cellStyle name="40% - Accent6 4 2 5 2 3 3" xfId="33012"/>
    <cellStyle name="40% - Accent6 4 2 5 2 4" xfId="33013"/>
    <cellStyle name="40% - Accent6 4 2 5 2 4 2" xfId="33014"/>
    <cellStyle name="40% - Accent6 4 2 5 2 5" xfId="33015"/>
    <cellStyle name="40% - Accent6 4 2 5 2 6" xfId="33016"/>
    <cellStyle name="40% - Accent6 4 2 5 3" xfId="33017"/>
    <cellStyle name="40% - Accent6 4 2 5 3 2" xfId="33018"/>
    <cellStyle name="40% - Accent6 4 2 5 3 2 2" xfId="33019"/>
    <cellStyle name="40% - Accent6 4 2 5 3 2 3" xfId="33020"/>
    <cellStyle name="40% - Accent6 4 2 5 3 3" xfId="33021"/>
    <cellStyle name="40% - Accent6 4 2 5 3 3 2" xfId="33022"/>
    <cellStyle name="40% - Accent6 4 2 5 3 3 3" xfId="33023"/>
    <cellStyle name="40% - Accent6 4 2 5 3 4" xfId="33024"/>
    <cellStyle name="40% - Accent6 4 2 5 3 4 2" xfId="33025"/>
    <cellStyle name="40% - Accent6 4 2 5 3 5" xfId="33026"/>
    <cellStyle name="40% - Accent6 4 2 5 3 6" xfId="33027"/>
    <cellStyle name="40% - Accent6 4 2 5 4" xfId="33028"/>
    <cellStyle name="40% - Accent6 4 2 5 4 2" xfId="33029"/>
    <cellStyle name="40% - Accent6 4 2 5 4 2 2" xfId="33030"/>
    <cellStyle name="40% - Accent6 4 2 5 4 2 3" xfId="33031"/>
    <cellStyle name="40% - Accent6 4 2 5 4 3" xfId="33032"/>
    <cellStyle name="40% - Accent6 4 2 5 4 3 2" xfId="33033"/>
    <cellStyle name="40% - Accent6 4 2 5 4 4" xfId="33034"/>
    <cellStyle name="40% - Accent6 4 2 5 4 5" xfId="33035"/>
    <cellStyle name="40% - Accent6 4 2 5 5" xfId="33036"/>
    <cellStyle name="40% - Accent6 4 2 5 5 2" xfId="33037"/>
    <cellStyle name="40% - Accent6 4 2 5 5 3" xfId="33038"/>
    <cellStyle name="40% - Accent6 4 2 5 6" xfId="33039"/>
    <cellStyle name="40% - Accent6 4 2 5 6 2" xfId="33040"/>
    <cellStyle name="40% - Accent6 4 2 5 6 3" xfId="33041"/>
    <cellStyle name="40% - Accent6 4 2 5 7" xfId="33042"/>
    <cellStyle name="40% - Accent6 4 2 5 7 2" xfId="33043"/>
    <cellStyle name="40% - Accent6 4 2 5 8" xfId="33044"/>
    <cellStyle name="40% - Accent6 4 2 5 9" xfId="33045"/>
    <cellStyle name="40% - Accent6 4 2 6" xfId="13954"/>
    <cellStyle name="40% - Accent6 4 2 6 2" xfId="33046"/>
    <cellStyle name="40% - Accent6 4 2 6 2 2" xfId="33047"/>
    <cellStyle name="40% - Accent6 4 2 6 2 2 2" xfId="33048"/>
    <cellStyle name="40% - Accent6 4 2 6 2 2 3" xfId="33049"/>
    <cellStyle name="40% - Accent6 4 2 6 2 3" xfId="33050"/>
    <cellStyle name="40% - Accent6 4 2 6 2 3 2" xfId="33051"/>
    <cellStyle name="40% - Accent6 4 2 6 2 3 3" xfId="33052"/>
    <cellStyle name="40% - Accent6 4 2 6 2 4" xfId="33053"/>
    <cellStyle name="40% - Accent6 4 2 6 2 4 2" xfId="33054"/>
    <cellStyle name="40% - Accent6 4 2 6 2 5" xfId="33055"/>
    <cellStyle name="40% - Accent6 4 2 6 2 6" xfId="33056"/>
    <cellStyle name="40% - Accent6 4 2 6 3" xfId="33057"/>
    <cellStyle name="40% - Accent6 4 2 6 3 2" xfId="33058"/>
    <cellStyle name="40% - Accent6 4 2 6 3 2 2" xfId="33059"/>
    <cellStyle name="40% - Accent6 4 2 6 3 2 3" xfId="33060"/>
    <cellStyle name="40% - Accent6 4 2 6 3 3" xfId="33061"/>
    <cellStyle name="40% - Accent6 4 2 6 3 3 2" xfId="33062"/>
    <cellStyle name="40% - Accent6 4 2 6 3 3 3" xfId="33063"/>
    <cellStyle name="40% - Accent6 4 2 6 3 4" xfId="33064"/>
    <cellStyle name="40% - Accent6 4 2 6 3 4 2" xfId="33065"/>
    <cellStyle name="40% - Accent6 4 2 6 3 5" xfId="33066"/>
    <cellStyle name="40% - Accent6 4 2 6 3 6" xfId="33067"/>
    <cellStyle name="40% - Accent6 4 2 6 4" xfId="33068"/>
    <cellStyle name="40% - Accent6 4 2 6 4 2" xfId="33069"/>
    <cellStyle name="40% - Accent6 4 2 6 4 2 2" xfId="33070"/>
    <cellStyle name="40% - Accent6 4 2 6 4 2 3" xfId="33071"/>
    <cellStyle name="40% - Accent6 4 2 6 4 3" xfId="33072"/>
    <cellStyle name="40% - Accent6 4 2 6 4 3 2" xfId="33073"/>
    <cellStyle name="40% - Accent6 4 2 6 4 4" xfId="33074"/>
    <cellStyle name="40% - Accent6 4 2 6 4 5" xfId="33075"/>
    <cellStyle name="40% - Accent6 4 2 6 5" xfId="33076"/>
    <cellStyle name="40% - Accent6 4 2 6 5 2" xfId="33077"/>
    <cellStyle name="40% - Accent6 4 2 6 5 3" xfId="33078"/>
    <cellStyle name="40% - Accent6 4 2 6 6" xfId="33079"/>
    <cellStyle name="40% - Accent6 4 2 6 6 2" xfId="33080"/>
    <cellStyle name="40% - Accent6 4 2 6 6 3" xfId="33081"/>
    <cellStyle name="40% - Accent6 4 2 6 7" xfId="33082"/>
    <cellStyle name="40% - Accent6 4 2 6 7 2" xfId="33083"/>
    <cellStyle name="40% - Accent6 4 2 6 8" xfId="33084"/>
    <cellStyle name="40% - Accent6 4 2 6 9" xfId="33085"/>
    <cellStyle name="40% - Accent6 4 2 7" xfId="33086"/>
    <cellStyle name="40% - Accent6 4 2 7 2" xfId="33087"/>
    <cellStyle name="40% - Accent6 4 2 7 2 2" xfId="33088"/>
    <cellStyle name="40% - Accent6 4 2 7 2 3" xfId="33089"/>
    <cellStyle name="40% - Accent6 4 2 7 3" xfId="33090"/>
    <cellStyle name="40% - Accent6 4 2 7 3 2" xfId="33091"/>
    <cellStyle name="40% - Accent6 4 2 7 3 3" xfId="33092"/>
    <cellStyle name="40% - Accent6 4 2 7 4" xfId="33093"/>
    <cellStyle name="40% - Accent6 4 2 7 4 2" xfId="33094"/>
    <cellStyle name="40% - Accent6 4 2 7 5" xfId="33095"/>
    <cellStyle name="40% - Accent6 4 2 7 6" xfId="33096"/>
    <cellStyle name="40% - Accent6 4 2 8" xfId="33097"/>
    <cellStyle name="40% - Accent6 4 2 8 2" xfId="33098"/>
    <cellStyle name="40% - Accent6 4 2 8 2 2" xfId="33099"/>
    <cellStyle name="40% - Accent6 4 2 8 2 3" xfId="33100"/>
    <cellStyle name="40% - Accent6 4 2 8 3" xfId="33101"/>
    <cellStyle name="40% - Accent6 4 2 8 3 2" xfId="33102"/>
    <cellStyle name="40% - Accent6 4 2 8 3 3" xfId="33103"/>
    <cellStyle name="40% - Accent6 4 2 8 4" xfId="33104"/>
    <cellStyle name="40% - Accent6 4 2 8 4 2" xfId="33105"/>
    <cellStyle name="40% - Accent6 4 2 8 5" xfId="33106"/>
    <cellStyle name="40% - Accent6 4 2 8 6" xfId="33107"/>
    <cellStyle name="40% - Accent6 4 2 9" xfId="33108"/>
    <cellStyle name="40% - Accent6 4 2 9 2" xfId="33109"/>
    <cellStyle name="40% - Accent6 4 2 9 2 2" xfId="33110"/>
    <cellStyle name="40% - Accent6 4 2 9 2 3" xfId="33111"/>
    <cellStyle name="40% - Accent6 4 2 9 3" xfId="33112"/>
    <cellStyle name="40% - Accent6 4 2 9 3 2" xfId="33113"/>
    <cellStyle name="40% - Accent6 4 2 9 4" xfId="33114"/>
    <cellStyle name="40% - Accent6 4 2 9 5" xfId="33115"/>
    <cellStyle name="40% - Accent6 4 3" xfId="2670"/>
    <cellStyle name="40% - Accent6 4 3 10" xfId="33116"/>
    <cellStyle name="40% - Accent6 4 3 10 2" xfId="33117"/>
    <cellStyle name="40% - Accent6 4 3 10 3" xfId="33118"/>
    <cellStyle name="40% - Accent6 4 3 11" xfId="33119"/>
    <cellStyle name="40% - Accent6 4 3 11 2" xfId="33120"/>
    <cellStyle name="40% - Accent6 4 3 12" xfId="33121"/>
    <cellStyle name="40% - Accent6 4 3 13" xfId="33122"/>
    <cellStyle name="40% - Accent6 4 3 14" xfId="33123"/>
    <cellStyle name="40% - Accent6 4 3 2" xfId="2671"/>
    <cellStyle name="40% - Accent6 4 3 2 10" xfId="33124"/>
    <cellStyle name="40% - Accent6 4 3 2 10 2" xfId="33125"/>
    <cellStyle name="40% - Accent6 4 3 2 11" xfId="33126"/>
    <cellStyle name="40% - Accent6 4 3 2 12" xfId="33127"/>
    <cellStyle name="40% - Accent6 4 3 2 2" xfId="2672"/>
    <cellStyle name="40% - Accent6 4 3 2 2 10" xfId="33128"/>
    <cellStyle name="40% - Accent6 4 3 2 2 2" xfId="2673"/>
    <cellStyle name="40% - Accent6 4 3 2 2 2 2" xfId="33129"/>
    <cellStyle name="40% - Accent6 4 3 2 2 2 2 2" xfId="33130"/>
    <cellStyle name="40% - Accent6 4 3 2 2 2 2 2 2" xfId="33131"/>
    <cellStyle name="40% - Accent6 4 3 2 2 2 2 2 3" xfId="33132"/>
    <cellStyle name="40% - Accent6 4 3 2 2 2 2 3" xfId="33133"/>
    <cellStyle name="40% - Accent6 4 3 2 2 2 2 3 2" xfId="33134"/>
    <cellStyle name="40% - Accent6 4 3 2 2 2 2 3 3" xfId="33135"/>
    <cellStyle name="40% - Accent6 4 3 2 2 2 2 4" xfId="33136"/>
    <cellStyle name="40% - Accent6 4 3 2 2 2 2 4 2" xfId="33137"/>
    <cellStyle name="40% - Accent6 4 3 2 2 2 2 5" xfId="33138"/>
    <cellStyle name="40% - Accent6 4 3 2 2 2 2 6" xfId="33139"/>
    <cellStyle name="40% - Accent6 4 3 2 2 2 3" xfId="33140"/>
    <cellStyle name="40% - Accent6 4 3 2 2 2 3 2" xfId="33141"/>
    <cellStyle name="40% - Accent6 4 3 2 2 2 3 2 2" xfId="33142"/>
    <cellStyle name="40% - Accent6 4 3 2 2 2 3 2 3" xfId="33143"/>
    <cellStyle name="40% - Accent6 4 3 2 2 2 3 3" xfId="33144"/>
    <cellStyle name="40% - Accent6 4 3 2 2 2 3 3 2" xfId="33145"/>
    <cellStyle name="40% - Accent6 4 3 2 2 2 3 3 3" xfId="33146"/>
    <cellStyle name="40% - Accent6 4 3 2 2 2 3 4" xfId="33147"/>
    <cellStyle name="40% - Accent6 4 3 2 2 2 3 4 2" xfId="33148"/>
    <cellStyle name="40% - Accent6 4 3 2 2 2 3 5" xfId="33149"/>
    <cellStyle name="40% - Accent6 4 3 2 2 2 3 6" xfId="33150"/>
    <cellStyle name="40% - Accent6 4 3 2 2 2 4" xfId="33151"/>
    <cellStyle name="40% - Accent6 4 3 2 2 2 4 2" xfId="33152"/>
    <cellStyle name="40% - Accent6 4 3 2 2 2 4 2 2" xfId="33153"/>
    <cellStyle name="40% - Accent6 4 3 2 2 2 4 2 3" xfId="33154"/>
    <cellStyle name="40% - Accent6 4 3 2 2 2 4 3" xfId="33155"/>
    <cellStyle name="40% - Accent6 4 3 2 2 2 4 3 2" xfId="33156"/>
    <cellStyle name="40% - Accent6 4 3 2 2 2 4 4" xfId="33157"/>
    <cellStyle name="40% - Accent6 4 3 2 2 2 4 5" xfId="33158"/>
    <cellStyle name="40% - Accent6 4 3 2 2 2 5" xfId="33159"/>
    <cellStyle name="40% - Accent6 4 3 2 2 2 5 2" xfId="33160"/>
    <cellStyle name="40% - Accent6 4 3 2 2 2 5 3" xfId="33161"/>
    <cellStyle name="40% - Accent6 4 3 2 2 2 6" xfId="33162"/>
    <cellStyle name="40% - Accent6 4 3 2 2 2 6 2" xfId="33163"/>
    <cellStyle name="40% - Accent6 4 3 2 2 2 6 3" xfId="33164"/>
    <cellStyle name="40% - Accent6 4 3 2 2 2 7" xfId="33165"/>
    <cellStyle name="40% - Accent6 4 3 2 2 2 7 2" xfId="33166"/>
    <cellStyle name="40% - Accent6 4 3 2 2 2 8" xfId="33167"/>
    <cellStyle name="40% - Accent6 4 3 2 2 2 9" xfId="33168"/>
    <cellStyle name="40% - Accent6 4 3 2 2 3" xfId="33169"/>
    <cellStyle name="40% - Accent6 4 3 2 2 3 2" xfId="33170"/>
    <cellStyle name="40% - Accent6 4 3 2 2 3 2 2" xfId="33171"/>
    <cellStyle name="40% - Accent6 4 3 2 2 3 2 3" xfId="33172"/>
    <cellStyle name="40% - Accent6 4 3 2 2 3 3" xfId="33173"/>
    <cellStyle name="40% - Accent6 4 3 2 2 3 3 2" xfId="33174"/>
    <cellStyle name="40% - Accent6 4 3 2 2 3 3 3" xfId="33175"/>
    <cellStyle name="40% - Accent6 4 3 2 2 3 4" xfId="33176"/>
    <cellStyle name="40% - Accent6 4 3 2 2 3 4 2" xfId="33177"/>
    <cellStyle name="40% - Accent6 4 3 2 2 3 5" xfId="33178"/>
    <cellStyle name="40% - Accent6 4 3 2 2 3 6" xfId="33179"/>
    <cellStyle name="40% - Accent6 4 3 2 2 4" xfId="33180"/>
    <cellStyle name="40% - Accent6 4 3 2 2 4 2" xfId="33181"/>
    <cellStyle name="40% - Accent6 4 3 2 2 4 2 2" xfId="33182"/>
    <cellStyle name="40% - Accent6 4 3 2 2 4 2 3" xfId="33183"/>
    <cellStyle name="40% - Accent6 4 3 2 2 4 3" xfId="33184"/>
    <cellStyle name="40% - Accent6 4 3 2 2 4 3 2" xfId="33185"/>
    <cellStyle name="40% - Accent6 4 3 2 2 4 3 3" xfId="33186"/>
    <cellStyle name="40% - Accent6 4 3 2 2 4 4" xfId="33187"/>
    <cellStyle name="40% - Accent6 4 3 2 2 4 4 2" xfId="33188"/>
    <cellStyle name="40% - Accent6 4 3 2 2 4 5" xfId="33189"/>
    <cellStyle name="40% - Accent6 4 3 2 2 4 6" xfId="33190"/>
    <cellStyle name="40% - Accent6 4 3 2 2 5" xfId="33191"/>
    <cellStyle name="40% - Accent6 4 3 2 2 5 2" xfId="33192"/>
    <cellStyle name="40% - Accent6 4 3 2 2 5 2 2" xfId="33193"/>
    <cellStyle name="40% - Accent6 4 3 2 2 5 2 3" xfId="33194"/>
    <cellStyle name="40% - Accent6 4 3 2 2 5 3" xfId="33195"/>
    <cellStyle name="40% - Accent6 4 3 2 2 5 3 2" xfId="33196"/>
    <cellStyle name="40% - Accent6 4 3 2 2 5 4" xfId="33197"/>
    <cellStyle name="40% - Accent6 4 3 2 2 5 5" xfId="33198"/>
    <cellStyle name="40% - Accent6 4 3 2 2 6" xfId="33199"/>
    <cellStyle name="40% - Accent6 4 3 2 2 6 2" xfId="33200"/>
    <cellStyle name="40% - Accent6 4 3 2 2 6 3" xfId="33201"/>
    <cellStyle name="40% - Accent6 4 3 2 2 7" xfId="33202"/>
    <cellStyle name="40% - Accent6 4 3 2 2 7 2" xfId="33203"/>
    <cellStyle name="40% - Accent6 4 3 2 2 7 3" xfId="33204"/>
    <cellStyle name="40% - Accent6 4 3 2 2 8" xfId="33205"/>
    <cellStyle name="40% - Accent6 4 3 2 2 8 2" xfId="33206"/>
    <cellStyle name="40% - Accent6 4 3 2 2 9" xfId="33207"/>
    <cellStyle name="40% - Accent6 4 3 2 3" xfId="2674"/>
    <cellStyle name="40% - Accent6 4 3 2 3 2" xfId="33208"/>
    <cellStyle name="40% - Accent6 4 3 2 3 2 2" xfId="33209"/>
    <cellStyle name="40% - Accent6 4 3 2 3 2 2 2" xfId="33210"/>
    <cellStyle name="40% - Accent6 4 3 2 3 2 2 3" xfId="33211"/>
    <cellStyle name="40% - Accent6 4 3 2 3 2 3" xfId="33212"/>
    <cellStyle name="40% - Accent6 4 3 2 3 2 3 2" xfId="33213"/>
    <cellStyle name="40% - Accent6 4 3 2 3 2 3 3" xfId="33214"/>
    <cellStyle name="40% - Accent6 4 3 2 3 2 4" xfId="33215"/>
    <cellStyle name="40% - Accent6 4 3 2 3 2 4 2" xfId="33216"/>
    <cellStyle name="40% - Accent6 4 3 2 3 2 5" xfId="33217"/>
    <cellStyle name="40% - Accent6 4 3 2 3 2 6" xfId="33218"/>
    <cellStyle name="40% - Accent6 4 3 2 3 3" xfId="33219"/>
    <cellStyle name="40% - Accent6 4 3 2 3 3 2" xfId="33220"/>
    <cellStyle name="40% - Accent6 4 3 2 3 3 2 2" xfId="33221"/>
    <cellStyle name="40% - Accent6 4 3 2 3 3 2 3" xfId="33222"/>
    <cellStyle name="40% - Accent6 4 3 2 3 3 3" xfId="33223"/>
    <cellStyle name="40% - Accent6 4 3 2 3 3 3 2" xfId="33224"/>
    <cellStyle name="40% - Accent6 4 3 2 3 3 3 3" xfId="33225"/>
    <cellStyle name="40% - Accent6 4 3 2 3 3 4" xfId="33226"/>
    <cellStyle name="40% - Accent6 4 3 2 3 3 4 2" xfId="33227"/>
    <cellStyle name="40% - Accent6 4 3 2 3 3 5" xfId="33228"/>
    <cellStyle name="40% - Accent6 4 3 2 3 3 6" xfId="33229"/>
    <cellStyle name="40% - Accent6 4 3 2 3 4" xfId="33230"/>
    <cellStyle name="40% - Accent6 4 3 2 3 4 2" xfId="33231"/>
    <cellStyle name="40% - Accent6 4 3 2 3 4 2 2" xfId="33232"/>
    <cellStyle name="40% - Accent6 4 3 2 3 4 2 3" xfId="33233"/>
    <cellStyle name="40% - Accent6 4 3 2 3 4 3" xfId="33234"/>
    <cellStyle name="40% - Accent6 4 3 2 3 4 3 2" xfId="33235"/>
    <cellStyle name="40% - Accent6 4 3 2 3 4 4" xfId="33236"/>
    <cellStyle name="40% - Accent6 4 3 2 3 4 5" xfId="33237"/>
    <cellStyle name="40% - Accent6 4 3 2 3 5" xfId="33238"/>
    <cellStyle name="40% - Accent6 4 3 2 3 5 2" xfId="33239"/>
    <cellStyle name="40% - Accent6 4 3 2 3 5 3" xfId="33240"/>
    <cellStyle name="40% - Accent6 4 3 2 3 6" xfId="33241"/>
    <cellStyle name="40% - Accent6 4 3 2 3 6 2" xfId="33242"/>
    <cellStyle name="40% - Accent6 4 3 2 3 6 3" xfId="33243"/>
    <cellStyle name="40% - Accent6 4 3 2 3 7" xfId="33244"/>
    <cellStyle name="40% - Accent6 4 3 2 3 7 2" xfId="33245"/>
    <cellStyle name="40% - Accent6 4 3 2 3 8" xfId="33246"/>
    <cellStyle name="40% - Accent6 4 3 2 3 9" xfId="33247"/>
    <cellStyle name="40% - Accent6 4 3 2 4" xfId="33248"/>
    <cellStyle name="40% - Accent6 4 3 2 4 2" xfId="33249"/>
    <cellStyle name="40% - Accent6 4 3 2 4 2 2" xfId="33250"/>
    <cellStyle name="40% - Accent6 4 3 2 4 2 2 2" xfId="33251"/>
    <cellStyle name="40% - Accent6 4 3 2 4 2 2 3" xfId="33252"/>
    <cellStyle name="40% - Accent6 4 3 2 4 2 3" xfId="33253"/>
    <cellStyle name="40% - Accent6 4 3 2 4 2 3 2" xfId="33254"/>
    <cellStyle name="40% - Accent6 4 3 2 4 2 3 3" xfId="33255"/>
    <cellStyle name="40% - Accent6 4 3 2 4 2 4" xfId="33256"/>
    <cellStyle name="40% - Accent6 4 3 2 4 2 4 2" xfId="33257"/>
    <cellStyle name="40% - Accent6 4 3 2 4 2 5" xfId="33258"/>
    <cellStyle name="40% - Accent6 4 3 2 4 2 6" xfId="33259"/>
    <cellStyle name="40% - Accent6 4 3 2 4 3" xfId="33260"/>
    <cellStyle name="40% - Accent6 4 3 2 4 3 2" xfId="33261"/>
    <cellStyle name="40% - Accent6 4 3 2 4 3 2 2" xfId="33262"/>
    <cellStyle name="40% - Accent6 4 3 2 4 3 2 3" xfId="33263"/>
    <cellStyle name="40% - Accent6 4 3 2 4 3 3" xfId="33264"/>
    <cellStyle name="40% - Accent6 4 3 2 4 3 3 2" xfId="33265"/>
    <cellStyle name="40% - Accent6 4 3 2 4 3 3 3" xfId="33266"/>
    <cellStyle name="40% - Accent6 4 3 2 4 3 4" xfId="33267"/>
    <cellStyle name="40% - Accent6 4 3 2 4 3 4 2" xfId="33268"/>
    <cellStyle name="40% - Accent6 4 3 2 4 3 5" xfId="33269"/>
    <cellStyle name="40% - Accent6 4 3 2 4 3 6" xfId="33270"/>
    <cellStyle name="40% - Accent6 4 3 2 4 4" xfId="33271"/>
    <cellStyle name="40% - Accent6 4 3 2 4 4 2" xfId="33272"/>
    <cellStyle name="40% - Accent6 4 3 2 4 4 2 2" xfId="33273"/>
    <cellStyle name="40% - Accent6 4 3 2 4 4 2 3" xfId="33274"/>
    <cellStyle name="40% - Accent6 4 3 2 4 4 3" xfId="33275"/>
    <cellStyle name="40% - Accent6 4 3 2 4 4 3 2" xfId="33276"/>
    <cellStyle name="40% - Accent6 4 3 2 4 4 4" xfId="33277"/>
    <cellStyle name="40% - Accent6 4 3 2 4 4 5" xfId="33278"/>
    <cellStyle name="40% - Accent6 4 3 2 4 5" xfId="33279"/>
    <cellStyle name="40% - Accent6 4 3 2 4 5 2" xfId="33280"/>
    <cellStyle name="40% - Accent6 4 3 2 4 5 3" xfId="33281"/>
    <cellStyle name="40% - Accent6 4 3 2 4 6" xfId="33282"/>
    <cellStyle name="40% - Accent6 4 3 2 4 6 2" xfId="33283"/>
    <cellStyle name="40% - Accent6 4 3 2 4 6 3" xfId="33284"/>
    <cellStyle name="40% - Accent6 4 3 2 4 7" xfId="33285"/>
    <cellStyle name="40% - Accent6 4 3 2 4 7 2" xfId="33286"/>
    <cellStyle name="40% - Accent6 4 3 2 4 8" xfId="33287"/>
    <cellStyle name="40% - Accent6 4 3 2 4 9" xfId="33288"/>
    <cellStyle name="40% - Accent6 4 3 2 5" xfId="33289"/>
    <cellStyle name="40% - Accent6 4 3 2 5 2" xfId="33290"/>
    <cellStyle name="40% - Accent6 4 3 2 5 2 2" xfId="33291"/>
    <cellStyle name="40% - Accent6 4 3 2 5 2 3" xfId="33292"/>
    <cellStyle name="40% - Accent6 4 3 2 5 3" xfId="33293"/>
    <cellStyle name="40% - Accent6 4 3 2 5 3 2" xfId="33294"/>
    <cellStyle name="40% - Accent6 4 3 2 5 3 3" xfId="33295"/>
    <cellStyle name="40% - Accent6 4 3 2 5 4" xfId="33296"/>
    <cellStyle name="40% - Accent6 4 3 2 5 4 2" xfId="33297"/>
    <cellStyle name="40% - Accent6 4 3 2 5 5" xfId="33298"/>
    <cellStyle name="40% - Accent6 4 3 2 5 6" xfId="33299"/>
    <cellStyle name="40% - Accent6 4 3 2 6" xfId="33300"/>
    <cellStyle name="40% - Accent6 4 3 2 6 2" xfId="33301"/>
    <cellStyle name="40% - Accent6 4 3 2 6 2 2" xfId="33302"/>
    <cellStyle name="40% - Accent6 4 3 2 6 2 3" xfId="33303"/>
    <cellStyle name="40% - Accent6 4 3 2 6 3" xfId="33304"/>
    <cellStyle name="40% - Accent6 4 3 2 6 3 2" xfId="33305"/>
    <cellStyle name="40% - Accent6 4 3 2 6 3 3" xfId="33306"/>
    <cellStyle name="40% - Accent6 4 3 2 6 4" xfId="33307"/>
    <cellStyle name="40% - Accent6 4 3 2 6 4 2" xfId="33308"/>
    <cellStyle name="40% - Accent6 4 3 2 6 5" xfId="33309"/>
    <cellStyle name="40% - Accent6 4 3 2 6 6" xfId="33310"/>
    <cellStyle name="40% - Accent6 4 3 2 7" xfId="33311"/>
    <cellStyle name="40% - Accent6 4 3 2 7 2" xfId="33312"/>
    <cellStyle name="40% - Accent6 4 3 2 7 2 2" xfId="33313"/>
    <cellStyle name="40% - Accent6 4 3 2 7 2 3" xfId="33314"/>
    <cellStyle name="40% - Accent6 4 3 2 7 3" xfId="33315"/>
    <cellStyle name="40% - Accent6 4 3 2 7 3 2" xfId="33316"/>
    <cellStyle name="40% - Accent6 4 3 2 7 4" xfId="33317"/>
    <cellStyle name="40% - Accent6 4 3 2 7 5" xfId="33318"/>
    <cellStyle name="40% - Accent6 4 3 2 8" xfId="33319"/>
    <cellStyle name="40% - Accent6 4 3 2 8 2" xfId="33320"/>
    <cellStyle name="40% - Accent6 4 3 2 8 3" xfId="33321"/>
    <cellStyle name="40% - Accent6 4 3 2 9" xfId="33322"/>
    <cellStyle name="40% - Accent6 4 3 2 9 2" xfId="33323"/>
    <cellStyle name="40% - Accent6 4 3 2 9 3" xfId="33324"/>
    <cellStyle name="40% - Accent6 4 3 3" xfId="2675"/>
    <cellStyle name="40% - Accent6 4 3 3 10" xfId="33325"/>
    <cellStyle name="40% - Accent6 4 3 3 2" xfId="2676"/>
    <cellStyle name="40% - Accent6 4 3 3 2 2" xfId="33326"/>
    <cellStyle name="40% - Accent6 4 3 3 2 2 2" xfId="33327"/>
    <cellStyle name="40% - Accent6 4 3 3 2 2 2 2" xfId="33328"/>
    <cellStyle name="40% - Accent6 4 3 3 2 2 2 3" xfId="33329"/>
    <cellStyle name="40% - Accent6 4 3 3 2 2 3" xfId="33330"/>
    <cellStyle name="40% - Accent6 4 3 3 2 2 3 2" xfId="33331"/>
    <cellStyle name="40% - Accent6 4 3 3 2 2 3 3" xfId="33332"/>
    <cellStyle name="40% - Accent6 4 3 3 2 2 4" xfId="33333"/>
    <cellStyle name="40% - Accent6 4 3 3 2 2 4 2" xfId="33334"/>
    <cellStyle name="40% - Accent6 4 3 3 2 2 5" xfId="33335"/>
    <cellStyle name="40% - Accent6 4 3 3 2 2 6" xfId="33336"/>
    <cellStyle name="40% - Accent6 4 3 3 2 3" xfId="33337"/>
    <cellStyle name="40% - Accent6 4 3 3 2 3 2" xfId="33338"/>
    <cellStyle name="40% - Accent6 4 3 3 2 3 2 2" xfId="33339"/>
    <cellStyle name="40% - Accent6 4 3 3 2 3 2 3" xfId="33340"/>
    <cellStyle name="40% - Accent6 4 3 3 2 3 3" xfId="33341"/>
    <cellStyle name="40% - Accent6 4 3 3 2 3 3 2" xfId="33342"/>
    <cellStyle name="40% - Accent6 4 3 3 2 3 3 3" xfId="33343"/>
    <cellStyle name="40% - Accent6 4 3 3 2 3 4" xfId="33344"/>
    <cellStyle name="40% - Accent6 4 3 3 2 3 4 2" xfId="33345"/>
    <cellStyle name="40% - Accent6 4 3 3 2 3 5" xfId="33346"/>
    <cellStyle name="40% - Accent6 4 3 3 2 3 6" xfId="33347"/>
    <cellStyle name="40% - Accent6 4 3 3 2 4" xfId="33348"/>
    <cellStyle name="40% - Accent6 4 3 3 2 4 2" xfId="33349"/>
    <cellStyle name="40% - Accent6 4 3 3 2 4 2 2" xfId="33350"/>
    <cellStyle name="40% - Accent6 4 3 3 2 4 2 3" xfId="33351"/>
    <cellStyle name="40% - Accent6 4 3 3 2 4 3" xfId="33352"/>
    <cellStyle name="40% - Accent6 4 3 3 2 4 3 2" xfId="33353"/>
    <cellStyle name="40% - Accent6 4 3 3 2 4 4" xfId="33354"/>
    <cellStyle name="40% - Accent6 4 3 3 2 4 5" xfId="33355"/>
    <cellStyle name="40% - Accent6 4 3 3 2 5" xfId="33356"/>
    <cellStyle name="40% - Accent6 4 3 3 2 5 2" xfId="33357"/>
    <cellStyle name="40% - Accent6 4 3 3 2 5 3" xfId="33358"/>
    <cellStyle name="40% - Accent6 4 3 3 2 6" xfId="33359"/>
    <cellStyle name="40% - Accent6 4 3 3 2 6 2" xfId="33360"/>
    <cellStyle name="40% - Accent6 4 3 3 2 6 3" xfId="33361"/>
    <cellStyle name="40% - Accent6 4 3 3 2 7" xfId="33362"/>
    <cellStyle name="40% - Accent6 4 3 3 2 7 2" xfId="33363"/>
    <cellStyle name="40% - Accent6 4 3 3 2 8" xfId="33364"/>
    <cellStyle name="40% - Accent6 4 3 3 2 9" xfId="33365"/>
    <cellStyle name="40% - Accent6 4 3 3 3" xfId="33366"/>
    <cellStyle name="40% - Accent6 4 3 3 3 2" xfId="33367"/>
    <cellStyle name="40% - Accent6 4 3 3 3 2 2" xfId="33368"/>
    <cellStyle name="40% - Accent6 4 3 3 3 2 3" xfId="33369"/>
    <cellStyle name="40% - Accent6 4 3 3 3 3" xfId="33370"/>
    <cellStyle name="40% - Accent6 4 3 3 3 3 2" xfId="33371"/>
    <cellStyle name="40% - Accent6 4 3 3 3 3 3" xfId="33372"/>
    <cellStyle name="40% - Accent6 4 3 3 3 4" xfId="33373"/>
    <cellStyle name="40% - Accent6 4 3 3 3 4 2" xfId="33374"/>
    <cellStyle name="40% - Accent6 4 3 3 3 5" xfId="33375"/>
    <cellStyle name="40% - Accent6 4 3 3 3 6" xfId="33376"/>
    <cellStyle name="40% - Accent6 4 3 3 4" xfId="33377"/>
    <cellStyle name="40% - Accent6 4 3 3 4 2" xfId="33378"/>
    <cellStyle name="40% - Accent6 4 3 3 4 2 2" xfId="33379"/>
    <cellStyle name="40% - Accent6 4 3 3 4 2 3" xfId="33380"/>
    <cellStyle name="40% - Accent6 4 3 3 4 3" xfId="33381"/>
    <cellStyle name="40% - Accent6 4 3 3 4 3 2" xfId="33382"/>
    <cellStyle name="40% - Accent6 4 3 3 4 3 3" xfId="33383"/>
    <cellStyle name="40% - Accent6 4 3 3 4 4" xfId="33384"/>
    <cellStyle name="40% - Accent6 4 3 3 4 4 2" xfId="33385"/>
    <cellStyle name="40% - Accent6 4 3 3 4 5" xfId="33386"/>
    <cellStyle name="40% - Accent6 4 3 3 4 6" xfId="33387"/>
    <cellStyle name="40% - Accent6 4 3 3 5" xfId="33388"/>
    <cellStyle name="40% - Accent6 4 3 3 5 2" xfId="33389"/>
    <cellStyle name="40% - Accent6 4 3 3 5 2 2" xfId="33390"/>
    <cellStyle name="40% - Accent6 4 3 3 5 2 3" xfId="33391"/>
    <cellStyle name="40% - Accent6 4 3 3 5 3" xfId="33392"/>
    <cellStyle name="40% - Accent6 4 3 3 5 3 2" xfId="33393"/>
    <cellStyle name="40% - Accent6 4 3 3 5 4" xfId="33394"/>
    <cellStyle name="40% - Accent6 4 3 3 5 5" xfId="33395"/>
    <cellStyle name="40% - Accent6 4 3 3 6" xfId="33396"/>
    <cellStyle name="40% - Accent6 4 3 3 6 2" xfId="33397"/>
    <cellStyle name="40% - Accent6 4 3 3 6 3" xfId="33398"/>
    <cellStyle name="40% - Accent6 4 3 3 7" xfId="33399"/>
    <cellStyle name="40% - Accent6 4 3 3 7 2" xfId="33400"/>
    <cellStyle name="40% - Accent6 4 3 3 7 3" xfId="33401"/>
    <cellStyle name="40% - Accent6 4 3 3 8" xfId="33402"/>
    <cellStyle name="40% - Accent6 4 3 3 8 2" xfId="33403"/>
    <cellStyle name="40% - Accent6 4 3 3 9" xfId="33404"/>
    <cellStyle name="40% - Accent6 4 3 4" xfId="2677"/>
    <cellStyle name="40% - Accent6 4 3 4 2" xfId="33405"/>
    <cellStyle name="40% - Accent6 4 3 4 2 2" xfId="33406"/>
    <cellStyle name="40% - Accent6 4 3 4 2 2 2" xfId="33407"/>
    <cellStyle name="40% - Accent6 4 3 4 2 2 3" xfId="33408"/>
    <cellStyle name="40% - Accent6 4 3 4 2 3" xfId="33409"/>
    <cellStyle name="40% - Accent6 4 3 4 2 3 2" xfId="33410"/>
    <cellStyle name="40% - Accent6 4 3 4 2 3 3" xfId="33411"/>
    <cellStyle name="40% - Accent6 4 3 4 2 4" xfId="33412"/>
    <cellStyle name="40% - Accent6 4 3 4 2 4 2" xfId="33413"/>
    <cellStyle name="40% - Accent6 4 3 4 2 5" xfId="33414"/>
    <cellStyle name="40% - Accent6 4 3 4 2 6" xfId="33415"/>
    <cellStyle name="40% - Accent6 4 3 4 3" xfId="33416"/>
    <cellStyle name="40% - Accent6 4 3 4 3 2" xfId="33417"/>
    <cellStyle name="40% - Accent6 4 3 4 3 2 2" xfId="33418"/>
    <cellStyle name="40% - Accent6 4 3 4 3 2 3" xfId="33419"/>
    <cellStyle name="40% - Accent6 4 3 4 3 3" xfId="33420"/>
    <cellStyle name="40% - Accent6 4 3 4 3 3 2" xfId="33421"/>
    <cellStyle name="40% - Accent6 4 3 4 3 3 3" xfId="33422"/>
    <cellStyle name="40% - Accent6 4 3 4 3 4" xfId="33423"/>
    <cellStyle name="40% - Accent6 4 3 4 3 4 2" xfId="33424"/>
    <cellStyle name="40% - Accent6 4 3 4 3 5" xfId="33425"/>
    <cellStyle name="40% - Accent6 4 3 4 3 6" xfId="33426"/>
    <cellStyle name="40% - Accent6 4 3 4 4" xfId="33427"/>
    <cellStyle name="40% - Accent6 4 3 4 4 2" xfId="33428"/>
    <cellStyle name="40% - Accent6 4 3 4 4 2 2" xfId="33429"/>
    <cellStyle name="40% - Accent6 4 3 4 4 2 3" xfId="33430"/>
    <cellStyle name="40% - Accent6 4 3 4 4 3" xfId="33431"/>
    <cellStyle name="40% - Accent6 4 3 4 4 3 2" xfId="33432"/>
    <cellStyle name="40% - Accent6 4 3 4 4 4" xfId="33433"/>
    <cellStyle name="40% - Accent6 4 3 4 4 5" xfId="33434"/>
    <cellStyle name="40% - Accent6 4 3 4 5" xfId="33435"/>
    <cellStyle name="40% - Accent6 4 3 4 5 2" xfId="33436"/>
    <cellStyle name="40% - Accent6 4 3 4 5 3" xfId="33437"/>
    <cellStyle name="40% - Accent6 4 3 4 6" xfId="33438"/>
    <cellStyle name="40% - Accent6 4 3 4 6 2" xfId="33439"/>
    <cellStyle name="40% - Accent6 4 3 4 6 3" xfId="33440"/>
    <cellStyle name="40% - Accent6 4 3 4 7" xfId="33441"/>
    <cellStyle name="40% - Accent6 4 3 4 7 2" xfId="33442"/>
    <cellStyle name="40% - Accent6 4 3 4 8" xfId="33443"/>
    <cellStyle name="40% - Accent6 4 3 4 9" xfId="33444"/>
    <cellStyle name="40% - Accent6 4 3 5" xfId="8920"/>
    <cellStyle name="40% - Accent6 4 3 5 2" xfId="33445"/>
    <cellStyle name="40% - Accent6 4 3 5 2 2" xfId="33446"/>
    <cellStyle name="40% - Accent6 4 3 5 2 2 2" xfId="33447"/>
    <cellStyle name="40% - Accent6 4 3 5 2 2 3" xfId="33448"/>
    <cellStyle name="40% - Accent6 4 3 5 2 3" xfId="33449"/>
    <cellStyle name="40% - Accent6 4 3 5 2 3 2" xfId="33450"/>
    <cellStyle name="40% - Accent6 4 3 5 2 3 3" xfId="33451"/>
    <cellStyle name="40% - Accent6 4 3 5 2 4" xfId="33452"/>
    <cellStyle name="40% - Accent6 4 3 5 2 4 2" xfId="33453"/>
    <cellStyle name="40% - Accent6 4 3 5 2 5" xfId="33454"/>
    <cellStyle name="40% - Accent6 4 3 5 2 6" xfId="33455"/>
    <cellStyle name="40% - Accent6 4 3 5 3" xfId="33456"/>
    <cellStyle name="40% - Accent6 4 3 5 3 2" xfId="33457"/>
    <cellStyle name="40% - Accent6 4 3 5 3 2 2" xfId="33458"/>
    <cellStyle name="40% - Accent6 4 3 5 3 2 3" xfId="33459"/>
    <cellStyle name="40% - Accent6 4 3 5 3 3" xfId="33460"/>
    <cellStyle name="40% - Accent6 4 3 5 3 3 2" xfId="33461"/>
    <cellStyle name="40% - Accent6 4 3 5 3 3 3" xfId="33462"/>
    <cellStyle name="40% - Accent6 4 3 5 3 4" xfId="33463"/>
    <cellStyle name="40% - Accent6 4 3 5 3 4 2" xfId="33464"/>
    <cellStyle name="40% - Accent6 4 3 5 3 5" xfId="33465"/>
    <cellStyle name="40% - Accent6 4 3 5 3 6" xfId="33466"/>
    <cellStyle name="40% - Accent6 4 3 5 4" xfId="33467"/>
    <cellStyle name="40% - Accent6 4 3 5 4 2" xfId="33468"/>
    <cellStyle name="40% - Accent6 4 3 5 4 2 2" xfId="33469"/>
    <cellStyle name="40% - Accent6 4 3 5 4 2 3" xfId="33470"/>
    <cellStyle name="40% - Accent6 4 3 5 4 3" xfId="33471"/>
    <cellStyle name="40% - Accent6 4 3 5 4 3 2" xfId="33472"/>
    <cellStyle name="40% - Accent6 4 3 5 4 4" xfId="33473"/>
    <cellStyle name="40% - Accent6 4 3 5 4 5" xfId="33474"/>
    <cellStyle name="40% - Accent6 4 3 5 5" xfId="33475"/>
    <cellStyle name="40% - Accent6 4 3 5 5 2" xfId="33476"/>
    <cellStyle name="40% - Accent6 4 3 5 5 3" xfId="33477"/>
    <cellStyle name="40% - Accent6 4 3 5 6" xfId="33478"/>
    <cellStyle name="40% - Accent6 4 3 5 6 2" xfId="33479"/>
    <cellStyle name="40% - Accent6 4 3 5 6 3" xfId="33480"/>
    <cellStyle name="40% - Accent6 4 3 5 7" xfId="33481"/>
    <cellStyle name="40% - Accent6 4 3 5 7 2" xfId="33482"/>
    <cellStyle name="40% - Accent6 4 3 5 8" xfId="33483"/>
    <cellStyle name="40% - Accent6 4 3 5 9" xfId="33484"/>
    <cellStyle name="40% - Accent6 4 3 6" xfId="33485"/>
    <cellStyle name="40% - Accent6 4 3 6 2" xfId="33486"/>
    <cellStyle name="40% - Accent6 4 3 6 2 2" xfId="33487"/>
    <cellStyle name="40% - Accent6 4 3 6 2 3" xfId="33488"/>
    <cellStyle name="40% - Accent6 4 3 6 3" xfId="33489"/>
    <cellStyle name="40% - Accent6 4 3 6 3 2" xfId="33490"/>
    <cellStyle name="40% - Accent6 4 3 6 3 3" xfId="33491"/>
    <cellStyle name="40% - Accent6 4 3 6 4" xfId="33492"/>
    <cellStyle name="40% - Accent6 4 3 6 4 2" xfId="33493"/>
    <cellStyle name="40% - Accent6 4 3 6 5" xfId="33494"/>
    <cellStyle name="40% - Accent6 4 3 6 6" xfId="33495"/>
    <cellStyle name="40% - Accent6 4 3 7" xfId="33496"/>
    <cellStyle name="40% - Accent6 4 3 7 2" xfId="33497"/>
    <cellStyle name="40% - Accent6 4 3 7 2 2" xfId="33498"/>
    <cellStyle name="40% - Accent6 4 3 7 2 3" xfId="33499"/>
    <cellStyle name="40% - Accent6 4 3 7 3" xfId="33500"/>
    <cellStyle name="40% - Accent6 4 3 7 3 2" xfId="33501"/>
    <cellStyle name="40% - Accent6 4 3 7 3 3" xfId="33502"/>
    <cellStyle name="40% - Accent6 4 3 7 4" xfId="33503"/>
    <cellStyle name="40% - Accent6 4 3 7 4 2" xfId="33504"/>
    <cellStyle name="40% - Accent6 4 3 7 5" xfId="33505"/>
    <cellStyle name="40% - Accent6 4 3 7 6" xfId="33506"/>
    <cellStyle name="40% - Accent6 4 3 8" xfId="33507"/>
    <cellStyle name="40% - Accent6 4 3 8 2" xfId="33508"/>
    <cellStyle name="40% - Accent6 4 3 8 2 2" xfId="33509"/>
    <cellStyle name="40% - Accent6 4 3 8 2 3" xfId="33510"/>
    <cellStyle name="40% - Accent6 4 3 8 3" xfId="33511"/>
    <cellStyle name="40% - Accent6 4 3 8 3 2" xfId="33512"/>
    <cellStyle name="40% - Accent6 4 3 8 4" xfId="33513"/>
    <cellStyle name="40% - Accent6 4 3 8 5" xfId="33514"/>
    <cellStyle name="40% - Accent6 4 3 9" xfId="33515"/>
    <cellStyle name="40% - Accent6 4 3 9 2" xfId="33516"/>
    <cellStyle name="40% - Accent6 4 3 9 3" xfId="33517"/>
    <cellStyle name="40% - Accent6 4 4" xfId="2678"/>
    <cellStyle name="40% - Accent6 4 4 10" xfId="33518"/>
    <cellStyle name="40% - Accent6 4 4 10 2" xfId="33519"/>
    <cellStyle name="40% - Accent6 4 4 11" xfId="33520"/>
    <cellStyle name="40% - Accent6 4 4 12" xfId="33521"/>
    <cellStyle name="40% - Accent6 4 4 2" xfId="2679"/>
    <cellStyle name="40% - Accent6 4 4 2 10" xfId="33522"/>
    <cellStyle name="40% - Accent6 4 4 2 2" xfId="2680"/>
    <cellStyle name="40% - Accent6 4 4 2 2 2" xfId="33523"/>
    <cellStyle name="40% - Accent6 4 4 2 2 2 2" xfId="33524"/>
    <cellStyle name="40% - Accent6 4 4 2 2 2 2 2" xfId="33525"/>
    <cellStyle name="40% - Accent6 4 4 2 2 2 2 3" xfId="33526"/>
    <cellStyle name="40% - Accent6 4 4 2 2 2 3" xfId="33527"/>
    <cellStyle name="40% - Accent6 4 4 2 2 2 3 2" xfId="33528"/>
    <cellStyle name="40% - Accent6 4 4 2 2 2 3 3" xfId="33529"/>
    <cellStyle name="40% - Accent6 4 4 2 2 2 4" xfId="33530"/>
    <cellStyle name="40% - Accent6 4 4 2 2 2 4 2" xfId="33531"/>
    <cellStyle name="40% - Accent6 4 4 2 2 2 5" xfId="33532"/>
    <cellStyle name="40% - Accent6 4 4 2 2 2 6" xfId="33533"/>
    <cellStyle name="40% - Accent6 4 4 2 2 3" xfId="33534"/>
    <cellStyle name="40% - Accent6 4 4 2 2 3 2" xfId="33535"/>
    <cellStyle name="40% - Accent6 4 4 2 2 3 2 2" xfId="33536"/>
    <cellStyle name="40% - Accent6 4 4 2 2 3 2 3" xfId="33537"/>
    <cellStyle name="40% - Accent6 4 4 2 2 3 3" xfId="33538"/>
    <cellStyle name="40% - Accent6 4 4 2 2 3 3 2" xfId="33539"/>
    <cellStyle name="40% - Accent6 4 4 2 2 3 3 3" xfId="33540"/>
    <cellStyle name="40% - Accent6 4 4 2 2 3 4" xfId="33541"/>
    <cellStyle name="40% - Accent6 4 4 2 2 3 4 2" xfId="33542"/>
    <cellStyle name="40% - Accent6 4 4 2 2 3 5" xfId="33543"/>
    <cellStyle name="40% - Accent6 4 4 2 2 3 6" xfId="33544"/>
    <cellStyle name="40% - Accent6 4 4 2 2 4" xfId="33545"/>
    <cellStyle name="40% - Accent6 4 4 2 2 4 2" xfId="33546"/>
    <cellStyle name="40% - Accent6 4 4 2 2 4 2 2" xfId="33547"/>
    <cellStyle name="40% - Accent6 4 4 2 2 4 2 3" xfId="33548"/>
    <cellStyle name="40% - Accent6 4 4 2 2 4 3" xfId="33549"/>
    <cellStyle name="40% - Accent6 4 4 2 2 4 3 2" xfId="33550"/>
    <cellStyle name="40% - Accent6 4 4 2 2 4 4" xfId="33551"/>
    <cellStyle name="40% - Accent6 4 4 2 2 4 5" xfId="33552"/>
    <cellStyle name="40% - Accent6 4 4 2 2 5" xfId="33553"/>
    <cellStyle name="40% - Accent6 4 4 2 2 5 2" xfId="33554"/>
    <cellStyle name="40% - Accent6 4 4 2 2 5 3" xfId="33555"/>
    <cellStyle name="40% - Accent6 4 4 2 2 6" xfId="33556"/>
    <cellStyle name="40% - Accent6 4 4 2 2 6 2" xfId="33557"/>
    <cellStyle name="40% - Accent6 4 4 2 2 6 3" xfId="33558"/>
    <cellStyle name="40% - Accent6 4 4 2 2 7" xfId="33559"/>
    <cellStyle name="40% - Accent6 4 4 2 2 7 2" xfId="33560"/>
    <cellStyle name="40% - Accent6 4 4 2 2 8" xfId="33561"/>
    <cellStyle name="40% - Accent6 4 4 2 2 9" xfId="33562"/>
    <cellStyle name="40% - Accent6 4 4 2 3" xfId="33563"/>
    <cellStyle name="40% - Accent6 4 4 2 3 2" xfId="33564"/>
    <cellStyle name="40% - Accent6 4 4 2 3 2 2" xfId="33565"/>
    <cellStyle name="40% - Accent6 4 4 2 3 2 3" xfId="33566"/>
    <cellStyle name="40% - Accent6 4 4 2 3 3" xfId="33567"/>
    <cellStyle name="40% - Accent6 4 4 2 3 3 2" xfId="33568"/>
    <cellStyle name="40% - Accent6 4 4 2 3 3 3" xfId="33569"/>
    <cellStyle name="40% - Accent6 4 4 2 3 4" xfId="33570"/>
    <cellStyle name="40% - Accent6 4 4 2 3 4 2" xfId="33571"/>
    <cellStyle name="40% - Accent6 4 4 2 3 5" xfId="33572"/>
    <cellStyle name="40% - Accent6 4 4 2 3 6" xfId="33573"/>
    <cellStyle name="40% - Accent6 4 4 2 4" xfId="33574"/>
    <cellStyle name="40% - Accent6 4 4 2 4 2" xfId="33575"/>
    <cellStyle name="40% - Accent6 4 4 2 4 2 2" xfId="33576"/>
    <cellStyle name="40% - Accent6 4 4 2 4 2 3" xfId="33577"/>
    <cellStyle name="40% - Accent6 4 4 2 4 3" xfId="33578"/>
    <cellStyle name="40% - Accent6 4 4 2 4 3 2" xfId="33579"/>
    <cellStyle name="40% - Accent6 4 4 2 4 3 3" xfId="33580"/>
    <cellStyle name="40% - Accent6 4 4 2 4 4" xfId="33581"/>
    <cellStyle name="40% - Accent6 4 4 2 4 4 2" xfId="33582"/>
    <cellStyle name="40% - Accent6 4 4 2 4 5" xfId="33583"/>
    <cellStyle name="40% - Accent6 4 4 2 4 6" xfId="33584"/>
    <cellStyle name="40% - Accent6 4 4 2 5" xfId="33585"/>
    <cellStyle name="40% - Accent6 4 4 2 5 2" xfId="33586"/>
    <cellStyle name="40% - Accent6 4 4 2 5 2 2" xfId="33587"/>
    <cellStyle name="40% - Accent6 4 4 2 5 2 3" xfId="33588"/>
    <cellStyle name="40% - Accent6 4 4 2 5 3" xfId="33589"/>
    <cellStyle name="40% - Accent6 4 4 2 5 3 2" xfId="33590"/>
    <cellStyle name="40% - Accent6 4 4 2 5 4" xfId="33591"/>
    <cellStyle name="40% - Accent6 4 4 2 5 5" xfId="33592"/>
    <cellStyle name="40% - Accent6 4 4 2 6" xfId="33593"/>
    <cellStyle name="40% - Accent6 4 4 2 6 2" xfId="33594"/>
    <cellStyle name="40% - Accent6 4 4 2 6 3" xfId="33595"/>
    <cellStyle name="40% - Accent6 4 4 2 7" xfId="33596"/>
    <cellStyle name="40% - Accent6 4 4 2 7 2" xfId="33597"/>
    <cellStyle name="40% - Accent6 4 4 2 7 3" xfId="33598"/>
    <cellStyle name="40% - Accent6 4 4 2 8" xfId="33599"/>
    <cellStyle name="40% - Accent6 4 4 2 8 2" xfId="33600"/>
    <cellStyle name="40% - Accent6 4 4 2 9" xfId="33601"/>
    <cellStyle name="40% - Accent6 4 4 3" xfId="2681"/>
    <cellStyle name="40% - Accent6 4 4 3 2" xfId="33602"/>
    <cellStyle name="40% - Accent6 4 4 3 2 2" xfId="33603"/>
    <cellStyle name="40% - Accent6 4 4 3 2 2 2" xfId="33604"/>
    <cellStyle name="40% - Accent6 4 4 3 2 2 3" xfId="33605"/>
    <cellStyle name="40% - Accent6 4 4 3 2 3" xfId="33606"/>
    <cellStyle name="40% - Accent6 4 4 3 2 3 2" xfId="33607"/>
    <cellStyle name="40% - Accent6 4 4 3 2 3 3" xfId="33608"/>
    <cellStyle name="40% - Accent6 4 4 3 2 4" xfId="33609"/>
    <cellStyle name="40% - Accent6 4 4 3 2 4 2" xfId="33610"/>
    <cellStyle name="40% - Accent6 4 4 3 2 5" xfId="33611"/>
    <cellStyle name="40% - Accent6 4 4 3 2 6" xfId="33612"/>
    <cellStyle name="40% - Accent6 4 4 3 3" xfId="33613"/>
    <cellStyle name="40% - Accent6 4 4 3 3 2" xfId="33614"/>
    <cellStyle name="40% - Accent6 4 4 3 3 2 2" xfId="33615"/>
    <cellStyle name="40% - Accent6 4 4 3 3 2 3" xfId="33616"/>
    <cellStyle name="40% - Accent6 4 4 3 3 3" xfId="33617"/>
    <cellStyle name="40% - Accent6 4 4 3 3 3 2" xfId="33618"/>
    <cellStyle name="40% - Accent6 4 4 3 3 3 3" xfId="33619"/>
    <cellStyle name="40% - Accent6 4 4 3 3 4" xfId="33620"/>
    <cellStyle name="40% - Accent6 4 4 3 3 4 2" xfId="33621"/>
    <cellStyle name="40% - Accent6 4 4 3 3 5" xfId="33622"/>
    <cellStyle name="40% - Accent6 4 4 3 3 6" xfId="33623"/>
    <cellStyle name="40% - Accent6 4 4 3 4" xfId="33624"/>
    <cellStyle name="40% - Accent6 4 4 3 4 2" xfId="33625"/>
    <cellStyle name="40% - Accent6 4 4 3 4 2 2" xfId="33626"/>
    <cellStyle name="40% - Accent6 4 4 3 4 2 3" xfId="33627"/>
    <cellStyle name="40% - Accent6 4 4 3 4 3" xfId="33628"/>
    <cellStyle name="40% - Accent6 4 4 3 4 3 2" xfId="33629"/>
    <cellStyle name="40% - Accent6 4 4 3 4 4" xfId="33630"/>
    <cellStyle name="40% - Accent6 4 4 3 4 5" xfId="33631"/>
    <cellStyle name="40% - Accent6 4 4 3 5" xfId="33632"/>
    <cellStyle name="40% - Accent6 4 4 3 5 2" xfId="33633"/>
    <cellStyle name="40% - Accent6 4 4 3 5 3" xfId="33634"/>
    <cellStyle name="40% - Accent6 4 4 3 6" xfId="33635"/>
    <cellStyle name="40% - Accent6 4 4 3 6 2" xfId="33636"/>
    <cellStyle name="40% - Accent6 4 4 3 6 3" xfId="33637"/>
    <cellStyle name="40% - Accent6 4 4 3 7" xfId="33638"/>
    <cellStyle name="40% - Accent6 4 4 3 7 2" xfId="33639"/>
    <cellStyle name="40% - Accent6 4 4 3 8" xfId="33640"/>
    <cellStyle name="40% - Accent6 4 4 3 9" xfId="33641"/>
    <cellStyle name="40% - Accent6 4 4 4" xfId="33642"/>
    <cellStyle name="40% - Accent6 4 4 4 2" xfId="33643"/>
    <cellStyle name="40% - Accent6 4 4 4 2 2" xfId="33644"/>
    <cellStyle name="40% - Accent6 4 4 4 2 2 2" xfId="33645"/>
    <cellStyle name="40% - Accent6 4 4 4 2 2 3" xfId="33646"/>
    <cellStyle name="40% - Accent6 4 4 4 2 3" xfId="33647"/>
    <cellStyle name="40% - Accent6 4 4 4 2 3 2" xfId="33648"/>
    <cellStyle name="40% - Accent6 4 4 4 2 3 3" xfId="33649"/>
    <cellStyle name="40% - Accent6 4 4 4 2 4" xfId="33650"/>
    <cellStyle name="40% - Accent6 4 4 4 2 4 2" xfId="33651"/>
    <cellStyle name="40% - Accent6 4 4 4 2 5" xfId="33652"/>
    <cellStyle name="40% - Accent6 4 4 4 2 6" xfId="33653"/>
    <cellStyle name="40% - Accent6 4 4 4 3" xfId="33654"/>
    <cellStyle name="40% - Accent6 4 4 4 3 2" xfId="33655"/>
    <cellStyle name="40% - Accent6 4 4 4 3 2 2" xfId="33656"/>
    <cellStyle name="40% - Accent6 4 4 4 3 2 3" xfId="33657"/>
    <cellStyle name="40% - Accent6 4 4 4 3 3" xfId="33658"/>
    <cellStyle name="40% - Accent6 4 4 4 3 3 2" xfId="33659"/>
    <cellStyle name="40% - Accent6 4 4 4 3 3 3" xfId="33660"/>
    <cellStyle name="40% - Accent6 4 4 4 3 4" xfId="33661"/>
    <cellStyle name="40% - Accent6 4 4 4 3 4 2" xfId="33662"/>
    <cellStyle name="40% - Accent6 4 4 4 3 5" xfId="33663"/>
    <cellStyle name="40% - Accent6 4 4 4 3 6" xfId="33664"/>
    <cellStyle name="40% - Accent6 4 4 4 4" xfId="33665"/>
    <cellStyle name="40% - Accent6 4 4 4 4 2" xfId="33666"/>
    <cellStyle name="40% - Accent6 4 4 4 4 2 2" xfId="33667"/>
    <cellStyle name="40% - Accent6 4 4 4 4 2 3" xfId="33668"/>
    <cellStyle name="40% - Accent6 4 4 4 4 3" xfId="33669"/>
    <cellStyle name="40% - Accent6 4 4 4 4 3 2" xfId="33670"/>
    <cellStyle name="40% - Accent6 4 4 4 4 4" xfId="33671"/>
    <cellStyle name="40% - Accent6 4 4 4 4 5" xfId="33672"/>
    <cellStyle name="40% - Accent6 4 4 4 5" xfId="33673"/>
    <cellStyle name="40% - Accent6 4 4 4 5 2" xfId="33674"/>
    <cellStyle name="40% - Accent6 4 4 4 5 3" xfId="33675"/>
    <cellStyle name="40% - Accent6 4 4 4 6" xfId="33676"/>
    <cellStyle name="40% - Accent6 4 4 4 6 2" xfId="33677"/>
    <cellStyle name="40% - Accent6 4 4 4 6 3" xfId="33678"/>
    <cellStyle name="40% - Accent6 4 4 4 7" xfId="33679"/>
    <cellStyle name="40% - Accent6 4 4 4 7 2" xfId="33680"/>
    <cellStyle name="40% - Accent6 4 4 4 8" xfId="33681"/>
    <cellStyle name="40% - Accent6 4 4 4 9" xfId="33682"/>
    <cellStyle name="40% - Accent6 4 4 5" xfId="33683"/>
    <cellStyle name="40% - Accent6 4 4 5 2" xfId="33684"/>
    <cellStyle name="40% - Accent6 4 4 5 2 2" xfId="33685"/>
    <cellStyle name="40% - Accent6 4 4 5 2 3" xfId="33686"/>
    <cellStyle name="40% - Accent6 4 4 5 3" xfId="33687"/>
    <cellStyle name="40% - Accent6 4 4 5 3 2" xfId="33688"/>
    <cellStyle name="40% - Accent6 4 4 5 3 3" xfId="33689"/>
    <cellStyle name="40% - Accent6 4 4 5 4" xfId="33690"/>
    <cellStyle name="40% - Accent6 4 4 5 4 2" xfId="33691"/>
    <cellStyle name="40% - Accent6 4 4 5 5" xfId="33692"/>
    <cellStyle name="40% - Accent6 4 4 5 6" xfId="33693"/>
    <cellStyle name="40% - Accent6 4 4 6" xfId="33694"/>
    <cellStyle name="40% - Accent6 4 4 6 2" xfId="33695"/>
    <cellStyle name="40% - Accent6 4 4 6 2 2" xfId="33696"/>
    <cellStyle name="40% - Accent6 4 4 6 2 3" xfId="33697"/>
    <cellStyle name="40% - Accent6 4 4 6 3" xfId="33698"/>
    <cellStyle name="40% - Accent6 4 4 6 3 2" xfId="33699"/>
    <cellStyle name="40% - Accent6 4 4 6 3 3" xfId="33700"/>
    <cellStyle name="40% - Accent6 4 4 6 4" xfId="33701"/>
    <cellStyle name="40% - Accent6 4 4 6 4 2" xfId="33702"/>
    <cellStyle name="40% - Accent6 4 4 6 5" xfId="33703"/>
    <cellStyle name="40% - Accent6 4 4 6 6" xfId="33704"/>
    <cellStyle name="40% - Accent6 4 4 7" xfId="33705"/>
    <cellStyle name="40% - Accent6 4 4 7 2" xfId="33706"/>
    <cellStyle name="40% - Accent6 4 4 7 2 2" xfId="33707"/>
    <cellStyle name="40% - Accent6 4 4 7 2 3" xfId="33708"/>
    <cellStyle name="40% - Accent6 4 4 7 3" xfId="33709"/>
    <cellStyle name="40% - Accent6 4 4 7 3 2" xfId="33710"/>
    <cellStyle name="40% - Accent6 4 4 7 4" xfId="33711"/>
    <cellStyle name="40% - Accent6 4 4 7 5" xfId="33712"/>
    <cellStyle name="40% - Accent6 4 4 8" xfId="33713"/>
    <cellStyle name="40% - Accent6 4 4 8 2" xfId="33714"/>
    <cellStyle name="40% - Accent6 4 4 8 3" xfId="33715"/>
    <cellStyle name="40% - Accent6 4 4 9" xfId="33716"/>
    <cellStyle name="40% - Accent6 4 4 9 2" xfId="33717"/>
    <cellStyle name="40% - Accent6 4 4 9 3" xfId="33718"/>
    <cellStyle name="40% - Accent6 4 5" xfId="2682"/>
    <cellStyle name="40% - Accent6 4 5 10" xfId="33719"/>
    <cellStyle name="40% - Accent6 4 5 2" xfId="2683"/>
    <cellStyle name="40% - Accent6 4 5 2 2" xfId="33720"/>
    <cellStyle name="40% - Accent6 4 5 2 2 2" xfId="33721"/>
    <cellStyle name="40% - Accent6 4 5 2 2 2 2" xfId="33722"/>
    <cellStyle name="40% - Accent6 4 5 2 2 2 3" xfId="33723"/>
    <cellStyle name="40% - Accent6 4 5 2 2 3" xfId="33724"/>
    <cellStyle name="40% - Accent6 4 5 2 2 3 2" xfId="33725"/>
    <cellStyle name="40% - Accent6 4 5 2 2 3 3" xfId="33726"/>
    <cellStyle name="40% - Accent6 4 5 2 2 4" xfId="33727"/>
    <cellStyle name="40% - Accent6 4 5 2 2 4 2" xfId="33728"/>
    <cellStyle name="40% - Accent6 4 5 2 2 5" xfId="33729"/>
    <cellStyle name="40% - Accent6 4 5 2 2 6" xfId="33730"/>
    <cellStyle name="40% - Accent6 4 5 2 3" xfId="33731"/>
    <cellStyle name="40% - Accent6 4 5 2 3 2" xfId="33732"/>
    <cellStyle name="40% - Accent6 4 5 2 3 2 2" xfId="33733"/>
    <cellStyle name="40% - Accent6 4 5 2 3 2 3" xfId="33734"/>
    <cellStyle name="40% - Accent6 4 5 2 3 3" xfId="33735"/>
    <cellStyle name="40% - Accent6 4 5 2 3 3 2" xfId="33736"/>
    <cellStyle name="40% - Accent6 4 5 2 3 3 3" xfId="33737"/>
    <cellStyle name="40% - Accent6 4 5 2 3 4" xfId="33738"/>
    <cellStyle name="40% - Accent6 4 5 2 3 4 2" xfId="33739"/>
    <cellStyle name="40% - Accent6 4 5 2 3 5" xfId="33740"/>
    <cellStyle name="40% - Accent6 4 5 2 3 6" xfId="33741"/>
    <cellStyle name="40% - Accent6 4 5 2 4" xfId="33742"/>
    <cellStyle name="40% - Accent6 4 5 2 4 2" xfId="33743"/>
    <cellStyle name="40% - Accent6 4 5 2 4 2 2" xfId="33744"/>
    <cellStyle name="40% - Accent6 4 5 2 4 2 3" xfId="33745"/>
    <cellStyle name="40% - Accent6 4 5 2 4 3" xfId="33746"/>
    <cellStyle name="40% - Accent6 4 5 2 4 3 2" xfId="33747"/>
    <cellStyle name="40% - Accent6 4 5 2 4 4" xfId="33748"/>
    <cellStyle name="40% - Accent6 4 5 2 4 5" xfId="33749"/>
    <cellStyle name="40% - Accent6 4 5 2 5" xfId="33750"/>
    <cellStyle name="40% - Accent6 4 5 2 5 2" xfId="33751"/>
    <cellStyle name="40% - Accent6 4 5 2 5 3" xfId="33752"/>
    <cellStyle name="40% - Accent6 4 5 2 6" xfId="33753"/>
    <cellStyle name="40% - Accent6 4 5 2 6 2" xfId="33754"/>
    <cellStyle name="40% - Accent6 4 5 2 6 3" xfId="33755"/>
    <cellStyle name="40% - Accent6 4 5 2 7" xfId="33756"/>
    <cellStyle name="40% - Accent6 4 5 2 7 2" xfId="33757"/>
    <cellStyle name="40% - Accent6 4 5 2 8" xfId="33758"/>
    <cellStyle name="40% - Accent6 4 5 2 9" xfId="33759"/>
    <cellStyle name="40% - Accent6 4 5 3" xfId="33760"/>
    <cellStyle name="40% - Accent6 4 5 3 2" xfId="33761"/>
    <cellStyle name="40% - Accent6 4 5 3 2 2" xfId="33762"/>
    <cellStyle name="40% - Accent6 4 5 3 2 3" xfId="33763"/>
    <cellStyle name="40% - Accent6 4 5 3 3" xfId="33764"/>
    <cellStyle name="40% - Accent6 4 5 3 3 2" xfId="33765"/>
    <cellStyle name="40% - Accent6 4 5 3 3 3" xfId="33766"/>
    <cellStyle name="40% - Accent6 4 5 3 4" xfId="33767"/>
    <cellStyle name="40% - Accent6 4 5 3 4 2" xfId="33768"/>
    <cellStyle name="40% - Accent6 4 5 3 5" xfId="33769"/>
    <cellStyle name="40% - Accent6 4 5 3 6" xfId="33770"/>
    <cellStyle name="40% - Accent6 4 5 4" xfId="33771"/>
    <cellStyle name="40% - Accent6 4 5 4 2" xfId="33772"/>
    <cellStyle name="40% - Accent6 4 5 4 2 2" xfId="33773"/>
    <cellStyle name="40% - Accent6 4 5 4 2 3" xfId="33774"/>
    <cellStyle name="40% - Accent6 4 5 4 3" xfId="33775"/>
    <cellStyle name="40% - Accent6 4 5 4 3 2" xfId="33776"/>
    <cellStyle name="40% - Accent6 4 5 4 3 3" xfId="33777"/>
    <cellStyle name="40% - Accent6 4 5 4 4" xfId="33778"/>
    <cellStyle name="40% - Accent6 4 5 4 4 2" xfId="33779"/>
    <cellStyle name="40% - Accent6 4 5 4 5" xfId="33780"/>
    <cellStyle name="40% - Accent6 4 5 4 6" xfId="33781"/>
    <cellStyle name="40% - Accent6 4 5 5" xfId="33782"/>
    <cellStyle name="40% - Accent6 4 5 5 2" xfId="33783"/>
    <cellStyle name="40% - Accent6 4 5 5 2 2" xfId="33784"/>
    <cellStyle name="40% - Accent6 4 5 5 2 3" xfId="33785"/>
    <cellStyle name="40% - Accent6 4 5 5 3" xfId="33786"/>
    <cellStyle name="40% - Accent6 4 5 5 3 2" xfId="33787"/>
    <cellStyle name="40% - Accent6 4 5 5 4" xfId="33788"/>
    <cellStyle name="40% - Accent6 4 5 5 5" xfId="33789"/>
    <cellStyle name="40% - Accent6 4 5 6" xfId="33790"/>
    <cellStyle name="40% - Accent6 4 5 6 2" xfId="33791"/>
    <cellStyle name="40% - Accent6 4 5 6 3" xfId="33792"/>
    <cellStyle name="40% - Accent6 4 5 7" xfId="33793"/>
    <cellStyle name="40% - Accent6 4 5 7 2" xfId="33794"/>
    <cellStyle name="40% - Accent6 4 5 7 3" xfId="33795"/>
    <cellStyle name="40% - Accent6 4 5 8" xfId="33796"/>
    <cellStyle name="40% - Accent6 4 5 8 2" xfId="33797"/>
    <cellStyle name="40% - Accent6 4 5 9" xfId="33798"/>
    <cellStyle name="40% - Accent6 4 6" xfId="2684"/>
    <cellStyle name="40% - Accent6 4 6 2" xfId="33799"/>
    <cellStyle name="40% - Accent6 4 6 2 2" xfId="33800"/>
    <cellStyle name="40% - Accent6 4 6 2 2 2" xfId="33801"/>
    <cellStyle name="40% - Accent6 4 6 2 2 3" xfId="33802"/>
    <cellStyle name="40% - Accent6 4 6 2 3" xfId="33803"/>
    <cellStyle name="40% - Accent6 4 6 2 3 2" xfId="33804"/>
    <cellStyle name="40% - Accent6 4 6 2 3 3" xfId="33805"/>
    <cellStyle name="40% - Accent6 4 6 2 4" xfId="33806"/>
    <cellStyle name="40% - Accent6 4 6 2 4 2" xfId="33807"/>
    <cellStyle name="40% - Accent6 4 6 2 5" xfId="33808"/>
    <cellStyle name="40% - Accent6 4 6 2 6" xfId="33809"/>
    <cellStyle name="40% - Accent6 4 6 3" xfId="33810"/>
    <cellStyle name="40% - Accent6 4 6 3 2" xfId="33811"/>
    <cellStyle name="40% - Accent6 4 6 3 2 2" xfId="33812"/>
    <cellStyle name="40% - Accent6 4 6 3 2 3" xfId="33813"/>
    <cellStyle name="40% - Accent6 4 6 3 3" xfId="33814"/>
    <cellStyle name="40% - Accent6 4 6 3 3 2" xfId="33815"/>
    <cellStyle name="40% - Accent6 4 6 3 3 3" xfId="33816"/>
    <cellStyle name="40% - Accent6 4 6 3 4" xfId="33817"/>
    <cellStyle name="40% - Accent6 4 6 3 4 2" xfId="33818"/>
    <cellStyle name="40% - Accent6 4 6 3 5" xfId="33819"/>
    <cellStyle name="40% - Accent6 4 6 3 6" xfId="33820"/>
    <cellStyle name="40% - Accent6 4 6 4" xfId="33821"/>
    <cellStyle name="40% - Accent6 4 6 4 2" xfId="33822"/>
    <cellStyle name="40% - Accent6 4 6 4 2 2" xfId="33823"/>
    <cellStyle name="40% - Accent6 4 6 4 2 3" xfId="33824"/>
    <cellStyle name="40% - Accent6 4 6 4 3" xfId="33825"/>
    <cellStyle name="40% - Accent6 4 6 4 3 2" xfId="33826"/>
    <cellStyle name="40% - Accent6 4 6 4 4" xfId="33827"/>
    <cellStyle name="40% - Accent6 4 6 4 5" xfId="33828"/>
    <cellStyle name="40% - Accent6 4 6 5" xfId="33829"/>
    <cellStyle name="40% - Accent6 4 6 5 2" xfId="33830"/>
    <cellStyle name="40% - Accent6 4 6 5 3" xfId="33831"/>
    <cellStyle name="40% - Accent6 4 6 6" xfId="33832"/>
    <cellStyle name="40% - Accent6 4 6 6 2" xfId="33833"/>
    <cellStyle name="40% - Accent6 4 6 6 3" xfId="33834"/>
    <cellStyle name="40% - Accent6 4 6 7" xfId="33835"/>
    <cellStyle name="40% - Accent6 4 6 7 2" xfId="33836"/>
    <cellStyle name="40% - Accent6 4 6 8" xfId="33837"/>
    <cellStyle name="40% - Accent6 4 6 9" xfId="33838"/>
    <cellStyle name="40% - Accent6 4 7" xfId="13649"/>
    <cellStyle name="40% - Accent6 4 7 2" xfId="33839"/>
    <cellStyle name="40% - Accent6 4 7 2 2" xfId="33840"/>
    <cellStyle name="40% - Accent6 4 7 2 2 2" xfId="33841"/>
    <cellStyle name="40% - Accent6 4 7 2 2 3" xfId="33842"/>
    <cellStyle name="40% - Accent6 4 7 2 3" xfId="33843"/>
    <cellStyle name="40% - Accent6 4 7 2 3 2" xfId="33844"/>
    <cellStyle name="40% - Accent6 4 7 2 3 3" xfId="33845"/>
    <cellStyle name="40% - Accent6 4 7 2 4" xfId="33846"/>
    <cellStyle name="40% - Accent6 4 7 2 4 2" xfId="33847"/>
    <cellStyle name="40% - Accent6 4 7 2 5" xfId="33848"/>
    <cellStyle name="40% - Accent6 4 7 2 6" xfId="33849"/>
    <cellStyle name="40% - Accent6 4 7 3" xfId="33850"/>
    <cellStyle name="40% - Accent6 4 7 3 2" xfId="33851"/>
    <cellStyle name="40% - Accent6 4 7 3 2 2" xfId="33852"/>
    <cellStyle name="40% - Accent6 4 7 3 2 3" xfId="33853"/>
    <cellStyle name="40% - Accent6 4 7 3 3" xfId="33854"/>
    <cellStyle name="40% - Accent6 4 7 3 3 2" xfId="33855"/>
    <cellStyle name="40% - Accent6 4 7 3 3 3" xfId="33856"/>
    <cellStyle name="40% - Accent6 4 7 3 4" xfId="33857"/>
    <cellStyle name="40% - Accent6 4 7 3 4 2" xfId="33858"/>
    <cellStyle name="40% - Accent6 4 7 3 5" xfId="33859"/>
    <cellStyle name="40% - Accent6 4 7 3 6" xfId="33860"/>
    <cellStyle name="40% - Accent6 4 7 4" xfId="33861"/>
    <cellStyle name="40% - Accent6 4 7 4 2" xfId="33862"/>
    <cellStyle name="40% - Accent6 4 7 4 2 2" xfId="33863"/>
    <cellStyle name="40% - Accent6 4 7 4 2 3" xfId="33864"/>
    <cellStyle name="40% - Accent6 4 7 4 3" xfId="33865"/>
    <cellStyle name="40% - Accent6 4 7 4 3 2" xfId="33866"/>
    <cellStyle name="40% - Accent6 4 7 4 4" xfId="33867"/>
    <cellStyle name="40% - Accent6 4 7 4 5" xfId="33868"/>
    <cellStyle name="40% - Accent6 4 7 5" xfId="33869"/>
    <cellStyle name="40% - Accent6 4 7 5 2" xfId="33870"/>
    <cellStyle name="40% - Accent6 4 7 5 3" xfId="33871"/>
    <cellStyle name="40% - Accent6 4 7 6" xfId="33872"/>
    <cellStyle name="40% - Accent6 4 7 6 2" xfId="33873"/>
    <cellStyle name="40% - Accent6 4 7 6 3" xfId="33874"/>
    <cellStyle name="40% - Accent6 4 7 7" xfId="33875"/>
    <cellStyle name="40% - Accent6 4 7 7 2" xfId="33876"/>
    <cellStyle name="40% - Accent6 4 7 8" xfId="33877"/>
    <cellStyle name="40% - Accent6 4 7 9" xfId="33878"/>
    <cellStyle name="40% - Accent6 4 8" xfId="33879"/>
    <cellStyle name="40% - Accent6 4 8 2" xfId="33880"/>
    <cellStyle name="40% - Accent6 4 8 2 2" xfId="33881"/>
    <cellStyle name="40% - Accent6 4 8 2 3" xfId="33882"/>
    <cellStyle name="40% - Accent6 4 8 3" xfId="33883"/>
    <cellStyle name="40% - Accent6 4 8 3 2" xfId="33884"/>
    <cellStyle name="40% - Accent6 4 8 3 3" xfId="33885"/>
    <cellStyle name="40% - Accent6 4 8 4" xfId="33886"/>
    <cellStyle name="40% - Accent6 4 8 4 2" xfId="33887"/>
    <cellStyle name="40% - Accent6 4 8 5" xfId="33888"/>
    <cellStyle name="40% - Accent6 4 8 6" xfId="33889"/>
    <cellStyle name="40% - Accent6 4 9" xfId="33890"/>
    <cellStyle name="40% - Accent6 4 9 2" xfId="33891"/>
    <cellStyle name="40% - Accent6 4 9 2 2" xfId="33892"/>
    <cellStyle name="40% - Accent6 4 9 2 3" xfId="33893"/>
    <cellStyle name="40% - Accent6 4 9 3" xfId="33894"/>
    <cellStyle name="40% - Accent6 4 9 3 2" xfId="33895"/>
    <cellStyle name="40% - Accent6 4 9 3 3" xfId="33896"/>
    <cellStyle name="40% - Accent6 4 9 4" xfId="33897"/>
    <cellStyle name="40% - Accent6 4 9 4 2" xfId="33898"/>
    <cellStyle name="40% - Accent6 4 9 5" xfId="33899"/>
    <cellStyle name="40% - Accent6 4 9 6" xfId="33900"/>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xfId="62035" builtinId="32" customBuiltin="1"/>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901"/>
    <cellStyle name="60% - Accent1 2 5" xfId="33902"/>
    <cellStyle name="60% - Accent1 2 6" xfId="33903"/>
    <cellStyle name="60% - Accent1 3" xfId="2731"/>
    <cellStyle name="60% - Accent1 3 2" xfId="13656"/>
    <cellStyle name="60% - Accent1 3 3" xfId="33904"/>
    <cellStyle name="60% - Accent1 4" xfId="2732"/>
    <cellStyle name="60% - Accent1 4 2" xfId="13657"/>
    <cellStyle name="60% - Accent1 4 3" xfId="33905"/>
    <cellStyle name="60% - Accent1 5" xfId="8932"/>
    <cellStyle name="60% - Accent1 5 2" xfId="33906"/>
    <cellStyle name="60% - Accent1 6" xfId="8933"/>
    <cellStyle name="60% - Accent1 6 2" xfId="33907"/>
    <cellStyle name="60% - Accent1 7" xfId="8934"/>
    <cellStyle name="60% - Accent1 7 2" xfId="33908"/>
    <cellStyle name="60% - Accent1 8" xfId="8935"/>
    <cellStyle name="60% - Accent1 8 2" xfId="33909"/>
    <cellStyle name="60% - Accent1 9" xfId="8936"/>
    <cellStyle name="60% - Accent2" xfId="62039" builtinId="36" customBuiltin="1"/>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910"/>
    <cellStyle name="60% - Accent2 2 5" xfId="33911"/>
    <cellStyle name="60% - Accent2 2 6" xfId="33912"/>
    <cellStyle name="60% - Accent2 3" xfId="2735"/>
    <cellStyle name="60% - Accent2 3 2" xfId="13659"/>
    <cellStyle name="60% - Accent2 3 3" xfId="33913"/>
    <cellStyle name="60% - Accent2 4" xfId="2736"/>
    <cellStyle name="60% - Accent2 4 2" xfId="13660"/>
    <cellStyle name="60% - Accent2 4 3" xfId="33914"/>
    <cellStyle name="60% - Accent2 5" xfId="8945"/>
    <cellStyle name="60% - Accent2 5 2" xfId="33915"/>
    <cellStyle name="60% - Accent2 6" xfId="8946"/>
    <cellStyle name="60% - Accent2 6 2" xfId="33916"/>
    <cellStyle name="60% - Accent2 7" xfId="8947"/>
    <cellStyle name="60% - Accent2 7 2" xfId="33917"/>
    <cellStyle name="60% - Accent2 8" xfId="8948"/>
    <cellStyle name="60% - Accent2 8 2" xfId="33918"/>
    <cellStyle name="60% - Accent2 9" xfId="8949"/>
    <cellStyle name="60% - Accent3" xfId="62043" builtinId="40" customBuiltin="1"/>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919"/>
    <cellStyle name="60% - Accent3 2 5" xfId="33920"/>
    <cellStyle name="60% - Accent3 2 6" xfId="33921"/>
    <cellStyle name="60% - Accent3 3" xfId="2739"/>
    <cellStyle name="60% - Accent3 3 2" xfId="13662"/>
    <cellStyle name="60% - Accent3 3 3" xfId="33922"/>
    <cellStyle name="60% - Accent3 4" xfId="2740"/>
    <cellStyle name="60% - Accent3 4 2" xfId="13663"/>
    <cellStyle name="60% - Accent3 5" xfId="8958"/>
    <cellStyle name="60% - Accent3 5 2" xfId="33923"/>
    <cellStyle name="60% - Accent3 6" xfId="8959"/>
    <cellStyle name="60% - Accent3 6 2" xfId="33924"/>
    <cellStyle name="60% - Accent3 7" xfId="8960"/>
    <cellStyle name="60% - Accent3 7 2" xfId="33925"/>
    <cellStyle name="60% - Accent3 8" xfId="8961"/>
    <cellStyle name="60% - Accent3 8 2" xfId="33926"/>
    <cellStyle name="60% - Accent3 9" xfId="8962"/>
    <cellStyle name="60% - Accent4" xfId="62047" builtinId="44" customBuiltin="1"/>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927"/>
    <cellStyle name="60% - Accent4 2 5" xfId="33928"/>
    <cellStyle name="60% - Accent4 2 6" xfId="33929"/>
    <cellStyle name="60% - Accent4 3" xfId="2743"/>
    <cellStyle name="60% - Accent4 3 2" xfId="13665"/>
    <cellStyle name="60% - Accent4 3 3" xfId="33930"/>
    <cellStyle name="60% - Accent4 4" xfId="2744"/>
    <cellStyle name="60% - Accent4 4 2" xfId="13666"/>
    <cellStyle name="60% - Accent4 5" xfId="8971"/>
    <cellStyle name="60% - Accent4 5 2" xfId="33931"/>
    <cellStyle name="60% - Accent4 6" xfId="8972"/>
    <cellStyle name="60% - Accent4 6 2" xfId="33932"/>
    <cellStyle name="60% - Accent4 7" xfId="8973"/>
    <cellStyle name="60% - Accent4 7 2" xfId="33933"/>
    <cellStyle name="60% - Accent4 8" xfId="8974"/>
    <cellStyle name="60% - Accent4 8 2" xfId="33934"/>
    <cellStyle name="60% - Accent4 9" xfId="8975"/>
    <cellStyle name="60% - Accent5" xfId="62051" builtinId="48" customBuiltin="1"/>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935"/>
    <cellStyle name="60% - Accent5 2 5" xfId="33936"/>
    <cellStyle name="60% - Accent5 2 6" xfId="33937"/>
    <cellStyle name="60% - Accent5 3" xfId="2747"/>
    <cellStyle name="60% - Accent5 3 2" xfId="13668"/>
    <cellStyle name="60% - Accent5 3 3" xfId="33938"/>
    <cellStyle name="60% - Accent5 4" xfId="2748"/>
    <cellStyle name="60% - Accent5 4 2" xfId="13669"/>
    <cellStyle name="60% - Accent5 4 3" xfId="33939"/>
    <cellStyle name="60% - Accent5 5" xfId="8984"/>
    <cellStyle name="60% - Accent5 5 2" xfId="33940"/>
    <cellStyle name="60% - Accent5 6" xfId="8985"/>
    <cellStyle name="60% - Accent5 6 2" xfId="33941"/>
    <cellStyle name="60% - Accent5 7" xfId="8986"/>
    <cellStyle name="60% - Accent5 7 2" xfId="33942"/>
    <cellStyle name="60% - Accent5 8" xfId="8987"/>
    <cellStyle name="60% - Accent5 8 2" xfId="33943"/>
    <cellStyle name="60% - Accent5 9" xfId="8988"/>
    <cellStyle name="60% - Accent6" xfId="62055" builtinId="52" customBuiltin="1"/>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944"/>
    <cellStyle name="60% - Accent6 2 5" xfId="33945"/>
    <cellStyle name="60% - Accent6 2 6" xfId="33946"/>
    <cellStyle name="60% - Accent6 3" xfId="2751"/>
    <cellStyle name="60% - Accent6 3 2" xfId="13671"/>
    <cellStyle name="60% - Accent6 3 3" xfId="33947"/>
    <cellStyle name="60% - Accent6 4" xfId="2752"/>
    <cellStyle name="60% - Accent6 4 2" xfId="13672"/>
    <cellStyle name="60% - Accent6 5" xfId="8997"/>
    <cellStyle name="60% - Accent6 5 2" xfId="33948"/>
    <cellStyle name="60% - Accent6 6" xfId="8998"/>
    <cellStyle name="60% - Accent6 6 2" xfId="33949"/>
    <cellStyle name="60% - Accent6 7" xfId="8999"/>
    <cellStyle name="60% - Accent6 7 2" xfId="33950"/>
    <cellStyle name="60% - Accent6 8" xfId="9000"/>
    <cellStyle name="60% - Accent6 8 2" xfId="33951"/>
    <cellStyle name="60% - Accent6 9" xfId="9001"/>
    <cellStyle name="ac" xfId="9002"/>
    <cellStyle name="ac 2" xfId="33952"/>
    <cellStyle name="Accent1" xfId="62032" builtinId="29" customBuiltin="1"/>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953"/>
    <cellStyle name="Accent1 2 5" xfId="33954"/>
    <cellStyle name="Accent1 2 6" xfId="33955"/>
    <cellStyle name="Accent1 3" xfId="2755"/>
    <cellStyle name="Accent1 3 2" xfId="13674"/>
    <cellStyle name="Accent1 3 3" xfId="33956"/>
    <cellStyle name="Accent1 4" xfId="2756"/>
    <cellStyle name="Accent1 4 2" xfId="13675"/>
    <cellStyle name="Accent1 5" xfId="9011"/>
    <cellStyle name="Accent1 5 2" xfId="33957"/>
    <cellStyle name="Accent1 6" xfId="9012"/>
    <cellStyle name="Accent1 6 2" xfId="33958"/>
    <cellStyle name="Accent1 7" xfId="9013"/>
    <cellStyle name="Accent1 7 2" xfId="33959"/>
    <cellStyle name="Accent1 8" xfId="9014"/>
    <cellStyle name="Accent1 8 2" xfId="33960"/>
    <cellStyle name="Accent1 9" xfId="9015"/>
    <cellStyle name="Accent2" xfId="62036" builtinId="33" customBuiltin="1"/>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961"/>
    <cellStyle name="Accent2 2 5" xfId="33962"/>
    <cellStyle name="Accent2 2 6" xfId="33963"/>
    <cellStyle name="Accent2 3" xfId="2759"/>
    <cellStyle name="Accent2 3 2" xfId="13677"/>
    <cellStyle name="Accent2 3 3" xfId="33964"/>
    <cellStyle name="Accent2 4" xfId="2760"/>
    <cellStyle name="Accent2 4 2" xfId="13678"/>
    <cellStyle name="Accent2 5" xfId="9024"/>
    <cellStyle name="Accent2 5 2" xfId="33965"/>
    <cellStyle name="Accent2 6" xfId="9025"/>
    <cellStyle name="Accent2 6 2" xfId="33966"/>
    <cellStyle name="Accent2 7" xfId="9026"/>
    <cellStyle name="Accent2 7 2" xfId="33967"/>
    <cellStyle name="Accent2 8" xfId="9027"/>
    <cellStyle name="Accent2 8 2" xfId="33968"/>
    <cellStyle name="Accent2 9" xfId="9028"/>
    <cellStyle name="Accent3" xfId="62040" builtinId="37" customBuiltin="1"/>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969"/>
    <cellStyle name="Accent3 2 5" xfId="33970"/>
    <cellStyle name="Accent3 2 6" xfId="33971"/>
    <cellStyle name="Accent3 3" xfId="2763"/>
    <cellStyle name="Accent3 3 2" xfId="13680"/>
    <cellStyle name="Accent3 3 3" xfId="33972"/>
    <cellStyle name="Accent3 4" xfId="2764"/>
    <cellStyle name="Accent3 4 2" xfId="13681"/>
    <cellStyle name="Accent3 5" xfId="9037"/>
    <cellStyle name="Accent3 5 2" xfId="33973"/>
    <cellStyle name="Accent3 6" xfId="9038"/>
    <cellStyle name="Accent3 6 2" xfId="33974"/>
    <cellStyle name="Accent3 7" xfId="9039"/>
    <cellStyle name="Accent3 7 2" xfId="33975"/>
    <cellStyle name="Accent3 8" xfId="9040"/>
    <cellStyle name="Accent3 8 2" xfId="33976"/>
    <cellStyle name="Accent3 9" xfId="9041"/>
    <cellStyle name="Accent4" xfId="62044" builtinId="41" customBuiltin="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977"/>
    <cellStyle name="Accent4 2 5" xfId="33978"/>
    <cellStyle name="Accent4 2 6" xfId="33979"/>
    <cellStyle name="Accent4 3" xfId="2767"/>
    <cellStyle name="Accent4 3 2" xfId="13683"/>
    <cellStyle name="Accent4 3 3" xfId="33980"/>
    <cellStyle name="Accent4 4" xfId="2768"/>
    <cellStyle name="Accent4 4 2" xfId="13684"/>
    <cellStyle name="Accent4 5" xfId="9050"/>
    <cellStyle name="Accent4 5 2" xfId="33981"/>
    <cellStyle name="Accent4 6" xfId="9051"/>
    <cellStyle name="Accent4 6 2" xfId="33982"/>
    <cellStyle name="Accent4 7" xfId="9052"/>
    <cellStyle name="Accent4 7 2" xfId="33983"/>
    <cellStyle name="Accent4 8" xfId="9053"/>
    <cellStyle name="Accent4 8 2" xfId="33984"/>
    <cellStyle name="Accent4 9" xfId="9054"/>
    <cellStyle name="Accent5" xfId="62048" builtinId="45" customBuiltin="1"/>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985"/>
    <cellStyle name="Accent5 2 5" xfId="33986"/>
    <cellStyle name="Accent5 2 6" xfId="33987"/>
    <cellStyle name="Accent5 3" xfId="2771"/>
    <cellStyle name="Accent5 3 2" xfId="13686"/>
    <cellStyle name="Accent5 3 3" xfId="33988"/>
    <cellStyle name="Accent5 4" xfId="2772"/>
    <cellStyle name="Accent5 4 2" xfId="13687"/>
    <cellStyle name="Accent5 5" xfId="9063"/>
    <cellStyle name="Accent5 5 2" xfId="33989"/>
    <cellStyle name="Accent5 6" xfId="9064"/>
    <cellStyle name="Accent5 6 2" xfId="33990"/>
    <cellStyle name="Accent5 7" xfId="9065"/>
    <cellStyle name="Accent5 7 2" xfId="33991"/>
    <cellStyle name="Accent5 8" xfId="9066"/>
    <cellStyle name="Accent5 8 2" xfId="33992"/>
    <cellStyle name="Accent5 9" xfId="9067"/>
    <cellStyle name="Accent6" xfId="62052" builtinId="49" customBuiltin="1"/>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993"/>
    <cellStyle name="Accent6 2 5" xfId="33994"/>
    <cellStyle name="Accent6 2 6" xfId="33995"/>
    <cellStyle name="Accent6 3" xfId="2775"/>
    <cellStyle name="Accent6 3 2" xfId="13689"/>
    <cellStyle name="Accent6 3 3" xfId="33996"/>
    <cellStyle name="Accent6 4" xfId="2776"/>
    <cellStyle name="Accent6 4 2" xfId="13690"/>
    <cellStyle name="Accent6 5" xfId="9076"/>
    <cellStyle name="Accent6 5 2" xfId="33997"/>
    <cellStyle name="Accent6 6" xfId="9077"/>
    <cellStyle name="Accent6 6 2" xfId="33998"/>
    <cellStyle name="Accent6 7" xfId="9078"/>
    <cellStyle name="Accent6 7 2" xfId="33999"/>
    <cellStyle name="Accent6 8" xfId="9079"/>
    <cellStyle name="Accent6 8 2" xfId="34000"/>
    <cellStyle name="Accent6 9" xfId="9080"/>
    <cellStyle name="Bad" xfId="62022" builtinId="27" customBuiltin="1"/>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4001"/>
    <cellStyle name="Bad 2 5" xfId="34002"/>
    <cellStyle name="Bad 3" xfId="2779"/>
    <cellStyle name="Bad 3 2" xfId="13692"/>
    <cellStyle name="Bad 4" xfId="9089"/>
    <cellStyle name="Bad 4 2" xfId="34003"/>
    <cellStyle name="Bad 5" xfId="9090"/>
    <cellStyle name="Bad 5 2" xfId="34004"/>
    <cellStyle name="Bad 6" xfId="9091"/>
    <cellStyle name="Bad 6 2" xfId="34005"/>
    <cellStyle name="Bad 7" xfId="9092"/>
    <cellStyle name="Bad 7 2" xfId="34006"/>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xfId="62026" builtinId="22" customBuiltin="1"/>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xfId="62028" builtinId="23" customBuiltin="1"/>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4007"/>
    <cellStyle name="Check Cell 2 5" xfId="34008"/>
    <cellStyle name="Check Cell 3" xfId="3152"/>
    <cellStyle name="Check Cell 3 2" xfId="13709"/>
    <cellStyle name="Check Cell 4" xfId="9403"/>
    <cellStyle name="Check Cell 4 2" xfId="34009"/>
    <cellStyle name="Check Cell 5" xfId="9404"/>
    <cellStyle name="Check Cell 5 2" xfId="34010"/>
    <cellStyle name="Check Cell 6" xfId="9405"/>
    <cellStyle name="Check Cell 6 2" xfId="34011"/>
    <cellStyle name="Check Cell 7" xfId="9406"/>
    <cellStyle name="Check Cell 7 2" xfId="34012"/>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14584"/>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14585"/>
    <cellStyle name="ColumnAttributeValue" xfId="3160"/>
    <cellStyle name="ColumnAttributeValue 2" xfId="3161"/>
    <cellStyle name="ColumnAttributeValue 2 2" xfId="9413"/>
    <cellStyle name="ColumnAttributeValue 2 3" xfId="9414"/>
    <cellStyle name="ColumnAttributeValue 3" xfId="3162"/>
    <cellStyle name="ColumnAttributeValue 4" xfId="14586"/>
    <cellStyle name="ColumnHeadingPrompt" xfId="3163"/>
    <cellStyle name="ColumnHeadingPrompt 2" xfId="3164"/>
    <cellStyle name="ColumnHeadingPrompt 2 2" xfId="9415"/>
    <cellStyle name="ColumnHeadingPrompt 2 3" xfId="9416"/>
    <cellStyle name="ColumnHeadingPrompt 3" xfId="3165"/>
    <cellStyle name="ColumnHeadingPrompt 4" xfId="14587"/>
    <cellStyle name="ColumnHeadingValue" xfId="3166"/>
    <cellStyle name="ColumnHeadingValue 2" xfId="3167"/>
    <cellStyle name="ColumnHeadingValue 2 2" xfId="13955"/>
    <cellStyle name="ColumnHeadingValue 3" xfId="3168"/>
    <cellStyle name="ColumnHeadingValue 4" xfId="14588"/>
    <cellStyle name="Comma" xfId="4"/>
    <cellStyle name="Comma [0]" xfId="5"/>
    <cellStyle name="Comma [0] 2" xfId="3169"/>
    <cellStyle name="Comma [0] 2 2" xfId="3170"/>
    <cellStyle name="Comma [0] 2 3" xfId="340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4014"/>
    <cellStyle name="Comma [0] 5 4" xfId="14224"/>
    <cellStyle name="Comma [0] 6" xfId="14228"/>
    <cellStyle name="Comma [0] 6 2" xfId="14229"/>
    <cellStyle name="Comma [0] 6 2 2" xfId="14230"/>
    <cellStyle name="Comma [0] 6 3" xfId="14231"/>
    <cellStyle name="Comma 10" xfId="3177"/>
    <cellStyle name="Comma 10 10" xfId="14589"/>
    <cellStyle name="Comma 10 10 2" xfId="34015"/>
    <cellStyle name="Comma 10 10 2 2" xfId="34016"/>
    <cellStyle name="Comma 10 10 2 3" xfId="34017"/>
    <cellStyle name="Comma 10 10 3" xfId="34018"/>
    <cellStyle name="Comma 10 10 3 2" xfId="34019"/>
    <cellStyle name="Comma 10 10 4" xfId="34020"/>
    <cellStyle name="Comma 10 10 5" xfId="34021"/>
    <cellStyle name="Comma 10 11" xfId="34022"/>
    <cellStyle name="Comma 10 11 2" xfId="34023"/>
    <cellStyle name="Comma 10 11 3" xfId="34024"/>
    <cellStyle name="Comma 10 12" xfId="34025"/>
    <cellStyle name="Comma 10 12 2" xfId="34026"/>
    <cellStyle name="Comma 10 12 3" xfId="34027"/>
    <cellStyle name="Comma 10 13" xfId="34028"/>
    <cellStyle name="Comma 10 13 2" xfId="34029"/>
    <cellStyle name="Comma 10 14" xfId="34030"/>
    <cellStyle name="Comma 10 15" xfId="34031"/>
    <cellStyle name="Comma 10 16" xfId="34032"/>
    <cellStyle name="Comma 10 2" xfId="3178"/>
    <cellStyle name="Comma 10 2 10" xfId="34033"/>
    <cellStyle name="Comma 10 2 10 2" xfId="34034"/>
    <cellStyle name="Comma 10 2 10 3" xfId="34035"/>
    <cellStyle name="Comma 10 2 11" xfId="34036"/>
    <cellStyle name="Comma 10 2 11 2" xfId="34037"/>
    <cellStyle name="Comma 10 2 11 3" xfId="34038"/>
    <cellStyle name="Comma 10 2 12" xfId="34039"/>
    <cellStyle name="Comma 10 2 12 2" xfId="34040"/>
    <cellStyle name="Comma 10 2 13" xfId="34041"/>
    <cellStyle name="Comma 10 2 14" xfId="34042"/>
    <cellStyle name="Comma 10 2 15" xfId="34043"/>
    <cellStyle name="Comma 10 2 2" xfId="3179"/>
    <cellStyle name="Comma 10 2 2 10" xfId="34044"/>
    <cellStyle name="Comma 10 2 2 10 2" xfId="34045"/>
    <cellStyle name="Comma 10 2 2 10 3" xfId="34046"/>
    <cellStyle name="Comma 10 2 2 11" xfId="34047"/>
    <cellStyle name="Comma 10 2 2 11 2" xfId="34048"/>
    <cellStyle name="Comma 10 2 2 12" xfId="34049"/>
    <cellStyle name="Comma 10 2 2 13" xfId="34050"/>
    <cellStyle name="Comma 10 2 2 14" xfId="34051"/>
    <cellStyle name="Comma 10 2 2 2" xfId="3180"/>
    <cellStyle name="Comma 10 2 2 2 10" xfId="34052"/>
    <cellStyle name="Comma 10 2 2 2 10 2" xfId="34053"/>
    <cellStyle name="Comma 10 2 2 2 11" xfId="34054"/>
    <cellStyle name="Comma 10 2 2 2 12" xfId="34055"/>
    <cellStyle name="Comma 10 2 2 2 2" xfId="3181"/>
    <cellStyle name="Comma 10 2 2 2 2 10" xfId="34056"/>
    <cellStyle name="Comma 10 2 2 2 2 2" xfId="3182"/>
    <cellStyle name="Comma 10 2 2 2 2 2 2" xfId="3183"/>
    <cellStyle name="Comma 10 2 2 2 2 2 2 2" xfId="34057"/>
    <cellStyle name="Comma 10 2 2 2 2 2 2 2 2" xfId="34058"/>
    <cellStyle name="Comma 10 2 2 2 2 2 2 2 3" xfId="34059"/>
    <cellStyle name="Comma 10 2 2 2 2 2 2 3" xfId="34060"/>
    <cellStyle name="Comma 10 2 2 2 2 2 2 3 2" xfId="34061"/>
    <cellStyle name="Comma 10 2 2 2 2 2 2 3 3" xfId="34062"/>
    <cellStyle name="Comma 10 2 2 2 2 2 2 4" xfId="34063"/>
    <cellStyle name="Comma 10 2 2 2 2 2 2 4 2" xfId="34064"/>
    <cellStyle name="Comma 10 2 2 2 2 2 2 5" xfId="34065"/>
    <cellStyle name="Comma 10 2 2 2 2 2 2 6" xfId="34066"/>
    <cellStyle name="Comma 10 2 2 2 2 2 3" xfId="34067"/>
    <cellStyle name="Comma 10 2 2 2 2 2 3 2" xfId="34068"/>
    <cellStyle name="Comma 10 2 2 2 2 2 3 2 2" xfId="34069"/>
    <cellStyle name="Comma 10 2 2 2 2 2 3 2 3" xfId="34070"/>
    <cellStyle name="Comma 10 2 2 2 2 2 3 3" xfId="34071"/>
    <cellStyle name="Comma 10 2 2 2 2 2 3 3 2" xfId="34072"/>
    <cellStyle name="Comma 10 2 2 2 2 2 3 3 3" xfId="34073"/>
    <cellStyle name="Comma 10 2 2 2 2 2 3 4" xfId="34074"/>
    <cellStyle name="Comma 10 2 2 2 2 2 3 4 2" xfId="34075"/>
    <cellStyle name="Comma 10 2 2 2 2 2 3 5" xfId="34076"/>
    <cellStyle name="Comma 10 2 2 2 2 2 3 6" xfId="34077"/>
    <cellStyle name="Comma 10 2 2 2 2 2 4" xfId="34078"/>
    <cellStyle name="Comma 10 2 2 2 2 2 4 2" xfId="34079"/>
    <cellStyle name="Comma 10 2 2 2 2 2 4 2 2" xfId="34080"/>
    <cellStyle name="Comma 10 2 2 2 2 2 4 2 3" xfId="34081"/>
    <cellStyle name="Comma 10 2 2 2 2 2 4 3" xfId="34082"/>
    <cellStyle name="Comma 10 2 2 2 2 2 4 3 2" xfId="34083"/>
    <cellStyle name="Comma 10 2 2 2 2 2 4 4" xfId="34084"/>
    <cellStyle name="Comma 10 2 2 2 2 2 4 5" xfId="34085"/>
    <cellStyle name="Comma 10 2 2 2 2 2 5" xfId="34086"/>
    <cellStyle name="Comma 10 2 2 2 2 2 5 2" xfId="34087"/>
    <cellStyle name="Comma 10 2 2 2 2 2 5 3" xfId="34088"/>
    <cellStyle name="Comma 10 2 2 2 2 2 6" xfId="34089"/>
    <cellStyle name="Comma 10 2 2 2 2 2 6 2" xfId="34090"/>
    <cellStyle name="Comma 10 2 2 2 2 2 6 3" xfId="34091"/>
    <cellStyle name="Comma 10 2 2 2 2 2 7" xfId="34092"/>
    <cellStyle name="Comma 10 2 2 2 2 2 7 2" xfId="34093"/>
    <cellStyle name="Comma 10 2 2 2 2 2 8" xfId="34094"/>
    <cellStyle name="Comma 10 2 2 2 2 2 9" xfId="34095"/>
    <cellStyle name="Comma 10 2 2 2 2 3" xfId="3184"/>
    <cellStyle name="Comma 10 2 2 2 2 3 2" xfId="34096"/>
    <cellStyle name="Comma 10 2 2 2 2 3 2 2" xfId="34097"/>
    <cellStyle name="Comma 10 2 2 2 2 3 2 3" xfId="34098"/>
    <cellStyle name="Comma 10 2 2 2 2 3 3" xfId="34099"/>
    <cellStyle name="Comma 10 2 2 2 2 3 3 2" xfId="34100"/>
    <cellStyle name="Comma 10 2 2 2 2 3 3 3" xfId="34101"/>
    <cellStyle name="Comma 10 2 2 2 2 3 4" xfId="34102"/>
    <cellStyle name="Comma 10 2 2 2 2 3 4 2" xfId="34103"/>
    <cellStyle name="Comma 10 2 2 2 2 3 5" xfId="34104"/>
    <cellStyle name="Comma 10 2 2 2 2 3 6" xfId="34105"/>
    <cellStyle name="Comma 10 2 2 2 2 4" xfId="34106"/>
    <cellStyle name="Comma 10 2 2 2 2 4 2" xfId="34107"/>
    <cellStyle name="Comma 10 2 2 2 2 4 2 2" xfId="34108"/>
    <cellStyle name="Comma 10 2 2 2 2 4 2 3" xfId="34109"/>
    <cellStyle name="Comma 10 2 2 2 2 4 3" xfId="34110"/>
    <cellStyle name="Comma 10 2 2 2 2 4 3 2" xfId="34111"/>
    <cellStyle name="Comma 10 2 2 2 2 4 3 3" xfId="34112"/>
    <cellStyle name="Comma 10 2 2 2 2 4 4" xfId="34113"/>
    <cellStyle name="Comma 10 2 2 2 2 4 4 2" xfId="34114"/>
    <cellStyle name="Comma 10 2 2 2 2 4 5" xfId="34115"/>
    <cellStyle name="Comma 10 2 2 2 2 4 6" xfId="34116"/>
    <cellStyle name="Comma 10 2 2 2 2 5" xfId="34117"/>
    <cellStyle name="Comma 10 2 2 2 2 5 2" xfId="34118"/>
    <cellStyle name="Comma 10 2 2 2 2 5 2 2" xfId="34119"/>
    <cellStyle name="Comma 10 2 2 2 2 5 2 3" xfId="34120"/>
    <cellStyle name="Comma 10 2 2 2 2 5 3" xfId="34121"/>
    <cellStyle name="Comma 10 2 2 2 2 5 3 2" xfId="34122"/>
    <cellStyle name="Comma 10 2 2 2 2 5 4" xfId="34123"/>
    <cellStyle name="Comma 10 2 2 2 2 5 5" xfId="34124"/>
    <cellStyle name="Comma 10 2 2 2 2 6" xfId="34125"/>
    <cellStyle name="Comma 10 2 2 2 2 6 2" xfId="34126"/>
    <cellStyle name="Comma 10 2 2 2 2 6 3" xfId="34127"/>
    <cellStyle name="Comma 10 2 2 2 2 7" xfId="34128"/>
    <cellStyle name="Comma 10 2 2 2 2 7 2" xfId="34129"/>
    <cellStyle name="Comma 10 2 2 2 2 7 3" xfId="34130"/>
    <cellStyle name="Comma 10 2 2 2 2 8" xfId="34131"/>
    <cellStyle name="Comma 10 2 2 2 2 8 2" xfId="34132"/>
    <cellStyle name="Comma 10 2 2 2 2 9" xfId="34133"/>
    <cellStyle name="Comma 10 2 2 2 3" xfId="3185"/>
    <cellStyle name="Comma 10 2 2 2 3 2" xfId="3186"/>
    <cellStyle name="Comma 10 2 2 2 3 2 2" xfId="34134"/>
    <cellStyle name="Comma 10 2 2 2 3 2 2 2" xfId="34135"/>
    <cellStyle name="Comma 10 2 2 2 3 2 2 3" xfId="34136"/>
    <cellStyle name="Comma 10 2 2 2 3 2 3" xfId="34137"/>
    <cellStyle name="Comma 10 2 2 2 3 2 3 2" xfId="34138"/>
    <cellStyle name="Comma 10 2 2 2 3 2 3 3" xfId="34139"/>
    <cellStyle name="Comma 10 2 2 2 3 2 4" xfId="34140"/>
    <cellStyle name="Comma 10 2 2 2 3 2 4 2" xfId="34141"/>
    <cellStyle name="Comma 10 2 2 2 3 2 5" xfId="34142"/>
    <cellStyle name="Comma 10 2 2 2 3 2 6" xfId="34143"/>
    <cellStyle name="Comma 10 2 2 2 3 3" xfId="34144"/>
    <cellStyle name="Comma 10 2 2 2 3 3 2" xfId="34145"/>
    <cellStyle name="Comma 10 2 2 2 3 3 2 2" xfId="34146"/>
    <cellStyle name="Comma 10 2 2 2 3 3 2 3" xfId="34147"/>
    <cellStyle name="Comma 10 2 2 2 3 3 3" xfId="34148"/>
    <cellStyle name="Comma 10 2 2 2 3 3 3 2" xfId="34149"/>
    <cellStyle name="Comma 10 2 2 2 3 3 3 3" xfId="34150"/>
    <cellStyle name="Comma 10 2 2 2 3 3 4" xfId="34151"/>
    <cellStyle name="Comma 10 2 2 2 3 3 4 2" xfId="34152"/>
    <cellStyle name="Comma 10 2 2 2 3 3 5" xfId="34153"/>
    <cellStyle name="Comma 10 2 2 2 3 3 6" xfId="34154"/>
    <cellStyle name="Comma 10 2 2 2 3 4" xfId="34155"/>
    <cellStyle name="Comma 10 2 2 2 3 4 2" xfId="34156"/>
    <cellStyle name="Comma 10 2 2 2 3 4 2 2" xfId="34157"/>
    <cellStyle name="Comma 10 2 2 2 3 4 2 3" xfId="34158"/>
    <cellStyle name="Comma 10 2 2 2 3 4 3" xfId="34159"/>
    <cellStyle name="Comma 10 2 2 2 3 4 3 2" xfId="34160"/>
    <cellStyle name="Comma 10 2 2 2 3 4 4" xfId="34161"/>
    <cellStyle name="Comma 10 2 2 2 3 4 5" xfId="34162"/>
    <cellStyle name="Comma 10 2 2 2 3 5" xfId="34163"/>
    <cellStyle name="Comma 10 2 2 2 3 5 2" xfId="34164"/>
    <cellStyle name="Comma 10 2 2 2 3 5 3" xfId="34165"/>
    <cellStyle name="Comma 10 2 2 2 3 6" xfId="34166"/>
    <cellStyle name="Comma 10 2 2 2 3 6 2" xfId="34167"/>
    <cellStyle name="Comma 10 2 2 2 3 6 3" xfId="34168"/>
    <cellStyle name="Comma 10 2 2 2 3 7" xfId="34169"/>
    <cellStyle name="Comma 10 2 2 2 3 7 2" xfId="34170"/>
    <cellStyle name="Comma 10 2 2 2 3 8" xfId="34171"/>
    <cellStyle name="Comma 10 2 2 2 3 9" xfId="34172"/>
    <cellStyle name="Comma 10 2 2 2 4" xfId="3187"/>
    <cellStyle name="Comma 10 2 2 2 4 2" xfId="34173"/>
    <cellStyle name="Comma 10 2 2 2 4 2 2" xfId="34174"/>
    <cellStyle name="Comma 10 2 2 2 4 2 2 2" xfId="34175"/>
    <cellStyle name="Comma 10 2 2 2 4 2 2 3" xfId="34176"/>
    <cellStyle name="Comma 10 2 2 2 4 2 3" xfId="34177"/>
    <cellStyle name="Comma 10 2 2 2 4 2 3 2" xfId="34178"/>
    <cellStyle name="Comma 10 2 2 2 4 2 3 3" xfId="34179"/>
    <cellStyle name="Comma 10 2 2 2 4 2 4" xfId="34180"/>
    <cellStyle name="Comma 10 2 2 2 4 2 4 2" xfId="34181"/>
    <cellStyle name="Comma 10 2 2 2 4 2 5" xfId="34182"/>
    <cellStyle name="Comma 10 2 2 2 4 2 6" xfId="34183"/>
    <cellStyle name="Comma 10 2 2 2 4 3" xfId="34184"/>
    <cellStyle name="Comma 10 2 2 2 4 3 2" xfId="34185"/>
    <cellStyle name="Comma 10 2 2 2 4 3 2 2" xfId="34186"/>
    <cellStyle name="Comma 10 2 2 2 4 3 2 3" xfId="34187"/>
    <cellStyle name="Comma 10 2 2 2 4 3 3" xfId="34188"/>
    <cellStyle name="Comma 10 2 2 2 4 3 3 2" xfId="34189"/>
    <cellStyle name="Comma 10 2 2 2 4 3 3 3" xfId="34190"/>
    <cellStyle name="Comma 10 2 2 2 4 3 4" xfId="34191"/>
    <cellStyle name="Comma 10 2 2 2 4 3 4 2" xfId="34192"/>
    <cellStyle name="Comma 10 2 2 2 4 3 5" xfId="34193"/>
    <cellStyle name="Comma 10 2 2 2 4 3 6" xfId="34194"/>
    <cellStyle name="Comma 10 2 2 2 4 4" xfId="34195"/>
    <cellStyle name="Comma 10 2 2 2 4 4 2" xfId="34196"/>
    <cellStyle name="Comma 10 2 2 2 4 4 2 2" xfId="34197"/>
    <cellStyle name="Comma 10 2 2 2 4 4 2 3" xfId="34198"/>
    <cellStyle name="Comma 10 2 2 2 4 4 3" xfId="34199"/>
    <cellStyle name="Comma 10 2 2 2 4 4 3 2" xfId="34200"/>
    <cellStyle name="Comma 10 2 2 2 4 4 4" xfId="34201"/>
    <cellStyle name="Comma 10 2 2 2 4 4 5" xfId="34202"/>
    <cellStyle name="Comma 10 2 2 2 4 5" xfId="34203"/>
    <cellStyle name="Comma 10 2 2 2 4 5 2" xfId="34204"/>
    <cellStyle name="Comma 10 2 2 2 4 5 3" xfId="34205"/>
    <cellStyle name="Comma 10 2 2 2 4 6" xfId="34206"/>
    <cellStyle name="Comma 10 2 2 2 4 6 2" xfId="34207"/>
    <cellStyle name="Comma 10 2 2 2 4 6 3" xfId="34208"/>
    <cellStyle name="Comma 10 2 2 2 4 7" xfId="34209"/>
    <cellStyle name="Comma 10 2 2 2 4 7 2" xfId="34210"/>
    <cellStyle name="Comma 10 2 2 2 4 8" xfId="34211"/>
    <cellStyle name="Comma 10 2 2 2 4 9" xfId="34212"/>
    <cellStyle name="Comma 10 2 2 2 5" xfId="34213"/>
    <cellStyle name="Comma 10 2 2 2 5 2" xfId="34214"/>
    <cellStyle name="Comma 10 2 2 2 5 2 2" xfId="34215"/>
    <cellStyle name="Comma 10 2 2 2 5 2 3" xfId="34216"/>
    <cellStyle name="Comma 10 2 2 2 5 3" xfId="34217"/>
    <cellStyle name="Comma 10 2 2 2 5 3 2" xfId="34218"/>
    <cellStyle name="Comma 10 2 2 2 5 3 3" xfId="34219"/>
    <cellStyle name="Comma 10 2 2 2 5 4" xfId="34220"/>
    <cellStyle name="Comma 10 2 2 2 5 4 2" xfId="34221"/>
    <cellStyle name="Comma 10 2 2 2 5 5" xfId="34222"/>
    <cellStyle name="Comma 10 2 2 2 5 6" xfId="34223"/>
    <cellStyle name="Comma 10 2 2 2 6" xfId="34224"/>
    <cellStyle name="Comma 10 2 2 2 6 2" xfId="34225"/>
    <cellStyle name="Comma 10 2 2 2 6 2 2" xfId="34226"/>
    <cellStyle name="Comma 10 2 2 2 6 2 3" xfId="34227"/>
    <cellStyle name="Comma 10 2 2 2 6 3" xfId="34228"/>
    <cellStyle name="Comma 10 2 2 2 6 3 2" xfId="34229"/>
    <cellStyle name="Comma 10 2 2 2 6 3 3" xfId="34230"/>
    <cellStyle name="Comma 10 2 2 2 6 4" xfId="34231"/>
    <cellStyle name="Comma 10 2 2 2 6 4 2" xfId="34232"/>
    <cellStyle name="Comma 10 2 2 2 6 5" xfId="34233"/>
    <cellStyle name="Comma 10 2 2 2 6 6" xfId="34234"/>
    <cellStyle name="Comma 10 2 2 2 7" xfId="34235"/>
    <cellStyle name="Comma 10 2 2 2 7 2" xfId="34236"/>
    <cellStyle name="Comma 10 2 2 2 7 2 2" xfId="34237"/>
    <cellStyle name="Comma 10 2 2 2 7 2 3" xfId="34238"/>
    <cellStyle name="Comma 10 2 2 2 7 3" xfId="34239"/>
    <cellStyle name="Comma 10 2 2 2 7 3 2" xfId="34240"/>
    <cellStyle name="Comma 10 2 2 2 7 4" xfId="34241"/>
    <cellStyle name="Comma 10 2 2 2 7 5" xfId="34242"/>
    <cellStyle name="Comma 10 2 2 2 8" xfId="34243"/>
    <cellStyle name="Comma 10 2 2 2 8 2" xfId="34244"/>
    <cellStyle name="Comma 10 2 2 2 8 3" xfId="34245"/>
    <cellStyle name="Comma 10 2 2 2 9" xfId="34246"/>
    <cellStyle name="Comma 10 2 2 2 9 2" xfId="34247"/>
    <cellStyle name="Comma 10 2 2 2 9 3" xfId="34248"/>
    <cellStyle name="Comma 10 2 2 3" xfId="3188"/>
    <cellStyle name="Comma 10 2 2 3 10" xfId="34249"/>
    <cellStyle name="Comma 10 2 2 3 2" xfId="3189"/>
    <cellStyle name="Comma 10 2 2 3 2 2" xfId="3190"/>
    <cellStyle name="Comma 10 2 2 3 2 2 2" xfId="34250"/>
    <cellStyle name="Comma 10 2 2 3 2 2 2 2" xfId="34251"/>
    <cellStyle name="Comma 10 2 2 3 2 2 2 3" xfId="34252"/>
    <cellStyle name="Comma 10 2 2 3 2 2 3" xfId="34253"/>
    <cellStyle name="Comma 10 2 2 3 2 2 3 2" xfId="34254"/>
    <cellStyle name="Comma 10 2 2 3 2 2 3 3" xfId="34255"/>
    <cellStyle name="Comma 10 2 2 3 2 2 4" xfId="34256"/>
    <cellStyle name="Comma 10 2 2 3 2 2 4 2" xfId="34257"/>
    <cellStyle name="Comma 10 2 2 3 2 2 5" xfId="34258"/>
    <cellStyle name="Comma 10 2 2 3 2 2 6" xfId="34259"/>
    <cellStyle name="Comma 10 2 2 3 2 3" xfId="34260"/>
    <cellStyle name="Comma 10 2 2 3 2 3 2" xfId="34261"/>
    <cellStyle name="Comma 10 2 2 3 2 3 2 2" xfId="34262"/>
    <cellStyle name="Comma 10 2 2 3 2 3 2 3" xfId="34263"/>
    <cellStyle name="Comma 10 2 2 3 2 3 3" xfId="34264"/>
    <cellStyle name="Comma 10 2 2 3 2 3 3 2" xfId="34265"/>
    <cellStyle name="Comma 10 2 2 3 2 3 3 3" xfId="34266"/>
    <cellStyle name="Comma 10 2 2 3 2 3 4" xfId="34267"/>
    <cellStyle name="Comma 10 2 2 3 2 3 4 2" xfId="34268"/>
    <cellStyle name="Comma 10 2 2 3 2 3 5" xfId="34269"/>
    <cellStyle name="Comma 10 2 2 3 2 3 6" xfId="34270"/>
    <cellStyle name="Comma 10 2 2 3 2 4" xfId="34271"/>
    <cellStyle name="Comma 10 2 2 3 2 4 2" xfId="34272"/>
    <cellStyle name="Comma 10 2 2 3 2 4 2 2" xfId="34273"/>
    <cellStyle name="Comma 10 2 2 3 2 4 2 3" xfId="34274"/>
    <cellStyle name="Comma 10 2 2 3 2 4 3" xfId="34275"/>
    <cellStyle name="Comma 10 2 2 3 2 4 3 2" xfId="34276"/>
    <cellStyle name="Comma 10 2 2 3 2 4 4" xfId="34277"/>
    <cellStyle name="Comma 10 2 2 3 2 4 5" xfId="34278"/>
    <cellStyle name="Comma 10 2 2 3 2 5" xfId="34279"/>
    <cellStyle name="Comma 10 2 2 3 2 5 2" xfId="34280"/>
    <cellStyle name="Comma 10 2 2 3 2 5 3" xfId="34281"/>
    <cellStyle name="Comma 10 2 2 3 2 6" xfId="34282"/>
    <cellStyle name="Comma 10 2 2 3 2 6 2" xfId="34283"/>
    <cellStyle name="Comma 10 2 2 3 2 6 3" xfId="34284"/>
    <cellStyle name="Comma 10 2 2 3 2 7" xfId="34285"/>
    <cellStyle name="Comma 10 2 2 3 2 7 2" xfId="34286"/>
    <cellStyle name="Comma 10 2 2 3 2 8" xfId="34287"/>
    <cellStyle name="Comma 10 2 2 3 2 9" xfId="34288"/>
    <cellStyle name="Comma 10 2 2 3 3" xfId="3191"/>
    <cellStyle name="Comma 10 2 2 3 3 2" xfId="34289"/>
    <cellStyle name="Comma 10 2 2 3 3 2 2" xfId="34290"/>
    <cellStyle name="Comma 10 2 2 3 3 2 3" xfId="34291"/>
    <cellStyle name="Comma 10 2 2 3 3 3" xfId="34292"/>
    <cellStyle name="Comma 10 2 2 3 3 3 2" xfId="34293"/>
    <cellStyle name="Comma 10 2 2 3 3 3 3" xfId="34294"/>
    <cellStyle name="Comma 10 2 2 3 3 4" xfId="34295"/>
    <cellStyle name="Comma 10 2 2 3 3 4 2" xfId="34296"/>
    <cellStyle name="Comma 10 2 2 3 3 5" xfId="34297"/>
    <cellStyle name="Comma 10 2 2 3 3 6" xfId="34298"/>
    <cellStyle name="Comma 10 2 2 3 4" xfId="34299"/>
    <cellStyle name="Comma 10 2 2 3 4 2" xfId="34300"/>
    <cellStyle name="Comma 10 2 2 3 4 2 2" xfId="34301"/>
    <cellStyle name="Comma 10 2 2 3 4 2 3" xfId="34302"/>
    <cellStyle name="Comma 10 2 2 3 4 3" xfId="34303"/>
    <cellStyle name="Comma 10 2 2 3 4 3 2" xfId="34304"/>
    <cellStyle name="Comma 10 2 2 3 4 3 3" xfId="34305"/>
    <cellStyle name="Comma 10 2 2 3 4 4" xfId="34306"/>
    <cellStyle name="Comma 10 2 2 3 4 4 2" xfId="34307"/>
    <cellStyle name="Comma 10 2 2 3 4 5" xfId="34308"/>
    <cellStyle name="Comma 10 2 2 3 4 6" xfId="34309"/>
    <cellStyle name="Comma 10 2 2 3 5" xfId="34310"/>
    <cellStyle name="Comma 10 2 2 3 5 2" xfId="34311"/>
    <cellStyle name="Comma 10 2 2 3 5 2 2" xfId="34312"/>
    <cellStyle name="Comma 10 2 2 3 5 2 3" xfId="34313"/>
    <cellStyle name="Comma 10 2 2 3 5 3" xfId="34314"/>
    <cellStyle name="Comma 10 2 2 3 5 3 2" xfId="34315"/>
    <cellStyle name="Comma 10 2 2 3 5 4" xfId="34316"/>
    <cellStyle name="Comma 10 2 2 3 5 5" xfId="34317"/>
    <cellStyle name="Comma 10 2 2 3 6" xfId="34318"/>
    <cellStyle name="Comma 10 2 2 3 6 2" xfId="34319"/>
    <cellStyle name="Comma 10 2 2 3 6 3" xfId="34320"/>
    <cellStyle name="Comma 10 2 2 3 7" xfId="34321"/>
    <cellStyle name="Comma 10 2 2 3 7 2" xfId="34322"/>
    <cellStyle name="Comma 10 2 2 3 7 3" xfId="34323"/>
    <cellStyle name="Comma 10 2 2 3 8" xfId="34324"/>
    <cellStyle name="Comma 10 2 2 3 8 2" xfId="34325"/>
    <cellStyle name="Comma 10 2 2 3 9" xfId="34326"/>
    <cellStyle name="Comma 10 2 2 4" xfId="3192"/>
    <cellStyle name="Comma 10 2 2 4 2" xfId="3193"/>
    <cellStyle name="Comma 10 2 2 4 2 2" xfId="34327"/>
    <cellStyle name="Comma 10 2 2 4 2 2 2" xfId="34328"/>
    <cellStyle name="Comma 10 2 2 4 2 2 3" xfId="34329"/>
    <cellStyle name="Comma 10 2 2 4 2 3" xfId="34330"/>
    <cellStyle name="Comma 10 2 2 4 2 3 2" xfId="34331"/>
    <cellStyle name="Comma 10 2 2 4 2 3 3" xfId="34332"/>
    <cellStyle name="Comma 10 2 2 4 2 4" xfId="34333"/>
    <cellStyle name="Comma 10 2 2 4 2 4 2" xfId="34334"/>
    <cellStyle name="Comma 10 2 2 4 2 5" xfId="34335"/>
    <cellStyle name="Comma 10 2 2 4 2 6" xfId="34336"/>
    <cellStyle name="Comma 10 2 2 4 3" xfId="34337"/>
    <cellStyle name="Comma 10 2 2 4 3 2" xfId="34338"/>
    <cellStyle name="Comma 10 2 2 4 3 2 2" xfId="34339"/>
    <cellStyle name="Comma 10 2 2 4 3 2 3" xfId="34340"/>
    <cellStyle name="Comma 10 2 2 4 3 3" xfId="34341"/>
    <cellStyle name="Comma 10 2 2 4 3 3 2" xfId="34342"/>
    <cellStyle name="Comma 10 2 2 4 3 3 3" xfId="34343"/>
    <cellStyle name="Comma 10 2 2 4 3 4" xfId="34344"/>
    <cellStyle name="Comma 10 2 2 4 3 4 2" xfId="34345"/>
    <cellStyle name="Comma 10 2 2 4 3 5" xfId="34346"/>
    <cellStyle name="Comma 10 2 2 4 3 6" xfId="34347"/>
    <cellStyle name="Comma 10 2 2 4 4" xfId="34348"/>
    <cellStyle name="Comma 10 2 2 4 4 2" xfId="34349"/>
    <cellStyle name="Comma 10 2 2 4 4 2 2" xfId="34350"/>
    <cellStyle name="Comma 10 2 2 4 4 2 3" xfId="34351"/>
    <cellStyle name="Comma 10 2 2 4 4 3" xfId="34352"/>
    <cellStyle name="Comma 10 2 2 4 4 3 2" xfId="34353"/>
    <cellStyle name="Comma 10 2 2 4 4 4" xfId="34354"/>
    <cellStyle name="Comma 10 2 2 4 4 5" xfId="34355"/>
    <cellStyle name="Comma 10 2 2 4 5" xfId="34356"/>
    <cellStyle name="Comma 10 2 2 4 5 2" xfId="34357"/>
    <cellStyle name="Comma 10 2 2 4 5 3" xfId="34358"/>
    <cellStyle name="Comma 10 2 2 4 6" xfId="34359"/>
    <cellStyle name="Comma 10 2 2 4 6 2" xfId="34360"/>
    <cellStyle name="Comma 10 2 2 4 6 3" xfId="34361"/>
    <cellStyle name="Comma 10 2 2 4 7" xfId="34362"/>
    <cellStyle name="Comma 10 2 2 4 7 2" xfId="34363"/>
    <cellStyle name="Comma 10 2 2 4 8" xfId="34364"/>
    <cellStyle name="Comma 10 2 2 4 9" xfId="34365"/>
    <cellStyle name="Comma 10 2 2 5" xfId="3194"/>
    <cellStyle name="Comma 10 2 2 5 2" xfId="34366"/>
    <cellStyle name="Comma 10 2 2 5 2 2" xfId="34367"/>
    <cellStyle name="Comma 10 2 2 5 2 2 2" xfId="34368"/>
    <cellStyle name="Comma 10 2 2 5 2 2 3" xfId="34369"/>
    <cellStyle name="Comma 10 2 2 5 2 3" xfId="34370"/>
    <cellStyle name="Comma 10 2 2 5 2 3 2" xfId="34371"/>
    <cellStyle name="Comma 10 2 2 5 2 3 3" xfId="34372"/>
    <cellStyle name="Comma 10 2 2 5 2 4" xfId="34373"/>
    <cellStyle name="Comma 10 2 2 5 2 4 2" xfId="34374"/>
    <cellStyle name="Comma 10 2 2 5 2 5" xfId="34375"/>
    <cellStyle name="Comma 10 2 2 5 2 6" xfId="34376"/>
    <cellStyle name="Comma 10 2 2 5 3" xfId="34377"/>
    <cellStyle name="Comma 10 2 2 5 3 2" xfId="34378"/>
    <cellStyle name="Comma 10 2 2 5 3 2 2" xfId="34379"/>
    <cellStyle name="Comma 10 2 2 5 3 2 3" xfId="34380"/>
    <cellStyle name="Comma 10 2 2 5 3 3" xfId="34381"/>
    <cellStyle name="Comma 10 2 2 5 3 3 2" xfId="34382"/>
    <cellStyle name="Comma 10 2 2 5 3 3 3" xfId="34383"/>
    <cellStyle name="Comma 10 2 2 5 3 4" xfId="34384"/>
    <cellStyle name="Comma 10 2 2 5 3 4 2" xfId="34385"/>
    <cellStyle name="Comma 10 2 2 5 3 5" xfId="34386"/>
    <cellStyle name="Comma 10 2 2 5 3 6" xfId="34387"/>
    <cellStyle name="Comma 10 2 2 5 4" xfId="34388"/>
    <cellStyle name="Comma 10 2 2 5 4 2" xfId="34389"/>
    <cellStyle name="Comma 10 2 2 5 4 2 2" xfId="34390"/>
    <cellStyle name="Comma 10 2 2 5 4 2 3" xfId="34391"/>
    <cellStyle name="Comma 10 2 2 5 4 3" xfId="34392"/>
    <cellStyle name="Comma 10 2 2 5 4 3 2" xfId="34393"/>
    <cellStyle name="Comma 10 2 2 5 4 4" xfId="34394"/>
    <cellStyle name="Comma 10 2 2 5 4 5" xfId="34395"/>
    <cellStyle name="Comma 10 2 2 5 5" xfId="34396"/>
    <cellStyle name="Comma 10 2 2 5 5 2" xfId="34397"/>
    <cellStyle name="Comma 10 2 2 5 5 3" xfId="34398"/>
    <cellStyle name="Comma 10 2 2 5 6" xfId="34399"/>
    <cellStyle name="Comma 10 2 2 5 6 2" xfId="34400"/>
    <cellStyle name="Comma 10 2 2 5 6 3" xfId="34401"/>
    <cellStyle name="Comma 10 2 2 5 7" xfId="34402"/>
    <cellStyle name="Comma 10 2 2 5 7 2" xfId="34403"/>
    <cellStyle name="Comma 10 2 2 5 8" xfId="34404"/>
    <cellStyle name="Comma 10 2 2 5 9" xfId="34405"/>
    <cellStyle name="Comma 10 2 2 6" xfId="13956"/>
    <cellStyle name="Comma 10 2 2 6 2" xfId="34406"/>
    <cellStyle name="Comma 10 2 2 6 2 2" xfId="34407"/>
    <cellStyle name="Comma 10 2 2 6 2 3" xfId="34408"/>
    <cellStyle name="Comma 10 2 2 6 3" xfId="34409"/>
    <cellStyle name="Comma 10 2 2 6 3 2" xfId="34410"/>
    <cellStyle name="Comma 10 2 2 6 3 3" xfId="34411"/>
    <cellStyle name="Comma 10 2 2 6 4" xfId="34412"/>
    <cellStyle name="Comma 10 2 2 6 4 2" xfId="34413"/>
    <cellStyle name="Comma 10 2 2 6 5" xfId="34414"/>
    <cellStyle name="Comma 10 2 2 6 6" xfId="34415"/>
    <cellStyle name="Comma 10 2 2 7" xfId="34416"/>
    <cellStyle name="Comma 10 2 2 7 2" xfId="34417"/>
    <cellStyle name="Comma 10 2 2 7 2 2" xfId="34418"/>
    <cellStyle name="Comma 10 2 2 7 2 3" xfId="34419"/>
    <cellStyle name="Comma 10 2 2 7 3" xfId="34420"/>
    <cellStyle name="Comma 10 2 2 7 3 2" xfId="34421"/>
    <cellStyle name="Comma 10 2 2 7 3 3" xfId="34422"/>
    <cellStyle name="Comma 10 2 2 7 4" xfId="34423"/>
    <cellStyle name="Comma 10 2 2 7 4 2" xfId="34424"/>
    <cellStyle name="Comma 10 2 2 7 5" xfId="34425"/>
    <cellStyle name="Comma 10 2 2 7 6" xfId="34426"/>
    <cellStyle name="Comma 10 2 2 8" xfId="34427"/>
    <cellStyle name="Comma 10 2 2 8 2" xfId="34428"/>
    <cellStyle name="Comma 10 2 2 8 2 2" xfId="34429"/>
    <cellStyle name="Comma 10 2 2 8 2 3" xfId="34430"/>
    <cellStyle name="Comma 10 2 2 8 3" xfId="34431"/>
    <cellStyle name="Comma 10 2 2 8 3 2" xfId="34432"/>
    <cellStyle name="Comma 10 2 2 8 4" xfId="34433"/>
    <cellStyle name="Comma 10 2 2 8 5" xfId="34434"/>
    <cellStyle name="Comma 10 2 2 9" xfId="34435"/>
    <cellStyle name="Comma 10 2 2 9 2" xfId="34436"/>
    <cellStyle name="Comma 10 2 2 9 3" xfId="34437"/>
    <cellStyle name="Comma 10 2 3" xfId="3195"/>
    <cellStyle name="Comma 10 2 3 10" xfId="34438"/>
    <cellStyle name="Comma 10 2 3 10 2" xfId="34439"/>
    <cellStyle name="Comma 10 2 3 11" xfId="34440"/>
    <cellStyle name="Comma 10 2 3 12" xfId="34441"/>
    <cellStyle name="Comma 10 2 3 2" xfId="3196"/>
    <cellStyle name="Comma 10 2 3 2 10" xfId="34442"/>
    <cellStyle name="Comma 10 2 3 2 2" xfId="3197"/>
    <cellStyle name="Comma 10 2 3 2 2 2" xfId="3198"/>
    <cellStyle name="Comma 10 2 3 2 2 2 2" xfId="34443"/>
    <cellStyle name="Comma 10 2 3 2 2 2 2 2" xfId="34444"/>
    <cellStyle name="Comma 10 2 3 2 2 2 2 3" xfId="34445"/>
    <cellStyle name="Comma 10 2 3 2 2 2 3" xfId="34446"/>
    <cellStyle name="Comma 10 2 3 2 2 2 3 2" xfId="34447"/>
    <cellStyle name="Comma 10 2 3 2 2 2 3 3" xfId="34448"/>
    <cellStyle name="Comma 10 2 3 2 2 2 4" xfId="34449"/>
    <cellStyle name="Comma 10 2 3 2 2 2 4 2" xfId="34450"/>
    <cellStyle name="Comma 10 2 3 2 2 2 5" xfId="34451"/>
    <cellStyle name="Comma 10 2 3 2 2 2 6" xfId="34452"/>
    <cellStyle name="Comma 10 2 3 2 2 3" xfId="34453"/>
    <cellStyle name="Comma 10 2 3 2 2 3 2" xfId="34454"/>
    <cellStyle name="Comma 10 2 3 2 2 3 2 2" xfId="34455"/>
    <cellStyle name="Comma 10 2 3 2 2 3 2 3" xfId="34456"/>
    <cellStyle name="Comma 10 2 3 2 2 3 3" xfId="34457"/>
    <cellStyle name="Comma 10 2 3 2 2 3 3 2" xfId="34458"/>
    <cellStyle name="Comma 10 2 3 2 2 3 3 3" xfId="34459"/>
    <cellStyle name="Comma 10 2 3 2 2 3 4" xfId="34460"/>
    <cellStyle name="Comma 10 2 3 2 2 3 4 2" xfId="34461"/>
    <cellStyle name="Comma 10 2 3 2 2 3 5" xfId="34462"/>
    <cellStyle name="Comma 10 2 3 2 2 3 6" xfId="34463"/>
    <cellStyle name="Comma 10 2 3 2 2 4" xfId="34464"/>
    <cellStyle name="Comma 10 2 3 2 2 4 2" xfId="34465"/>
    <cellStyle name="Comma 10 2 3 2 2 4 2 2" xfId="34466"/>
    <cellStyle name="Comma 10 2 3 2 2 4 2 3" xfId="34467"/>
    <cellStyle name="Comma 10 2 3 2 2 4 3" xfId="34468"/>
    <cellStyle name="Comma 10 2 3 2 2 4 3 2" xfId="34469"/>
    <cellStyle name="Comma 10 2 3 2 2 4 4" xfId="34470"/>
    <cellStyle name="Comma 10 2 3 2 2 4 5" xfId="34471"/>
    <cellStyle name="Comma 10 2 3 2 2 5" xfId="34472"/>
    <cellStyle name="Comma 10 2 3 2 2 5 2" xfId="34473"/>
    <cellStyle name="Comma 10 2 3 2 2 5 3" xfId="34474"/>
    <cellStyle name="Comma 10 2 3 2 2 6" xfId="34475"/>
    <cellStyle name="Comma 10 2 3 2 2 6 2" xfId="34476"/>
    <cellStyle name="Comma 10 2 3 2 2 6 3" xfId="34477"/>
    <cellStyle name="Comma 10 2 3 2 2 7" xfId="34478"/>
    <cellStyle name="Comma 10 2 3 2 2 7 2" xfId="34479"/>
    <cellStyle name="Comma 10 2 3 2 2 8" xfId="34480"/>
    <cellStyle name="Comma 10 2 3 2 2 9" xfId="34481"/>
    <cellStyle name="Comma 10 2 3 2 3" xfId="3199"/>
    <cellStyle name="Comma 10 2 3 2 3 2" xfId="34482"/>
    <cellStyle name="Comma 10 2 3 2 3 2 2" xfId="34483"/>
    <cellStyle name="Comma 10 2 3 2 3 2 3" xfId="34484"/>
    <cellStyle name="Comma 10 2 3 2 3 3" xfId="34485"/>
    <cellStyle name="Comma 10 2 3 2 3 3 2" xfId="34486"/>
    <cellStyle name="Comma 10 2 3 2 3 3 3" xfId="34487"/>
    <cellStyle name="Comma 10 2 3 2 3 4" xfId="34488"/>
    <cellStyle name="Comma 10 2 3 2 3 4 2" xfId="34489"/>
    <cellStyle name="Comma 10 2 3 2 3 5" xfId="34490"/>
    <cellStyle name="Comma 10 2 3 2 3 6" xfId="34491"/>
    <cellStyle name="Comma 10 2 3 2 4" xfId="34492"/>
    <cellStyle name="Comma 10 2 3 2 4 2" xfId="34493"/>
    <cellStyle name="Comma 10 2 3 2 4 2 2" xfId="34494"/>
    <cellStyle name="Comma 10 2 3 2 4 2 3" xfId="34495"/>
    <cellStyle name="Comma 10 2 3 2 4 3" xfId="34496"/>
    <cellStyle name="Comma 10 2 3 2 4 3 2" xfId="34497"/>
    <cellStyle name="Comma 10 2 3 2 4 3 3" xfId="34498"/>
    <cellStyle name="Comma 10 2 3 2 4 4" xfId="34499"/>
    <cellStyle name="Comma 10 2 3 2 4 4 2" xfId="34500"/>
    <cellStyle name="Comma 10 2 3 2 4 5" xfId="34501"/>
    <cellStyle name="Comma 10 2 3 2 4 6" xfId="34502"/>
    <cellStyle name="Comma 10 2 3 2 5" xfId="34503"/>
    <cellStyle name="Comma 10 2 3 2 5 2" xfId="34504"/>
    <cellStyle name="Comma 10 2 3 2 5 2 2" xfId="34505"/>
    <cellStyle name="Comma 10 2 3 2 5 2 3" xfId="34506"/>
    <cellStyle name="Comma 10 2 3 2 5 3" xfId="34507"/>
    <cellStyle name="Comma 10 2 3 2 5 3 2" xfId="34508"/>
    <cellStyle name="Comma 10 2 3 2 5 4" xfId="34509"/>
    <cellStyle name="Comma 10 2 3 2 5 5" xfId="34510"/>
    <cellStyle name="Comma 10 2 3 2 6" xfId="34511"/>
    <cellStyle name="Comma 10 2 3 2 6 2" xfId="34512"/>
    <cellStyle name="Comma 10 2 3 2 6 3" xfId="34513"/>
    <cellStyle name="Comma 10 2 3 2 7" xfId="34514"/>
    <cellStyle name="Comma 10 2 3 2 7 2" xfId="34515"/>
    <cellStyle name="Comma 10 2 3 2 7 3" xfId="34516"/>
    <cellStyle name="Comma 10 2 3 2 8" xfId="34517"/>
    <cellStyle name="Comma 10 2 3 2 8 2" xfId="34518"/>
    <cellStyle name="Comma 10 2 3 2 9" xfId="34519"/>
    <cellStyle name="Comma 10 2 3 3" xfId="3200"/>
    <cellStyle name="Comma 10 2 3 3 2" xfId="3201"/>
    <cellStyle name="Comma 10 2 3 3 2 2" xfId="34520"/>
    <cellStyle name="Comma 10 2 3 3 2 2 2" xfId="34521"/>
    <cellStyle name="Comma 10 2 3 3 2 2 3" xfId="34522"/>
    <cellStyle name="Comma 10 2 3 3 2 3" xfId="34523"/>
    <cellStyle name="Comma 10 2 3 3 2 3 2" xfId="34524"/>
    <cellStyle name="Comma 10 2 3 3 2 3 3" xfId="34525"/>
    <cellStyle name="Comma 10 2 3 3 2 4" xfId="34526"/>
    <cellStyle name="Comma 10 2 3 3 2 4 2" xfId="34527"/>
    <cellStyle name="Comma 10 2 3 3 2 5" xfId="34528"/>
    <cellStyle name="Comma 10 2 3 3 2 6" xfId="34529"/>
    <cellStyle name="Comma 10 2 3 3 3" xfId="34530"/>
    <cellStyle name="Comma 10 2 3 3 3 2" xfId="34531"/>
    <cellStyle name="Comma 10 2 3 3 3 2 2" xfId="34532"/>
    <cellStyle name="Comma 10 2 3 3 3 2 3" xfId="34533"/>
    <cellStyle name="Comma 10 2 3 3 3 3" xfId="34534"/>
    <cellStyle name="Comma 10 2 3 3 3 3 2" xfId="34535"/>
    <cellStyle name="Comma 10 2 3 3 3 3 3" xfId="34536"/>
    <cellStyle name="Comma 10 2 3 3 3 4" xfId="34537"/>
    <cellStyle name="Comma 10 2 3 3 3 4 2" xfId="34538"/>
    <cellStyle name="Comma 10 2 3 3 3 5" xfId="34539"/>
    <cellStyle name="Comma 10 2 3 3 3 6" xfId="34540"/>
    <cellStyle name="Comma 10 2 3 3 4" xfId="34541"/>
    <cellStyle name="Comma 10 2 3 3 4 2" xfId="34542"/>
    <cellStyle name="Comma 10 2 3 3 4 2 2" xfId="34543"/>
    <cellStyle name="Comma 10 2 3 3 4 2 3" xfId="34544"/>
    <cellStyle name="Comma 10 2 3 3 4 3" xfId="34545"/>
    <cellStyle name="Comma 10 2 3 3 4 3 2" xfId="34546"/>
    <cellStyle name="Comma 10 2 3 3 4 4" xfId="34547"/>
    <cellStyle name="Comma 10 2 3 3 4 5" xfId="34548"/>
    <cellStyle name="Comma 10 2 3 3 5" xfId="34549"/>
    <cellStyle name="Comma 10 2 3 3 5 2" xfId="34550"/>
    <cellStyle name="Comma 10 2 3 3 5 3" xfId="34551"/>
    <cellStyle name="Comma 10 2 3 3 6" xfId="34552"/>
    <cellStyle name="Comma 10 2 3 3 6 2" xfId="34553"/>
    <cellStyle name="Comma 10 2 3 3 6 3" xfId="34554"/>
    <cellStyle name="Comma 10 2 3 3 7" xfId="34555"/>
    <cellStyle name="Comma 10 2 3 3 7 2" xfId="34556"/>
    <cellStyle name="Comma 10 2 3 3 8" xfId="34557"/>
    <cellStyle name="Comma 10 2 3 3 9" xfId="34558"/>
    <cellStyle name="Comma 10 2 3 4" xfId="3202"/>
    <cellStyle name="Comma 10 2 3 4 2" xfId="34559"/>
    <cellStyle name="Comma 10 2 3 4 2 2" xfId="34560"/>
    <cellStyle name="Comma 10 2 3 4 2 2 2" xfId="34561"/>
    <cellStyle name="Comma 10 2 3 4 2 2 3" xfId="34562"/>
    <cellStyle name="Comma 10 2 3 4 2 3" xfId="34563"/>
    <cellStyle name="Comma 10 2 3 4 2 3 2" xfId="34564"/>
    <cellStyle name="Comma 10 2 3 4 2 3 3" xfId="34565"/>
    <cellStyle name="Comma 10 2 3 4 2 4" xfId="34566"/>
    <cellStyle name="Comma 10 2 3 4 2 4 2" xfId="34567"/>
    <cellStyle name="Comma 10 2 3 4 2 5" xfId="34568"/>
    <cellStyle name="Comma 10 2 3 4 2 6" xfId="34569"/>
    <cellStyle name="Comma 10 2 3 4 3" xfId="34570"/>
    <cellStyle name="Comma 10 2 3 4 3 2" xfId="34571"/>
    <cellStyle name="Comma 10 2 3 4 3 2 2" xfId="34572"/>
    <cellStyle name="Comma 10 2 3 4 3 2 3" xfId="34573"/>
    <cellStyle name="Comma 10 2 3 4 3 3" xfId="34574"/>
    <cellStyle name="Comma 10 2 3 4 3 3 2" xfId="34575"/>
    <cellStyle name="Comma 10 2 3 4 3 3 3" xfId="34576"/>
    <cellStyle name="Comma 10 2 3 4 3 4" xfId="34577"/>
    <cellStyle name="Comma 10 2 3 4 3 4 2" xfId="34578"/>
    <cellStyle name="Comma 10 2 3 4 3 5" xfId="34579"/>
    <cellStyle name="Comma 10 2 3 4 3 6" xfId="34580"/>
    <cellStyle name="Comma 10 2 3 4 4" xfId="34581"/>
    <cellStyle name="Comma 10 2 3 4 4 2" xfId="34582"/>
    <cellStyle name="Comma 10 2 3 4 4 2 2" xfId="34583"/>
    <cellStyle name="Comma 10 2 3 4 4 2 3" xfId="34584"/>
    <cellStyle name="Comma 10 2 3 4 4 3" xfId="34585"/>
    <cellStyle name="Comma 10 2 3 4 4 3 2" xfId="34586"/>
    <cellStyle name="Comma 10 2 3 4 4 4" xfId="34587"/>
    <cellStyle name="Comma 10 2 3 4 4 5" xfId="34588"/>
    <cellStyle name="Comma 10 2 3 4 5" xfId="34589"/>
    <cellStyle name="Comma 10 2 3 4 5 2" xfId="34590"/>
    <cellStyle name="Comma 10 2 3 4 5 3" xfId="34591"/>
    <cellStyle name="Comma 10 2 3 4 6" xfId="34592"/>
    <cellStyle name="Comma 10 2 3 4 6 2" xfId="34593"/>
    <cellStyle name="Comma 10 2 3 4 6 3" xfId="34594"/>
    <cellStyle name="Comma 10 2 3 4 7" xfId="34595"/>
    <cellStyle name="Comma 10 2 3 4 7 2" xfId="34596"/>
    <cellStyle name="Comma 10 2 3 4 8" xfId="34597"/>
    <cellStyle name="Comma 10 2 3 4 9" xfId="34598"/>
    <cellStyle name="Comma 10 2 3 5" xfId="34599"/>
    <cellStyle name="Comma 10 2 3 5 2" xfId="34600"/>
    <cellStyle name="Comma 10 2 3 5 2 2" xfId="34601"/>
    <cellStyle name="Comma 10 2 3 5 2 3" xfId="34602"/>
    <cellStyle name="Comma 10 2 3 5 3" xfId="34603"/>
    <cellStyle name="Comma 10 2 3 5 3 2" xfId="34604"/>
    <cellStyle name="Comma 10 2 3 5 3 3" xfId="34605"/>
    <cellStyle name="Comma 10 2 3 5 4" xfId="34606"/>
    <cellStyle name="Comma 10 2 3 5 4 2" xfId="34607"/>
    <cellStyle name="Comma 10 2 3 5 5" xfId="34608"/>
    <cellStyle name="Comma 10 2 3 5 6" xfId="34609"/>
    <cellStyle name="Comma 10 2 3 6" xfId="34610"/>
    <cellStyle name="Comma 10 2 3 6 2" xfId="34611"/>
    <cellStyle name="Comma 10 2 3 6 2 2" xfId="34612"/>
    <cellStyle name="Comma 10 2 3 6 2 3" xfId="34613"/>
    <cellStyle name="Comma 10 2 3 6 3" xfId="34614"/>
    <cellStyle name="Comma 10 2 3 6 3 2" xfId="34615"/>
    <cellStyle name="Comma 10 2 3 6 3 3" xfId="34616"/>
    <cellStyle name="Comma 10 2 3 6 4" xfId="34617"/>
    <cellStyle name="Comma 10 2 3 6 4 2" xfId="34618"/>
    <cellStyle name="Comma 10 2 3 6 5" xfId="34619"/>
    <cellStyle name="Comma 10 2 3 6 6" xfId="34620"/>
    <cellStyle name="Comma 10 2 3 7" xfId="34621"/>
    <cellStyle name="Comma 10 2 3 7 2" xfId="34622"/>
    <cellStyle name="Comma 10 2 3 7 2 2" xfId="34623"/>
    <cellStyle name="Comma 10 2 3 7 2 3" xfId="34624"/>
    <cellStyle name="Comma 10 2 3 7 3" xfId="34625"/>
    <cellStyle name="Comma 10 2 3 7 3 2" xfId="34626"/>
    <cellStyle name="Comma 10 2 3 7 4" xfId="34627"/>
    <cellStyle name="Comma 10 2 3 7 5" xfId="34628"/>
    <cellStyle name="Comma 10 2 3 8" xfId="34629"/>
    <cellStyle name="Comma 10 2 3 8 2" xfId="34630"/>
    <cellStyle name="Comma 10 2 3 8 3" xfId="34631"/>
    <cellStyle name="Comma 10 2 3 9" xfId="34632"/>
    <cellStyle name="Comma 10 2 3 9 2" xfId="34633"/>
    <cellStyle name="Comma 10 2 3 9 3" xfId="34634"/>
    <cellStyle name="Comma 10 2 4" xfId="3203"/>
    <cellStyle name="Comma 10 2 4 10" xfId="34635"/>
    <cellStyle name="Comma 10 2 4 2" xfId="3204"/>
    <cellStyle name="Comma 10 2 4 2 2" xfId="3205"/>
    <cellStyle name="Comma 10 2 4 2 2 2" xfId="34636"/>
    <cellStyle name="Comma 10 2 4 2 2 2 2" xfId="34637"/>
    <cellStyle name="Comma 10 2 4 2 2 2 3" xfId="34638"/>
    <cellStyle name="Comma 10 2 4 2 2 3" xfId="34639"/>
    <cellStyle name="Comma 10 2 4 2 2 3 2" xfId="34640"/>
    <cellStyle name="Comma 10 2 4 2 2 3 3" xfId="34641"/>
    <cellStyle name="Comma 10 2 4 2 2 4" xfId="34642"/>
    <cellStyle name="Comma 10 2 4 2 2 4 2" xfId="34643"/>
    <cellStyle name="Comma 10 2 4 2 2 5" xfId="34644"/>
    <cellStyle name="Comma 10 2 4 2 2 6" xfId="34645"/>
    <cellStyle name="Comma 10 2 4 2 3" xfId="34646"/>
    <cellStyle name="Comma 10 2 4 2 3 2" xfId="34647"/>
    <cellStyle name="Comma 10 2 4 2 3 2 2" xfId="34648"/>
    <cellStyle name="Comma 10 2 4 2 3 2 3" xfId="34649"/>
    <cellStyle name="Comma 10 2 4 2 3 3" xfId="34650"/>
    <cellStyle name="Comma 10 2 4 2 3 3 2" xfId="34651"/>
    <cellStyle name="Comma 10 2 4 2 3 3 3" xfId="34652"/>
    <cellStyle name="Comma 10 2 4 2 3 4" xfId="34653"/>
    <cellStyle name="Comma 10 2 4 2 3 4 2" xfId="34654"/>
    <cellStyle name="Comma 10 2 4 2 3 5" xfId="34655"/>
    <cellStyle name="Comma 10 2 4 2 3 6" xfId="34656"/>
    <cellStyle name="Comma 10 2 4 2 4" xfId="34657"/>
    <cellStyle name="Comma 10 2 4 2 4 2" xfId="34658"/>
    <cellStyle name="Comma 10 2 4 2 4 2 2" xfId="34659"/>
    <cellStyle name="Comma 10 2 4 2 4 2 3" xfId="34660"/>
    <cellStyle name="Comma 10 2 4 2 4 3" xfId="34661"/>
    <cellStyle name="Comma 10 2 4 2 4 3 2" xfId="34662"/>
    <cellStyle name="Comma 10 2 4 2 4 4" xfId="34663"/>
    <cellStyle name="Comma 10 2 4 2 4 5" xfId="34664"/>
    <cellStyle name="Comma 10 2 4 2 5" xfId="34665"/>
    <cellStyle name="Comma 10 2 4 2 5 2" xfId="34666"/>
    <cellStyle name="Comma 10 2 4 2 5 3" xfId="34667"/>
    <cellStyle name="Comma 10 2 4 2 6" xfId="34668"/>
    <cellStyle name="Comma 10 2 4 2 6 2" xfId="34669"/>
    <cellStyle name="Comma 10 2 4 2 6 3" xfId="34670"/>
    <cellStyle name="Comma 10 2 4 2 7" xfId="34671"/>
    <cellStyle name="Comma 10 2 4 2 7 2" xfId="34672"/>
    <cellStyle name="Comma 10 2 4 2 8" xfId="34673"/>
    <cellStyle name="Comma 10 2 4 2 9" xfId="34674"/>
    <cellStyle name="Comma 10 2 4 3" xfId="3206"/>
    <cellStyle name="Comma 10 2 4 3 2" xfId="34675"/>
    <cellStyle name="Comma 10 2 4 3 2 2" xfId="34676"/>
    <cellStyle name="Comma 10 2 4 3 2 3" xfId="34677"/>
    <cellStyle name="Comma 10 2 4 3 3" xfId="34678"/>
    <cellStyle name="Comma 10 2 4 3 3 2" xfId="34679"/>
    <cellStyle name="Comma 10 2 4 3 3 3" xfId="34680"/>
    <cellStyle name="Comma 10 2 4 3 4" xfId="34681"/>
    <cellStyle name="Comma 10 2 4 3 4 2" xfId="34682"/>
    <cellStyle name="Comma 10 2 4 3 5" xfId="34683"/>
    <cellStyle name="Comma 10 2 4 3 6" xfId="34684"/>
    <cellStyle name="Comma 10 2 4 4" xfId="34685"/>
    <cellStyle name="Comma 10 2 4 4 2" xfId="34686"/>
    <cellStyle name="Comma 10 2 4 4 2 2" xfId="34687"/>
    <cellStyle name="Comma 10 2 4 4 2 3" xfId="34688"/>
    <cellStyle name="Comma 10 2 4 4 3" xfId="34689"/>
    <cellStyle name="Comma 10 2 4 4 3 2" xfId="34690"/>
    <cellStyle name="Comma 10 2 4 4 3 3" xfId="34691"/>
    <cellStyle name="Comma 10 2 4 4 4" xfId="34692"/>
    <cellStyle name="Comma 10 2 4 4 4 2" xfId="34693"/>
    <cellStyle name="Comma 10 2 4 4 5" xfId="34694"/>
    <cellStyle name="Comma 10 2 4 4 6" xfId="34695"/>
    <cellStyle name="Comma 10 2 4 5" xfId="34696"/>
    <cellStyle name="Comma 10 2 4 5 2" xfId="34697"/>
    <cellStyle name="Comma 10 2 4 5 2 2" xfId="34698"/>
    <cellStyle name="Comma 10 2 4 5 2 3" xfId="34699"/>
    <cellStyle name="Comma 10 2 4 5 3" xfId="34700"/>
    <cellStyle name="Comma 10 2 4 5 3 2" xfId="34701"/>
    <cellStyle name="Comma 10 2 4 5 4" xfId="34702"/>
    <cellStyle name="Comma 10 2 4 5 5" xfId="34703"/>
    <cellStyle name="Comma 10 2 4 6" xfId="34704"/>
    <cellStyle name="Comma 10 2 4 6 2" xfId="34705"/>
    <cellStyle name="Comma 10 2 4 6 3" xfId="34706"/>
    <cellStyle name="Comma 10 2 4 7" xfId="34707"/>
    <cellStyle name="Comma 10 2 4 7 2" xfId="34708"/>
    <cellStyle name="Comma 10 2 4 7 3" xfId="34709"/>
    <cellStyle name="Comma 10 2 4 8" xfId="34710"/>
    <cellStyle name="Comma 10 2 4 8 2" xfId="34711"/>
    <cellStyle name="Comma 10 2 4 9" xfId="34712"/>
    <cellStyle name="Comma 10 2 5" xfId="3207"/>
    <cellStyle name="Comma 10 2 5 2" xfId="3208"/>
    <cellStyle name="Comma 10 2 5 2 2" xfId="34713"/>
    <cellStyle name="Comma 10 2 5 2 2 2" xfId="34714"/>
    <cellStyle name="Comma 10 2 5 2 2 3" xfId="34715"/>
    <cellStyle name="Comma 10 2 5 2 3" xfId="34716"/>
    <cellStyle name="Comma 10 2 5 2 3 2" xfId="34717"/>
    <cellStyle name="Comma 10 2 5 2 3 3" xfId="34718"/>
    <cellStyle name="Comma 10 2 5 2 4" xfId="34719"/>
    <cellStyle name="Comma 10 2 5 2 4 2" xfId="34720"/>
    <cellStyle name="Comma 10 2 5 2 5" xfId="34721"/>
    <cellStyle name="Comma 10 2 5 2 6" xfId="34722"/>
    <cellStyle name="Comma 10 2 5 3" xfId="34723"/>
    <cellStyle name="Comma 10 2 5 3 2" xfId="34724"/>
    <cellStyle name="Comma 10 2 5 3 2 2" xfId="34725"/>
    <cellStyle name="Comma 10 2 5 3 2 3" xfId="34726"/>
    <cellStyle name="Comma 10 2 5 3 3" xfId="34727"/>
    <cellStyle name="Comma 10 2 5 3 3 2" xfId="34728"/>
    <cellStyle name="Comma 10 2 5 3 3 3" xfId="34729"/>
    <cellStyle name="Comma 10 2 5 3 4" xfId="34730"/>
    <cellStyle name="Comma 10 2 5 3 4 2" xfId="34731"/>
    <cellStyle name="Comma 10 2 5 3 5" xfId="34732"/>
    <cellStyle name="Comma 10 2 5 3 6" xfId="34733"/>
    <cellStyle name="Comma 10 2 5 4" xfId="34734"/>
    <cellStyle name="Comma 10 2 5 4 2" xfId="34735"/>
    <cellStyle name="Comma 10 2 5 4 2 2" xfId="34736"/>
    <cellStyle name="Comma 10 2 5 4 2 3" xfId="34737"/>
    <cellStyle name="Comma 10 2 5 4 3" xfId="34738"/>
    <cellStyle name="Comma 10 2 5 4 3 2" xfId="34739"/>
    <cellStyle name="Comma 10 2 5 4 4" xfId="34740"/>
    <cellStyle name="Comma 10 2 5 4 5" xfId="34741"/>
    <cellStyle name="Comma 10 2 5 5" xfId="34742"/>
    <cellStyle name="Comma 10 2 5 5 2" xfId="34743"/>
    <cellStyle name="Comma 10 2 5 5 3" xfId="34744"/>
    <cellStyle name="Comma 10 2 5 6" xfId="34745"/>
    <cellStyle name="Comma 10 2 5 6 2" xfId="34746"/>
    <cellStyle name="Comma 10 2 5 6 3" xfId="34747"/>
    <cellStyle name="Comma 10 2 5 7" xfId="34748"/>
    <cellStyle name="Comma 10 2 5 7 2" xfId="34749"/>
    <cellStyle name="Comma 10 2 5 8" xfId="34750"/>
    <cellStyle name="Comma 10 2 5 9" xfId="34751"/>
    <cellStyle name="Comma 10 2 6" xfId="3209"/>
    <cellStyle name="Comma 10 2 6 2" xfId="34752"/>
    <cellStyle name="Comma 10 2 6 2 2" xfId="34753"/>
    <cellStyle name="Comma 10 2 6 2 2 2" xfId="34754"/>
    <cellStyle name="Comma 10 2 6 2 2 3" xfId="34755"/>
    <cellStyle name="Comma 10 2 6 2 3" xfId="34756"/>
    <cellStyle name="Comma 10 2 6 2 3 2" xfId="34757"/>
    <cellStyle name="Comma 10 2 6 2 3 3" xfId="34758"/>
    <cellStyle name="Comma 10 2 6 2 4" xfId="34759"/>
    <cellStyle name="Comma 10 2 6 2 4 2" xfId="34760"/>
    <cellStyle name="Comma 10 2 6 2 5" xfId="34761"/>
    <cellStyle name="Comma 10 2 6 2 6" xfId="34762"/>
    <cellStyle name="Comma 10 2 6 3" xfId="34763"/>
    <cellStyle name="Comma 10 2 6 3 2" xfId="34764"/>
    <cellStyle name="Comma 10 2 6 3 2 2" xfId="34765"/>
    <cellStyle name="Comma 10 2 6 3 2 3" xfId="34766"/>
    <cellStyle name="Comma 10 2 6 3 3" xfId="34767"/>
    <cellStyle name="Comma 10 2 6 3 3 2" xfId="34768"/>
    <cellStyle name="Comma 10 2 6 3 3 3" xfId="34769"/>
    <cellStyle name="Comma 10 2 6 3 4" xfId="34770"/>
    <cellStyle name="Comma 10 2 6 3 4 2" xfId="34771"/>
    <cellStyle name="Comma 10 2 6 3 5" xfId="34772"/>
    <cellStyle name="Comma 10 2 6 3 6" xfId="34773"/>
    <cellStyle name="Comma 10 2 6 4" xfId="34774"/>
    <cellStyle name="Comma 10 2 6 4 2" xfId="34775"/>
    <cellStyle name="Comma 10 2 6 4 2 2" xfId="34776"/>
    <cellStyle name="Comma 10 2 6 4 2 3" xfId="34777"/>
    <cellStyle name="Comma 10 2 6 4 3" xfId="34778"/>
    <cellStyle name="Comma 10 2 6 4 3 2" xfId="34779"/>
    <cellStyle name="Comma 10 2 6 4 4" xfId="34780"/>
    <cellStyle name="Comma 10 2 6 4 5" xfId="34781"/>
    <cellStyle name="Comma 10 2 6 5" xfId="34782"/>
    <cellStyle name="Comma 10 2 6 5 2" xfId="34783"/>
    <cellStyle name="Comma 10 2 6 5 3" xfId="34784"/>
    <cellStyle name="Comma 10 2 6 6" xfId="34785"/>
    <cellStyle name="Comma 10 2 6 6 2" xfId="34786"/>
    <cellStyle name="Comma 10 2 6 6 3" xfId="34787"/>
    <cellStyle name="Comma 10 2 6 7" xfId="34788"/>
    <cellStyle name="Comma 10 2 6 7 2" xfId="34789"/>
    <cellStyle name="Comma 10 2 6 8" xfId="34790"/>
    <cellStyle name="Comma 10 2 6 9" xfId="34791"/>
    <cellStyle name="Comma 10 2 7" xfId="13828"/>
    <cellStyle name="Comma 10 2 7 2" xfId="34792"/>
    <cellStyle name="Comma 10 2 7 2 2" xfId="34793"/>
    <cellStyle name="Comma 10 2 7 2 3" xfId="34794"/>
    <cellStyle name="Comma 10 2 7 3" xfId="34795"/>
    <cellStyle name="Comma 10 2 7 3 2" xfId="34796"/>
    <cellStyle name="Comma 10 2 7 3 3" xfId="34797"/>
    <cellStyle name="Comma 10 2 7 4" xfId="34798"/>
    <cellStyle name="Comma 10 2 7 4 2" xfId="34799"/>
    <cellStyle name="Comma 10 2 7 5" xfId="34800"/>
    <cellStyle name="Comma 10 2 7 6" xfId="34801"/>
    <cellStyle name="Comma 10 2 8" xfId="34802"/>
    <cellStyle name="Comma 10 2 8 2" xfId="34803"/>
    <cellStyle name="Comma 10 2 8 2 2" xfId="34804"/>
    <cellStyle name="Comma 10 2 8 2 3" xfId="34805"/>
    <cellStyle name="Comma 10 2 8 3" xfId="34806"/>
    <cellStyle name="Comma 10 2 8 3 2" xfId="34807"/>
    <cellStyle name="Comma 10 2 8 3 3" xfId="34808"/>
    <cellStyle name="Comma 10 2 8 4" xfId="34809"/>
    <cellStyle name="Comma 10 2 8 4 2" xfId="34810"/>
    <cellStyle name="Comma 10 2 8 5" xfId="34811"/>
    <cellStyle name="Comma 10 2 8 6" xfId="34812"/>
    <cellStyle name="Comma 10 2 9" xfId="34813"/>
    <cellStyle name="Comma 10 2 9 2" xfId="34814"/>
    <cellStyle name="Comma 10 2 9 2 2" xfId="34815"/>
    <cellStyle name="Comma 10 2 9 2 3" xfId="34816"/>
    <cellStyle name="Comma 10 2 9 3" xfId="34817"/>
    <cellStyle name="Comma 10 2 9 3 2" xfId="34818"/>
    <cellStyle name="Comma 10 2 9 4" xfId="34819"/>
    <cellStyle name="Comma 10 2 9 5" xfId="34820"/>
    <cellStyle name="Comma 10 3" xfId="3210"/>
    <cellStyle name="Comma 10 3 10" xfId="34821"/>
    <cellStyle name="Comma 10 3 10 2" xfId="34822"/>
    <cellStyle name="Comma 10 3 10 3" xfId="34823"/>
    <cellStyle name="Comma 10 3 11" xfId="34824"/>
    <cellStyle name="Comma 10 3 11 2" xfId="34825"/>
    <cellStyle name="Comma 10 3 12" xfId="34826"/>
    <cellStyle name="Comma 10 3 13" xfId="34827"/>
    <cellStyle name="Comma 10 3 14" xfId="34828"/>
    <cellStyle name="Comma 10 3 2" xfId="3211"/>
    <cellStyle name="Comma 10 3 2 10" xfId="34829"/>
    <cellStyle name="Comma 10 3 2 10 2" xfId="34830"/>
    <cellStyle name="Comma 10 3 2 11" xfId="34831"/>
    <cellStyle name="Comma 10 3 2 12" xfId="34832"/>
    <cellStyle name="Comma 10 3 2 2" xfId="3212"/>
    <cellStyle name="Comma 10 3 2 2 10" xfId="34833"/>
    <cellStyle name="Comma 10 3 2 2 2" xfId="3213"/>
    <cellStyle name="Comma 10 3 2 2 2 2" xfId="3214"/>
    <cellStyle name="Comma 10 3 2 2 2 2 2" xfId="34834"/>
    <cellStyle name="Comma 10 3 2 2 2 2 2 2" xfId="34835"/>
    <cellStyle name="Comma 10 3 2 2 2 2 2 3" xfId="34836"/>
    <cellStyle name="Comma 10 3 2 2 2 2 3" xfId="34837"/>
    <cellStyle name="Comma 10 3 2 2 2 2 3 2" xfId="34838"/>
    <cellStyle name="Comma 10 3 2 2 2 2 3 3" xfId="34839"/>
    <cellStyle name="Comma 10 3 2 2 2 2 4" xfId="34840"/>
    <cellStyle name="Comma 10 3 2 2 2 2 4 2" xfId="34841"/>
    <cellStyle name="Comma 10 3 2 2 2 2 5" xfId="34842"/>
    <cellStyle name="Comma 10 3 2 2 2 2 6" xfId="34843"/>
    <cellStyle name="Comma 10 3 2 2 2 3" xfId="34844"/>
    <cellStyle name="Comma 10 3 2 2 2 3 2" xfId="34845"/>
    <cellStyle name="Comma 10 3 2 2 2 3 2 2" xfId="34846"/>
    <cellStyle name="Comma 10 3 2 2 2 3 2 3" xfId="34847"/>
    <cellStyle name="Comma 10 3 2 2 2 3 3" xfId="34848"/>
    <cellStyle name="Comma 10 3 2 2 2 3 3 2" xfId="34849"/>
    <cellStyle name="Comma 10 3 2 2 2 3 3 3" xfId="34850"/>
    <cellStyle name="Comma 10 3 2 2 2 3 4" xfId="34851"/>
    <cellStyle name="Comma 10 3 2 2 2 3 4 2" xfId="34852"/>
    <cellStyle name="Comma 10 3 2 2 2 3 5" xfId="34853"/>
    <cellStyle name="Comma 10 3 2 2 2 3 6" xfId="34854"/>
    <cellStyle name="Comma 10 3 2 2 2 4" xfId="34855"/>
    <cellStyle name="Comma 10 3 2 2 2 4 2" xfId="34856"/>
    <cellStyle name="Comma 10 3 2 2 2 4 2 2" xfId="34857"/>
    <cellStyle name="Comma 10 3 2 2 2 4 2 3" xfId="34858"/>
    <cellStyle name="Comma 10 3 2 2 2 4 3" xfId="34859"/>
    <cellStyle name="Comma 10 3 2 2 2 4 3 2" xfId="34860"/>
    <cellStyle name="Comma 10 3 2 2 2 4 4" xfId="34861"/>
    <cellStyle name="Comma 10 3 2 2 2 4 5" xfId="34862"/>
    <cellStyle name="Comma 10 3 2 2 2 5" xfId="34863"/>
    <cellStyle name="Comma 10 3 2 2 2 5 2" xfId="34864"/>
    <cellStyle name="Comma 10 3 2 2 2 5 3" xfId="34865"/>
    <cellStyle name="Comma 10 3 2 2 2 6" xfId="34866"/>
    <cellStyle name="Comma 10 3 2 2 2 6 2" xfId="34867"/>
    <cellStyle name="Comma 10 3 2 2 2 6 3" xfId="34868"/>
    <cellStyle name="Comma 10 3 2 2 2 7" xfId="34869"/>
    <cellStyle name="Comma 10 3 2 2 2 7 2" xfId="34870"/>
    <cellStyle name="Comma 10 3 2 2 2 8" xfId="34871"/>
    <cellStyle name="Comma 10 3 2 2 2 9" xfId="34872"/>
    <cellStyle name="Comma 10 3 2 2 3" xfId="3215"/>
    <cellStyle name="Comma 10 3 2 2 3 2" xfId="34873"/>
    <cellStyle name="Comma 10 3 2 2 3 2 2" xfId="34874"/>
    <cellStyle name="Comma 10 3 2 2 3 2 3" xfId="34875"/>
    <cellStyle name="Comma 10 3 2 2 3 3" xfId="34876"/>
    <cellStyle name="Comma 10 3 2 2 3 3 2" xfId="34877"/>
    <cellStyle name="Comma 10 3 2 2 3 3 3" xfId="34878"/>
    <cellStyle name="Comma 10 3 2 2 3 4" xfId="34879"/>
    <cellStyle name="Comma 10 3 2 2 3 4 2" xfId="34880"/>
    <cellStyle name="Comma 10 3 2 2 3 5" xfId="34881"/>
    <cellStyle name="Comma 10 3 2 2 3 6" xfId="34882"/>
    <cellStyle name="Comma 10 3 2 2 4" xfId="34883"/>
    <cellStyle name="Comma 10 3 2 2 4 2" xfId="34884"/>
    <cellStyle name="Comma 10 3 2 2 4 2 2" xfId="34885"/>
    <cellStyle name="Comma 10 3 2 2 4 2 3" xfId="34886"/>
    <cellStyle name="Comma 10 3 2 2 4 3" xfId="34887"/>
    <cellStyle name="Comma 10 3 2 2 4 3 2" xfId="34888"/>
    <cellStyle name="Comma 10 3 2 2 4 3 3" xfId="34889"/>
    <cellStyle name="Comma 10 3 2 2 4 4" xfId="34890"/>
    <cellStyle name="Comma 10 3 2 2 4 4 2" xfId="34891"/>
    <cellStyle name="Comma 10 3 2 2 4 5" xfId="34892"/>
    <cellStyle name="Comma 10 3 2 2 4 6" xfId="34893"/>
    <cellStyle name="Comma 10 3 2 2 5" xfId="34894"/>
    <cellStyle name="Comma 10 3 2 2 5 2" xfId="34895"/>
    <cellStyle name="Comma 10 3 2 2 5 2 2" xfId="34896"/>
    <cellStyle name="Comma 10 3 2 2 5 2 3" xfId="34897"/>
    <cellStyle name="Comma 10 3 2 2 5 3" xfId="34898"/>
    <cellStyle name="Comma 10 3 2 2 5 3 2" xfId="34899"/>
    <cellStyle name="Comma 10 3 2 2 5 4" xfId="34900"/>
    <cellStyle name="Comma 10 3 2 2 5 5" xfId="34901"/>
    <cellStyle name="Comma 10 3 2 2 6" xfId="34902"/>
    <cellStyle name="Comma 10 3 2 2 6 2" xfId="34903"/>
    <cellStyle name="Comma 10 3 2 2 6 3" xfId="34904"/>
    <cellStyle name="Comma 10 3 2 2 7" xfId="34905"/>
    <cellStyle name="Comma 10 3 2 2 7 2" xfId="34906"/>
    <cellStyle name="Comma 10 3 2 2 7 3" xfId="34907"/>
    <cellStyle name="Comma 10 3 2 2 8" xfId="34908"/>
    <cellStyle name="Comma 10 3 2 2 8 2" xfId="34909"/>
    <cellStyle name="Comma 10 3 2 2 9" xfId="34910"/>
    <cellStyle name="Comma 10 3 2 3" xfId="3216"/>
    <cellStyle name="Comma 10 3 2 3 2" xfId="3217"/>
    <cellStyle name="Comma 10 3 2 3 2 2" xfId="34911"/>
    <cellStyle name="Comma 10 3 2 3 2 2 2" xfId="34912"/>
    <cellStyle name="Comma 10 3 2 3 2 2 3" xfId="34913"/>
    <cellStyle name="Comma 10 3 2 3 2 3" xfId="34914"/>
    <cellStyle name="Comma 10 3 2 3 2 3 2" xfId="34915"/>
    <cellStyle name="Comma 10 3 2 3 2 3 3" xfId="34916"/>
    <cellStyle name="Comma 10 3 2 3 2 4" xfId="34917"/>
    <cellStyle name="Comma 10 3 2 3 2 4 2" xfId="34918"/>
    <cellStyle name="Comma 10 3 2 3 2 5" xfId="34919"/>
    <cellStyle name="Comma 10 3 2 3 2 6" xfId="34920"/>
    <cellStyle name="Comma 10 3 2 3 3" xfId="34921"/>
    <cellStyle name="Comma 10 3 2 3 3 2" xfId="34922"/>
    <cellStyle name="Comma 10 3 2 3 3 2 2" xfId="34923"/>
    <cellStyle name="Comma 10 3 2 3 3 2 3" xfId="34924"/>
    <cellStyle name="Comma 10 3 2 3 3 3" xfId="34925"/>
    <cellStyle name="Comma 10 3 2 3 3 3 2" xfId="34926"/>
    <cellStyle name="Comma 10 3 2 3 3 3 3" xfId="34927"/>
    <cellStyle name="Comma 10 3 2 3 3 4" xfId="34928"/>
    <cellStyle name="Comma 10 3 2 3 3 4 2" xfId="34929"/>
    <cellStyle name="Comma 10 3 2 3 3 5" xfId="34930"/>
    <cellStyle name="Comma 10 3 2 3 3 6" xfId="34931"/>
    <cellStyle name="Comma 10 3 2 3 4" xfId="34932"/>
    <cellStyle name="Comma 10 3 2 3 4 2" xfId="34933"/>
    <cellStyle name="Comma 10 3 2 3 4 2 2" xfId="34934"/>
    <cellStyle name="Comma 10 3 2 3 4 2 3" xfId="34935"/>
    <cellStyle name="Comma 10 3 2 3 4 3" xfId="34936"/>
    <cellStyle name="Comma 10 3 2 3 4 3 2" xfId="34937"/>
    <cellStyle name="Comma 10 3 2 3 4 4" xfId="34938"/>
    <cellStyle name="Comma 10 3 2 3 4 5" xfId="34939"/>
    <cellStyle name="Comma 10 3 2 3 5" xfId="34940"/>
    <cellStyle name="Comma 10 3 2 3 5 2" xfId="34941"/>
    <cellStyle name="Comma 10 3 2 3 5 3" xfId="34942"/>
    <cellStyle name="Comma 10 3 2 3 6" xfId="34943"/>
    <cellStyle name="Comma 10 3 2 3 6 2" xfId="34944"/>
    <cellStyle name="Comma 10 3 2 3 6 3" xfId="34945"/>
    <cellStyle name="Comma 10 3 2 3 7" xfId="34946"/>
    <cellStyle name="Comma 10 3 2 3 7 2" xfId="34947"/>
    <cellStyle name="Comma 10 3 2 3 8" xfId="34948"/>
    <cellStyle name="Comma 10 3 2 3 9" xfId="34949"/>
    <cellStyle name="Comma 10 3 2 4" xfId="3218"/>
    <cellStyle name="Comma 10 3 2 4 2" xfId="34950"/>
    <cellStyle name="Comma 10 3 2 4 2 2" xfId="34951"/>
    <cellStyle name="Comma 10 3 2 4 2 2 2" xfId="34952"/>
    <cellStyle name="Comma 10 3 2 4 2 2 3" xfId="34953"/>
    <cellStyle name="Comma 10 3 2 4 2 3" xfId="34954"/>
    <cellStyle name="Comma 10 3 2 4 2 3 2" xfId="34955"/>
    <cellStyle name="Comma 10 3 2 4 2 3 3" xfId="34956"/>
    <cellStyle name="Comma 10 3 2 4 2 4" xfId="34957"/>
    <cellStyle name="Comma 10 3 2 4 2 4 2" xfId="34958"/>
    <cellStyle name="Comma 10 3 2 4 2 5" xfId="34959"/>
    <cellStyle name="Comma 10 3 2 4 2 6" xfId="34960"/>
    <cellStyle name="Comma 10 3 2 4 3" xfId="34961"/>
    <cellStyle name="Comma 10 3 2 4 3 2" xfId="34962"/>
    <cellStyle name="Comma 10 3 2 4 3 2 2" xfId="34963"/>
    <cellStyle name="Comma 10 3 2 4 3 2 3" xfId="34964"/>
    <cellStyle name="Comma 10 3 2 4 3 3" xfId="34965"/>
    <cellStyle name="Comma 10 3 2 4 3 3 2" xfId="34966"/>
    <cellStyle name="Comma 10 3 2 4 3 3 3" xfId="34967"/>
    <cellStyle name="Comma 10 3 2 4 3 4" xfId="34968"/>
    <cellStyle name="Comma 10 3 2 4 3 4 2" xfId="34969"/>
    <cellStyle name="Comma 10 3 2 4 3 5" xfId="34970"/>
    <cellStyle name="Comma 10 3 2 4 3 6" xfId="34971"/>
    <cellStyle name="Comma 10 3 2 4 4" xfId="34972"/>
    <cellStyle name="Comma 10 3 2 4 4 2" xfId="34973"/>
    <cellStyle name="Comma 10 3 2 4 4 2 2" xfId="34974"/>
    <cellStyle name="Comma 10 3 2 4 4 2 3" xfId="34975"/>
    <cellStyle name="Comma 10 3 2 4 4 3" xfId="34976"/>
    <cellStyle name="Comma 10 3 2 4 4 3 2" xfId="34977"/>
    <cellStyle name="Comma 10 3 2 4 4 4" xfId="34978"/>
    <cellStyle name="Comma 10 3 2 4 4 5" xfId="34979"/>
    <cellStyle name="Comma 10 3 2 4 5" xfId="34980"/>
    <cellStyle name="Comma 10 3 2 4 5 2" xfId="34981"/>
    <cellStyle name="Comma 10 3 2 4 5 3" xfId="34982"/>
    <cellStyle name="Comma 10 3 2 4 6" xfId="34983"/>
    <cellStyle name="Comma 10 3 2 4 6 2" xfId="34984"/>
    <cellStyle name="Comma 10 3 2 4 6 3" xfId="34985"/>
    <cellStyle name="Comma 10 3 2 4 7" xfId="34986"/>
    <cellStyle name="Comma 10 3 2 4 7 2" xfId="34987"/>
    <cellStyle name="Comma 10 3 2 4 8" xfId="34988"/>
    <cellStyle name="Comma 10 3 2 4 9" xfId="34989"/>
    <cellStyle name="Comma 10 3 2 5" xfId="34990"/>
    <cellStyle name="Comma 10 3 2 5 2" xfId="34991"/>
    <cellStyle name="Comma 10 3 2 5 2 2" xfId="34992"/>
    <cellStyle name="Comma 10 3 2 5 2 3" xfId="34993"/>
    <cellStyle name="Comma 10 3 2 5 3" xfId="34994"/>
    <cellStyle name="Comma 10 3 2 5 3 2" xfId="34995"/>
    <cellStyle name="Comma 10 3 2 5 3 3" xfId="34996"/>
    <cellStyle name="Comma 10 3 2 5 4" xfId="34997"/>
    <cellStyle name="Comma 10 3 2 5 4 2" xfId="34998"/>
    <cellStyle name="Comma 10 3 2 5 5" xfId="34999"/>
    <cellStyle name="Comma 10 3 2 5 6" xfId="35000"/>
    <cellStyle name="Comma 10 3 2 6" xfId="35001"/>
    <cellStyle name="Comma 10 3 2 6 2" xfId="35002"/>
    <cellStyle name="Comma 10 3 2 6 2 2" xfId="35003"/>
    <cellStyle name="Comma 10 3 2 6 2 3" xfId="35004"/>
    <cellStyle name="Comma 10 3 2 6 3" xfId="35005"/>
    <cellStyle name="Comma 10 3 2 6 3 2" xfId="35006"/>
    <cellStyle name="Comma 10 3 2 6 3 3" xfId="35007"/>
    <cellStyle name="Comma 10 3 2 6 4" xfId="35008"/>
    <cellStyle name="Comma 10 3 2 6 4 2" xfId="35009"/>
    <cellStyle name="Comma 10 3 2 6 5" xfId="35010"/>
    <cellStyle name="Comma 10 3 2 6 6" xfId="35011"/>
    <cellStyle name="Comma 10 3 2 7" xfId="35012"/>
    <cellStyle name="Comma 10 3 2 7 2" xfId="35013"/>
    <cellStyle name="Comma 10 3 2 7 2 2" xfId="35014"/>
    <cellStyle name="Comma 10 3 2 7 2 3" xfId="35015"/>
    <cellStyle name="Comma 10 3 2 7 3" xfId="35016"/>
    <cellStyle name="Comma 10 3 2 7 3 2" xfId="35017"/>
    <cellStyle name="Comma 10 3 2 7 4" xfId="35018"/>
    <cellStyle name="Comma 10 3 2 7 5" xfId="35019"/>
    <cellStyle name="Comma 10 3 2 8" xfId="35020"/>
    <cellStyle name="Comma 10 3 2 8 2" xfId="35021"/>
    <cellStyle name="Comma 10 3 2 8 3" xfId="35022"/>
    <cellStyle name="Comma 10 3 2 9" xfId="35023"/>
    <cellStyle name="Comma 10 3 2 9 2" xfId="35024"/>
    <cellStyle name="Comma 10 3 2 9 3" xfId="35025"/>
    <cellStyle name="Comma 10 3 3" xfId="3219"/>
    <cellStyle name="Comma 10 3 3 10" xfId="35026"/>
    <cellStyle name="Comma 10 3 3 2" xfId="3220"/>
    <cellStyle name="Comma 10 3 3 2 2" xfId="3221"/>
    <cellStyle name="Comma 10 3 3 2 2 2" xfId="35027"/>
    <cellStyle name="Comma 10 3 3 2 2 2 2" xfId="35028"/>
    <cellStyle name="Comma 10 3 3 2 2 2 3" xfId="35029"/>
    <cellStyle name="Comma 10 3 3 2 2 3" xfId="35030"/>
    <cellStyle name="Comma 10 3 3 2 2 3 2" xfId="35031"/>
    <cellStyle name="Comma 10 3 3 2 2 3 3" xfId="35032"/>
    <cellStyle name="Comma 10 3 3 2 2 4" xfId="35033"/>
    <cellStyle name="Comma 10 3 3 2 2 4 2" xfId="35034"/>
    <cellStyle name="Comma 10 3 3 2 2 5" xfId="35035"/>
    <cellStyle name="Comma 10 3 3 2 2 6" xfId="35036"/>
    <cellStyle name="Comma 10 3 3 2 3" xfId="35037"/>
    <cellStyle name="Comma 10 3 3 2 3 2" xfId="35038"/>
    <cellStyle name="Comma 10 3 3 2 3 2 2" xfId="35039"/>
    <cellStyle name="Comma 10 3 3 2 3 2 3" xfId="35040"/>
    <cellStyle name="Comma 10 3 3 2 3 3" xfId="35041"/>
    <cellStyle name="Comma 10 3 3 2 3 3 2" xfId="35042"/>
    <cellStyle name="Comma 10 3 3 2 3 3 3" xfId="35043"/>
    <cellStyle name="Comma 10 3 3 2 3 4" xfId="35044"/>
    <cellStyle name="Comma 10 3 3 2 3 4 2" xfId="35045"/>
    <cellStyle name="Comma 10 3 3 2 3 5" xfId="35046"/>
    <cellStyle name="Comma 10 3 3 2 3 6" xfId="35047"/>
    <cellStyle name="Comma 10 3 3 2 4" xfId="35048"/>
    <cellStyle name="Comma 10 3 3 2 4 2" xfId="35049"/>
    <cellStyle name="Comma 10 3 3 2 4 2 2" xfId="35050"/>
    <cellStyle name="Comma 10 3 3 2 4 2 3" xfId="35051"/>
    <cellStyle name="Comma 10 3 3 2 4 3" xfId="35052"/>
    <cellStyle name="Comma 10 3 3 2 4 3 2" xfId="35053"/>
    <cellStyle name="Comma 10 3 3 2 4 4" xfId="35054"/>
    <cellStyle name="Comma 10 3 3 2 4 5" xfId="35055"/>
    <cellStyle name="Comma 10 3 3 2 5" xfId="35056"/>
    <cellStyle name="Comma 10 3 3 2 5 2" xfId="35057"/>
    <cellStyle name="Comma 10 3 3 2 5 3" xfId="35058"/>
    <cellStyle name="Comma 10 3 3 2 6" xfId="35059"/>
    <cellStyle name="Comma 10 3 3 2 6 2" xfId="35060"/>
    <cellStyle name="Comma 10 3 3 2 6 3" xfId="35061"/>
    <cellStyle name="Comma 10 3 3 2 7" xfId="35062"/>
    <cellStyle name="Comma 10 3 3 2 7 2" xfId="35063"/>
    <cellStyle name="Comma 10 3 3 2 8" xfId="35064"/>
    <cellStyle name="Comma 10 3 3 2 9" xfId="35065"/>
    <cellStyle name="Comma 10 3 3 3" xfId="3222"/>
    <cellStyle name="Comma 10 3 3 3 2" xfId="35066"/>
    <cellStyle name="Comma 10 3 3 3 2 2" xfId="35067"/>
    <cellStyle name="Comma 10 3 3 3 2 3" xfId="35068"/>
    <cellStyle name="Comma 10 3 3 3 3" xfId="35069"/>
    <cellStyle name="Comma 10 3 3 3 3 2" xfId="35070"/>
    <cellStyle name="Comma 10 3 3 3 3 3" xfId="35071"/>
    <cellStyle name="Comma 10 3 3 3 4" xfId="35072"/>
    <cellStyle name="Comma 10 3 3 3 4 2" xfId="35073"/>
    <cellStyle name="Comma 10 3 3 3 5" xfId="35074"/>
    <cellStyle name="Comma 10 3 3 3 6" xfId="35075"/>
    <cellStyle name="Comma 10 3 3 4" xfId="35076"/>
    <cellStyle name="Comma 10 3 3 4 2" xfId="35077"/>
    <cellStyle name="Comma 10 3 3 4 2 2" xfId="35078"/>
    <cellStyle name="Comma 10 3 3 4 2 3" xfId="35079"/>
    <cellStyle name="Comma 10 3 3 4 3" xfId="35080"/>
    <cellStyle name="Comma 10 3 3 4 3 2" xfId="35081"/>
    <cellStyle name="Comma 10 3 3 4 3 3" xfId="35082"/>
    <cellStyle name="Comma 10 3 3 4 4" xfId="35083"/>
    <cellStyle name="Comma 10 3 3 4 4 2" xfId="35084"/>
    <cellStyle name="Comma 10 3 3 4 5" xfId="35085"/>
    <cellStyle name="Comma 10 3 3 4 6" xfId="35086"/>
    <cellStyle name="Comma 10 3 3 5" xfId="35087"/>
    <cellStyle name="Comma 10 3 3 5 2" xfId="35088"/>
    <cellStyle name="Comma 10 3 3 5 2 2" xfId="35089"/>
    <cellStyle name="Comma 10 3 3 5 2 3" xfId="35090"/>
    <cellStyle name="Comma 10 3 3 5 3" xfId="35091"/>
    <cellStyle name="Comma 10 3 3 5 3 2" xfId="35092"/>
    <cellStyle name="Comma 10 3 3 5 4" xfId="35093"/>
    <cellStyle name="Comma 10 3 3 5 5" xfId="35094"/>
    <cellStyle name="Comma 10 3 3 6" xfId="35095"/>
    <cellStyle name="Comma 10 3 3 6 2" xfId="35096"/>
    <cellStyle name="Comma 10 3 3 6 3" xfId="35097"/>
    <cellStyle name="Comma 10 3 3 7" xfId="35098"/>
    <cellStyle name="Comma 10 3 3 7 2" xfId="35099"/>
    <cellStyle name="Comma 10 3 3 7 3" xfId="35100"/>
    <cellStyle name="Comma 10 3 3 8" xfId="35101"/>
    <cellStyle name="Comma 10 3 3 8 2" xfId="35102"/>
    <cellStyle name="Comma 10 3 3 9" xfId="35103"/>
    <cellStyle name="Comma 10 3 4" xfId="3223"/>
    <cellStyle name="Comma 10 3 4 2" xfId="3224"/>
    <cellStyle name="Comma 10 3 4 2 2" xfId="35104"/>
    <cellStyle name="Comma 10 3 4 2 2 2" xfId="35105"/>
    <cellStyle name="Comma 10 3 4 2 2 3" xfId="35106"/>
    <cellStyle name="Comma 10 3 4 2 3" xfId="35107"/>
    <cellStyle name="Comma 10 3 4 2 3 2" xfId="35108"/>
    <cellStyle name="Comma 10 3 4 2 3 3" xfId="35109"/>
    <cellStyle name="Comma 10 3 4 2 4" xfId="35110"/>
    <cellStyle name="Comma 10 3 4 2 4 2" xfId="35111"/>
    <cellStyle name="Comma 10 3 4 2 5" xfId="35112"/>
    <cellStyle name="Comma 10 3 4 2 6" xfId="35113"/>
    <cellStyle name="Comma 10 3 4 3" xfId="35114"/>
    <cellStyle name="Comma 10 3 4 3 2" xfId="35115"/>
    <cellStyle name="Comma 10 3 4 3 2 2" xfId="35116"/>
    <cellStyle name="Comma 10 3 4 3 2 3" xfId="35117"/>
    <cellStyle name="Comma 10 3 4 3 3" xfId="35118"/>
    <cellStyle name="Comma 10 3 4 3 3 2" xfId="35119"/>
    <cellStyle name="Comma 10 3 4 3 3 3" xfId="35120"/>
    <cellStyle name="Comma 10 3 4 3 4" xfId="35121"/>
    <cellStyle name="Comma 10 3 4 3 4 2" xfId="35122"/>
    <cellStyle name="Comma 10 3 4 3 5" xfId="35123"/>
    <cellStyle name="Comma 10 3 4 3 6" xfId="35124"/>
    <cellStyle name="Comma 10 3 4 4" xfId="35125"/>
    <cellStyle name="Comma 10 3 4 4 2" xfId="35126"/>
    <cellStyle name="Comma 10 3 4 4 2 2" xfId="35127"/>
    <cellStyle name="Comma 10 3 4 4 2 3" xfId="35128"/>
    <cellStyle name="Comma 10 3 4 4 3" xfId="35129"/>
    <cellStyle name="Comma 10 3 4 4 3 2" xfId="35130"/>
    <cellStyle name="Comma 10 3 4 4 4" xfId="35131"/>
    <cellStyle name="Comma 10 3 4 4 5" xfId="35132"/>
    <cellStyle name="Comma 10 3 4 5" xfId="35133"/>
    <cellStyle name="Comma 10 3 4 5 2" xfId="35134"/>
    <cellStyle name="Comma 10 3 4 5 3" xfId="35135"/>
    <cellStyle name="Comma 10 3 4 6" xfId="35136"/>
    <cellStyle name="Comma 10 3 4 6 2" xfId="35137"/>
    <cellStyle name="Comma 10 3 4 6 3" xfId="35138"/>
    <cellStyle name="Comma 10 3 4 7" xfId="35139"/>
    <cellStyle name="Comma 10 3 4 7 2" xfId="35140"/>
    <cellStyle name="Comma 10 3 4 8" xfId="35141"/>
    <cellStyle name="Comma 10 3 4 9" xfId="35142"/>
    <cellStyle name="Comma 10 3 5" xfId="3225"/>
    <cellStyle name="Comma 10 3 5 2" xfId="35143"/>
    <cellStyle name="Comma 10 3 5 2 2" xfId="35144"/>
    <cellStyle name="Comma 10 3 5 2 2 2" xfId="35145"/>
    <cellStyle name="Comma 10 3 5 2 2 3" xfId="35146"/>
    <cellStyle name="Comma 10 3 5 2 3" xfId="35147"/>
    <cellStyle name="Comma 10 3 5 2 3 2" xfId="35148"/>
    <cellStyle name="Comma 10 3 5 2 3 3" xfId="35149"/>
    <cellStyle name="Comma 10 3 5 2 4" xfId="35150"/>
    <cellStyle name="Comma 10 3 5 2 4 2" xfId="35151"/>
    <cellStyle name="Comma 10 3 5 2 5" xfId="35152"/>
    <cellStyle name="Comma 10 3 5 2 6" xfId="35153"/>
    <cellStyle name="Comma 10 3 5 3" xfId="35154"/>
    <cellStyle name="Comma 10 3 5 3 2" xfId="35155"/>
    <cellStyle name="Comma 10 3 5 3 2 2" xfId="35156"/>
    <cellStyle name="Comma 10 3 5 3 2 3" xfId="35157"/>
    <cellStyle name="Comma 10 3 5 3 3" xfId="35158"/>
    <cellStyle name="Comma 10 3 5 3 3 2" xfId="35159"/>
    <cellStyle name="Comma 10 3 5 3 3 3" xfId="35160"/>
    <cellStyle name="Comma 10 3 5 3 4" xfId="35161"/>
    <cellStyle name="Comma 10 3 5 3 4 2" xfId="35162"/>
    <cellStyle name="Comma 10 3 5 3 5" xfId="35163"/>
    <cellStyle name="Comma 10 3 5 3 6" xfId="35164"/>
    <cellStyle name="Comma 10 3 5 4" xfId="35165"/>
    <cellStyle name="Comma 10 3 5 4 2" xfId="35166"/>
    <cellStyle name="Comma 10 3 5 4 2 2" xfId="35167"/>
    <cellStyle name="Comma 10 3 5 4 2 3" xfId="35168"/>
    <cellStyle name="Comma 10 3 5 4 3" xfId="35169"/>
    <cellStyle name="Comma 10 3 5 4 3 2" xfId="35170"/>
    <cellStyle name="Comma 10 3 5 4 4" xfId="35171"/>
    <cellStyle name="Comma 10 3 5 4 5" xfId="35172"/>
    <cellStyle name="Comma 10 3 5 5" xfId="35173"/>
    <cellStyle name="Comma 10 3 5 5 2" xfId="35174"/>
    <cellStyle name="Comma 10 3 5 5 3" xfId="35175"/>
    <cellStyle name="Comma 10 3 5 6" xfId="35176"/>
    <cellStyle name="Comma 10 3 5 6 2" xfId="35177"/>
    <cellStyle name="Comma 10 3 5 6 3" xfId="35178"/>
    <cellStyle name="Comma 10 3 5 7" xfId="35179"/>
    <cellStyle name="Comma 10 3 5 7 2" xfId="35180"/>
    <cellStyle name="Comma 10 3 5 8" xfId="35181"/>
    <cellStyle name="Comma 10 3 5 9" xfId="35182"/>
    <cellStyle name="Comma 10 3 6" xfId="13957"/>
    <cellStyle name="Comma 10 3 6 2" xfId="35183"/>
    <cellStyle name="Comma 10 3 6 2 2" xfId="35184"/>
    <cellStyle name="Comma 10 3 6 2 3" xfId="35185"/>
    <cellStyle name="Comma 10 3 6 3" xfId="35186"/>
    <cellStyle name="Comma 10 3 6 3 2" xfId="35187"/>
    <cellStyle name="Comma 10 3 6 3 3" xfId="35188"/>
    <cellStyle name="Comma 10 3 6 4" xfId="35189"/>
    <cellStyle name="Comma 10 3 6 4 2" xfId="35190"/>
    <cellStyle name="Comma 10 3 6 5" xfId="35191"/>
    <cellStyle name="Comma 10 3 6 6" xfId="35192"/>
    <cellStyle name="Comma 10 3 7" xfId="35193"/>
    <cellStyle name="Comma 10 3 7 2" xfId="35194"/>
    <cellStyle name="Comma 10 3 7 2 2" xfId="35195"/>
    <cellStyle name="Comma 10 3 7 2 3" xfId="35196"/>
    <cellStyle name="Comma 10 3 7 3" xfId="35197"/>
    <cellStyle name="Comma 10 3 7 3 2" xfId="35198"/>
    <cellStyle name="Comma 10 3 7 3 3" xfId="35199"/>
    <cellStyle name="Comma 10 3 7 4" xfId="35200"/>
    <cellStyle name="Comma 10 3 7 4 2" xfId="35201"/>
    <cellStyle name="Comma 10 3 7 5" xfId="35202"/>
    <cellStyle name="Comma 10 3 7 6" xfId="35203"/>
    <cellStyle name="Comma 10 3 8" xfId="35204"/>
    <cellStyle name="Comma 10 3 8 2" xfId="35205"/>
    <cellStyle name="Comma 10 3 8 2 2" xfId="35206"/>
    <cellStyle name="Comma 10 3 8 2 3" xfId="35207"/>
    <cellStyle name="Comma 10 3 8 3" xfId="35208"/>
    <cellStyle name="Comma 10 3 8 3 2" xfId="35209"/>
    <cellStyle name="Comma 10 3 8 4" xfId="35210"/>
    <cellStyle name="Comma 10 3 8 5" xfId="35211"/>
    <cellStyle name="Comma 10 3 9" xfId="35212"/>
    <cellStyle name="Comma 10 3 9 2" xfId="35213"/>
    <cellStyle name="Comma 10 3 9 3" xfId="35214"/>
    <cellStyle name="Comma 10 4" xfId="3226"/>
    <cellStyle name="Comma 10 4 10" xfId="35215"/>
    <cellStyle name="Comma 10 4 10 2" xfId="35216"/>
    <cellStyle name="Comma 10 4 11" xfId="35217"/>
    <cellStyle name="Comma 10 4 12" xfId="35218"/>
    <cellStyle name="Comma 10 4 2" xfId="3227"/>
    <cellStyle name="Comma 10 4 2 10" xfId="35219"/>
    <cellStyle name="Comma 10 4 2 2" xfId="3228"/>
    <cellStyle name="Comma 10 4 2 2 2" xfId="3229"/>
    <cellStyle name="Comma 10 4 2 2 2 2" xfId="35220"/>
    <cellStyle name="Comma 10 4 2 2 2 2 2" xfId="35221"/>
    <cellStyle name="Comma 10 4 2 2 2 2 3" xfId="35222"/>
    <cellStyle name="Comma 10 4 2 2 2 3" xfId="35223"/>
    <cellStyle name="Comma 10 4 2 2 2 3 2" xfId="35224"/>
    <cellStyle name="Comma 10 4 2 2 2 3 3" xfId="35225"/>
    <cellStyle name="Comma 10 4 2 2 2 4" xfId="35226"/>
    <cellStyle name="Comma 10 4 2 2 2 4 2" xfId="35227"/>
    <cellStyle name="Comma 10 4 2 2 2 5" xfId="35228"/>
    <cellStyle name="Comma 10 4 2 2 2 6" xfId="35229"/>
    <cellStyle name="Comma 10 4 2 2 3" xfId="35230"/>
    <cellStyle name="Comma 10 4 2 2 3 2" xfId="35231"/>
    <cellStyle name="Comma 10 4 2 2 3 2 2" xfId="35232"/>
    <cellStyle name="Comma 10 4 2 2 3 2 3" xfId="35233"/>
    <cellStyle name="Comma 10 4 2 2 3 3" xfId="35234"/>
    <cellStyle name="Comma 10 4 2 2 3 3 2" xfId="35235"/>
    <cellStyle name="Comma 10 4 2 2 3 3 3" xfId="35236"/>
    <cellStyle name="Comma 10 4 2 2 3 4" xfId="35237"/>
    <cellStyle name="Comma 10 4 2 2 3 4 2" xfId="35238"/>
    <cellStyle name="Comma 10 4 2 2 3 5" xfId="35239"/>
    <cellStyle name="Comma 10 4 2 2 3 6" xfId="35240"/>
    <cellStyle name="Comma 10 4 2 2 4" xfId="35241"/>
    <cellStyle name="Comma 10 4 2 2 4 2" xfId="35242"/>
    <cellStyle name="Comma 10 4 2 2 4 2 2" xfId="35243"/>
    <cellStyle name="Comma 10 4 2 2 4 2 3" xfId="35244"/>
    <cellStyle name="Comma 10 4 2 2 4 3" xfId="35245"/>
    <cellStyle name="Comma 10 4 2 2 4 3 2" xfId="35246"/>
    <cellStyle name="Comma 10 4 2 2 4 4" xfId="35247"/>
    <cellStyle name="Comma 10 4 2 2 4 5" xfId="35248"/>
    <cellStyle name="Comma 10 4 2 2 5" xfId="35249"/>
    <cellStyle name="Comma 10 4 2 2 5 2" xfId="35250"/>
    <cellStyle name="Comma 10 4 2 2 5 3" xfId="35251"/>
    <cellStyle name="Comma 10 4 2 2 6" xfId="35252"/>
    <cellStyle name="Comma 10 4 2 2 6 2" xfId="35253"/>
    <cellStyle name="Comma 10 4 2 2 6 3" xfId="35254"/>
    <cellStyle name="Comma 10 4 2 2 7" xfId="35255"/>
    <cellStyle name="Comma 10 4 2 2 7 2" xfId="35256"/>
    <cellStyle name="Comma 10 4 2 2 8" xfId="35257"/>
    <cellStyle name="Comma 10 4 2 2 9" xfId="35258"/>
    <cellStyle name="Comma 10 4 2 3" xfId="3230"/>
    <cellStyle name="Comma 10 4 2 3 2" xfId="35259"/>
    <cellStyle name="Comma 10 4 2 3 2 2" xfId="35260"/>
    <cellStyle name="Comma 10 4 2 3 2 3" xfId="35261"/>
    <cellStyle name="Comma 10 4 2 3 3" xfId="35262"/>
    <cellStyle name="Comma 10 4 2 3 3 2" xfId="35263"/>
    <cellStyle name="Comma 10 4 2 3 3 3" xfId="35264"/>
    <cellStyle name="Comma 10 4 2 3 4" xfId="35265"/>
    <cellStyle name="Comma 10 4 2 3 4 2" xfId="35266"/>
    <cellStyle name="Comma 10 4 2 3 5" xfId="35267"/>
    <cellStyle name="Comma 10 4 2 3 6" xfId="35268"/>
    <cellStyle name="Comma 10 4 2 4" xfId="35269"/>
    <cellStyle name="Comma 10 4 2 4 2" xfId="35270"/>
    <cellStyle name="Comma 10 4 2 4 2 2" xfId="35271"/>
    <cellStyle name="Comma 10 4 2 4 2 3" xfId="35272"/>
    <cellStyle name="Comma 10 4 2 4 3" xfId="35273"/>
    <cellStyle name="Comma 10 4 2 4 3 2" xfId="35274"/>
    <cellStyle name="Comma 10 4 2 4 3 3" xfId="35275"/>
    <cellStyle name="Comma 10 4 2 4 4" xfId="35276"/>
    <cellStyle name="Comma 10 4 2 4 4 2" xfId="35277"/>
    <cellStyle name="Comma 10 4 2 4 5" xfId="35278"/>
    <cellStyle name="Comma 10 4 2 4 6" xfId="35279"/>
    <cellStyle name="Comma 10 4 2 5" xfId="35280"/>
    <cellStyle name="Comma 10 4 2 5 2" xfId="35281"/>
    <cellStyle name="Comma 10 4 2 5 2 2" xfId="35282"/>
    <cellStyle name="Comma 10 4 2 5 2 3" xfId="35283"/>
    <cellStyle name="Comma 10 4 2 5 3" xfId="35284"/>
    <cellStyle name="Comma 10 4 2 5 3 2" xfId="35285"/>
    <cellStyle name="Comma 10 4 2 5 4" xfId="35286"/>
    <cellStyle name="Comma 10 4 2 5 5" xfId="35287"/>
    <cellStyle name="Comma 10 4 2 6" xfId="35288"/>
    <cellStyle name="Comma 10 4 2 6 2" xfId="35289"/>
    <cellStyle name="Comma 10 4 2 6 3" xfId="35290"/>
    <cellStyle name="Comma 10 4 2 7" xfId="35291"/>
    <cellStyle name="Comma 10 4 2 7 2" xfId="35292"/>
    <cellStyle name="Comma 10 4 2 7 3" xfId="35293"/>
    <cellStyle name="Comma 10 4 2 8" xfId="35294"/>
    <cellStyle name="Comma 10 4 2 8 2" xfId="35295"/>
    <cellStyle name="Comma 10 4 2 9" xfId="35296"/>
    <cellStyle name="Comma 10 4 3" xfId="3231"/>
    <cellStyle name="Comma 10 4 3 2" xfId="3232"/>
    <cellStyle name="Comma 10 4 3 2 2" xfId="35297"/>
    <cellStyle name="Comma 10 4 3 2 2 2" xfId="35298"/>
    <cellStyle name="Comma 10 4 3 2 2 3" xfId="35299"/>
    <cellStyle name="Comma 10 4 3 2 3" xfId="35300"/>
    <cellStyle name="Comma 10 4 3 2 3 2" xfId="35301"/>
    <cellStyle name="Comma 10 4 3 2 3 3" xfId="35302"/>
    <cellStyle name="Comma 10 4 3 2 4" xfId="35303"/>
    <cellStyle name="Comma 10 4 3 2 4 2" xfId="35304"/>
    <cellStyle name="Comma 10 4 3 2 5" xfId="35305"/>
    <cellStyle name="Comma 10 4 3 2 6" xfId="35306"/>
    <cellStyle name="Comma 10 4 3 3" xfId="35307"/>
    <cellStyle name="Comma 10 4 3 3 2" xfId="35308"/>
    <cellStyle name="Comma 10 4 3 3 2 2" xfId="35309"/>
    <cellStyle name="Comma 10 4 3 3 2 3" xfId="35310"/>
    <cellStyle name="Comma 10 4 3 3 3" xfId="35311"/>
    <cellStyle name="Comma 10 4 3 3 3 2" xfId="35312"/>
    <cellStyle name="Comma 10 4 3 3 3 3" xfId="35313"/>
    <cellStyle name="Comma 10 4 3 3 4" xfId="35314"/>
    <cellStyle name="Comma 10 4 3 3 4 2" xfId="35315"/>
    <cellStyle name="Comma 10 4 3 3 5" xfId="35316"/>
    <cellStyle name="Comma 10 4 3 3 6" xfId="35317"/>
    <cellStyle name="Comma 10 4 3 4" xfId="35318"/>
    <cellStyle name="Comma 10 4 3 4 2" xfId="35319"/>
    <cellStyle name="Comma 10 4 3 4 2 2" xfId="35320"/>
    <cellStyle name="Comma 10 4 3 4 2 3" xfId="35321"/>
    <cellStyle name="Comma 10 4 3 4 3" xfId="35322"/>
    <cellStyle name="Comma 10 4 3 4 3 2" xfId="35323"/>
    <cellStyle name="Comma 10 4 3 4 4" xfId="35324"/>
    <cellStyle name="Comma 10 4 3 4 5" xfId="35325"/>
    <cellStyle name="Comma 10 4 3 5" xfId="35326"/>
    <cellStyle name="Comma 10 4 3 5 2" xfId="35327"/>
    <cellStyle name="Comma 10 4 3 5 3" xfId="35328"/>
    <cellStyle name="Comma 10 4 3 6" xfId="35329"/>
    <cellStyle name="Comma 10 4 3 6 2" xfId="35330"/>
    <cellStyle name="Comma 10 4 3 6 3" xfId="35331"/>
    <cellStyle name="Comma 10 4 3 7" xfId="35332"/>
    <cellStyle name="Comma 10 4 3 7 2" xfId="35333"/>
    <cellStyle name="Comma 10 4 3 8" xfId="35334"/>
    <cellStyle name="Comma 10 4 3 9" xfId="35335"/>
    <cellStyle name="Comma 10 4 4" xfId="3233"/>
    <cellStyle name="Comma 10 4 4 2" xfId="35336"/>
    <cellStyle name="Comma 10 4 4 2 2" xfId="35337"/>
    <cellStyle name="Comma 10 4 4 2 2 2" xfId="35338"/>
    <cellStyle name="Comma 10 4 4 2 2 3" xfId="35339"/>
    <cellStyle name="Comma 10 4 4 2 3" xfId="35340"/>
    <cellStyle name="Comma 10 4 4 2 3 2" xfId="35341"/>
    <cellStyle name="Comma 10 4 4 2 3 3" xfId="35342"/>
    <cellStyle name="Comma 10 4 4 2 4" xfId="35343"/>
    <cellStyle name="Comma 10 4 4 2 4 2" xfId="35344"/>
    <cellStyle name="Comma 10 4 4 2 5" xfId="35345"/>
    <cellStyle name="Comma 10 4 4 2 6" xfId="35346"/>
    <cellStyle name="Comma 10 4 4 3" xfId="35347"/>
    <cellStyle name="Comma 10 4 4 3 2" xfId="35348"/>
    <cellStyle name="Comma 10 4 4 3 2 2" xfId="35349"/>
    <cellStyle name="Comma 10 4 4 3 2 3" xfId="35350"/>
    <cellStyle name="Comma 10 4 4 3 3" xfId="35351"/>
    <cellStyle name="Comma 10 4 4 3 3 2" xfId="35352"/>
    <cellStyle name="Comma 10 4 4 3 3 3" xfId="35353"/>
    <cellStyle name="Comma 10 4 4 3 4" xfId="35354"/>
    <cellStyle name="Comma 10 4 4 3 4 2" xfId="35355"/>
    <cellStyle name="Comma 10 4 4 3 5" xfId="35356"/>
    <cellStyle name="Comma 10 4 4 3 6" xfId="35357"/>
    <cellStyle name="Comma 10 4 4 4" xfId="35358"/>
    <cellStyle name="Comma 10 4 4 4 2" xfId="35359"/>
    <cellStyle name="Comma 10 4 4 4 2 2" xfId="35360"/>
    <cellStyle name="Comma 10 4 4 4 2 3" xfId="35361"/>
    <cellStyle name="Comma 10 4 4 4 3" xfId="35362"/>
    <cellStyle name="Comma 10 4 4 4 3 2" xfId="35363"/>
    <cellStyle name="Comma 10 4 4 4 4" xfId="35364"/>
    <cellStyle name="Comma 10 4 4 4 5" xfId="35365"/>
    <cellStyle name="Comma 10 4 4 5" xfId="35366"/>
    <cellStyle name="Comma 10 4 4 5 2" xfId="35367"/>
    <cellStyle name="Comma 10 4 4 5 3" xfId="35368"/>
    <cellStyle name="Comma 10 4 4 6" xfId="35369"/>
    <cellStyle name="Comma 10 4 4 6 2" xfId="35370"/>
    <cellStyle name="Comma 10 4 4 6 3" xfId="35371"/>
    <cellStyle name="Comma 10 4 4 7" xfId="35372"/>
    <cellStyle name="Comma 10 4 4 7 2" xfId="35373"/>
    <cellStyle name="Comma 10 4 4 8" xfId="35374"/>
    <cellStyle name="Comma 10 4 4 9" xfId="35375"/>
    <cellStyle name="Comma 10 4 5" xfId="35376"/>
    <cellStyle name="Comma 10 4 5 2" xfId="35377"/>
    <cellStyle name="Comma 10 4 5 2 2" xfId="35378"/>
    <cellStyle name="Comma 10 4 5 2 3" xfId="35379"/>
    <cellStyle name="Comma 10 4 5 3" xfId="35380"/>
    <cellStyle name="Comma 10 4 5 3 2" xfId="35381"/>
    <cellStyle name="Comma 10 4 5 3 3" xfId="35382"/>
    <cellStyle name="Comma 10 4 5 4" xfId="35383"/>
    <cellStyle name="Comma 10 4 5 4 2" xfId="35384"/>
    <cellStyle name="Comma 10 4 5 5" xfId="35385"/>
    <cellStyle name="Comma 10 4 5 6" xfId="35386"/>
    <cellStyle name="Comma 10 4 6" xfId="35387"/>
    <cellStyle name="Comma 10 4 6 2" xfId="35388"/>
    <cellStyle name="Comma 10 4 6 2 2" xfId="35389"/>
    <cellStyle name="Comma 10 4 6 2 3" xfId="35390"/>
    <cellStyle name="Comma 10 4 6 3" xfId="35391"/>
    <cellStyle name="Comma 10 4 6 3 2" xfId="35392"/>
    <cellStyle name="Comma 10 4 6 3 3" xfId="35393"/>
    <cellStyle name="Comma 10 4 6 4" xfId="35394"/>
    <cellStyle name="Comma 10 4 6 4 2" xfId="35395"/>
    <cellStyle name="Comma 10 4 6 5" xfId="35396"/>
    <cellStyle name="Comma 10 4 6 6" xfId="35397"/>
    <cellStyle name="Comma 10 4 7" xfId="35398"/>
    <cellStyle name="Comma 10 4 7 2" xfId="35399"/>
    <cellStyle name="Comma 10 4 7 2 2" xfId="35400"/>
    <cellStyle name="Comma 10 4 7 2 3" xfId="35401"/>
    <cellStyle name="Comma 10 4 7 3" xfId="35402"/>
    <cellStyle name="Comma 10 4 7 3 2" xfId="35403"/>
    <cellStyle name="Comma 10 4 7 4" xfId="35404"/>
    <cellStyle name="Comma 10 4 7 5" xfId="35405"/>
    <cellStyle name="Comma 10 4 8" xfId="35406"/>
    <cellStyle name="Comma 10 4 8 2" xfId="35407"/>
    <cellStyle name="Comma 10 4 8 3" xfId="35408"/>
    <cellStyle name="Comma 10 4 9" xfId="35409"/>
    <cellStyle name="Comma 10 4 9 2" xfId="35410"/>
    <cellStyle name="Comma 10 4 9 3" xfId="35411"/>
    <cellStyle name="Comma 10 5" xfId="3234"/>
    <cellStyle name="Comma 10 5 10" xfId="35412"/>
    <cellStyle name="Comma 10 5 2" xfId="3235"/>
    <cellStyle name="Comma 10 5 2 2" xfId="3236"/>
    <cellStyle name="Comma 10 5 2 2 2" xfId="35413"/>
    <cellStyle name="Comma 10 5 2 2 2 2" xfId="35414"/>
    <cellStyle name="Comma 10 5 2 2 2 3" xfId="35415"/>
    <cellStyle name="Comma 10 5 2 2 3" xfId="35416"/>
    <cellStyle name="Comma 10 5 2 2 3 2" xfId="35417"/>
    <cellStyle name="Comma 10 5 2 2 3 3" xfId="35418"/>
    <cellStyle name="Comma 10 5 2 2 4" xfId="35419"/>
    <cellStyle name="Comma 10 5 2 2 4 2" xfId="35420"/>
    <cellStyle name="Comma 10 5 2 2 5" xfId="35421"/>
    <cellStyle name="Comma 10 5 2 2 6" xfId="35422"/>
    <cellStyle name="Comma 10 5 2 3" xfId="35423"/>
    <cellStyle name="Comma 10 5 2 3 2" xfId="35424"/>
    <cellStyle name="Comma 10 5 2 3 2 2" xfId="35425"/>
    <cellStyle name="Comma 10 5 2 3 2 3" xfId="35426"/>
    <cellStyle name="Comma 10 5 2 3 3" xfId="35427"/>
    <cellStyle name="Comma 10 5 2 3 3 2" xfId="35428"/>
    <cellStyle name="Comma 10 5 2 3 3 3" xfId="35429"/>
    <cellStyle name="Comma 10 5 2 3 4" xfId="35430"/>
    <cellStyle name="Comma 10 5 2 3 4 2" xfId="35431"/>
    <cellStyle name="Comma 10 5 2 3 5" xfId="35432"/>
    <cellStyle name="Comma 10 5 2 3 6" xfId="35433"/>
    <cellStyle name="Comma 10 5 2 4" xfId="35434"/>
    <cellStyle name="Comma 10 5 2 4 2" xfId="35435"/>
    <cellStyle name="Comma 10 5 2 4 2 2" xfId="35436"/>
    <cellStyle name="Comma 10 5 2 4 2 3" xfId="35437"/>
    <cellStyle name="Comma 10 5 2 4 3" xfId="35438"/>
    <cellStyle name="Comma 10 5 2 4 3 2" xfId="35439"/>
    <cellStyle name="Comma 10 5 2 4 4" xfId="35440"/>
    <cellStyle name="Comma 10 5 2 4 5" xfId="35441"/>
    <cellStyle name="Comma 10 5 2 5" xfId="35442"/>
    <cellStyle name="Comma 10 5 2 5 2" xfId="35443"/>
    <cellStyle name="Comma 10 5 2 5 3" xfId="35444"/>
    <cellStyle name="Comma 10 5 2 6" xfId="35445"/>
    <cellStyle name="Comma 10 5 2 6 2" xfId="35446"/>
    <cellStyle name="Comma 10 5 2 6 3" xfId="35447"/>
    <cellStyle name="Comma 10 5 2 7" xfId="35448"/>
    <cellStyle name="Comma 10 5 2 7 2" xfId="35449"/>
    <cellStyle name="Comma 10 5 2 8" xfId="35450"/>
    <cellStyle name="Comma 10 5 2 9" xfId="35451"/>
    <cellStyle name="Comma 10 5 3" xfId="3237"/>
    <cellStyle name="Comma 10 5 3 2" xfId="35452"/>
    <cellStyle name="Comma 10 5 3 2 2" xfId="35453"/>
    <cellStyle name="Comma 10 5 3 2 3" xfId="35454"/>
    <cellStyle name="Comma 10 5 3 3" xfId="35455"/>
    <cellStyle name="Comma 10 5 3 3 2" xfId="35456"/>
    <cellStyle name="Comma 10 5 3 3 3" xfId="35457"/>
    <cellStyle name="Comma 10 5 3 4" xfId="35458"/>
    <cellStyle name="Comma 10 5 3 4 2" xfId="35459"/>
    <cellStyle name="Comma 10 5 3 5" xfId="35460"/>
    <cellStyle name="Comma 10 5 3 6" xfId="35461"/>
    <cellStyle name="Comma 10 5 4" xfId="35462"/>
    <cellStyle name="Comma 10 5 4 2" xfId="35463"/>
    <cellStyle name="Comma 10 5 4 2 2" xfId="35464"/>
    <cellStyle name="Comma 10 5 4 2 3" xfId="35465"/>
    <cellStyle name="Comma 10 5 4 3" xfId="35466"/>
    <cellStyle name="Comma 10 5 4 3 2" xfId="35467"/>
    <cellStyle name="Comma 10 5 4 3 3" xfId="35468"/>
    <cellStyle name="Comma 10 5 4 4" xfId="35469"/>
    <cellStyle name="Comma 10 5 4 4 2" xfId="35470"/>
    <cellStyle name="Comma 10 5 4 5" xfId="35471"/>
    <cellStyle name="Comma 10 5 4 6" xfId="35472"/>
    <cellStyle name="Comma 10 5 5" xfId="35473"/>
    <cellStyle name="Comma 10 5 5 2" xfId="35474"/>
    <cellStyle name="Comma 10 5 5 2 2" xfId="35475"/>
    <cellStyle name="Comma 10 5 5 2 3" xfId="35476"/>
    <cellStyle name="Comma 10 5 5 3" xfId="35477"/>
    <cellStyle name="Comma 10 5 5 3 2" xfId="35478"/>
    <cellStyle name="Comma 10 5 5 4" xfId="35479"/>
    <cellStyle name="Comma 10 5 5 5" xfId="35480"/>
    <cellStyle name="Comma 10 5 6" xfId="35481"/>
    <cellStyle name="Comma 10 5 6 2" xfId="35482"/>
    <cellStyle name="Comma 10 5 6 3" xfId="35483"/>
    <cellStyle name="Comma 10 5 7" xfId="35484"/>
    <cellStyle name="Comma 10 5 7 2" xfId="35485"/>
    <cellStyle name="Comma 10 5 7 3" xfId="35486"/>
    <cellStyle name="Comma 10 5 8" xfId="35487"/>
    <cellStyle name="Comma 10 5 8 2" xfId="35488"/>
    <cellStyle name="Comma 10 5 9" xfId="35489"/>
    <cellStyle name="Comma 10 6" xfId="3238"/>
    <cellStyle name="Comma 10 6 2" xfId="3239"/>
    <cellStyle name="Comma 10 6 2 2" xfId="35490"/>
    <cellStyle name="Comma 10 6 2 2 2" xfId="35491"/>
    <cellStyle name="Comma 10 6 2 2 3" xfId="35492"/>
    <cellStyle name="Comma 10 6 2 3" xfId="35493"/>
    <cellStyle name="Comma 10 6 2 3 2" xfId="35494"/>
    <cellStyle name="Comma 10 6 2 3 3" xfId="35495"/>
    <cellStyle name="Comma 10 6 2 4" xfId="35496"/>
    <cellStyle name="Comma 10 6 2 4 2" xfId="35497"/>
    <cellStyle name="Comma 10 6 2 5" xfId="35498"/>
    <cellStyle name="Comma 10 6 2 6" xfId="35499"/>
    <cellStyle name="Comma 10 6 3" xfId="35500"/>
    <cellStyle name="Comma 10 6 3 2" xfId="35501"/>
    <cellStyle name="Comma 10 6 3 2 2" xfId="35502"/>
    <cellStyle name="Comma 10 6 3 2 3" xfId="35503"/>
    <cellStyle name="Comma 10 6 3 3" xfId="35504"/>
    <cellStyle name="Comma 10 6 3 3 2" xfId="35505"/>
    <cellStyle name="Comma 10 6 3 3 3" xfId="35506"/>
    <cellStyle name="Comma 10 6 3 4" xfId="35507"/>
    <cellStyle name="Comma 10 6 3 4 2" xfId="35508"/>
    <cellStyle name="Comma 10 6 3 5" xfId="35509"/>
    <cellStyle name="Comma 10 6 3 6" xfId="35510"/>
    <cellStyle name="Comma 10 6 4" xfId="35511"/>
    <cellStyle name="Comma 10 6 4 2" xfId="35512"/>
    <cellStyle name="Comma 10 6 4 2 2" xfId="35513"/>
    <cellStyle name="Comma 10 6 4 2 3" xfId="35514"/>
    <cellStyle name="Comma 10 6 4 3" xfId="35515"/>
    <cellStyle name="Comma 10 6 4 3 2" xfId="35516"/>
    <cellStyle name="Comma 10 6 4 4" xfId="35517"/>
    <cellStyle name="Comma 10 6 4 5" xfId="35518"/>
    <cellStyle name="Comma 10 6 5" xfId="35519"/>
    <cellStyle name="Comma 10 6 5 2" xfId="35520"/>
    <cellStyle name="Comma 10 6 5 3" xfId="35521"/>
    <cellStyle name="Comma 10 6 6" xfId="35522"/>
    <cellStyle name="Comma 10 6 6 2" xfId="35523"/>
    <cellStyle name="Comma 10 6 6 3" xfId="35524"/>
    <cellStyle name="Comma 10 6 7" xfId="35525"/>
    <cellStyle name="Comma 10 6 7 2" xfId="35526"/>
    <cellStyle name="Comma 10 6 8" xfId="35527"/>
    <cellStyle name="Comma 10 6 9" xfId="35528"/>
    <cellStyle name="Comma 10 7" xfId="3240"/>
    <cellStyle name="Comma 10 7 2" xfId="35529"/>
    <cellStyle name="Comma 10 7 2 2" xfId="35530"/>
    <cellStyle name="Comma 10 7 2 2 2" xfId="35531"/>
    <cellStyle name="Comma 10 7 2 2 3" xfId="35532"/>
    <cellStyle name="Comma 10 7 2 3" xfId="35533"/>
    <cellStyle name="Comma 10 7 2 3 2" xfId="35534"/>
    <cellStyle name="Comma 10 7 2 3 3" xfId="35535"/>
    <cellStyle name="Comma 10 7 2 4" xfId="35536"/>
    <cellStyle name="Comma 10 7 2 4 2" xfId="35537"/>
    <cellStyle name="Comma 10 7 2 5" xfId="35538"/>
    <cellStyle name="Comma 10 7 2 6" xfId="35539"/>
    <cellStyle name="Comma 10 7 3" xfId="35540"/>
    <cellStyle name="Comma 10 7 3 2" xfId="35541"/>
    <cellStyle name="Comma 10 7 3 2 2" xfId="35542"/>
    <cellStyle name="Comma 10 7 3 2 3" xfId="35543"/>
    <cellStyle name="Comma 10 7 3 3" xfId="35544"/>
    <cellStyle name="Comma 10 7 3 3 2" xfId="35545"/>
    <cellStyle name="Comma 10 7 3 3 3" xfId="35546"/>
    <cellStyle name="Comma 10 7 3 4" xfId="35547"/>
    <cellStyle name="Comma 10 7 3 4 2" xfId="35548"/>
    <cellStyle name="Comma 10 7 3 5" xfId="35549"/>
    <cellStyle name="Comma 10 7 3 6" xfId="35550"/>
    <cellStyle name="Comma 10 7 4" xfId="35551"/>
    <cellStyle name="Comma 10 7 4 2" xfId="35552"/>
    <cellStyle name="Comma 10 7 4 2 2" xfId="35553"/>
    <cellStyle name="Comma 10 7 4 2 3" xfId="35554"/>
    <cellStyle name="Comma 10 7 4 3" xfId="35555"/>
    <cellStyle name="Comma 10 7 4 3 2" xfId="35556"/>
    <cellStyle name="Comma 10 7 4 4" xfId="35557"/>
    <cellStyle name="Comma 10 7 4 5" xfId="35558"/>
    <cellStyle name="Comma 10 7 5" xfId="35559"/>
    <cellStyle name="Comma 10 7 5 2" xfId="35560"/>
    <cellStyle name="Comma 10 7 5 3" xfId="35561"/>
    <cellStyle name="Comma 10 7 6" xfId="35562"/>
    <cellStyle name="Comma 10 7 6 2" xfId="35563"/>
    <cellStyle name="Comma 10 7 6 3" xfId="35564"/>
    <cellStyle name="Comma 10 7 7" xfId="35565"/>
    <cellStyle name="Comma 10 7 7 2" xfId="35566"/>
    <cellStyle name="Comma 10 7 8" xfId="35567"/>
    <cellStyle name="Comma 10 7 9" xfId="35568"/>
    <cellStyle name="Comma 10 8" xfId="3241"/>
    <cellStyle name="Comma 10 8 2" xfId="35569"/>
    <cellStyle name="Comma 10 8 2 2" xfId="35570"/>
    <cellStyle name="Comma 10 8 2 3" xfId="35571"/>
    <cellStyle name="Comma 10 8 3" xfId="35572"/>
    <cellStyle name="Comma 10 8 3 2" xfId="35573"/>
    <cellStyle name="Comma 10 8 3 3" xfId="35574"/>
    <cellStyle name="Comma 10 8 4" xfId="35575"/>
    <cellStyle name="Comma 10 8 4 2" xfId="35576"/>
    <cellStyle name="Comma 10 8 5" xfId="35577"/>
    <cellStyle name="Comma 10 8 6" xfId="35578"/>
    <cellStyle name="Comma 10 9" xfId="3242"/>
    <cellStyle name="Comma 10 9 2" xfId="35579"/>
    <cellStyle name="Comma 10 9 2 2" xfId="35580"/>
    <cellStyle name="Comma 10 9 2 3" xfId="35581"/>
    <cellStyle name="Comma 10 9 3" xfId="35582"/>
    <cellStyle name="Comma 10 9 3 2" xfId="35583"/>
    <cellStyle name="Comma 10 9 3 3" xfId="35584"/>
    <cellStyle name="Comma 10 9 4" xfId="35585"/>
    <cellStyle name="Comma 10 9 4 2" xfId="35586"/>
    <cellStyle name="Comma 10 9 5" xfId="35587"/>
    <cellStyle name="Comma 10 9 6" xfId="35588"/>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589"/>
    <cellStyle name="Comma 11 10 2 2" xfId="35590"/>
    <cellStyle name="Comma 11 10 2 3" xfId="35591"/>
    <cellStyle name="Comma 11 10 3" xfId="35592"/>
    <cellStyle name="Comma 11 10 3 2" xfId="35593"/>
    <cellStyle name="Comma 11 10 4" xfId="35594"/>
    <cellStyle name="Comma 11 10 5" xfId="35595"/>
    <cellStyle name="Comma 11 11" xfId="35596"/>
    <cellStyle name="Comma 11 11 2" xfId="35597"/>
    <cellStyle name="Comma 11 11 3" xfId="35598"/>
    <cellStyle name="Comma 11 12" xfId="35599"/>
    <cellStyle name="Comma 11 12 2" xfId="35600"/>
    <cellStyle name="Comma 11 12 3" xfId="35601"/>
    <cellStyle name="Comma 11 13" xfId="35602"/>
    <cellStyle name="Comma 11 13 2" xfId="35603"/>
    <cellStyle name="Comma 11 14" xfId="35604"/>
    <cellStyle name="Comma 11 15" xfId="35605"/>
    <cellStyle name="Comma 11 16" xfId="35606"/>
    <cellStyle name="Comma 11 2" xfId="3244"/>
    <cellStyle name="Comma 11 2 10" xfId="35607"/>
    <cellStyle name="Comma 11 2 10 2" xfId="35608"/>
    <cellStyle name="Comma 11 2 10 3" xfId="35609"/>
    <cellStyle name="Comma 11 2 11" xfId="35610"/>
    <cellStyle name="Comma 11 2 11 2" xfId="35611"/>
    <cellStyle name="Comma 11 2 11 3" xfId="35612"/>
    <cellStyle name="Comma 11 2 12" xfId="35613"/>
    <cellStyle name="Comma 11 2 12 2" xfId="35614"/>
    <cellStyle name="Comma 11 2 13" xfId="35615"/>
    <cellStyle name="Comma 11 2 14" xfId="35616"/>
    <cellStyle name="Comma 11 2 15" xfId="35617"/>
    <cellStyle name="Comma 11 2 2" xfId="3245"/>
    <cellStyle name="Comma 11 2 2 10" xfId="35618"/>
    <cellStyle name="Comma 11 2 2 10 2" xfId="35619"/>
    <cellStyle name="Comma 11 2 2 10 3" xfId="35620"/>
    <cellStyle name="Comma 11 2 2 11" xfId="35621"/>
    <cellStyle name="Comma 11 2 2 11 2" xfId="35622"/>
    <cellStyle name="Comma 11 2 2 12" xfId="35623"/>
    <cellStyle name="Comma 11 2 2 13" xfId="35624"/>
    <cellStyle name="Comma 11 2 2 14" xfId="35625"/>
    <cellStyle name="Comma 11 2 2 2" xfId="3246"/>
    <cellStyle name="Comma 11 2 2 2 10" xfId="35626"/>
    <cellStyle name="Comma 11 2 2 2 10 2" xfId="35627"/>
    <cellStyle name="Comma 11 2 2 2 11" xfId="35628"/>
    <cellStyle name="Comma 11 2 2 2 12" xfId="35629"/>
    <cellStyle name="Comma 11 2 2 2 13" xfId="35630"/>
    <cellStyle name="Comma 11 2 2 2 2" xfId="3247"/>
    <cellStyle name="Comma 11 2 2 2 2 10" xfId="35631"/>
    <cellStyle name="Comma 11 2 2 2 2 2" xfId="35632"/>
    <cellStyle name="Comma 11 2 2 2 2 2 2" xfId="35633"/>
    <cellStyle name="Comma 11 2 2 2 2 2 2 2" xfId="35634"/>
    <cellStyle name="Comma 11 2 2 2 2 2 2 2 2" xfId="35635"/>
    <cellStyle name="Comma 11 2 2 2 2 2 2 2 3" xfId="35636"/>
    <cellStyle name="Comma 11 2 2 2 2 2 2 3" xfId="35637"/>
    <cellStyle name="Comma 11 2 2 2 2 2 2 3 2" xfId="35638"/>
    <cellStyle name="Comma 11 2 2 2 2 2 2 3 3" xfId="35639"/>
    <cellStyle name="Comma 11 2 2 2 2 2 2 4" xfId="35640"/>
    <cellStyle name="Comma 11 2 2 2 2 2 2 4 2" xfId="35641"/>
    <cellStyle name="Comma 11 2 2 2 2 2 2 5" xfId="35642"/>
    <cellStyle name="Comma 11 2 2 2 2 2 2 6" xfId="35643"/>
    <cellStyle name="Comma 11 2 2 2 2 2 3" xfId="35644"/>
    <cellStyle name="Comma 11 2 2 2 2 2 3 2" xfId="35645"/>
    <cellStyle name="Comma 11 2 2 2 2 2 3 2 2" xfId="35646"/>
    <cellStyle name="Comma 11 2 2 2 2 2 3 2 3" xfId="35647"/>
    <cellStyle name="Comma 11 2 2 2 2 2 3 3" xfId="35648"/>
    <cellStyle name="Comma 11 2 2 2 2 2 3 3 2" xfId="35649"/>
    <cellStyle name="Comma 11 2 2 2 2 2 3 3 3" xfId="35650"/>
    <cellStyle name="Comma 11 2 2 2 2 2 3 4" xfId="35651"/>
    <cellStyle name="Comma 11 2 2 2 2 2 3 4 2" xfId="35652"/>
    <cellStyle name="Comma 11 2 2 2 2 2 3 5" xfId="35653"/>
    <cellStyle name="Comma 11 2 2 2 2 2 3 6" xfId="35654"/>
    <cellStyle name="Comma 11 2 2 2 2 2 4" xfId="35655"/>
    <cellStyle name="Comma 11 2 2 2 2 2 4 2" xfId="35656"/>
    <cellStyle name="Comma 11 2 2 2 2 2 4 2 2" xfId="35657"/>
    <cellStyle name="Comma 11 2 2 2 2 2 4 2 3" xfId="35658"/>
    <cellStyle name="Comma 11 2 2 2 2 2 4 3" xfId="35659"/>
    <cellStyle name="Comma 11 2 2 2 2 2 4 3 2" xfId="35660"/>
    <cellStyle name="Comma 11 2 2 2 2 2 4 4" xfId="35661"/>
    <cellStyle name="Comma 11 2 2 2 2 2 4 5" xfId="35662"/>
    <cellStyle name="Comma 11 2 2 2 2 2 5" xfId="35663"/>
    <cellStyle name="Comma 11 2 2 2 2 2 5 2" xfId="35664"/>
    <cellStyle name="Comma 11 2 2 2 2 2 5 3" xfId="35665"/>
    <cellStyle name="Comma 11 2 2 2 2 2 6" xfId="35666"/>
    <cellStyle name="Comma 11 2 2 2 2 2 6 2" xfId="35667"/>
    <cellStyle name="Comma 11 2 2 2 2 2 6 3" xfId="35668"/>
    <cellStyle name="Comma 11 2 2 2 2 2 7" xfId="35669"/>
    <cellStyle name="Comma 11 2 2 2 2 2 7 2" xfId="35670"/>
    <cellStyle name="Comma 11 2 2 2 2 2 8" xfId="35671"/>
    <cellStyle name="Comma 11 2 2 2 2 2 9" xfId="35672"/>
    <cellStyle name="Comma 11 2 2 2 2 3" xfId="35673"/>
    <cellStyle name="Comma 11 2 2 2 2 3 2" xfId="35674"/>
    <cellStyle name="Comma 11 2 2 2 2 3 2 2" xfId="35675"/>
    <cellStyle name="Comma 11 2 2 2 2 3 2 3" xfId="35676"/>
    <cellStyle name="Comma 11 2 2 2 2 3 3" xfId="35677"/>
    <cellStyle name="Comma 11 2 2 2 2 3 3 2" xfId="35678"/>
    <cellStyle name="Comma 11 2 2 2 2 3 3 3" xfId="35679"/>
    <cellStyle name="Comma 11 2 2 2 2 3 4" xfId="35680"/>
    <cellStyle name="Comma 11 2 2 2 2 3 4 2" xfId="35681"/>
    <cellStyle name="Comma 11 2 2 2 2 3 5" xfId="35682"/>
    <cellStyle name="Comma 11 2 2 2 2 3 6" xfId="35683"/>
    <cellStyle name="Comma 11 2 2 2 2 4" xfId="35684"/>
    <cellStyle name="Comma 11 2 2 2 2 4 2" xfId="35685"/>
    <cellStyle name="Comma 11 2 2 2 2 4 2 2" xfId="35686"/>
    <cellStyle name="Comma 11 2 2 2 2 4 2 3" xfId="35687"/>
    <cellStyle name="Comma 11 2 2 2 2 4 3" xfId="35688"/>
    <cellStyle name="Comma 11 2 2 2 2 4 3 2" xfId="35689"/>
    <cellStyle name="Comma 11 2 2 2 2 4 3 3" xfId="35690"/>
    <cellStyle name="Comma 11 2 2 2 2 4 4" xfId="35691"/>
    <cellStyle name="Comma 11 2 2 2 2 4 4 2" xfId="35692"/>
    <cellStyle name="Comma 11 2 2 2 2 4 5" xfId="35693"/>
    <cellStyle name="Comma 11 2 2 2 2 4 6" xfId="35694"/>
    <cellStyle name="Comma 11 2 2 2 2 5" xfId="35695"/>
    <cellStyle name="Comma 11 2 2 2 2 5 2" xfId="35696"/>
    <cellStyle name="Comma 11 2 2 2 2 5 2 2" xfId="35697"/>
    <cellStyle name="Comma 11 2 2 2 2 5 2 3" xfId="35698"/>
    <cellStyle name="Comma 11 2 2 2 2 5 3" xfId="35699"/>
    <cellStyle name="Comma 11 2 2 2 2 5 3 2" xfId="35700"/>
    <cellStyle name="Comma 11 2 2 2 2 5 4" xfId="35701"/>
    <cellStyle name="Comma 11 2 2 2 2 5 5" xfId="35702"/>
    <cellStyle name="Comma 11 2 2 2 2 6" xfId="35703"/>
    <cellStyle name="Comma 11 2 2 2 2 6 2" xfId="35704"/>
    <cellStyle name="Comma 11 2 2 2 2 6 3" xfId="35705"/>
    <cellStyle name="Comma 11 2 2 2 2 7" xfId="35706"/>
    <cellStyle name="Comma 11 2 2 2 2 7 2" xfId="35707"/>
    <cellStyle name="Comma 11 2 2 2 2 7 3" xfId="35708"/>
    <cellStyle name="Comma 11 2 2 2 2 8" xfId="35709"/>
    <cellStyle name="Comma 11 2 2 2 2 8 2" xfId="35710"/>
    <cellStyle name="Comma 11 2 2 2 2 9" xfId="35711"/>
    <cellStyle name="Comma 11 2 2 2 3" xfId="13958"/>
    <cellStyle name="Comma 11 2 2 2 3 2" xfId="35712"/>
    <cellStyle name="Comma 11 2 2 2 3 2 2" xfId="35713"/>
    <cellStyle name="Comma 11 2 2 2 3 2 2 2" xfId="35714"/>
    <cellStyle name="Comma 11 2 2 2 3 2 2 3" xfId="35715"/>
    <cellStyle name="Comma 11 2 2 2 3 2 3" xfId="35716"/>
    <cellStyle name="Comma 11 2 2 2 3 2 3 2" xfId="35717"/>
    <cellStyle name="Comma 11 2 2 2 3 2 3 3" xfId="35718"/>
    <cellStyle name="Comma 11 2 2 2 3 2 4" xfId="35719"/>
    <cellStyle name="Comma 11 2 2 2 3 2 4 2" xfId="35720"/>
    <cellStyle name="Comma 11 2 2 2 3 2 5" xfId="35721"/>
    <cellStyle name="Comma 11 2 2 2 3 2 6" xfId="35722"/>
    <cellStyle name="Comma 11 2 2 2 3 3" xfId="35723"/>
    <cellStyle name="Comma 11 2 2 2 3 3 2" xfId="35724"/>
    <cellStyle name="Comma 11 2 2 2 3 3 2 2" xfId="35725"/>
    <cellStyle name="Comma 11 2 2 2 3 3 2 3" xfId="35726"/>
    <cellStyle name="Comma 11 2 2 2 3 3 3" xfId="35727"/>
    <cellStyle name="Comma 11 2 2 2 3 3 3 2" xfId="35728"/>
    <cellStyle name="Comma 11 2 2 2 3 3 3 3" xfId="35729"/>
    <cellStyle name="Comma 11 2 2 2 3 3 4" xfId="35730"/>
    <cellStyle name="Comma 11 2 2 2 3 3 4 2" xfId="35731"/>
    <cellStyle name="Comma 11 2 2 2 3 3 5" xfId="35732"/>
    <cellStyle name="Comma 11 2 2 2 3 3 6" xfId="35733"/>
    <cellStyle name="Comma 11 2 2 2 3 4" xfId="35734"/>
    <cellStyle name="Comma 11 2 2 2 3 4 2" xfId="35735"/>
    <cellStyle name="Comma 11 2 2 2 3 4 2 2" xfId="35736"/>
    <cellStyle name="Comma 11 2 2 2 3 4 2 3" xfId="35737"/>
    <cellStyle name="Comma 11 2 2 2 3 4 3" xfId="35738"/>
    <cellStyle name="Comma 11 2 2 2 3 4 3 2" xfId="35739"/>
    <cellStyle name="Comma 11 2 2 2 3 4 4" xfId="35740"/>
    <cellStyle name="Comma 11 2 2 2 3 4 5" xfId="35741"/>
    <cellStyle name="Comma 11 2 2 2 3 5" xfId="35742"/>
    <cellStyle name="Comma 11 2 2 2 3 5 2" xfId="35743"/>
    <cellStyle name="Comma 11 2 2 2 3 5 3" xfId="35744"/>
    <cellStyle name="Comma 11 2 2 2 3 6" xfId="35745"/>
    <cellStyle name="Comma 11 2 2 2 3 6 2" xfId="35746"/>
    <cellStyle name="Comma 11 2 2 2 3 6 3" xfId="35747"/>
    <cellStyle name="Comma 11 2 2 2 3 7" xfId="35748"/>
    <cellStyle name="Comma 11 2 2 2 3 7 2" xfId="35749"/>
    <cellStyle name="Comma 11 2 2 2 3 8" xfId="35750"/>
    <cellStyle name="Comma 11 2 2 2 3 9" xfId="35751"/>
    <cellStyle name="Comma 11 2 2 2 4" xfId="35752"/>
    <cellStyle name="Comma 11 2 2 2 4 2" xfId="35753"/>
    <cellStyle name="Comma 11 2 2 2 4 2 2" xfId="35754"/>
    <cellStyle name="Comma 11 2 2 2 4 2 2 2" xfId="35755"/>
    <cellStyle name="Comma 11 2 2 2 4 2 2 3" xfId="35756"/>
    <cellStyle name="Comma 11 2 2 2 4 2 3" xfId="35757"/>
    <cellStyle name="Comma 11 2 2 2 4 2 3 2" xfId="35758"/>
    <cellStyle name="Comma 11 2 2 2 4 2 3 3" xfId="35759"/>
    <cellStyle name="Comma 11 2 2 2 4 2 4" xfId="35760"/>
    <cellStyle name="Comma 11 2 2 2 4 2 4 2" xfId="35761"/>
    <cellStyle name="Comma 11 2 2 2 4 2 5" xfId="35762"/>
    <cellStyle name="Comma 11 2 2 2 4 2 6" xfId="35763"/>
    <cellStyle name="Comma 11 2 2 2 4 3" xfId="35764"/>
    <cellStyle name="Comma 11 2 2 2 4 3 2" xfId="35765"/>
    <cellStyle name="Comma 11 2 2 2 4 3 2 2" xfId="35766"/>
    <cellStyle name="Comma 11 2 2 2 4 3 2 3" xfId="35767"/>
    <cellStyle name="Comma 11 2 2 2 4 3 3" xfId="35768"/>
    <cellStyle name="Comma 11 2 2 2 4 3 3 2" xfId="35769"/>
    <cellStyle name="Comma 11 2 2 2 4 3 3 3" xfId="35770"/>
    <cellStyle name="Comma 11 2 2 2 4 3 4" xfId="35771"/>
    <cellStyle name="Comma 11 2 2 2 4 3 4 2" xfId="35772"/>
    <cellStyle name="Comma 11 2 2 2 4 3 5" xfId="35773"/>
    <cellStyle name="Comma 11 2 2 2 4 3 6" xfId="35774"/>
    <cellStyle name="Comma 11 2 2 2 4 4" xfId="35775"/>
    <cellStyle name="Comma 11 2 2 2 4 4 2" xfId="35776"/>
    <cellStyle name="Comma 11 2 2 2 4 4 2 2" xfId="35777"/>
    <cellStyle name="Comma 11 2 2 2 4 4 2 3" xfId="35778"/>
    <cellStyle name="Comma 11 2 2 2 4 4 3" xfId="35779"/>
    <cellStyle name="Comma 11 2 2 2 4 4 3 2" xfId="35780"/>
    <cellStyle name="Comma 11 2 2 2 4 4 4" xfId="35781"/>
    <cellStyle name="Comma 11 2 2 2 4 4 5" xfId="35782"/>
    <cellStyle name="Comma 11 2 2 2 4 5" xfId="35783"/>
    <cellStyle name="Comma 11 2 2 2 4 5 2" xfId="35784"/>
    <cellStyle name="Comma 11 2 2 2 4 5 3" xfId="35785"/>
    <cellStyle name="Comma 11 2 2 2 4 6" xfId="35786"/>
    <cellStyle name="Comma 11 2 2 2 4 6 2" xfId="35787"/>
    <cellStyle name="Comma 11 2 2 2 4 6 3" xfId="35788"/>
    <cellStyle name="Comma 11 2 2 2 4 7" xfId="35789"/>
    <cellStyle name="Comma 11 2 2 2 4 7 2" xfId="35790"/>
    <cellStyle name="Comma 11 2 2 2 4 8" xfId="35791"/>
    <cellStyle name="Comma 11 2 2 2 4 9" xfId="35792"/>
    <cellStyle name="Comma 11 2 2 2 5" xfId="35793"/>
    <cellStyle name="Comma 11 2 2 2 5 2" xfId="35794"/>
    <cellStyle name="Comma 11 2 2 2 5 2 2" xfId="35795"/>
    <cellStyle name="Comma 11 2 2 2 5 2 3" xfId="35796"/>
    <cellStyle name="Comma 11 2 2 2 5 3" xfId="35797"/>
    <cellStyle name="Comma 11 2 2 2 5 3 2" xfId="35798"/>
    <cellStyle name="Comma 11 2 2 2 5 3 3" xfId="35799"/>
    <cellStyle name="Comma 11 2 2 2 5 4" xfId="35800"/>
    <cellStyle name="Comma 11 2 2 2 5 4 2" xfId="35801"/>
    <cellStyle name="Comma 11 2 2 2 5 5" xfId="35802"/>
    <cellStyle name="Comma 11 2 2 2 5 6" xfId="35803"/>
    <cellStyle name="Comma 11 2 2 2 6" xfId="35804"/>
    <cellStyle name="Comma 11 2 2 2 6 2" xfId="35805"/>
    <cellStyle name="Comma 11 2 2 2 6 2 2" xfId="35806"/>
    <cellStyle name="Comma 11 2 2 2 6 2 3" xfId="35807"/>
    <cellStyle name="Comma 11 2 2 2 6 3" xfId="35808"/>
    <cellStyle name="Comma 11 2 2 2 6 3 2" xfId="35809"/>
    <cellStyle name="Comma 11 2 2 2 6 3 3" xfId="35810"/>
    <cellStyle name="Comma 11 2 2 2 6 4" xfId="35811"/>
    <cellStyle name="Comma 11 2 2 2 6 4 2" xfId="35812"/>
    <cellStyle name="Comma 11 2 2 2 6 5" xfId="35813"/>
    <cellStyle name="Comma 11 2 2 2 6 6" xfId="35814"/>
    <cellStyle name="Comma 11 2 2 2 7" xfId="35815"/>
    <cellStyle name="Comma 11 2 2 2 7 2" xfId="35816"/>
    <cellStyle name="Comma 11 2 2 2 7 2 2" xfId="35817"/>
    <cellStyle name="Comma 11 2 2 2 7 2 3" xfId="35818"/>
    <cellStyle name="Comma 11 2 2 2 7 3" xfId="35819"/>
    <cellStyle name="Comma 11 2 2 2 7 3 2" xfId="35820"/>
    <cellStyle name="Comma 11 2 2 2 7 4" xfId="35821"/>
    <cellStyle name="Comma 11 2 2 2 7 5" xfId="35822"/>
    <cellStyle name="Comma 11 2 2 2 8" xfId="35823"/>
    <cellStyle name="Comma 11 2 2 2 8 2" xfId="35824"/>
    <cellStyle name="Comma 11 2 2 2 8 3" xfId="35825"/>
    <cellStyle name="Comma 11 2 2 2 9" xfId="35826"/>
    <cellStyle name="Comma 11 2 2 2 9 2" xfId="35827"/>
    <cellStyle name="Comma 11 2 2 2 9 3" xfId="35828"/>
    <cellStyle name="Comma 11 2 2 3" xfId="3248"/>
    <cellStyle name="Comma 11 2 2 3 10" xfId="35829"/>
    <cellStyle name="Comma 11 2 2 3 11" xfId="35830"/>
    <cellStyle name="Comma 11 2 2 3 2" xfId="13959"/>
    <cellStyle name="Comma 11 2 2 3 2 2" xfId="35831"/>
    <cellStyle name="Comma 11 2 2 3 2 2 2" xfId="35832"/>
    <cellStyle name="Comma 11 2 2 3 2 2 2 2" xfId="35833"/>
    <cellStyle name="Comma 11 2 2 3 2 2 2 3" xfId="35834"/>
    <cellStyle name="Comma 11 2 2 3 2 2 3" xfId="35835"/>
    <cellStyle name="Comma 11 2 2 3 2 2 3 2" xfId="35836"/>
    <cellStyle name="Comma 11 2 2 3 2 2 3 3" xfId="35837"/>
    <cellStyle name="Comma 11 2 2 3 2 2 4" xfId="35838"/>
    <cellStyle name="Comma 11 2 2 3 2 2 4 2" xfId="35839"/>
    <cellStyle name="Comma 11 2 2 3 2 2 5" xfId="35840"/>
    <cellStyle name="Comma 11 2 2 3 2 2 6" xfId="35841"/>
    <cellStyle name="Comma 11 2 2 3 2 3" xfId="35842"/>
    <cellStyle name="Comma 11 2 2 3 2 3 2" xfId="35843"/>
    <cellStyle name="Comma 11 2 2 3 2 3 2 2" xfId="35844"/>
    <cellStyle name="Comma 11 2 2 3 2 3 2 3" xfId="35845"/>
    <cellStyle name="Comma 11 2 2 3 2 3 3" xfId="35846"/>
    <cellStyle name="Comma 11 2 2 3 2 3 3 2" xfId="35847"/>
    <cellStyle name="Comma 11 2 2 3 2 3 3 3" xfId="35848"/>
    <cellStyle name="Comma 11 2 2 3 2 3 4" xfId="35849"/>
    <cellStyle name="Comma 11 2 2 3 2 3 4 2" xfId="35850"/>
    <cellStyle name="Comma 11 2 2 3 2 3 5" xfId="35851"/>
    <cellStyle name="Comma 11 2 2 3 2 3 6" xfId="35852"/>
    <cellStyle name="Comma 11 2 2 3 2 4" xfId="35853"/>
    <cellStyle name="Comma 11 2 2 3 2 4 2" xfId="35854"/>
    <cellStyle name="Comma 11 2 2 3 2 4 2 2" xfId="35855"/>
    <cellStyle name="Comma 11 2 2 3 2 4 2 3" xfId="35856"/>
    <cellStyle name="Comma 11 2 2 3 2 4 3" xfId="35857"/>
    <cellStyle name="Comma 11 2 2 3 2 4 3 2" xfId="35858"/>
    <cellStyle name="Comma 11 2 2 3 2 4 4" xfId="35859"/>
    <cellStyle name="Comma 11 2 2 3 2 4 5" xfId="35860"/>
    <cellStyle name="Comma 11 2 2 3 2 5" xfId="35861"/>
    <cellStyle name="Comma 11 2 2 3 2 5 2" xfId="35862"/>
    <cellStyle name="Comma 11 2 2 3 2 5 3" xfId="35863"/>
    <cellStyle name="Comma 11 2 2 3 2 6" xfId="35864"/>
    <cellStyle name="Comma 11 2 2 3 2 6 2" xfId="35865"/>
    <cellStyle name="Comma 11 2 2 3 2 6 3" xfId="35866"/>
    <cellStyle name="Comma 11 2 2 3 2 7" xfId="35867"/>
    <cellStyle name="Comma 11 2 2 3 2 7 2" xfId="35868"/>
    <cellStyle name="Comma 11 2 2 3 2 8" xfId="35869"/>
    <cellStyle name="Comma 11 2 2 3 2 9" xfId="35870"/>
    <cellStyle name="Comma 11 2 2 3 3" xfId="35871"/>
    <cellStyle name="Comma 11 2 2 3 3 2" xfId="35872"/>
    <cellStyle name="Comma 11 2 2 3 3 2 2" xfId="35873"/>
    <cellStyle name="Comma 11 2 2 3 3 2 3" xfId="35874"/>
    <cellStyle name="Comma 11 2 2 3 3 3" xfId="35875"/>
    <cellStyle name="Comma 11 2 2 3 3 3 2" xfId="35876"/>
    <cellStyle name="Comma 11 2 2 3 3 3 3" xfId="35877"/>
    <cellStyle name="Comma 11 2 2 3 3 4" xfId="35878"/>
    <cellStyle name="Comma 11 2 2 3 3 4 2" xfId="35879"/>
    <cellStyle name="Comma 11 2 2 3 3 5" xfId="35880"/>
    <cellStyle name="Comma 11 2 2 3 3 6" xfId="35881"/>
    <cellStyle name="Comma 11 2 2 3 4" xfId="35882"/>
    <cellStyle name="Comma 11 2 2 3 4 2" xfId="35883"/>
    <cellStyle name="Comma 11 2 2 3 4 2 2" xfId="35884"/>
    <cellStyle name="Comma 11 2 2 3 4 2 3" xfId="35885"/>
    <cellStyle name="Comma 11 2 2 3 4 3" xfId="35886"/>
    <cellStyle name="Comma 11 2 2 3 4 3 2" xfId="35887"/>
    <cellStyle name="Comma 11 2 2 3 4 3 3" xfId="35888"/>
    <cellStyle name="Comma 11 2 2 3 4 4" xfId="35889"/>
    <cellStyle name="Comma 11 2 2 3 4 4 2" xfId="35890"/>
    <cellStyle name="Comma 11 2 2 3 4 5" xfId="35891"/>
    <cellStyle name="Comma 11 2 2 3 4 6" xfId="35892"/>
    <cellStyle name="Comma 11 2 2 3 5" xfId="35893"/>
    <cellStyle name="Comma 11 2 2 3 5 2" xfId="35894"/>
    <cellStyle name="Comma 11 2 2 3 5 2 2" xfId="35895"/>
    <cellStyle name="Comma 11 2 2 3 5 2 3" xfId="35896"/>
    <cellStyle name="Comma 11 2 2 3 5 3" xfId="35897"/>
    <cellStyle name="Comma 11 2 2 3 5 3 2" xfId="35898"/>
    <cellStyle name="Comma 11 2 2 3 5 4" xfId="35899"/>
    <cellStyle name="Comma 11 2 2 3 5 5" xfId="35900"/>
    <cellStyle name="Comma 11 2 2 3 6" xfId="35901"/>
    <cellStyle name="Comma 11 2 2 3 6 2" xfId="35902"/>
    <cellStyle name="Comma 11 2 2 3 6 3" xfId="35903"/>
    <cellStyle name="Comma 11 2 2 3 7" xfId="35904"/>
    <cellStyle name="Comma 11 2 2 3 7 2" xfId="35905"/>
    <cellStyle name="Comma 11 2 2 3 7 3" xfId="35906"/>
    <cellStyle name="Comma 11 2 2 3 8" xfId="35907"/>
    <cellStyle name="Comma 11 2 2 3 8 2" xfId="35908"/>
    <cellStyle name="Comma 11 2 2 3 9" xfId="35909"/>
    <cellStyle name="Comma 11 2 2 4" xfId="9418"/>
    <cellStyle name="Comma 11 2 2 4 2" xfId="35910"/>
    <cellStyle name="Comma 11 2 2 4 2 2" xfId="35911"/>
    <cellStyle name="Comma 11 2 2 4 2 2 2" xfId="35912"/>
    <cellStyle name="Comma 11 2 2 4 2 2 3" xfId="35913"/>
    <cellStyle name="Comma 11 2 2 4 2 3" xfId="35914"/>
    <cellStyle name="Comma 11 2 2 4 2 3 2" xfId="35915"/>
    <cellStyle name="Comma 11 2 2 4 2 3 3" xfId="35916"/>
    <cellStyle name="Comma 11 2 2 4 2 4" xfId="35917"/>
    <cellStyle name="Comma 11 2 2 4 2 4 2" xfId="35918"/>
    <cellStyle name="Comma 11 2 2 4 2 5" xfId="35919"/>
    <cellStyle name="Comma 11 2 2 4 2 6" xfId="35920"/>
    <cellStyle name="Comma 11 2 2 4 3" xfId="35921"/>
    <cellStyle name="Comma 11 2 2 4 3 2" xfId="35922"/>
    <cellStyle name="Comma 11 2 2 4 3 2 2" xfId="35923"/>
    <cellStyle name="Comma 11 2 2 4 3 2 3" xfId="35924"/>
    <cellStyle name="Comma 11 2 2 4 3 3" xfId="35925"/>
    <cellStyle name="Comma 11 2 2 4 3 3 2" xfId="35926"/>
    <cellStyle name="Comma 11 2 2 4 3 3 3" xfId="35927"/>
    <cellStyle name="Comma 11 2 2 4 3 4" xfId="35928"/>
    <cellStyle name="Comma 11 2 2 4 3 4 2" xfId="35929"/>
    <cellStyle name="Comma 11 2 2 4 3 5" xfId="35930"/>
    <cellStyle name="Comma 11 2 2 4 3 6" xfId="35931"/>
    <cellStyle name="Comma 11 2 2 4 4" xfId="35932"/>
    <cellStyle name="Comma 11 2 2 4 4 2" xfId="35933"/>
    <cellStyle name="Comma 11 2 2 4 4 2 2" xfId="35934"/>
    <cellStyle name="Comma 11 2 2 4 4 2 3" xfId="35935"/>
    <cellStyle name="Comma 11 2 2 4 4 3" xfId="35936"/>
    <cellStyle name="Comma 11 2 2 4 4 3 2" xfId="35937"/>
    <cellStyle name="Comma 11 2 2 4 4 4" xfId="35938"/>
    <cellStyle name="Comma 11 2 2 4 4 5" xfId="35939"/>
    <cellStyle name="Comma 11 2 2 4 5" xfId="35940"/>
    <cellStyle name="Comma 11 2 2 4 5 2" xfId="35941"/>
    <cellStyle name="Comma 11 2 2 4 5 3" xfId="35942"/>
    <cellStyle name="Comma 11 2 2 4 6" xfId="35943"/>
    <cellStyle name="Comma 11 2 2 4 6 2" xfId="35944"/>
    <cellStyle name="Comma 11 2 2 4 6 3" xfId="35945"/>
    <cellStyle name="Comma 11 2 2 4 7" xfId="35946"/>
    <cellStyle name="Comma 11 2 2 4 7 2" xfId="35947"/>
    <cellStyle name="Comma 11 2 2 4 8" xfId="35948"/>
    <cellStyle name="Comma 11 2 2 4 9" xfId="35949"/>
    <cellStyle name="Comma 11 2 2 5" xfId="9419"/>
    <cellStyle name="Comma 11 2 2 5 2" xfId="35950"/>
    <cellStyle name="Comma 11 2 2 5 2 2" xfId="35951"/>
    <cellStyle name="Comma 11 2 2 5 2 2 2" xfId="35952"/>
    <cellStyle name="Comma 11 2 2 5 2 2 3" xfId="35953"/>
    <cellStyle name="Comma 11 2 2 5 2 3" xfId="35954"/>
    <cellStyle name="Comma 11 2 2 5 2 3 2" xfId="35955"/>
    <cellStyle name="Comma 11 2 2 5 2 3 3" xfId="35956"/>
    <cellStyle name="Comma 11 2 2 5 2 4" xfId="35957"/>
    <cellStyle name="Comma 11 2 2 5 2 4 2" xfId="35958"/>
    <cellStyle name="Comma 11 2 2 5 2 5" xfId="35959"/>
    <cellStyle name="Comma 11 2 2 5 2 6" xfId="35960"/>
    <cellStyle name="Comma 11 2 2 5 3" xfId="35961"/>
    <cellStyle name="Comma 11 2 2 5 3 2" xfId="35962"/>
    <cellStyle name="Comma 11 2 2 5 3 2 2" xfId="35963"/>
    <cellStyle name="Comma 11 2 2 5 3 2 3" xfId="35964"/>
    <cellStyle name="Comma 11 2 2 5 3 3" xfId="35965"/>
    <cellStyle name="Comma 11 2 2 5 3 3 2" xfId="35966"/>
    <cellStyle name="Comma 11 2 2 5 3 3 3" xfId="35967"/>
    <cellStyle name="Comma 11 2 2 5 3 4" xfId="35968"/>
    <cellStyle name="Comma 11 2 2 5 3 4 2" xfId="35969"/>
    <cellStyle name="Comma 11 2 2 5 3 5" xfId="35970"/>
    <cellStyle name="Comma 11 2 2 5 3 6" xfId="35971"/>
    <cellStyle name="Comma 11 2 2 5 4" xfId="35972"/>
    <cellStyle name="Comma 11 2 2 5 4 2" xfId="35973"/>
    <cellStyle name="Comma 11 2 2 5 4 2 2" xfId="35974"/>
    <cellStyle name="Comma 11 2 2 5 4 2 3" xfId="35975"/>
    <cellStyle name="Comma 11 2 2 5 4 3" xfId="35976"/>
    <cellStyle name="Comma 11 2 2 5 4 3 2" xfId="35977"/>
    <cellStyle name="Comma 11 2 2 5 4 4" xfId="35978"/>
    <cellStyle name="Comma 11 2 2 5 4 5" xfId="35979"/>
    <cellStyle name="Comma 11 2 2 5 5" xfId="35980"/>
    <cellStyle name="Comma 11 2 2 5 5 2" xfId="35981"/>
    <cellStyle name="Comma 11 2 2 5 5 3" xfId="35982"/>
    <cellStyle name="Comma 11 2 2 5 6" xfId="35983"/>
    <cellStyle name="Comma 11 2 2 5 6 2" xfId="35984"/>
    <cellStyle name="Comma 11 2 2 5 6 3" xfId="35985"/>
    <cellStyle name="Comma 11 2 2 5 7" xfId="35986"/>
    <cellStyle name="Comma 11 2 2 5 7 2" xfId="35987"/>
    <cellStyle name="Comma 11 2 2 5 8" xfId="35988"/>
    <cellStyle name="Comma 11 2 2 5 9" xfId="35989"/>
    <cellStyle name="Comma 11 2 2 6" xfId="35990"/>
    <cellStyle name="Comma 11 2 2 6 2" xfId="35991"/>
    <cellStyle name="Comma 11 2 2 6 2 2" xfId="35992"/>
    <cellStyle name="Comma 11 2 2 6 2 3" xfId="35993"/>
    <cellStyle name="Comma 11 2 2 6 3" xfId="35994"/>
    <cellStyle name="Comma 11 2 2 6 3 2" xfId="35995"/>
    <cellStyle name="Comma 11 2 2 6 3 3" xfId="35996"/>
    <cellStyle name="Comma 11 2 2 6 4" xfId="35997"/>
    <cellStyle name="Comma 11 2 2 6 4 2" xfId="35998"/>
    <cellStyle name="Comma 11 2 2 6 5" xfId="35999"/>
    <cellStyle name="Comma 11 2 2 6 6" xfId="36000"/>
    <cellStyle name="Comma 11 2 2 7" xfId="36001"/>
    <cellStyle name="Comma 11 2 2 7 2" xfId="36002"/>
    <cellStyle name="Comma 11 2 2 7 2 2" xfId="36003"/>
    <cellStyle name="Comma 11 2 2 7 2 3" xfId="36004"/>
    <cellStyle name="Comma 11 2 2 7 3" xfId="36005"/>
    <cellStyle name="Comma 11 2 2 7 3 2" xfId="36006"/>
    <cellStyle name="Comma 11 2 2 7 3 3" xfId="36007"/>
    <cellStyle name="Comma 11 2 2 7 4" xfId="36008"/>
    <cellStyle name="Comma 11 2 2 7 4 2" xfId="36009"/>
    <cellStyle name="Comma 11 2 2 7 5" xfId="36010"/>
    <cellStyle name="Comma 11 2 2 7 6" xfId="36011"/>
    <cellStyle name="Comma 11 2 2 8" xfId="36012"/>
    <cellStyle name="Comma 11 2 2 8 2" xfId="36013"/>
    <cellStyle name="Comma 11 2 2 8 2 2" xfId="36014"/>
    <cellStyle name="Comma 11 2 2 8 2 3" xfId="36015"/>
    <cellStyle name="Comma 11 2 2 8 3" xfId="36016"/>
    <cellStyle name="Comma 11 2 2 8 3 2" xfId="36017"/>
    <cellStyle name="Comma 11 2 2 8 4" xfId="36018"/>
    <cellStyle name="Comma 11 2 2 8 5" xfId="36019"/>
    <cellStyle name="Comma 11 2 2 9" xfId="36020"/>
    <cellStyle name="Comma 11 2 2 9 2" xfId="36021"/>
    <cellStyle name="Comma 11 2 2 9 3" xfId="36022"/>
    <cellStyle name="Comma 11 2 3" xfId="3249"/>
    <cellStyle name="Comma 11 2 3 10" xfId="36023"/>
    <cellStyle name="Comma 11 2 3 10 2" xfId="36024"/>
    <cellStyle name="Comma 11 2 3 11" xfId="36025"/>
    <cellStyle name="Comma 11 2 3 12" xfId="36026"/>
    <cellStyle name="Comma 11 2 3 13" xfId="36027"/>
    <cellStyle name="Comma 11 2 3 2" xfId="3250"/>
    <cellStyle name="Comma 11 2 3 2 10" xfId="36028"/>
    <cellStyle name="Comma 11 2 3 2 2" xfId="36029"/>
    <cellStyle name="Comma 11 2 3 2 2 2" xfId="36030"/>
    <cellStyle name="Comma 11 2 3 2 2 2 2" xfId="36031"/>
    <cellStyle name="Comma 11 2 3 2 2 2 2 2" xfId="36032"/>
    <cellStyle name="Comma 11 2 3 2 2 2 2 3" xfId="36033"/>
    <cellStyle name="Comma 11 2 3 2 2 2 3" xfId="36034"/>
    <cellStyle name="Comma 11 2 3 2 2 2 3 2" xfId="36035"/>
    <cellStyle name="Comma 11 2 3 2 2 2 3 3" xfId="36036"/>
    <cellStyle name="Comma 11 2 3 2 2 2 4" xfId="36037"/>
    <cellStyle name="Comma 11 2 3 2 2 2 4 2" xfId="36038"/>
    <cellStyle name="Comma 11 2 3 2 2 2 5" xfId="36039"/>
    <cellStyle name="Comma 11 2 3 2 2 2 6" xfId="36040"/>
    <cellStyle name="Comma 11 2 3 2 2 3" xfId="36041"/>
    <cellStyle name="Comma 11 2 3 2 2 3 2" xfId="36042"/>
    <cellStyle name="Comma 11 2 3 2 2 3 2 2" xfId="36043"/>
    <cellStyle name="Comma 11 2 3 2 2 3 2 3" xfId="36044"/>
    <cellStyle name="Comma 11 2 3 2 2 3 3" xfId="36045"/>
    <cellStyle name="Comma 11 2 3 2 2 3 3 2" xfId="36046"/>
    <cellStyle name="Comma 11 2 3 2 2 3 3 3" xfId="36047"/>
    <cellStyle name="Comma 11 2 3 2 2 3 4" xfId="36048"/>
    <cellStyle name="Comma 11 2 3 2 2 3 4 2" xfId="36049"/>
    <cellStyle name="Comma 11 2 3 2 2 3 5" xfId="36050"/>
    <cellStyle name="Comma 11 2 3 2 2 3 6" xfId="36051"/>
    <cellStyle name="Comma 11 2 3 2 2 4" xfId="36052"/>
    <cellStyle name="Comma 11 2 3 2 2 4 2" xfId="36053"/>
    <cellStyle name="Comma 11 2 3 2 2 4 2 2" xfId="36054"/>
    <cellStyle name="Comma 11 2 3 2 2 4 2 3" xfId="36055"/>
    <cellStyle name="Comma 11 2 3 2 2 4 3" xfId="36056"/>
    <cellStyle name="Comma 11 2 3 2 2 4 3 2" xfId="36057"/>
    <cellStyle name="Comma 11 2 3 2 2 4 4" xfId="36058"/>
    <cellStyle name="Comma 11 2 3 2 2 4 5" xfId="36059"/>
    <cellStyle name="Comma 11 2 3 2 2 5" xfId="36060"/>
    <cellStyle name="Comma 11 2 3 2 2 5 2" xfId="36061"/>
    <cellStyle name="Comma 11 2 3 2 2 5 3" xfId="36062"/>
    <cellStyle name="Comma 11 2 3 2 2 6" xfId="36063"/>
    <cellStyle name="Comma 11 2 3 2 2 6 2" xfId="36064"/>
    <cellStyle name="Comma 11 2 3 2 2 6 3" xfId="36065"/>
    <cellStyle name="Comma 11 2 3 2 2 7" xfId="36066"/>
    <cellStyle name="Comma 11 2 3 2 2 7 2" xfId="36067"/>
    <cellStyle name="Comma 11 2 3 2 2 8" xfId="36068"/>
    <cellStyle name="Comma 11 2 3 2 2 9" xfId="36069"/>
    <cellStyle name="Comma 11 2 3 2 3" xfId="36070"/>
    <cellStyle name="Comma 11 2 3 2 3 2" xfId="36071"/>
    <cellStyle name="Comma 11 2 3 2 3 2 2" xfId="36072"/>
    <cellStyle name="Comma 11 2 3 2 3 2 3" xfId="36073"/>
    <cellStyle name="Comma 11 2 3 2 3 3" xfId="36074"/>
    <cellStyle name="Comma 11 2 3 2 3 3 2" xfId="36075"/>
    <cellStyle name="Comma 11 2 3 2 3 3 3" xfId="36076"/>
    <cellStyle name="Comma 11 2 3 2 3 4" xfId="36077"/>
    <cellStyle name="Comma 11 2 3 2 3 4 2" xfId="36078"/>
    <cellStyle name="Comma 11 2 3 2 3 5" xfId="36079"/>
    <cellStyle name="Comma 11 2 3 2 3 6" xfId="36080"/>
    <cellStyle name="Comma 11 2 3 2 4" xfId="36081"/>
    <cellStyle name="Comma 11 2 3 2 4 2" xfId="36082"/>
    <cellStyle name="Comma 11 2 3 2 4 2 2" xfId="36083"/>
    <cellStyle name="Comma 11 2 3 2 4 2 3" xfId="36084"/>
    <cellStyle name="Comma 11 2 3 2 4 3" xfId="36085"/>
    <cellStyle name="Comma 11 2 3 2 4 3 2" xfId="36086"/>
    <cellStyle name="Comma 11 2 3 2 4 3 3" xfId="36087"/>
    <cellStyle name="Comma 11 2 3 2 4 4" xfId="36088"/>
    <cellStyle name="Comma 11 2 3 2 4 4 2" xfId="36089"/>
    <cellStyle name="Comma 11 2 3 2 4 5" xfId="36090"/>
    <cellStyle name="Comma 11 2 3 2 4 6" xfId="36091"/>
    <cellStyle name="Comma 11 2 3 2 5" xfId="36092"/>
    <cellStyle name="Comma 11 2 3 2 5 2" xfId="36093"/>
    <cellStyle name="Comma 11 2 3 2 5 2 2" xfId="36094"/>
    <cellStyle name="Comma 11 2 3 2 5 2 3" xfId="36095"/>
    <cellStyle name="Comma 11 2 3 2 5 3" xfId="36096"/>
    <cellStyle name="Comma 11 2 3 2 5 3 2" xfId="36097"/>
    <cellStyle name="Comma 11 2 3 2 5 4" xfId="36098"/>
    <cellStyle name="Comma 11 2 3 2 5 5" xfId="36099"/>
    <cellStyle name="Comma 11 2 3 2 6" xfId="36100"/>
    <cellStyle name="Comma 11 2 3 2 6 2" xfId="36101"/>
    <cellStyle name="Comma 11 2 3 2 6 3" xfId="36102"/>
    <cellStyle name="Comma 11 2 3 2 7" xfId="36103"/>
    <cellStyle name="Comma 11 2 3 2 7 2" xfId="36104"/>
    <cellStyle name="Comma 11 2 3 2 7 3" xfId="36105"/>
    <cellStyle name="Comma 11 2 3 2 8" xfId="36106"/>
    <cellStyle name="Comma 11 2 3 2 8 2" xfId="36107"/>
    <cellStyle name="Comma 11 2 3 2 9" xfId="36108"/>
    <cellStyle name="Comma 11 2 3 3" xfId="13960"/>
    <cellStyle name="Comma 11 2 3 3 2" xfId="36109"/>
    <cellStyle name="Comma 11 2 3 3 2 2" xfId="36110"/>
    <cellStyle name="Comma 11 2 3 3 2 2 2" xfId="36111"/>
    <cellStyle name="Comma 11 2 3 3 2 2 3" xfId="36112"/>
    <cellStyle name="Comma 11 2 3 3 2 3" xfId="36113"/>
    <cellStyle name="Comma 11 2 3 3 2 3 2" xfId="36114"/>
    <cellStyle name="Comma 11 2 3 3 2 3 3" xfId="36115"/>
    <cellStyle name="Comma 11 2 3 3 2 4" xfId="36116"/>
    <cellStyle name="Comma 11 2 3 3 2 4 2" xfId="36117"/>
    <cellStyle name="Comma 11 2 3 3 2 5" xfId="36118"/>
    <cellStyle name="Comma 11 2 3 3 2 6" xfId="36119"/>
    <cellStyle name="Comma 11 2 3 3 3" xfId="36120"/>
    <cellStyle name="Comma 11 2 3 3 3 2" xfId="36121"/>
    <cellStyle name="Comma 11 2 3 3 3 2 2" xfId="36122"/>
    <cellStyle name="Comma 11 2 3 3 3 2 3" xfId="36123"/>
    <cellStyle name="Comma 11 2 3 3 3 3" xfId="36124"/>
    <cellStyle name="Comma 11 2 3 3 3 3 2" xfId="36125"/>
    <cellStyle name="Comma 11 2 3 3 3 3 3" xfId="36126"/>
    <cellStyle name="Comma 11 2 3 3 3 4" xfId="36127"/>
    <cellStyle name="Comma 11 2 3 3 3 4 2" xfId="36128"/>
    <cellStyle name="Comma 11 2 3 3 3 5" xfId="36129"/>
    <cellStyle name="Comma 11 2 3 3 3 6" xfId="36130"/>
    <cellStyle name="Comma 11 2 3 3 4" xfId="36131"/>
    <cellStyle name="Comma 11 2 3 3 4 2" xfId="36132"/>
    <cellStyle name="Comma 11 2 3 3 4 2 2" xfId="36133"/>
    <cellStyle name="Comma 11 2 3 3 4 2 3" xfId="36134"/>
    <cellStyle name="Comma 11 2 3 3 4 3" xfId="36135"/>
    <cellStyle name="Comma 11 2 3 3 4 3 2" xfId="36136"/>
    <cellStyle name="Comma 11 2 3 3 4 4" xfId="36137"/>
    <cellStyle name="Comma 11 2 3 3 4 5" xfId="36138"/>
    <cellStyle name="Comma 11 2 3 3 5" xfId="36139"/>
    <cellStyle name="Comma 11 2 3 3 5 2" xfId="36140"/>
    <cellStyle name="Comma 11 2 3 3 5 3" xfId="36141"/>
    <cellStyle name="Comma 11 2 3 3 6" xfId="36142"/>
    <cellStyle name="Comma 11 2 3 3 6 2" xfId="36143"/>
    <cellStyle name="Comma 11 2 3 3 6 3" xfId="36144"/>
    <cellStyle name="Comma 11 2 3 3 7" xfId="36145"/>
    <cellStyle name="Comma 11 2 3 3 7 2" xfId="36146"/>
    <cellStyle name="Comma 11 2 3 3 8" xfId="36147"/>
    <cellStyle name="Comma 11 2 3 3 9" xfId="36148"/>
    <cellStyle name="Comma 11 2 3 4" xfId="36149"/>
    <cellStyle name="Comma 11 2 3 4 2" xfId="36150"/>
    <cellStyle name="Comma 11 2 3 4 2 2" xfId="36151"/>
    <cellStyle name="Comma 11 2 3 4 2 2 2" xfId="36152"/>
    <cellStyle name="Comma 11 2 3 4 2 2 3" xfId="36153"/>
    <cellStyle name="Comma 11 2 3 4 2 3" xfId="36154"/>
    <cellStyle name="Comma 11 2 3 4 2 3 2" xfId="36155"/>
    <cellStyle name="Comma 11 2 3 4 2 3 3" xfId="36156"/>
    <cellStyle name="Comma 11 2 3 4 2 4" xfId="36157"/>
    <cellStyle name="Comma 11 2 3 4 2 4 2" xfId="36158"/>
    <cellStyle name="Comma 11 2 3 4 2 5" xfId="36159"/>
    <cellStyle name="Comma 11 2 3 4 2 6" xfId="36160"/>
    <cellStyle name="Comma 11 2 3 4 3" xfId="36161"/>
    <cellStyle name="Comma 11 2 3 4 3 2" xfId="36162"/>
    <cellStyle name="Comma 11 2 3 4 3 2 2" xfId="36163"/>
    <cellStyle name="Comma 11 2 3 4 3 2 3" xfId="36164"/>
    <cellStyle name="Comma 11 2 3 4 3 3" xfId="36165"/>
    <cellStyle name="Comma 11 2 3 4 3 3 2" xfId="36166"/>
    <cellStyle name="Comma 11 2 3 4 3 3 3" xfId="36167"/>
    <cellStyle name="Comma 11 2 3 4 3 4" xfId="36168"/>
    <cellStyle name="Comma 11 2 3 4 3 4 2" xfId="36169"/>
    <cellStyle name="Comma 11 2 3 4 3 5" xfId="36170"/>
    <cellStyle name="Comma 11 2 3 4 3 6" xfId="36171"/>
    <cellStyle name="Comma 11 2 3 4 4" xfId="36172"/>
    <cellStyle name="Comma 11 2 3 4 4 2" xfId="36173"/>
    <cellStyle name="Comma 11 2 3 4 4 2 2" xfId="36174"/>
    <cellStyle name="Comma 11 2 3 4 4 2 3" xfId="36175"/>
    <cellStyle name="Comma 11 2 3 4 4 3" xfId="36176"/>
    <cellStyle name="Comma 11 2 3 4 4 3 2" xfId="36177"/>
    <cellStyle name="Comma 11 2 3 4 4 4" xfId="36178"/>
    <cellStyle name="Comma 11 2 3 4 4 5" xfId="36179"/>
    <cellStyle name="Comma 11 2 3 4 5" xfId="36180"/>
    <cellStyle name="Comma 11 2 3 4 5 2" xfId="36181"/>
    <cellStyle name="Comma 11 2 3 4 5 3" xfId="36182"/>
    <cellStyle name="Comma 11 2 3 4 6" xfId="36183"/>
    <cellStyle name="Comma 11 2 3 4 6 2" xfId="36184"/>
    <cellStyle name="Comma 11 2 3 4 6 3" xfId="36185"/>
    <cellStyle name="Comma 11 2 3 4 7" xfId="36186"/>
    <cellStyle name="Comma 11 2 3 4 7 2" xfId="36187"/>
    <cellStyle name="Comma 11 2 3 4 8" xfId="36188"/>
    <cellStyle name="Comma 11 2 3 4 9" xfId="36189"/>
    <cellStyle name="Comma 11 2 3 5" xfId="36190"/>
    <cellStyle name="Comma 11 2 3 5 2" xfId="36191"/>
    <cellStyle name="Comma 11 2 3 5 2 2" xfId="36192"/>
    <cellStyle name="Comma 11 2 3 5 2 3" xfId="36193"/>
    <cellStyle name="Comma 11 2 3 5 3" xfId="36194"/>
    <cellStyle name="Comma 11 2 3 5 3 2" xfId="36195"/>
    <cellStyle name="Comma 11 2 3 5 3 3" xfId="36196"/>
    <cellStyle name="Comma 11 2 3 5 4" xfId="36197"/>
    <cellStyle name="Comma 11 2 3 5 4 2" xfId="36198"/>
    <cellStyle name="Comma 11 2 3 5 5" xfId="36199"/>
    <cellStyle name="Comma 11 2 3 5 6" xfId="36200"/>
    <cellStyle name="Comma 11 2 3 6" xfId="36201"/>
    <cellStyle name="Comma 11 2 3 6 2" xfId="36202"/>
    <cellStyle name="Comma 11 2 3 6 2 2" xfId="36203"/>
    <cellStyle name="Comma 11 2 3 6 2 3" xfId="36204"/>
    <cellStyle name="Comma 11 2 3 6 3" xfId="36205"/>
    <cellStyle name="Comma 11 2 3 6 3 2" xfId="36206"/>
    <cellStyle name="Comma 11 2 3 6 3 3" xfId="36207"/>
    <cellStyle name="Comma 11 2 3 6 4" xfId="36208"/>
    <cellStyle name="Comma 11 2 3 6 4 2" xfId="36209"/>
    <cellStyle name="Comma 11 2 3 6 5" xfId="36210"/>
    <cellStyle name="Comma 11 2 3 6 6" xfId="36211"/>
    <cellStyle name="Comma 11 2 3 7" xfId="36212"/>
    <cellStyle name="Comma 11 2 3 7 2" xfId="36213"/>
    <cellStyle name="Comma 11 2 3 7 2 2" xfId="36214"/>
    <cellStyle name="Comma 11 2 3 7 2 3" xfId="36215"/>
    <cellStyle name="Comma 11 2 3 7 3" xfId="36216"/>
    <cellStyle name="Comma 11 2 3 7 3 2" xfId="36217"/>
    <cellStyle name="Comma 11 2 3 7 4" xfId="36218"/>
    <cellStyle name="Comma 11 2 3 7 5" xfId="36219"/>
    <cellStyle name="Comma 11 2 3 8" xfId="36220"/>
    <cellStyle name="Comma 11 2 3 8 2" xfId="36221"/>
    <cellStyle name="Comma 11 2 3 8 3" xfId="36222"/>
    <cellStyle name="Comma 11 2 3 9" xfId="36223"/>
    <cellStyle name="Comma 11 2 3 9 2" xfId="36224"/>
    <cellStyle name="Comma 11 2 3 9 3" xfId="36225"/>
    <cellStyle name="Comma 11 2 4" xfId="3251"/>
    <cellStyle name="Comma 11 2 4 10" xfId="36226"/>
    <cellStyle name="Comma 11 2 4 11" xfId="36227"/>
    <cellStyle name="Comma 11 2 4 2" xfId="13961"/>
    <cellStyle name="Comma 11 2 4 2 2" xfId="36228"/>
    <cellStyle name="Comma 11 2 4 2 2 2" xfId="36229"/>
    <cellStyle name="Comma 11 2 4 2 2 2 2" xfId="36230"/>
    <cellStyle name="Comma 11 2 4 2 2 2 3" xfId="36231"/>
    <cellStyle name="Comma 11 2 4 2 2 3" xfId="36232"/>
    <cellStyle name="Comma 11 2 4 2 2 3 2" xfId="36233"/>
    <cellStyle name="Comma 11 2 4 2 2 3 3" xfId="36234"/>
    <cellStyle name="Comma 11 2 4 2 2 4" xfId="36235"/>
    <cellStyle name="Comma 11 2 4 2 2 4 2" xfId="36236"/>
    <cellStyle name="Comma 11 2 4 2 2 5" xfId="36237"/>
    <cellStyle name="Comma 11 2 4 2 2 6" xfId="36238"/>
    <cellStyle name="Comma 11 2 4 2 3" xfId="36239"/>
    <cellStyle name="Comma 11 2 4 2 3 2" xfId="36240"/>
    <cellStyle name="Comma 11 2 4 2 3 2 2" xfId="36241"/>
    <cellStyle name="Comma 11 2 4 2 3 2 3" xfId="36242"/>
    <cellStyle name="Comma 11 2 4 2 3 3" xfId="36243"/>
    <cellStyle name="Comma 11 2 4 2 3 3 2" xfId="36244"/>
    <cellStyle name="Comma 11 2 4 2 3 3 3" xfId="36245"/>
    <cellStyle name="Comma 11 2 4 2 3 4" xfId="36246"/>
    <cellStyle name="Comma 11 2 4 2 3 4 2" xfId="36247"/>
    <cellStyle name="Comma 11 2 4 2 3 5" xfId="36248"/>
    <cellStyle name="Comma 11 2 4 2 3 6" xfId="36249"/>
    <cellStyle name="Comma 11 2 4 2 4" xfId="36250"/>
    <cellStyle name="Comma 11 2 4 2 4 2" xfId="36251"/>
    <cellStyle name="Comma 11 2 4 2 4 2 2" xfId="36252"/>
    <cellStyle name="Comma 11 2 4 2 4 2 3" xfId="36253"/>
    <cellStyle name="Comma 11 2 4 2 4 3" xfId="36254"/>
    <cellStyle name="Comma 11 2 4 2 4 3 2" xfId="36255"/>
    <cellStyle name="Comma 11 2 4 2 4 4" xfId="36256"/>
    <cellStyle name="Comma 11 2 4 2 4 5" xfId="36257"/>
    <cellStyle name="Comma 11 2 4 2 5" xfId="36258"/>
    <cellStyle name="Comma 11 2 4 2 5 2" xfId="36259"/>
    <cellStyle name="Comma 11 2 4 2 5 3" xfId="36260"/>
    <cellStyle name="Comma 11 2 4 2 6" xfId="36261"/>
    <cellStyle name="Comma 11 2 4 2 6 2" xfId="36262"/>
    <cellStyle name="Comma 11 2 4 2 6 3" xfId="36263"/>
    <cellStyle name="Comma 11 2 4 2 7" xfId="36264"/>
    <cellStyle name="Comma 11 2 4 2 7 2" xfId="36265"/>
    <cellStyle name="Comma 11 2 4 2 8" xfId="36266"/>
    <cellStyle name="Comma 11 2 4 2 9" xfId="36267"/>
    <cellStyle name="Comma 11 2 4 3" xfId="36268"/>
    <cellStyle name="Comma 11 2 4 3 2" xfId="36269"/>
    <cellStyle name="Comma 11 2 4 3 2 2" xfId="36270"/>
    <cellStyle name="Comma 11 2 4 3 2 3" xfId="36271"/>
    <cellStyle name="Comma 11 2 4 3 3" xfId="36272"/>
    <cellStyle name="Comma 11 2 4 3 3 2" xfId="36273"/>
    <cellStyle name="Comma 11 2 4 3 3 3" xfId="36274"/>
    <cellStyle name="Comma 11 2 4 3 4" xfId="36275"/>
    <cellStyle name="Comma 11 2 4 3 4 2" xfId="36276"/>
    <cellStyle name="Comma 11 2 4 3 5" xfId="36277"/>
    <cellStyle name="Comma 11 2 4 3 6" xfId="36278"/>
    <cellStyle name="Comma 11 2 4 4" xfId="36279"/>
    <cellStyle name="Comma 11 2 4 4 2" xfId="36280"/>
    <cellStyle name="Comma 11 2 4 4 2 2" xfId="36281"/>
    <cellStyle name="Comma 11 2 4 4 2 3" xfId="36282"/>
    <cellStyle name="Comma 11 2 4 4 3" xfId="36283"/>
    <cellStyle name="Comma 11 2 4 4 3 2" xfId="36284"/>
    <cellStyle name="Comma 11 2 4 4 3 3" xfId="36285"/>
    <cellStyle name="Comma 11 2 4 4 4" xfId="36286"/>
    <cellStyle name="Comma 11 2 4 4 4 2" xfId="36287"/>
    <cellStyle name="Comma 11 2 4 4 5" xfId="36288"/>
    <cellStyle name="Comma 11 2 4 4 6" xfId="36289"/>
    <cellStyle name="Comma 11 2 4 5" xfId="36290"/>
    <cellStyle name="Comma 11 2 4 5 2" xfId="36291"/>
    <cellStyle name="Comma 11 2 4 5 2 2" xfId="36292"/>
    <cellStyle name="Comma 11 2 4 5 2 3" xfId="36293"/>
    <cellStyle name="Comma 11 2 4 5 3" xfId="36294"/>
    <cellStyle name="Comma 11 2 4 5 3 2" xfId="36295"/>
    <cellStyle name="Comma 11 2 4 5 4" xfId="36296"/>
    <cellStyle name="Comma 11 2 4 5 5" xfId="36297"/>
    <cellStyle name="Comma 11 2 4 6" xfId="36298"/>
    <cellStyle name="Comma 11 2 4 6 2" xfId="36299"/>
    <cellStyle name="Comma 11 2 4 6 3" xfId="36300"/>
    <cellStyle name="Comma 11 2 4 7" xfId="36301"/>
    <cellStyle name="Comma 11 2 4 7 2" xfId="36302"/>
    <cellStyle name="Comma 11 2 4 7 3" xfId="36303"/>
    <cellStyle name="Comma 11 2 4 8" xfId="36304"/>
    <cellStyle name="Comma 11 2 4 8 2" xfId="36305"/>
    <cellStyle name="Comma 11 2 4 9" xfId="36306"/>
    <cellStyle name="Comma 11 2 5" xfId="9420"/>
    <cellStyle name="Comma 11 2 5 2" xfId="36307"/>
    <cellStyle name="Comma 11 2 5 2 2" xfId="36308"/>
    <cellStyle name="Comma 11 2 5 2 2 2" xfId="36309"/>
    <cellStyle name="Comma 11 2 5 2 2 3" xfId="36310"/>
    <cellStyle name="Comma 11 2 5 2 3" xfId="36311"/>
    <cellStyle name="Comma 11 2 5 2 3 2" xfId="36312"/>
    <cellStyle name="Comma 11 2 5 2 3 3" xfId="36313"/>
    <cellStyle name="Comma 11 2 5 2 4" xfId="36314"/>
    <cellStyle name="Comma 11 2 5 2 4 2" xfId="36315"/>
    <cellStyle name="Comma 11 2 5 2 5" xfId="36316"/>
    <cellStyle name="Comma 11 2 5 2 6" xfId="36317"/>
    <cellStyle name="Comma 11 2 5 3" xfId="36318"/>
    <cellStyle name="Comma 11 2 5 3 2" xfId="36319"/>
    <cellStyle name="Comma 11 2 5 3 2 2" xfId="36320"/>
    <cellStyle name="Comma 11 2 5 3 2 3" xfId="36321"/>
    <cellStyle name="Comma 11 2 5 3 3" xfId="36322"/>
    <cellStyle name="Comma 11 2 5 3 3 2" xfId="36323"/>
    <cellStyle name="Comma 11 2 5 3 3 3" xfId="36324"/>
    <cellStyle name="Comma 11 2 5 3 4" xfId="36325"/>
    <cellStyle name="Comma 11 2 5 3 4 2" xfId="36326"/>
    <cellStyle name="Comma 11 2 5 3 5" xfId="36327"/>
    <cellStyle name="Comma 11 2 5 3 6" xfId="36328"/>
    <cellStyle name="Comma 11 2 5 4" xfId="36329"/>
    <cellStyle name="Comma 11 2 5 4 2" xfId="36330"/>
    <cellStyle name="Comma 11 2 5 4 2 2" xfId="36331"/>
    <cellStyle name="Comma 11 2 5 4 2 3" xfId="36332"/>
    <cellStyle name="Comma 11 2 5 4 3" xfId="36333"/>
    <cellStyle name="Comma 11 2 5 4 3 2" xfId="36334"/>
    <cellStyle name="Comma 11 2 5 4 4" xfId="36335"/>
    <cellStyle name="Comma 11 2 5 4 5" xfId="36336"/>
    <cellStyle name="Comma 11 2 5 5" xfId="36337"/>
    <cellStyle name="Comma 11 2 5 5 2" xfId="36338"/>
    <cellStyle name="Comma 11 2 5 5 3" xfId="36339"/>
    <cellStyle name="Comma 11 2 5 6" xfId="36340"/>
    <cellStyle name="Comma 11 2 5 6 2" xfId="36341"/>
    <cellStyle name="Comma 11 2 5 6 3" xfId="36342"/>
    <cellStyle name="Comma 11 2 5 7" xfId="36343"/>
    <cellStyle name="Comma 11 2 5 7 2" xfId="36344"/>
    <cellStyle name="Comma 11 2 5 8" xfId="36345"/>
    <cellStyle name="Comma 11 2 5 9" xfId="36346"/>
    <cellStyle name="Comma 11 2 6" xfId="9421"/>
    <cellStyle name="Comma 11 2 6 2" xfId="36347"/>
    <cellStyle name="Comma 11 2 6 2 2" xfId="36348"/>
    <cellStyle name="Comma 11 2 6 2 2 2" xfId="36349"/>
    <cellStyle name="Comma 11 2 6 2 2 3" xfId="36350"/>
    <cellStyle name="Comma 11 2 6 2 3" xfId="36351"/>
    <cellStyle name="Comma 11 2 6 2 3 2" xfId="36352"/>
    <cellStyle name="Comma 11 2 6 2 3 3" xfId="36353"/>
    <cellStyle name="Comma 11 2 6 2 4" xfId="36354"/>
    <cellStyle name="Comma 11 2 6 2 4 2" xfId="36355"/>
    <cellStyle name="Comma 11 2 6 2 5" xfId="36356"/>
    <cellStyle name="Comma 11 2 6 2 6" xfId="36357"/>
    <cellStyle name="Comma 11 2 6 3" xfId="36358"/>
    <cellStyle name="Comma 11 2 6 3 2" xfId="36359"/>
    <cellStyle name="Comma 11 2 6 3 2 2" xfId="36360"/>
    <cellStyle name="Comma 11 2 6 3 2 3" xfId="36361"/>
    <cellStyle name="Comma 11 2 6 3 3" xfId="36362"/>
    <cellStyle name="Comma 11 2 6 3 3 2" xfId="36363"/>
    <cellStyle name="Comma 11 2 6 3 3 3" xfId="36364"/>
    <cellStyle name="Comma 11 2 6 3 4" xfId="36365"/>
    <cellStyle name="Comma 11 2 6 3 4 2" xfId="36366"/>
    <cellStyle name="Comma 11 2 6 3 5" xfId="36367"/>
    <cellStyle name="Comma 11 2 6 3 6" xfId="36368"/>
    <cellStyle name="Comma 11 2 6 4" xfId="36369"/>
    <cellStyle name="Comma 11 2 6 4 2" xfId="36370"/>
    <cellStyle name="Comma 11 2 6 4 2 2" xfId="36371"/>
    <cellStyle name="Comma 11 2 6 4 2 3" xfId="36372"/>
    <cellStyle name="Comma 11 2 6 4 3" xfId="36373"/>
    <cellStyle name="Comma 11 2 6 4 3 2" xfId="36374"/>
    <cellStyle name="Comma 11 2 6 4 4" xfId="36375"/>
    <cellStyle name="Comma 11 2 6 4 5" xfId="36376"/>
    <cellStyle name="Comma 11 2 6 5" xfId="36377"/>
    <cellStyle name="Comma 11 2 6 5 2" xfId="36378"/>
    <cellStyle name="Comma 11 2 6 5 3" xfId="36379"/>
    <cellStyle name="Comma 11 2 6 6" xfId="36380"/>
    <cellStyle name="Comma 11 2 6 6 2" xfId="36381"/>
    <cellStyle name="Comma 11 2 6 6 3" xfId="36382"/>
    <cellStyle name="Comma 11 2 6 7" xfId="36383"/>
    <cellStyle name="Comma 11 2 6 7 2" xfId="36384"/>
    <cellStyle name="Comma 11 2 6 8" xfId="36385"/>
    <cellStyle name="Comma 11 2 6 9" xfId="36386"/>
    <cellStyle name="Comma 11 2 7" xfId="36387"/>
    <cellStyle name="Comma 11 2 7 2" xfId="36388"/>
    <cellStyle name="Comma 11 2 7 2 2" xfId="36389"/>
    <cellStyle name="Comma 11 2 7 2 3" xfId="36390"/>
    <cellStyle name="Comma 11 2 7 3" xfId="36391"/>
    <cellStyle name="Comma 11 2 7 3 2" xfId="36392"/>
    <cellStyle name="Comma 11 2 7 3 3" xfId="36393"/>
    <cellStyle name="Comma 11 2 7 4" xfId="36394"/>
    <cellStyle name="Comma 11 2 7 4 2" xfId="36395"/>
    <cellStyle name="Comma 11 2 7 5" xfId="36396"/>
    <cellStyle name="Comma 11 2 7 6" xfId="36397"/>
    <cellStyle name="Comma 11 2 8" xfId="36398"/>
    <cellStyle name="Comma 11 2 8 2" xfId="36399"/>
    <cellStyle name="Comma 11 2 8 2 2" xfId="36400"/>
    <cellStyle name="Comma 11 2 8 2 3" xfId="36401"/>
    <cellStyle name="Comma 11 2 8 3" xfId="36402"/>
    <cellStyle name="Comma 11 2 8 3 2" xfId="36403"/>
    <cellStyle name="Comma 11 2 8 3 3" xfId="36404"/>
    <cellStyle name="Comma 11 2 8 4" xfId="36405"/>
    <cellStyle name="Comma 11 2 8 4 2" xfId="36406"/>
    <cellStyle name="Comma 11 2 8 5" xfId="36407"/>
    <cellStyle name="Comma 11 2 8 6" xfId="36408"/>
    <cellStyle name="Comma 11 2 9" xfId="36409"/>
    <cellStyle name="Comma 11 2 9 2" xfId="36410"/>
    <cellStyle name="Comma 11 2 9 2 2" xfId="36411"/>
    <cellStyle name="Comma 11 2 9 2 3" xfId="36412"/>
    <cellStyle name="Comma 11 2 9 3" xfId="36413"/>
    <cellStyle name="Comma 11 2 9 3 2" xfId="36414"/>
    <cellStyle name="Comma 11 2 9 4" xfId="36415"/>
    <cellStyle name="Comma 11 2 9 5" xfId="36416"/>
    <cellStyle name="Comma 11 3" xfId="3252"/>
    <cellStyle name="Comma 11 3 10" xfId="36417"/>
    <cellStyle name="Comma 11 3 10 2" xfId="36418"/>
    <cellStyle name="Comma 11 3 10 3" xfId="36419"/>
    <cellStyle name="Comma 11 3 11" xfId="36420"/>
    <cellStyle name="Comma 11 3 11 2" xfId="36421"/>
    <cellStyle name="Comma 11 3 12" xfId="36422"/>
    <cellStyle name="Comma 11 3 13" xfId="36423"/>
    <cellStyle name="Comma 11 3 14" xfId="36424"/>
    <cellStyle name="Comma 11 3 2" xfId="3253"/>
    <cellStyle name="Comma 11 3 2 10" xfId="36425"/>
    <cellStyle name="Comma 11 3 2 10 2" xfId="36426"/>
    <cellStyle name="Comma 11 3 2 11" xfId="36427"/>
    <cellStyle name="Comma 11 3 2 12" xfId="36428"/>
    <cellStyle name="Comma 11 3 2 13" xfId="36429"/>
    <cellStyle name="Comma 11 3 2 2" xfId="3254"/>
    <cellStyle name="Comma 11 3 2 2 10" xfId="36430"/>
    <cellStyle name="Comma 11 3 2 2 11" xfId="36431"/>
    <cellStyle name="Comma 11 3 2 2 2" xfId="9422"/>
    <cellStyle name="Comma 11 3 2 2 2 2" xfId="36432"/>
    <cellStyle name="Comma 11 3 2 2 2 2 2" xfId="36433"/>
    <cellStyle name="Comma 11 3 2 2 2 2 2 2" xfId="36434"/>
    <cellStyle name="Comma 11 3 2 2 2 2 2 3" xfId="36435"/>
    <cellStyle name="Comma 11 3 2 2 2 2 3" xfId="36436"/>
    <cellStyle name="Comma 11 3 2 2 2 2 3 2" xfId="36437"/>
    <cellStyle name="Comma 11 3 2 2 2 2 3 3" xfId="36438"/>
    <cellStyle name="Comma 11 3 2 2 2 2 4" xfId="36439"/>
    <cellStyle name="Comma 11 3 2 2 2 2 4 2" xfId="36440"/>
    <cellStyle name="Comma 11 3 2 2 2 2 5" xfId="36441"/>
    <cellStyle name="Comma 11 3 2 2 2 2 6" xfId="36442"/>
    <cellStyle name="Comma 11 3 2 2 2 3" xfId="36443"/>
    <cellStyle name="Comma 11 3 2 2 2 3 2" xfId="36444"/>
    <cellStyle name="Comma 11 3 2 2 2 3 2 2" xfId="36445"/>
    <cellStyle name="Comma 11 3 2 2 2 3 2 3" xfId="36446"/>
    <cellStyle name="Comma 11 3 2 2 2 3 3" xfId="36447"/>
    <cellStyle name="Comma 11 3 2 2 2 3 3 2" xfId="36448"/>
    <cellStyle name="Comma 11 3 2 2 2 3 3 3" xfId="36449"/>
    <cellStyle name="Comma 11 3 2 2 2 3 4" xfId="36450"/>
    <cellStyle name="Comma 11 3 2 2 2 3 4 2" xfId="36451"/>
    <cellStyle name="Comma 11 3 2 2 2 3 5" xfId="36452"/>
    <cellStyle name="Comma 11 3 2 2 2 3 6" xfId="36453"/>
    <cellStyle name="Comma 11 3 2 2 2 4" xfId="36454"/>
    <cellStyle name="Comma 11 3 2 2 2 4 2" xfId="36455"/>
    <cellStyle name="Comma 11 3 2 2 2 4 2 2" xfId="36456"/>
    <cellStyle name="Comma 11 3 2 2 2 4 2 3" xfId="36457"/>
    <cellStyle name="Comma 11 3 2 2 2 4 3" xfId="36458"/>
    <cellStyle name="Comma 11 3 2 2 2 4 3 2" xfId="36459"/>
    <cellStyle name="Comma 11 3 2 2 2 4 4" xfId="36460"/>
    <cellStyle name="Comma 11 3 2 2 2 4 5" xfId="36461"/>
    <cellStyle name="Comma 11 3 2 2 2 5" xfId="36462"/>
    <cellStyle name="Comma 11 3 2 2 2 5 2" xfId="36463"/>
    <cellStyle name="Comma 11 3 2 2 2 5 3" xfId="36464"/>
    <cellStyle name="Comma 11 3 2 2 2 6" xfId="36465"/>
    <cellStyle name="Comma 11 3 2 2 2 6 2" xfId="36466"/>
    <cellStyle name="Comma 11 3 2 2 2 6 3" xfId="36467"/>
    <cellStyle name="Comma 11 3 2 2 2 7" xfId="36468"/>
    <cellStyle name="Comma 11 3 2 2 2 7 2" xfId="36469"/>
    <cellStyle name="Comma 11 3 2 2 2 8" xfId="36470"/>
    <cellStyle name="Comma 11 3 2 2 2 9" xfId="36471"/>
    <cellStyle name="Comma 11 3 2 2 3" xfId="36472"/>
    <cellStyle name="Comma 11 3 2 2 3 2" xfId="36473"/>
    <cellStyle name="Comma 11 3 2 2 3 2 2" xfId="36474"/>
    <cellStyle name="Comma 11 3 2 2 3 2 3" xfId="36475"/>
    <cellStyle name="Comma 11 3 2 2 3 3" xfId="36476"/>
    <cellStyle name="Comma 11 3 2 2 3 3 2" xfId="36477"/>
    <cellStyle name="Comma 11 3 2 2 3 3 3" xfId="36478"/>
    <cellStyle name="Comma 11 3 2 2 3 4" xfId="36479"/>
    <cellStyle name="Comma 11 3 2 2 3 4 2" xfId="36480"/>
    <cellStyle name="Comma 11 3 2 2 3 5" xfId="36481"/>
    <cellStyle name="Comma 11 3 2 2 3 6" xfId="36482"/>
    <cellStyle name="Comma 11 3 2 2 4" xfId="36483"/>
    <cellStyle name="Comma 11 3 2 2 4 2" xfId="36484"/>
    <cellStyle name="Comma 11 3 2 2 4 2 2" xfId="36485"/>
    <cellStyle name="Comma 11 3 2 2 4 2 3" xfId="36486"/>
    <cellStyle name="Comma 11 3 2 2 4 3" xfId="36487"/>
    <cellStyle name="Comma 11 3 2 2 4 3 2" xfId="36488"/>
    <cellStyle name="Comma 11 3 2 2 4 3 3" xfId="36489"/>
    <cellStyle name="Comma 11 3 2 2 4 4" xfId="36490"/>
    <cellStyle name="Comma 11 3 2 2 4 4 2" xfId="36491"/>
    <cellStyle name="Comma 11 3 2 2 4 5" xfId="36492"/>
    <cellStyle name="Comma 11 3 2 2 4 6" xfId="36493"/>
    <cellStyle name="Comma 11 3 2 2 5" xfId="36494"/>
    <cellStyle name="Comma 11 3 2 2 5 2" xfId="36495"/>
    <cellStyle name="Comma 11 3 2 2 5 2 2" xfId="36496"/>
    <cellStyle name="Comma 11 3 2 2 5 2 3" xfId="36497"/>
    <cellStyle name="Comma 11 3 2 2 5 3" xfId="36498"/>
    <cellStyle name="Comma 11 3 2 2 5 3 2" xfId="36499"/>
    <cellStyle name="Comma 11 3 2 2 5 4" xfId="36500"/>
    <cellStyle name="Comma 11 3 2 2 5 5" xfId="36501"/>
    <cellStyle name="Comma 11 3 2 2 6" xfId="36502"/>
    <cellStyle name="Comma 11 3 2 2 6 2" xfId="36503"/>
    <cellStyle name="Comma 11 3 2 2 6 3" xfId="36504"/>
    <cellStyle name="Comma 11 3 2 2 7" xfId="36505"/>
    <cellStyle name="Comma 11 3 2 2 7 2" xfId="36506"/>
    <cellStyle name="Comma 11 3 2 2 7 3" xfId="36507"/>
    <cellStyle name="Comma 11 3 2 2 8" xfId="36508"/>
    <cellStyle name="Comma 11 3 2 2 8 2" xfId="36509"/>
    <cellStyle name="Comma 11 3 2 2 9" xfId="36510"/>
    <cellStyle name="Comma 11 3 2 3" xfId="9423"/>
    <cellStyle name="Comma 11 3 2 3 2" xfId="36511"/>
    <cellStyle name="Comma 11 3 2 3 2 2" xfId="36512"/>
    <cellStyle name="Comma 11 3 2 3 2 2 2" xfId="36513"/>
    <cellStyle name="Comma 11 3 2 3 2 2 3" xfId="36514"/>
    <cellStyle name="Comma 11 3 2 3 2 3" xfId="36515"/>
    <cellStyle name="Comma 11 3 2 3 2 3 2" xfId="36516"/>
    <cellStyle name="Comma 11 3 2 3 2 3 3" xfId="36517"/>
    <cellStyle name="Comma 11 3 2 3 2 4" xfId="36518"/>
    <cellStyle name="Comma 11 3 2 3 2 4 2" xfId="36519"/>
    <cellStyle name="Comma 11 3 2 3 2 5" xfId="36520"/>
    <cellStyle name="Comma 11 3 2 3 2 6" xfId="36521"/>
    <cellStyle name="Comma 11 3 2 3 3" xfId="36522"/>
    <cellStyle name="Comma 11 3 2 3 3 2" xfId="36523"/>
    <cellStyle name="Comma 11 3 2 3 3 2 2" xfId="36524"/>
    <cellStyle name="Comma 11 3 2 3 3 2 3" xfId="36525"/>
    <cellStyle name="Comma 11 3 2 3 3 3" xfId="36526"/>
    <cellStyle name="Comma 11 3 2 3 3 3 2" xfId="36527"/>
    <cellStyle name="Comma 11 3 2 3 3 3 3" xfId="36528"/>
    <cellStyle name="Comma 11 3 2 3 3 4" xfId="36529"/>
    <cellStyle name="Comma 11 3 2 3 3 4 2" xfId="36530"/>
    <cellStyle name="Comma 11 3 2 3 3 5" xfId="36531"/>
    <cellStyle name="Comma 11 3 2 3 3 6" xfId="36532"/>
    <cellStyle name="Comma 11 3 2 3 4" xfId="36533"/>
    <cellStyle name="Comma 11 3 2 3 4 2" xfId="36534"/>
    <cellStyle name="Comma 11 3 2 3 4 2 2" xfId="36535"/>
    <cellStyle name="Comma 11 3 2 3 4 2 3" xfId="36536"/>
    <cellStyle name="Comma 11 3 2 3 4 3" xfId="36537"/>
    <cellStyle name="Comma 11 3 2 3 4 3 2" xfId="36538"/>
    <cellStyle name="Comma 11 3 2 3 4 4" xfId="36539"/>
    <cellStyle name="Comma 11 3 2 3 4 5" xfId="36540"/>
    <cellStyle name="Comma 11 3 2 3 5" xfId="36541"/>
    <cellStyle name="Comma 11 3 2 3 5 2" xfId="36542"/>
    <cellStyle name="Comma 11 3 2 3 5 3" xfId="36543"/>
    <cellStyle name="Comma 11 3 2 3 6" xfId="36544"/>
    <cellStyle name="Comma 11 3 2 3 6 2" xfId="36545"/>
    <cellStyle name="Comma 11 3 2 3 6 3" xfId="36546"/>
    <cellStyle name="Comma 11 3 2 3 7" xfId="36547"/>
    <cellStyle name="Comma 11 3 2 3 7 2" xfId="36548"/>
    <cellStyle name="Comma 11 3 2 3 8" xfId="36549"/>
    <cellStyle name="Comma 11 3 2 3 9" xfId="36550"/>
    <cellStyle name="Comma 11 3 2 4" xfId="9424"/>
    <cellStyle name="Comma 11 3 2 4 2" xfId="36551"/>
    <cellStyle name="Comma 11 3 2 4 2 2" xfId="36552"/>
    <cellStyle name="Comma 11 3 2 4 2 2 2" xfId="36553"/>
    <cellStyle name="Comma 11 3 2 4 2 2 3" xfId="36554"/>
    <cellStyle name="Comma 11 3 2 4 2 3" xfId="36555"/>
    <cellStyle name="Comma 11 3 2 4 2 3 2" xfId="36556"/>
    <cellStyle name="Comma 11 3 2 4 2 3 3" xfId="36557"/>
    <cellStyle name="Comma 11 3 2 4 2 4" xfId="36558"/>
    <cellStyle name="Comma 11 3 2 4 2 4 2" xfId="36559"/>
    <cellStyle name="Comma 11 3 2 4 2 5" xfId="36560"/>
    <cellStyle name="Comma 11 3 2 4 2 6" xfId="36561"/>
    <cellStyle name="Comma 11 3 2 4 3" xfId="36562"/>
    <cellStyle name="Comma 11 3 2 4 3 2" xfId="36563"/>
    <cellStyle name="Comma 11 3 2 4 3 2 2" xfId="36564"/>
    <cellStyle name="Comma 11 3 2 4 3 2 3" xfId="36565"/>
    <cellStyle name="Comma 11 3 2 4 3 3" xfId="36566"/>
    <cellStyle name="Comma 11 3 2 4 3 3 2" xfId="36567"/>
    <cellStyle name="Comma 11 3 2 4 3 3 3" xfId="36568"/>
    <cellStyle name="Comma 11 3 2 4 3 4" xfId="36569"/>
    <cellStyle name="Comma 11 3 2 4 3 4 2" xfId="36570"/>
    <cellStyle name="Comma 11 3 2 4 3 5" xfId="36571"/>
    <cellStyle name="Comma 11 3 2 4 3 6" xfId="36572"/>
    <cellStyle name="Comma 11 3 2 4 4" xfId="36573"/>
    <cellStyle name="Comma 11 3 2 4 4 2" xfId="36574"/>
    <cellStyle name="Comma 11 3 2 4 4 2 2" xfId="36575"/>
    <cellStyle name="Comma 11 3 2 4 4 2 3" xfId="36576"/>
    <cellStyle name="Comma 11 3 2 4 4 3" xfId="36577"/>
    <cellStyle name="Comma 11 3 2 4 4 3 2" xfId="36578"/>
    <cellStyle name="Comma 11 3 2 4 4 4" xfId="36579"/>
    <cellStyle name="Comma 11 3 2 4 4 5" xfId="36580"/>
    <cellStyle name="Comma 11 3 2 4 5" xfId="36581"/>
    <cellStyle name="Comma 11 3 2 4 5 2" xfId="36582"/>
    <cellStyle name="Comma 11 3 2 4 5 3" xfId="36583"/>
    <cellStyle name="Comma 11 3 2 4 6" xfId="36584"/>
    <cellStyle name="Comma 11 3 2 4 6 2" xfId="36585"/>
    <cellStyle name="Comma 11 3 2 4 6 3" xfId="36586"/>
    <cellStyle name="Comma 11 3 2 4 7" xfId="36587"/>
    <cellStyle name="Comma 11 3 2 4 7 2" xfId="36588"/>
    <cellStyle name="Comma 11 3 2 4 8" xfId="36589"/>
    <cellStyle name="Comma 11 3 2 4 9" xfId="36590"/>
    <cellStyle name="Comma 11 3 2 5" xfId="9425"/>
    <cellStyle name="Comma 11 3 2 5 2" xfId="36591"/>
    <cellStyle name="Comma 11 3 2 5 2 2" xfId="36592"/>
    <cellStyle name="Comma 11 3 2 5 2 3" xfId="36593"/>
    <cellStyle name="Comma 11 3 2 5 3" xfId="36594"/>
    <cellStyle name="Comma 11 3 2 5 3 2" xfId="36595"/>
    <cellStyle name="Comma 11 3 2 5 3 3" xfId="36596"/>
    <cellStyle name="Comma 11 3 2 5 4" xfId="36597"/>
    <cellStyle name="Comma 11 3 2 5 4 2" xfId="36598"/>
    <cellStyle name="Comma 11 3 2 5 5" xfId="36599"/>
    <cellStyle name="Comma 11 3 2 5 6" xfId="36600"/>
    <cellStyle name="Comma 11 3 2 6" xfId="36601"/>
    <cellStyle name="Comma 11 3 2 6 2" xfId="36602"/>
    <cellStyle name="Comma 11 3 2 6 2 2" xfId="36603"/>
    <cellStyle name="Comma 11 3 2 6 2 3" xfId="36604"/>
    <cellStyle name="Comma 11 3 2 6 3" xfId="36605"/>
    <cellStyle name="Comma 11 3 2 6 3 2" xfId="36606"/>
    <cellStyle name="Comma 11 3 2 6 3 3" xfId="36607"/>
    <cellStyle name="Comma 11 3 2 6 4" xfId="36608"/>
    <cellStyle name="Comma 11 3 2 6 4 2" xfId="36609"/>
    <cellStyle name="Comma 11 3 2 6 5" xfId="36610"/>
    <cellStyle name="Comma 11 3 2 6 6" xfId="36611"/>
    <cellStyle name="Comma 11 3 2 7" xfId="36612"/>
    <cellStyle name="Comma 11 3 2 7 2" xfId="36613"/>
    <cellStyle name="Comma 11 3 2 7 2 2" xfId="36614"/>
    <cellStyle name="Comma 11 3 2 7 2 3" xfId="36615"/>
    <cellStyle name="Comma 11 3 2 7 3" xfId="36616"/>
    <cellStyle name="Comma 11 3 2 7 3 2" xfId="36617"/>
    <cellStyle name="Comma 11 3 2 7 4" xfId="36618"/>
    <cellStyle name="Comma 11 3 2 7 5" xfId="36619"/>
    <cellStyle name="Comma 11 3 2 8" xfId="36620"/>
    <cellStyle name="Comma 11 3 2 8 2" xfId="36621"/>
    <cellStyle name="Comma 11 3 2 8 3" xfId="36622"/>
    <cellStyle name="Comma 11 3 2 9" xfId="36623"/>
    <cellStyle name="Comma 11 3 2 9 2" xfId="36624"/>
    <cellStyle name="Comma 11 3 2 9 3" xfId="36625"/>
    <cellStyle name="Comma 11 3 3" xfId="3255"/>
    <cellStyle name="Comma 11 3 3 10" xfId="36626"/>
    <cellStyle name="Comma 11 3 3 11" xfId="36627"/>
    <cellStyle name="Comma 11 3 3 2" xfId="9426"/>
    <cellStyle name="Comma 11 3 3 2 2" xfId="36628"/>
    <cellStyle name="Comma 11 3 3 2 2 2" xfId="36629"/>
    <cellStyle name="Comma 11 3 3 2 2 2 2" xfId="36630"/>
    <cellStyle name="Comma 11 3 3 2 2 2 3" xfId="36631"/>
    <cellStyle name="Comma 11 3 3 2 2 3" xfId="36632"/>
    <cellStyle name="Comma 11 3 3 2 2 3 2" xfId="36633"/>
    <cellStyle name="Comma 11 3 3 2 2 3 3" xfId="36634"/>
    <cellStyle name="Comma 11 3 3 2 2 4" xfId="36635"/>
    <cellStyle name="Comma 11 3 3 2 2 4 2" xfId="36636"/>
    <cellStyle name="Comma 11 3 3 2 2 5" xfId="36637"/>
    <cellStyle name="Comma 11 3 3 2 2 6" xfId="36638"/>
    <cellStyle name="Comma 11 3 3 2 3" xfId="36639"/>
    <cellStyle name="Comma 11 3 3 2 3 2" xfId="36640"/>
    <cellStyle name="Comma 11 3 3 2 3 2 2" xfId="36641"/>
    <cellStyle name="Comma 11 3 3 2 3 2 3" xfId="36642"/>
    <cellStyle name="Comma 11 3 3 2 3 3" xfId="36643"/>
    <cellStyle name="Comma 11 3 3 2 3 3 2" xfId="36644"/>
    <cellStyle name="Comma 11 3 3 2 3 3 3" xfId="36645"/>
    <cellStyle name="Comma 11 3 3 2 3 4" xfId="36646"/>
    <cellStyle name="Comma 11 3 3 2 3 4 2" xfId="36647"/>
    <cellStyle name="Comma 11 3 3 2 3 5" xfId="36648"/>
    <cellStyle name="Comma 11 3 3 2 3 6" xfId="36649"/>
    <cellStyle name="Comma 11 3 3 2 4" xfId="36650"/>
    <cellStyle name="Comma 11 3 3 2 4 2" xfId="36651"/>
    <cellStyle name="Comma 11 3 3 2 4 2 2" xfId="36652"/>
    <cellStyle name="Comma 11 3 3 2 4 2 3" xfId="36653"/>
    <cellStyle name="Comma 11 3 3 2 4 3" xfId="36654"/>
    <cellStyle name="Comma 11 3 3 2 4 3 2" xfId="36655"/>
    <cellStyle name="Comma 11 3 3 2 4 4" xfId="36656"/>
    <cellStyle name="Comma 11 3 3 2 4 5" xfId="36657"/>
    <cellStyle name="Comma 11 3 3 2 5" xfId="36658"/>
    <cellStyle name="Comma 11 3 3 2 5 2" xfId="36659"/>
    <cellStyle name="Comma 11 3 3 2 5 3" xfId="36660"/>
    <cellStyle name="Comma 11 3 3 2 6" xfId="36661"/>
    <cellStyle name="Comma 11 3 3 2 6 2" xfId="36662"/>
    <cellStyle name="Comma 11 3 3 2 6 3" xfId="36663"/>
    <cellStyle name="Comma 11 3 3 2 7" xfId="36664"/>
    <cellStyle name="Comma 11 3 3 2 7 2" xfId="36665"/>
    <cellStyle name="Comma 11 3 3 2 8" xfId="36666"/>
    <cellStyle name="Comma 11 3 3 2 9" xfId="36667"/>
    <cellStyle name="Comma 11 3 3 3" xfId="36668"/>
    <cellStyle name="Comma 11 3 3 3 2" xfId="36669"/>
    <cellStyle name="Comma 11 3 3 3 2 2" xfId="36670"/>
    <cellStyle name="Comma 11 3 3 3 2 3" xfId="36671"/>
    <cellStyle name="Comma 11 3 3 3 3" xfId="36672"/>
    <cellStyle name="Comma 11 3 3 3 3 2" xfId="36673"/>
    <cellStyle name="Comma 11 3 3 3 3 3" xfId="36674"/>
    <cellStyle name="Comma 11 3 3 3 4" xfId="36675"/>
    <cellStyle name="Comma 11 3 3 3 4 2" xfId="36676"/>
    <cellStyle name="Comma 11 3 3 3 5" xfId="36677"/>
    <cellStyle name="Comma 11 3 3 3 6" xfId="36678"/>
    <cellStyle name="Comma 11 3 3 4" xfId="36679"/>
    <cellStyle name="Comma 11 3 3 4 2" xfId="36680"/>
    <cellStyle name="Comma 11 3 3 4 2 2" xfId="36681"/>
    <cellStyle name="Comma 11 3 3 4 2 3" xfId="36682"/>
    <cellStyle name="Comma 11 3 3 4 3" xfId="36683"/>
    <cellStyle name="Comma 11 3 3 4 3 2" xfId="36684"/>
    <cellStyle name="Comma 11 3 3 4 3 3" xfId="36685"/>
    <cellStyle name="Comma 11 3 3 4 4" xfId="36686"/>
    <cellStyle name="Comma 11 3 3 4 4 2" xfId="36687"/>
    <cellStyle name="Comma 11 3 3 4 5" xfId="36688"/>
    <cellStyle name="Comma 11 3 3 4 6" xfId="36689"/>
    <cellStyle name="Comma 11 3 3 5" xfId="36690"/>
    <cellStyle name="Comma 11 3 3 5 2" xfId="36691"/>
    <cellStyle name="Comma 11 3 3 5 2 2" xfId="36692"/>
    <cellStyle name="Comma 11 3 3 5 2 3" xfId="36693"/>
    <cellStyle name="Comma 11 3 3 5 3" xfId="36694"/>
    <cellStyle name="Comma 11 3 3 5 3 2" xfId="36695"/>
    <cellStyle name="Comma 11 3 3 5 4" xfId="36696"/>
    <cellStyle name="Comma 11 3 3 5 5" xfId="36697"/>
    <cellStyle name="Comma 11 3 3 6" xfId="36698"/>
    <cellStyle name="Comma 11 3 3 6 2" xfId="36699"/>
    <cellStyle name="Comma 11 3 3 6 3" xfId="36700"/>
    <cellStyle name="Comma 11 3 3 7" xfId="36701"/>
    <cellStyle name="Comma 11 3 3 7 2" xfId="36702"/>
    <cellStyle name="Comma 11 3 3 7 3" xfId="36703"/>
    <cellStyle name="Comma 11 3 3 8" xfId="36704"/>
    <cellStyle name="Comma 11 3 3 8 2" xfId="36705"/>
    <cellStyle name="Comma 11 3 3 9" xfId="36706"/>
    <cellStyle name="Comma 11 3 4" xfId="9427"/>
    <cellStyle name="Comma 11 3 4 2" xfId="36707"/>
    <cellStyle name="Comma 11 3 4 2 2" xfId="36708"/>
    <cellStyle name="Comma 11 3 4 2 2 2" xfId="36709"/>
    <cellStyle name="Comma 11 3 4 2 2 3" xfId="36710"/>
    <cellStyle name="Comma 11 3 4 2 3" xfId="36711"/>
    <cellStyle name="Comma 11 3 4 2 3 2" xfId="36712"/>
    <cellStyle name="Comma 11 3 4 2 3 3" xfId="36713"/>
    <cellStyle name="Comma 11 3 4 2 4" xfId="36714"/>
    <cellStyle name="Comma 11 3 4 2 4 2" xfId="36715"/>
    <cellStyle name="Comma 11 3 4 2 5" xfId="36716"/>
    <cellStyle name="Comma 11 3 4 2 6" xfId="36717"/>
    <cellStyle name="Comma 11 3 4 3" xfId="36718"/>
    <cellStyle name="Comma 11 3 4 3 2" xfId="36719"/>
    <cellStyle name="Comma 11 3 4 3 2 2" xfId="36720"/>
    <cellStyle name="Comma 11 3 4 3 2 3" xfId="36721"/>
    <cellStyle name="Comma 11 3 4 3 3" xfId="36722"/>
    <cellStyle name="Comma 11 3 4 3 3 2" xfId="36723"/>
    <cellStyle name="Comma 11 3 4 3 3 3" xfId="36724"/>
    <cellStyle name="Comma 11 3 4 3 4" xfId="36725"/>
    <cellStyle name="Comma 11 3 4 3 4 2" xfId="36726"/>
    <cellStyle name="Comma 11 3 4 3 5" xfId="36727"/>
    <cellStyle name="Comma 11 3 4 3 6" xfId="36728"/>
    <cellStyle name="Comma 11 3 4 4" xfId="36729"/>
    <cellStyle name="Comma 11 3 4 4 2" xfId="36730"/>
    <cellStyle name="Comma 11 3 4 4 2 2" xfId="36731"/>
    <cellStyle name="Comma 11 3 4 4 2 3" xfId="36732"/>
    <cellStyle name="Comma 11 3 4 4 3" xfId="36733"/>
    <cellStyle name="Comma 11 3 4 4 3 2" xfId="36734"/>
    <cellStyle name="Comma 11 3 4 4 4" xfId="36735"/>
    <cellStyle name="Comma 11 3 4 4 5" xfId="36736"/>
    <cellStyle name="Comma 11 3 4 5" xfId="36737"/>
    <cellStyle name="Comma 11 3 4 5 2" xfId="36738"/>
    <cellStyle name="Comma 11 3 4 5 3" xfId="36739"/>
    <cellStyle name="Comma 11 3 4 6" xfId="36740"/>
    <cellStyle name="Comma 11 3 4 6 2" xfId="36741"/>
    <cellStyle name="Comma 11 3 4 6 3" xfId="36742"/>
    <cellStyle name="Comma 11 3 4 7" xfId="36743"/>
    <cellStyle name="Comma 11 3 4 7 2" xfId="36744"/>
    <cellStyle name="Comma 11 3 4 8" xfId="36745"/>
    <cellStyle name="Comma 11 3 4 9" xfId="36746"/>
    <cellStyle name="Comma 11 3 5" xfId="9428"/>
    <cellStyle name="Comma 11 3 5 2" xfId="36747"/>
    <cellStyle name="Comma 11 3 5 2 2" xfId="36748"/>
    <cellStyle name="Comma 11 3 5 2 2 2" xfId="36749"/>
    <cellStyle name="Comma 11 3 5 2 2 3" xfId="36750"/>
    <cellStyle name="Comma 11 3 5 2 3" xfId="36751"/>
    <cellStyle name="Comma 11 3 5 2 3 2" xfId="36752"/>
    <cellStyle name="Comma 11 3 5 2 3 3" xfId="36753"/>
    <cellStyle name="Comma 11 3 5 2 4" xfId="36754"/>
    <cellStyle name="Comma 11 3 5 2 4 2" xfId="36755"/>
    <cellStyle name="Comma 11 3 5 2 5" xfId="36756"/>
    <cellStyle name="Comma 11 3 5 2 6" xfId="36757"/>
    <cellStyle name="Comma 11 3 5 3" xfId="36758"/>
    <cellStyle name="Comma 11 3 5 3 2" xfId="36759"/>
    <cellStyle name="Comma 11 3 5 3 2 2" xfId="36760"/>
    <cellStyle name="Comma 11 3 5 3 2 3" xfId="36761"/>
    <cellStyle name="Comma 11 3 5 3 3" xfId="36762"/>
    <cellStyle name="Comma 11 3 5 3 3 2" xfId="36763"/>
    <cellStyle name="Comma 11 3 5 3 3 3" xfId="36764"/>
    <cellStyle name="Comma 11 3 5 3 4" xfId="36765"/>
    <cellStyle name="Comma 11 3 5 3 4 2" xfId="36766"/>
    <cellStyle name="Comma 11 3 5 3 5" xfId="36767"/>
    <cellStyle name="Comma 11 3 5 3 6" xfId="36768"/>
    <cellStyle name="Comma 11 3 5 4" xfId="36769"/>
    <cellStyle name="Comma 11 3 5 4 2" xfId="36770"/>
    <cellStyle name="Comma 11 3 5 4 2 2" xfId="36771"/>
    <cellStyle name="Comma 11 3 5 4 2 3" xfId="36772"/>
    <cellStyle name="Comma 11 3 5 4 3" xfId="36773"/>
    <cellStyle name="Comma 11 3 5 4 3 2" xfId="36774"/>
    <cellStyle name="Comma 11 3 5 4 4" xfId="36775"/>
    <cellStyle name="Comma 11 3 5 4 5" xfId="36776"/>
    <cellStyle name="Comma 11 3 5 5" xfId="36777"/>
    <cellStyle name="Comma 11 3 5 5 2" xfId="36778"/>
    <cellStyle name="Comma 11 3 5 5 3" xfId="36779"/>
    <cellStyle name="Comma 11 3 5 6" xfId="36780"/>
    <cellStyle name="Comma 11 3 5 6 2" xfId="36781"/>
    <cellStyle name="Comma 11 3 5 6 3" xfId="36782"/>
    <cellStyle name="Comma 11 3 5 7" xfId="36783"/>
    <cellStyle name="Comma 11 3 5 7 2" xfId="36784"/>
    <cellStyle name="Comma 11 3 5 8" xfId="36785"/>
    <cellStyle name="Comma 11 3 5 9" xfId="36786"/>
    <cellStyle name="Comma 11 3 6" xfId="9429"/>
    <cellStyle name="Comma 11 3 6 2" xfId="36787"/>
    <cellStyle name="Comma 11 3 6 2 2" xfId="36788"/>
    <cellStyle name="Comma 11 3 6 2 3" xfId="36789"/>
    <cellStyle name="Comma 11 3 6 3" xfId="36790"/>
    <cellStyle name="Comma 11 3 6 3 2" xfId="36791"/>
    <cellStyle name="Comma 11 3 6 3 3" xfId="36792"/>
    <cellStyle name="Comma 11 3 6 4" xfId="36793"/>
    <cellStyle name="Comma 11 3 6 4 2" xfId="36794"/>
    <cellStyle name="Comma 11 3 6 5" xfId="36795"/>
    <cellStyle name="Comma 11 3 6 6" xfId="36796"/>
    <cellStyle name="Comma 11 3 7" xfId="36797"/>
    <cellStyle name="Comma 11 3 7 2" xfId="36798"/>
    <cellStyle name="Comma 11 3 7 2 2" xfId="36799"/>
    <cellStyle name="Comma 11 3 7 2 3" xfId="36800"/>
    <cellStyle name="Comma 11 3 7 3" xfId="36801"/>
    <cellStyle name="Comma 11 3 7 3 2" xfId="36802"/>
    <cellStyle name="Comma 11 3 7 3 3" xfId="36803"/>
    <cellStyle name="Comma 11 3 7 4" xfId="36804"/>
    <cellStyle name="Comma 11 3 7 4 2" xfId="36805"/>
    <cellStyle name="Comma 11 3 7 5" xfId="36806"/>
    <cellStyle name="Comma 11 3 7 6" xfId="36807"/>
    <cellStyle name="Comma 11 3 8" xfId="36808"/>
    <cellStyle name="Comma 11 3 8 2" xfId="36809"/>
    <cellStyle name="Comma 11 3 8 2 2" xfId="36810"/>
    <cellStyle name="Comma 11 3 8 2 3" xfId="36811"/>
    <cellStyle name="Comma 11 3 8 3" xfId="36812"/>
    <cellStyle name="Comma 11 3 8 3 2" xfId="36813"/>
    <cellStyle name="Comma 11 3 8 4" xfId="36814"/>
    <cellStyle name="Comma 11 3 8 5" xfId="36815"/>
    <cellStyle name="Comma 11 3 9" xfId="36816"/>
    <cellStyle name="Comma 11 3 9 2" xfId="36817"/>
    <cellStyle name="Comma 11 3 9 3" xfId="36818"/>
    <cellStyle name="Comma 11 4" xfId="3256"/>
    <cellStyle name="Comma 11 4 10" xfId="36819"/>
    <cellStyle name="Comma 11 4 10 2" xfId="36820"/>
    <cellStyle name="Comma 11 4 11" xfId="36821"/>
    <cellStyle name="Comma 11 4 12" xfId="36822"/>
    <cellStyle name="Comma 11 4 13" xfId="36823"/>
    <cellStyle name="Comma 11 4 2" xfId="3257"/>
    <cellStyle name="Comma 11 4 2 10" xfId="36824"/>
    <cellStyle name="Comma 11 4 2 11" xfId="36825"/>
    <cellStyle name="Comma 11 4 2 2" xfId="9430"/>
    <cellStyle name="Comma 11 4 2 2 2" xfId="36826"/>
    <cellStyle name="Comma 11 4 2 2 2 2" xfId="36827"/>
    <cellStyle name="Comma 11 4 2 2 2 2 2" xfId="36828"/>
    <cellStyle name="Comma 11 4 2 2 2 2 3" xfId="36829"/>
    <cellStyle name="Comma 11 4 2 2 2 3" xfId="36830"/>
    <cellStyle name="Comma 11 4 2 2 2 3 2" xfId="36831"/>
    <cellStyle name="Comma 11 4 2 2 2 3 3" xfId="36832"/>
    <cellStyle name="Comma 11 4 2 2 2 4" xfId="36833"/>
    <cellStyle name="Comma 11 4 2 2 2 4 2" xfId="36834"/>
    <cellStyle name="Comma 11 4 2 2 2 5" xfId="36835"/>
    <cellStyle name="Comma 11 4 2 2 2 6" xfId="36836"/>
    <cellStyle name="Comma 11 4 2 2 3" xfId="36837"/>
    <cellStyle name="Comma 11 4 2 2 3 2" xfId="36838"/>
    <cellStyle name="Comma 11 4 2 2 3 2 2" xfId="36839"/>
    <cellStyle name="Comma 11 4 2 2 3 2 3" xfId="36840"/>
    <cellStyle name="Comma 11 4 2 2 3 3" xfId="36841"/>
    <cellStyle name="Comma 11 4 2 2 3 3 2" xfId="36842"/>
    <cellStyle name="Comma 11 4 2 2 3 3 3" xfId="36843"/>
    <cellStyle name="Comma 11 4 2 2 3 4" xfId="36844"/>
    <cellStyle name="Comma 11 4 2 2 3 4 2" xfId="36845"/>
    <cellStyle name="Comma 11 4 2 2 3 5" xfId="36846"/>
    <cellStyle name="Comma 11 4 2 2 3 6" xfId="36847"/>
    <cellStyle name="Comma 11 4 2 2 4" xfId="36848"/>
    <cellStyle name="Comma 11 4 2 2 4 2" xfId="36849"/>
    <cellStyle name="Comma 11 4 2 2 4 2 2" xfId="36850"/>
    <cellStyle name="Comma 11 4 2 2 4 2 3" xfId="36851"/>
    <cellStyle name="Comma 11 4 2 2 4 3" xfId="36852"/>
    <cellStyle name="Comma 11 4 2 2 4 3 2" xfId="36853"/>
    <cellStyle name="Comma 11 4 2 2 4 4" xfId="36854"/>
    <cellStyle name="Comma 11 4 2 2 4 5" xfId="36855"/>
    <cellStyle name="Comma 11 4 2 2 5" xfId="36856"/>
    <cellStyle name="Comma 11 4 2 2 5 2" xfId="36857"/>
    <cellStyle name="Comma 11 4 2 2 5 3" xfId="36858"/>
    <cellStyle name="Comma 11 4 2 2 6" xfId="36859"/>
    <cellStyle name="Comma 11 4 2 2 6 2" xfId="36860"/>
    <cellStyle name="Comma 11 4 2 2 6 3" xfId="36861"/>
    <cellStyle name="Comma 11 4 2 2 7" xfId="36862"/>
    <cellStyle name="Comma 11 4 2 2 7 2" xfId="36863"/>
    <cellStyle name="Comma 11 4 2 2 8" xfId="36864"/>
    <cellStyle name="Comma 11 4 2 2 9" xfId="36865"/>
    <cellStyle name="Comma 11 4 2 3" xfId="36866"/>
    <cellStyle name="Comma 11 4 2 3 2" xfId="36867"/>
    <cellStyle name="Comma 11 4 2 3 2 2" xfId="36868"/>
    <cellStyle name="Comma 11 4 2 3 2 3" xfId="36869"/>
    <cellStyle name="Comma 11 4 2 3 3" xfId="36870"/>
    <cellStyle name="Comma 11 4 2 3 3 2" xfId="36871"/>
    <cellStyle name="Comma 11 4 2 3 3 3" xfId="36872"/>
    <cellStyle name="Comma 11 4 2 3 4" xfId="36873"/>
    <cellStyle name="Comma 11 4 2 3 4 2" xfId="36874"/>
    <cellStyle name="Comma 11 4 2 3 5" xfId="36875"/>
    <cellStyle name="Comma 11 4 2 3 6" xfId="36876"/>
    <cellStyle name="Comma 11 4 2 4" xfId="36877"/>
    <cellStyle name="Comma 11 4 2 4 2" xfId="36878"/>
    <cellStyle name="Comma 11 4 2 4 2 2" xfId="36879"/>
    <cellStyle name="Comma 11 4 2 4 2 3" xfId="36880"/>
    <cellStyle name="Comma 11 4 2 4 3" xfId="36881"/>
    <cellStyle name="Comma 11 4 2 4 3 2" xfId="36882"/>
    <cellStyle name="Comma 11 4 2 4 3 3" xfId="36883"/>
    <cellStyle name="Comma 11 4 2 4 4" xfId="36884"/>
    <cellStyle name="Comma 11 4 2 4 4 2" xfId="36885"/>
    <cellStyle name="Comma 11 4 2 4 5" xfId="36886"/>
    <cellStyle name="Comma 11 4 2 4 6" xfId="36887"/>
    <cellStyle name="Comma 11 4 2 5" xfId="36888"/>
    <cellStyle name="Comma 11 4 2 5 2" xfId="36889"/>
    <cellStyle name="Comma 11 4 2 5 2 2" xfId="36890"/>
    <cellStyle name="Comma 11 4 2 5 2 3" xfId="36891"/>
    <cellStyle name="Comma 11 4 2 5 3" xfId="36892"/>
    <cellStyle name="Comma 11 4 2 5 3 2" xfId="36893"/>
    <cellStyle name="Comma 11 4 2 5 4" xfId="36894"/>
    <cellStyle name="Comma 11 4 2 5 5" xfId="36895"/>
    <cellStyle name="Comma 11 4 2 6" xfId="36896"/>
    <cellStyle name="Comma 11 4 2 6 2" xfId="36897"/>
    <cellStyle name="Comma 11 4 2 6 3" xfId="36898"/>
    <cellStyle name="Comma 11 4 2 7" xfId="36899"/>
    <cellStyle name="Comma 11 4 2 7 2" xfId="36900"/>
    <cellStyle name="Comma 11 4 2 7 3" xfId="36901"/>
    <cellStyle name="Comma 11 4 2 8" xfId="36902"/>
    <cellStyle name="Comma 11 4 2 8 2" xfId="36903"/>
    <cellStyle name="Comma 11 4 2 9" xfId="36904"/>
    <cellStyle name="Comma 11 4 3" xfId="9431"/>
    <cellStyle name="Comma 11 4 3 2" xfId="36905"/>
    <cellStyle name="Comma 11 4 3 2 2" xfId="36906"/>
    <cellStyle name="Comma 11 4 3 2 2 2" xfId="36907"/>
    <cellStyle name="Comma 11 4 3 2 2 3" xfId="36908"/>
    <cellStyle name="Comma 11 4 3 2 3" xfId="36909"/>
    <cellStyle name="Comma 11 4 3 2 3 2" xfId="36910"/>
    <cellStyle name="Comma 11 4 3 2 3 3" xfId="36911"/>
    <cellStyle name="Comma 11 4 3 2 4" xfId="36912"/>
    <cellStyle name="Comma 11 4 3 2 4 2" xfId="36913"/>
    <cellStyle name="Comma 11 4 3 2 5" xfId="36914"/>
    <cellStyle name="Comma 11 4 3 2 6" xfId="36915"/>
    <cellStyle name="Comma 11 4 3 3" xfId="36916"/>
    <cellStyle name="Comma 11 4 3 3 2" xfId="36917"/>
    <cellStyle name="Comma 11 4 3 3 2 2" xfId="36918"/>
    <cellStyle name="Comma 11 4 3 3 2 3" xfId="36919"/>
    <cellStyle name="Comma 11 4 3 3 3" xfId="36920"/>
    <cellStyle name="Comma 11 4 3 3 3 2" xfId="36921"/>
    <cellStyle name="Comma 11 4 3 3 3 3" xfId="36922"/>
    <cellStyle name="Comma 11 4 3 3 4" xfId="36923"/>
    <cellStyle name="Comma 11 4 3 3 4 2" xfId="36924"/>
    <cellStyle name="Comma 11 4 3 3 5" xfId="36925"/>
    <cellStyle name="Comma 11 4 3 3 6" xfId="36926"/>
    <cellStyle name="Comma 11 4 3 4" xfId="36927"/>
    <cellStyle name="Comma 11 4 3 4 2" xfId="36928"/>
    <cellStyle name="Comma 11 4 3 4 2 2" xfId="36929"/>
    <cellStyle name="Comma 11 4 3 4 2 3" xfId="36930"/>
    <cellStyle name="Comma 11 4 3 4 3" xfId="36931"/>
    <cellStyle name="Comma 11 4 3 4 3 2" xfId="36932"/>
    <cellStyle name="Comma 11 4 3 4 4" xfId="36933"/>
    <cellStyle name="Comma 11 4 3 4 5" xfId="36934"/>
    <cellStyle name="Comma 11 4 3 5" xfId="36935"/>
    <cellStyle name="Comma 11 4 3 5 2" xfId="36936"/>
    <cellStyle name="Comma 11 4 3 5 3" xfId="36937"/>
    <cellStyle name="Comma 11 4 3 6" xfId="36938"/>
    <cellStyle name="Comma 11 4 3 6 2" xfId="36939"/>
    <cellStyle name="Comma 11 4 3 6 3" xfId="36940"/>
    <cellStyle name="Comma 11 4 3 7" xfId="36941"/>
    <cellStyle name="Comma 11 4 3 7 2" xfId="36942"/>
    <cellStyle name="Comma 11 4 3 8" xfId="36943"/>
    <cellStyle name="Comma 11 4 3 9" xfId="36944"/>
    <cellStyle name="Comma 11 4 4" xfId="9432"/>
    <cellStyle name="Comma 11 4 4 2" xfId="36945"/>
    <cellStyle name="Comma 11 4 4 2 2" xfId="36946"/>
    <cellStyle name="Comma 11 4 4 2 2 2" xfId="36947"/>
    <cellStyle name="Comma 11 4 4 2 2 3" xfId="36948"/>
    <cellStyle name="Comma 11 4 4 2 3" xfId="36949"/>
    <cellStyle name="Comma 11 4 4 2 3 2" xfId="36950"/>
    <cellStyle name="Comma 11 4 4 2 3 3" xfId="36951"/>
    <cellStyle name="Comma 11 4 4 2 4" xfId="36952"/>
    <cellStyle name="Comma 11 4 4 2 4 2" xfId="36953"/>
    <cellStyle name="Comma 11 4 4 2 5" xfId="36954"/>
    <cellStyle name="Comma 11 4 4 2 6" xfId="36955"/>
    <cellStyle name="Comma 11 4 4 3" xfId="36956"/>
    <cellStyle name="Comma 11 4 4 3 2" xfId="36957"/>
    <cellStyle name="Comma 11 4 4 3 2 2" xfId="36958"/>
    <cellStyle name="Comma 11 4 4 3 2 3" xfId="36959"/>
    <cellStyle name="Comma 11 4 4 3 3" xfId="36960"/>
    <cellStyle name="Comma 11 4 4 3 3 2" xfId="36961"/>
    <cellStyle name="Comma 11 4 4 3 3 3" xfId="36962"/>
    <cellStyle name="Comma 11 4 4 3 4" xfId="36963"/>
    <cellStyle name="Comma 11 4 4 3 4 2" xfId="36964"/>
    <cellStyle name="Comma 11 4 4 3 5" xfId="36965"/>
    <cellStyle name="Comma 11 4 4 3 6" xfId="36966"/>
    <cellStyle name="Comma 11 4 4 4" xfId="36967"/>
    <cellStyle name="Comma 11 4 4 4 2" xfId="36968"/>
    <cellStyle name="Comma 11 4 4 4 2 2" xfId="36969"/>
    <cellStyle name="Comma 11 4 4 4 2 3" xfId="36970"/>
    <cellStyle name="Comma 11 4 4 4 3" xfId="36971"/>
    <cellStyle name="Comma 11 4 4 4 3 2" xfId="36972"/>
    <cellStyle name="Comma 11 4 4 4 4" xfId="36973"/>
    <cellStyle name="Comma 11 4 4 4 5" xfId="36974"/>
    <cellStyle name="Comma 11 4 4 5" xfId="36975"/>
    <cellStyle name="Comma 11 4 4 5 2" xfId="36976"/>
    <cellStyle name="Comma 11 4 4 5 3" xfId="36977"/>
    <cellStyle name="Comma 11 4 4 6" xfId="36978"/>
    <cellStyle name="Comma 11 4 4 6 2" xfId="36979"/>
    <cellStyle name="Comma 11 4 4 6 3" xfId="36980"/>
    <cellStyle name="Comma 11 4 4 7" xfId="36981"/>
    <cellStyle name="Comma 11 4 4 7 2" xfId="36982"/>
    <cellStyle name="Comma 11 4 4 8" xfId="36983"/>
    <cellStyle name="Comma 11 4 4 9" xfId="36984"/>
    <cellStyle name="Comma 11 4 5" xfId="9433"/>
    <cellStyle name="Comma 11 4 5 2" xfId="36985"/>
    <cellStyle name="Comma 11 4 5 2 2" xfId="36986"/>
    <cellStyle name="Comma 11 4 5 2 3" xfId="36987"/>
    <cellStyle name="Comma 11 4 5 3" xfId="36988"/>
    <cellStyle name="Comma 11 4 5 3 2" xfId="36989"/>
    <cellStyle name="Comma 11 4 5 3 3" xfId="36990"/>
    <cellStyle name="Comma 11 4 5 4" xfId="36991"/>
    <cellStyle name="Comma 11 4 5 4 2" xfId="36992"/>
    <cellStyle name="Comma 11 4 5 5" xfId="36993"/>
    <cellStyle name="Comma 11 4 5 6" xfId="36994"/>
    <cellStyle name="Comma 11 4 6" xfId="36995"/>
    <cellStyle name="Comma 11 4 6 2" xfId="36996"/>
    <cellStyle name="Comma 11 4 6 2 2" xfId="36997"/>
    <cellStyle name="Comma 11 4 6 2 3" xfId="36998"/>
    <cellStyle name="Comma 11 4 6 3" xfId="36999"/>
    <cellStyle name="Comma 11 4 6 3 2" xfId="37000"/>
    <cellStyle name="Comma 11 4 6 3 3" xfId="37001"/>
    <cellStyle name="Comma 11 4 6 4" xfId="37002"/>
    <cellStyle name="Comma 11 4 6 4 2" xfId="37003"/>
    <cellStyle name="Comma 11 4 6 5" xfId="37004"/>
    <cellStyle name="Comma 11 4 6 6" xfId="37005"/>
    <cellStyle name="Comma 11 4 7" xfId="37006"/>
    <cellStyle name="Comma 11 4 7 2" xfId="37007"/>
    <cellStyle name="Comma 11 4 7 2 2" xfId="37008"/>
    <cellStyle name="Comma 11 4 7 2 3" xfId="37009"/>
    <cellStyle name="Comma 11 4 7 3" xfId="37010"/>
    <cellStyle name="Comma 11 4 7 3 2" xfId="37011"/>
    <cellStyle name="Comma 11 4 7 4" xfId="37012"/>
    <cellStyle name="Comma 11 4 7 5" xfId="37013"/>
    <cellStyle name="Comma 11 4 8" xfId="37014"/>
    <cellStyle name="Comma 11 4 8 2" xfId="37015"/>
    <cellStyle name="Comma 11 4 8 3" xfId="37016"/>
    <cellStyle name="Comma 11 4 9" xfId="37017"/>
    <cellStyle name="Comma 11 4 9 2" xfId="37018"/>
    <cellStyle name="Comma 11 4 9 3" xfId="37019"/>
    <cellStyle name="Comma 11 5" xfId="3258"/>
    <cellStyle name="Comma 11 5 10" xfId="37020"/>
    <cellStyle name="Comma 11 5 11" xfId="37021"/>
    <cellStyle name="Comma 11 5 2" xfId="3259"/>
    <cellStyle name="Comma 11 5 2 10" xfId="37022"/>
    <cellStyle name="Comma 11 5 2 2" xfId="9434"/>
    <cellStyle name="Comma 11 5 2 2 2" xfId="37023"/>
    <cellStyle name="Comma 11 5 2 2 2 2" xfId="37024"/>
    <cellStyle name="Comma 11 5 2 2 2 3" xfId="37025"/>
    <cellStyle name="Comma 11 5 2 2 3" xfId="37026"/>
    <cellStyle name="Comma 11 5 2 2 3 2" xfId="37027"/>
    <cellStyle name="Comma 11 5 2 2 3 3" xfId="37028"/>
    <cellStyle name="Comma 11 5 2 2 4" xfId="37029"/>
    <cellStyle name="Comma 11 5 2 2 4 2" xfId="37030"/>
    <cellStyle name="Comma 11 5 2 2 5" xfId="37031"/>
    <cellStyle name="Comma 11 5 2 2 6" xfId="37032"/>
    <cellStyle name="Comma 11 5 2 3" xfId="37033"/>
    <cellStyle name="Comma 11 5 2 3 2" xfId="37034"/>
    <cellStyle name="Comma 11 5 2 3 2 2" xfId="37035"/>
    <cellStyle name="Comma 11 5 2 3 2 3" xfId="37036"/>
    <cellStyle name="Comma 11 5 2 3 3" xfId="37037"/>
    <cellStyle name="Comma 11 5 2 3 3 2" xfId="37038"/>
    <cellStyle name="Comma 11 5 2 3 3 3" xfId="37039"/>
    <cellStyle name="Comma 11 5 2 3 4" xfId="37040"/>
    <cellStyle name="Comma 11 5 2 3 4 2" xfId="37041"/>
    <cellStyle name="Comma 11 5 2 3 5" xfId="37042"/>
    <cellStyle name="Comma 11 5 2 3 6" xfId="37043"/>
    <cellStyle name="Comma 11 5 2 4" xfId="37044"/>
    <cellStyle name="Comma 11 5 2 4 2" xfId="37045"/>
    <cellStyle name="Comma 11 5 2 4 2 2" xfId="37046"/>
    <cellStyle name="Comma 11 5 2 4 2 3" xfId="37047"/>
    <cellStyle name="Comma 11 5 2 4 3" xfId="37048"/>
    <cellStyle name="Comma 11 5 2 4 3 2" xfId="37049"/>
    <cellStyle name="Comma 11 5 2 4 4" xfId="37050"/>
    <cellStyle name="Comma 11 5 2 4 5" xfId="37051"/>
    <cellStyle name="Comma 11 5 2 5" xfId="37052"/>
    <cellStyle name="Comma 11 5 2 5 2" xfId="37053"/>
    <cellStyle name="Comma 11 5 2 5 3" xfId="37054"/>
    <cellStyle name="Comma 11 5 2 6" xfId="37055"/>
    <cellStyle name="Comma 11 5 2 6 2" xfId="37056"/>
    <cellStyle name="Comma 11 5 2 6 3" xfId="37057"/>
    <cellStyle name="Comma 11 5 2 7" xfId="37058"/>
    <cellStyle name="Comma 11 5 2 7 2" xfId="37059"/>
    <cellStyle name="Comma 11 5 2 8" xfId="37060"/>
    <cellStyle name="Comma 11 5 2 9" xfId="37061"/>
    <cellStyle name="Comma 11 5 3" xfId="9435"/>
    <cellStyle name="Comma 11 5 3 2" xfId="37062"/>
    <cellStyle name="Comma 11 5 3 2 2" xfId="37063"/>
    <cellStyle name="Comma 11 5 3 2 3" xfId="37064"/>
    <cellStyle name="Comma 11 5 3 3" xfId="37065"/>
    <cellStyle name="Comma 11 5 3 3 2" xfId="37066"/>
    <cellStyle name="Comma 11 5 3 3 3" xfId="37067"/>
    <cellStyle name="Comma 11 5 3 4" xfId="37068"/>
    <cellStyle name="Comma 11 5 3 4 2" xfId="37069"/>
    <cellStyle name="Comma 11 5 3 5" xfId="37070"/>
    <cellStyle name="Comma 11 5 3 6" xfId="37071"/>
    <cellStyle name="Comma 11 5 4" xfId="9436"/>
    <cellStyle name="Comma 11 5 4 2" xfId="37072"/>
    <cellStyle name="Comma 11 5 4 2 2" xfId="37073"/>
    <cellStyle name="Comma 11 5 4 2 3" xfId="37074"/>
    <cellStyle name="Comma 11 5 4 3" xfId="37075"/>
    <cellStyle name="Comma 11 5 4 3 2" xfId="37076"/>
    <cellStyle name="Comma 11 5 4 3 3" xfId="37077"/>
    <cellStyle name="Comma 11 5 4 4" xfId="37078"/>
    <cellStyle name="Comma 11 5 4 4 2" xfId="37079"/>
    <cellStyle name="Comma 11 5 4 5" xfId="37080"/>
    <cellStyle name="Comma 11 5 4 6" xfId="37081"/>
    <cellStyle name="Comma 11 5 5" xfId="9437"/>
    <cellStyle name="Comma 11 5 5 2" xfId="37082"/>
    <cellStyle name="Comma 11 5 5 2 2" xfId="37083"/>
    <cellStyle name="Comma 11 5 5 2 3" xfId="37084"/>
    <cellStyle name="Comma 11 5 5 3" xfId="37085"/>
    <cellStyle name="Comma 11 5 5 3 2" xfId="37086"/>
    <cellStyle name="Comma 11 5 5 4" xfId="37087"/>
    <cellStyle name="Comma 11 5 5 5" xfId="37088"/>
    <cellStyle name="Comma 11 5 6" xfId="37089"/>
    <cellStyle name="Comma 11 5 6 2" xfId="37090"/>
    <cellStyle name="Comma 11 5 6 3" xfId="37091"/>
    <cellStyle name="Comma 11 5 7" xfId="37092"/>
    <cellStyle name="Comma 11 5 7 2" xfId="37093"/>
    <cellStyle name="Comma 11 5 7 3" xfId="37094"/>
    <cellStyle name="Comma 11 5 8" xfId="37095"/>
    <cellStyle name="Comma 11 5 8 2" xfId="37096"/>
    <cellStyle name="Comma 11 5 9" xfId="37097"/>
    <cellStyle name="Comma 11 6" xfId="3260"/>
    <cellStyle name="Comma 11 6 10" xfId="37098"/>
    <cellStyle name="Comma 11 6 2" xfId="9438"/>
    <cellStyle name="Comma 11 6 2 2" xfId="37099"/>
    <cellStyle name="Comma 11 6 2 2 2" xfId="37100"/>
    <cellStyle name="Comma 11 6 2 2 3" xfId="37101"/>
    <cellStyle name="Comma 11 6 2 3" xfId="37102"/>
    <cellStyle name="Comma 11 6 2 3 2" xfId="37103"/>
    <cellStyle name="Comma 11 6 2 3 3" xfId="37104"/>
    <cellStyle name="Comma 11 6 2 4" xfId="37105"/>
    <cellStyle name="Comma 11 6 2 4 2" xfId="37106"/>
    <cellStyle name="Comma 11 6 2 5" xfId="37107"/>
    <cellStyle name="Comma 11 6 2 6" xfId="37108"/>
    <cellStyle name="Comma 11 6 3" xfId="9439"/>
    <cellStyle name="Comma 11 6 3 2" xfId="37109"/>
    <cellStyle name="Comma 11 6 3 2 2" xfId="37110"/>
    <cellStyle name="Comma 11 6 3 2 3" xfId="37111"/>
    <cellStyle name="Comma 11 6 3 3" xfId="37112"/>
    <cellStyle name="Comma 11 6 3 3 2" xfId="37113"/>
    <cellStyle name="Comma 11 6 3 3 3" xfId="37114"/>
    <cellStyle name="Comma 11 6 3 4" xfId="37115"/>
    <cellStyle name="Comma 11 6 3 4 2" xfId="37116"/>
    <cellStyle name="Comma 11 6 3 5" xfId="37117"/>
    <cellStyle name="Comma 11 6 3 6" xfId="37118"/>
    <cellStyle name="Comma 11 6 4" xfId="37119"/>
    <cellStyle name="Comma 11 6 4 2" xfId="37120"/>
    <cellStyle name="Comma 11 6 4 2 2" xfId="37121"/>
    <cellStyle name="Comma 11 6 4 2 3" xfId="37122"/>
    <cellStyle name="Comma 11 6 4 3" xfId="37123"/>
    <cellStyle name="Comma 11 6 4 3 2" xfId="37124"/>
    <cellStyle name="Comma 11 6 4 4" xfId="37125"/>
    <cellStyle name="Comma 11 6 4 5" xfId="37126"/>
    <cellStyle name="Comma 11 6 5" xfId="37127"/>
    <cellStyle name="Comma 11 6 5 2" xfId="37128"/>
    <cellStyle name="Comma 11 6 5 3" xfId="37129"/>
    <cellStyle name="Comma 11 6 6" xfId="37130"/>
    <cellStyle name="Comma 11 6 6 2" xfId="37131"/>
    <cellStyle name="Comma 11 6 6 3" xfId="37132"/>
    <cellStyle name="Comma 11 6 7" xfId="37133"/>
    <cellStyle name="Comma 11 6 7 2" xfId="37134"/>
    <cellStyle name="Comma 11 6 8" xfId="37135"/>
    <cellStyle name="Comma 11 6 9" xfId="37136"/>
    <cellStyle name="Comma 11 7" xfId="9440"/>
    <cellStyle name="Comma 11 7 2" xfId="9441"/>
    <cellStyle name="Comma 11 7 2 2" xfId="37137"/>
    <cellStyle name="Comma 11 7 2 2 2" xfId="37138"/>
    <cellStyle name="Comma 11 7 2 2 3" xfId="37139"/>
    <cellStyle name="Comma 11 7 2 3" xfId="37140"/>
    <cellStyle name="Comma 11 7 2 3 2" xfId="37141"/>
    <cellStyle name="Comma 11 7 2 3 3" xfId="37142"/>
    <cellStyle name="Comma 11 7 2 4" xfId="37143"/>
    <cellStyle name="Comma 11 7 2 4 2" xfId="37144"/>
    <cellStyle name="Comma 11 7 2 5" xfId="37145"/>
    <cellStyle name="Comma 11 7 2 6" xfId="37146"/>
    <cellStyle name="Comma 11 7 3" xfId="37147"/>
    <cellStyle name="Comma 11 7 3 2" xfId="37148"/>
    <cellStyle name="Comma 11 7 3 2 2" xfId="37149"/>
    <cellStyle name="Comma 11 7 3 2 3" xfId="37150"/>
    <cellStyle name="Comma 11 7 3 3" xfId="37151"/>
    <cellStyle name="Comma 11 7 3 3 2" xfId="37152"/>
    <cellStyle name="Comma 11 7 3 3 3" xfId="37153"/>
    <cellStyle name="Comma 11 7 3 4" xfId="37154"/>
    <cellStyle name="Comma 11 7 3 4 2" xfId="37155"/>
    <cellStyle name="Comma 11 7 3 5" xfId="37156"/>
    <cellStyle name="Comma 11 7 3 6" xfId="37157"/>
    <cellStyle name="Comma 11 7 4" xfId="37158"/>
    <cellStyle name="Comma 11 7 4 2" xfId="37159"/>
    <cellStyle name="Comma 11 7 4 2 2" xfId="37160"/>
    <cellStyle name="Comma 11 7 4 2 3" xfId="37161"/>
    <cellStyle name="Comma 11 7 4 3" xfId="37162"/>
    <cellStyle name="Comma 11 7 4 3 2" xfId="37163"/>
    <cellStyle name="Comma 11 7 4 4" xfId="37164"/>
    <cellStyle name="Comma 11 7 4 5" xfId="37165"/>
    <cellStyle name="Comma 11 7 5" xfId="37166"/>
    <cellStyle name="Comma 11 7 5 2" xfId="37167"/>
    <cellStyle name="Comma 11 7 5 3" xfId="37168"/>
    <cellStyle name="Comma 11 7 6" xfId="37169"/>
    <cellStyle name="Comma 11 7 6 2" xfId="37170"/>
    <cellStyle name="Comma 11 7 6 3" xfId="37171"/>
    <cellStyle name="Comma 11 7 7" xfId="37172"/>
    <cellStyle name="Comma 11 7 7 2" xfId="37173"/>
    <cellStyle name="Comma 11 7 8" xfId="37174"/>
    <cellStyle name="Comma 11 7 9" xfId="37175"/>
    <cellStyle name="Comma 11 8" xfId="9442"/>
    <cellStyle name="Comma 11 8 2" xfId="37176"/>
    <cellStyle name="Comma 11 8 2 2" xfId="37177"/>
    <cellStyle name="Comma 11 8 2 3" xfId="37178"/>
    <cellStyle name="Comma 11 8 3" xfId="37179"/>
    <cellStyle name="Comma 11 8 3 2" xfId="37180"/>
    <cellStyle name="Comma 11 8 3 3" xfId="37181"/>
    <cellStyle name="Comma 11 8 4" xfId="37182"/>
    <cellStyle name="Comma 11 8 4 2" xfId="37183"/>
    <cellStyle name="Comma 11 8 5" xfId="37184"/>
    <cellStyle name="Comma 11 8 6" xfId="37185"/>
    <cellStyle name="Comma 11 9" xfId="9443"/>
    <cellStyle name="Comma 11 9 2" xfId="37186"/>
    <cellStyle name="Comma 11 9 2 2" xfId="37187"/>
    <cellStyle name="Comma 11 9 2 3" xfId="37188"/>
    <cellStyle name="Comma 11 9 3" xfId="37189"/>
    <cellStyle name="Comma 11 9 3 2" xfId="37190"/>
    <cellStyle name="Comma 11 9 3 3" xfId="37191"/>
    <cellStyle name="Comma 11 9 4" xfId="37192"/>
    <cellStyle name="Comma 11 9 4 2" xfId="37193"/>
    <cellStyle name="Comma 11 9 5" xfId="37194"/>
    <cellStyle name="Comma 11 9 6" xfId="37195"/>
    <cellStyle name="Comma 110" xfId="14435"/>
    <cellStyle name="Comma 111" xfId="14438"/>
    <cellStyle name="Comma 112" xfId="14441"/>
    <cellStyle name="Comma 113" xfId="14444"/>
    <cellStyle name="Comma 114" xfId="14450"/>
    <cellStyle name="Comma 115" xfId="14452"/>
    <cellStyle name="Comma 116" xfId="14686"/>
    <cellStyle name="Comma 117" xfId="62058"/>
    <cellStyle name="Comma 12" xfId="3261"/>
    <cellStyle name="Comma 12 10" xfId="37196"/>
    <cellStyle name="Comma 12 10 2" xfId="37197"/>
    <cellStyle name="Comma 12 10 2 2" xfId="37198"/>
    <cellStyle name="Comma 12 10 2 3" xfId="37199"/>
    <cellStyle name="Comma 12 10 3" xfId="37200"/>
    <cellStyle name="Comma 12 10 3 2" xfId="37201"/>
    <cellStyle name="Comma 12 10 4" xfId="37202"/>
    <cellStyle name="Comma 12 10 5" xfId="37203"/>
    <cellStyle name="Comma 12 11" xfId="37204"/>
    <cellStyle name="Comma 12 11 2" xfId="37205"/>
    <cellStyle name="Comma 12 11 3" xfId="37206"/>
    <cellStyle name="Comma 12 12" xfId="37207"/>
    <cellStyle name="Comma 12 12 2" xfId="37208"/>
    <cellStyle name="Comma 12 12 3" xfId="37209"/>
    <cellStyle name="Comma 12 13" xfId="37210"/>
    <cellStyle name="Comma 12 13 2" xfId="37211"/>
    <cellStyle name="Comma 12 14" xfId="37212"/>
    <cellStyle name="Comma 12 15" xfId="37213"/>
    <cellStyle name="Comma 12 16" xfId="37214"/>
    <cellStyle name="Comma 12 2" xfId="3262"/>
    <cellStyle name="Comma 12 2 10" xfId="37215"/>
    <cellStyle name="Comma 12 2 10 2" xfId="37216"/>
    <cellStyle name="Comma 12 2 10 3" xfId="37217"/>
    <cellStyle name="Comma 12 2 11" xfId="37218"/>
    <cellStyle name="Comma 12 2 11 2" xfId="37219"/>
    <cellStyle name="Comma 12 2 11 3" xfId="37220"/>
    <cellStyle name="Comma 12 2 12" xfId="37221"/>
    <cellStyle name="Comma 12 2 12 2" xfId="37222"/>
    <cellStyle name="Comma 12 2 13" xfId="37223"/>
    <cellStyle name="Comma 12 2 14" xfId="37224"/>
    <cellStyle name="Comma 12 2 15" xfId="37225"/>
    <cellStyle name="Comma 12 2 2" xfId="9444"/>
    <cellStyle name="Comma 12 2 2 10" xfId="37226"/>
    <cellStyle name="Comma 12 2 2 10 2" xfId="37227"/>
    <cellStyle name="Comma 12 2 2 10 3" xfId="37228"/>
    <cellStyle name="Comma 12 2 2 11" xfId="37229"/>
    <cellStyle name="Comma 12 2 2 11 2" xfId="37230"/>
    <cellStyle name="Comma 12 2 2 12" xfId="37231"/>
    <cellStyle name="Comma 12 2 2 13" xfId="37232"/>
    <cellStyle name="Comma 12 2 2 2" xfId="37233"/>
    <cellStyle name="Comma 12 2 2 2 10" xfId="37234"/>
    <cellStyle name="Comma 12 2 2 2 10 2" xfId="37235"/>
    <cellStyle name="Comma 12 2 2 2 11" xfId="37236"/>
    <cellStyle name="Comma 12 2 2 2 12" xfId="37237"/>
    <cellStyle name="Comma 12 2 2 2 2" xfId="37238"/>
    <cellStyle name="Comma 12 2 2 2 2 10" xfId="37239"/>
    <cellStyle name="Comma 12 2 2 2 2 2" xfId="37240"/>
    <cellStyle name="Comma 12 2 2 2 2 2 2" xfId="37241"/>
    <cellStyle name="Comma 12 2 2 2 2 2 2 2" xfId="37242"/>
    <cellStyle name="Comma 12 2 2 2 2 2 2 2 2" xfId="37243"/>
    <cellStyle name="Comma 12 2 2 2 2 2 2 2 3" xfId="37244"/>
    <cellStyle name="Comma 12 2 2 2 2 2 2 3" xfId="37245"/>
    <cellStyle name="Comma 12 2 2 2 2 2 2 3 2" xfId="37246"/>
    <cellStyle name="Comma 12 2 2 2 2 2 2 3 3" xfId="37247"/>
    <cellStyle name="Comma 12 2 2 2 2 2 2 4" xfId="37248"/>
    <cellStyle name="Comma 12 2 2 2 2 2 2 4 2" xfId="37249"/>
    <cellStyle name="Comma 12 2 2 2 2 2 2 5" xfId="37250"/>
    <cellStyle name="Comma 12 2 2 2 2 2 2 6" xfId="37251"/>
    <cellStyle name="Comma 12 2 2 2 2 2 3" xfId="37252"/>
    <cellStyle name="Comma 12 2 2 2 2 2 3 2" xfId="37253"/>
    <cellStyle name="Comma 12 2 2 2 2 2 3 2 2" xfId="37254"/>
    <cellStyle name="Comma 12 2 2 2 2 2 3 2 3" xfId="37255"/>
    <cellStyle name="Comma 12 2 2 2 2 2 3 3" xfId="37256"/>
    <cellStyle name="Comma 12 2 2 2 2 2 3 3 2" xfId="37257"/>
    <cellStyle name="Comma 12 2 2 2 2 2 3 3 3" xfId="37258"/>
    <cellStyle name="Comma 12 2 2 2 2 2 3 4" xfId="37259"/>
    <cellStyle name="Comma 12 2 2 2 2 2 3 4 2" xfId="37260"/>
    <cellStyle name="Comma 12 2 2 2 2 2 3 5" xfId="37261"/>
    <cellStyle name="Comma 12 2 2 2 2 2 3 6" xfId="37262"/>
    <cellStyle name="Comma 12 2 2 2 2 2 4" xfId="37263"/>
    <cellStyle name="Comma 12 2 2 2 2 2 4 2" xfId="37264"/>
    <cellStyle name="Comma 12 2 2 2 2 2 4 2 2" xfId="37265"/>
    <cellStyle name="Comma 12 2 2 2 2 2 4 2 3" xfId="37266"/>
    <cellStyle name="Comma 12 2 2 2 2 2 4 3" xfId="37267"/>
    <cellStyle name="Comma 12 2 2 2 2 2 4 3 2" xfId="37268"/>
    <cellStyle name="Comma 12 2 2 2 2 2 4 4" xfId="37269"/>
    <cellStyle name="Comma 12 2 2 2 2 2 4 5" xfId="37270"/>
    <cellStyle name="Comma 12 2 2 2 2 2 5" xfId="37271"/>
    <cellStyle name="Comma 12 2 2 2 2 2 5 2" xfId="37272"/>
    <cellStyle name="Comma 12 2 2 2 2 2 5 3" xfId="37273"/>
    <cellStyle name="Comma 12 2 2 2 2 2 6" xfId="37274"/>
    <cellStyle name="Comma 12 2 2 2 2 2 6 2" xfId="37275"/>
    <cellStyle name="Comma 12 2 2 2 2 2 6 3" xfId="37276"/>
    <cellStyle name="Comma 12 2 2 2 2 2 7" xfId="37277"/>
    <cellStyle name="Comma 12 2 2 2 2 2 7 2" xfId="37278"/>
    <cellStyle name="Comma 12 2 2 2 2 2 8" xfId="37279"/>
    <cellStyle name="Comma 12 2 2 2 2 2 9" xfId="37280"/>
    <cellStyle name="Comma 12 2 2 2 2 3" xfId="37281"/>
    <cellStyle name="Comma 12 2 2 2 2 3 2" xfId="37282"/>
    <cellStyle name="Comma 12 2 2 2 2 3 2 2" xfId="37283"/>
    <cellStyle name="Comma 12 2 2 2 2 3 2 3" xfId="37284"/>
    <cellStyle name="Comma 12 2 2 2 2 3 3" xfId="37285"/>
    <cellStyle name="Comma 12 2 2 2 2 3 3 2" xfId="37286"/>
    <cellStyle name="Comma 12 2 2 2 2 3 3 3" xfId="37287"/>
    <cellStyle name="Comma 12 2 2 2 2 3 4" xfId="37288"/>
    <cellStyle name="Comma 12 2 2 2 2 3 4 2" xfId="37289"/>
    <cellStyle name="Comma 12 2 2 2 2 3 5" xfId="37290"/>
    <cellStyle name="Comma 12 2 2 2 2 3 6" xfId="37291"/>
    <cellStyle name="Comma 12 2 2 2 2 4" xfId="37292"/>
    <cellStyle name="Comma 12 2 2 2 2 4 2" xfId="37293"/>
    <cellStyle name="Comma 12 2 2 2 2 4 2 2" xfId="37294"/>
    <cellStyle name="Comma 12 2 2 2 2 4 2 3" xfId="37295"/>
    <cellStyle name="Comma 12 2 2 2 2 4 3" xfId="37296"/>
    <cellStyle name="Comma 12 2 2 2 2 4 3 2" xfId="37297"/>
    <cellStyle name="Comma 12 2 2 2 2 4 3 3" xfId="37298"/>
    <cellStyle name="Comma 12 2 2 2 2 4 4" xfId="37299"/>
    <cellStyle name="Comma 12 2 2 2 2 4 4 2" xfId="37300"/>
    <cellStyle name="Comma 12 2 2 2 2 4 5" xfId="37301"/>
    <cellStyle name="Comma 12 2 2 2 2 4 6" xfId="37302"/>
    <cellStyle name="Comma 12 2 2 2 2 5" xfId="37303"/>
    <cellStyle name="Comma 12 2 2 2 2 5 2" xfId="37304"/>
    <cellStyle name="Comma 12 2 2 2 2 5 2 2" xfId="37305"/>
    <cellStyle name="Comma 12 2 2 2 2 5 2 3" xfId="37306"/>
    <cellStyle name="Comma 12 2 2 2 2 5 3" xfId="37307"/>
    <cellStyle name="Comma 12 2 2 2 2 5 3 2" xfId="37308"/>
    <cellStyle name="Comma 12 2 2 2 2 5 4" xfId="37309"/>
    <cellStyle name="Comma 12 2 2 2 2 5 5" xfId="37310"/>
    <cellStyle name="Comma 12 2 2 2 2 6" xfId="37311"/>
    <cellStyle name="Comma 12 2 2 2 2 6 2" xfId="37312"/>
    <cellStyle name="Comma 12 2 2 2 2 6 3" xfId="37313"/>
    <cellStyle name="Comma 12 2 2 2 2 7" xfId="37314"/>
    <cellStyle name="Comma 12 2 2 2 2 7 2" xfId="37315"/>
    <cellStyle name="Comma 12 2 2 2 2 7 3" xfId="37316"/>
    <cellStyle name="Comma 12 2 2 2 2 8" xfId="37317"/>
    <cellStyle name="Comma 12 2 2 2 2 8 2" xfId="37318"/>
    <cellStyle name="Comma 12 2 2 2 2 9" xfId="37319"/>
    <cellStyle name="Comma 12 2 2 2 3" xfId="37320"/>
    <cellStyle name="Comma 12 2 2 2 3 2" xfId="37321"/>
    <cellStyle name="Comma 12 2 2 2 3 2 2" xfId="37322"/>
    <cellStyle name="Comma 12 2 2 2 3 2 2 2" xfId="37323"/>
    <cellStyle name="Comma 12 2 2 2 3 2 2 3" xfId="37324"/>
    <cellStyle name="Comma 12 2 2 2 3 2 3" xfId="37325"/>
    <cellStyle name="Comma 12 2 2 2 3 2 3 2" xfId="37326"/>
    <cellStyle name="Comma 12 2 2 2 3 2 3 3" xfId="37327"/>
    <cellStyle name="Comma 12 2 2 2 3 2 4" xfId="37328"/>
    <cellStyle name="Comma 12 2 2 2 3 2 4 2" xfId="37329"/>
    <cellStyle name="Comma 12 2 2 2 3 2 5" xfId="37330"/>
    <cellStyle name="Comma 12 2 2 2 3 2 6" xfId="37331"/>
    <cellStyle name="Comma 12 2 2 2 3 3" xfId="37332"/>
    <cellStyle name="Comma 12 2 2 2 3 3 2" xfId="37333"/>
    <cellStyle name="Comma 12 2 2 2 3 3 2 2" xfId="37334"/>
    <cellStyle name="Comma 12 2 2 2 3 3 2 3" xfId="37335"/>
    <cellStyle name="Comma 12 2 2 2 3 3 3" xfId="37336"/>
    <cellStyle name="Comma 12 2 2 2 3 3 3 2" xfId="37337"/>
    <cellStyle name="Comma 12 2 2 2 3 3 3 3" xfId="37338"/>
    <cellStyle name="Comma 12 2 2 2 3 3 4" xfId="37339"/>
    <cellStyle name="Comma 12 2 2 2 3 3 4 2" xfId="37340"/>
    <cellStyle name="Comma 12 2 2 2 3 3 5" xfId="37341"/>
    <cellStyle name="Comma 12 2 2 2 3 3 6" xfId="37342"/>
    <cellStyle name="Comma 12 2 2 2 3 4" xfId="37343"/>
    <cellStyle name="Comma 12 2 2 2 3 4 2" xfId="37344"/>
    <cellStyle name="Comma 12 2 2 2 3 4 2 2" xfId="37345"/>
    <cellStyle name="Comma 12 2 2 2 3 4 2 3" xfId="37346"/>
    <cellStyle name="Comma 12 2 2 2 3 4 3" xfId="37347"/>
    <cellStyle name="Comma 12 2 2 2 3 4 3 2" xfId="37348"/>
    <cellStyle name="Comma 12 2 2 2 3 4 4" xfId="37349"/>
    <cellStyle name="Comma 12 2 2 2 3 4 5" xfId="37350"/>
    <cellStyle name="Comma 12 2 2 2 3 5" xfId="37351"/>
    <cellStyle name="Comma 12 2 2 2 3 5 2" xfId="37352"/>
    <cellStyle name="Comma 12 2 2 2 3 5 3" xfId="37353"/>
    <cellStyle name="Comma 12 2 2 2 3 6" xfId="37354"/>
    <cellStyle name="Comma 12 2 2 2 3 6 2" xfId="37355"/>
    <cellStyle name="Comma 12 2 2 2 3 6 3" xfId="37356"/>
    <cellStyle name="Comma 12 2 2 2 3 7" xfId="37357"/>
    <cellStyle name="Comma 12 2 2 2 3 7 2" xfId="37358"/>
    <cellStyle name="Comma 12 2 2 2 3 8" xfId="37359"/>
    <cellStyle name="Comma 12 2 2 2 3 9" xfId="37360"/>
    <cellStyle name="Comma 12 2 2 2 4" xfId="37361"/>
    <cellStyle name="Comma 12 2 2 2 4 2" xfId="37362"/>
    <cellStyle name="Comma 12 2 2 2 4 2 2" xfId="37363"/>
    <cellStyle name="Comma 12 2 2 2 4 2 2 2" xfId="37364"/>
    <cellStyle name="Comma 12 2 2 2 4 2 2 3" xfId="37365"/>
    <cellStyle name="Comma 12 2 2 2 4 2 3" xfId="37366"/>
    <cellStyle name="Comma 12 2 2 2 4 2 3 2" xfId="37367"/>
    <cellStyle name="Comma 12 2 2 2 4 2 3 3" xfId="37368"/>
    <cellStyle name="Comma 12 2 2 2 4 2 4" xfId="37369"/>
    <cellStyle name="Comma 12 2 2 2 4 2 4 2" xfId="37370"/>
    <cellStyle name="Comma 12 2 2 2 4 2 5" xfId="37371"/>
    <cellStyle name="Comma 12 2 2 2 4 2 6" xfId="37372"/>
    <cellStyle name="Comma 12 2 2 2 4 3" xfId="37373"/>
    <cellStyle name="Comma 12 2 2 2 4 3 2" xfId="37374"/>
    <cellStyle name="Comma 12 2 2 2 4 3 2 2" xfId="37375"/>
    <cellStyle name="Comma 12 2 2 2 4 3 2 3" xfId="37376"/>
    <cellStyle name="Comma 12 2 2 2 4 3 3" xfId="37377"/>
    <cellStyle name="Comma 12 2 2 2 4 3 3 2" xfId="37378"/>
    <cellStyle name="Comma 12 2 2 2 4 3 3 3" xfId="37379"/>
    <cellStyle name="Comma 12 2 2 2 4 3 4" xfId="37380"/>
    <cellStyle name="Comma 12 2 2 2 4 3 4 2" xfId="37381"/>
    <cellStyle name="Comma 12 2 2 2 4 3 5" xfId="37382"/>
    <cellStyle name="Comma 12 2 2 2 4 3 6" xfId="37383"/>
    <cellStyle name="Comma 12 2 2 2 4 4" xfId="37384"/>
    <cellStyle name="Comma 12 2 2 2 4 4 2" xfId="37385"/>
    <cellStyle name="Comma 12 2 2 2 4 4 2 2" xfId="37386"/>
    <cellStyle name="Comma 12 2 2 2 4 4 2 3" xfId="37387"/>
    <cellStyle name="Comma 12 2 2 2 4 4 3" xfId="37388"/>
    <cellStyle name="Comma 12 2 2 2 4 4 3 2" xfId="37389"/>
    <cellStyle name="Comma 12 2 2 2 4 4 4" xfId="37390"/>
    <cellStyle name="Comma 12 2 2 2 4 4 5" xfId="37391"/>
    <cellStyle name="Comma 12 2 2 2 4 5" xfId="37392"/>
    <cellStyle name="Comma 12 2 2 2 4 5 2" xfId="37393"/>
    <cellStyle name="Comma 12 2 2 2 4 5 3" xfId="37394"/>
    <cellStyle name="Comma 12 2 2 2 4 6" xfId="37395"/>
    <cellStyle name="Comma 12 2 2 2 4 6 2" xfId="37396"/>
    <cellStyle name="Comma 12 2 2 2 4 6 3" xfId="37397"/>
    <cellStyle name="Comma 12 2 2 2 4 7" xfId="37398"/>
    <cellStyle name="Comma 12 2 2 2 4 7 2" xfId="37399"/>
    <cellStyle name="Comma 12 2 2 2 4 8" xfId="37400"/>
    <cellStyle name="Comma 12 2 2 2 4 9" xfId="37401"/>
    <cellStyle name="Comma 12 2 2 2 5" xfId="37402"/>
    <cellStyle name="Comma 12 2 2 2 5 2" xfId="37403"/>
    <cellStyle name="Comma 12 2 2 2 5 2 2" xfId="37404"/>
    <cellStyle name="Comma 12 2 2 2 5 2 3" xfId="37405"/>
    <cellStyle name="Comma 12 2 2 2 5 3" xfId="37406"/>
    <cellStyle name="Comma 12 2 2 2 5 3 2" xfId="37407"/>
    <cellStyle name="Comma 12 2 2 2 5 3 3" xfId="37408"/>
    <cellStyle name="Comma 12 2 2 2 5 4" xfId="37409"/>
    <cellStyle name="Comma 12 2 2 2 5 4 2" xfId="37410"/>
    <cellStyle name="Comma 12 2 2 2 5 5" xfId="37411"/>
    <cellStyle name="Comma 12 2 2 2 5 6" xfId="37412"/>
    <cellStyle name="Comma 12 2 2 2 6" xfId="37413"/>
    <cellStyle name="Comma 12 2 2 2 6 2" xfId="37414"/>
    <cellStyle name="Comma 12 2 2 2 6 2 2" xfId="37415"/>
    <cellStyle name="Comma 12 2 2 2 6 2 3" xfId="37416"/>
    <cellStyle name="Comma 12 2 2 2 6 3" xfId="37417"/>
    <cellStyle name="Comma 12 2 2 2 6 3 2" xfId="37418"/>
    <cellStyle name="Comma 12 2 2 2 6 3 3" xfId="37419"/>
    <cellStyle name="Comma 12 2 2 2 6 4" xfId="37420"/>
    <cellStyle name="Comma 12 2 2 2 6 4 2" xfId="37421"/>
    <cellStyle name="Comma 12 2 2 2 6 5" xfId="37422"/>
    <cellStyle name="Comma 12 2 2 2 6 6" xfId="37423"/>
    <cellStyle name="Comma 12 2 2 2 7" xfId="37424"/>
    <cellStyle name="Comma 12 2 2 2 7 2" xfId="37425"/>
    <cellStyle name="Comma 12 2 2 2 7 2 2" xfId="37426"/>
    <cellStyle name="Comma 12 2 2 2 7 2 3" xfId="37427"/>
    <cellStyle name="Comma 12 2 2 2 7 3" xfId="37428"/>
    <cellStyle name="Comma 12 2 2 2 7 3 2" xfId="37429"/>
    <cellStyle name="Comma 12 2 2 2 7 4" xfId="37430"/>
    <cellStyle name="Comma 12 2 2 2 7 5" xfId="37431"/>
    <cellStyle name="Comma 12 2 2 2 8" xfId="37432"/>
    <cellStyle name="Comma 12 2 2 2 8 2" xfId="37433"/>
    <cellStyle name="Comma 12 2 2 2 8 3" xfId="37434"/>
    <cellStyle name="Comma 12 2 2 2 9" xfId="37435"/>
    <cellStyle name="Comma 12 2 2 2 9 2" xfId="37436"/>
    <cellStyle name="Comma 12 2 2 2 9 3" xfId="37437"/>
    <cellStyle name="Comma 12 2 2 3" xfId="37438"/>
    <cellStyle name="Comma 12 2 2 3 10" xfId="37439"/>
    <cellStyle name="Comma 12 2 2 3 2" xfId="37440"/>
    <cellStyle name="Comma 12 2 2 3 2 2" xfId="37441"/>
    <cellStyle name="Comma 12 2 2 3 2 2 2" xfId="37442"/>
    <cellStyle name="Comma 12 2 2 3 2 2 2 2" xfId="37443"/>
    <cellStyle name="Comma 12 2 2 3 2 2 2 3" xfId="37444"/>
    <cellStyle name="Comma 12 2 2 3 2 2 3" xfId="37445"/>
    <cellStyle name="Comma 12 2 2 3 2 2 3 2" xfId="37446"/>
    <cellStyle name="Comma 12 2 2 3 2 2 3 3" xfId="37447"/>
    <cellStyle name="Comma 12 2 2 3 2 2 4" xfId="37448"/>
    <cellStyle name="Comma 12 2 2 3 2 2 4 2" xfId="37449"/>
    <cellStyle name="Comma 12 2 2 3 2 2 5" xfId="37450"/>
    <cellStyle name="Comma 12 2 2 3 2 2 6" xfId="37451"/>
    <cellStyle name="Comma 12 2 2 3 2 3" xfId="37452"/>
    <cellStyle name="Comma 12 2 2 3 2 3 2" xfId="37453"/>
    <cellStyle name="Comma 12 2 2 3 2 3 2 2" xfId="37454"/>
    <cellStyle name="Comma 12 2 2 3 2 3 2 3" xfId="37455"/>
    <cellStyle name="Comma 12 2 2 3 2 3 3" xfId="37456"/>
    <cellStyle name="Comma 12 2 2 3 2 3 3 2" xfId="37457"/>
    <cellStyle name="Comma 12 2 2 3 2 3 3 3" xfId="37458"/>
    <cellStyle name="Comma 12 2 2 3 2 3 4" xfId="37459"/>
    <cellStyle name="Comma 12 2 2 3 2 3 4 2" xfId="37460"/>
    <cellStyle name="Comma 12 2 2 3 2 3 5" xfId="37461"/>
    <cellStyle name="Comma 12 2 2 3 2 3 6" xfId="37462"/>
    <cellStyle name="Comma 12 2 2 3 2 4" xfId="37463"/>
    <cellStyle name="Comma 12 2 2 3 2 4 2" xfId="37464"/>
    <cellStyle name="Comma 12 2 2 3 2 4 2 2" xfId="37465"/>
    <cellStyle name="Comma 12 2 2 3 2 4 2 3" xfId="37466"/>
    <cellStyle name="Comma 12 2 2 3 2 4 3" xfId="37467"/>
    <cellStyle name="Comma 12 2 2 3 2 4 3 2" xfId="37468"/>
    <cellStyle name="Comma 12 2 2 3 2 4 4" xfId="37469"/>
    <cellStyle name="Comma 12 2 2 3 2 4 5" xfId="37470"/>
    <cellStyle name="Comma 12 2 2 3 2 5" xfId="37471"/>
    <cellStyle name="Comma 12 2 2 3 2 5 2" xfId="37472"/>
    <cellStyle name="Comma 12 2 2 3 2 5 3" xfId="37473"/>
    <cellStyle name="Comma 12 2 2 3 2 6" xfId="37474"/>
    <cellStyle name="Comma 12 2 2 3 2 6 2" xfId="37475"/>
    <cellStyle name="Comma 12 2 2 3 2 6 3" xfId="37476"/>
    <cellStyle name="Comma 12 2 2 3 2 7" xfId="37477"/>
    <cellStyle name="Comma 12 2 2 3 2 7 2" xfId="37478"/>
    <cellStyle name="Comma 12 2 2 3 2 8" xfId="37479"/>
    <cellStyle name="Comma 12 2 2 3 2 9" xfId="37480"/>
    <cellStyle name="Comma 12 2 2 3 3" xfId="37481"/>
    <cellStyle name="Comma 12 2 2 3 3 2" xfId="37482"/>
    <cellStyle name="Comma 12 2 2 3 3 2 2" xfId="37483"/>
    <cellStyle name="Comma 12 2 2 3 3 2 3" xfId="37484"/>
    <cellStyle name="Comma 12 2 2 3 3 3" xfId="37485"/>
    <cellStyle name="Comma 12 2 2 3 3 3 2" xfId="37486"/>
    <cellStyle name="Comma 12 2 2 3 3 3 3" xfId="37487"/>
    <cellStyle name="Comma 12 2 2 3 3 4" xfId="37488"/>
    <cellStyle name="Comma 12 2 2 3 3 4 2" xfId="37489"/>
    <cellStyle name="Comma 12 2 2 3 3 5" xfId="37490"/>
    <cellStyle name="Comma 12 2 2 3 3 6" xfId="37491"/>
    <cellStyle name="Comma 12 2 2 3 4" xfId="37492"/>
    <cellStyle name="Comma 12 2 2 3 4 2" xfId="37493"/>
    <cellStyle name="Comma 12 2 2 3 4 2 2" xfId="37494"/>
    <cellStyle name="Comma 12 2 2 3 4 2 3" xfId="37495"/>
    <cellStyle name="Comma 12 2 2 3 4 3" xfId="37496"/>
    <cellStyle name="Comma 12 2 2 3 4 3 2" xfId="37497"/>
    <cellStyle name="Comma 12 2 2 3 4 3 3" xfId="37498"/>
    <cellStyle name="Comma 12 2 2 3 4 4" xfId="37499"/>
    <cellStyle name="Comma 12 2 2 3 4 4 2" xfId="37500"/>
    <cellStyle name="Comma 12 2 2 3 4 5" xfId="37501"/>
    <cellStyle name="Comma 12 2 2 3 4 6" xfId="37502"/>
    <cellStyle name="Comma 12 2 2 3 5" xfId="37503"/>
    <cellStyle name="Comma 12 2 2 3 5 2" xfId="37504"/>
    <cellStyle name="Comma 12 2 2 3 5 2 2" xfId="37505"/>
    <cellStyle name="Comma 12 2 2 3 5 2 3" xfId="37506"/>
    <cellStyle name="Comma 12 2 2 3 5 3" xfId="37507"/>
    <cellStyle name="Comma 12 2 2 3 5 3 2" xfId="37508"/>
    <cellStyle name="Comma 12 2 2 3 5 4" xfId="37509"/>
    <cellStyle name="Comma 12 2 2 3 5 5" xfId="37510"/>
    <cellStyle name="Comma 12 2 2 3 6" xfId="37511"/>
    <cellStyle name="Comma 12 2 2 3 6 2" xfId="37512"/>
    <cellStyle name="Comma 12 2 2 3 6 3" xfId="37513"/>
    <cellStyle name="Comma 12 2 2 3 7" xfId="37514"/>
    <cellStyle name="Comma 12 2 2 3 7 2" xfId="37515"/>
    <cellStyle name="Comma 12 2 2 3 7 3" xfId="37516"/>
    <cellStyle name="Comma 12 2 2 3 8" xfId="37517"/>
    <cellStyle name="Comma 12 2 2 3 8 2" xfId="37518"/>
    <cellStyle name="Comma 12 2 2 3 9" xfId="37519"/>
    <cellStyle name="Comma 12 2 2 4" xfId="37520"/>
    <cellStyle name="Comma 12 2 2 4 2" xfId="37521"/>
    <cellStyle name="Comma 12 2 2 4 2 2" xfId="37522"/>
    <cellStyle name="Comma 12 2 2 4 2 2 2" xfId="37523"/>
    <cellStyle name="Comma 12 2 2 4 2 2 3" xfId="37524"/>
    <cellStyle name="Comma 12 2 2 4 2 3" xfId="37525"/>
    <cellStyle name="Comma 12 2 2 4 2 3 2" xfId="37526"/>
    <cellStyle name="Comma 12 2 2 4 2 3 3" xfId="37527"/>
    <cellStyle name="Comma 12 2 2 4 2 4" xfId="37528"/>
    <cellStyle name="Comma 12 2 2 4 2 4 2" xfId="37529"/>
    <cellStyle name="Comma 12 2 2 4 2 5" xfId="37530"/>
    <cellStyle name="Comma 12 2 2 4 2 6" xfId="37531"/>
    <cellStyle name="Comma 12 2 2 4 3" xfId="37532"/>
    <cellStyle name="Comma 12 2 2 4 3 2" xfId="37533"/>
    <cellStyle name="Comma 12 2 2 4 3 2 2" xfId="37534"/>
    <cellStyle name="Comma 12 2 2 4 3 2 3" xfId="37535"/>
    <cellStyle name="Comma 12 2 2 4 3 3" xfId="37536"/>
    <cellStyle name="Comma 12 2 2 4 3 3 2" xfId="37537"/>
    <cellStyle name="Comma 12 2 2 4 3 3 3" xfId="37538"/>
    <cellStyle name="Comma 12 2 2 4 3 4" xfId="37539"/>
    <cellStyle name="Comma 12 2 2 4 3 4 2" xfId="37540"/>
    <cellStyle name="Comma 12 2 2 4 3 5" xfId="37541"/>
    <cellStyle name="Comma 12 2 2 4 3 6" xfId="37542"/>
    <cellStyle name="Comma 12 2 2 4 4" xfId="37543"/>
    <cellStyle name="Comma 12 2 2 4 4 2" xfId="37544"/>
    <cellStyle name="Comma 12 2 2 4 4 2 2" xfId="37545"/>
    <cellStyle name="Comma 12 2 2 4 4 2 3" xfId="37546"/>
    <cellStyle name="Comma 12 2 2 4 4 3" xfId="37547"/>
    <cellStyle name="Comma 12 2 2 4 4 3 2" xfId="37548"/>
    <cellStyle name="Comma 12 2 2 4 4 4" xfId="37549"/>
    <cellStyle name="Comma 12 2 2 4 4 5" xfId="37550"/>
    <cellStyle name="Comma 12 2 2 4 5" xfId="37551"/>
    <cellStyle name="Comma 12 2 2 4 5 2" xfId="37552"/>
    <cellStyle name="Comma 12 2 2 4 5 3" xfId="37553"/>
    <cellStyle name="Comma 12 2 2 4 6" xfId="37554"/>
    <cellStyle name="Comma 12 2 2 4 6 2" xfId="37555"/>
    <cellStyle name="Comma 12 2 2 4 6 3" xfId="37556"/>
    <cellStyle name="Comma 12 2 2 4 7" xfId="37557"/>
    <cellStyle name="Comma 12 2 2 4 7 2" xfId="37558"/>
    <cellStyle name="Comma 12 2 2 4 8" xfId="37559"/>
    <cellStyle name="Comma 12 2 2 4 9" xfId="37560"/>
    <cellStyle name="Comma 12 2 2 5" xfId="37561"/>
    <cellStyle name="Comma 12 2 2 5 2" xfId="37562"/>
    <cellStyle name="Comma 12 2 2 5 2 2" xfId="37563"/>
    <cellStyle name="Comma 12 2 2 5 2 2 2" xfId="37564"/>
    <cellStyle name="Comma 12 2 2 5 2 2 3" xfId="37565"/>
    <cellStyle name="Comma 12 2 2 5 2 3" xfId="37566"/>
    <cellStyle name="Comma 12 2 2 5 2 3 2" xfId="37567"/>
    <cellStyle name="Comma 12 2 2 5 2 3 3" xfId="37568"/>
    <cellStyle name="Comma 12 2 2 5 2 4" xfId="37569"/>
    <cellStyle name="Comma 12 2 2 5 2 4 2" xfId="37570"/>
    <cellStyle name="Comma 12 2 2 5 2 5" xfId="37571"/>
    <cellStyle name="Comma 12 2 2 5 2 6" xfId="37572"/>
    <cellStyle name="Comma 12 2 2 5 3" xfId="37573"/>
    <cellStyle name="Comma 12 2 2 5 3 2" xfId="37574"/>
    <cellStyle name="Comma 12 2 2 5 3 2 2" xfId="37575"/>
    <cellStyle name="Comma 12 2 2 5 3 2 3" xfId="37576"/>
    <cellStyle name="Comma 12 2 2 5 3 3" xfId="37577"/>
    <cellStyle name="Comma 12 2 2 5 3 3 2" xfId="37578"/>
    <cellStyle name="Comma 12 2 2 5 3 3 3" xfId="37579"/>
    <cellStyle name="Comma 12 2 2 5 3 4" xfId="37580"/>
    <cellStyle name="Comma 12 2 2 5 3 4 2" xfId="37581"/>
    <cellStyle name="Comma 12 2 2 5 3 5" xfId="37582"/>
    <cellStyle name="Comma 12 2 2 5 3 6" xfId="37583"/>
    <cellStyle name="Comma 12 2 2 5 4" xfId="37584"/>
    <cellStyle name="Comma 12 2 2 5 4 2" xfId="37585"/>
    <cellStyle name="Comma 12 2 2 5 4 2 2" xfId="37586"/>
    <cellStyle name="Comma 12 2 2 5 4 2 3" xfId="37587"/>
    <cellStyle name="Comma 12 2 2 5 4 3" xfId="37588"/>
    <cellStyle name="Comma 12 2 2 5 4 3 2" xfId="37589"/>
    <cellStyle name="Comma 12 2 2 5 4 4" xfId="37590"/>
    <cellStyle name="Comma 12 2 2 5 4 5" xfId="37591"/>
    <cellStyle name="Comma 12 2 2 5 5" xfId="37592"/>
    <cellStyle name="Comma 12 2 2 5 5 2" xfId="37593"/>
    <cellStyle name="Comma 12 2 2 5 5 3" xfId="37594"/>
    <cellStyle name="Comma 12 2 2 5 6" xfId="37595"/>
    <cellStyle name="Comma 12 2 2 5 6 2" xfId="37596"/>
    <cellStyle name="Comma 12 2 2 5 6 3" xfId="37597"/>
    <cellStyle name="Comma 12 2 2 5 7" xfId="37598"/>
    <cellStyle name="Comma 12 2 2 5 7 2" xfId="37599"/>
    <cellStyle name="Comma 12 2 2 5 8" xfId="37600"/>
    <cellStyle name="Comma 12 2 2 5 9" xfId="37601"/>
    <cellStyle name="Comma 12 2 2 6" xfId="37602"/>
    <cellStyle name="Comma 12 2 2 6 2" xfId="37603"/>
    <cellStyle name="Comma 12 2 2 6 2 2" xfId="37604"/>
    <cellStyle name="Comma 12 2 2 6 2 3" xfId="37605"/>
    <cellStyle name="Comma 12 2 2 6 3" xfId="37606"/>
    <cellStyle name="Comma 12 2 2 6 3 2" xfId="37607"/>
    <cellStyle name="Comma 12 2 2 6 3 3" xfId="37608"/>
    <cellStyle name="Comma 12 2 2 6 4" xfId="37609"/>
    <cellStyle name="Comma 12 2 2 6 4 2" xfId="37610"/>
    <cellStyle name="Comma 12 2 2 6 5" xfId="37611"/>
    <cellStyle name="Comma 12 2 2 6 6" xfId="37612"/>
    <cellStyle name="Comma 12 2 2 7" xfId="37613"/>
    <cellStyle name="Comma 12 2 2 7 2" xfId="37614"/>
    <cellStyle name="Comma 12 2 2 7 2 2" xfId="37615"/>
    <cellStyle name="Comma 12 2 2 7 2 3" xfId="37616"/>
    <cellStyle name="Comma 12 2 2 7 3" xfId="37617"/>
    <cellStyle name="Comma 12 2 2 7 3 2" xfId="37618"/>
    <cellStyle name="Comma 12 2 2 7 3 3" xfId="37619"/>
    <cellStyle name="Comma 12 2 2 7 4" xfId="37620"/>
    <cellStyle name="Comma 12 2 2 7 4 2" xfId="37621"/>
    <cellStyle name="Comma 12 2 2 7 5" xfId="37622"/>
    <cellStyle name="Comma 12 2 2 7 6" xfId="37623"/>
    <cellStyle name="Comma 12 2 2 8" xfId="37624"/>
    <cellStyle name="Comma 12 2 2 8 2" xfId="37625"/>
    <cellStyle name="Comma 12 2 2 8 2 2" xfId="37626"/>
    <cellStyle name="Comma 12 2 2 8 2 3" xfId="37627"/>
    <cellStyle name="Comma 12 2 2 8 3" xfId="37628"/>
    <cellStyle name="Comma 12 2 2 8 3 2" xfId="37629"/>
    <cellStyle name="Comma 12 2 2 8 4" xfId="37630"/>
    <cellStyle name="Comma 12 2 2 8 5" xfId="37631"/>
    <cellStyle name="Comma 12 2 2 9" xfId="37632"/>
    <cellStyle name="Comma 12 2 2 9 2" xfId="37633"/>
    <cellStyle name="Comma 12 2 2 9 3" xfId="37634"/>
    <cellStyle name="Comma 12 2 3" xfId="9445"/>
    <cellStyle name="Comma 12 2 3 10" xfId="37635"/>
    <cellStyle name="Comma 12 2 3 10 2" xfId="37636"/>
    <cellStyle name="Comma 12 2 3 11" xfId="37637"/>
    <cellStyle name="Comma 12 2 3 12" xfId="37638"/>
    <cellStyle name="Comma 12 2 3 2" xfId="37639"/>
    <cellStyle name="Comma 12 2 3 2 10" xfId="37640"/>
    <cellStyle name="Comma 12 2 3 2 2" xfId="37641"/>
    <cellStyle name="Comma 12 2 3 2 2 2" xfId="37642"/>
    <cellStyle name="Comma 12 2 3 2 2 2 2" xfId="37643"/>
    <cellStyle name="Comma 12 2 3 2 2 2 2 2" xfId="37644"/>
    <cellStyle name="Comma 12 2 3 2 2 2 2 3" xfId="37645"/>
    <cellStyle name="Comma 12 2 3 2 2 2 3" xfId="37646"/>
    <cellStyle name="Comma 12 2 3 2 2 2 3 2" xfId="37647"/>
    <cellStyle name="Comma 12 2 3 2 2 2 3 3" xfId="37648"/>
    <cellStyle name="Comma 12 2 3 2 2 2 4" xfId="37649"/>
    <cellStyle name="Comma 12 2 3 2 2 2 4 2" xfId="37650"/>
    <cellStyle name="Comma 12 2 3 2 2 2 5" xfId="37651"/>
    <cellStyle name="Comma 12 2 3 2 2 2 6" xfId="37652"/>
    <cellStyle name="Comma 12 2 3 2 2 3" xfId="37653"/>
    <cellStyle name="Comma 12 2 3 2 2 3 2" xfId="37654"/>
    <cellStyle name="Comma 12 2 3 2 2 3 2 2" xfId="37655"/>
    <cellStyle name="Comma 12 2 3 2 2 3 2 3" xfId="37656"/>
    <cellStyle name="Comma 12 2 3 2 2 3 3" xfId="37657"/>
    <cellStyle name="Comma 12 2 3 2 2 3 3 2" xfId="37658"/>
    <cellStyle name="Comma 12 2 3 2 2 3 3 3" xfId="37659"/>
    <cellStyle name="Comma 12 2 3 2 2 3 4" xfId="37660"/>
    <cellStyle name="Comma 12 2 3 2 2 3 4 2" xfId="37661"/>
    <cellStyle name="Comma 12 2 3 2 2 3 5" xfId="37662"/>
    <cellStyle name="Comma 12 2 3 2 2 3 6" xfId="37663"/>
    <cellStyle name="Comma 12 2 3 2 2 4" xfId="37664"/>
    <cellStyle name="Comma 12 2 3 2 2 4 2" xfId="37665"/>
    <cellStyle name="Comma 12 2 3 2 2 4 2 2" xfId="37666"/>
    <cellStyle name="Comma 12 2 3 2 2 4 2 3" xfId="37667"/>
    <cellStyle name="Comma 12 2 3 2 2 4 3" xfId="37668"/>
    <cellStyle name="Comma 12 2 3 2 2 4 3 2" xfId="37669"/>
    <cellStyle name="Comma 12 2 3 2 2 4 4" xfId="37670"/>
    <cellStyle name="Comma 12 2 3 2 2 4 5" xfId="37671"/>
    <cellStyle name="Comma 12 2 3 2 2 5" xfId="37672"/>
    <cellStyle name="Comma 12 2 3 2 2 5 2" xfId="37673"/>
    <cellStyle name="Comma 12 2 3 2 2 5 3" xfId="37674"/>
    <cellStyle name="Comma 12 2 3 2 2 6" xfId="37675"/>
    <cellStyle name="Comma 12 2 3 2 2 6 2" xfId="37676"/>
    <cellStyle name="Comma 12 2 3 2 2 6 3" xfId="37677"/>
    <cellStyle name="Comma 12 2 3 2 2 7" xfId="37678"/>
    <cellStyle name="Comma 12 2 3 2 2 7 2" xfId="37679"/>
    <cellStyle name="Comma 12 2 3 2 2 8" xfId="37680"/>
    <cellStyle name="Comma 12 2 3 2 2 9" xfId="37681"/>
    <cellStyle name="Comma 12 2 3 2 3" xfId="37682"/>
    <cellStyle name="Comma 12 2 3 2 3 2" xfId="37683"/>
    <cellStyle name="Comma 12 2 3 2 3 2 2" xfId="37684"/>
    <cellStyle name="Comma 12 2 3 2 3 2 3" xfId="37685"/>
    <cellStyle name="Comma 12 2 3 2 3 3" xfId="37686"/>
    <cellStyle name="Comma 12 2 3 2 3 3 2" xfId="37687"/>
    <cellStyle name="Comma 12 2 3 2 3 3 3" xfId="37688"/>
    <cellStyle name="Comma 12 2 3 2 3 4" xfId="37689"/>
    <cellStyle name="Comma 12 2 3 2 3 4 2" xfId="37690"/>
    <cellStyle name="Comma 12 2 3 2 3 5" xfId="37691"/>
    <cellStyle name="Comma 12 2 3 2 3 6" xfId="37692"/>
    <cellStyle name="Comma 12 2 3 2 4" xfId="37693"/>
    <cellStyle name="Comma 12 2 3 2 4 2" xfId="37694"/>
    <cellStyle name="Comma 12 2 3 2 4 2 2" xfId="37695"/>
    <cellStyle name="Comma 12 2 3 2 4 2 3" xfId="37696"/>
    <cellStyle name="Comma 12 2 3 2 4 3" xfId="37697"/>
    <cellStyle name="Comma 12 2 3 2 4 3 2" xfId="37698"/>
    <cellStyle name="Comma 12 2 3 2 4 3 3" xfId="37699"/>
    <cellStyle name="Comma 12 2 3 2 4 4" xfId="37700"/>
    <cellStyle name="Comma 12 2 3 2 4 4 2" xfId="37701"/>
    <cellStyle name="Comma 12 2 3 2 4 5" xfId="37702"/>
    <cellStyle name="Comma 12 2 3 2 4 6" xfId="37703"/>
    <cellStyle name="Comma 12 2 3 2 5" xfId="37704"/>
    <cellStyle name="Comma 12 2 3 2 5 2" xfId="37705"/>
    <cellStyle name="Comma 12 2 3 2 5 2 2" xfId="37706"/>
    <cellStyle name="Comma 12 2 3 2 5 2 3" xfId="37707"/>
    <cellStyle name="Comma 12 2 3 2 5 3" xfId="37708"/>
    <cellStyle name="Comma 12 2 3 2 5 3 2" xfId="37709"/>
    <cellStyle name="Comma 12 2 3 2 5 4" xfId="37710"/>
    <cellStyle name="Comma 12 2 3 2 5 5" xfId="37711"/>
    <cellStyle name="Comma 12 2 3 2 6" xfId="37712"/>
    <cellStyle name="Comma 12 2 3 2 6 2" xfId="37713"/>
    <cellStyle name="Comma 12 2 3 2 6 3" xfId="37714"/>
    <cellStyle name="Comma 12 2 3 2 7" xfId="37715"/>
    <cellStyle name="Comma 12 2 3 2 7 2" xfId="37716"/>
    <cellStyle name="Comma 12 2 3 2 7 3" xfId="37717"/>
    <cellStyle name="Comma 12 2 3 2 8" xfId="37718"/>
    <cellStyle name="Comma 12 2 3 2 8 2" xfId="37719"/>
    <cellStyle name="Comma 12 2 3 2 9" xfId="37720"/>
    <cellStyle name="Comma 12 2 3 3" xfId="37721"/>
    <cellStyle name="Comma 12 2 3 3 2" xfId="37722"/>
    <cellStyle name="Comma 12 2 3 3 2 2" xfId="37723"/>
    <cellStyle name="Comma 12 2 3 3 2 2 2" xfId="37724"/>
    <cellStyle name="Comma 12 2 3 3 2 2 3" xfId="37725"/>
    <cellStyle name="Comma 12 2 3 3 2 3" xfId="37726"/>
    <cellStyle name="Comma 12 2 3 3 2 3 2" xfId="37727"/>
    <cellStyle name="Comma 12 2 3 3 2 3 3" xfId="37728"/>
    <cellStyle name="Comma 12 2 3 3 2 4" xfId="37729"/>
    <cellStyle name="Comma 12 2 3 3 2 4 2" xfId="37730"/>
    <cellStyle name="Comma 12 2 3 3 2 5" xfId="37731"/>
    <cellStyle name="Comma 12 2 3 3 2 6" xfId="37732"/>
    <cellStyle name="Comma 12 2 3 3 3" xfId="37733"/>
    <cellStyle name="Comma 12 2 3 3 3 2" xfId="37734"/>
    <cellStyle name="Comma 12 2 3 3 3 2 2" xfId="37735"/>
    <cellStyle name="Comma 12 2 3 3 3 2 3" xfId="37736"/>
    <cellStyle name="Comma 12 2 3 3 3 3" xfId="37737"/>
    <cellStyle name="Comma 12 2 3 3 3 3 2" xfId="37738"/>
    <cellStyle name="Comma 12 2 3 3 3 3 3" xfId="37739"/>
    <cellStyle name="Comma 12 2 3 3 3 4" xfId="37740"/>
    <cellStyle name="Comma 12 2 3 3 3 4 2" xfId="37741"/>
    <cellStyle name="Comma 12 2 3 3 3 5" xfId="37742"/>
    <cellStyle name="Comma 12 2 3 3 3 6" xfId="37743"/>
    <cellStyle name="Comma 12 2 3 3 4" xfId="37744"/>
    <cellStyle name="Comma 12 2 3 3 4 2" xfId="37745"/>
    <cellStyle name="Comma 12 2 3 3 4 2 2" xfId="37746"/>
    <cellStyle name="Comma 12 2 3 3 4 2 3" xfId="37747"/>
    <cellStyle name="Comma 12 2 3 3 4 3" xfId="37748"/>
    <cellStyle name="Comma 12 2 3 3 4 3 2" xfId="37749"/>
    <cellStyle name="Comma 12 2 3 3 4 4" xfId="37750"/>
    <cellStyle name="Comma 12 2 3 3 4 5" xfId="37751"/>
    <cellStyle name="Comma 12 2 3 3 5" xfId="37752"/>
    <cellStyle name="Comma 12 2 3 3 5 2" xfId="37753"/>
    <cellStyle name="Comma 12 2 3 3 5 3" xfId="37754"/>
    <cellStyle name="Comma 12 2 3 3 6" xfId="37755"/>
    <cellStyle name="Comma 12 2 3 3 6 2" xfId="37756"/>
    <cellStyle name="Comma 12 2 3 3 6 3" xfId="37757"/>
    <cellStyle name="Comma 12 2 3 3 7" xfId="37758"/>
    <cellStyle name="Comma 12 2 3 3 7 2" xfId="37759"/>
    <cellStyle name="Comma 12 2 3 3 8" xfId="37760"/>
    <cellStyle name="Comma 12 2 3 3 9" xfId="37761"/>
    <cellStyle name="Comma 12 2 3 4" xfId="37762"/>
    <cellStyle name="Comma 12 2 3 4 2" xfId="37763"/>
    <cellStyle name="Comma 12 2 3 4 2 2" xfId="37764"/>
    <cellStyle name="Comma 12 2 3 4 2 2 2" xfId="37765"/>
    <cellStyle name="Comma 12 2 3 4 2 2 3" xfId="37766"/>
    <cellStyle name="Comma 12 2 3 4 2 3" xfId="37767"/>
    <cellStyle name="Comma 12 2 3 4 2 3 2" xfId="37768"/>
    <cellStyle name="Comma 12 2 3 4 2 3 3" xfId="37769"/>
    <cellStyle name="Comma 12 2 3 4 2 4" xfId="37770"/>
    <cellStyle name="Comma 12 2 3 4 2 4 2" xfId="37771"/>
    <cellStyle name="Comma 12 2 3 4 2 5" xfId="37772"/>
    <cellStyle name="Comma 12 2 3 4 2 6" xfId="37773"/>
    <cellStyle name="Comma 12 2 3 4 3" xfId="37774"/>
    <cellStyle name="Comma 12 2 3 4 3 2" xfId="37775"/>
    <cellStyle name="Comma 12 2 3 4 3 2 2" xfId="37776"/>
    <cellStyle name="Comma 12 2 3 4 3 2 3" xfId="37777"/>
    <cellStyle name="Comma 12 2 3 4 3 3" xfId="37778"/>
    <cellStyle name="Comma 12 2 3 4 3 3 2" xfId="37779"/>
    <cellStyle name="Comma 12 2 3 4 3 3 3" xfId="37780"/>
    <cellStyle name="Comma 12 2 3 4 3 4" xfId="37781"/>
    <cellStyle name="Comma 12 2 3 4 3 4 2" xfId="37782"/>
    <cellStyle name="Comma 12 2 3 4 3 5" xfId="37783"/>
    <cellStyle name="Comma 12 2 3 4 3 6" xfId="37784"/>
    <cellStyle name="Comma 12 2 3 4 4" xfId="37785"/>
    <cellStyle name="Comma 12 2 3 4 4 2" xfId="37786"/>
    <cellStyle name="Comma 12 2 3 4 4 2 2" xfId="37787"/>
    <cellStyle name="Comma 12 2 3 4 4 2 3" xfId="37788"/>
    <cellStyle name="Comma 12 2 3 4 4 3" xfId="37789"/>
    <cellStyle name="Comma 12 2 3 4 4 3 2" xfId="37790"/>
    <cellStyle name="Comma 12 2 3 4 4 4" xfId="37791"/>
    <cellStyle name="Comma 12 2 3 4 4 5" xfId="37792"/>
    <cellStyle name="Comma 12 2 3 4 5" xfId="37793"/>
    <cellStyle name="Comma 12 2 3 4 5 2" xfId="37794"/>
    <cellStyle name="Comma 12 2 3 4 5 3" xfId="37795"/>
    <cellStyle name="Comma 12 2 3 4 6" xfId="37796"/>
    <cellStyle name="Comma 12 2 3 4 6 2" xfId="37797"/>
    <cellStyle name="Comma 12 2 3 4 6 3" xfId="37798"/>
    <cellStyle name="Comma 12 2 3 4 7" xfId="37799"/>
    <cellStyle name="Comma 12 2 3 4 7 2" xfId="37800"/>
    <cellStyle name="Comma 12 2 3 4 8" xfId="37801"/>
    <cellStyle name="Comma 12 2 3 4 9" xfId="37802"/>
    <cellStyle name="Comma 12 2 3 5" xfId="37803"/>
    <cellStyle name="Comma 12 2 3 5 2" xfId="37804"/>
    <cellStyle name="Comma 12 2 3 5 2 2" xfId="37805"/>
    <cellStyle name="Comma 12 2 3 5 2 3" xfId="37806"/>
    <cellStyle name="Comma 12 2 3 5 3" xfId="37807"/>
    <cellStyle name="Comma 12 2 3 5 3 2" xfId="37808"/>
    <cellStyle name="Comma 12 2 3 5 3 3" xfId="37809"/>
    <cellStyle name="Comma 12 2 3 5 4" xfId="37810"/>
    <cellStyle name="Comma 12 2 3 5 4 2" xfId="37811"/>
    <cellStyle name="Comma 12 2 3 5 5" xfId="37812"/>
    <cellStyle name="Comma 12 2 3 5 6" xfId="37813"/>
    <cellStyle name="Comma 12 2 3 6" xfId="37814"/>
    <cellStyle name="Comma 12 2 3 6 2" xfId="37815"/>
    <cellStyle name="Comma 12 2 3 6 2 2" xfId="37816"/>
    <cellStyle name="Comma 12 2 3 6 2 3" xfId="37817"/>
    <cellStyle name="Comma 12 2 3 6 3" xfId="37818"/>
    <cellStyle name="Comma 12 2 3 6 3 2" xfId="37819"/>
    <cellStyle name="Comma 12 2 3 6 3 3" xfId="37820"/>
    <cellStyle name="Comma 12 2 3 6 4" xfId="37821"/>
    <cellStyle name="Comma 12 2 3 6 4 2" xfId="37822"/>
    <cellStyle name="Comma 12 2 3 6 5" xfId="37823"/>
    <cellStyle name="Comma 12 2 3 6 6" xfId="37824"/>
    <cellStyle name="Comma 12 2 3 7" xfId="37825"/>
    <cellStyle name="Comma 12 2 3 7 2" xfId="37826"/>
    <cellStyle name="Comma 12 2 3 7 2 2" xfId="37827"/>
    <cellStyle name="Comma 12 2 3 7 2 3" xfId="37828"/>
    <cellStyle name="Comma 12 2 3 7 3" xfId="37829"/>
    <cellStyle name="Comma 12 2 3 7 3 2" xfId="37830"/>
    <cellStyle name="Comma 12 2 3 7 4" xfId="37831"/>
    <cellStyle name="Comma 12 2 3 7 5" xfId="37832"/>
    <cellStyle name="Comma 12 2 3 8" xfId="37833"/>
    <cellStyle name="Comma 12 2 3 8 2" xfId="37834"/>
    <cellStyle name="Comma 12 2 3 8 3" xfId="37835"/>
    <cellStyle name="Comma 12 2 3 9" xfId="37836"/>
    <cellStyle name="Comma 12 2 3 9 2" xfId="37837"/>
    <cellStyle name="Comma 12 2 3 9 3" xfId="37838"/>
    <cellStyle name="Comma 12 2 4" xfId="37839"/>
    <cellStyle name="Comma 12 2 4 10" xfId="37840"/>
    <cellStyle name="Comma 12 2 4 2" xfId="37841"/>
    <cellStyle name="Comma 12 2 4 2 2" xfId="37842"/>
    <cellStyle name="Comma 12 2 4 2 2 2" xfId="37843"/>
    <cellStyle name="Comma 12 2 4 2 2 2 2" xfId="37844"/>
    <cellStyle name="Comma 12 2 4 2 2 2 3" xfId="37845"/>
    <cellStyle name="Comma 12 2 4 2 2 3" xfId="37846"/>
    <cellStyle name="Comma 12 2 4 2 2 3 2" xfId="37847"/>
    <cellStyle name="Comma 12 2 4 2 2 3 3" xfId="37848"/>
    <cellStyle name="Comma 12 2 4 2 2 4" xfId="37849"/>
    <cellStyle name="Comma 12 2 4 2 2 4 2" xfId="37850"/>
    <cellStyle name="Comma 12 2 4 2 2 5" xfId="37851"/>
    <cellStyle name="Comma 12 2 4 2 2 6" xfId="37852"/>
    <cellStyle name="Comma 12 2 4 2 3" xfId="37853"/>
    <cellStyle name="Comma 12 2 4 2 3 2" xfId="37854"/>
    <cellStyle name="Comma 12 2 4 2 3 2 2" xfId="37855"/>
    <cellStyle name="Comma 12 2 4 2 3 2 3" xfId="37856"/>
    <cellStyle name="Comma 12 2 4 2 3 3" xfId="37857"/>
    <cellStyle name="Comma 12 2 4 2 3 3 2" xfId="37858"/>
    <cellStyle name="Comma 12 2 4 2 3 3 3" xfId="37859"/>
    <cellStyle name="Comma 12 2 4 2 3 4" xfId="37860"/>
    <cellStyle name="Comma 12 2 4 2 3 4 2" xfId="37861"/>
    <cellStyle name="Comma 12 2 4 2 3 5" xfId="37862"/>
    <cellStyle name="Comma 12 2 4 2 3 6" xfId="37863"/>
    <cellStyle name="Comma 12 2 4 2 4" xfId="37864"/>
    <cellStyle name="Comma 12 2 4 2 4 2" xfId="37865"/>
    <cellStyle name="Comma 12 2 4 2 4 2 2" xfId="37866"/>
    <cellStyle name="Comma 12 2 4 2 4 2 3" xfId="37867"/>
    <cellStyle name="Comma 12 2 4 2 4 3" xfId="37868"/>
    <cellStyle name="Comma 12 2 4 2 4 3 2" xfId="37869"/>
    <cellStyle name="Comma 12 2 4 2 4 4" xfId="37870"/>
    <cellStyle name="Comma 12 2 4 2 4 5" xfId="37871"/>
    <cellStyle name="Comma 12 2 4 2 5" xfId="37872"/>
    <cellStyle name="Comma 12 2 4 2 5 2" xfId="37873"/>
    <cellStyle name="Comma 12 2 4 2 5 3" xfId="37874"/>
    <cellStyle name="Comma 12 2 4 2 6" xfId="37875"/>
    <cellStyle name="Comma 12 2 4 2 6 2" xfId="37876"/>
    <cellStyle name="Comma 12 2 4 2 6 3" xfId="37877"/>
    <cellStyle name="Comma 12 2 4 2 7" xfId="37878"/>
    <cellStyle name="Comma 12 2 4 2 7 2" xfId="37879"/>
    <cellStyle name="Comma 12 2 4 2 8" xfId="37880"/>
    <cellStyle name="Comma 12 2 4 2 9" xfId="37881"/>
    <cellStyle name="Comma 12 2 4 3" xfId="37882"/>
    <cellStyle name="Comma 12 2 4 3 2" xfId="37883"/>
    <cellStyle name="Comma 12 2 4 3 2 2" xfId="37884"/>
    <cellStyle name="Comma 12 2 4 3 2 3" xfId="37885"/>
    <cellStyle name="Comma 12 2 4 3 3" xfId="37886"/>
    <cellStyle name="Comma 12 2 4 3 3 2" xfId="37887"/>
    <cellStyle name="Comma 12 2 4 3 3 3" xfId="37888"/>
    <cellStyle name="Comma 12 2 4 3 4" xfId="37889"/>
    <cellStyle name="Comma 12 2 4 3 4 2" xfId="37890"/>
    <cellStyle name="Comma 12 2 4 3 5" xfId="37891"/>
    <cellStyle name="Comma 12 2 4 3 6" xfId="37892"/>
    <cellStyle name="Comma 12 2 4 4" xfId="37893"/>
    <cellStyle name="Comma 12 2 4 4 2" xfId="37894"/>
    <cellStyle name="Comma 12 2 4 4 2 2" xfId="37895"/>
    <cellStyle name="Comma 12 2 4 4 2 3" xfId="37896"/>
    <cellStyle name="Comma 12 2 4 4 3" xfId="37897"/>
    <cellStyle name="Comma 12 2 4 4 3 2" xfId="37898"/>
    <cellStyle name="Comma 12 2 4 4 3 3" xfId="37899"/>
    <cellStyle name="Comma 12 2 4 4 4" xfId="37900"/>
    <cellStyle name="Comma 12 2 4 4 4 2" xfId="37901"/>
    <cellStyle name="Comma 12 2 4 4 5" xfId="37902"/>
    <cellStyle name="Comma 12 2 4 4 6" xfId="37903"/>
    <cellStyle name="Comma 12 2 4 5" xfId="37904"/>
    <cellStyle name="Comma 12 2 4 5 2" xfId="37905"/>
    <cellStyle name="Comma 12 2 4 5 2 2" xfId="37906"/>
    <cellStyle name="Comma 12 2 4 5 2 3" xfId="37907"/>
    <cellStyle name="Comma 12 2 4 5 3" xfId="37908"/>
    <cellStyle name="Comma 12 2 4 5 3 2" xfId="37909"/>
    <cellStyle name="Comma 12 2 4 5 4" xfId="37910"/>
    <cellStyle name="Comma 12 2 4 5 5" xfId="37911"/>
    <cellStyle name="Comma 12 2 4 6" xfId="37912"/>
    <cellStyle name="Comma 12 2 4 6 2" xfId="37913"/>
    <cellStyle name="Comma 12 2 4 6 3" xfId="37914"/>
    <cellStyle name="Comma 12 2 4 7" xfId="37915"/>
    <cellStyle name="Comma 12 2 4 7 2" xfId="37916"/>
    <cellStyle name="Comma 12 2 4 7 3" xfId="37917"/>
    <cellStyle name="Comma 12 2 4 8" xfId="37918"/>
    <cellStyle name="Comma 12 2 4 8 2" xfId="37919"/>
    <cellStyle name="Comma 12 2 4 9" xfId="37920"/>
    <cellStyle name="Comma 12 2 5" xfId="37921"/>
    <cellStyle name="Comma 12 2 5 2" xfId="37922"/>
    <cellStyle name="Comma 12 2 5 2 2" xfId="37923"/>
    <cellStyle name="Comma 12 2 5 2 2 2" xfId="37924"/>
    <cellStyle name="Comma 12 2 5 2 2 3" xfId="37925"/>
    <cellStyle name="Comma 12 2 5 2 3" xfId="37926"/>
    <cellStyle name="Comma 12 2 5 2 3 2" xfId="37927"/>
    <cellStyle name="Comma 12 2 5 2 3 3" xfId="37928"/>
    <cellStyle name="Comma 12 2 5 2 4" xfId="37929"/>
    <cellStyle name="Comma 12 2 5 2 4 2" xfId="37930"/>
    <cellStyle name="Comma 12 2 5 2 5" xfId="37931"/>
    <cellStyle name="Comma 12 2 5 2 6" xfId="37932"/>
    <cellStyle name="Comma 12 2 5 3" xfId="37933"/>
    <cellStyle name="Comma 12 2 5 3 2" xfId="37934"/>
    <cellStyle name="Comma 12 2 5 3 2 2" xfId="37935"/>
    <cellStyle name="Comma 12 2 5 3 2 3" xfId="37936"/>
    <cellStyle name="Comma 12 2 5 3 3" xfId="37937"/>
    <cellStyle name="Comma 12 2 5 3 3 2" xfId="37938"/>
    <cellStyle name="Comma 12 2 5 3 3 3" xfId="37939"/>
    <cellStyle name="Comma 12 2 5 3 4" xfId="37940"/>
    <cellStyle name="Comma 12 2 5 3 4 2" xfId="37941"/>
    <cellStyle name="Comma 12 2 5 3 5" xfId="37942"/>
    <cellStyle name="Comma 12 2 5 3 6" xfId="37943"/>
    <cellStyle name="Comma 12 2 5 4" xfId="37944"/>
    <cellStyle name="Comma 12 2 5 4 2" xfId="37945"/>
    <cellStyle name="Comma 12 2 5 4 2 2" xfId="37946"/>
    <cellStyle name="Comma 12 2 5 4 2 3" xfId="37947"/>
    <cellStyle name="Comma 12 2 5 4 3" xfId="37948"/>
    <cellStyle name="Comma 12 2 5 4 3 2" xfId="37949"/>
    <cellStyle name="Comma 12 2 5 4 4" xfId="37950"/>
    <cellStyle name="Comma 12 2 5 4 5" xfId="37951"/>
    <cellStyle name="Comma 12 2 5 5" xfId="37952"/>
    <cellStyle name="Comma 12 2 5 5 2" xfId="37953"/>
    <cellStyle name="Comma 12 2 5 5 3" xfId="37954"/>
    <cellStyle name="Comma 12 2 5 6" xfId="37955"/>
    <cellStyle name="Comma 12 2 5 6 2" xfId="37956"/>
    <cellStyle name="Comma 12 2 5 6 3" xfId="37957"/>
    <cellStyle name="Comma 12 2 5 7" xfId="37958"/>
    <cellStyle name="Comma 12 2 5 7 2" xfId="37959"/>
    <cellStyle name="Comma 12 2 5 8" xfId="37960"/>
    <cellStyle name="Comma 12 2 5 9" xfId="37961"/>
    <cellStyle name="Comma 12 2 6" xfId="37962"/>
    <cellStyle name="Comma 12 2 6 2" xfId="37963"/>
    <cellStyle name="Comma 12 2 6 2 2" xfId="37964"/>
    <cellStyle name="Comma 12 2 6 2 2 2" xfId="37965"/>
    <cellStyle name="Comma 12 2 6 2 2 3" xfId="37966"/>
    <cellStyle name="Comma 12 2 6 2 3" xfId="37967"/>
    <cellStyle name="Comma 12 2 6 2 3 2" xfId="37968"/>
    <cellStyle name="Comma 12 2 6 2 3 3" xfId="37969"/>
    <cellStyle name="Comma 12 2 6 2 4" xfId="37970"/>
    <cellStyle name="Comma 12 2 6 2 4 2" xfId="37971"/>
    <cellStyle name="Comma 12 2 6 2 5" xfId="37972"/>
    <cellStyle name="Comma 12 2 6 2 6" xfId="37973"/>
    <cellStyle name="Comma 12 2 6 3" xfId="37974"/>
    <cellStyle name="Comma 12 2 6 3 2" xfId="37975"/>
    <cellStyle name="Comma 12 2 6 3 2 2" xfId="37976"/>
    <cellStyle name="Comma 12 2 6 3 2 3" xfId="37977"/>
    <cellStyle name="Comma 12 2 6 3 3" xfId="37978"/>
    <cellStyle name="Comma 12 2 6 3 3 2" xfId="37979"/>
    <cellStyle name="Comma 12 2 6 3 3 3" xfId="37980"/>
    <cellStyle name="Comma 12 2 6 3 4" xfId="37981"/>
    <cellStyle name="Comma 12 2 6 3 4 2" xfId="37982"/>
    <cellStyle name="Comma 12 2 6 3 5" xfId="37983"/>
    <cellStyle name="Comma 12 2 6 3 6" xfId="37984"/>
    <cellStyle name="Comma 12 2 6 4" xfId="37985"/>
    <cellStyle name="Comma 12 2 6 4 2" xfId="37986"/>
    <cellStyle name="Comma 12 2 6 4 2 2" xfId="37987"/>
    <cellStyle name="Comma 12 2 6 4 2 3" xfId="37988"/>
    <cellStyle name="Comma 12 2 6 4 3" xfId="37989"/>
    <cellStyle name="Comma 12 2 6 4 3 2" xfId="37990"/>
    <cellStyle name="Comma 12 2 6 4 4" xfId="37991"/>
    <cellStyle name="Comma 12 2 6 4 5" xfId="37992"/>
    <cellStyle name="Comma 12 2 6 5" xfId="37993"/>
    <cellStyle name="Comma 12 2 6 5 2" xfId="37994"/>
    <cellStyle name="Comma 12 2 6 5 3" xfId="37995"/>
    <cellStyle name="Comma 12 2 6 6" xfId="37996"/>
    <cellStyle name="Comma 12 2 6 6 2" xfId="37997"/>
    <cellStyle name="Comma 12 2 6 6 3" xfId="37998"/>
    <cellStyle name="Comma 12 2 6 7" xfId="37999"/>
    <cellStyle name="Comma 12 2 6 7 2" xfId="38000"/>
    <cellStyle name="Comma 12 2 6 8" xfId="38001"/>
    <cellStyle name="Comma 12 2 6 9" xfId="38002"/>
    <cellStyle name="Comma 12 2 7" xfId="38003"/>
    <cellStyle name="Comma 12 2 7 2" xfId="38004"/>
    <cellStyle name="Comma 12 2 7 2 2" xfId="38005"/>
    <cellStyle name="Comma 12 2 7 2 3" xfId="38006"/>
    <cellStyle name="Comma 12 2 7 3" xfId="38007"/>
    <cellStyle name="Comma 12 2 7 3 2" xfId="38008"/>
    <cellStyle name="Comma 12 2 7 3 3" xfId="38009"/>
    <cellStyle name="Comma 12 2 7 4" xfId="38010"/>
    <cellStyle name="Comma 12 2 7 4 2" xfId="38011"/>
    <cellStyle name="Comma 12 2 7 5" xfId="38012"/>
    <cellStyle name="Comma 12 2 7 6" xfId="38013"/>
    <cellStyle name="Comma 12 2 8" xfId="38014"/>
    <cellStyle name="Comma 12 2 8 2" xfId="38015"/>
    <cellStyle name="Comma 12 2 8 2 2" xfId="38016"/>
    <cellStyle name="Comma 12 2 8 2 3" xfId="38017"/>
    <cellStyle name="Comma 12 2 8 3" xfId="38018"/>
    <cellStyle name="Comma 12 2 8 3 2" xfId="38019"/>
    <cellStyle name="Comma 12 2 8 3 3" xfId="38020"/>
    <cellStyle name="Comma 12 2 8 4" xfId="38021"/>
    <cellStyle name="Comma 12 2 8 4 2" xfId="38022"/>
    <cellStyle name="Comma 12 2 8 5" xfId="38023"/>
    <cellStyle name="Comma 12 2 8 6" xfId="38024"/>
    <cellStyle name="Comma 12 2 9" xfId="38025"/>
    <cellStyle name="Comma 12 2 9 2" xfId="38026"/>
    <cellStyle name="Comma 12 2 9 2 2" xfId="38027"/>
    <cellStyle name="Comma 12 2 9 2 3" xfId="38028"/>
    <cellStyle name="Comma 12 2 9 3" xfId="38029"/>
    <cellStyle name="Comma 12 2 9 3 2" xfId="38030"/>
    <cellStyle name="Comma 12 2 9 4" xfId="38031"/>
    <cellStyle name="Comma 12 2 9 5" xfId="38032"/>
    <cellStyle name="Comma 12 3" xfId="9446"/>
    <cellStyle name="Comma 12 3 10" xfId="38033"/>
    <cellStyle name="Comma 12 3 10 2" xfId="38034"/>
    <cellStyle name="Comma 12 3 10 3" xfId="38035"/>
    <cellStyle name="Comma 12 3 11" xfId="38036"/>
    <cellStyle name="Comma 12 3 11 2" xfId="38037"/>
    <cellStyle name="Comma 12 3 12" xfId="38038"/>
    <cellStyle name="Comma 12 3 13" xfId="38039"/>
    <cellStyle name="Comma 12 3 2" xfId="9447"/>
    <cellStyle name="Comma 12 3 2 10" xfId="38040"/>
    <cellStyle name="Comma 12 3 2 10 2" xfId="38041"/>
    <cellStyle name="Comma 12 3 2 11" xfId="38042"/>
    <cellStyle name="Comma 12 3 2 12" xfId="38043"/>
    <cellStyle name="Comma 12 3 2 2" xfId="38044"/>
    <cellStyle name="Comma 12 3 2 2 10" xfId="38045"/>
    <cellStyle name="Comma 12 3 2 2 2" xfId="38046"/>
    <cellStyle name="Comma 12 3 2 2 2 2" xfId="38047"/>
    <cellStyle name="Comma 12 3 2 2 2 2 2" xfId="38048"/>
    <cellStyle name="Comma 12 3 2 2 2 2 2 2" xfId="38049"/>
    <cellStyle name="Comma 12 3 2 2 2 2 2 3" xfId="38050"/>
    <cellStyle name="Comma 12 3 2 2 2 2 3" xfId="38051"/>
    <cellStyle name="Comma 12 3 2 2 2 2 3 2" xfId="38052"/>
    <cellStyle name="Comma 12 3 2 2 2 2 3 3" xfId="38053"/>
    <cellStyle name="Comma 12 3 2 2 2 2 4" xfId="38054"/>
    <cellStyle name="Comma 12 3 2 2 2 2 4 2" xfId="38055"/>
    <cellStyle name="Comma 12 3 2 2 2 2 5" xfId="38056"/>
    <cellStyle name="Comma 12 3 2 2 2 2 6" xfId="38057"/>
    <cellStyle name="Comma 12 3 2 2 2 3" xfId="38058"/>
    <cellStyle name="Comma 12 3 2 2 2 3 2" xfId="38059"/>
    <cellStyle name="Comma 12 3 2 2 2 3 2 2" xfId="38060"/>
    <cellStyle name="Comma 12 3 2 2 2 3 2 3" xfId="38061"/>
    <cellStyle name="Comma 12 3 2 2 2 3 3" xfId="38062"/>
    <cellStyle name="Comma 12 3 2 2 2 3 3 2" xfId="38063"/>
    <cellStyle name="Comma 12 3 2 2 2 3 3 3" xfId="38064"/>
    <cellStyle name="Comma 12 3 2 2 2 3 4" xfId="38065"/>
    <cellStyle name="Comma 12 3 2 2 2 3 4 2" xfId="38066"/>
    <cellStyle name="Comma 12 3 2 2 2 3 5" xfId="38067"/>
    <cellStyle name="Comma 12 3 2 2 2 3 6" xfId="38068"/>
    <cellStyle name="Comma 12 3 2 2 2 4" xfId="38069"/>
    <cellStyle name="Comma 12 3 2 2 2 4 2" xfId="38070"/>
    <cellStyle name="Comma 12 3 2 2 2 4 2 2" xfId="38071"/>
    <cellStyle name="Comma 12 3 2 2 2 4 2 3" xfId="38072"/>
    <cellStyle name="Comma 12 3 2 2 2 4 3" xfId="38073"/>
    <cellStyle name="Comma 12 3 2 2 2 4 3 2" xfId="38074"/>
    <cellStyle name="Comma 12 3 2 2 2 4 4" xfId="38075"/>
    <cellStyle name="Comma 12 3 2 2 2 4 5" xfId="38076"/>
    <cellStyle name="Comma 12 3 2 2 2 5" xfId="38077"/>
    <cellStyle name="Comma 12 3 2 2 2 5 2" xfId="38078"/>
    <cellStyle name="Comma 12 3 2 2 2 5 3" xfId="38079"/>
    <cellStyle name="Comma 12 3 2 2 2 6" xfId="38080"/>
    <cellStyle name="Comma 12 3 2 2 2 6 2" xfId="38081"/>
    <cellStyle name="Comma 12 3 2 2 2 6 3" xfId="38082"/>
    <cellStyle name="Comma 12 3 2 2 2 7" xfId="38083"/>
    <cellStyle name="Comma 12 3 2 2 2 7 2" xfId="38084"/>
    <cellStyle name="Comma 12 3 2 2 2 8" xfId="38085"/>
    <cellStyle name="Comma 12 3 2 2 2 9" xfId="38086"/>
    <cellStyle name="Comma 12 3 2 2 3" xfId="38087"/>
    <cellStyle name="Comma 12 3 2 2 3 2" xfId="38088"/>
    <cellStyle name="Comma 12 3 2 2 3 2 2" xfId="38089"/>
    <cellStyle name="Comma 12 3 2 2 3 2 3" xfId="38090"/>
    <cellStyle name="Comma 12 3 2 2 3 3" xfId="38091"/>
    <cellStyle name="Comma 12 3 2 2 3 3 2" xfId="38092"/>
    <cellStyle name="Comma 12 3 2 2 3 3 3" xfId="38093"/>
    <cellStyle name="Comma 12 3 2 2 3 4" xfId="38094"/>
    <cellStyle name="Comma 12 3 2 2 3 4 2" xfId="38095"/>
    <cellStyle name="Comma 12 3 2 2 3 5" xfId="38096"/>
    <cellStyle name="Comma 12 3 2 2 3 6" xfId="38097"/>
    <cellStyle name="Comma 12 3 2 2 4" xfId="38098"/>
    <cellStyle name="Comma 12 3 2 2 4 2" xfId="38099"/>
    <cellStyle name="Comma 12 3 2 2 4 2 2" xfId="38100"/>
    <cellStyle name="Comma 12 3 2 2 4 2 3" xfId="38101"/>
    <cellStyle name="Comma 12 3 2 2 4 3" xfId="38102"/>
    <cellStyle name="Comma 12 3 2 2 4 3 2" xfId="38103"/>
    <cellStyle name="Comma 12 3 2 2 4 3 3" xfId="38104"/>
    <cellStyle name="Comma 12 3 2 2 4 4" xfId="38105"/>
    <cellStyle name="Comma 12 3 2 2 4 4 2" xfId="38106"/>
    <cellStyle name="Comma 12 3 2 2 4 5" xfId="38107"/>
    <cellStyle name="Comma 12 3 2 2 4 6" xfId="38108"/>
    <cellStyle name="Comma 12 3 2 2 5" xfId="38109"/>
    <cellStyle name="Comma 12 3 2 2 5 2" xfId="38110"/>
    <cellStyle name="Comma 12 3 2 2 5 2 2" xfId="38111"/>
    <cellStyle name="Comma 12 3 2 2 5 2 3" xfId="38112"/>
    <cellStyle name="Comma 12 3 2 2 5 3" xfId="38113"/>
    <cellStyle name="Comma 12 3 2 2 5 3 2" xfId="38114"/>
    <cellStyle name="Comma 12 3 2 2 5 4" xfId="38115"/>
    <cellStyle name="Comma 12 3 2 2 5 5" xfId="38116"/>
    <cellStyle name="Comma 12 3 2 2 6" xfId="38117"/>
    <cellStyle name="Comma 12 3 2 2 6 2" xfId="38118"/>
    <cellStyle name="Comma 12 3 2 2 6 3" xfId="38119"/>
    <cellStyle name="Comma 12 3 2 2 7" xfId="38120"/>
    <cellStyle name="Comma 12 3 2 2 7 2" xfId="38121"/>
    <cellStyle name="Comma 12 3 2 2 7 3" xfId="38122"/>
    <cellStyle name="Comma 12 3 2 2 8" xfId="38123"/>
    <cellStyle name="Comma 12 3 2 2 8 2" xfId="38124"/>
    <cellStyle name="Comma 12 3 2 2 9" xfId="38125"/>
    <cellStyle name="Comma 12 3 2 3" xfId="38126"/>
    <cellStyle name="Comma 12 3 2 3 2" xfId="38127"/>
    <cellStyle name="Comma 12 3 2 3 2 2" xfId="38128"/>
    <cellStyle name="Comma 12 3 2 3 2 2 2" xfId="38129"/>
    <cellStyle name="Comma 12 3 2 3 2 2 3" xfId="38130"/>
    <cellStyle name="Comma 12 3 2 3 2 3" xfId="38131"/>
    <cellStyle name="Comma 12 3 2 3 2 3 2" xfId="38132"/>
    <cellStyle name="Comma 12 3 2 3 2 3 3" xfId="38133"/>
    <cellStyle name="Comma 12 3 2 3 2 4" xfId="38134"/>
    <cellStyle name="Comma 12 3 2 3 2 4 2" xfId="38135"/>
    <cellStyle name="Comma 12 3 2 3 2 5" xfId="38136"/>
    <cellStyle name="Comma 12 3 2 3 2 6" xfId="38137"/>
    <cellStyle name="Comma 12 3 2 3 3" xfId="38138"/>
    <cellStyle name="Comma 12 3 2 3 3 2" xfId="38139"/>
    <cellStyle name="Comma 12 3 2 3 3 2 2" xfId="38140"/>
    <cellStyle name="Comma 12 3 2 3 3 2 3" xfId="38141"/>
    <cellStyle name="Comma 12 3 2 3 3 3" xfId="38142"/>
    <cellStyle name="Comma 12 3 2 3 3 3 2" xfId="38143"/>
    <cellStyle name="Comma 12 3 2 3 3 3 3" xfId="38144"/>
    <cellStyle name="Comma 12 3 2 3 3 4" xfId="38145"/>
    <cellStyle name="Comma 12 3 2 3 3 4 2" xfId="38146"/>
    <cellStyle name="Comma 12 3 2 3 3 5" xfId="38147"/>
    <cellStyle name="Comma 12 3 2 3 3 6" xfId="38148"/>
    <cellStyle name="Comma 12 3 2 3 4" xfId="38149"/>
    <cellStyle name="Comma 12 3 2 3 4 2" xfId="38150"/>
    <cellStyle name="Comma 12 3 2 3 4 2 2" xfId="38151"/>
    <cellStyle name="Comma 12 3 2 3 4 2 3" xfId="38152"/>
    <cellStyle name="Comma 12 3 2 3 4 3" xfId="38153"/>
    <cellStyle name="Comma 12 3 2 3 4 3 2" xfId="38154"/>
    <cellStyle name="Comma 12 3 2 3 4 4" xfId="38155"/>
    <cellStyle name="Comma 12 3 2 3 4 5" xfId="38156"/>
    <cellStyle name="Comma 12 3 2 3 5" xfId="38157"/>
    <cellStyle name="Comma 12 3 2 3 5 2" xfId="38158"/>
    <cellStyle name="Comma 12 3 2 3 5 3" xfId="38159"/>
    <cellStyle name="Comma 12 3 2 3 6" xfId="38160"/>
    <cellStyle name="Comma 12 3 2 3 6 2" xfId="38161"/>
    <cellStyle name="Comma 12 3 2 3 6 3" xfId="38162"/>
    <cellStyle name="Comma 12 3 2 3 7" xfId="38163"/>
    <cellStyle name="Comma 12 3 2 3 7 2" xfId="38164"/>
    <cellStyle name="Comma 12 3 2 3 8" xfId="38165"/>
    <cellStyle name="Comma 12 3 2 3 9" xfId="38166"/>
    <cellStyle name="Comma 12 3 2 4" xfId="38167"/>
    <cellStyle name="Comma 12 3 2 4 2" xfId="38168"/>
    <cellStyle name="Comma 12 3 2 4 2 2" xfId="38169"/>
    <cellStyle name="Comma 12 3 2 4 2 2 2" xfId="38170"/>
    <cellStyle name="Comma 12 3 2 4 2 2 3" xfId="38171"/>
    <cellStyle name="Comma 12 3 2 4 2 3" xfId="38172"/>
    <cellStyle name="Comma 12 3 2 4 2 3 2" xfId="38173"/>
    <cellStyle name="Comma 12 3 2 4 2 3 3" xfId="38174"/>
    <cellStyle name="Comma 12 3 2 4 2 4" xfId="38175"/>
    <cellStyle name="Comma 12 3 2 4 2 4 2" xfId="38176"/>
    <cellStyle name="Comma 12 3 2 4 2 5" xfId="38177"/>
    <cellStyle name="Comma 12 3 2 4 2 6" xfId="38178"/>
    <cellStyle name="Comma 12 3 2 4 3" xfId="38179"/>
    <cellStyle name="Comma 12 3 2 4 3 2" xfId="38180"/>
    <cellStyle name="Comma 12 3 2 4 3 2 2" xfId="38181"/>
    <cellStyle name="Comma 12 3 2 4 3 2 3" xfId="38182"/>
    <cellStyle name="Comma 12 3 2 4 3 3" xfId="38183"/>
    <cellStyle name="Comma 12 3 2 4 3 3 2" xfId="38184"/>
    <cellStyle name="Comma 12 3 2 4 3 3 3" xfId="38185"/>
    <cellStyle name="Comma 12 3 2 4 3 4" xfId="38186"/>
    <cellStyle name="Comma 12 3 2 4 3 4 2" xfId="38187"/>
    <cellStyle name="Comma 12 3 2 4 3 5" xfId="38188"/>
    <cellStyle name="Comma 12 3 2 4 3 6" xfId="38189"/>
    <cellStyle name="Comma 12 3 2 4 4" xfId="38190"/>
    <cellStyle name="Comma 12 3 2 4 4 2" xfId="38191"/>
    <cellStyle name="Comma 12 3 2 4 4 2 2" xfId="38192"/>
    <cellStyle name="Comma 12 3 2 4 4 2 3" xfId="38193"/>
    <cellStyle name="Comma 12 3 2 4 4 3" xfId="38194"/>
    <cellStyle name="Comma 12 3 2 4 4 3 2" xfId="38195"/>
    <cellStyle name="Comma 12 3 2 4 4 4" xfId="38196"/>
    <cellStyle name="Comma 12 3 2 4 4 5" xfId="38197"/>
    <cellStyle name="Comma 12 3 2 4 5" xfId="38198"/>
    <cellStyle name="Comma 12 3 2 4 5 2" xfId="38199"/>
    <cellStyle name="Comma 12 3 2 4 5 3" xfId="38200"/>
    <cellStyle name="Comma 12 3 2 4 6" xfId="38201"/>
    <cellStyle name="Comma 12 3 2 4 6 2" xfId="38202"/>
    <cellStyle name="Comma 12 3 2 4 6 3" xfId="38203"/>
    <cellStyle name="Comma 12 3 2 4 7" xfId="38204"/>
    <cellStyle name="Comma 12 3 2 4 7 2" xfId="38205"/>
    <cellStyle name="Comma 12 3 2 4 8" xfId="38206"/>
    <cellStyle name="Comma 12 3 2 4 9" xfId="38207"/>
    <cellStyle name="Comma 12 3 2 5" xfId="38208"/>
    <cellStyle name="Comma 12 3 2 5 2" xfId="38209"/>
    <cellStyle name="Comma 12 3 2 5 2 2" xfId="38210"/>
    <cellStyle name="Comma 12 3 2 5 2 3" xfId="38211"/>
    <cellStyle name="Comma 12 3 2 5 3" xfId="38212"/>
    <cellStyle name="Comma 12 3 2 5 3 2" xfId="38213"/>
    <cellStyle name="Comma 12 3 2 5 3 3" xfId="38214"/>
    <cellStyle name="Comma 12 3 2 5 4" xfId="38215"/>
    <cellStyle name="Comma 12 3 2 5 4 2" xfId="38216"/>
    <cellStyle name="Comma 12 3 2 5 5" xfId="38217"/>
    <cellStyle name="Comma 12 3 2 5 6" xfId="38218"/>
    <cellStyle name="Comma 12 3 2 6" xfId="38219"/>
    <cellStyle name="Comma 12 3 2 6 2" xfId="38220"/>
    <cellStyle name="Comma 12 3 2 6 2 2" xfId="38221"/>
    <cellStyle name="Comma 12 3 2 6 2 3" xfId="38222"/>
    <cellStyle name="Comma 12 3 2 6 3" xfId="38223"/>
    <cellStyle name="Comma 12 3 2 6 3 2" xfId="38224"/>
    <cellStyle name="Comma 12 3 2 6 3 3" xfId="38225"/>
    <cellStyle name="Comma 12 3 2 6 4" xfId="38226"/>
    <cellStyle name="Comma 12 3 2 6 4 2" xfId="38227"/>
    <cellStyle name="Comma 12 3 2 6 5" xfId="38228"/>
    <cellStyle name="Comma 12 3 2 6 6" xfId="38229"/>
    <cellStyle name="Comma 12 3 2 7" xfId="38230"/>
    <cellStyle name="Comma 12 3 2 7 2" xfId="38231"/>
    <cellStyle name="Comma 12 3 2 7 2 2" xfId="38232"/>
    <cellStyle name="Comma 12 3 2 7 2 3" xfId="38233"/>
    <cellStyle name="Comma 12 3 2 7 3" xfId="38234"/>
    <cellStyle name="Comma 12 3 2 7 3 2" xfId="38235"/>
    <cellStyle name="Comma 12 3 2 7 4" xfId="38236"/>
    <cellStyle name="Comma 12 3 2 7 5" xfId="38237"/>
    <cellStyle name="Comma 12 3 2 8" xfId="38238"/>
    <cellStyle name="Comma 12 3 2 8 2" xfId="38239"/>
    <cellStyle name="Comma 12 3 2 8 3" xfId="38240"/>
    <cellStyle name="Comma 12 3 2 9" xfId="38241"/>
    <cellStyle name="Comma 12 3 2 9 2" xfId="38242"/>
    <cellStyle name="Comma 12 3 2 9 3" xfId="38243"/>
    <cellStyle name="Comma 12 3 3" xfId="38244"/>
    <cellStyle name="Comma 12 3 3 10" xfId="38245"/>
    <cellStyle name="Comma 12 3 3 2" xfId="38246"/>
    <cellStyle name="Comma 12 3 3 2 2" xfId="38247"/>
    <cellStyle name="Comma 12 3 3 2 2 2" xfId="38248"/>
    <cellStyle name="Comma 12 3 3 2 2 2 2" xfId="38249"/>
    <cellStyle name="Comma 12 3 3 2 2 2 3" xfId="38250"/>
    <cellStyle name="Comma 12 3 3 2 2 3" xfId="38251"/>
    <cellStyle name="Comma 12 3 3 2 2 3 2" xfId="38252"/>
    <cellStyle name="Comma 12 3 3 2 2 3 3" xfId="38253"/>
    <cellStyle name="Comma 12 3 3 2 2 4" xfId="38254"/>
    <cellStyle name="Comma 12 3 3 2 2 4 2" xfId="38255"/>
    <cellStyle name="Comma 12 3 3 2 2 5" xfId="38256"/>
    <cellStyle name="Comma 12 3 3 2 2 6" xfId="38257"/>
    <cellStyle name="Comma 12 3 3 2 3" xfId="38258"/>
    <cellStyle name="Comma 12 3 3 2 3 2" xfId="38259"/>
    <cellStyle name="Comma 12 3 3 2 3 2 2" xfId="38260"/>
    <cellStyle name="Comma 12 3 3 2 3 2 3" xfId="38261"/>
    <cellStyle name="Comma 12 3 3 2 3 3" xfId="38262"/>
    <cellStyle name="Comma 12 3 3 2 3 3 2" xfId="38263"/>
    <cellStyle name="Comma 12 3 3 2 3 3 3" xfId="38264"/>
    <cellStyle name="Comma 12 3 3 2 3 4" xfId="38265"/>
    <cellStyle name="Comma 12 3 3 2 3 4 2" xfId="38266"/>
    <cellStyle name="Comma 12 3 3 2 3 5" xfId="38267"/>
    <cellStyle name="Comma 12 3 3 2 3 6" xfId="38268"/>
    <cellStyle name="Comma 12 3 3 2 4" xfId="38269"/>
    <cellStyle name="Comma 12 3 3 2 4 2" xfId="38270"/>
    <cellStyle name="Comma 12 3 3 2 4 2 2" xfId="38271"/>
    <cellStyle name="Comma 12 3 3 2 4 2 3" xfId="38272"/>
    <cellStyle name="Comma 12 3 3 2 4 3" xfId="38273"/>
    <cellStyle name="Comma 12 3 3 2 4 3 2" xfId="38274"/>
    <cellStyle name="Comma 12 3 3 2 4 4" xfId="38275"/>
    <cellStyle name="Comma 12 3 3 2 4 5" xfId="38276"/>
    <cellStyle name="Comma 12 3 3 2 5" xfId="38277"/>
    <cellStyle name="Comma 12 3 3 2 5 2" xfId="38278"/>
    <cellStyle name="Comma 12 3 3 2 5 3" xfId="38279"/>
    <cellStyle name="Comma 12 3 3 2 6" xfId="38280"/>
    <cellStyle name="Comma 12 3 3 2 6 2" xfId="38281"/>
    <cellStyle name="Comma 12 3 3 2 6 3" xfId="38282"/>
    <cellStyle name="Comma 12 3 3 2 7" xfId="38283"/>
    <cellStyle name="Comma 12 3 3 2 7 2" xfId="38284"/>
    <cellStyle name="Comma 12 3 3 2 8" xfId="38285"/>
    <cellStyle name="Comma 12 3 3 2 9" xfId="38286"/>
    <cellStyle name="Comma 12 3 3 3" xfId="38287"/>
    <cellStyle name="Comma 12 3 3 3 2" xfId="38288"/>
    <cellStyle name="Comma 12 3 3 3 2 2" xfId="38289"/>
    <cellStyle name="Comma 12 3 3 3 2 3" xfId="38290"/>
    <cellStyle name="Comma 12 3 3 3 3" xfId="38291"/>
    <cellStyle name="Comma 12 3 3 3 3 2" xfId="38292"/>
    <cellStyle name="Comma 12 3 3 3 3 3" xfId="38293"/>
    <cellStyle name="Comma 12 3 3 3 4" xfId="38294"/>
    <cellStyle name="Comma 12 3 3 3 4 2" xfId="38295"/>
    <cellStyle name="Comma 12 3 3 3 5" xfId="38296"/>
    <cellStyle name="Comma 12 3 3 3 6" xfId="38297"/>
    <cellStyle name="Comma 12 3 3 4" xfId="38298"/>
    <cellStyle name="Comma 12 3 3 4 2" xfId="38299"/>
    <cellStyle name="Comma 12 3 3 4 2 2" xfId="38300"/>
    <cellStyle name="Comma 12 3 3 4 2 3" xfId="38301"/>
    <cellStyle name="Comma 12 3 3 4 3" xfId="38302"/>
    <cellStyle name="Comma 12 3 3 4 3 2" xfId="38303"/>
    <cellStyle name="Comma 12 3 3 4 3 3" xfId="38304"/>
    <cellStyle name="Comma 12 3 3 4 4" xfId="38305"/>
    <cellStyle name="Comma 12 3 3 4 4 2" xfId="38306"/>
    <cellStyle name="Comma 12 3 3 4 5" xfId="38307"/>
    <cellStyle name="Comma 12 3 3 4 6" xfId="38308"/>
    <cellStyle name="Comma 12 3 3 5" xfId="38309"/>
    <cellStyle name="Comma 12 3 3 5 2" xfId="38310"/>
    <cellStyle name="Comma 12 3 3 5 2 2" xfId="38311"/>
    <cellStyle name="Comma 12 3 3 5 2 3" xfId="38312"/>
    <cellStyle name="Comma 12 3 3 5 3" xfId="38313"/>
    <cellStyle name="Comma 12 3 3 5 3 2" xfId="38314"/>
    <cellStyle name="Comma 12 3 3 5 4" xfId="38315"/>
    <cellStyle name="Comma 12 3 3 5 5" xfId="38316"/>
    <cellStyle name="Comma 12 3 3 6" xfId="38317"/>
    <cellStyle name="Comma 12 3 3 6 2" xfId="38318"/>
    <cellStyle name="Comma 12 3 3 6 3" xfId="38319"/>
    <cellStyle name="Comma 12 3 3 7" xfId="38320"/>
    <cellStyle name="Comma 12 3 3 7 2" xfId="38321"/>
    <cellStyle name="Comma 12 3 3 7 3" xfId="38322"/>
    <cellStyle name="Comma 12 3 3 8" xfId="38323"/>
    <cellStyle name="Comma 12 3 3 8 2" xfId="38324"/>
    <cellStyle name="Comma 12 3 3 9" xfId="38325"/>
    <cellStyle name="Comma 12 3 4" xfId="38326"/>
    <cellStyle name="Comma 12 3 4 2" xfId="38327"/>
    <cellStyle name="Comma 12 3 4 2 2" xfId="38328"/>
    <cellStyle name="Comma 12 3 4 2 2 2" xfId="38329"/>
    <cellStyle name="Comma 12 3 4 2 2 3" xfId="38330"/>
    <cellStyle name="Comma 12 3 4 2 3" xfId="38331"/>
    <cellStyle name="Comma 12 3 4 2 3 2" xfId="38332"/>
    <cellStyle name="Comma 12 3 4 2 3 3" xfId="38333"/>
    <cellStyle name="Comma 12 3 4 2 4" xfId="38334"/>
    <cellStyle name="Comma 12 3 4 2 4 2" xfId="38335"/>
    <cellStyle name="Comma 12 3 4 2 5" xfId="38336"/>
    <cellStyle name="Comma 12 3 4 2 6" xfId="38337"/>
    <cellStyle name="Comma 12 3 4 3" xfId="38338"/>
    <cellStyle name="Comma 12 3 4 3 2" xfId="38339"/>
    <cellStyle name="Comma 12 3 4 3 2 2" xfId="38340"/>
    <cellStyle name="Comma 12 3 4 3 2 3" xfId="38341"/>
    <cellStyle name="Comma 12 3 4 3 3" xfId="38342"/>
    <cellStyle name="Comma 12 3 4 3 3 2" xfId="38343"/>
    <cellStyle name="Comma 12 3 4 3 3 3" xfId="38344"/>
    <cellStyle name="Comma 12 3 4 3 4" xfId="38345"/>
    <cellStyle name="Comma 12 3 4 3 4 2" xfId="38346"/>
    <cellStyle name="Comma 12 3 4 3 5" xfId="38347"/>
    <cellStyle name="Comma 12 3 4 3 6" xfId="38348"/>
    <cellStyle name="Comma 12 3 4 4" xfId="38349"/>
    <cellStyle name="Comma 12 3 4 4 2" xfId="38350"/>
    <cellStyle name="Comma 12 3 4 4 2 2" xfId="38351"/>
    <cellStyle name="Comma 12 3 4 4 2 3" xfId="38352"/>
    <cellStyle name="Comma 12 3 4 4 3" xfId="38353"/>
    <cellStyle name="Comma 12 3 4 4 3 2" xfId="38354"/>
    <cellStyle name="Comma 12 3 4 4 4" xfId="38355"/>
    <cellStyle name="Comma 12 3 4 4 5" xfId="38356"/>
    <cellStyle name="Comma 12 3 4 5" xfId="38357"/>
    <cellStyle name="Comma 12 3 4 5 2" xfId="38358"/>
    <cellStyle name="Comma 12 3 4 5 3" xfId="38359"/>
    <cellStyle name="Comma 12 3 4 6" xfId="38360"/>
    <cellStyle name="Comma 12 3 4 6 2" xfId="38361"/>
    <cellStyle name="Comma 12 3 4 6 3" xfId="38362"/>
    <cellStyle name="Comma 12 3 4 7" xfId="38363"/>
    <cellStyle name="Comma 12 3 4 7 2" xfId="38364"/>
    <cellStyle name="Comma 12 3 4 8" xfId="38365"/>
    <cellStyle name="Comma 12 3 4 9" xfId="38366"/>
    <cellStyle name="Comma 12 3 5" xfId="38367"/>
    <cellStyle name="Comma 12 3 5 2" xfId="38368"/>
    <cellStyle name="Comma 12 3 5 2 2" xfId="38369"/>
    <cellStyle name="Comma 12 3 5 2 2 2" xfId="38370"/>
    <cellStyle name="Comma 12 3 5 2 2 3" xfId="38371"/>
    <cellStyle name="Comma 12 3 5 2 3" xfId="38372"/>
    <cellStyle name="Comma 12 3 5 2 3 2" xfId="38373"/>
    <cellStyle name="Comma 12 3 5 2 3 3" xfId="38374"/>
    <cellStyle name="Comma 12 3 5 2 4" xfId="38375"/>
    <cellStyle name="Comma 12 3 5 2 4 2" xfId="38376"/>
    <cellStyle name="Comma 12 3 5 2 5" xfId="38377"/>
    <cellStyle name="Comma 12 3 5 2 6" xfId="38378"/>
    <cellStyle name="Comma 12 3 5 3" xfId="38379"/>
    <cellStyle name="Comma 12 3 5 3 2" xfId="38380"/>
    <cellStyle name="Comma 12 3 5 3 2 2" xfId="38381"/>
    <cellStyle name="Comma 12 3 5 3 2 3" xfId="38382"/>
    <cellStyle name="Comma 12 3 5 3 3" xfId="38383"/>
    <cellStyle name="Comma 12 3 5 3 3 2" xfId="38384"/>
    <cellStyle name="Comma 12 3 5 3 3 3" xfId="38385"/>
    <cellStyle name="Comma 12 3 5 3 4" xfId="38386"/>
    <cellStyle name="Comma 12 3 5 3 4 2" xfId="38387"/>
    <cellStyle name="Comma 12 3 5 3 5" xfId="38388"/>
    <cellStyle name="Comma 12 3 5 3 6" xfId="38389"/>
    <cellStyle name="Comma 12 3 5 4" xfId="38390"/>
    <cellStyle name="Comma 12 3 5 4 2" xfId="38391"/>
    <cellStyle name="Comma 12 3 5 4 2 2" xfId="38392"/>
    <cellStyle name="Comma 12 3 5 4 2 3" xfId="38393"/>
    <cellStyle name="Comma 12 3 5 4 3" xfId="38394"/>
    <cellStyle name="Comma 12 3 5 4 3 2" xfId="38395"/>
    <cellStyle name="Comma 12 3 5 4 4" xfId="38396"/>
    <cellStyle name="Comma 12 3 5 4 5" xfId="38397"/>
    <cellStyle name="Comma 12 3 5 5" xfId="38398"/>
    <cellStyle name="Comma 12 3 5 5 2" xfId="38399"/>
    <cellStyle name="Comma 12 3 5 5 3" xfId="38400"/>
    <cellStyle name="Comma 12 3 5 6" xfId="38401"/>
    <cellStyle name="Comma 12 3 5 6 2" xfId="38402"/>
    <cellStyle name="Comma 12 3 5 6 3" xfId="38403"/>
    <cellStyle name="Comma 12 3 5 7" xfId="38404"/>
    <cellStyle name="Comma 12 3 5 7 2" xfId="38405"/>
    <cellStyle name="Comma 12 3 5 8" xfId="38406"/>
    <cellStyle name="Comma 12 3 5 9" xfId="38407"/>
    <cellStyle name="Comma 12 3 6" xfId="38408"/>
    <cellStyle name="Comma 12 3 6 2" xfId="38409"/>
    <cellStyle name="Comma 12 3 6 2 2" xfId="38410"/>
    <cellStyle name="Comma 12 3 6 2 3" xfId="38411"/>
    <cellStyle name="Comma 12 3 6 3" xfId="38412"/>
    <cellStyle name="Comma 12 3 6 3 2" xfId="38413"/>
    <cellStyle name="Comma 12 3 6 3 3" xfId="38414"/>
    <cellStyle name="Comma 12 3 6 4" xfId="38415"/>
    <cellStyle name="Comma 12 3 6 4 2" xfId="38416"/>
    <cellStyle name="Comma 12 3 6 5" xfId="38417"/>
    <cellStyle name="Comma 12 3 6 6" xfId="38418"/>
    <cellStyle name="Comma 12 3 7" xfId="38419"/>
    <cellStyle name="Comma 12 3 7 2" xfId="38420"/>
    <cellStyle name="Comma 12 3 7 2 2" xfId="38421"/>
    <cellStyle name="Comma 12 3 7 2 3" xfId="38422"/>
    <cellStyle name="Comma 12 3 7 3" xfId="38423"/>
    <cellStyle name="Comma 12 3 7 3 2" xfId="38424"/>
    <cellStyle name="Comma 12 3 7 3 3" xfId="38425"/>
    <cellStyle name="Comma 12 3 7 4" xfId="38426"/>
    <cellStyle name="Comma 12 3 7 4 2" xfId="38427"/>
    <cellStyle name="Comma 12 3 7 5" xfId="38428"/>
    <cellStyle name="Comma 12 3 7 6" xfId="38429"/>
    <cellStyle name="Comma 12 3 8" xfId="38430"/>
    <cellStyle name="Comma 12 3 8 2" xfId="38431"/>
    <cellStyle name="Comma 12 3 8 2 2" xfId="38432"/>
    <cellStyle name="Comma 12 3 8 2 3" xfId="38433"/>
    <cellStyle name="Comma 12 3 8 3" xfId="38434"/>
    <cellStyle name="Comma 12 3 8 3 2" xfId="38435"/>
    <cellStyle name="Comma 12 3 8 4" xfId="38436"/>
    <cellStyle name="Comma 12 3 8 5" xfId="38437"/>
    <cellStyle name="Comma 12 3 9" xfId="38438"/>
    <cellStyle name="Comma 12 3 9 2" xfId="38439"/>
    <cellStyle name="Comma 12 3 9 3" xfId="38440"/>
    <cellStyle name="Comma 12 4" xfId="9448"/>
    <cellStyle name="Comma 12 4 10" xfId="38441"/>
    <cellStyle name="Comma 12 4 10 2" xfId="38442"/>
    <cellStyle name="Comma 12 4 11" xfId="38443"/>
    <cellStyle name="Comma 12 4 12" xfId="38444"/>
    <cellStyle name="Comma 12 4 2" xfId="38445"/>
    <cellStyle name="Comma 12 4 2 10" xfId="38446"/>
    <cellStyle name="Comma 12 4 2 2" xfId="38447"/>
    <cellStyle name="Comma 12 4 2 2 2" xfId="38448"/>
    <cellStyle name="Comma 12 4 2 2 2 2" xfId="38449"/>
    <cellStyle name="Comma 12 4 2 2 2 2 2" xfId="38450"/>
    <cellStyle name="Comma 12 4 2 2 2 2 3" xfId="38451"/>
    <cellStyle name="Comma 12 4 2 2 2 3" xfId="38452"/>
    <cellStyle name="Comma 12 4 2 2 2 3 2" xfId="38453"/>
    <cellStyle name="Comma 12 4 2 2 2 3 3" xfId="38454"/>
    <cellStyle name="Comma 12 4 2 2 2 4" xfId="38455"/>
    <cellStyle name="Comma 12 4 2 2 2 4 2" xfId="38456"/>
    <cellStyle name="Comma 12 4 2 2 2 5" xfId="38457"/>
    <cellStyle name="Comma 12 4 2 2 2 6" xfId="38458"/>
    <cellStyle name="Comma 12 4 2 2 3" xfId="38459"/>
    <cellStyle name="Comma 12 4 2 2 3 2" xfId="38460"/>
    <cellStyle name="Comma 12 4 2 2 3 2 2" xfId="38461"/>
    <cellStyle name="Comma 12 4 2 2 3 2 3" xfId="38462"/>
    <cellStyle name="Comma 12 4 2 2 3 3" xfId="38463"/>
    <cellStyle name="Comma 12 4 2 2 3 3 2" xfId="38464"/>
    <cellStyle name="Comma 12 4 2 2 3 3 3" xfId="38465"/>
    <cellStyle name="Comma 12 4 2 2 3 4" xfId="38466"/>
    <cellStyle name="Comma 12 4 2 2 3 4 2" xfId="38467"/>
    <cellStyle name="Comma 12 4 2 2 3 5" xfId="38468"/>
    <cellStyle name="Comma 12 4 2 2 3 6" xfId="38469"/>
    <cellStyle name="Comma 12 4 2 2 4" xfId="38470"/>
    <cellStyle name="Comma 12 4 2 2 4 2" xfId="38471"/>
    <cellStyle name="Comma 12 4 2 2 4 2 2" xfId="38472"/>
    <cellStyle name="Comma 12 4 2 2 4 2 3" xfId="38473"/>
    <cellStyle name="Comma 12 4 2 2 4 3" xfId="38474"/>
    <cellStyle name="Comma 12 4 2 2 4 3 2" xfId="38475"/>
    <cellStyle name="Comma 12 4 2 2 4 4" xfId="38476"/>
    <cellStyle name="Comma 12 4 2 2 4 5" xfId="38477"/>
    <cellStyle name="Comma 12 4 2 2 5" xfId="38478"/>
    <cellStyle name="Comma 12 4 2 2 5 2" xfId="38479"/>
    <cellStyle name="Comma 12 4 2 2 5 3" xfId="38480"/>
    <cellStyle name="Comma 12 4 2 2 6" xfId="38481"/>
    <cellStyle name="Comma 12 4 2 2 6 2" xfId="38482"/>
    <cellStyle name="Comma 12 4 2 2 6 3" xfId="38483"/>
    <cellStyle name="Comma 12 4 2 2 7" xfId="38484"/>
    <cellStyle name="Comma 12 4 2 2 7 2" xfId="38485"/>
    <cellStyle name="Comma 12 4 2 2 8" xfId="38486"/>
    <cellStyle name="Comma 12 4 2 2 9" xfId="38487"/>
    <cellStyle name="Comma 12 4 2 3" xfId="38488"/>
    <cellStyle name="Comma 12 4 2 3 2" xfId="38489"/>
    <cellStyle name="Comma 12 4 2 3 2 2" xfId="38490"/>
    <cellStyle name="Comma 12 4 2 3 2 3" xfId="38491"/>
    <cellStyle name="Comma 12 4 2 3 3" xfId="38492"/>
    <cellStyle name="Comma 12 4 2 3 3 2" xfId="38493"/>
    <cellStyle name="Comma 12 4 2 3 3 3" xfId="38494"/>
    <cellStyle name="Comma 12 4 2 3 4" xfId="38495"/>
    <cellStyle name="Comma 12 4 2 3 4 2" xfId="38496"/>
    <cellStyle name="Comma 12 4 2 3 5" xfId="38497"/>
    <cellStyle name="Comma 12 4 2 3 6" xfId="38498"/>
    <cellStyle name="Comma 12 4 2 4" xfId="38499"/>
    <cellStyle name="Comma 12 4 2 4 2" xfId="38500"/>
    <cellStyle name="Comma 12 4 2 4 2 2" xfId="38501"/>
    <cellStyle name="Comma 12 4 2 4 2 3" xfId="38502"/>
    <cellStyle name="Comma 12 4 2 4 3" xfId="38503"/>
    <cellStyle name="Comma 12 4 2 4 3 2" xfId="38504"/>
    <cellStyle name="Comma 12 4 2 4 3 3" xfId="38505"/>
    <cellStyle name="Comma 12 4 2 4 4" xfId="38506"/>
    <cellStyle name="Comma 12 4 2 4 4 2" xfId="38507"/>
    <cellStyle name="Comma 12 4 2 4 5" xfId="38508"/>
    <cellStyle name="Comma 12 4 2 4 6" xfId="38509"/>
    <cellStyle name="Comma 12 4 2 5" xfId="38510"/>
    <cellStyle name="Comma 12 4 2 5 2" xfId="38511"/>
    <cellStyle name="Comma 12 4 2 5 2 2" xfId="38512"/>
    <cellStyle name="Comma 12 4 2 5 2 3" xfId="38513"/>
    <cellStyle name="Comma 12 4 2 5 3" xfId="38514"/>
    <cellStyle name="Comma 12 4 2 5 3 2" xfId="38515"/>
    <cellStyle name="Comma 12 4 2 5 4" xfId="38516"/>
    <cellStyle name="Comma 12 4 2 5 5" xfId="38517"/>
    <cellStyle name="Comma 12 4 2 6" xfId="38518"/>
    <cellStyle name="Comma 12 4 2 6 2" xfId="38519"/>
    <cellStyle name="Comma 12 4 2 6 3" xfId="38520"/>
    <cellStyle name="Comma 12 4 2 7" xfId="38521"/>
    <cellStyle name="Comma 12 4 2 7 2" xfId="38522"/>
    <cellStyle name="Comma 12 4 2 7 3" xfId="38523"/>
    <cellStyle name="Comma 12 4 2 8" xfId="38524"/>
    <cellStyle name="Comma 12 4 2 8 2" xfId="38525"/>
    <cellStyle name="Comma 12 4 2 9" xfId="38526"/>
    <cellStyle name="Comma 12 4 3" xfId="38527"/>
    <cellStyle name="Comma 12 4 3 2" xfId="38528"/>
    <cellStyle name="Comma 12 4 3 2 2" xfId="38529"/>
    <cellStyle name="Comma 12 4 3 2 2 2" xfId="38530"/>
    <cellStyle name="Comma 12 4 3 2 2 3" xfId="38531"/>
    <cellStyle name="Comma 12 4 3 2 3" xfId="38532"/>
    <cellStyle name="Comma 12 4 3 2 3 2" xfId="38533"/>
    <cellStyle name="Comma 12 4 3 2 3 3" xfId="38534"/>
    <cellStyle name="Comma 12 4 3 2 4" xfId="38535"/>
    <cellStyle name="Comma 12 4 3 2 4 2" xfId="38536"/>
    <cellStyle name="Comma 12 4 3 2 5" xfId="38537"/>
    <cellStyle name="Comma 12 4 3 2 6" xfId="38538"/>
    <cellStyle name="Comma 12 4 3 3" xfId="38539"/>
    <cellStyle name="Comma 12 4 3 3 2" xfId="38540"/>
    <cellStyle name="Comma 12 4 3 3 2 2" xfId="38541"/>
    <cellStyle name="Comma 12 4 3 3 2 3" xfId="38542"/>
    <cellStyle name="Comma 12 4 3 3 3" xfId="38543"/>
    <cellStyle name="Comma 12 4 3 3 3 2" xfId="38544"/>
    <cellStyle name="Comma 12 4 3 3 3 3" xfId="38545"/>
    <cellStyle name="Comma 12 4 3 3 4" xfId="38546"/>
    <cellStyle name="Comma 12 4 3 3 4 2" xfId="38547"/>
    <cellStyle name="Comma 12 4 3 3 5" xfId="38548"/>
    <cellStyle name="Comma 12 4 3 3 6" xfId="38549"/>
    <cellStyle name="Comma 12 4 3 4" xfId="38550"/>
    <cellStyle name="Comma 12 4 3 4 2" xfId="38551"/>
    <cellStyle name="Comma 12 4 3 4 2 2" xfId="38552"/>
    <cellStyle name="Comma 12 4 3 4 2 3" xfId="38553"/>
    <cellStyle name="Comma 12 4 3 4 3" xfId="38554"/>
    <cellStyle name="Comma 12 4 3 4 3 2" xfId="38555"/>
    <cellStyle name="Comma 12 4 3 4 4" xfId="38556"/>
    <cellStyle name="Comma 12 4 3 4 5" xfId="38557"/>
    <cellStyle name="Comma 12 4 3 5" xfId="38558"/>
    <cellStyle name="Comma 12 4 3 5 2" xfId="38559"/>
    <cellStyle name="Comma 12 4 3 5 3" xfId="38560"/>
    <cellStyle name="Comma 12 4 3 6" xfId="38561"/>
    <cellStyle name="Comma 12 4 3 6 2" xfId="38562"/>
    <cellStyle name="Comma 12 4 3 6 3" xfId="38563"/>
    <cellStyle name="Comma 12 4 3 7" xfId="38564"/>
    <cellStyle name="Comma 12 4 3 7 2" xfId="38565"/>
    <cellStyle name="Comma 12 4 3 8" xfId="38566"/>
    <cellStyle name="Comma 12 4 3 9" xfId="38567"/>
    <cellStyle name="Comma 12 4 4" xfId="38568"/>
    <cellStyle name="Comma 12 4 4 2" xfId="38569"/>
    <cellStyle name="Comma 12 4 4 2 2" xfId="38570"/>
    <cellStyle name="Comma 12 4 4 2 2 2" xfId="38571"/>
    <cellStyle name="Comma 12 4 4 2 2 3" xfId="38572"/>
    <cellStyle name="Comma 12 4 4 2 3" xfId="38573"/>
    <cellStyle name="Comma 12 4 4 2 3 2" xfId="38574"/>
    <cellStyle name="Comma 12 4 4 2 3 3" xfId="38575"/>
    <cellStyle name="Comma 12 4 4 2 4" xfId="38576"/>
    <cellStyle name="Comma 12 4 4 2 4 2" xfId="38577"/>
    <cellStyle name="Comma 12 4 4 2 5" xfId="38578"/>
    <cellStyle name="Comma 12 4 4 2 6" xfId="38579"/>
    <cellStyle name="Comma 12 4 4 3" xfId="38580"/>
    <cellStyle name="Comma 12 4 4 3 2" xfId="38581"/>
    <cellStyle name="Comma 12 4 4 3 2 2" xfId="38582"/>
    <cellStyle name="Comma 12 4 4 3 2 3" xfId="38583"/>
    <cellStyle name="Comma 12 4 4 3 3" xfId="38584"/>
    <cellStyle name="Comma 12 4 4 3 3 2" xfId="38585"/>
    <cellStyle name="Comma 12 4 4 3 3 3" xfId="38586"/>
    <cellStyle name="Comma 12 4 4 3 4" xfId="38587"/>
    <cellStyle name="Comma 12 4 4 3 4 2" xfId="38588"/>
    <cellStyle name="Comma 12 4 4 3 5" xfId="38589"/>
    <cellStyle name="Comma 12 4 4 3 6" xfId="38590"/>
    <cellStyle name="Comma 12 4 4 4" xfId="38591"/>
    <cellStyle name="Comma 12 4 4 4 2" xfId="38592"/>
    <cellStyle name="Comma 12 4 4 4 2 2" xfId="38593"/>
    <cellStyle name="Comma 12 4 4 4 2 3" xfId="38594"/>
    <cellStyle name="Comma 12 4 4 4 3" xfId="38595"/>
    <cellStyle name="Comma 12 4 4 4 3 2" xfId="38596"/>
    <cellStyle name="Comma 12 4 4 4 4" xfId="38597"/>
    <cellStyle name="Comma 12 4 4 4 5" xfId="38598"/>
    <cellStyle name="Comma 12 4 4 5" xfId="38599"/>
    <cellStyle name="Comma 12 4 4 5 2" xfId="38600"/>
    <cellStyle name="Comma 12 4 4 5 3" xfId="38601"/>
    <cellStyle name="Comma 12 4 4 6" xfId="38602"/>
    <cellStyle name="Comma 12 4 4 6 2" xfId="38603"/>
    <cellStyle name="Comma 12 4 4 6 3" xfId="38604"/>
    <cellStyle name="Comma 12 4 4 7" xfId="38605"/>
    <cellStyle name="Comma 12 4 4 7 2" xfId="38606"/>
    <cellStyle name="Comma 12 4 4 8" xfId="38607"/>
    <cellStyle name="Comma 12 4 4 9" xfId="38608"/>
    <cellStyle name="Comma 12 4 5" xfId="38609"/>
    <cellStyle name="Comma 12 4 5 2" xfId="38610"/>
    <cellStyle name="Comma 12 4 5 2 2" xfId="38611"/>
    <cellStyle name="Comma 12 4 5 2 3" xfId="38612"/>
    <cellStyle name="Comma 12 4 5 3" xfId="38613"/>
    <cellStyle name="Comma 12 4 5 3 2" xfId="38614"/>
    <cellStyle name="Comma 12 4 5 3 3" xfId="38615"/>
    <cellStyle name="Comma 12 4 5 4" xfId="38616"/>
    <cellStyle name="Comma 12 4 5 4 2" xfId="38617"/>
    <cellStyle name="Comma 12 4 5 5" xfId="38618"/>
    <cellStyle name="Comma 12 4 5 6" xfId="38619"/>
    <cellStyle name="Comma 12 4 6" xfId="38620"/>
    <cellStyle name="Comma 12 4 6 2" xfId="38621"/>
    <cellStyle name="Comma 12 4 6 2 2" xfId="38622"/>
    <cellStyle name="Comma 12 4 6 2 3" xfId="38623"/>
    <cellStyle name="Comma 12 4 6 3" xfId="38624"/>
    <cellStyle name="Comma 12 4 6 3 2" xfId="38625"/>
    <cellStyle name="Comma 12 4 6 3 3" xfId="38626"/>
    <cellStyle name="Comma 12 4 6 4" xfId="38627"/>
    <cellStyle name="Comma 12 4 6 4 2" xfId="38628"/>
    <cellStyle name="Comma 12 4 6 5" xfId="38629"/>
    <cellStyle name="Comma 12 4 6 6" xfId="38630"/>
    <cellStyle name="Comma 12 4 7" xfId="38631"/>
    <cellStyle name="Comma 12 4 7 2" xfId="38632"/>
    <cellStyle name="Comma 12 4 7 2 2" xfId="38633"/>
    <cellStyle name="Comma 12 4 7 2 3" xfId="38634"/>
    <cellStyle name="Comma 12 4 7 3" xfId="38635"/>
    <cellStyle name="Comma 12 4 7 3 2" xfId="38636"/>
    <cellStyle name="Comma 12 4 7 4" xfId="38637"/>
    <cellStyle name="Comma 12 4 7 5" xfId="38638"/>
    <cellStyle name="Comma 12 4 8" xfId="38639"/>
    <cellStyle name="Comma 12 4 8 2" xfId="38640"/>
    <cellStyle name="Comma 12 4 8 3" xfId="38641"/>
    <cellStyle name="Comma 12 4 9" xfId="38642"/>
    <cellStyle name="Comma 12 4 9 2" xfId="38643"/>
    <cellStyle name="Comma 12 4 9 3" xfId="38644"/>
    <cellStyle name="Comma 12 5" xfId="9449"/>
    <cellStyle name="Comma 12 5 10" xfId="38645"/>
    <cellStyle name="Comma 12 5 2" xfId="38646"/>
    <cellStyle name="Comma 12 5 2 2" xfId="38647"/>
    <cellStyle name="Comma 12 5 2 2 2" xfId="38648"/>
    <cellStyle name="Comma 12 5 2 2 2 2" xfId="38649"/>
    <cellStyle name="Comma 12 5 2 2 2 3" xfId="38650"/>
    <cellStyle name="Comma 12 5 2 2 3" xfId="38651"/>
    <cellStyle name="Comma 12 5 2 2 3 2" xfId="38652"/>
    <cellStyle name="Comma 12 5 2 2 3 3" xfId="38653"/>
    <cellStyle name="Comma 12 5 2 2 4" xfId="38654"/>
    <cellStyle name="Comma 12 5 2 2 4 2" xfId="38655"/>
    <cellStyle name="Comma 12 5 2 2 5" xfId="38656"/>
    <cellStyle name="Comma 12 5 2 2 6" xfId="38657"/>
    <cellStyle name="Comma 12 5 2 3" xfId="38658"/>
    <cellStyle name="Comma 12 5 2 3 2" xfId="38659"/>
    <cellStyle name="Comma 12 5 2 3 2 2" xfId="38660"/>
    <cellStyle name="Comma 12 5 2 3 2 3" xfId="38661"/>
    <cellStyle name="Comma 12 5 2 3 3" xfId="38662"/>
    <cellStyle name="Comma 12 5 2 3 3 2" xfId="38663"/>
    <cellStyle name="Comma 12 5 2 3 3 3" xfId="38664"/>
    <cellStyle name="Comma 12 5 2 3 4" xfId="38665"/>
    <cellStyle name="Comma 12 5 2 3 4 2" xfId="38666"/>
    <cellStyle name="Comma 12 5 2 3 5" xfId="38667"/>
    <cellStyle name="Comma 12 5 2 3 6" xfId="38668"/>
    <cellStyle name="Comma 12 5 2 4" xfId="38669"/>
    <cellStyle name="Comma 12 5 2 4 2" xfId="38670"/>
    <cellStyle name="Comma 12 5 2 4 2 2" xfId="38671"/>
    <cellStyle name="Comma 12 5 2 4 2 3" xfId="38672"/>
    <cellStyle name="Comma 12 5 2 4 3" xfId="38673"/>
    <cellStyle name="Comma 12 5 2 4 3 2" xfId="38674"/>
    <cellStyle name="Comma 12 5 2 4 4" xfId="38675"/>
    <cellStyle name="Comma 12 5 2 4 5" xfId="38676"/>
    <cellStyle name="Comma 12 5 2 5" xfId="38677"/>
    <cellStyle name="Comma 12 5 2 5 2" xfId="38678"/>
    <cellStyle name="Comma 12 5 2 5 3" xfId="38679"/>
    <cellStyle name="Comma 12 5 2 6" xfId="38680"/>
    <cellStyle name="Comma 12 5 2 6 2" xfId="38681"/>
    <cellStyle name="Comma 12 5 2 6 3" xfId="38682"/>
    <cellStyle name="Comma 12 5 2 7" xfId="38683"/>
    <cellStyle name="Comma 12 5 2 7 2" xfId="38684"/>
    <cellStyle name="Comma 12 5 2 8" xfId="38685"/>
    <cellStyle name="Comma 12 5 2 9" xfId="38686"/>
    <cellStyle name="Comma 12 5 3" xfId="38687"/>
    <cellStyle name="Comma 12 5 3 2" xfId="38688"/>
    <cellStyle name="Comma 12 5 3 2 2" xfId="38689"/>
    <cellStyle name="Comma 12 5 3 2 3" xfId="38690"/>
    <cellStyle name="Comma 12 5 3 3" xfId="38691"/>
    <cellStyle name="Comma 12 5 3 3 2" xfId="38692"/>
    <cellStyle name="Comma 12 5 3 3 3" xfId="38693"/>
    <cellStyle name="Comma 12 5 3 4" xfId="38694"/>
    <cellStyle name="Comma 12 5 3 4 2" xfId="38695"/>
    <cellStyle name="Comma 12 5 3 5" xfId="38696"/>
    <cellStyle name="Comma 12 5 3 6" xfId="38697"/>
    <cellStyle name="Comma 12 5 4" xfId="38698"/>
    <cellStyle name="Comma 12 5 4 2" xfId="38699"/>
    <cellStyle name="Comma 12 5 4 2 2" xfId="38700"/>
    <cellStyle name="Comma 12 5 4 2 3" xfId="38701"/>
    <cellStyle name="Comma 12 5 4 3" xfId="38702"/>
    <cellStyle name="Comma 12 5 4 3 2" xfId="38703"/>
    <cellStyle name="Comma 12 5 4 3 3" xfId="38704"/>
    <cellStyle name="Comma 12 5 4 4" xfId="38705"/>
    <cellStyle name="Comma 12 5 4 4 2" xfId="38706"/>
    <cellStyle name="Comma 12 5 4 5" xfId="38707"/>
    <cellStyle name="Comma 12 5 4 6" xfId="38708"/>
    <cellStyle name="Comma 12 5 5" xfId="38709"/>
    <cellStyle name="Comma 12 5 5 2" xfId="38710"/>
    <cellStyle name="Comma 12 5 5 2 2" xfId="38711"/>
    <cellStyle name="Comma 12 5 5 2 3" xfId="38712"/>
    <cellStyle name="Comma 12 5 5 3" xfId="38713"/>
    <cellStyle name="Comma 12 5 5 3 2" xfId="38714"/>
    <cellStyle name="Comma 12 5 5 4" xfId="38715"/>
    <cellStyle name="Comma 12 5 5 5" xfId="38716"/>
    <cellStyle name="Comma 12 5 6" xfId="38717"/>
    <cellStyle name="Comma 12 5 6 2" xfId="38718"/>
    <cellStyle name="Comma 12 5 6 3" xfId="38719"/>
    <cellStyle name="Comma 12 5 7" xfId="38720"/>
    <cellStyle name="Comma 12 5 7 2" xfId="38721"/>
    <cellStyle name="Comma 12 5 7 3" xfId="38722"/>
    <cellStyle name="Comma 12 5 8" xfId="38723"/>
    <cellStyle name="Comma 12 5 8 2" xfId="38724"/>
    <cellStyle name="Comma 12 5 9" xfId="38725"/>
    <cellStyle name="Comma 12 6" xfId="9450"/>
    <cellStyle name="Comma 12 6 2" xfId="38726"/>
    <cellStyle name="Comma 12 6 2 2" xfId="38727"/>
    <cellStyle name="Comma 12 6 2 2 2" xfId="38728"/>
    <cellStyle name="Comma 12 6 2 2 3" xfId="38729"/>
    <cellStyle name="Comma 12 6 2 3" xfId="38730"/>
    <cellStyle name="Comma 12 6 2 3 2" xfId="38731"/>
    <cellStyle name="Comma 12 6 2 3 3" xfId="38732"/>
    <cellStyle name="Comma 12 6 2 4" xfId="38733"/>
    <cellStyle name="Comma 12 6 2 4 2" xfId="38734"/>
    <cellStyle name="Comma 12 6 2 5" xfId="38735"/>
    <cellStyle name="Comma 12 6 2 6" xfId="38736"/>
    <cellStyle name="Comma 12 6 3" xfId="38737"/>
    <cellStyle name="Comma 12 6 3 2" xfId="38738"/>
    <cellStyle name="Comma 12 6 3 2 2" xfId="38739"/>
    <cellStyle name="Comma 12 6 3 2 3" xfId="38740"/>
    <cellStyle name="Comma 12 6 3 3" xfId="38741"/>
    <cellStyle name="Comma 12 6 3 3 2" xfId="38742"/>
    <cellStyle name="Comma 12 6 3 3 3" xfId="38743"/>
    <cellStyle name="Comma 12 6 3 4" xfId="38744"/>
    <cellStyle name="Comma 12 6 3 4 2" xfId="38745"/>
    <cellStyle name="Comma 12 6 3 5" xfId="38746"/>
    <cellStyle name="Comma 12 6 3 6" xfId="38747"/>
    <cellStyle name="Comma 12 6 4" xfId="38748"/>
    <cellStyle name="Comma 12 6 4 2" xfId="38749"/>
    <cellStyle name="Comma 12 6 4 2 2" xfId="38750"/>
    <cellStyle name="Comma 12 6 4 2 3" xfId="38751"/>
    <cellStyle name="Comma 12 6 4 3" xfId="38752"/>
    <cellStyle name="Comma 12 6 4 3 2" xfId="38753"/>
    <cellStyle name="Comma 12 6 4 4" xfId="38754"/>
    <cellStyle name="Comma 12 6 4 5" xfId="38755"/>
    <cellStyle name="Comma 12 6 5" xfId="38756"/>
    <cellStyle name="Comma 12 6 5 2" xfId="38757"/>
    <cellStyle name="Comma 12 6 5 3" xfId="38758"/>
    <cellStyle name="Comma 12 6 6" xfId="38759"/>
    <cellStyle name="Comma 12 6 6 2" xfId="38760"/>
    <cellStyle name="Comma 12 6 6 3" xfId="38761"/>
    <cellStyle name="Comma 12 6 7" xfId="38762"/>
    <cellStyle name="Comma 12 6 7 2" xfId="38763"/>
    <cellStyle name="Comma 12 6 8" xfId="38764"/>
    <cellStyle name="Comma 12 6 9" xfId="38765"/>
    <cellStyle name="Comma 12 7" xfId="38766"/>
    <cellStyle name="Comma 12 7 2" xfId="38767"/>
    <cellStyle name="Comma 12 7 2 2" xfId="38768"/>
    <cellStyle name="Comma 12 7 2 2 2" xfId="38769"/>
    <cellStyle name="Comma 12 7 2 2 3" xfId="38770"/>
    <cellStyle name="Comma 12 7 2 3" xfId="38771"/>
    <cellStyle name="Comma 12 7 2 3 2" xfId="38772"/>
    <cellStyle name="Comma 12 7 2 3 3" xfId="38773"/>
    <cellStyle name="Comma 12 7 2 4" xfId="38774"/>
    <cellStyle name="Comma 12 7 2 4 2" xfId="38775"/>
    <cellStyle name="Comma 12 7 2 5" xfId="38776"/>
    <cellStyle name="Comma 12 7 2 6" xfId="38777"/>
    <cellStyle name="Comma 12 7 3" xfId="38778"/>
    <cellStyle name="Comma 12 7 3 2" xfId="38779"/>
    <cellStyle name="Comma 12 7 3 2 2" xfId="38780"/>
    <cellStyle name="Comma 12 7 3 2 3" xfId="38781"/>
    <cellStyle name="Comma 12 7 3 3" xfId="38782"/>
    <cellStyle name="Comma 12 7 3 3 2" xfId="38783"/>
    <cellStyle name="Comma 12 7 3 3 3" xfId="38784"/>
    <cellStyle name="Comma 12 7 3 4" xfId="38785"/>
    <cellStyle name="Comma 12 7 3 4 2" xfId="38786"/>
    <cellStyle name="Comma 12 7 3 5" xfId="38787"/>
    <cellStyle name="Comma 12 7 3 6" xfId="38788"/>
    <cellStyle name="Comma 12 7 4" xfId="38789"/>
    <cellStyle name="Comma 12 7 4 2" xfId="38790"/>
    <cellStyle name="Comma 12 7 4 2 2" xfId="38791"/>
    <cellStyle name="Comma 12 7 4 2 3" xfId="38792"/>
    <cellStyle name="Comma 12 7 4 3" xfId="38793"/>
    <cellStyle name="Comma 12 7 4 3 2" xfId="38794"/>
    <cellStyle name="Comma 12 7 4 4" xfId="38795"/>
    <cellStyle name="Comma 12 7 4 5" xfId="38796"/>
    <cellStyle name="Comma 12 7 5" xfId="38797"/>
    <cellStyle name="Comma 12 7 5 2" xfId="38798"/>
    <cellStyle name="Comma 12 7 5 3" xfId="38799"/>
    <cellStyle name="Comma 12 7 6" xfId="38800"/>
    <cellStyle name="Comma 12 7 6 2" xfId="38801"/>
    <cellStyle name="Comma 12 7 6 3" xfId="38802"/>
    <cellStyle name="Comma 12 7 7" xfId="38803"/>
    <cellStyle name="Comma 12 7 7 2" xfId="38804"/>
    <cellStyle name="Comma 12 7 8" xfId="38805"/>
    <cellStyle name="Comma 12 7 9" xfId="38806"/>
    <cellStyle name="Comma 12 8" xfId="38807"/>
    <cellStyle name="Comma 12 8 2" xfId="38808"/>
    <cellStyle name="Comma 12 8 2 2" xfId="38809"/>
    <cellStyle name="Comma 12 8 2 3" xfId="38810"/>
    <cellStyle name="Comma 12 8 3" xfId="38811"/>
    <cellStyle name="Comma 12 8 3 2" xfId="38812"/>
    <cellStyle name="Comma 12 8 3 3" xfId="38813"/>
    <cellStyle name="Comma 12 8 4" xfId="38814"/>
    <cellStyle name="Comma 12 8 4 2" xfId="38815"/>
    <cellStyle name="Comma 12 8 5" xfId="38816"/>
    <cellStyle name="Comma 12 8 6" xfId="38817"/>
    <cellStyle name="Comma 12 9" xfId="38818"/>
    <cellStyle name="Comma 12 9 2" xfId="38819"/>
    <cellStyle name="Comma 12 9 2 2" xfId="38820"/>
    <cellStyle name="Comma 12 9 2 3" xfId="38821"/>
    <cellStyle name="Comma 12 9 3" xfId="38822"/>
    <cellStyle name="Comma 12 9 3 2" xfId="38823"/>
    <cellStyle name="Comma 12 9 3 3" xfId="38824"/>
    <cellStyle name="Comma 12 9 4" xfId="38825"/>
    <cellStyle name="Comma 12 9 4 2" xfId="38826"/>
    <cellStyle name="Comma 12 9 5" xfId="38827"/>
    <cellStyle name="Comma 12 9 6" xfId="38828"/>
    <cellStyle name="Comma 13" xfId="3263"/>
    <cellStyle name="Comma 13 10" xfId="38829"/>
    <cellStyle name="Comma 13 10 2" xfId="38830"/>
    <cellStyle name="Comma 13 10 2 2" xfId="38831"/>
    <cellStyle name="Comma 13 10 2 3" xfId="38832"/>
    <cellStyle name="Comma 13 10 3" xfId="38833"/>
    <cellStyle name="Comma 13 10 3 2" xfId="38834"/>
    <cellStyle name="Comma 13 10 4" xfId="38835"/>
    <cellStyle name="Comma 13 10 5" xfId="38836"/>
    <cellStyle name="Comma 13 11" xfId="38837"/>
    <cellStyle name="Comma 13 11 2" xfId="38838"/>
    <cellStyle name="Comma 13 11 3" xfId="38839"/>
    <cellStyle name="Comma 13 12" xfId="38840"/>
    <cellStyle name="Comma 13 12 2" xfId="38841"/>
    <cellStyle name="Comma 13 12 3" xfId="38842"/>
    <cellStyle name="Comma 13 13" xfId="38843"/>
    <cellStyle name="Comma 13 13 2" xfId="38844"/>
    <cellStyle name="Comma 13 14" xfId="38845"/>
    <cellStyle name="Comma 13 15" xfId="38846"/>
    <cellStyle name="Comma 13 16" xfId="38847"/>
    <cellStyle name="Comma 13 2" xfId="9451"/>
    <cellStyle name="Comma 13 2 10" xfId="38848"/>
    <cellStyle name="Comma 13 2 10 2" xfId="38849"/>
    <cellStyle name="Comma 13 2 10 3" xfId="38850"/>
    <cellStyle name="Comma 13 2 11" xfId="38851"/>
    <cellStyle name="Comma 13 2 11 2" xfId="38852"/>
    <cellStyle name="Comma 13 2 11 3" xfId="38853"/>
    <cellStyle name="Comma 13 2 12" xfId="38854"/>
    <cellStyle name="Comma 13 2 12 2" xfId="38855"/>
    <cellStyle name="Comma 13 2 13" xfId="38856"/>
    <cellStyle name="Comma 13 2 14" xfId="38857"/>
    <cellStyle name="Comma 13 2 15" xfId="38858"/>
    <cellStyle name="Comma 13 2 2" xfId="9452"/>
    <cellStyle name="Comma 13 2 2 10" xfId="38859"/>
    <cellStyle name="Comma 13 2 2 10 2" xfId="38860"/>
    <cellStyle name="Comma 13 2 2 10 3" xfId="38861"/>
    <cellStyle name="Comma 13 2 2 11" xfId="38862"/>
    <cellStyle name="Comma 13 2 2 11 2" xfId="38863"/>
    <cellStyle name="Comma 13 2 2 12" xfId="38864"/>
    <cellStyle name="Comma 13 2 2 13" xfId="38865"/>
    <cellStyle name="Comma 13 2 2 2" xfId="38866"/>
    <cellStyle name="Comma 13 2 2 2 10" xfId="38867"/>
    <cellStyle name="Comma 13 2 2 2 10 2" xfId="38868"/>
    <cellStyle name="Comma 13 2 2 2 11" xfId="38869"/>
    <cellStyle name="Comma 13 2 2 2 12" xfId="38870"/>
    <cellStyle name="Comma 13 2 2 2 2" xfId="38871"/>
    <cellStyle name="Comma 13 2 2 2 2 10" xfId="38872"/>
    <cellStyle name="Comma 13 2 2 2 2 2" xfId="38873"/>
    <cellStyle name="Comma 13 2 2 2 2 2 2" xfId="38874"/>
    <cellStyle name="Comma 13 2 2 2 2 2 2 2" xfId="38875"/>
    <cellStyle name="Comma 13 2 2 2 2 2 2 2 2" xfId="38876"/>
    <cellStyle name="Comma 13 2 2 2 2 2 2 2 3" xfId="38877"/>
    <cellStyle name="Comma 13 2 2 2 2 2 2 3" xfId="38878"/>
    <cellStyle name="Comma 13 2 2 2 2 2 2 3 2" xfId="38879"/>
    <cellStyle name="Comma 13 2 2 2 2 2 2 3 3" xfId="38880"/>
    <cellStyle name="Comma 13 2 2 2 2 2 2 4" xfId="38881"/>
    <cellStyle name="Comma 13 2 2 2 2 2 2 4 2" xfId="38882"/>
    <cellStyle name="Comma 13 2 2 2 2 2 2 5" xfId="38883"/>
    <cellStyle name="Comma 13 2 2 2 2 2 2 6" xfId="38884"/>
    <cellStyle name="Comma 13 2 2 2 2 2 3" xfId="38885"/>
    <cellStyle name="Comma 13 2 2 2 2 2 3 2" xfId="38886"/>
    <cellStyle name="Comma 13 2 2 2 2 2 3 2 2" xfId="38887"/>
    <cellStyle name="Comma 13 2 2 2 2 2 3 2 3" xfId="38888"/>
    <cellStyle name="Comma 13 2 2 2 2 2 3 3" xfId="38889"/>
    <cellStyle name="Comma 13 2 2 2 2 2 3 3 2" xfId="38890"/>
    <cellStyle name="Comma 13 2 2 2 2 2 3 3 3" xfId="38891"/>
    <cellStyle name="Comma 13 2 2 2 2 2 3 4" xfId="38892"/>
    <cellStyle name="Comma 13 2 2 2 2 2 3 4 2" xfId="38893"/>
    <cellStyle name="Comma 13 2 2 2 2 2 3 5" xfId="38894"/>
    <cellStyle name="Comma 13 2 2 2 2 2 3 6" xfId="38895"/>
    <cellStyle name="Comma 13 2 2 2 2 2 4" xfId="38896"/>
    <cellStyle name="Comma 13 2 2 2 2 2 4 2" xfId="38897"/>
    <cellStyle name="Comma 13 2 2 2 2 2 4 2 2" xfId="38898"/>
    <cellStyle name="Comma 13 2 2 2 2 2 4 2 3" xfId="38899"/>
    <cellStyle name="Comma 13 2 2 2 2 2 4 3" xfId="38900"/>
    <cellStyle name="Comma 13 2 2 2 2 2 4 3 2" xfId="38901"/>
    <cellStyle name="Comma 13 2 2 2 2 2 4 4" xfId="38902"/>
    <cellStyle name="Comma 13 2 2 2 2 2 4 5" xfId="38903"/>
    <cellStyle name="Comma 13 2 2 2 2 2 5" xfId="38904"/>
    <cellStyle name="Comma 13 2 2 2 2 2 5 2" xfId="38905"/>
    <cellStyle name="Comma 13 2 2 2 2 2 5 3" xfId="38906"/>
    <cellStyle name="Comma 13 2 2 2 2 2 6" xfId="38907"/>
    <cellStyle name="Comma 13 2 2 2 2 2 6 2" xfId="38908"/>
    <cellStyle name="Comma 13 2 2 2 2 2 6 3" xfId="38909"/>
    <cellStyle name="Comma 13 2 2 2 2 2 7" xfId="38910"/>
    <cellStyle name="Comma 13 2 2 2 2 2 7 2" xfId="38911"/>
    <cellStyle name="Comma 13 2 2 2 2 2 8" xfId="38912"/>
    <cellStyle name="Comma 13 2 2 2 2 2 9" xfId="38913"/>
    <cellStyle name="Comma 13 2 2 2 2 3" xfId="38914"/>
    <cellStyle name="Comma 13 2 2 2 2 3 2" xfId="38915"/>
    <cellStyle name="Comma 13 2 2 2 2 3 2 2" xfId="38916"/>
    <cellStyle name="Comma 13 2 2 2 2 3 2 3" xfId="38917"/>
    <cellStyle name="Comma 13 2 2 2 2 3 3" xfId="38918"/>
    <cellStyle name="Comma 13 2 2 2 2 3 3 2" xfId="38919"/>
    <cellStyle name="Comma 13 2 2 2 2 3 3 3" xfId="38920"/>
    <cellStyle name="Comma 13 2 2 2 2 3 4" xfId="38921"/>
    <cellStyle name="Comma 13 2 2 2 2 3 4 2" xfId="38922"/>
    <cellStyle name="Comma 13 2 2 2 2 3 5" xfId="38923"/>
    <cellStyle name="Comma 13 2 2 2 2 3 6" xfId="38924"/>
    <cellStyle name="Comma 13 2 2 2 2 4" xfId="38925"/>
    <cellStyle name="Comma 13 2 2 2 2 4 2" xfId="38926"/>
    <cellStyle name="Comma 13 2 2 2 2 4 2 2" xfId="38927"/>
    <cellStyle name="Comma 13 2 2 2 2 4 2 3" xfId="38928"/>
    <cellStyle name="Comma 13 2 2 2 2 4 3" xfId="38929"/>
    <cellStyle name="Comma 13 2 2 2 2 4 3 2" xfId="38930"/>
    <cellStyle name="Comma 13 2 2 2 2 4 3 3" xfId="38931"/>
    <cellStyle name="Comma 13 2 2 2 2 4 4" xfId="38932"/>
    <cellStyle name="Comma 13 2 2 2 2 4 4 2" xfId="38933"/>
    <cellStyle name="Comma 13 2 2 2 2 4 5" xfId="38934"/>
    <cellStyle name="Comma 13 2 2 2 2 4 6" xfId="38935"/>
    <cellStyle name="Comma 13 2 2 2 2 5" xfId="38936"/>
    <cellStyle name="Comma 13 2 2 2 2 5 2" xfId="38937"/>
    <cellStyle name="Comma 13 2 2 2 2 5 2 2" xfId="38938"/>
    <cellStyle name="Comma 13 2 2 2 2 5 2 3" xfId="38939"/>
    <cellStyle name="Comma 13 2 2 2 2 5 3" xfId="38940"/>
    <cellStyle name="Comma 13 2 2 2 2 5 3 2" xfId="38941"/>
    <cellStyle name="Comma 13 2 2 2 2 5 4" xfId="38942"/>
    <cellStyle name="Comma 13 2 2 2 2 5 5" xfId="38943"/>
    <cellStyle name="Comma 13 2 2 2 2 6" xfId="38944"/>
    <cellStyle name="Comma 13 2 2 2 2 6 2" xfId="38945"/>
    <cellStyle name="Comma 13 2 2 2 2 6 3" xfId="38946"/>
    <cellStyle name="Comma 13 2 2 2 2 7" xfId="38947"/>
    <cellStyle name="Comma 13 2 2 2 2 7 2" xfId="38948"/>
    <cellStyle name="Comma 13 2 2 2 2 7 3" xfId="38949"/>
    <cellStyle name="Comma 13 2 2 2 2 8" xfId="38950"/>
    <cellStyle name="Comma 13 2 2 2 2 8 2" xfId="38951"/>
    <cellStyle name="Comma 13 2 2 2 2 9" xfId="38952"/>
    <cellStyle name="Comma 13 2 2 2 3" xfId="38953"/>
    <cellStyle name="Comma 13 2 2 2 3 2" xfId="38954"/>
    <cellStyle name="Comma 13 2 2 2 3 2 2" xfId="38955"/>
    <cellStyle name="Comma 13 2 2 2 3 2 2 2" xfId="38956"/>
    <cellStyle name="Comma 13 2 2 2 3 2 2 3" xfId="38957"/>
    <cellStyle name="Comma 13 2 2 2 3 2 3" xfId="38958"/>
    <cellStyle name="Comma 13 2 2 2 3 2 3 2" xfId="38959"/>
    <cellStyle name="Comma 13 2 2 2 3 2 3 3" xfId="38960"/>
    <cellStyle name="Comma 13 2 2 2 3 2 4" xfId="38961"/>
    <cellStyle name="Comma 13 2 2 2 3 2 4 2" xfId="38962"/>
    <cellStyle name="Comma 13 2 2 2 3 2 5" xfId="38963"/>
    <cellStyle name="Comma 13 2 2 2 3 2 6" xfId="38964"/>
    <cellStyle name="Comma 13 2 2 2 3 3" xfId="38965"/>
    <cellStyle name="Comma 13 2 2 2 3 3 2" xfId="38966"/>
    <cellStyle name="Comma 13 2 2 2 3 3 2 2" xfId="38967"/>
    <cellStyle name="Comma 13 2 2 2 3 3 2 3" xfId="38968"/>
    <cellStyle name="Comma 13 2 2 2 3 3 3" xfId="38969"/>
    <cellStyle name="Comma 13 2 2 2 3 3 3 2" xfId="38970"/>
    <cellStyle name="Comma 13 2 2 2 3 3 3 3" xfId="38971"/>
    <cellStyle name="Comma 13 2 2 2 3 3 4" xfId="38972"/>
    <cellStyle name="Comma 13 2 2 2 3 3 4 2" xfId="38973"/>
    <cellStyle name="Comma 13 2 2 2 3 3 5" xfId="38974"/>
    <cellStyle name="Comma 13 2 2 2 3 3 6" xfId="38975"/>
    <cellStyle name="Comma 13 2 2 2 3 4" xfId="38976"/>
    <cellStyle name="Comma 13 2 2 2 3 4 2" xfId="38977"/>
    <cellStyle name="Comma 13 2 2 2 3 4 2 2" xfId="38978"/>
    <cellStyle name="Comma 13 2 2 2 3 4 2 3" xfId="38979"/>
    <cellStyle name="Comma 13 2 2 2 3 4 3" xfId="38980"/>
    <cellStyle name="Comma 13 2 2 2 3 4 3 2" xfId="38981"/>
    <cellStyle name="Comma 13 2 2 2 3 4 4" xfId="38982"/>
    <cellStyle name="Comma 13 2 2 2 3 4 5" xfId="38983"/>
    <cellStyle name="Comma 13 2 2 2 3 5" xfId="38984"/>
    <cellStyle name="Comma 13 2 2 2 3 5 2" xfId="38985"/>
    <cellStyle name="Comma 13 2 2 2 3 5 3" xfId="38986"/>
    <cellStyle name="Comma 13 2 2 2 3 6" xfId="38987"/>
    <cellStyle name="Comma 13 2 2 2 3 6 2" xfId="38988"/>
    <cellStyle name="Comma 13 2 2 2 3 6 3" xfId="38989"/>
    <cellStyle name="Comma 13 2 2 2 3 7" xfId="38990"/>
    <cellStyle name="Comma 13 2 2 2 3 7 2" xfId="38991"/>
    <cellStyle name="Comma 13 2 2 2 3 8" xfId="38992"/>
    <cellStyle name="Comma 13 2 2 2 3 9" xfId="38993"/>
    <cellStyle name="Comma 13 2 2 2 4" xfId="38994"/>
    <cellStyle name="Comma 13 2 2 2 4 2" xfId="38995"/>
    <cellStyle name="Comma 13 2 2 2 4 2 2" xfId="38996"/>
    <cellStyle name="Comma 13 2 2 2 4 2 2 2" xfId="38997"/>
    <cellStyle name="Comma 13 2 2 2 4 2 2 3" xfId="38998"/>
    <cellStyle name="Comma 13 2 2 2 4 2 3" xfId="38999"/>
    <cellStyle name="Comma 13 2 2 2 4 2 3 2" xfId="39000"/>
    <cellStyle name="Comma 13 2 2 2 4 2 3 3" xfId="39001"/>
    <cellStyle name="Comma 13 2 2 2 4 2 4" xfId="39002"/>
    <cellStyle name="Comma 13 2 2 2 4 2 4 2" xfId="39003"/>
    <cellStyle name="Comma 13 2 2 2 4 2 5" xfId="39004"/>
    <cellStyle name="Comma 13 2 2 2 4 2 6" xfId="39005"/>
    <cellStyle name="Comma 13 2 2 2 4 3" xfId="39006"/>
    <cellStyle name="Comma 13 2 2 2 4 3 2" xfId="39007"/>
    <cellStyle name="Comma 13 2 2 2 4 3 2 2" xfId="39008"/>
    <cellStyle name="Comma 13 2 2 2 4 3 2 3" xfId="39009"/>
    <cellStyle name="Comma 13 2 2 2 4 3 3" xfId="39010"/>
    <cellStyle name="Comma 13 2 2 2 4 3 3 2" xfId="39011"/>
    <cellStyle name="Comma 13 2 2 2 4 3 3 3" xfId="39012"/>
    <cellStyle name="Comma 13 2 2 2 4 3 4" xfId="39013"/>
    <cellStyle name="Comma 13 2 2 2 4 3 4 2" xfId="39014"/>
    <cellStyle name="Comma 13 2 2 2 4 3 5" xfId="39015"/>
    <cellStyle name="Comma 13 2 2 2 4 3 6" xfId="39016"/>
    <cellStyle name="Comma 13 2 2 2 4 4" xfId="39017"/>
    <cellStyle name="Comma 13 2 2 2 4 4 2" xfId="39018"/>
    <cellStyle name="Comma 13 2 2 2 4 4 2 2" xfId="39019"/>
    <cellStyle name="Comma 13 2 2 2 4 4 2 3" xfId="39020"/>
    <cellStyle name="Comma 13 2 2 2 4 4 3" xfId="39021"/>
    <cellStyle name="Comma 13 2 2 2 4 4 3 2" xfId="39022"/>
    <cellStyle name="Comma 13 2 2 2 4 4 4" xfId="39023"/>
    <cellStyle name="Comma 13 2 2 2 4 4 5" xfId="39024"/>
    <cellStyle name="Comma 13 2 2 2 4 5" xfId="39025"/>
    <cellStyle name="Comma 13 2 2 2 4 5 2" xfId="39026"/>
    <cellStyle name="Comma 13 2 2 2 4 5 3" xfId="39027"/>
    <cellStyle name="Comma 13 2 2 2 4 6" xfId="39028"/>
    <cellStyle name="Comma 13 2 2 2 4 6 2" xfId="39029"/>
    <cellStyle name="Comma 13 2 2 2 4 6 3" xfId="39030"/>
    <cellStyle name="Comma 13 2 2 2 4 7" xfId="39031"/>
    <cellStyle name="Comma 13 2 2 2 4 7 2" xfId="39032"/>
    <cellStyle name="Comma 13 2 2 2 4 8" xfId="39033"/>
    <cellStyle name="Comma 13 2 2 2 4 9" xfId="39034"/>
    <cellStyle name="Comma 13 2 2 2 5" xfId="39035"/>
    <cellStyle name="Comma 13 2 2 2 5 2" xfId="39036"/>
    <cellStyle name="Comma 13 2 2 2 5 2 2" xfId="39037"/>
    <cellStyle name="Comma 13 2 2 2 5 2 3" xfId="39038"/>
    <cellStyle name="Comma 13 2 2 2 5 3" xfId="39039"/>
    <cellStyle name="Comma 13 2 2 2 5 3 2" xfId="39040"/>
    <cellStyle name="Comma 13 2 2 2 5 3 3" xfId="39041"/>
    <cellStyle name="Comma 13 2 2 2 5 4" xfId="39042"/>
    <cellStyle name="Comma 13 2 2 2 5 4 2" xfId="39043"/>
    <cellStyle name="Comma 13 2 2 2 5 5" xfId="39044"/>
    <cellStyle name="Comma 13 2 2 2 5 6" xfId="39045"/>
    <cellStyle name="Comma 13 2 2 2 6" xfId="39046"/>
    <cellStyle name="Comma 13 2 2 2 6 2" xfId="39047"/>
    <cellStyle name="Comma 13 2 2 2 6 2 2" xfId="39048"/>
    <cellStyle name="Comma 13 2 2 2 6 2 3" xfId="39049"/>
    <cellStyle name="Comma 13 2 2 2 6 3" xfId="39050"/>
    <cellStyle name="Comma 13 2 2 2 6 3 2" xfId="39051"/>
    <cellStyle name="Comma 13 2 2 2 6 3 3" xfId="39052"/>
    <cellStyle name="Comma 13 2 2 2 6 4" xfId="39053"/>
    <cellStyle name="Comma 13 2 2 2 6 4 2" xfId="39054"/>
    <cellStyle name="Comma 13 2 2 2 6 5" xfId="39055"/>
    <cellStyle name="Comma 13 2 2 2 6 6" xfId="39056"/>
    <cellStyle name="Comma 13 2 2 2 7" xfId="39057"/>
    <cellStyle name="Comma 13 2 2 2 7 2" xfId="39058"/>
    <cellStyle name="Comma 13 2 2 2 7 2 2" xfId="39059"/>
    <cellStyle name="Comma 13 2 2 2 7 2 3" xfId="39060"/>
    <cellStyle name="Comma 13 2 2 2 7 3" xfId="39061"/>
    <cellStyle name="Comma 13 2 2 2 7 3 2" xfId="39062"/>
    <cellStyle name="Comma 13 2 2 2 7 4" xfId="39063"/>
    <cellStyle name="Comma 13 2 2 2 7 5" xfId="39064"/>
    <cellStyle name="Comma 13 2 2 2 8" xfId="39065"/>
    <cellStyle name="Comma 13 2 2 2 8 2" xfId="39066"/>
    <cellStyle name="Comma 13 2 2 2 8 3" xfId="39067"/>
    <cellStyle name="Comma 13 2 2 2 9" xfId="39068"/>
    <cellStyle name="Comma 13 2 2 2 9 2" xfId="39069"/>
    <cellStyle name="Comma 13 2 2 2 9 3" xfId="39070"/>
    <cellStyle name="Comma 13 2 2 3" xfId="39071"/>
    <cellStyle name="Comma 13 2 2 3 10" xfId="39072"/>
    <cellStyle name="Comma 13 2 2 3 2" xfId="39073"/>
    <cellStyle name="Comma 13 2 2 3 2 2" xfId="39074"/>
    <cellStyle name="Comma 13 2 2 3 2 2 2" xfId="39075"/>
    <cellStyle name="Comma 13 2 2 3 2 2 2 2" xfId="39076"/>
    <cellStyle name="Comma 13 2 2 3 2 2 2 3" xfId="39077"/>
    <cellStyle name="Comma 13 2 2 3 2 2 3" xfId="39078"/>
    <cellStyle name="Comma 13 2 2 3 2 2 3 2" xfId="39079"/>
    <cellStyle name="Comma 13 2 2 3 2 2 3 3" xfId="39080"/>
    <cellStyle name="Comma 13 2 2 3 2 2 4" xfId="39081"/>
    <cellStyle name="Comma 13 2 2 3 2 2 4 2" xfId="39082"/>
    <cellStyle name="Comma 13 2 2 3 2 2 5" xfId="39083"/>
    <cellStyle name="Comma 13 2 2 3 2 2 6" xfId="39084"/>
    <cellStyle name="Comma 13 2 2 3 2 3" xfId="39085"/>
    <cellStyle name="Comma 13 2 2 3 2 3 2" xfId="39086"/>
    <cellStyle name="Comma 13 2 2 3 2 3 2 2" xfId="39087"/>
    <cellStyle name="Comma 13 2 2 3 2 3 2 3" xfId="39088"/>
    <cellStyle name="Comma 13 2 2 3 2 3 3" xfId="39089"/>
    <cellStyle name="Comma 13 2 2 3 2 3 3 2" xfId="39090"/>
    <cellStyle name="Comma 13 2 2 3 2 3 3 3" xfId="39091"/>
    <cellStyle name="Comma 13 2 2 3 2 3 4" xfId="39092"/>
    <cellStyle name="Comma 13 2 2 3 2 3 4 2" xfId="39093"/>
    <cellStyle name="Comma 13 2 2 3 2 3 5" xfId="39094"/>
    <cellStyle name="Comma 13 2 2 3 2 3 6" xfId="39095"/>
    <cellStyle name="Comma 13 2 2 3 2 4" xfId="39096"/>
    <cellStyle name="Comma 13 2 2 3 2 4 2" xfId="39097"/>
    <cellStyle name="Comma 13 2 2 3 2 4 2 2" xfId="39098"/>
    <cellStyle name="Comma 13 2 2 3 2 4 2 3" xfId="39099"/>
    <cellStyle name="Comma 13 2 2 3 2 4 3" xfId="39100"/>
    <cellStyle name="Comma 13 2 2 3 2 4 3 2" xfId="39101"/>
    <cellStyle name="Comma 13 2 2 3 2 4 4" xfId="39102"/>
    <cellStyle name="Comma 13 2 2 3 2 4 5" xfId="39103"/>
    <cellStyle name="Comma 13 2 2 3 2 5" xfId="39104"/>
    <cellStyle name="Comma 13 2 2 3 2 5 2" xfId="39105"/>
    <cellStyle name="Comma 13 2 2 3 2 5 3" xfId="39106"/>
    <cellStyle name="Comma 13 2 2 3 2 6" xfId="39107"/>
    <cellStyle name="Comma 13 2 2 3 2 6 2" xfId="39108"/>
    <cellStyle name="Comma 13 2 2 3 2 6 3" xfId="39109"/>
    <cellStyle name="Comma 13 2 2 3 2 7" xfId="39110"/>
    <cellStyle name="Comma 13 2 2 3 2 7 2" xfId="39111"/>
    <cellStyle name="Comma 13 2 2 3 2 8" xfId="39112"/>
    <cellStyle name="Comma 13 2 2 3 2 9" xfId="39113"/>
    <cellStyle name="Comma 13 2 2 3 3" xfId="39114"/>
    <cellStyle name="Comma 13 2 2 3 3 2" xfId="39115"/>
    <cellStyle name="Comma 13 2 2 3 3 2 2" xfId="39116"/>
    <cellStyle name="Comma 13 2 2 3 3 2 3" xfId="39117"/>
    <cellStyle name="Comma 13 2 2 3 3 3" xfId="39118"/>
    <cellStyle name="Comma 13 2 2 3 3 3 2" xfId="39119"/>
    <cellStyle name="Comma 13 2 2 3 3 3 3" xfId="39120"/>
    <cellStyle name="Comma 13 2 2 3 3 4" xfId="39121"/>
    <cellStyle name="Comma 13 2 2 3 3 4 2" xfId="39122"/>
    <cellStyle name="Comma 13 2 2 3 3 5" xfId="39123"/>
    <cellStyle name="Comma 13 2 2 3 3 6" xfId="39124"/>
    <cellStyle name="Comma 13 2 2 3 4" xfId="39125"/>
    <cellStyle name="Comma 13 2 2 3 4 2" xfId="39126"/>
    <cellStyle name="Comma 13 2 2 3 4 2 2" xfId="39127"/>
    <cellStyle name="Comma 13 2 2 3 4 2 3" xfId="39128"/>
    <cellStyle name="Comma 13 2 2 3 4 3" xfId="39129"/>
    <cellStyle name="Comma 13 2 2 3 4 3 2" xfId="39130"/>
    <cellStyle name="Comma 13 2 2 3 4 3 3" xfId="39131"/>
    <cellStyle name="Comma 13 2 2 3 4 4" xfId="39132"/>
    <cellStyle name="Comma 13 2 2 3 4 4 2" xfId="39133"/>
    <cellStyle name="Comma 13 2 2 3 4 5" xfId="39134"/>
    <cellStyle name="Comma 13 2 2 3 4 6" xfId="39135"/>
    <cellStyle name="Comma 13 2 2 3 5" xfId="39136"/>
    <cellStyle name="Comma 13 2 2 3 5 2" xfId="39137"/>
    <cellStyle name="Comma 13 2 2 3 5 2 2" xfId="39138"/>
    <cellStyle name="Comma 13 2 2 3 5 2 3" xfId="39139"/>
    <cellStyle name="Comma 13 2 2 3 5 3" xfId="39140"/>
    <cellStyle name="Comma 13 2 2 3 5 3 2" xfId="39141"/>
    <cellStyle name="Comma 13 2 2 3 5 4" xfId="39142"/>
    <cellStyle name="Comma 13 2 2 3 5 5" xfId="39143"/>
    <cellStyle name="Comma 13 2 2 3 6" xfId="39144"/>
    <cellStyle name="Comma 13 2 2 3 6 2" xfId="39145"/>
    <cellStyle name="Comma 13 2 2 3 6 3" xfId="39146"/>
    <cellStyle name="Comma 13 2 2 3 7" xfId="39147"/>
    <cellStyle name="Comma 13 2 2 3 7 2" xfId="39148"/>
    <cellStyle name="Comma 13 2 2 3 7 3" xfId="39149"/>
    <cellStyle name="Comma 13 2 2 3 8" xfId="39150"/>
    <cellStyle name="Comma 13 2 2 3 8 2" xfId="39151"/>
    <cellStyle name="Comma 13 2 2 3 9" xfId="39152"/>
    <cellStyle name="Comma 13 2 2 4" xfId="39153"/>
    <cellStyle name="Comma 13 2 2 4 2" xfId="39154"/>
    <cellStyle name="Comma 13 2 2 4 2 2" xfId="39155"/>
    <cellStyle name="Comma 13 2 2 4 2 2 2" xfId="39156"/>
    <cellStyle name="Comma 13 2 2 4 2 2 3" xfId="39157"/>
    <cellStyle name="Comma 13 2 2 4 2 3" xfId="39158"/>
    <cellStyle name="Comma 13 2 2 4 2 3 2" xfId="39159"/>
    <cellStyle name="Comma 13 2 2 4 2 3 3" xfId="39160"/>
    <cellStyle name="Comma 13 2 2 4 2 4" xfId="39161"/>
    <cellStyle name="Comma 13 2 2 4 2 4 2" xfId="39162"/>
    <cellStyle name="Comma 13 2 2 4 2 5" xfId="39163"/>
    <cellStyle name="Comma 13 2 2 4 2 6" xfId="39164"/>
    <cellStyle name="Comma 13 2 2 4 3" xfId="39165"/>
    <cellStyle name="Comma 13 2 2 4 3 2" xfId="39166"/>
    <cellStyle name="Comma 13 2 2 4 3 2 2" xfId="39167"/>
    <cellStyle name="Comma 13 2 2 4 3 2 3" xfId="39168"/>
    <cellStyle name="Comma 13 2 2 4 3 3" xfId="39169"/>
    <cellStyle name="Comma 13 2 2 4 3 3 2" xfId="39170"/>
    <cellStyle name="Comma 13 2 2 4 3 3 3" xfId="39171"/>
    <cellStyle name="Comma 13 2 2 4 3 4" xfId="39172"/>
    <cellStyle name="Comma 13 2 2 4 3 4 2" xfId="39173"/>
    <cellStyle name="Comma 13 2 2 4 3 5" xfId="39174"/>
    <cellStyle name="Comma 13 2 2 4 3 6" xfId="39175"/>
    <cellStyle name="Comma 13 2 2 4 4" xfId="39176"/>
    <cellStyle name="Comma 13 2 2 4 4 2" xfId="39177"/>
    <cellStyle name="Comma 13 2 2 4 4 2 2" xfId="39178"/>
    <cellStyle name="Comma 13 2 2 4 4 2 3" xfId="39179"/>
    <cellStyle name="Comma 13 2 2 4 4 3" xfId="39180"/>
    <cellStyle name="Comma 13 2 2 4 4 3 2" xfId="39181"/>
    <cellStyle name="Comma 13 2 2 4 4 4" xfId="39182"/>
    <cellStyle name="Comma 13 2 2 4 4 5" xfId="39183"/>
    <cellStyle name="Comma 13 2 2 4 5" xfId="39184"/>
    <cellStyle name="Comma 13 2 2 4 5 2" xfId="39185"/>
    <cellStyle name="Comma 13 2 2 4 5 3" xfId="39186"/>
    <cellStyle name="Comma 13 2 2 4 6" xfId="39187"/>
    <cellStyle name="Comma 13 2 2 4 6 2" xfId="39188"/>
    <cellStyle name="Comma 13 2 2 4 6 3" xfId="39189"/>
    <cellStyle name="Comma 13 2 2 4 7" xfId="39190"/>
    <cellStyle name="Comma 13 2 2 4 7 2" xfId="39191"/>
    <cellStyle name="Comma 13 2 2 4 8" xfId="39192"/>
    <cellStyle name="Comma 13 2 2 4 9" xfId="39193"/>
    <cellStyle name="Comma 13 2 2 5" xfId="39194"/>
    <cellStyle name="Comma 13 2 2 5 2" xfId="39195"/>
    <cellStyle name="Comma 13 2 2 5 2 2" xfId="39196"/>
    <cellStyle name="Comma 13 2 2 5 2 2 2" xfId="39197"/>
    <cellStyle name="Comma 13 2 2 5 2 2 3" xfId="39198"/>
    <cellStyle name="Comma 13 2 2 5 2 3" xfId="39199"/>
    <cellStyle name="Comma 13 2 2 5 2 3 2" xfId="39200"/>
    <cellStyle name="Comma 13 2 2 5 2 3 3" xfId="39201"/>
    <cellStyle name="Comma 13 2 2 5 2 4" xfId="39202"/>
    <cellStyle name="Comma 13 2 2 5 2 4 2" xfId="39203"/>
    <cellStyle name="Comma 13 2 2 5 2 5" xfId="39204"/>
    <cellStyle name="Comma 13 2 2 5 2 6" xfId="39205"/>
    <cellStyle name="Comma 13 2 2 5 3" xfId="39206"/>
    <cellStyle name="Comma 13 2 2 5 3 2" xfId="39207"/>
    <cellStyle name="Comma 13 2 2 5 3 2 2" xfId="39208"/>
    <cellStyle name="Comma 13 2 2 5 3 2 3" xfId="39209"/>
    <cellStyle name="Comma 13 2 2 5 3 3" xfId="39210"/>
    <cellStyle name="Comma 13 2 2 5 3 3 2" xfId="39211"/>
    <cellStyle name="Comma 13 2 2 5 3 3 3" xfId="39212"/>
    <cellStyle name="Comma 13 2 2 5 3 4" xfId="39213"/>
    <cellStyle name="Comma 13 2 2 5 3 4 2" xfId="39214"/>
    <cellStyle name="Comma 13 2 2 5 3 5" xfId="39215"/>
    <cellStyle name="Comma 13 2 2 5 3 6" xfId="39216"/>
    <cellStyle name="Comma 13 2 2 5 4" xfId="39217"/>
    <cellStyle name="Comma 13 2 2 5 4 2" xfId="39218"/>
    <cellStyle name="Comma 13 2 2 5 4 2 2" xfId="39219"/>
    <cellStyle name="Comma 13 2 2 5 4 2 3" xfId="39220"/>
    <cellStyle name="Comma 13 2 2 5 4 3" xfId="39221"/>
    <cellStyle name="Comma 13 2 2 5 4 3 2" xfId="39222"/>
    <cellStyle name="Comma 13 2 2 5 4 4" xfId="39223"/>
    <cellStyle name="Comma 13 2 2 5 4 5" xfId="39224"/>
    <cellStyle name="Comma 13 2 2 5 5" xfId="39225"/>
    <cellStyle name="Comma 13 2 2 5 5 2" xfId="39226"/>
    <cellStyle name="Comma 13 2 2 5 5 3" xfId="39227"/>
    <cellStyle name="Comma 13 2 2 5 6" xfId="39228"/>
    <cellStyle name="Comma 13 2 2 5 6 2" xfId="39229"/>
    <cellStyle name="Comma 13 2 2 5 6 3" xfId="39230"/>
    <cellStyle name="Comma 13 2 2 5 7" xfId="39231"/>
    <cellStyle name="Comma 13 2 2 5 7 2" xfId="39232"/>
    <cellStyle name="Comma 13 2 2 5 8" xfId="39233"/>
    <cellStyle name="Comma 13 2 2 5 9" xfId="39234"/>
    <cellStyle name="Comma 13 2 2 6" xfId="39235"/>
    <cellStyle name="Comma 13 2 2 6 2" xfId="39236"/>
    <cellStyle name="Comma 13 2 2 6 2 2" xfId="39237"/>
    <cellStyle name="Comma 13 2 2 6 2 3" xfId="39238"/>
    <cellStyle name="Comma 13 2 2 6 3" xfId="39239"/>
    <cellStyle name="Comma 13 2 2 6 3 2" xfId="39240"/>
    <cellStyle name="Comma 13 2 2 6 3 3" xfId="39241"/>
    <cellStyle name="Comma 13 2 2 6 4" xfId="39242"/>
    <cellStyle name="Comma 13 2 2 6 4 2" xfId="39243"/>
    <cellStyle name="Comma 13 2 2 6 5" xfId="39244"/>
    <cellStyle name="Comma 13 2 2 6 6" xfId="39245"/>
    <cellStyle name="Comma 13 2 2 7" xfId="39246"/>
    <cellStyle name="Comma 13 2 2 7 2" xfId="39247"/>
    <cellStyle name="Comma 13 2 2 7 2 2" xfId="39248"/>
    <cellStyle name="Comma 13 2 2 7 2 3" xfId="39249"/>
    <cellStyle name="Comma 13 2 2 7 3" xfId="39250"/>
    <cellStyle name="Comma 13 2 2 7 3 2" xfId="39251"/>
    <cellStyle name="Comma 13 2 2 7 3 3" xfId="39252"/>
    <cellStyle name="Comma 13 2 2 7 4" xfId="39253"/>
    <cellStyle name="Comma 13 2 2 7 4 2" xfId="39254"/>
    <cellStyle name="Comma 13 2 2 7 5" xfId="39255"/>
    <cellStyle name="Comma 13 2 2 7 6" xfId="39256"/>
    <cellStyle name="Comma 13 2 2 8" xfId="39257"/>
    <cellStyle name="Comma 13 2 2 8 2" xfId="39258"/>
    <cellStyle name="Comma 13 2 2 8 2 2" xfId="39259"/>
    <cellStyle name="Comma 13 2 2 8 2 3" xfId="39260"/>
    <cellStyle name="Comma 13 2 2 8 3" xfId="39261"/>
    <cellStyle name="Comma 13 2 2 8 3 2" xfId="39262"/>
    <cellStyle name="Comma 13 2 2 8 4" xfId="39263"/>
    <cellStyle name="Comma 13 2 2 8 5" xfId="39264"/>
    <cellStyle name="Comma 13 2 2 9" xfId="39265"/>
    <cellStyle name="Comma 13 2 2 9 2" xfId="39266"/>
    <cellStyle name="Comma 13 2 2 9 3" xfId="39267"/>
    <cellStyle name="Comma 13 2 3" xfId="9453"/>
    <cellStyle name="Comma 13 2 3 10" xfId="39268"/>
    <cellStyle name="Comma 13 2 3 10 2" xfId="39269"/>
    <cellStyle name="Comma 13 2 3 11" xfId="39270"/>
    <cellStyle name="Comma 13 2 3 12" xfId="39271"/>
    <cellStyle name="Comma 13 2 3 2" xfId="39272"/>
    <cellStyle name="Comma 13 2 3 2 10" xfId="39273"/>
    <cellStyle name="Comma 13 2 3 2 2" xfId="39274"/>
    <cellStyle name="Comma 13 2 3 2 2 2" xfId="39275"/>
    <cellStyle name="Comma 13 2 3 2 2 2 2" xfId="39276"/>
    <cellStyle name="Comma 13 2 3 2 2 2 2 2" xfId="39277"/>
    <cellStyle name="Comma 13 2 3 2 2 2 2 3" xfId="39278"/>
    <cellStyle name="Comma 13 2 3 2 2 2 3" xfId="39279"/>
    <cellStyle name="Comma 13 2 3 2 2 2 3 2" xfId="39280"/>
    <cellStyle name="Comma 13 2 3 2 2 2 3 3" xfId="39281"/>
    <cellStyle name="Comma 13 2 3 2 2 2 4" xfId="39282"/>
    <cellStyle name="Comma 13 2 3 2 2 2 4 2" xfId="39283"/>
    <cellStyle name="Comma 13 2 3 2 2 2 5" xfId="39284"/>
    <cellStyle name="Comma 13 2 3 2 2 2 6" xfId="39285"/>
    <cellStyle name="Comma 13 2 3 2 2 3" xfId="39286"/>
    <cellStyle name="Comma 13 2 3 2 2 3 2" xfId="39287"/>
    <cellStyle name="Comma 13 2 3 2 2 3 2 2" xfId="39288"/>
    <cellStyle name="Comma 13 2 3 2 2 3 2 3" xfId="39289"/>
    <cellStyle name="Comma 13 2 3 2 2 3 3" xfId="39290"/>
    <cellStyle name="Comma 13 2 3 2 2 3 3 2" xfId="39291"/>
    <cellStyle name="Comma 13 2 3 2 2 3 3 3" xfId="39292"/>
    <cellStyle name="Comma 13 2 3 2 2 3 4" xfId="39293"/>
    <cellStyle name="Comma 13 2 3 2 2 3 4 2" xfId="39294"/>
    <cellStyle name="Comma 13 2 3 2 2 3 5" xfId="39295"/>
    <cellStyle name="Comma 13 2 3 2 2 3 6" xfId="39296"/>
    <cellStyle name="Comma 13 2 3 2 2 4" xfId="39297"/>
    <cellStyle name="Comma 13 2 3 2 2 4 2" xfId="39298"/>
    <cellStyle name="Comma 13 2 3 2 2 4 2 2" xfId="39299"/>
    <cellStyle name="Comma 13 2 3 2 2 4 2 3" xfId="39300"/>
    <cellStyle name="Comma 13 2 3 2 2 4 3" xfId="39301"/>
    <cellStyle name="Comma 13 2 3 2 2 4 3 2" xfId="39302"/>
    <cellStyle name="Comma 13 2 3 2 2 4 4" xfId="39303"/>
    <cellStyle name="Comma 13 2 3 2 2 4 5" xfId="39304"/>
    <cellStyle name="Comma 13 2 3 2 2 5" xfId="39305"/>
    <cellStyle name="Comma 13 2 3 2 2 5 2" xfId="39306"/>
    <cellStyle name="Comma 13 2 3 2 2 5 3" xfId="39307"/>
    <cellStyle name="Comma 13 2 3 2 2 6" xfId="39308"/>
    <cellStyle name="Comma 13 2 3 2 2 6 2" xfId="39309"/>
    <cellStyle name="Comma 13 2 3 2 2 6 3" xfId="39310"/>
    <cellStyle name="Comma 13 2 3 2 2 7" xfId="39311"/>
    <cellStyle name="Comma 13 2 3 2 2 7 2" xfId="39312"/>
    <cellStyle name="Comma 13 2 3 2 2 8" xfId="39313"/>
    <cellStyle name="Comma 13 2 3 2 2 9" xfId="39314"/>
    <cellStyle name="Comma 13 2 3 2 3" xfId="39315"/>
    <cellStyle name="Comma 13 2 3 2 3 2" xfId="39316"/>
    <cellStyle name="Comma 13 2 3 2 3 2 2" xfId="39317"/>
    <cellStyle name="Comma 13 2 3 2 3 2 3" xfId="39318"/>
    <cellStyle name="Comma 13 2 3 2 3 3" xfId="39319"/>
    <cellStyle name="Comma 13 2 3 2 3 3 2" xfId="39320"/>
    <cellStyle name="Comma 13 2 3 2 3 3 3" xfId="39321"/>
    <cellStyle name="Comma 13 2 3 2 3 4" xfId="39322"/>
    <cellStyle name="Comma 13 2 3 2 3 4 2" xfId="39323"/>
    <cellStyle name="Comma 13 2 3 2 3 5" xfId="39324"/>
    <cellStyle name="Comma 13 2 3 2 3 6" xfId="39325"/>
    <cellStyle name="Comma 13 2 3 2 4" xfId="39326"/>
    <cellStyle name="Comma 13 2 3 2 4 2" xfId="39327"/>
    <cellStyle name="Comma 13 2 3 2 4 2 2" xfId="39328"/>
    <cellStyle name="Comma 13 2 3 2 4 2 3" xfId="39329"/>
    <cellStyle name="Comma 13 2 3 2 4 3" xfId="39330"/>
    <cellStyle name="Comma 13 2 3 2 4 3 2" xfId="39331"/>
    <cellStyle name="Comma 13 2 3 2 4 3 3" xfId="39332"/>
    <cellStyle name="Comma 13 2 3 2 4 4" xfId="39333"/>
    <cellStyle name="Comma 13 2 3 2 4 4 2" xfId="39334"/>
    <cellStyle name="Comma 13 2 3 2 4 5" xfId="39335"/>
    <cellStyle name="Comma 13 2 3 2 4 6" xfId="39336"/>
    <cellStyle name="Comma 13 2 3 2 5" xfId="39337"/>
    <cellStyle name="Comma 13 2 3 2 5 2" xfId="39338"/>
    <cellStyle name="Comma 13 2 3 2 5 2 2" xfId="39339"/>
    <cellStyle name="Comma 13 2 3 2 5 2 3" xfId="39340"/>
    <cellStyle name="Comma 13 2 3 2 5 3" xfId="39341"/>
    <cellStyle name="Comma 13 2 3 2 5 3 2" xfId="39342"/>
    <cellStyle name="Comma 13 2 3 2 5 4" xfId="39343"/>
    <cellStyle name="Comma 13 2 3 2 5 5" xfId="39344"/>
    <cellStyle name="Comma 13 2 3 2 6" xfId="39345"/>
    <cellStyle name="Comma 13 2 3 2 6 2" xfId="39346"/>
    <cellStyle name="Comma 13 2 3 2 6 3" xfId="39347"/>
    <cellStyle name="Comma 13 2 3 2 7" xfId="39348"/>
    <cellStyle name="Comma 13 2 3 2 7 2" xfId="39349"/>
    <cellStyle name="Comma 13 2 3 2 7 3" xfId="39350"/>
    <cellStyle name="Comma 13 2 3 2 8" xfId="39351"/>
    <cellStyle name="Comma 13 2 3 2 8 2" xfId="39352"/>
    <cellStyle name="Comma 13 2 3 2 9" xfId="39353"/>
    <cellStyle name="Comma 13 2 3 3" xfId="39354"/>
    <cellStyle name="Comma 13 2 3 3 2" xfId="39355"/>
    <cellStyle name="Comma 13 2 3 3 2 2" xfId="39356"/>
    <cellStyle name="Comma 13 2 3 3 2 2 2" xfId="39357"/>
    <cellStyle name="Comma 13 2 3 3 2 2 3" xfId="39358"/>
    <cellStyle name="Comma 13 2 3 3 2 3" xfId="39359"/>
    <cellStyle name="Comma 13 2 3 3 2 3 2" xfId="39360"/>
    <cellStyle name="Comma 13 2 3 3 2 3 3" xfId="39361"/>
    <cellStyle name="Comma 13 2 3 3 2 4" xfId="39362"/>
    <cellStyle name="Comma 13 2 3 3 2 4 2" xfId="39363"/>
    <cellStyle name="Comma 13 2 3 3 2 5" xfId="39364"/>
    <cellStyle name="Comma 13 2 3 3 2 6" xfId="39365"/>
    <cellStyle name="Comma 13 2 3 3 3" xfId="39366"/>
    <cellStyle name="Comma 13 2 3 3 3 2" xfId="39367"/>
    <cellStyle name="Comma 13 2 3 3 3 2 2" xfId="39368"/>
    <cellStyle name="Comma 13 2 3 3 3 2 3" xfId="39369"/>
    <cellStyle name="Comma 13 2 3 3 3 3" xfId="39370"/>
    <cellStyle name="Comma 13 2 3 3 3 3 2" xfId="39371"/>
    <cellStyle name="Comma 13 2 3 3 3 3 3" xfId="39372"/>
    <cellStyle name="Comma 13 2 3 3 3 4" xfId="39373"/>
    <cellStyle name="Comma 13 2 3 3 3 4 2" xfId="39374"/>
    <cellStyle name="Comma 13 2 3 3 3 5" xfId="39375"/>
    <cellStyle name="Comma 13 2 3 3 3 6" xfId="39376"/>
    <cellStyle name="Comma 13 2 3 3 4" xfId="39377"/>
    <cellStyle name="Comma 13 2 3 3 4 2" xfId="39378"/>
    <cellStyle name="Comma 13 2 3 3 4 2 2" xfId="39379"/>
    <cellStyle name="Comma 13 2 3 3 4 2 3" xfId="39380"/>
    <cellStyle name="Comma 13 2 3 3 4 3" xfId="39381"/>
    <cellStyle name="Comma 13 2 3 3 4 3 2" xfId="39382"/>
    <cellStyle name="Comma 13 2 3 3 4 4" xfId="39383"/>
    <cellStyle name="Comma 13 2 3 3 4 5" xfId="39384"/>
    <cellStyle name="Comma 13 2 3 3 5" xfId="39385"/>
    <cellStyle name="Comma 13 2 3 3 5 2" xfId="39386"/>
    <cellStyle name="Comma 13 2 3 3 5 3" xfId="39387"/>
    <cellStyle name="Comma 13 2 3 3 6" xfId="39388"/>
    <cellStyle name="Comma 13 2 3 3 6 2" xfId="39389"/>
    <cellStyle name="Comma 13 2 3 3 6 3" xfId="39390"/>
    <cellStyle name="Comma 13 2 3 3 7" xfId="39391"/>
    <cellStyle name="Comma 13 2 3 3 7 2" xfId="39392"/>
    <cellStyle name="Comma 13 2 3 3 8" xfId="39393"/>
    <cellStyle name="Comma 13 2 3 3 9" xfId="39394"/>
    <cellStyle name="Comma 13 2 3 4" xfId="39395"/>
    <cellStyle name="Comma 13 2 3 4 2" xfId="39396"/>
    <cellStyle name="Comma 13 2 3 4 2 2" xfId="39397"/>
    <cellStyle name="Comma 13 2 3 4 2 2 2" xfId="39398"/>
    <cellStyle name="Comma 13 2 3 4 2 2 3" xfId="39399"/>
    <cellStyle name="Comma 13 2 3 4 2 3" xfId="39400"/>
    <cellStyle name="Comma 13 2 3 4 2 3 2" xfId="39401"/>
    <cellStyle name="Comma 13 2 3 4 2 3 3" xfId="39402"/>
    <cellStyle name="Comma 13 2 3 4 2 4" xfId="39403"/>
    <cellStyle name="Comma 13 2 3 4 2 4 2" xfId="39404"/>
    <cellStyle name="Comma 13 2 3 4 2 5" xfId="39405"/>
    <cellStyle name="Comma 13 2 3 4 2 6" xfId="39406"/>
    <cellStyle name="Comma 13 2 3 4 3" xfId="39407"/>
    <cellStyle name="Comma 13 2 3 4 3 2" xfId="39408"/>
    <cellStyle name="Comma 13 2 3 4 3 2 2" xfId="39409"/>
    <cellStyle name="Comma 13 2 3 4 3 2 3" xfId="39410"/>
    <cellStyle name="Comma 13 2 3 4 3 3" xfId="39411"/>
    <cellStyle name="Comma 13 2 3 4 3 3 2" xfId="39412"/>
    <cellStyle name="Comma 13 2 3 4 3 3 3" xfId="39413"/>
    <cellStyle name="Comma 13 2 3 4 3 4" xfId="39414"/>
    <cellStyle name="Comma 13 2 3 4 3 4 2" xfId="39415"/>
    <cellStyle name="Comma 13 2 3 4 3 5" xfId="39416"/>
    <cellStyle name="Comma 13 2 3 4 3 6" xfId="39417"/>
    <cellStyle name="Comma 13 2 3 4 4" xfId="39418"/>
    <cellStyle name="Comma 13 2 3 4 4 2" xfId="39419"/>
    <cellStyle name="Comma 13 2 3 4 4 2 2" xfId="39420"/>
    <cellStyle name="Comma 13 2 3 4 4 2 3" xfId="39421"/>
    <cellStyle name="Comma 13 2 3 4 4 3" xfId="39422"/>
    <cellStyle name="Comma 13 2 3 4 4 3 2" xfId="39423"/>
    <cellStyle name="Comma 13 2 3 4 4 4" xfId="39424"/>
    <cellStyle name="Comma 13 2 3 4 4 5" xfId="39425"/>
    <cellStyle name="Comma 13 2 3 4 5" xfId="39426"/>
    <cellStyle name="Comma 13 2 3 4 5 2" xfId="39427"/>
    <cellStyle name="Comma 13 2 3 4 5 3" xfId="39428"/>
    <cellStyle name="Comma 13 2 3 4 6" xfId="39429"/>
    <cellStyle name="Comma 13 2 3 4 6 2" xfId="39430"/>
    <cellStyle name="Comma 13 2 3 4 6 3" xfId="39431"/>
    <cellStyle name="Comma 13 2 3 4 7" xfId="39432"/>
    <cellStyle name="Comma 13 2 3 4 7 2" xfId="39433"/>
    <cellStyle name="Comma 13 2 3 4 8" xfId="39434"/>
    <cellStyle name="Comma 13 2 3 4 9" xfId="39435"/>
    <cellStyle name="Comma 13 2 3 5" xfId="39436"/>
    <cellStyle name="Comma 13 2 3 5 2" xfId="39437"/>
    <cellStyle name="Comma 13 2 3 5 2 2" xfId="39438"/>
    <cellStyle name="Comma 13 2 3 5 2 3" xfId="39439"/>
    <cellStyle name="Comma 13 2 3 5 3" xfId="39440"/>
    <cellStyle name="Comma 13 2 3 5 3 2" xfId="39441"/>
    <cellStyle name="Comma 13 2 3 5 3 3" xfId="39442"/>
    <cellStyle name="Comma 13 2 3 5 4" xfId="39443"/>
    <cellStyle name="Comma 13 2 3 5 4 2" xfId="39444"/>
    <cellStyle name="Comma 13 2 3 5 5" xfId="39445"/>
    <cellStyle name="Comma 13 2 3 5 6" xfId="39446"/>
    <cellStyle name="Comma 13 2 3 6" xfId="39447"/>
    <cellStyle name="Comma 13 2 3 6 2" xfId="39448"/>
    <cellStyle name="Comma 13 2 3 6 2 2" xfId="39449"/>
    <cellStyle name="Comma 13 2 3 6 2 3" xfId="39450"/>
    <cellStyle name="Comma 13 2 3 6 3" xfId="39451"/>
    <cellStyle name="Comma 13 2 3 6 3 2" xfId="39452"/>
    <cellStyle name="Comma 13 2 3 6 3 3" xfId="39453"/>
    <cellStyle name="Comma 13 2 3 6 4" xfId="39454"/>
    <cellStyle name="Comma 13 2 3 6 4 2" xfId="39455"/>
    <cellStyle name="Comma 13 2 3 6 5" xfId="39456"/>
    <cellStyle name="Comma 13 2 3 6 6" xfId="39457"/>
    <cellStyle name="Comma 13 2 3 7" xfId="39458"/>
    <cellStyle name="Comma 13 2 3 7 2" xfId="39459"/>
    <cellStyle name="Comma 13 2 3 7 2 2" xfId="39460"/>
    <cellStyle name="Comma 13 2 3 7 2 3" xfId="39461"/>
    <cellStyle name="Comma 13 2 3 7 3" xfId="39462"/>
    <cellStyle name="Comma 13 2 3 7 3 2" xfId="39463"/>
    <cellStyle name="Comma 13 2 3 7 4" xfId="39464"/>
    <cellStyle name="Comma 13 2 3 7 5" xfId="39465"/>
    <cellStyle name="Comma 13 2 3 8" xfId="39466"/>
    <cellStyle name="Comma 13 2 3 8 2" xfId="39467"/>
    <cellStyle name="Comma 13 2 3 8 3" xfId="39468"/>
    <cellStyle name="Comma 13 2 3 9" xfId="39469"/>
    <cellStyle name="Comma 13 2 3 9 2" xfId="39470"/>
    <cellStyle name="Comma 13 2 3 9 3" xfId="39471"/>
    <cellStyle name="Comma 13 2 4" xfId="13962"/>
    <cellStyle name="Comma 13 2 4 10" xfId="39472"/>
    <cellStyle name="Comma 13 2 4 2" xfId="39473"/>
    <cellStyle name="Comma 13 2 4 2 2" xfId="39474"/>
    <cellStyle name="Comma 13 2 4 2 2 2" xfId="39475"/>
    <cellStyle name="Comma 13 2 4 2 2 2 2" xfId="39476"/>
    <cellStyle name="Comma 13 2 4 2 2 2 3" xfId="39477"/>
    <cellStyle name="Comma 13 2 4 2 2 3" xfId="39478"/>
    <cellStyle name="Comma 13 2 4 2 2 3 2" xfId="39479"/>
    <cellStyle name="Comma 13 2 4 2 2 3 3" xfId="39480"/>
    <cellStyle name="Comma 13 2 4 2 2 4" xfId="39481"/>
    <cellStyle name="Comma 13 2 4 2 2 4 2" xfId="39482"/>
    <cellStyle name="Comma 13 2 4 2 2 5" xfId="39483"/>
    <cellStyle name="Comma 13 2 4 2 2 6" xfId="39484"/>
    <cellStyle name="Comma 13 2 4 2 3" xfId="39485"/>
    <cellStyle name="Comma 13 2 4 2 3 2" xfId="39486"/>
    <cellStyle name="Comma 13 2 4 2 3 2 2" xfId="39487"/>
    <cellStyle name="Comma 13 2 4 2 3 2 3" xfId="39488"/>
    <cellStyle name="Comma 13 2 4 2 3 3" xfId="39489"/>
    <cellStyle name="Comma 13 2 4 2 3 3 2" xfId="39490"/>
    <cellStyle name="Comma 13 2 4 2 3 3 3" xfId="39491"/>
    <cellStyle name="Comma 13 2 4 2 3 4" xfId="39492"/>
    <cellStyle name="Comma 13 2 4 2 3 4 2" xfId="39493"/>
    <cellStyle name="Comma 13 2 4 2 3 5" xfId="39494"/>
    <cellStyle name="Comma 13 2 4 2 3 6" xfId="39495"/>
    <cellStyle name="Comma 13 2 4 2 4" xfId="39496"/>
    <cellStyle name="Comma 13 2 4 2 4 2" xfId="39497"/>
    <cellStyle name="Comma 13 2 4 2 4 2 2" xfId="39498"/>
    <cellStyle name="Comma 13 2 4 2 4 2 3" xfId="39499"/>
    <cellStyle name="Comma 13 2 4 2 4 3" xfId="39500"/>
    <cellStyle name="Comma 13 2 4 2 4 3 2" xfId="39501"/>
    <cellStyle name="Comma 13 2 4 2 4 4" xfId="39502"/>
    <cellStyle name="Comma 13 2 4 2 4 5" xfId="39503"/>
    <cellStyle name="Comma 13 2 4 2 5" xfId="39504"/>
    <cellStyle name="Comma 13 2 4 2 5 2" xfId="39505"/>
    <cellStyle name="Comma 13 2 4 2 5 3" xfId="39506"/>
    <cellStyle name="Comma 13 2 4 2 6" xfId="39507"/>
    <cellStyle name="Comma 13 2 4 2 6 2" xfId="39508"/>
    <cellStyle name="Comma 13 2 4 2 6 3" xfId="39509"/>
    <cellStyle name="Comma 13 2 4 2 7" xfId="39510"/>
    <cellStyle name="Comma 13 2 4 2 7 2" xfId="39511"/>
    <cellStyle name="Comma 13 2 4 2 8" xfId="39512"/>
    <cellStyle name="Comma 13 2 4 2 9" xfId="39513"/>
    <cellStyle name="Comma 13 2 4 3" xfId="39514"/>
    <cellStyle name="Comma 13 2 4 3 2" xfId="39515"/>
    <cellStyle name="Comma 13 2 4 3 2 2" xfId="39516"/>
    <cellStyle name="Comma 13 2 4 3 2 3" xfId="39517"/>
    <cellStyle name="Comma 13 2 4 3 3" xfId="39518"/>
    <cellStyle name="Comma 13 2 4 3 3 2" xfId="39519"/>
    <cellStyle name="Comma 13 2 4 3 3 3" xfId="39520"/>
    <cellStyle name="Comma 13 2 4 3 4" xfId="39521"/>
    <cellStyle name="Comma 13 2 4 3 4 2" xfId="39522"/>
    <cellStyle name="Comma 13 2 4 3 5" xfId="39523"/>
    <cellStyle name="Comma 13 2 4 3 6" xfId="39524"/>
    <cellStyle name="Comma 13 2 4 4" xfId="39525"/>
    <cellStyle name="Comma 13 2 4 4 2" xfId="39526"/>
    <cellStyle name="Comma 13 2 4 4 2 2" xfId="39527"/>
    <cellStyle name="Comma 13 2 4 4 2 3" xfId="39528"/>
    <cellStyle name="Comma 13 2 4 4 3" xfId="39529"/>
    <cellStyle name="Comma 13 2 4 4 3 2" xfId="39530"/>
    <cellStyle name="Comma 13 2 4 4 3 3" xfId="39531"/>
    <cellStyle name="Comma 13 2 4 4 4" xfId="39532"/>
    <cellStyle name="Comma 13 2 4 4 4 2" xfId="39533"/>
    <cellStyle name="Comma 13 2 4 4 5" xfId="39534"/>
    <cellStyle name="Comma 13 2 4 4 6" xfId="39535"/>
    <cellStyle name="Comma 13 2 4 5" xfId="39536"/>
    <cellStyle name="Comma 13 2 4 5 2" xfId="39537"/>
    <cellStyle name="Comma 13 2 4 5 2 2" xfId="39538"/>
    <cellStyle name="Comma 13 2 4 5 2 3" xfId="39539"/>
    <cellStyle name="Comma 13 2 4 5 3" xfId="39540"/>
    <cellStyle name="Comma 13 2 4 5 3 2" xfId="39541"/>
    <cellStyle name="Comma 13 2 4 5 4" xfId="39542"/>
    <cellStyle name="Comma 13 2 4 5 5" xfId="39543"/>
    <cellStyle name="Comma 13 2 4 6" xfId="39544"/>
    <cellStyle name="Comma 13 2 4 6 2" xfId="39545"/>
    <cellStyle name="Comma 13 2 4 6 3" xfId="39546"/>
    <cellStyle name="Comma 13 2 4 7" xfId="39547"/>
    <cellStyle name="Comma 13 2 4 7 2" xfId="39548"/>
    <cellStyle name="Comma 13 2 4 7 3" xfId="39549"/>
    <cellStyle name="Comma 13 2 4 8" xfId="39550"/>
    <cellStyle name="Comma 13 2 4 8 2" xfId="39551"/>
    <cellStyle name="Comma 13 2 4 9" xfId="39552"/>
    <cellStyle name="Comma 13 2 5" xfId="39553"/>
    <cellStyle name="Comma 13 2 5 2" xfId="39554"/>
    <cellStyle name="Comma 13 2 5 2 2" xfId="39555"/>
    <cellStyle name="Comma 13 2 5 2 2 2" xfId="39556"/>
    <cellStyle name="Comma 13 2 5 2 2 3" xfId="39557"/>
    <cellStyle name="Comma 13 2 5 2 3" xfId="39558"/>
    <cellStyle name="Comma 13 2 5 2 3 2" xfId="39559"/>
    <cellStyle name="Comma 13 2 5 2 3 3" xfId="39560"/>
    <cellStyle name="Comma 13 2 5 2 4" xfId="39561"/>
    <cellStyle name="Comma 13 2 5 2 4 2" xfId="39562"/>
    <cellStyle name="Comma 13 2 5 2 5" xfId="39563"/>
    <cellStyle name="Comma 13 2 5 2 6" xfId="39564"/>
    <cellStyle name="Comma 13 2 5 3" xfId="39565"/>
    <cellStyle name="Comma 13 2 5 3 2" xfId="39566"/>
    <cellStyle name="Comma 13 2 5 3 2 2" xfId="39567"/>
    <cellStyle name="Comma 13 2 5 3 2 3" xfId="39568"/>
    <cellStyle name="Comma 13 2 5 3 3" xfId="39569"/>
    <cellStyle name="Comma 13 2 5 3 3 2" xfId="39570"/>
    <cellStyle name="Comma 13 2 5 3 3 3" xfId="39571"/>
    <cellStyle name="Comma 13 2 5 3 4" xfId="39572"/>
    <cellStyle name="Comma 13 2 5 3 4 2" xfId="39573"/>
    <cellStyle name="Comma 13 2 5 3 5" xfId="39574"/>
    <cellStyle name="Comma 13 2 5 3 6" xfId="39575"/>
    <cellStyle name="Comma 13 2 5 4" xfId="39576"/>
    <cellStyle name="Comma 13 2 5 4 2" xfId="39577"/>
    <cellStyle name="Comma 13 2 5 4 2 2" xfId="39578"/>
    <cellStyle name="Comma 13 2 5 4 2 3" xfId="39579"/>
    <cellStyle name="Comma 13 2 5 4 3" xfId="39580"/>
    <cellStyle name="Comma 13 2 5 4 3 2" xfId="39581"/>
    <cellStyle name="Comma 13 2 5 4 4" xfId="39582"/>
    <cellStyle name="Comma 13 2 5 4 5" xfId="39583"/>
    <cellStyle name="Comma 13 2 5 5" xfId="39584"/>
    <cellStyle name="Comma 13 2 5 5 2" xfId="39585"/>
    <cellStyle name="Comma 13 2 5 5 3" xfId="39586"/>
    <cellStyle name="Comma 13 2 5 6" xfId="39587"/>
    <cellStyle name="Comma 13 2 5 6 2" xfId="39588"/>
    <cellStyle name="Comma 13 2 5 6 3" xfId="39589"/>
    <cellStyle name="Comma 13 2 5 7" xfId="39590"/>
    <cellStyle name="Comma 13 2 5 7 2" xfId="39591"/>
    <cellStyle name="Comma 13 2 5 8" xfId="39592"/>
    <cellStyle name="Comma 13 2 5 9" xfId="39593"/>
    <cellStyle name="Comma 13 2 6" xfId="39594"/>
    <cellStyle name="Comma 13 2 6 2" xfId="39595"/>
    <cellStyle name="Comma 13 2 6 2 2" xfId="39596"/>
    <cellStyle name="Comma 13 2 6 2 2 2" xfId="39597"/>
    <cellStyle name="Comma 13 2 6 2 2 3" xfId="39598"/>
    <cellStyle name="Comma 13 2 6 2 3" xfId="39599"/>
    <cellStyle name="Comma 13 2 6 2 3 2" xfId="39600"/>
    <cellStyle name="Comma 13 2 6 2 3 3" xfId="39601"/>
    <cellStyle name="Comma 13 2 6 2 4" xfId="39602"/>
    <cellStyle name="Comma 13 2 6 2 4 2" xfId="39603"/>
    <cellStyle name="Comma 13 2 6 2 5" xfId="39604"/>
    <cellStyle name="Comma 13 2 6 2 6" xfId="39605"/>
    <cellStyle name="Comma 13 2 6 3" xfId="39606"/>
    <cellStyle name="Comma 13 2 6 3 2" xfId="39607"/>
    <cellStyle name="Comma 13 2 6 3 2 2" xfId="39608"/>
    <cellStyle name="Comma 13 2 6 3 2 3" xfId="39609"/>
    <cellStyle name="Comma 13 2 6 3 3" xfId="39610"/>
    <cellStyle name="Comma 13 2 6 3 3 2" xfId="39611"/>
    <cellStyle name="Comma 13 2 6 3 3 3" xfId="39612"/>
    <cellStyle name="Comma 13 2 6 3 4" xfId="39613"/>
    <cellStyle name="Comma 13 2 6 3 4 2" xfId="39614"/>
    <cellStyle name="Comma 13 2 6 3 5" xfId="39615"/>
    <cellStyle name="Comma 13 2 6 3 6" xfId="39616"/>
    <cellStyle name="Comma 13 2 6 4" xfId="39617"/>
    <cellStyle name="Comma 13 2 6 4 2" xfId="39618"/>
    <cellStyle name="Comma 13 2 6 4 2 2" xfId="39619"/>
    <cellStyle name="Comma 13 2 6 4 2 3" xfId="39620"/>
    <cellStyle name="Comma 13 2 6 4 3" xfId="39621"/>
    <cellStyle name="Comma 13 2 6 4 3 2" xfId="39622"/>
    <cellStyle name="Comma 13 2 6 4 4" xfId="39623"/>
    <cellStyle name="Comma 13 2 6 4 5" xfId="39624"/>
    <cellStyle name="Comma 13 2 6 5" xfId="39625"/>
    <cellStyle name="Comma 13 2 6 5 2" xfId="39626"/>
    <cellStyle name="Comma 13 2 6 5 3" xfId="39627"/>
    <cellStyle name="Comma 13 2 6 6" xfId="39628"/>
    <cellStyle name="Comma 13 2 6 6 2" xfId="39629"/>
    <cellStyle name="Comma 13 2 6 6 3" xfId="39630"/>
    <cellStyle name="Comma 13 2 6 7" xfId="39631"/>
    <cellStyle name="Comma 13 2 6 7 2" xfId="39632"/>
    <cellStyle name="Comma 13 2 6 8" xfId="39633"/>
    <cellStyle name="Comma 13 2 6 9" xfId="39634"/>
    <cellStyle name="Comma 13 2 7" xfId="39635"/>
    <cellStyle name="Comma 13 2 7 2" xfId="39636"/>
    <cellStyle name="Comma 13 2 7 2 2" xfId="39637"/>
    <cellStyle name="Comma 13 2 7 2 3" xfId="39638"/>
    <cellStyle name="Comma 13 2 7 3" xfId="39639"/>
    <cellStyle name="Comma 13 2 7 3 2" xfId="39640"/>
    <cellStyle name="Comma 13 2 7 3 3" xfId="39641"/>
    <cellStyle name="Comma 13 2 7 4" xfId="39642"/>
    <cellStyle name="Comma 13 2 7 4 2" xfId="39643"/>
    <cellStyle name="Comma 13 2 7 5" xfId="39644"/>
    <cellStyle name="Comma 13 2 7 6" xfId="39645"/>
    <cellStyle name="Comma 13 2 8" xfId="39646"/>
    <cellStyle name="Comma 13 2 8 2" xfId="39647"/>
    <cellStyle name="Comma 13 2 8 2 2" xfId="39648"/>
    <cellStyle name="Comma 13 2 8 2 3" xfId="39649"/>
    <cellStyle name="Comma 13 2 8 3" xfId="39650"/>
    <cellStyle name="Comma 13 2 8 3 2" xfId="39651"/>
    <cellStyle name="Comma 13 2 8 3 3" xfId="39652"/>
    <cellStyle name="Comma 13 2 8 4" xfId="39653"/>
    <cellStyle name="Comma 13 2 8 4 2" xfId="39654"/>
    <cellStyle name="Comma 13 2 8 5" xfId="39655"/>
    <cellStyle name="Comma 13 2 8 6" xfId="39656"/>
    <cellStyle name="Comma 13 2 9" xfId="39657"/>
    <cellStyle name="Comma 13 2 9 2" xfId="39658"/>
    <cellStyle name="Comma 13 2 9 2 2" xfId="39659"/>
    <cellStyle name="Comma 13 2 9 2 3" xfId="39660"/>
    <cellStyle name="Comma 13 2 9 3" xfId="39661"/>
    <cellStyle name="Comma 13 2 9 3 2" xfId="39662"/>
    <cellStyle name="Comma 13 2 9 4" xfId="39663"/>
    <cellStyle name="Comma 13 2 9 5" xfId="39664"/>
    <cellStyle name="Comma 13 3" xfId="9454"/>
    <cellStyle name="Comma 13 3 10" xfId="39665"/>
    <cellStyle name="Comma 13 3 10 2" xfId="39666"/>
    <cellStyle name="Comma 13 3 10 3" xfId="39667"/>
    <cellStyle name="Comma 13 3 11" xfId="39668"/>
    <cellStyle name="Comma 13 3 11 2" xfId="39669"/>
    <cellStyle name="Comma 13 3 12" xfId="39670"/>
    <cellStyle name="Comma 13 3 13" xfId="39671"/>
    <cellStyle name="Comma 13 3 2" xfId="9455"/>
    <cellStyle name="Comma 13 3 2 10" xfId="39672"/>
    <cellStyle name="Comma 13 3 2 10 2" xfId="39673"/>
    <cellStyle name="Comma 13 3 2 11" xfId="39674"/>
    <cellStyle name="Comma 13 3 2 12" xfId="39675"/>
    <cellStyle name="Comma 13 3 2 2" xfId="39676"/>
    <cellStyle name="Comma 13 3 2 2 10" xfId="39677"/>
    <cellStyle name="Comma 13 3 2 2 2" xfId="39678"/>
    <cellStyle name="Comma 13 3 2 2 2 2" xfId="39679"/>
    <cellStyle name="Comma 13 3 2 2 2 2 2" xfId="39680"/>
    <cellStyle name="Comma 13 3 2 2 2 2 2 2" xfId="39681"/>
    <cellStyle name="Comma 13 3 2 2 2 2 2 3" xfId="39682"/>
    <cellStyle name="Comma 13 3 2 2 2 2 3" xfId="39683"/>
    <cellStyle name="Comma 13 3 2 2 2 2 3 2" xfId="39684"/>
    <cellStyle name="Comma 13 3 2 2 2 2 3 3" xfId="39685"/>
    <cellStyle name="Comma 13 3 2 2 2 2 4" xfId="39686"/>
    <cellStyle name="Comma 13 3 2 2 2 2 4 2" xfId="39687"/>
    <cellStyle name="Comma 13 3 2 2 2 2 5" xfId="39688"/>
    <cellStyle name="Comma 13 3 2 2 2 2 6" xfId="39689"/>
    <cellStyle name="Comma 13 3 2 2 2 3" xfId="39690"/>
    <cellStyle name="Comma 13 3 2 2 2 3 2" xfId="39691"/>
    <cellStyle name="Comma 13 3 2 2 2 3 2 2" xfId="39692"/>
    <cellStyle name="Comma 13 3 2 2 2 3 2 3" xfId="39693"/>
    <cellStyle name="Comma 13 3 2 2 2 3 3" xfId="39694"/>
    <cellStyle name="Comma 13 3 2 2 2 3 3 2" xfId="39695"/>
    <cellStyle name="Comma 13 3 2 2 2 3 3 3" xfId="39696"/>
    <cellStyle name="Comma 13 3 2 2 2 3 4" xfId="39697"/>
    <cellStyle name="Comma 13 3 2 2 2 3 4 2" xfId="39698"/>
    <cellStyle name="Comma 13 3 2 2 2 3 5" xfId="39699"/>
    <cellStyle name="Comma 13 3 2 2 2 3 6" xfId="39700"/>
    <cellStyle name="Comma 13 3 2 2 2 4" xfId="39701"/>
    <cellStyle name="Comma 13 3 2 2 2 4 2" xfId="39702"/>
    <cellStyle name="Comma 13 3 2 2 2 4 2 2" xfId="39703"/>
    <cellStyle name="Comma 13 3 2 2 2 4 2 3" xfId="39704"/>
    <cellStyle name="Comma 13 3 2 2 2 4 3" xfId="39705"/>
    <cellStyle name="Comma 13 3 2 2 2 4 3 2" xfId="39706"/>
    <cellStyle name="Comma 13 3 2 2 2 4 4" xfId="39707"/>
    <cellStyle name="Comma 13 3 2 2 2 4 5" xfId="39708"/>
    <cellStyle name="Comma 13 3 2 2 2 5" xfId="39709"/>
    <cellStyle name="Comma 13 3 2 2 2 5 2" xfId="39710"/>
    <cellStyle name="Comma 13 3 2 2 2 5 3" xfId="39711"/>
    <cellStyle name="Comma 13 3 2 2 2 6" xfId="39712"/>
    <cellStyle name="Comma 13 3 2 2 2 6 2" xfId="39713"/>
    <cellStyle name="Comma 13 3 2 2 2 6 3" xfId="39714"/>
    <cellStyle name="Comma 13 3 2 2 2 7" xfId="39715"/>
    <cellStyle name="Comma 13 3 2 2 2 7 2" xfId="39716"/>
    <cellStyle name="Comma 13 3 2 2 2 8" xfId="39717"/>
    <cellStyle name="Comma 13 3 2 2 2 9" xfId="39718"/>
    <cellStyle name="Comma 13 3 2 2 3" xfId="39719"/>
    <cellStyle name="Comma 13 3 2 2 3 2" xfId="39720"/>
    <cellStyle name="Comma 13 3 2 2 3 2 2" xfId="39721"/>
    <cellStyle name="Comma 13 3 2 2 3 2 3" xfId="39722"/>
    <cellStyle name="Comma 13 3 2 2 3 3" xfId="39723"/>
    <cellStyle name="Comma 13 3 2 2 3 3 2" xfId="39724"/>
    <cellStyle name="Comma 13 3 2 2 3 3 3" xfId="39725"/>
    <cellStyle name="Comma 13 3 2 2 3 4" xfId="39726"/>
    <cellStyle name="Comma 13 3 2 2 3 4 2" xfId="39727"/>
    <cellStyle name="Comma 13 3 2 2 3 5" xfId="39728"/>
    <cellStyle name="Comma 13 3 2 2 3 6" xfId="39729"/>
    <cellStyle name="Comma 13 3 2 2 4" xfId="39730"/>
    <cellStyle name="Comma 13 3 2 2 4 2" xfId="39731"/>
    <cellStyle name="Comma 13 3 2 2 4 2 2" xfId="39732"/>
    <cellStyle name="Comma 13 3 2 2 4 2 3" xfId="39733"/>
    <cellStyle name="Comma 13 3 2 2 4 3" xfId="39734"/>
    <cellStyle name="Comma 13 3 2 2 4 3 2" xfId="39735"/>
    <cellStyle name="Comma 13 3 2 2 4 3 3" xfId="39736"/>
    <cellStyle name="Comma 13 3 2 2 4 4" xfId="39737"/>
    <cellStyle name="Comma 13 3 2 2 4 4 2" xfId="39738"/>
    <cellStyle name="Comma 13 3 2 2 4 5" xfId="39739"/>
    <cellStyle name="Comma 13 3 2 2 4 6" xfId="39740"/>
    <cellStyle name="Comma 13 3 2 2 5" xfId="39741"/>
    <cellStyle name="Comma 13 3 2 2 5 2" xfId="39742"/>
    <cellStyle name="Comma 13 3 2 2 5 2 2" xfId="39743"/>
    <cellStyle name="Comma 13 3 2 2 5 2 3" xfId="39744"/>
    <cellStyle name="Comma 13 3 2 2 5 3" xfId="39745"/>
    <cellStyle name="Comma 13 3 2 2 5 3 2" xfId="39746"/>
    <cellStyle name="Comma 13 3 2 2 5 4" xfId="39747"/>
    <cellStyle name="Comma 13 3 2 2 5 5" xfId="39748"/>
    <cellStyle name="Comma 13 3 2 2 6" xfId="39749"/>
    <cellStyle name="Comma 13 3 2 2 6 2" xfId="39750"/>
    <cellStyle name="Comma 13 3 2 2 6 3" xfId="39751"/>
    <cellStyle name="Comma 13 3 2 2 7" xfId="39752"/>
    <cellStyle name="Comma 13 3 2 2 7 2" xfId="39753"/>
    <cellStyle name="Comma 13 3 2 2 7 3" xfId="39754"/>
    <cellStyle name="Comma 13 3 2 2 8" xfId="39755"/>
    <cellStyle name="Comma 13 3 2 2 8 2" xfId="39756"/>
    <cellStyle name="Comma 13 3 2 2 9" xfId="39757"/>
    <cellStyle name="Comma 13 3 2 3" xfId="39758"/>
    <cellStyle name="Comma 13 3 2 3 2" xfId="39759"/>
    <cellStyle name="Comma 13 3 2 3 2 2" xfId="39760"/>
    <cellStyle name="Comma 13 3 2 3 2 2 2" xfId="39761"/>
    <cellStyle name="Comma 13 3 2 3 2 2 3" xfId="39762"/>
    <cellStyle name="Comma 13 3 2 3 2 3" xfId="39763"/>
    <cellStyle name="Comma 13 3 2 3 2 3 2" xfId="39764"/>
    <cellStyle name="Comma 13 3 2 3 2 3 3" xfId="39765"/>
    <cellStyle name="Comma 13 3 2 3 2 4" xfId="39766"/>
    <cellStyle name="Comma 13 3 2 3 2 4 2" xfId="39767"/>
    <cellStyle name="Comma 13 3 2 3 2 5" xfId="39768"/>
    <cellStyle name="Comma 13 3 2 3 2 6" xfId="39769"/>
    <cellStyle name="Comma 13 3 2 3 3" xfId="39770"/>
    <cellStyle name="Comma 13 3 2 3 3 2" xfId="39771"/>
    <cellStyle name="Comma 13 3 2 3 3 2 2" xfId="39772"/>
    <cellStyle name="Comma 13 3 2 3 3 2 3" xfId="39773"/>
    <cellStyle name="Comma 13 3 2 3 3 3" xfId="39774"/>
    <cellStyle name="Comma 13 3 2 3 3 3 2" xfId="39775"/>
    <cellStyle name="Comma 13 3 2 3 3 3 3" xfId="39776"/>
    <cellStyle name="Comma 13 3 2 3 3 4" xfId="39777"/>
    <cellStyle name="Comma 13 3 2 3 3 4 2" xfId="39778"/>
    <cellStyle name="Comma 13 3 2 3 3 5" xfId="39779"/>
    <cellStyle name="Comma 13 3 2 3 3 6" xfId="39780"/>
    <cellStyle name="Comma 13 3 2 3 4" xfId="39781"/>
    <cellStyle name="Comma 13 3 2 3 4 2" xfId="39782"/>
    <cellStyle name="Comma 13 3 2 3 4 2 2" xfId="39783"/>
    <cellStyle name="Comma 13 3 2 3 4 2 3" xfId="39784"/>
    <cellStyle name="Comma 13 3 2 3 4 3" xfId="39785"/>
    <cellStyle name="Comma 13 3 2 3 4 3 2" xfId="39786"/>
    <cellStyle name="Comma 13 3 2 3 4 4" xfId="39787"/>
    <cellStyle name="Comma 13 3 2 3 4 5" xfId="39788"/>
    <cellStyle name="Comma 13 3 2 3 5" xfId="39789"/>
    <cellStyle name="Comma 13 3 2 3 5 2" xfId="39790"/>
    <cellStyle name="Comma 13 3 2 3 5 3" xfId="39791"/>
    <cellStyle name="Comma 13 3 2 3 6" xfId="39792"/>
    <cellStyle name="Comma 13 3 2 3 6 2" xfId="39793"/>
    <cellStyle name="Comma 13 3 2 3 6 3" xfId="39794"/>
    <cellStyle name="Comma 13 3 2 3 7" xfId="39795"/>
    <cellStyle name="Comma 13 3 2 3 7 2" xfId="39796"/>
    <cellStyle name="Comma 13 3 2 3 8" xfId="39797"/>
    <cellStyle name="Comma 13 3 2 3 9" xfId="39798"/>
    <cellStyle name="Comma 13 3 2 4" xfId="39799"/>
    <cellStyle name="Comma 13 3 2 4 2" xfId="39800"/>
    <cellStyle name="Comma 13 3 2 4 2 2" xfId="39801"/>
    <cellStyle name="Comma 13 3 2 4 2 2 2" xfId="39802"/>
    <cellStyle name="Comma 13 3 2 4 2 2 3" xfId="39803"/>
    <cellStyle name="Comma 13 3 2 4 2 3" xfId="39804"/>
    <cellStyle name="Comma 13 3 2 4 2 3 2" xfId="39805"/>
    <cellStyle name="Comma 13 3 2 4 2 3 3" xfId="39806"/>
    <cellStyle name="Comma 13 3 2 4 2 4" xfId="39807"/>
    <cellStyle name="Comma 13 3 2 4 2 4 2" xfId="39808"/>
    <cellStyle name="Comma 13 3 2 4 2 5" xfId="39809"/>
    <cellStyle name="Comma 13 3 2 4 2 6" xfId="39810"/>
    <cellStyle name="Comma 13 3 2 4 3" xfId="39811"/>
    <cellStyle name="Comma 13 3 2 4 3 2" xfId="39812"/>
    <cellStyle name="Comma 13 3 2 4 3 2 2" xfId="39813"/>
    <cellStyle name="Comma 13 3 2 4 3 2 3" xfId="39814"/>
    <cellStyle name="Comma 13 3 2 4 3 3" xfId="39815"/>
    <cellStyle name="Comma 13 3 2 4 3 3 2" xfId="39816"/>
    <cellStyle name="Comma 13 3 2 4 3 3 3" xfId="39817"/>
    <cellStyle name="Comma 13 3 2 4 3 4" xfId="39818"/>
    <cellStyle name="Comma 13 3 2 4 3 4 2" xfId="39819"/>
    <cellStyle name="Comma 13 3 2 4 3 5" xfId="39820"/>
    <cellStyle name="Comma 13 3 2 4 3 6" xfId="39821"/>
    <cellStyle name="Comma 13 3 2 4 4" xfId="39822"/>
    <cellStyle name="Comma 13 3 2 4 4 2" xfId="39823"/>
    <cellStyle name="Comma 13 3 2 4 4 2 2" xfId="39824"/>
    <cellStyle name="Comma 13 3 2 4 4 2 3" xfId="39825"/>
    <cellStyle name="Comma 13 3 2 4 4 3" xfId="39826"/>
    <cellStyle name="Comma 13 3 2 4 4 3 2" xfId="39827"/>
    <cellStyle name="Comma 13 3 2 4 4 4" xfId="39828"/>
    <cellStyle name="Comma 13 3 2 4 4 5" xfId="39829"/>
    <cellStyle name="Comma 13 3 2 4 5" xfId="39830"/>
    <cellStyle name="Comma 13 3 2 4 5 2" xfId="39831"/>
    <cellStyle name="Comma 13 3 2 4 5 3" xfId="39832"/>
    <cellStyle name="Comma 13 3 2 4 6" xfId="39833"/>
    <cellStyle name="Comma 13 3 2 4 6 2" xfId="39834"/>
    <cellStyle name="Comma 13 3 2 4 6 3" xfId="39835"/>
    <cellStyle name="Comma 13 3 2 4 7" xfId="39836"/>
    <cellStyle name="Comma 13 3 2 4 7 2" xfId="39837"/>
    <cellStyle name="Comma 13 3 2 4 8" xfId="39838"/>
    <cellStyle name="Comma 13 3 2 4 9" xfId="39839"/>
    <cellStyle name="Comma 13 3 2 5" xfId="39840"/>
    <cellStyle name="Comma 13 3 2 5 2" xfId="39841"/>
    <cellStyle name="Comma 13 3 2 5 2 2" xfId="39842"/>
    <cellStyle name="Comma 13 3 2 5 2 3" xfId="39843"/>
    <cellStyle name="Comma 13 3 2 5 3" xfId="39844"/>
    <cellStyle name="Comma 13 3 2 5 3 2" xfId="39845"/>
    <cellStyle name="Comma 13 3 2 5 3 3" xfId="39846"/>
    <cellStyle name="Comma 13 3 2 5 4" xfId="39847"/>
    <cellStyle name="Comma 13 3 2 5 4 2" xfId="39848"/>
    <cellStyle name="Comma 13 3 2 5 5" xfId="39849"/>
    <cellStyle name="Comma 13 3 2 5 6" xfId="39850"/>
    <cellStyle name="Comma 13 3 2 6" xfId="39851"/>
    <cellStyle name="Comma 13 3 2 6 2" xfId="39852"/>
    <cellStyle name="Comma 13 3 2 6 2 2" xfId="39853"/>
    <cellStyle name="Comma 13 3 2 6 2 3" xfId="39854"/>
    <cellStyle name="Comma 13 3 2 6 3" xfId="39855"/>
    <cellStyle name="Comma 13 3 2 6 3 2" xfId="39856"/>
    <cellStyle name="Comma 13 3 2 6 3 3" xfId="39857"/>
    <cellStyle name="Comma 13 3 2 6 4" xfId="39858"/>
    <cellStyle name="Comma 13 3 2 6 4 2" xfId="39859"/>
    <cellStyle name="Comma 13 3 2 6 5" xfId="39860"/>
    <cellStyle name="Comma 13 3 2 6 6" xfId="39861"/>
    <cellStyle name="Comma 13 3 2 7" xfId="39862"/>
    <cellStyle name="Comma 13 3 2 7 2" xfId="39863"/>
    <cellStyle name="Comma 13 3 2 7 2 2" xfId="39864"/>
    <cellStyle name="Comma 13 3 2 7 2 3" xfId="39865"/>
    <cellStyle name="Comma 13 3 2 7 3" xfId="39866"/>
    <cellStyle name="Comma 13 3 2 7 3 2" xfId="39867"/>
    <cellStyle name="Comma 13 3 2 7 4" xfId="39868"/>
    <cellStyle name="Comma 13 3 2 7 5" xfId="39869"/>
    <cellStyle name="Comma 13 3 2 8" xfId="39870"/>
    <cellStyle name="Comma 13 3 2 8 2" xfId="39871"/>
    <cellStyle name="Comma 13 3 2 8 3" xfId="39872"/>
    <cellStyle name="Comma 13 3 2 9" xfId="39873"/>
    <cellStyle name="Comma 13 3 2 9 2" xfId="39874"/>
    <cellStyle name="Comma 13 3 2 9 3" xfId="39875"/>
    <cellStyle name="Comma 13 3 3" xfId="39876"/>
    <cellStyle name="Comma 13 3 3 10" xfId="39877"/>
    <cellStyle name="Comma 13 3 3 2" xfId="39878"/>
    <cellStyle name="Comma 13 3 3 2 2" xfId="39879"/>
    <cellStyle name="Comma 13 3 3 2 2 2" xfId="39880"/>
    <cellStyle name="Comma 13 3 3 2 2 2 2" xfId="39881"/>
    <cellStyle name="Comma 13 3 3 2 2 2 3" xfId="39882"/>
    <cellStyle name="Comma 13 3 3 2 2 3" xfId="39883"/>
    <cellStyle name="Comma 13 3 3 2 2 3 2" xfId="39884"/>
    <cellStyle name="Comma 13 3 3 2 2 3 3" xfId="39885"/>
    <cellStyle name="Comma 13 3 3 2 2 4" xfId="39886"/>
    <cellStyle name="Comma 13 3 3 2 2 4 2" xfId="39887"/>
    <cellStyle name="Comma 13 3 3 2 2 5" xfId="39888"/>
    <cellStyle name="Comma 13 3 3 2 2 6" xfId="39889"/>
    <cellStyle name="Comma 13 3 3 2 3" xfId="39890"/>
    <cellStyle name="Comma 13 3 3 2 3 2" xfId="39891"/>
    <cellStyle name="Comma 13 3 3 2 3 2 2" xfId="39892"/>
    <cellStyle name="Comma 13 3 3 2 3 2 3" xfId="39893"/>
    <cellStyle name="Comma 13 3 3 2 3 3" xfId="39894"/>
    <cellStyle name="Comma 13 3 3 2 3 3 2" xfId="39895"/>
    <cellStyle name="Comma 13 3 3 2 3 3 3" xfId="39896"/>
    <cellStyle name="Comma 13 3 3 2 3 4" xfId="39897"/>
    <cellStyle name="Comma 13 3 3 2 3 4 2" xfId="39898"/>
    <cellStyle name="Comma 13 3 3 2 3 5" xfId="39899"/>
    <cellStyle name="Comma 13 3 3 2 3 6" xfId="39900"/>
    <cellStyle name="Comma 13 3 3 2 4" xfId="39901"/>
    <cellStyle name="Comma 13 3 3 2 4 2" xfId="39902"/>
    <cellStyle name="Comma 13 3 3 2 4 2 2" xfId="39903"/>
    <cellStyle name="Comma 13 3 3 2 4 2 3" xfId="39904"/>
    <cellStyle name="Comma 13 3 3 2 4 3" xfId="39905"/>
    <cellStyle name="Comma 13 3 3 2 4 3 2" xfId="39906"/>
    <cellStyle name="Comma 13 3 3 2 4 4" xfId="39907"/>
    <cellStyle name="Comma 13 3 3 2 4 5" xfId="39908"/>
    <cellStyle name="Comma 13 3 3 2 5" xfId="39909"/>
    <cellStyle name="Comma 13 3 3 2 5 2" xfId="39910"/>
    <cellStyle name="Comma 13 3 3 2 5 3" xfId="39911"/>
    <cellStyle name="Comma 13 3 3 2 6" xfId="39912"/>
    <cellStyle name="Comma 13 3 3 2 6 2" xfId="39913"/>
    <cellStyle name="Comma 13 3 3 2 6 3" xfId="39914"/>
    <cellStyle name="Comma 13 3 3 2 7" xfId="39915"/>
    <cellStyle name="Comma 13 3 3 2 7 2" xfId="39916"/>
    <cellStyle name="Comma 13 3 3 2 8" xfId="39917"/>
    <cellStyle name="Comma 13 3 3 2 9" xfId="39918"/>
    <cellStyle name="Comma 13 3 3 3" xfId="39919"/>
    <cellStyle name="Comma 13 3 3 3 2" xfId="39920"/>
    <cellStyle name="Comma 13 3 3 3 2 2" xfId="39921"/>
    <cellStyle name="Comma 13 3 3 3 2 3" xfId="39922"/>
    <cellStyle name="Comma 13 3 3 3 3" xfId="39923"/>
    <cellStyle name="Comma 13 3 3 3 3 2" xfId="39924"/>
    <cellStyle name="Comma 13 3 3 3 3 3" xfId="39925"/>
    <cellStyle name="Comma 13 3 3 3 4" xfId="39926"/>
    <cellStyle name="Comma 13 3 3 3 4 2" xfId="39927"/>
    <cellStyle name="Comma 13 3 3 3 5" xfId="39928"/>
    <cellStyle name="Comma 13 3 3 3 6" xfId="39929"/>
    <cellStyle name="Comma 13 3 3 4" xfId="39930"/>
    <cellStyle name="Comma 13 3 3 4 2" xfId="39931"/>
    <cellStyle name="Comma 13 3 3 4 2 2" xfId="39932"/>
    <cellStyle name="Comma 13 3 3 4 2 3" xfId="39933"/>
    <cellStyle name="Comma 13 3 3 4 3" xfId="39934"/>
    <cellStyle name="Comma 13 3 3 4 3 2" xfId="39935"/>
    <cellStyle name="Comma 13 3 3 4 3 3" xfId="39936"/>
    <cellStyle name="Comma 13 3 3 4 4" xfId="39937"/>
    <cellStyle name="Comma 13 3 3 4 4 2" xfId="39938"/>
    <cellStyle name="Comma 13 3 3 4 5" xfId="39939"/>
    <cellStyle name="Comma 13 3 3 4 6" xfId="39940"/>
    <cellStyle name="Comma 13 3 3 5" xfId="39941"/>
    <cellStyle name="Comma 13 3 3 5 2" xfId="39942"/>
    <cellStyle name="Comma 13 3 3 5 2 2" xfId="39943"/>
    <cellStyle name="Comma 13 3 3 5 2 3" xfId="39944"/>
    <cellStyle name="Comma 13 3 3 5 3" xfId="39945"/>
    <cellStyle name="Comma 13 3 3 5 3 2" xfId="39946"/>
    <cellStyle name="Comma 13 3 3 5 4" xfId="39947"/>
    <cellStyle name="Comma 13 3 3 5 5" xfId="39948"/>
    <cellStyle name="Comma 13 3 3 6" xfId="39949"/>
    <cellStyle name="Comma 13 3 3 6 2" xfId="39950"/>
    <cellStyle name="Comma 13 3 3 6 3" xfId="39951"/>
    <cellStyle name="Comma 13 3 3 7" xfId="39952"/>
    <cellStyle name="Comma 13 3 3 7 2" xfId="39953"/>
    <cellStyle name="Comma 13 3 3 7 3" xfId="39954"/>
    <cellStyle name="Comma 13 3 3 8" xfId="39955"/>
    <cellStyle name="Comma 13 3 3 8 2" xfId="39956"/>
    <cellStyle name="Comma 13 3 3 9" xfId="39957"/>
    <cellStyle name="Comma 13 3 4" xfId="39958"/>
    <cellStyle name="Comma 13 3 4 2" xfId="39959"/>
    <cellStyle name="Comma 13 3 4 2 2" xfId="39960"/>
    <cellStyle name="Comma 13 3 4 2 2 2" xfId="39961"/>
    <cellStyle name="Comma 13 3 4 2 2 3" xfId="39962"/>
    <cellStyle name="Comma 13 3 4 2 3" xfId="39963"/>
    <cellStyle name="Comma 13 3 4 2 3 2" xfId="39964"/>
    <cellStyle name="Comma 13 3 4 2 3 3" xfId="39965"/>
    <cellStyle name="Comma 13 3 4 2 4" xfId="39966"/>
    <cellStyle name="Comma 13 3 4 2 4 2" xfId="39967"/>
    <cellStyle name="Comma 13 3 4 2 5" xfId="39968"/>
    <cellStyle name="Comma 13 3 4 2 6" xfId="39969"/>
    <cellStyle name="Comma 13 3 4 3" xfId="39970"/>
    <cellStyle name="Comma 13 3 4 3 2" xfId="39971"/>
    <cellStyle name="Comma 13 3 4 3 2 2" xfId="39972"/>
    <cellStyle name="Comma 13 3 4 3 2 3" xfId="39973"/>
    <cellStyle name="Comma 13 3 4 3 3" xfId="39974"/>
    <cellStyle name="Comma 13 3 4 3 3 2" xfId="39975"/>
    <cellStyle name="Comma 13 3 4 3 3 3" xfId="39976"/>
    <cellStyle name="Comma 13 3 4 3 4" xfId="39977"/>
    <cellStyle name="Comma 13 3 4 3 4 2" xfId="39978"/>
    <cellStyle name="Comma 13 3 4 3 5" xfId="39979"/>
    <cellStyle name="Comma 13 3 4 3 6" xfId="39980"/>
    <cellStyle name="Comma 13 3 4 4" xfId="39981"/>
    <cellStyle name="Comma 13 3 4 4 2" xfId="39982"/>
    <cellStyle name="Comma 13 3 4 4 2 2" xfId="39983"/>
    <cellStyle name="Comma 13 3 4 4 2 3" xfId="39984"/>
    <cellStyle name="Comma 13 3 4 4 3" xfId="39985"/>
    <cellStyle name="Comma 13 3 4 4 3 2" xfId="39986"/>
    <cellStyle name="Comma 13 3 4 4 4" xfId="39987"/>
    <cellStyle name="Comma 13 3 4 4 5" xfId="39988"/>
    <cellStyle name="Comma 13 3 4 5" xfId="39989"/>
    <cellStyle name="Comma 13 3 4 5 2" xfId="39990"/>
    <cellStyle name="Comma 13 3 4 5 3" xfId="39991"/>
    <cellStyle name="Comma 13 3 4 6" xfId="39992"/>
    <cellStyle name="Comma 13 3 4 6 2" xfId="39993"/>
    <cellStyle name="Comma 13 3 4 6 3" xfId="39994"/>
    <cellStyle name="Comma 13 3 4 7" xfId="39995"/>
    <cellStyle name="Comma 13 3 4 7 2" xfId="39996"/>
    <cellStyle name="Comma 13 3 4 8" xfId="39997"/>
    <cellStyle name="Comma 13 3 4 9" xfId="39998"/>
    <cellStyle name="Comma 13 3 5" xfId="39999"/>
    <cellStyle name="Comma 13 3 5 2" xfId="40000"/>
    <cellStyle name="Comma 13 3 5 2 2" xfId="40001"/>
    <cellStyle name="Comma 13 3 5 2 2 2" xfId="40002"/>
    <cellStyle name="Comma 13 3 5 2 2 3" xfId="40003"/>
    <cellStyle name="Comma 13 3 5 2 3" xfId="40004"/>
    <cellStyle name="Comma 13 3 5 2 3 2" xfId="40005"/>
    <cellStyle name="Comma 13 3 5 2 3 3" xfId="40006"/>
    <cellStyle name="Comma 13 3 5 2 4" xfId="40007"/>
    <cellStyle name="Comma 13 3 5 2 4 2" xfId="40008"/>
    <cellStyle name="Comma 13 3 5 2 5" xfId="40009"/>
    <cellStyle name="Comma 13 3 5 2 6" xfId="40010"/>
    <cellStyle name="Comma 13 3 5 3" xfId="40011"/>
    <cellStyle name="Comma 13 3 5 3 2" xfId="40012"/>
    <cellStyle name="Comma 13 3 5 3 2 2" xfId="40013"/>
    <cellStyle name="Comma 13 3 5 3 2 3" xfId="40014"/>
    <cellStyle name="Comma 13 3 5 3 3" xfId="40015"/>
    <cellStyle name="Comma 13 3 5 3 3 2" xfId="40016"/>
    <cellStyle name="Comma 13 3 5 3 3 3" xfId="40017"/>
    <cellStyle name="Comma 13 3 5 3 4" xfId="40018"/>
    <cellStyle name="Comma 13 3 5 3 4 2" xfId="40019"/>
    <cellStyle name="Comma 13 3 5 3 5" xfId="40020"/>
    <cellStyle name="Comma 13 3 5 3 6" xfId="40021"/>
    <cellStyle name="Comma 13 3 5 4" xfId="40022"/>
    <cellStyle name="Comma 13 3 5 4 2" xfId="40023"/>
    <cellStyle name="Comma 13 3 5 4 2 2" xfId="40024"/>
    <cellStyle name="Comma 13 3 5 4 2 3" xfId="40025"/>
    <cellStyle name="Comma 13 3 5 4 3" xfId="40026"/>
    <cellStyle name="Comma 13 3 5 4 3 2" xfId="40027"/>
    <cellStyle name="Comma 13 3 5 4 4" xfId="40028"/>
    <cellStyle name="Comma 13 3 5 4 5" xfId="40029"/>
    <cellStyle name="Comma 13 3 5 5" xfId="40030"/>
    <cellStyle name="Comma 13 3 5 5 2" xfId="40031"/>
    <cellStyle name="Comma 13 3 5 5 3" xfId="40032"/>
    <cellStyle name="Comma 13 3 5 6" xfId="40033"/>
    <cellStyle name="Comma 13 3 5 6 2" xfId="40034"/>
    <cellStyle name="Comma 13 3 5 6 3" xfId="40035"/>
    <cellStyle name="Comma 13 3 5 7" xfId="40036"/>
    <cellStyle name="Comma 13 3 5 7 2" xfId="40037"/>
    <cellStyle name="Comma 13 3 5 8" xfId="40038"/>
    <cellStyle name="Comma 13 3 5 9" xfId="40039"/>
    <cellStyle name="Comma 13 3 6" xfId="40040"/>
    <cellStyle name="Comma 13 3 6 2" xfId="40041"/>
    <cellStyle name="Comma 13 3 6 2 2" xfId="40042"/>
    <cellStyle name="Comma 13 3 6 2 3" xfId="40043"/>
    <cellStyle name="Comma 13 3 6 3" xfId="40044"/>
    <cellStyle name="Comma 13 3 6 3 2" xfId="40045"/>
    <cellStyle name="Comma 13 3 6 3 3" xfId="40046"/>
    <cellStyle name="Comma 13 3 6 4" xfId="40047"/>
    <cellStyle name="Comma 13 3 6 4 2" xfId="40048"/>
    <cellStyle name="Comma 13 3 6 5" xfId="40049"/>
    <cellStyle name="Comma 13 3 6 6" xfId="40050"/>
    <cellStyle name="Comma 13 3 7" xfId="40051"/>
    <cellStyle name="Comma 13 3 7 2" xfId="40052"/>
    <cellStyle name="Comma 13 3 7 2 2" xfId="40053"/>
    <cellStyle name="Comma 13 3 7 2 3" xfId="40054"/>
    <cellStyle name="Comma 13 3 7 3" xfId="40055"/>
    <cellStyle name="Comma 13 3 7 3 2" xfId="40056"/>
    <cellStyle name="Comma 13 3 7 3 3" xfId="40057"/>
    <cellStyle name="Comma 13 3 7 4" xfId="40058"/>
    <cellStyle name="Comma 13 3 7 4 2" xfId="40059"/>
    <cellStyle name="Comma 13 3 7 5" xfId="40060"/>
    <cellStyle name="Comma 13 3 7 6" xfId="40061"/>
    <cellStyle name="Comma 13 3 8" xfId="40062"/>
    <cellStyle name="Comma 13 3 8 2" xfId="40063"/>
    <cellStyle name="Comma 13 3 8 2 2" xfId="40064"/>
    <cellStyle name="Comma 13 3 8 2 3" xfId="40065"/>
    <cellStyle name="Comma 13 3 8 3" xfId="40066"/>
    <cellStyle name="Comma 13 3 8 3 2" xfId="40067"/>
    <cellStyle name="Comma 13 3 8 4" xfId="40068"/>
    <cellStyle name="Comma 13 3 8 5" xfId="40069"/>
    <cellStyle name="Comma 13 3 9" xfId="40070"/>
    <cellStyle name="Comma 13 3 9 2" xfId="40071"/>
    <cellStyle name="Comma 13 3 9 3" xfId="40072"/>
    <cellStyle name="Comma 13 4" xfId="9456"/>
    <cellStyle name="Comma 13 4 10" xfId="40073"/>
    <cellStyle name="Comma 13 4 10 2" xfId="40074"/>
    <cellStyle name="Comma 13 4 11" xfId="40075"/>
    <cellStyle name="Comma 13 4 12" xfId="40076"/>
    <cellStyle name="Comma 13 4 2" xfId="40077"/>
    <cellStyle name="Comma 13 4 2 10" xfId="40078"/>
    <cellStyle name="Comma 13 4 2 2" xfId="40079"/>
    <cellStyle name="Comma 13 4 2 2 2" xfId="40080"/>
    <cellStyle name="Comma 13 4 2 2 2 2" xfId="40081"/>
    <cellStyle name="Comma 13 4 2 2 2 2 2" xfId="40082"/>
    <cellStyle name="Comma 13 4 2 2 2 2 3" xfId="40083"/>
    <cellStyle name="Comma 13 4 2 2 2 3" xfId="40084"/>
    <cellStyle name="Comma 13 4 2 2 2 3 2" xfId="40085"/>
    <cellStyle name="Comma 13 4 2 2 2 3 3" xfId="40086"/>
    <cellStyle name="Comma 13 4 2 2 2 4" xfId="40087"/>
    <cellStyle name="Comma 13 4 2 2 2 4 2" xfId="40088"/>
    <cellStyle name="Comma 13 4 2 2 2 5" xfId="40089"/>
    <cellStyle name="Comma 13 4 2 2 2 6" xfId="40090"/>
    <cellStyle name="Comma 13 4 2 2 3" xfId="40091"/>
    <cellStyle name="Comma 13 4 2 2 3 2" xfId="40092"/>
    <cellStyle name="Comma 13 4 2 2 3 2 2" xfId="40093"/>
    <cellStyle name="Comma 13 4 2 2 3 2 3" xfId="40094"/>
    <cellStyle name="Comma 13 4 2 2 3 3" xfId="40095"/>
    <cellStyle name="Comma 13 4 2 2 3 3 2" xfId="40096"/>
    <cellStyle name="Comma 13 4 2 2 3 3 3" xfId="40097"/>
    <cellStyle name="Comma 13 4 2 2 3 4" xfId="40098"/>
    <cellStyle name="Comma 13 4 2 2 3 4 2" xfId="40099"/>
    <cellStyle name="Comma 13 4 2 2 3 5" xfId="40100"/>
    <cellStyle name="Comma 13 4 2 2 3 6" xfId="40101"/>
    <cellStyle name="Comma 13 4 2 2 4" xfId="40102"/>
    <cellStyle name="Comma 13 4 2 2 4 2" xfId="40103"/>
    <cellStyle name="Comma 13 4 2 2 4 2 2" xfId="40104"/>
    <cellStyle name="Comma 13 4 2 2 4 2 3" xfId="40105"/>
    <cellStyle name="Comma 13 4 2 2 4 3" xfId="40106"/>
    <cellStyle name="Comma 13 4 2 2 4 3 2" xfId="40107"/>
    <cellStyle name="Comma 13 4 2 2 4 4" xfId="40108"/>
    <cellStyle name="Comma 13 4 2 2 4 5" xfId="40109"/>
    <cellStyle name="Comma 13 4 2 2 5" xfId="40110"/>
    <cellStyle name="Comma 13 4 2 2 5 2" xfId="40111"/>
    <cellStyle name="Comma 13 4 2 2 5 3" xfId="40112"/>
    <cellStyle name="Comma 13 4 2 2 6" xfId="40113"/>
    <cellStyle name="Comma 13 4 2 2 6 2" xfId="40114"/>
    <cellStyle name="Comma 13 4 2 2 6 3" xfId="40115"/>
    <cellStyle name="Comma 13 4 2 2 7" xfId="40116"/>
    <cellStyle name="Comma 13 4 2 2 7 2" xfId="40117"/>
    <cellStyle name="Comma 13 4 2 2 8" xfId="40118"/>
    <cellStyle name="Comma 13 4 2 2 9" xfId="40119"/>
    <cellStyle name="Comma 13 4 2 3" xfId="40120"/>
    <cellStyle name="Comma 13 4 2 3 2" xfId="40121"/>
    <cellStyle name="Comma 13 4 2 3 2 2" xfId="40122"/>
    <cellStyle name="Comma 13 4 2 3 2 3" xfId="40123"/>
    <cellStyle name="Comma 13 4 2 3 3" xfId="40124"/>
    <cellStyle name="Comma 13 4 2 3 3 2" xfId="40125"/>
    <cellStyle name="Comma 13 4 2 3 3 3" xfId="40126"/>
    <cellStyle name="Comma 13 4 2 3 4" xfId="40127"/>
    <cellStyle name="Comma 13 4 2 3 4 2" xfId="40128"/>
    <cellStyle name="Comma 13 4 2 3 5" xfId="40129"/>
    <cellStyle name="Comma 13 4 2 3 6" xfId="40130"/>
    <cellStyle name="Comma 13 4 2 4" xfId="40131"/>
    <cellStyle name="Comma 13 4 2 4 2" xfId="40132"/>
    <cellStyle name="Comma 13 4 2 4 2 2" xfId="40133"/>
    <cellStyle name="Comma 13 4 2 4 2 3" xfId="40134"/>
    <cellStyle name="Comma 13 4 2 4 3" xfId="40135"/>
    <cellStyle name="Comma 13 4 2 4 3 2" xfId="40136"/>
    <cellStyle name="Comma 13 4 2 4 3 3" xfId="40137"/>
    <cellStyle name="Comma 13 4 2 4 4" xfId="40138"/>
    <cellStyle name="Comma 13 4 2 4 4 2" xfId="40139"/>
    <cellStyle name="Comma 13 4 2 4 5" xfId="40140"/>
    <cellStyle name="Comma 13 4 2 4 6" xfId="40141"/>
    <cellStyle name="Comma 13 4 2 5" xfId="40142"/>
    <cellStyle name="Comma 13 4 2 5 2" xfId="40143"/>
    <cellStyle name="Comma 13 4 2 5 2 2" xfId="40144"/>
    <cellStyle name="Comma 13 4 2 5 2 3" xfId="40145"/>
    <cellStyle name="Comma 13 4 2 5 3" xfId="40146"/>
    <cellStyle name="Comma 13 4 2 5 3 2" xfId="40147"/>
    <cellStyle name="Comma 13 4 2 5 4" xfId="40148"/>
    <cellStyle name="Comma 13 4 2 5 5" xfId="40149"/>
    <cellStyle name="Comma 13 4 2 6" xfId="40150"/>
    <cellStyle name="Comma 13 4 2 6 2" xfId="40151"/>
    <cellStyle name="Comma 13 4 2 6 3" xfId="40152"/>
    <cellStyle name="Comma 13 4 2 7" xfId="40153"/>
    <cellStyle name="Comma 13 4 2 7 2" xfId="40154"/>
    <cellStyle name="Comma 13 4 2 7 3" xfId="40155"/>
    <cellStyle name="Comma 13 4 2 8" xfId="40156"/>
    <cellStyle name="Comma 13 4 2 8 2" xfId="40157"/>
    <cellStyle name="Comma 13 4 2 9" xfId="40158"/>
    <cellStyle name="Comma 13 4 3" xfId="40159"/>
    <cellStyle name="Comma 13 4 3 2" xfId="40160"/>
    <cellStyle name="Comma 13 4 3 2 2" xfId="40161"/>
    <cellStyle name="Comma 13 4 3 2 2 2" xfId="40162"/>
    <cellStyle name="Comma 13 4 3 2 2 3" xfId="40163"/>
    <cellStyle name="Comma 13 4 3 2 3" xfId="40164"/>
    <cellStyle name="Comma 13 4 3 2 3 2" xfId="40165"/>
    <cellStyle name="Comma 13 4 3 2 3 3" xfId="40166"/>
    <cellStyle name="Comma 13 4 3 2 4" xfId="40167"/>
    <cellStyle name="Comma 13 4 3 2 4 2" xfId="40168"/>
    <cellStyle name="Comma 13 4 3 2 5" xfId="40169"/>
    <cellStyle name="Comma 13 4 3 2 6" xfId="40170"/>
    <cellStyle name="Comma 13 4 3 3" xfId="40171"/>
    <cellStyle name="Comma 13 4 3 3 2" xfId="40172"/>
    <cellStyle name="Comma 13 4 3 3 2 2" xfId="40173"/>
    <cellStyle name="Comma 13 4 3 3 2 3" xfId="40174"/>
    <cellStyle name="Comma 13 4 3 3 3" xfId="40175"/>
    <cellStyle name="Comma 13 4 3 3 3 2" xfId="40176"/>
    <cellStyle name="Comma 13 4 3 3 3 3" xfId="40177"/>
    <cellStyle name="Comma 13 4 3 3 4" xfId="40178"/>
    <cellStyle name="Comma 13 4 3 3 4 2" xfId="40179"/>
    <cellStyle name="Comma 13 4 3 3 5" xfId="40180"/>
    <cellStyle name="Comma 13 4 3 3 6" xfId="40181"/>
    <cellStyle name="Comma 13 4 3 4" xfId="40182"/>
    <cellStyle name="Comma 13 4 3 4 2" xfId="40183"/>
    <cellStyle name="Comma 13 4 3 4 2 2" xfId="40184"/>
    <cellStyle name="Comma 13 4 3 4 2 3" xfId="40185"/>
    <cellStyle name="Comma 13 4 3 4 3" xfId="40186"/>
    <cellStyle name="Comma 13 4 3 4 3 2" xfId="40187"/>
    <cellStyle name="Comma 13 4 3 4 4" xfId="40188"/>
    <cellStyle name="Comma 13 4 3 4 5" xfId="40189"/>
    <cellStyle name="Comma 13 4 3 5" xfId="40190"/>
    <cellStyle name="Comma 13 4 3 5 2" xfId="40191"/>
    <cellStyle name="Comma 13 4 3 5 3" xfId="40192"/>
    <cellStyle name="Comma 13 4 3 6" xfId="40193"/>
    <cellStyle name="Comma 13 4 3 6 2" xfId="40194"/>
    <cellStyle name="Comma 13 4 3 6 3" xfId="40195"/>
    <cellStyle name="Comma 13 4 3 7" xfId="40196"/>
    <cellStyle name="Comma 13 4 3 7 2" xfId="40197"/>
    <cellStyle name="Comma 13 4 3 8" xfId="40198"/>
    <cellStyle name="Comma 13 4 3 9" xfId="40199"/>
    <cellStyle name="Comma 13 4 4" xfId="40200"/>
    <cellStyle name="Comma 13 4 4 2" xfId="40201"/>
    <cellStyle name="Comma 13 4 4 2 2" xfId="40202"/>
    <cellStyle name="Comma 13 4 4 2 2 2" xfId="40203"/>
    <cellStyle name="Comma 13 4 4 2 2 3" xfId="40204"/>
    <cellStyle name="Comma 13 4 4 2 3" xfId="40205"/>
    <cellStyle name="Comma 13 4 4 2 3 2" xfId="40206"/>
    <cellStyle name="Comma 13 4 4 2 3 3" xfId="40207"/>
    <cellStyle name="Comma 13 4 4 2 4" xfId="40208"/>
    <cellStyle name="Comma 13 4 4 2 4 2" xfId="40209"/>
    <cellStyle name="Comma 13 4 4 2 5" xfId="40210"/>
    <cellStyle name="Comma 13 4 4 2 6" xfId="40211"/>
    <cellStyle name="Comma 13 4 4 3" xfId="40212"/>
    <cellStyle name="Comma 13 4 4 3 2" xfId="40213"/>
    <cellStyle name="Comma 13 4 4 3 2 2" xfId="40214"/>
    <cellStyle name="Comma 13 4 4 3 2 3" xfId="40215"/>
    <cellStyle name="Comma 13 4 4 3 3" xfId="40216"/>
    <cellStyle name="Comma 13 4 4 3 3 2" xfId="40217"/>
    <cellStyle name="Comma 13 4 4 3 3 3" xfId="40218"/>
    <cellStyle name="Comma 13 4 4 3 4" xfId="40219"/>
    <cellStyle name="Comma 13 4 4 3 4 2" xfId="40220"/>
    <cellStyle name="Comma 13 4 4 3 5" xfId="40221"/>
    <cellStyle name="Comma 13 4 4 3 6" xfId="40222"/>
    <cellStyle name="Comma 13 4 4 4" xfId="40223"/>
    <cellStyle name="Comma 13 4 4 4 2" xfId="40224"/>
    <cellStyle name="Comma 13 4 4 4 2 2" xfId="40225"/>
    <cellStyle name="Comma 13 4 4 4 2 3" xfId="40226"/>
    <cellStyle name="Comma 13 4 4 4 3" xfId="40227"/>
    <cellStyle name="Comma 13 4 4 4 3 2" xfId="40228"/>
    <cellStyle name="Comma 13 4 4 4 4" xfId="40229"/>
    <cellStyle name="Comma 13 4 4 4 5" xfId="40230"/>
    <cellStyle name="Comma 13 4 4 5" xfId="40231"/>
    <cellStyle name="Comma 13 4 4 5 2" xfId="40232"/>
    <cellStyle name="Comma 13 4 4 5 3" xfId="40233"/>
    <cellStyle name="Comma 13 4 4 6" xfId="40234"/>
    <cellStyle name="Comma 13 4 4 6 2" xfId="40235"/>
    <cellStyle name="Comma 13 4 4 6 3" xfId="40236"/>
    <cellStyle name="Comma 13 4 4 7" xfId="40237"/>
    <cellStyle name="Comma 13 4 4 7 2" xfId="40238"/>
    <cellStyle name="Comma 13 4 4 8" xfId="40239"/>
    <cellStyle name="Comma 13 4 4 9" xfId="40240"/>
    <cellStyle name="Comma 13 4 5" xfId="40241"/>
    <cellStyle name="Comma 13 4 5 2" xfId="40242"/>
    <cellStyle name="Comma 13 4 5 2 2" xfId="40243"/>
    <cellStyle name="Comma 13 4 5 2 3" xfId="40244"/>
    <cellStyle name="Comma 13 4 5 3" xfId="40245"/>
    <cellStyle name="Comma 13 4 5 3 2" xfId="40246"/>
    <cellStyle name="Comma 13 4 5 3 3" xfId="40247"/>
    <cellStyle name="Comma 13 4 5 4" xfId="40248"/>
    <cellStyle name="Comma 13 4 5 4 2" xfId="40249"/>
    <cellStyle name="Comma 13 4 5 5" xfId="40250"/>
    <cellStyle name="Comma 13 4 5 6" xfId="40251"/>
    <cellStyle name="Comma 13 4 6" xfId="40252"/>
    <cellStyle name="Comma 13 4 6 2" xfId="40253"/>
    <cellStyle name="Comma 13 4 6 2 2" xfId="40254"/>
    <cellStyle name="Comma 13 4 6 2 3" xfId="40255"/>
    <cellStyle name="Comma 13 4 6 3" xfId="40256"/>
    <cellStyle name="Comma 13 4 6 3 2" xfId="40257"/>
    <cellStyle name="Comma 13 4 6 3 3" xfId="40258"/>
    <cellStyle name="Comma 13 4 6 4" xfId="40259"/>
    <cellStyle name="Comma 13 4 6 4 2" xfId="40260"/>
    <cellStyle name="Comma 13 4 6 5" xfId="40261"/>
    <cellStyle name="Comma 13 4 6 6" xfId="40262"/>
    <cellStyle name="Comma 13 4 7" xfId="40263"/>
    <cellStyle name="Comma 13 4 7 2" xfId="40264"/>
    <cellStyle name="Comma 13 4 7 2 2" xfId="40265"/>
    <cellStyle name="Comma 13 4 7 2 3" xfId="40266"/>
    <cellStyle name="Comma 13 4 7 3" xfId="40267"/>
    <cellStyle name="Comma 13 4 7 3 2" xfId="40268"/>
    <cellStyle name="Comma 13 4 7 4" xfId="40269"/>
    <cellStyle name="Comma 13 4 7 5" xfId="40270"/>
    <cellStyle name="Comma 13 4 8" xfId="40271"/>
    <cellStyle name="Comma 13 4 8 2" xfId="40272"/>
    <cellStyle name="Comma 13 4 8 3" xfId="40273"/>
    <cellStyle name="Comma 13 4 9" xfId="40274"/>
    <cellStyle name="Comma 13 4 9 2" xfId="40275"/>
    <cellStyle name="Comma 13 4 9 3" xfId="40276"/>
    <cellStyle name="Comma 13 5" xfId="9457"/>
    <cellStyle name="Comma 13 5 10" xfId="40277"/>
    <cellStyle name="Comma 13 5 2" xfId="40278"/>
    <cellStyle name="Comma 13 5 2 2" xfId="40279"/>
    <cellStyle name="Comma 13 5 2 2 2" xfId="40280"/>
    <cellStyle name="Comma 13 5 2 2 2 2" xfId="40281"/>
    <cellStyle name="Comma 13 5 2 2 2 3" xfId="40282"/>
    <cellStyle name="Comma 13 5 2 2 3" xfId="40283"/>
    <cellStyle name="Comma 13 5 2 2 3 2" xfId="40284"/>
    <cellStyle name="Comma 13 5 2 2 3 3" xfId="40285"/>
    <cellStyle name="Comma 13 5 2 2 4" xfId="40286"/>
    <cellStyle name="Comma 13 5 2 2 4 2" xfId="40287"/>
    <cellStyle name="Comma 13 5 2 2 5" xfId="40288"/>
    <cellStyle name="Comma 13 5 2 2 6" xfId="40289"/>
    <cellStyle name="Comma 13 5 2 3" xfId="40290"/>
    <cellStyle name="Comma 13 5 2 3 2" xfId="40291"/>
    <cellStyle name="Comma 13 5 2 3 2 2" xfId="40292"/>
    <cellStyle name="Comma 13 5 2 3 2 3" xfId="40293"/>
    <cellStyle name="Comma 13 5 2 3 3" xfId="40294"/>
    <cellStyle name="Comma 13 5 2 3 3 2" xfId="40295"/>
    <cellStyle name="Comma 13 5 2 3 3 3" xfId="40296"/>
    <cellStyle name="Comma 13 5 2 3 4" xfId="40297"/>
    <cellStyle name="Comma 13 5 2 3 4 2" xfId="40298"/>
    <cellStyle name="Comma 13 5 2 3 5" xfId="40299"/>
    <cellStyle name="Comma 13 5 2 3 6" xfId="40300"/>
    <cellStyle name="Comma 13 5 2 4" xfId="40301"/>
    <cellStyle name="Comma 13 5 2 4 2" xfId="40302"/>
    <cellStyle name="Comma 13 5 2 4 2 2" xfId="40303"/>
    <cellStyle name="Comma 13 5 2 4 2 3" xfId="40304"/>
    <cellStyle name="Comma 13 5 2 4 3" xfId="40305"/>
    <cellStyle name="Comma 13 5 2 4 3 2" xfId="40306"/>
    <cellStyle name="Comma 13 5 2 4 4" xfId="40307"/>
    <cellStyle name="Comma 13 5 2 4 5" xfId="40308"/>
    <cellStyle name="Comma 13 5 2 5" xfId="40309"/>
    <cellStyle name="Comma 13 5 2 5 2" xfId="40310"/>
    <cellStyle name="Comma 13 5 2 5 3" xfId="40311"/>
    <cellStyle name="Comma 13 5 2 6" xfId="40312"/>
    <cellStyle name="Comma 13 5 2 6 2" xfId="40313"/>
    <cellStyle name="Comma 13 5 2 6 3" xfId="40314"/>
    <cellStyle name="Comma 13 5 2 7" xfId="40315"/>
    <cellStyle name="Comma 13 5 2 7 2" xfId="40316"/>
    <cellStyle name="Comma 13 5 2 8" xfId="40317"/>
    <cellStyle name="Comma 13 5 2 9" xfId="40318"/>
    <cellStyle name="Comma 13 5 3" xfId="40319"/>
    <cellStyle name="Comma 13 5 3 2" xfId="40320"/>
    <cellStyle name="Comma 13 5 3 2 2" xfId="40321"/>
    <cellStyle name="Comma 13 5 3 2 3" xfId="40322"/>
    <cellStyle name="Comma 13 5 3 3" xfId="40323"/>
    <cellStyle name="Comma 13 5 3 3 2" xfId="40324"/>
    <cellStyle name="Comma 13 5 3 3 3" xfId="40325"/>
    <cellStyle name="Comma 13 5 3 4" xfId="40326"/>
    <cellStyle name="Comma 13 5 3 4 2" xfId="40327"/>
    <cellStyle name="Comma 13 5 3 5" xfId="40328"/>
    <cellStyle name="Comma 13 5 3 6" xfId="40329"/>
    <cellStyle name="Comma 13 5 4" xfId="40330"/>
    <cellStyle name="Comma 13 5 4 2" xfId="40331"/>
    <cellStyle name="Comma 13 5 4 2 2" xfId="40332"/>
    <cellStyle name="Comma 13 5 4 2 3" xfId="40333"/>
    <cellStyle name="Comma 13 5 4 3" xfId="40334"/>
    <cellStyle name="Comma 13 5 4 3 2" xfId="40335"/>
    <cellStyle name="Comma 13 5 4 3 3" xfId="40336"/>
    <cellStyle name="Comma 13 5 4 4" xfId="40337"/>
    <cellStyle name="Comma 13 5 4 4 2" xfId="40338"/>
    <cellStyle name="Comma 13 5 4 5" xfId="40339"/>
    <cellStyle name="Comma 13 5 4 6" xfId="40340"/>
    <cellStyle name="Comma 13 5 5" xfId="40341"/>
    <cellStyle name="Comma 13 5 5 2" xfId="40342"/>
    <cellStyle name="Comma 13 5 5 2 2" xfId="40343"/>
    <cellStyle name="Comma 13 5 5 2 3" xfId="40344"/>
    <cellStyle name="Comma 13 5 5 3" xfId="40345"/>
    <cellStyle name="Comma 13 5 5 3 2" xfId="40346"/>
    <cellStyle name="Comma 13 5 5 4" xfId="40347"/>
    <cellStyle name="Comma 13 5 5 5" xfId="40348"/>
    <cellStyle name="Comma 13 5 6" xfId="40349"/>
    <cellStyle name="Comma 13 5 6 2" xfId="40350"/>
    <cellStyle name="Comma 13 5 6 3" xfId="40351"/>
    <cellStyle name="Comma 13 5 7" xfId="40352"/>
    <cellStyle name="Comma 13 5 7 2" xfId="40353"/>
    <cellStyle name="Comma 13 5 7 3" xfId="40354"/>
    <cellStyle name="Comma 13 5 8" xfId="40355"/>
    <cellStyle name="Comma 13 5 8 2" xfId="40356"/>
    <cellStyle name="Comma 13 5 9" xfId="40357"/>
    <cellStyle name="Comma 13 6" xfId="9458"/>
    <cellStyle name="Comma 13 6 2" xfId="40358"/>
    <cellStyle name="Comma 13 6 2 2" xfId="40359"/>
    <cellStyle name="Comma 13 6 2 2 2" xfId="40360"/>
    <cellStyle name="Comma 13 6 2 2 3" xfId="40361"/>
    <cellStyle name="Comma 13 6 2 3" xfId="40362"/>
    <cellStyle name="Comma 13 6 2 3 2" xfId="40363"/>
    <cellStyle name="Comma 13 6 2 3 3" xfId="40364"/>
    <cellStyle name="Comma 13 6 2 4" xfId="40365"/>
    <cellStyle name="Comma 13 6 2 4 2" xfId="40366"/>
    <cellStyle name="Comma 13 6 2 5" xfId="40367"/>
    <cellStyle name="Comma 13 6 2 6" xfId="40368"/>
    <cellStyle name="Comma 13 6 3" xfId="40369"/>
    <cellStyle name="Comma 13 6 3 2" xfId="40370"/>
    <cellStyle name="Comma 13 6 3 2 2" xfId="40371"/>
    <cellStyle name="Comma 13 6 3 2 3" xfId="40372"/>
    <cellStyle name="Comma 13 6 3 3" xfId="40373"/>
    <cellStyle name="Comma 13 6 3 3 2" xfId="40374"/>
    <cellStyle name="Comma 13 6 3 3 3" xfId="40375"/>
    <cellStyle name="Comma 13 6 3 4" xfId="40376"/>
    <cellStyle name="Comma 13 6 3 4 2" xfId="40377"/>
    <cellStyle name="Comma 13 6 3 5" xfId="40378"/>
    <cellStyle name="Comma 13 6 3 6" xfId="40379"/>
    <cellStyle name="Comma 13 6 4" xfId="40380"/>
    <cellStyle name="Comma 13 6 4 2" xfId="40381"/>
    <cellStyle name="Comma 13 6 4 2 2" xfId="40382"/>
    <cellStyle name="Comma 13 6 4 2 3" xfId="40383"/>
    <cellStyle name="Comma 13 6 4 3" xfId="40384"/>
    <cellStyle name="Comma 13 6 4 3 2" xfId="40385"/>
    <cellStyle name="Comma 13 6 4 4" xfId="40386"/>
    <cellStyle name="Comma 13 6 4 5" xfId="40387"/>
    <cellStyle name="Comma 13 6 5" xfId="40388"/>
    <cellStyle name="Comma 13 6 5 2" xfId="40389"/>
    <cellStyle name="Comma 13 6 5 3" xfId="40390"/>
    <cellStyle name="Comma 13 6 6" xfId="40391"/>
    <cellStyle name="Comma 13 6 6 2" xfId="40392"/>
    <cellStyle name="Comma 13 6 6 3" xfId="40393"/>
    <cellStyle name="Comma 13 6 7" xfId="40394"/>
    <cellStyle name="Comma 13 6 7 2" xfId="40395"/>
    <cellStyle name="Comma 13 6 8" xfId="40396"/>
    <cellStyle name="Comma 13 6 9" xfId="40397"/>
    <cellStyle name="Comma 13 7" xfId="40398"/>
    <cellStyle name="Comma 13 7 2" xfId="40399"/>
    <cellStyle name="Comma 13 7 2 2" xfId="40400"/>
    <cellStyle name="Comma 13 7 2 2 2" xfId="40401"/>
    <cellStyle name="Comma 13 7 2 2 3" xfId="40402"/>
    <cellStyle name="Comma 13 7 2 3" xfId="40403"/>
    <cellStyle name="Comma 13 7 2 3 2" xfId="40404"/>
    <cellStyle name="Comma 13 7 2 3 3" xfId="40405"/>
    <cellStyle name="Comma 13 7 2 4" xfId="40406"/>
    <cellStyle name="Comma 13 7 2 4 2" xfId="40407"/>
    <cellStyle name="Comma 13 7 2 5" xfId="40408"/>
    <cellStyle name="Comma 13 7 2 6" xfId="40409"/>
    <cellStyle name="Comma 13 7 3" xfId="40410"/>
    <cellStyle name="Comma 13 7 3 2" xfId="40411"/>
    <cellStyle name="Comma 13 7 3 2 2" xfId="40412"/>
    <cellStyle name="Comma 13 7 3 2 3" xfId="40413"/>
    <cellStyle name="Comma 13 7 3 3" xfId="40414"/>
    <cellStyle name="Comma 13 7 3 3 2" xfId="40415"/>
    <cellStyle name="Comma 13 7 3 3 3" xfId="40416"/>
    <cellStyle name="Comma 13 7 3 4" xfId="40417"/>
    <cellStyle name="Comma 13 7 3 4 2" xfId="40418"/>
    <cellStyle name="Comma 13 7 3 5" xfId="40419"/>
    <cellStyle name="Comma 13 7 3 6" xfId="40420"/>
    <cellStyle name="Comma 13 7 4" xfId="40421"/>
    <cellStyle name="Comma 13 7 4 2" xfId="40422"/>
    <cellStyle name="Comma 13 7 4 2 2" xfId="40423"/>
    <cellStyle name="Comma 13 7 4 2 3" xfId="40424"/>
    <cellStyle name="Comma 13 7 4 3" xfId="40425"/>
    <cellStyle name="Comma 13 7 4 3 2" xfId="40426"/>
    <cellStyle name="Comma 13 7 4 4" xfId="40427"/>
    <cellStyle name="Comma 13 7 4 5" xfId="40428"/>
    <cellStyle name="Comma 13 7 5" xfId="40429"/>
    <cellStyle name="Comma 13 7 5 2" xfId="40430"/>
    <cellStyle name="Comma 13 7 5 3" xfId="40431"/>
    <cellStyle name="Comma 13 7 6" xfId="40432"/>
    <cellStyle name="Comma 13 7 6 2" xfId="40433"/>
    <cellStyle name="Comma 13 7 6 3" xfId="40434"/>
    <cellStyle name="Comma 13 7 7" xfId="40435"/>
    <cellStyle name="Comma 13 7 7 2" xfId="40436"/>
    <cellStyle name="Comma 13 7 8" xfId="40437"/>
    <cellStyle name="Comma 13 7 9" xfId="40438"/>
    <cellStyle name="Comma 13 8" xfId="40439"/>
    <cellStyle name="Comma 13 8 2" xfId="40440"/>
    <cellStyle name="Comma 13 8 2 2" xfId="40441"/>
    <cellStyle name="Comma 13 8 2 3" xfId="40442"/>
    <cellStyle name="Comma 13 8 3" xfId="40443"/>
    <cellStyle name="Comma 13 8 3 2" xfId="40444"/>
    <cellStyle name="Comma 13 8 3 3" xfId="40445"/>
    <cellStyle name="Comma 13 8 4" xfId="40446"/>
    <cellStyle name="Comma 13 8 4 2" xfId="40447"/>
    <cellStyle name="Comma 13 8 5" xfId="40448"/>
    <cellStyle name="Comma 13 8 6" xfId="40449"/>
    <cellStyle name="Comma 13 9" xfId="40450"/>
    <cellStyle name="Comma 13 9 2" xfId="40451"/>
    <cellStyle name="Comma 13 9 2 2" xfId="40452"/>
    <cellStyle name="Comma 13 9 2 3" xfId="40453"/>
    <cellStyle name="Comma 13 9 3" xfId="40454"/>
    <cellStyle name="Comma 13 9 3 2" xfId="40455"/>
    <cellStyle name="Comma 13 9 3 3" xfId="40456"/>
    <cellStyle name="Comma 13 9 4" xfId="40457"/>
    <cellStyle name="Comma 13 9 4 2" xfId="40458"/>
    <cellStyle name="Comma 13 9 5" xfId="40459"/>
    <cellStyle name="Comma 13 9 6" xfId="40460"/>
    <cellStyle name="Comma 14" xfId="3264"/>
    <cellStyle name="Comma 14 10" xfId="40461"/>
    <cellStyle name="Comma 14 10 2" xfId="40462"/>
    <cellStyle name="Comma 14 10 2 2" xfId="40463"/>
    <cellStyle name="Comma 14 10 2 3" xfId="40464"/>
    <cellStyle name="Comma 14 10 3" xfId="40465"/>
    <cellStyle name="Comma 14 10 3 2" xfId="40466"/>
    <cellStyle name="Comma 14 10 4" xfId="40467"/>
    <cellStyle name="Comma 14 10 5" xfId="40468"/>
    <cellStyle name="Comma 14 11" xfId="40469"/>
    <cellStyle name="Comma 14 11 2" xfId="40470"/>
    <cellStyle name="Comma 14 11 3" xfId="40471"/>
    <cellStyle name="Comma 14 12" xfId="40472"/>
    <cellStyle name="Comma 14 12 2" xfId="40473"/>
    <cellStyle name="Comma 14 12 3" xfId="40474"/>
    <cellStyle name="Comma 14 13" xfId="40475"/>
    <cellStyle name="Comma 14 13 2" xfId="40476"/>
    <cellStyle name="Comma 14 14" xfId="40477"/>
    <cellStyle name="Comma 14 15" xfId="40478"/>
    <cellStyle name="Comma 14 16" xfId="40479"/>
    <cellStyle name="Comma 14 2" xfId="3265"/>
    <cellStyle name="Comma 14 2 10" xfId="40480"/>
    <cellStyle name="Comma 14 2 10 2" xfId="40481"/>
    <cellStyle name="Comma 14 2 10 3" xfId="40482"/>
    <cellStyle name="Comma 14 2 11" xfId="40483"/>
    <cellStyle name="Comma 14 2 11 2" xfId="40484"/>
    <cellStyle name="Comma 14 2 11 3" xfId="40485"/>
    <cellStyle name="Comma 14 2 12" xfId="40486"/>
    <cellStyle name="Comma 14 2 12 2" xfId="40487"/>
    <cellStyle name="Comma 14 2 13" xfId="40488"/>
    <cellStyle name="Comma 14 2 14" xfId="40489"/>
    <cellStyle name="Comma 14 2 15" xfId="40490"/>
    <cellStyle name="Comma 14 2 2" xfId="9459"/>
    <cellStyle name="Comma 14 2 2 10" xfId="40491"/>
    <cellStyle name="Comma 14 2 2 10 2" xfId="40492"/>
    <cellStyle name="Comma 14 2 2 10 3" xfId="40493"/>
    <cellStyle name="Comma 14 2 2 11" xfId="40494"/>
    <cellStyle name="Comma 14 2 2 11 2" xfId="40495"/>
    <cellStyle name="Comma 14 2 2 12" xfId="40496"/>
    <cellStyle name="Comma 14 2 2 13" xfId="40497"/>
    <cellStyle name="Comma 14 2 2 2" xfId="40498"/>
    <cellStyle name="Comma 14 2 2 2 10" xfId="40499"/>
    <cellStyle name="Comma 14 2 2 2 10 2" xfId="40500"/>
    <cellStyle name="Comma 14 2 2 2 11" xfId="40501"/>
    <cellStyle name="Comma 14 2 2 2 12" xfId="40502"/>
    <cellStyle name="Comma 14 2 2 2 2" xfId="40503"/>
    <cellStyle name="Comma 14 2 2 2 2 10" xfId="40504"/>
    <cellStyle name="Comma 14 2 2 2 2 2" xfId="40505"/>
    <cellStyle name="Comma 14 2 2 2 2 2 2" xfId="40506"/>
    <cellStyle name="Comma 14 2 2 2 2 2 2 2" xfId="40507"/>
    <cellStyle name="Comma 14 2 2 2 2 2 2 2 2" xfId="40508"/>
    <cellStyle name="Comma 14 2 2 2 2 2 2 2 3" xfId="40509"/>
    <cellStyle name="Comma 14 2 2 2 2 2 2 3" xfId="40510"/>
    <cellStyle name="Comma 14 2 2 2 2 2 2 3 2" xfId="40511"/>
    <cellStyle name="Comma 14 2 2 2 2 2 2 3 3" xfId="40512"/>
    <cellStyle name="Comma 14 2 2 2 2 2 2 4" xfId="40513"/>
    <cellStyle name="Comma 14 2 2 2 2 2 2 4 2" xfId="40514"/>
    <cellStyle name="Comma 14 2 2 2 2 2 2 5" xfId="40515"/>
    <cellStyle name="Comma 14 2 2 2 2 2 2 6" xfId="40516"/>
    <cellStyle name="Comma 14 2 2 2 2 2 3" xfId="40517"/>
    <cellStyle name="Comma 14 2 2 2 2 2 3 2" xfId="40518"/>
    <cellStyle name="Comma 14 2 2 2 2 2 3 2 2" xfId="40519"/>
    <cellStyle name="Comma 14 2 2 2 2 2 3 2 3" xfId="40520"/>
    <cellStyle name="Comma 14 2 2 2 2 2 3 3" xfId="40521"/>
    <cellStyle name="Comma 14 2 2 2 2 2 3 3 2" xfId="40522"/>
    <cellStyle name="Comma 14 2 2 2 2 2 3 3 3" xfId="40523"/>
    <cellStyle name="Comma 14 2 2 2 2 2 3 4" xfId="40524"/>
    <cellStyle name="Comma 14 2 2 2 2 2 3 4 2" xfId="40525"/>
    <cellStyle name="Comma 14 2 2 2 2 2 3 5" xfId="40526"/>
    <cellStyle name="Comma 14 2 2 2 2 2 3 6" xfId="40527"/>
    <cellStyle name="Comma 14 2 2 2 2 2 4" xfId="40528"/>
    <cellStyle name="Comma 14 2 2 2 2 2 4 2" xfId="40529"/>
    <cellStyle name="Comma 14 2 2 2 2 2 4 2 2" xfId="40530"/>
    <cellStyle name="Comma 14 2 2 2 2 2 4 2 3" xfId="40531"/>
    <cellStyle name="Comma 14 2 2 2 2 2 4 3" xfId="40532"/>
    <cellStyle name="Comma 14 2 2 2 2 2 4 3 2" xfId="40533"/>
    <cellStyle name="Comma 14 2 2 2 2 2 4 4" xfId="40534"/>
    <cellStyle name="Comma 14 2 2 2 2 2 4 5" xfId="40535"/>
    <cellStyle name="Comma 14 2 2 2 2 2 5" xfId="40536"/>
    <cellStyle name="Comma 14 2 2 2 2 2 5 2" xfId="40537"/>
    <cellStyle name="Comma 14 2 2 2 2 2 5 3" xfId="40538"/>
    <cellStyle name="Comma 14 2 2 2 2 2 6" xfId="40539"/>
    <cellStyle name="Comma 14 2 2 2 2 2 6 2" xfId="40540"/>
    <cellStyle name="Comma 14 2 2 2 2 2 6 3" xfId="40541"/>
    <cellStyle name="Comma 14 2 2 2 2 2 7" xfId="40542"/>
    <cellStyle name="Comma 14 2 2 2 2 2 7 2" xfId="40543"/>
    <cellStyle name="Comma 14 2 2 2 2 2 8" xfId="40544"/>
    <cellStyle name="Comma 14 2 2 2 2 2 9" xfId="40545"/>
    <cellStyle name="Comma 14 2 2 2 2 3" xfId="40546"/>
    <cellStyle name="Comma 14 2 2 2 2 3 2" xfId="40547"/>
    <cellStyle name="Comma 14 2 2 2 2 3 2 2" xfId="40548"/>
    <cellStyle name="Comma 14 2 2 2 2 3 2 3" xfId="40549"/>
    <cellStyle name="Comma 14 2 2 2 2 3 3" xfId="40550"/>
    <cellStyle name="Comma 14 2 2 2 2 3 3 2" xfId="40551"/>
    <cellStyle name="Comma 14 2 2 2 2 3 3 3" xfId="40552"/>
    <cellStyle name="Comma 14 2 2 2 2 3 4" xfId="40553"/>
    <cellStyle name="Comma 14 2 2 2 2 3 4 2" xfId="40554"/>
    <cellStyle name="Comma 14 2 2 2 2 3 5" xfId="40555"/>
    <cellStyle name="Comma 14 2 2 2 2 3 6" xfId="40556"/>
    <cellStyle name="Comma 14 2 2 2 2 4" xfId="40557"/>
    <cellStyle name="Comma 14 2 2 2 2 4 2" xfId="40558"/>
    <cellStyle name="Comma 14 2 2 2 2 4 2 2" xfId="40559"/>
    <cellStyle name="Comma 14 2 2 2 2 4 2 3" xfId="40560"/>
    <cellStyle name="Comma 14 2 2 2 2 4 3" xfId="40561"/>
    <cellStyle name="Comma 14 2 2 2 2 4 3 2" xfId="40562"/>
    <cellStyle name="Comma 14 2 2 2 2 4 3 3" xfId="40563"/>
    <cellStyle name="Comma 14 2 2 2 2 4 4" xfId="40564"/>
    <cellStyle name="Comma 14 2 2 2 2 4 4 2" xfId="40565"/>
    <cellStyle name="Comma 14 2 2 2 2 4 5" xfId="40566"/>
    <cellStyle name="Comma 14 2 2 2 2 4 6" xfId="40567"/>
    <cellStyle name="Comma 14 2 2 2 2 5" xfId="40568"/>
    <cellStyle name="Comma 14 2 2 2 2 5 2" xfId="40569"/>
    <cellStyle name="Comma 14 2 2 2 2 5 2 2" xfId="40570"/>
    <cellStyle name="Comma 14 2 2 2 2 5 2 3" xfId="40571"/>
    <cellStyle name="Comma 14 2 2 2 2 5 3" xfId="40572"/>
    <cellStyle name="Comma 14 2 2 2 2 5 3 2" xfId="40573"/>
    <cellStyle name="Comma 14 2 2 2 2 5 4" xfId="40574"/>
    <cellStyle name="Comma 14 2 2 2 2 5 5" xfId="40575"/>
    <cellStyle name="Comma 14 2 2 2 2 6" xfId="40576"/>
    <cellStyle name="Comma 14 2 2 2 2 6 2" xfId="40577"/>
    <cellStyle name="Comma 14 2 2 2 2 6 3" xfId="40578"/>
    <cellStyle name="Comma 14 2 2 2 2 7" xfId="40579"/>
    <cellStyle name="Comma 14 2 2 2 2 7 2" xfId="40580"/>
    <cellStyle name="Comma 14 2 2 2 2 7 3" xfId="40581"/>
    <cellStyle name="Comma 14 2 2 2 2 8" xfId="40582"/>
    <cellStyle name="Comma 14 2 2 2 2 8 2" xfId="40583"/>
    <cellStyle name="Comma 14 2 2 2 2 9" xfId="40584"/>
    <cellStyle name="Comma 14 2 2 2 3" xfId="40585"/>
    <cellStyle name="Comma 14 2 2 2 3 2" xfId="40586"/>
    <cellStyle name="Comma 14 2 2 2 3 2 2" xfId="40587"/>
    <cellStyle name="Comma 14 2 2 2 3 2 2 2" xfId="40588"/>
    <cellStyle name="Comma 14 2 2 2 3 2 2 3" xfId="40589"/>
    <cellStyle name="Comma 14 2 2 2 3 2 3" xfId="40590"/>
    <cellStyle name="Comma 14 2 2 2 3 2 3 2" xfId="40591"/>
    <cellStyle name="Comma 14 2 2 2 3 2 3 3" xfId="40592"/>
    <cellStyle name="Comma 14 2 2 2 3 2 4" xfId="40593"/>
    <cellStyle name="Comma 14 2 2 2 3 2 4 2" xfId="40594"/>
    <cellStyle name="Comma 14 2 2 2 3 2 5" xfId="40595"/>
    <cellStyle name="Comma 14 2 2 2 3 2 6" xfId="40596"/>
    <cellStyle name="Comma 14 2 2 2 3 3" xfId="40597"/>
    <cellStyle name="Comma 14 2 2 2 3 3 2" xfId="40598"/>
    <cellStyle name="Comma 14 2 2 2 3 3 2 2" xfId="40599"/>
    <cellStyle name="Comma 14 2 2 2 3 3 2 3" xfId="40600"/>
    <cellStyle name="Comma 14 2 2 2 3 3 3" xfId="40601"/>
    <cellStyle name="Comma 14 2 2 2 3 3 3 2" xfId="40602"/>
    <cellStyle name="Comma 14 2 2 2 3 3 3 3" xfId="40603"/>
    <cellStyle name="Comma 14 2 2 2 3 3 4" xfId="40604"/>
    <cellStyle name="Comma 14 2 2 2 3 3 4 2" xfId="40605"/>
    <cellStyle name="Comma 14 2 2 2 3 3 5" xfId="40606"/>
    <cellStyle name="Comma 14 2 2 2 3 3 6" xfId="40607"/>
    <cellStyle name="Comma 14 2 2 2 3 4" xfId="40608"/>
    <cellStyle name="Comma 14 2 2 2 3 4 2" xfId="40609"/>
    <cellStyle name="Comma 14 2 2 2 3 4 2 2" xfId="40610"/>
    <cellStyle name="Comma 14 2 2 2 3 4 2 3" xfId="40611"/>
    <cellStyle name="Comma 14 2 2 2 3 4 3" xfId="40612"/>
    <cellStyle name="Comma 14 2 2 2 3 4 3 2" xfId="40613"/>
    <cellStyle name="Comma 14 2 2 2 3 4 4" xfId="40614"/>
    <cellStyle name="Comma 14 2 2 2 3 4 5" xfId="40615"/>
    <cellStyle name="Comma 14 2 2 2 3 5" xfId="40616"/>
    <cellStyle name="Comma 14 2 2 2 3 5 2" xfId="40617"/>
    <cellStyle name="Comma 14 2 2 2 3 5 3" xfId="40618"/>
    <cellStyle name="Comma 14 2 2 2 3 6" xfId="40619"/>
    <cellStyle name="Comma 14 2 2 2 3 6 2" xfId="40620"/>
    <cellStyle name="Comma 14 2 2 2 3 6 3" xfId="40621"/>
    <cellStyle name="Comma 14 2 2 2 3 7" xfId="40622"/>
    <cellStyle name="Comma 14 2 2 2 3 7 2" xfId="40623"/>
    <cellStyle name="Comma 14 2 2 2 3 8" xfId="40624"/>
    <cellStyle name="Comma 14 2 2 2 3 9" xfId="40625"/>
    <cellStyle name="Comma 14 2 2 2 4" xfId="40626"/>
    <cellStyle name="Comma 14 2 2 2 4 2" xfId="40627"/>
    <cellStyle name="Comma 14 2 2 2 4 2 2" xfId="40628"/>
    <cellStyle name="Comma 14 2 2 2 4 2 2 2" xfId="40629"/>
    <cellStyle name="Comma 14 2 2 2 4 2 2 3" xfId="40630"/>
    <cellStyle name="Comma 14 2 2 2 4 2 3" xfId="40631"/>
    <cellStyle name="Comma 14 2 2 2 4 2 3 2" xfId="40632"/>
    <cellStyle name="Comma 14 2 2 2 4 2 3 3" xfId="40633"/>
    <cellStyle name="Comma 14 2 2 2 4 2 4" xfId="40634"/>
    <cellStyle name="Comma 14 2 2 2 4 2 4 2" xfId="40635"/>
    <cellStyle name="Comma 14 2 2 2 4 2 5" xfId="40636"/>
    <cellStyle name="Comma 14 2 2 2 4 2 6" xfId="40637"/>
    <cellStyle name="Comma 14 2 2 2 4 3" xfId="40638"/>
    <cellStyle name="Comma 14 2 2 2 4 3 2" xfId="40639"/>
    <cellStyle name="Comma 14 2 2 2 4 3 2 2" xfId="40640"/>
    <cellStyle name="Comma 14 2 2 2 4 3 2 3" xfId="40641"/>
    <cellStyle name="Comma 14 2 2 2 4 3 3" xfId="40642"/>
    <cellStyle name="Comma 14 2 2 2 4 3 3 2" xfId="40643"/>
    <cellStyle name="Comma 14 2 2 2 4 3 3 3" xfId="40644"/>
    <cellStyle name="Comma 14 2 2 2 4 3 4" xfId="40645"/>
    <cellStyle name="Comma 14 2 2 2 4 3 4 2" xfId="40646"/>
    <cellStyle name="Comma 14 2 2 2 4 3 5" xfId="40647"/>
    <cellStyle name="Comma 14 2 2 2 4 3 6" xfId="40648"/>
    <cellStyle name="Comma 14 2 2 2 4 4" xfId="40649"/>
    <cellStyle name="Comma 14 2 2 2 4 4 2" xfId="40650"/>
    <cellStyle name="Comma 14 2 2 2 4 4 2 2" xfId="40651"/>
    <cellStyle name="Comma 14 2 2 2 4 4 2 3" xfId="40652"/>
    <cellStyle name="Comma 14 2 2 2 4 4 3" xfId="40653"/>
    <cellStyle name="Comma 14 2 2 2 4 4 3 2" xfId="40654"/>
    <cellStyle name="Comma 14 2 2 2 4 4 4" xfId="40655"/>
    <cellStyle name="Comma 14 2 2 2 4 4 5" xfId="40656"/>
    <cellStyle name="Comma 14 2 2 2 4 5" xfId="40657"/>
    <cellStyle name="Comma 14 2 2 2 4 5 2" xfId="40658"/>
    <cellStyle name="Comma 14 2 2 2 4 5 3" xfId="40659"/>
    <cellStyle name="Comma 14 2 2 2 4 6" xfId="40660"/>
    <cellStyle name="Comma 14 2 2 2 4 6 2" xfId="40661"/>
    <cellStyle name="Comma 14 2 2 2 4 6 3" xfId="40662"/>
    <cellStyle name="Comma 14 2 2 2 4 7" xfId="40663"/>
    <cellStyle name="Comma 14 2 2 2 4 7 2" xfId="40664"/>
    <cellStyle name="Comma 14 2 2 2 4 8" xfId="40665"/>
    <cellStyle name="Comma 14 2 2 2 4 9" xfId="40666"/>
    <cellStyle name="Comma 14 2 2 2 5" xfId="40667"/>
    <cellStyle name="Comma 14 2 2 2 5 2" xfId="40668"/>
    <cellStyle name="Comma 14 2 2 2 5 2 2" xfId="40669"/>
    <cellStyle name="Comma 14 2 2 2 5 2 3" xfId="40670"/>
    <cellStyle name="Comma 14 2 2 2 5 3" xfId="40671"/>
    <cellStyle name="Comma 14 2 2 2 5 3 2" xfId="40672"/>
    <cellStyle name="Comma 14 2 2 2 5 3 3" xfId="40673"/>
    <cellStyle name="Comma 14 2 2 2 5 4" xfId="40674"/>
    <cellStyle name="Comma 14 2 2 2 5 4 2" xfId="40675"/>
    <cellStyle name="Comma 14 2 2 2 5 5" xfId="40676"/>
    <cellStyle name="Comma 14 2 2 2 5 6" xfId="40677"/>
    <cellStyle name="Comma 14 2 2 2 6" xfId="40678"/>
    <cellStyle name="Comma 14 2 2 2 6 2" xfId="40679"/>
    <cellStyle name="Comma 14 2 2 2 6 2 2" xfId="40680"/>
    <cellStyle name="Comma 14 2 2 2 6 2 3" xfId="40681"/>
    <cellStyle name="Comma 14 2 2 2 6 3" xfId="40682"/>
    <cellStyle name="Comma 14 2 2 2 6 3 2" xfId="40683"/>
    <cellStyle name="Comma 14 2 2 2 6 3 3" xfId="40684"/>
    <cellStyle name="Comma 14 2 2 2 6 4" xfId="40685"/>
    <cellStyle name="Comma 14 2 2 2 6 4 2" xfId="40686"/>
    <cellStyle name="Comma 14 2 2 2 6 5" xfId="40687"/>
    <cellStyle name="Comma 14 2 2 2 6 6" xfId="40688"/>
    <cellStyle name="Comma 14 2 2 2 7" xfId="40689"/>
    <cellStyle name="Comma 14 2 2 2 7 2" xfId="40690"/>
    <cellStyle name="Comma 14 2 2 2 7 2 2" xfId="40691"/>
    <cellStyle name="Comma 14 2 2 2 7 2 3" xfId="40692"/>
    <cellStyle name="Comma 14 2 2 2 7 3" xfId="40693"/>
    <cellStyle name="Comma 14 2 2 2 7 3 2" xfId="40694"/>
    <cellStyle name="Comma 14 2 2 2 7 4" xfId="40695"/>
    <cellStyle name="Comma 14 2 2 2 7 5" xfId="40696"/>
    <cellStyle name="Comma 14 2 2 2 8" xfId="40697"/>
    <cellStyle name="Comma 14 2 2 2 8 2" xfId="40698"/>
    <cellStyle name="Comma 14 2 2 2 8 3" xfId="40699"/>
    <cellStyle name="Comma 14 2 2 2 9" xfId="40700"/>
    <cellStyle name="Comma 14 2 2 2 9 2" xfId="40701"/>
    <cellStyle name="Comma 14 2 2 2 9 3" xfId="40702"/>
    <cellStyle name="Comma 14 2 2 3" xfId="40703"/>
    <cellStyle name="Comma 14 2 2 3 10" xfId="40704"/>
    <cellStyle name="Comma 14 2 2 3 2" xfId="40705"/>
    <cellStyle name="Comma 14 2 2 3 2 2" xfId="40706"/>
    <cellStyle name="Comma 14 2 2 3 2 2 2" xfId="40707"/>
    <cellStyle name="Comma 14 2 2 3 2 2 2 2" xfId="40708"/>
    <cellStyle name="Comma 14 2 2 3 2 2 2 3" xfId="40709"/>
    <cellStyle name="Comma 14 2 2 3 2 2 3" xfId="40710"/>
    <cellStyle name="Comma 14 2 2 3 2 2 3 2" xfId="40711"/>
    <cellStyle name="Comma 14 2 2 3 2 2 3 3" xfId="40712"/>
    <cellStyle name="Comma 14 2 2 3 2 2 4" xfId="40713"/>
    <cellStyle name="Comma 14 2 2 3 2 2 4 2" xfId="40714"/>
    <cellStyle name="Comma 14 2 2 3 2 2 5" xfId="40715"/>
    <cellStyle name="Comma 14 2 2 3 2 2 6" xfId="40716"/>
    <cellStyle name="Comma 14 2 2 3 2 3" xfId="40717"/>
    <cellStyle name="Comma 14 2 2 3 2 3 2" xfId="40718"/>
    <cellStyle name="Comma 14 2 2 3 2 3 2 2" xfId="40719"/>
    <cellStyle name="Comma 14 2 2 3 2 3 2 3" xfId="40720"/>
    <cellStyle name="Comma 14 2 2 3 2 3 3" xfId="40721"/>
    <cellStyle name="Comma 14 2 2 3 2 3 3 2" xfId="40722"/>
    <cellStyle name="Comma 14 2 2 3 2 3 3 3" xfId="40723"/>
    <cellStyle name="Comma 14 2 2 3 2 3 4" xfId="40724"/>
    <cellStyle name="Comma 14 2 2 3 2 3 4 2" xfId="40725"/>
    <cellStyle name="Comma 14 2 2 3 2 3 5" xfId="40726"/>
    <cellStyle name="Comma 14 2 2 3 2 3 6" xfId="40727"/>
    <cellStyle name="Comma 14 2 2 3 2 4" xfId="40728"/>
    <cellStyle name="Comma 14 2 2 3 2 4 2" xfId="40729"/>
    <cellStyle name="Comma 14 2 2 3 2 4 2 2" xfId="40730"/>
    <cellStyle name="Comma 14 2 2 3 2 4 2 3" xfId="40731"/>
    <cellStyle name="Comma 14 2 2 3 2 4 3" xfId="40732"/>
    <cellStyle name="Comma 14 2 2 3 2 4 3 2" xfId="40733"/>
    <cellStyle name="Comma 14 2 2 3 2 4 4" xfId="40734"/>
    <cellStyle name="Comma 14 2 2 3 2 4 5" xfId="40735"/>
    <cellStyle name="Comma 14 2 2 3 2 5" xfId="40736"/>
    <cellStyle name="Comma 14 2 2 3 2 5 2" xfId="40737"/>
    <cellStyle name="Comma 14 2 2 3 2 5 3" xfId="40738"/>
    <cellStyle name="Comma 14 2 2 3 2 6" xfId="40739"/>
    <cellStyle name="Comma 14 2 2 3 2 6 2" xfId="40740"/>
    <cellStyle name="Comma 14 2 2 3 2 6 3" xfId="40741"/>
    <cellStyle name="Comma 14 2 2 3 2 7" xfId="40742"/>
    <cellStyle name="Comma 14 2 2 3 2 7 2" xfId="40743"/>
    <cellStyle name="Comma 14 2 2 3 2 8" xfId="40744"/>
    <cellStyle name="Comma 14 2 2 3 2 9" xfId="40745"/>
    <cellStyle name="Comma 14 2 2 3 3" xfId="40746"/>
    <cellStyle name="Comma 14 2 2 3 3 2" xfId="40747"/>
    <cellStyle name="Comma 14 2 2 3 3 2 2" xfId="40748"/>
    <cellStyle name="Comma 14 2 2 3 3 2 3" xfId="40749"/>
    <cellStyle name="Comma 14 2 2 3 3 3" xfId="40750"/>
    <cellStyle name="Comma 14 2 2 3 3 3 2" xfId="40751"/>
    <cellStyle name="Comma 14 2 2 3 3 3 3" xfId="40752"/>
    <cellStyle name="Comma 14 2 2 3 3 4" xfId="40753"/>
    <cellStyle name="Comma 14 2 2 3 3 4 2" xfId="40754"/>
    <cellStyle name="Comma 14 2 2 3 3 5" xfId="40755"/>
    <cellStyle name="Comma 14 2 2 3 3 6" xfId="40756"/>
    <cellStyle name="Comma 14 2 2 3 4" xfId="40757"/>
    <cellStyle name="Comma 14 2 2 3 4 2" xfId="40758"/>
    <cellStyle name="Comma 14 2 2 3 4 2 2" xfId="40759"/>
    <cellStyle name="Comma 14 2 2 3 4 2 3" xfId="40760"/>
    <cellStyle name="Comma 14 2 2 3 4 3" xfId="40761"/>
    <cellStyle name="Comma 14 2 2 3 4 3 2" xfId="40762"/>
    <cellStyle name="Comma 14 2 2 3 4 3 3" xfId="40763"/>
    <cellStyle name="Comma 14 2 2 3 4 4" xfId="40764"/>
    <cellStyle name="Comma 14 2 2 3 4 4 2" xfId="40765"/>
    <cellStyle name="Comma 14 2 2 3 4 5" xfId="40766"/>
    <cellStyle name="Comma 14 2 2 3 4 6" xfId="40767"/>
    <cellStyle name="Comma 14 2 2 3 5" xfId="40768"/>
    <cellStyle name="Comma 14 2 2 3 5 2" xfId="40769"/>
    <cellStyle name="Comma 14 2 2 3 5 2 2" xfId="40770"/>
    <cellStyle name="Comma 14 2 2 3 5 2 3" xfId="40771"/>
    <cellStyle name="Comma 14 2 2 3 5 3" xfId="40772"/>
    <cellStyle name="Comma 14 2 2 3 5 3 2" xfId="40773"/>
    <cellStyle name="Comma 14 2 2 3 5 4" xfId="40774"/>
    <cellStyle name="Comma 14 2 2 3 5 5" xfId="40775"/>
    <cellStyle name="Comma 14 2 2 3 6" xfId="40776"/>
    <cellStyle name="Comma 14 2 2 3 6 2" xfId="40777"/>
    <cellStyle name="Comma 14 2 2 3 6 3" xfId="40778"/>
    <cellStyle name="Comma 14 2 2 3 7" xfId="40779"/>
    <cellStyle name="Comma 14 2 2 3 7 2" xfId="40780"/>
    <cellStyle name="Comma 14 2 2 3 7 3" xfId="40781"/>
    <cellStyle name="Comma 14 2 2 3 8" xfId="40782"/>
    <cellStyle name="Comma 14 2 2 3 8 2" xfId="40783"/>
    <cellStyle name="Comma 14 2 2 3 9" xfId="40784"/>
    <cellStyle name="Comma 14 2 2 4" xfId="40785"/>
    <cellStyle name="Comma 14 2 2 4 2" xfId="40786"/>
    <cellStyle name="Comma 14 2 2 4 2 2" xfId="40787"/>
    <cellStyle name="Comma 14 2 2 4 2 2 2" xfId="40788"/>
    <cellStyle name="Comma 14 2 2 4 2 2 3" xfId="40789"/>
    <cellStyle name="Comma 14 2 2 4 2 3" xfId="40790"/>
    <cellStyle name="Comma 14 2 2 4 2 3 2" xfId="40791"/>
    <cellStyle name="Comma 14 2 2 4 2 3 3" xfId="40792"/>
    <cellStyle name="Comma 14 2 2 4 2 4" xfId="40793"/>
    <cellStyle name="Comma 14 2 2 4 2 4 2" xfId="40794"/>
    <cellStyle name="Comma 14 2 2 4 2 5" xfId="40795"/>
    <cellStyle name="Comma 14 2 2 4 2 6" xfId="40796"/>
    <cellStyle name="Comma 14 2 2 4 3" xfId="40797"/>
    <cellStyle name="Comma 14 2 2 4 3 2" xfId="40798"/>
    <cellStyle name="Comma 14 2 2 4 3 2 2" xfId="40799"/>
    <cellStyle name="Comma 14 2 2 4 3 2 3" xfId="40800"/>
    <cellStyle name="Comma 14 2 2 4 3 3" xfId="40801"/>
    <cellStyle name="Comma 14 2 2 4 3 3 2" xfId="40802"/>
    <cellStyle name="Comma 14 2 2 4 3 3 3" xfId="40803"/>
    <cellStyle name="Comma 14 2 2 4 3 4" xfId="40804"/>
    <cellStyle name="Comma 14 2 2 4 3 4 2" xfId="40805"/>
    <cellStyle name="Comma 14 2 2 4 3 5" xfId="40806"/>
    <cellStyle name="Comma 14 2 2 4 3 6" xfId="40807"/>
    <cellStyle name="Comma 14 2 2 4 4" xfId="40808"/>
    <cellStyle name="Comma 14 2 2 4 4 2" xfId="40809"/>
    <cellStyle name="Comma 14 2 2 4 4 2 2" xfId="40810"/>
    <cellStyle name="Comma 14 2 2 4 4 2 3" xfId="40811"/>
    <cellStyle name="Comma 14 2 2 4 4 3" xfId="40812"/>
    <cellStyle name="Comma 14 2 2 4 4 3 2" xfId="40813"/>
    <cellStyle name="Comma 14 2 2 4 4 4" xfId="40814"/>
    <cellStyle name="Comma 14 2 2 4 4 5" xfId="40815"/>
    <cellStyle name="Comma 14 2 2 4 5" xfId="40816"/>
    <cellStyle name="Comma 14 2 2 4 5 2" xfId="40817"/>
    <cellStyle name="Comma 14 2 2 4 5 3" xfId="40818"/>
    <cellStyle name="Comma 14 2 2 4 6" xfId="40819"/>
    <cellStyle name="Comma 14 2 2 4 6 2" xfId="40820"/>
    <cellStyle name="Comma 14 2 2 4 6 3" xfId="40821"/>
    <cellStyle name="Comma 14 2 2 4 7" xfId="40822"/>
    <cellStyle name="Comma 14 2 2 4 7 2" xfId="40823"/>
    <cellStyle name="Comma 14 2 2 4 8" xfId="40824"/>
    <cellStyle name="Comma 14 2 2 4 9" xfId="40825"/>
    <cellStyle name="Comma 14 2 2 5" xfId="40826"/>
    <cellStyle name="Comma 14 2 2 5 2" xfId="40827"/>
    <cellStyle name="Comma 14 2 2 5 2 2" xfId="40828"/>
    <cellStyle name="Comma 14 2 2 5 2 2 2" xfId="40829"/>
    <cellStyle name="Comma 14 2 2 5 2 2 3" xfId="40830"/>
    <cellStyle name="Comma 14 2 2 5 2 3" xfId="40831"/>
    <cellStyle name="Comma 14 2 2 5 2 3 2" xfId="40832"/>
    <cellStyle name="Comma 14 2 2 5 2 3 3" xfId="40833"/>
    <cellStyle name="Comma 14 2 2 5 2 4" xfId="40834"/>
    <cellStyle name="Comma 14 2 2 5 2 4 2" xfId="40835"/>
    <cellStyle name="Comma 14 2 2 5 2 5" xfId="40836"/>
    <cellStyle name="Comma 14 2 2 5 2 6" xfId="40837"/>
    <cellStyle name="Comma 14 2 2 5 3" xfId="40838"/>
    <cellStyle name="Comma 14 2 2 5 3 2" xfId="40839"/>
    <cellStyle name="Comma 14 2 2 5 3 2 2" xfId="40840"/>
    <cellStyle name="Comma 14 2 2 5 3 2 3" xfId="40841"/>
    <cellStyle name="Comma 14 2 2 5 3 3" xfId="40842"/>
    <cellStyle name="Comma 14 2 2 5 3 3 2" xfId="40843"/>
    <cellStyle name="Comma 14 2 2 5 3 3 3" xfId="40844"/>
    <cellStyle name="Comma 14 2 2 5 3 4" xfId="40845"/>
    <cellStyle name="Comma 14 2 2 5 3 4 2" xfId="40846"/>
    <cellStyle name="Comma 14 2 2 5 3 5" xfId="40847"/>
    <cellStyle name="Comma 14 2 2 5 3 6" xfId="40848"/>
    <cellStyle name="Comma 14 2 2 5 4" xfId="40849"/>
    <cellStyle name="Comma 14 2 2 5 4 2" xfId="40850"/>
    <cellStyle name="Comma 14 2 2 5 4 2 2" xfId="40851"/>
    <cellStyle name="Comma 14 2 2 5 4 2 3" xfId="40852"/>
    <cellStyle name="Comma 14 2 2 5 4 3" xfId="40853"/>
    <cellStyle name="Comma 14 2 2 5 4 3 2" xfId="40854"/>
    <cellStyle name="Comma 14 2 2 5 4 4" xfId="40855"/>
    <cellStyle name="Comma 14 2 2 5 4 5" xfId="40856"/>
    <cellStyle name="Comma 14 2 2 5 5" xfId="40857"/>
    <cellStyle name="Comma 14 2 2 5 5 2" xfId="40858"/>
    <cellStyle name="Comma 14 2 2 5 5 3" xfId="40859"/>
    <cellStyle name="Comma 14 2 2 5 6" xfId="40860"/>
    <cellStyle name="Comma 14 2 2 5 6 2" xfId="40861"/>
    <cellStyle name="Comma 14 2 2 5 6 3" xfId="40862"/>
    <cellStyle name="Comma 14 2 2 5 7" xfId="40863"/>
    <cellStyle name="Comma 14 2 2 5 7 2" xfId="40864"/>
    <cellStyle name="Comma 14 2 2 5 8" xfId="40865"/>
    <cellStyle name="Comma 14 2 2 5 9" xfId="40866"/>
    <cellStyle name="Comma 14 2 2 6" xfId="40867"/>
    <cellStyle name="Comma 14 2 2 6 2" xfId="40868"/>
    <cellStyle name="Comma 14 2 2 6 2 2" xfId="40869"/>
    <cellStyle name="Comma 14 2 2 6 2 3" xfId="40870"/>
    <cellStyle name="Comma 14 2 2 6 3" xfId="40871"/>
    <cellStyle name="Comma 14 2 2 6 3 2" xfId="40872"/>
    <cellStyle name="Comma 14 2 2 6 3 3" xfId="40873"/>
    <cellStyle name="Comma 14 2 2 6 4" xfId="40874"/>
    <cellStyle name="Comma 14 2 2 6 4 2" xfId="40875"/>
    <cellStyle name="Comma 14 2 2 6 5" xfId="40876"/>
    <cellStyle name="Comma 14 2 2 6 6" xfId="40877"/>
    <cellStyle name="Comma 14 2 2 7" xfId="40878"/>
    <cellStyle name="Comma 14 2 2 7 2" xfId="40879"/>
    <cellStyle name="Comma 14 2 2 7 2 2" xfId="40880"/>
    <cellStyle name="Comma 14 2 2 7 2 3" xfId="40881"/>
    <cellStyle name="Comma 14 2 2 7 3" xfId="40882"/>
    <cellStyle name="Comma 14 2 2 7 3 2" xfId="40883"/>
    <cellStyle name="Comma 14 2 2 7 3 3" xfId="40884"/>
    <cellStyle name="Comma 14 2 2 7 4" xfId="40885"/>
    <cellStyle name="Comma 14 2 2 7 4 2" xfId="40886"/>
    <cellStyle name="Comma 14 2 2 7 5" xfId="40887"/>
    <cellStyle name="Comma 14 2 2 7 6" xfId="40888"/>
    <cellStyle name="Comma 14 2 2 8" xfId="40889"/>
    <cellStyle name="Comma 14 2 2 8 2" xfId="40890"/>
    <cellStyle name="Comma 14 2 2 8 2 2" xfId="40891"/>
    <cellStyle name="Comma 14 2 2 8 2 3" xfId="40892"/>
    <cellStyle name="Comma 14 2 2 8 3" xfId="40893"/>
    <cellStyle name="Comma 14 2 2 8 3 2" xfId="40894"/>
    <cellStyle name="Comma 14 2 2 8 4" xfId="40895"/>
    <cellStyle name="Comma 14 2 2 8 5" xfId="40896"/>
    <cellStyle name="Comma 14 2 2 9" xfId="40897"/>
    <cellStyle name="Comma 14 2 2 9 2" xfId="40898"/>
    <cellStyle name="Comma 14 2 2 9 3" xfId="40899"/>
    <cellStyle name="Comma 14 2 3" xfId="40900"/>
    <cellStyle name="Comma 14 2 3 10" xfId="40901"/>
    <cellStyle name="Comma 14 2 3 10 2" xfId="40902"/>
    <cellStyle name="Comma 14 2 3 11" xfId="40903"/>
    <cellStyle name="Comma 14 2 3 12" xfId="40904"/>
    <cellStyle name="Comma 14 2 3 2" xfId="40905"/>
    <cellStyle name="Comma 14 2 3 2 10" xfId="40906"/>
    <cellStyle name="Comma 14 2 3 2 2" xfId="40907"/>
    <cellStyle name="Comma 14 2 3 2 2 2" xfId="40908"/>
    <cellStyle name="Comma 14 2 3 2 2 2 2" xfId="40909"/>
    <cellStyle name="Comma 14 2 3 2 2 2 2 2" xfId="40910"/>
    <cellStyle name="Comma 14 2 3 2 2 2 2 3" xfId="40911"/>
    <cellStyle name="Comma 14 2 3 2 2 2 3" xfId="40912"/>
    <cellStyle name="Comma 14 2 3 2 2 2 3 2" xfId="40913"/>
    <cellStyle name="Comma 14 2 3 2 2 2 3 3" xfId="40914"/>
    <cellStyle name="Comma 14 2 3 2 2 2 4" xfId="40915"/>
    <cellStyle name="Comma 14 2 3 2 2 2 4 2" xfId="40916"/>
    <cellStyle name="Comma 14 2 3 2 2 2 5" xfId="40917"/>
    <cellStyle name="Comma 14 2 3 2 2 2 6" xfId="40918"/>
    <cellStyle name="Comma 14 2 3 2 2 3" xfId="40919"/>
    <cellStyle name="Comma 14 2 3 2 2 3 2" xfId="40920"/>
    <cellStyle name="Comma 14 2 3 2 2 3 2 2" xfId="40921"/>
    <cellStyle name="Comma 14 2 3 2 2 3 2 3" xfId="40922"/>
    <cellStyle name="Comma 14 2 3 2 2 3 3" xfId="40923"/>
    <cellStyle name="Comma 14 2 3 2 2 3 3 2" xfId="40924"/>
    <cellStyle name="Comma 14 2 3 2 2 3 3 3" xfId="40925"/>
    <cellStyle name="Comma 14 2 3 2 2 3 4" xfId="40926"/>
    <cellStyle name="Comma 14 2 3 2 2 3 4 2" xfId="40927"/>
    <cellStyle name="Comma 14 2 3 2 2 3 5" xfId="40928"/>
    <cellStyle name="Comma 14 2 3 2 2 3 6" xfId="40929"/>
    <cellStyle name="Comma 14 2 3 2 2 4" xfId="40930"/>
    <cellStyle name="Comma 14 2 3 2 2 4 2" xfId="40931"/>
    <cellStyle name="Comma 14 2 3 2 2 4 2 2" xfId="40932"/>
    <cellStyle name="Comma 14 2 3 2 2 4 2 3" xfId="40933"/>
    <cellStyle name="Comma 14 2 3 2 2 4 3" xfId="40934"/>
    <cellStyle name="Comma 14 2 3 2 2 4 3 2" xfId="40935"/>
    <cellStyle name="Comma 14 2 3 2 2 4 4" xfId="40936"/>
    <cellStyle name="Comma 14 2 3 2 2 4 5" xfId="40937"/>
    <cellStyle name="Comma 14 2 3 2 2 5" xfId="40938"/>
    <cellStyle name="Comma 14 2 3 2 2 5 2" xfId="40939"/>
    <cellStyle name="Comma 14 2 3 2 2 5 3" xfId="40940"/>
    <cellStyle name="Comma 14 2 3 2 2 6" xfId="40941"/>
    <cellStyle name="Comma 14 2 3 2 2 6 2" xfId="40942"/>
    <cellStyle name="Comma 14 2 3 2 2 6 3" xfId="40943"/>
    <cellStyle name="Comma 14 2 3 2 2 7" xfId="40944"/>
    <cellStyle name="Comma 14 2 3 2 2 7 2" xfId="40945"/>
    <cellStyle name="Comma 14 2 3 2 2 8" xfId="40946"/>
    <cellStyle name="Comma 14 2 3 2 2 9" xfId="40947"/>
    <cellStyle name="Comma 14 2 3 2 3" xfId="40948"/>
    <cellStyle name="Comma 14 2 3 2 3 2" xfId="40949"/>
    <cellStyle name="Comma 14 2 3 2 3 2 2" xfId="40950"/>
    <cellStyle name="Comma 14 2 3 2 3 2 3" xfId="40951"/>
    <cellStyle name="Comma 14 2 3 2 3 3" xfId="40952"/>
    <cellStyle name="Comma 14 2 3 2 3 3 2" xfId="40953"/>
    <cellStyle name="Comma 14 2 3 2 3 3 3" xfId="40954"/>
    <cellStyle name="Comma 14 2 3 2 3 4" xfId="40955"/>
    <cellStyle name="Comma 14 2 3 2 3 4 2" xfId="40956"/>
    <cellStyle name="Comma 14 2 3 2 3 5" xfId="40957"/>
    <cellStyle name="Comma 14 2 3 2 3 6" xfId="40958"/>
    <cellStyle name="Comma 14 2 3 2 4" xfId="40959"/>
    <cellStyle name="Comma 14 2 3 2 4 2" xfId="40960"/>
    <cellStyle name="Comma 14 2 3 2 4 2 2" xfId="40961"/>
    <cellStyle name="Comma 14 2 3 2 4 2 3" xfId="40962"/>
    <cellStyle name="Comma 14 2 3 2 4 3" xfId="40963"/>
    <cellStyle name="Comma 14 2 3 2 4 3 2" xfId="40964"/>
    <cellStyle name="Comma 14 2 3 2 4 3 3" xfId="40965"/>
    <cellStyle name="Comma 14 2 3 2 4 4" xfId="40966"/>
    <cellStyle name="Comma 14 2 3 2 4 4 2" xfId="40967"/>
    <cellStyle name="Comma 14 2 3 2 4 5" xfId="40968"/>
    <cellStyle name="Comma 14 2 3 2 4 6" xfId="40969"/>
    <cellStyle name="Comma 14 2 3 2 5" xfId="40970"/>
    <cellStyle name="Comma 14 2 3 2 5 2" xfId="40971"/>
    <cellStyle name="Comma 14 2 3 2 5 2 2" xfId="40972"/>
    <cellStyle name="Comma 14 2 3 2 5 2 3" xfId="40973"/>
    <cellStyle name="Comma 14 2 3 2 5 3" xfId="40974"/>
    <cellStyle name="Comma 14 2 3 2 5 3 2" xfId="40975"/>
    <cellStyle name="Comma 14 2 3 2 5 4" xfId="40976"/>
    <cellStyle name="Comma 14 2 3 2 5 5" xfId="40977"/>
    <cellStyle name="Comma 14 2 3 2 6" xfId="40978"/>
    <cellStyle name="Comma 14 2 3 2 6 2" xfId="40979"/>
    <cellStyle name="Comma 14 2 3 2 6 3" xfId="40980"/>
    <cellStyle name="Comma 14 2 3 2 7" xfId="40981"/>
    <cellStyle name="Comma 14 2 3 2 7 2" xfId="40982"/>
    <cellStyle name="Comma 14 2 3 2 7 3" xfId="40983"/>
    <cellStyle name="Comma 14 2 3 2 8" xfId="40984"/>
    <cellStyle name="Comma 14 2 3 2 8 2" xfId="40985"/>
    <cellStyle name="Comma 14 2 3 2 9" xfId="40986"/>
    <cellStyle name="Comma 14 2 3 3" xfId="40987"/>
    <cellStyle name="Comma 14 2 3 3 2" xfId="40988"/>
    <cellStyle name="Comma 14 2 3 3 2 2" xfId="40989"/>
    <cellStyle name="Comma 14 2 3 3 2 2 2" xfId="40990"/>
    <cellStyle name="Comma 14 2 3 3 2 2 3" xfId="40991"/>
    <cellStyle name="Comma 14 2 3 3 2 3" xfId="40992"/>
    <cellStyle name="Comma 14 2 3 3 2 3 2" xfId="40993"/>
    <cellStyle name="Comma 14 2 3 3 2 3 3" xfId="40994"/>
    <cellStyle name="Comma 14 2 3 3 2 4" xfId="40995"/>
    <cellStyle name="Comma 14 2 3 3 2 4 2" xfId="40996"/>
    <cellStyle name="Comma 14 2 3 3 2 5" xfId="40997"/>
    <cellStyle name="Comma 14 2 3 3 2 6" xfId="40998"/>
    <cellStyle name="Comma 14 2 3 3 3" xfId="40999"/>
    <cellStyle name="Comma 14 2 3 3 3 2" xfId="41000"/>
    <cellStyle name="Comma 14 2 3 3 3 2 2" xfId="41001"/>
    <cellStyle name="Comma 14 2 3 3 3 2 3" xfId="41002"/>
    <cellStyle name="Comma 14 2 3 3 3 3" xfId="41003"/>
    <cellStyle name="Comma 14 2 3 3 3 3 2" xfId="41004"/>
    <cellStyle name="Comma 14 2 3 3 3 3 3" xfId="41005"/>
    <cellStyle name="Comma 14 2 3 3 3 4" xfId="41006"/>
    <cellStyle name="Comma 14 2 3 3 3 4 2" xfId="41007"/>
    <cellStyle name="Comma 14 2 3 3 3 5" xfId="41008"/>
    <cellStyle name="Comma 14 2 3 3 3 6" xfId="41009"/>
    <cellStyle name="Comma 14 2 3 3 4" xfId="41010"/>
    <cellStyle name="Comma 14 2 3 3 4 2" xfId="41011"/>
    <cellStyle name="Comma 14 2 3 3 4 2 2" xfId="41012"/>
    <cellStyle name="Comma 14 2 3 3 4 2 3" xfId="41013"/>
    <cellStyle name="Comma 14 2 3 3 4 3" xfId="41014"/>
    <cellStyle name="Comma 14 2 3 3 4 3 2" xfId="41015"/>
    <cellStyle name="Comma 14 2 3 3 4 4" xfId="41016"/>
    <cellStyle name="Comma 14 2 3 3 4 5" xfId="41017"/>
    <cellStyle name="Comma 14 2 3 3 5" xfId="41018"/>
    <cellStyle name="Comma 14 2 3 3 5 2" xfId="41019"/>
    <cellStyle name="Comma 14 2 3 3 5 3" xfId="41020"/>
    <cellStyle name="Comma 14 2 3 3 6" xfId="41021"/>
    <cellStyle name="Comma 14 2 3 3 6 2" xfId="41022"/>
    <cellStyle name="Comma 14 2 3 3 6 3" xfId="41023"/>
    <cellStyle name="Comma 14 2 3 3 7" xfId="41024"/>
    <cellStyle name="Comma 14 2 3 3 7 2" xfId="41025"/>
    <cellStyle name="Comma 14 2 3 3 8" xfId="41026"/>
    <cellStyle name="Comma 14 2 3 3 9" xfId="41027"/>
    <cellStyle name="Comma 14 2 3 4" xfId="41028"/>
    <cellStyle name="Comma 14 2 3 4 2" xfId="41029"/>
    <cellStyle name="Comma 14 2 3 4 2 2" xfId="41030"/>
    <cellStyle name="Comma 14 2 3 4 2 2 2" xfId="41031"/>
    <cellStyle name="Comma 14 2 3 4 2 2 3" xfId="41032"/>
    <cellStyle name="Comma 14 2 3 4 2 3" xfId="41033"/>
    <cellStyle name="Comma 14 2 3 4 2 3 2" xfId="41034"/>
    <cellStyle name="Comma 14 2 3 4 2 3 3" xfId="41035"/>
    <cellStyle name="Comma 14 2 3 4 2 4" xfId="41036"/>
    <cellStyle name="Comma 14 2 3 4 2 4 2" xfId="41037"/>
    <cellStyle name="Comma 14 2 3 4 2 5" xfId="41038"/>
    <cellStyle name="Comma 14 2 3 4 2 6" xfId="41039"/>
    <cellStyle name="Comma 14 2 3 4 3" xfId="41040"/>
    <cellStyle name="Comma 14 2 3 4 3 2" xfId="41041"/>
    <cellStyle name="Comma 14 2 3 4 3 2 2" xfId="41042"/>
    <cellStyle name="Comma 14 2 3 4 3 2 3" xfId="41043"/>
    <cellStyle name="Comma 14 2 3 4 3 3" xfId="41044"/>
    <cellStyle name="Comma 14 2 3 4 3 3 2" xfId="41045"/>
    <cellStyle name="Comma 14 2 3 4 3 3 3" xfId="41046"/>
    <cellStyle name="Comma 14 2 3 4 3 4" xfId="41047"/>
    <cellStyle name="Comma 14 2 3 4 3 4 2" xfId="41048"/>
    <cellStyle name="Comma 14 2 3 4 3 5" xfId="41049"/>
    <cellStyle name="Comma 14 2 3 4 3 6" xfId="41050"/>
    <cellStyle name="Comma 14 2 3 4 4" xfId="41051"/>
    <cellStyle name="Comma 14 2 3 4 4 2" xfId="41052"/>
    <cellStyle name="Comma 14 2 3 4 4 2 2" xfId="41053"/>
    <cellStyle name="Comma 14 2 3 4 4 2 3" xfId="41054"/>
    <cellStyle name="Comma 14 2 3 4 4 3" xfId="41055"/>
    <cellStyle name="Comma 14 2 3 4 4 3 2" xfId="41056"/>
    <cellStyle name="Comma 14 2 3 4 4 4" xfId="41057"/>
    <cellStyle name="Comma 14 2 3 4 4 5" xfId="41058"/>
    <cellStyle name="Comma 14 2 3 4 5" xfId="41059"/>
    <cellStyle name="Comma 14 2 3 4 5 2" xfId="41060"/>
    <cellStyle name="Comma 14 2 3 4 5 3" xfId="41061"/>
    <cellStyle name="Comma 14 2 3 4 6" xfId="41062"/>
    <cellStyle name="Comma 14 2 3 4 6 2" xfId="41063"/>
    <cellStyle name="Comma 14 2 3 4 6 3" xfId="41064"/>
    <cellStyle name="Comma 14 2 3 4 7" xfId="41065"/>
    <cellStyle name="Comma 14 2 3 4 7 2" xfId="41066"/>
    <cellStyle name="Comma 14 2 3 4 8" xfId="41067"/>
    <cellStyle name="Comma 14 2 3 4 9" xfId="41068"/>
    <cellStyle name="Comma 14 2 3 5" xfId="41069"/>
    <cellStyle name="Comma 14 2 3 5 2" xfId="41070"/>
    <cellStyle name="Comma 14 2 3 5 2 2" xfId="41071"/>
    <cellStyle name="Comma 14 2 3 5 2 3" xfId="41072"/>
    <cellStyle name="Comma 14 2 3 5 3" xfId="41073"/>
    <cellStyle name="Comma 14 2 3 5 3 2" xfId="41074"/>
    <cellStyle name="Comma 14 2 3 5 3 3" xfId="41075"/>
    <cellStyle name="Comma 14 2 3 5 4" xfId="41076"/>
    <cellStyle name="Comma 14 2 3 5 4 2" xfId="41077"/>
    <cellStyle name="Comma 14 2 3 5 5" xfId="41078"/>
    <cellStyle name="Comma 14 2 3 5 6" xfId="41079"/>
    <cellStyle name="Comma 14 2 3 6" xfId="41080"/>
    <cellStyle name="Comma 14 2 3 6 2" xfId="41081"/>
    <cellStyle name="Comma 14 2 3 6 2 2" xfId="41082"/>
    <cellStyle name="Comma 14 2 3 6 2 3" xfId="41083"/>
    <cellStyle name="Comma 14 2 3 6 3" xfId="41084"/>
    <cellStyle name="Comma 14 2 3 6 3 2" xfId="41085"/>
    <cellStyle name="Comma 14 2 3 6 3 3" xfId="41086"/>
    <cellStyle name="Comma 14 2 3 6 4" xfId="41087"/>
    <cellStyle name="Comma 14 2 3 6 4 2" xfId="41088"/>
    <cellStyle name="Comma 14 2 3 6 5" xfId="41089"/>
    <cellStyle name="Comma 14 2 3 6 6" xfId="41090"/>
    <cellStyle name="Comma 14 2 3 7" xfId="41091"/>
    <cellStyle name="Comma 14 2 3 7 2" xfId="41092"/>
    <cellStyle name="Comma 14 2 3 7 2 2" xfId="41093"/>
    <cellStyle name="Comma 14 2 3 7 2 3" xfId="41094"/>
    <cellStyle name="Comma 14 2 3 7 3" xfId="41095"/>
    <cellStyle name="Comma 14 2 3 7 3 2" xfId="41096"/>
    <cellStyle name="Comma 14 2 3 7 4" xfId="41097"/>
    <cellStyle name="Comma 14 2 3 7 5" xfId="41098"/>
    <cellStyle name="Comma 14 2 3 8" xfId="41099"/>
    <cellStyle name="Comma 14 2 3 8 2" xfId="41100"/>
    <cellStyle name="Comma 14 2 3 8 3" xfId="41101"/>
    <cellStyle name="Comma 14 2 3 9" xfId="41102"/>
    <cellStyle name="Comma 14 2 3 9 2" xfId="41103"/>
    <cellStyle name="Comma 14 2 3 9 3" xfId="41104"/>
    <cellStyle name="Comma 14 2 4" xfId="41105"/>
    <cellStyle name="Comma 14 2 4 10" xfId="41106"/>
    <cellStyle name="Comma 14 2 4 2" xfId="41107"/>
    <cellStyle name="Comma 14 2 4 2 2" xfId="41108"/>
    <cellStyle name="Comma 14 2 4 2 2 2" xfId="41109"/>
    <cellStyle name="Comma 14 2 4 2 2 2 2" xfId="41110"/>
    <cellStyle name="Comma 14 2 4 2 2 2 3" xfId="41111"/>
    <cellStyle name="Comma 14 2 4 2 2 3" xfId="41112"/>
    <cellStyle name="Comma 14 2 4 2 2 3 2" xfId="41113"/>
    <cellStyle name="Comma 14 2 4 2 2 3 3" xfId="41114"/>
    <cellStyle name="Comma 14 2 4 2 2 4" xfId="41115"/>
    <cellStyle name="Comma 14 2 4 2 2 4 2" xfId="41116"/>
    <cellStyle name="Comma 14 2 4 2 2 5" xfId="41117"/>
    <cellStyle name="Comma 14 2 4 2 2 6" xfId="41118"/>
    <cellStyle name="Comma 14 2 4 2 3" xfId="41119"/>
    <cellStyle name="Comma 14 2 4 2 3 2" xfId="41120"/>
    <cellStyle name="Comma 14 2 4 2 3 2 2" xfId="41121"/>
    <cellStyle name="Comma 14 2 4 2 3 2 3" xfId="41122"/>
    <cellStyle name="Comma 14 2 4 2 3 3" xfId="41123"/>
    <cellStyle name="Comma 14 2 4 2 3 3 2" xfId="41124"/>
    <cellStyle name="Comma 14 2 4 2 3 3 3" xfId="41125"/>
    <cellStyle name="Comma 14 2 4 2 3 4" xfId="41126"/>
    <cellStyle name="Comma 14 2 4 2 3 4 2" xfId="41127"/>
    <cellStyle name="Comma 14 2 4 2 3 5" xfId="41128"/>
    <cellStyle name="Comma 14 2 4 2 3 6" xfId="41129"/>
    <cellStyle name="Comma 14 2 4 2 4" xfId="41130"/>
    <cellStyle name="Comma 14 2 4 2 4 2" xfId="41131"/>
    <cellStyle name="Comma 14 2 4 2 4 2 2" xfId="41132"/>
    <cellStyle name="Comma 14 2 4 2 4 2 3" xfId="41133"/>
    <cellStyle name="Comma 14 2 4 2 4 3" xfId="41134"/>
    <cellStyle name="Comma 14 2 4 2 4 3 2" xfId="41135"/>
    <cellStyle name="Comma 14 2 4 2 4 4" xfId="41136"/>
    <cellStyle name="Comma 14 2 4 2 4 5" xfId="41137"/>
    <cellStyle name="Comma 14 2 4 2 5" xfId="41138"/>
    <cellStyle name="Comma 14 2 4 2 5 2" xfId="41139"/>
    <cellStyle name="Comma 14 2 4 2 5 3" xfId="41140"/>
    <cellStyle name="Comma 14 2 4 2 6" xfId="41141"/>
    <cellStyle name="Comma 14 2 4 2 6 2" xfId="41142"/>
    <cellStyle name="Comma 14 2 4 2 6 3" xfId="41143"/>
    <cellStyle name="Comma 14 2 4 2 7" xfId="41144"/>
    <cellStyle name="Comma 14 2 4 2 7 2" xfId="41145"/>
    <cellStyle name="Comma 14 2 4 2 8" xfId="41146"/>
    <cellStyle name="Comma 14 2 4 2 9" xfId="41147"/>
    <cellStyle name="Comma 14 2 4 3" xfId="41148"/>
    <cellStyle name="Comma 14 2 4 3 2" xfId="41149"/>
    <cellStyle name="Comma 14 2 4 3 2 2" xfId="41150"/>
    <cellStyle name="Comma 14 2 4 3 2 3" xfId="41151"/>
    <cellStyle name="Comma 14 2 4 3 3" xfId="41152"/>
    <cellStyle name="Comma 14 2 4 3 3 2" xfId="41153"/>
    <cellStyle name="Comma 14 2 4 3 3 3" xfId="41154"/>
    <cellStyle name="Comma 14 2 4 3 4" xfId="41155"/>
    <cellStyle name="Comma 14 2 4 3 4 2" xfId="41156"/>
    <cellStyle name="Comma 14 2 4 3 5" xfId="41157"/>
    <cellStyle name="Comma 14 2 4 3 6" xfId="41158"/>
    <cellStyle name="Comma 14 2 4 4" xfId="41159"/>
    <cellStyle name="Comma 14 2 4 4 2" xfId="41160"/>
    <cellStyle name="Comma 14 2 4 4 2 2" xfId="41161"/>
    <cellStyle name="Comma 14 2 4 4 2 3" xfId="41162"/>
    <cellStyle name="Comma 14 2 4 4 3" xfId="41163"/>
    <cellStyle name="Comma 14 2 4 4 3 2" xfId="41164"/>
    <cellStyle name="Comma 14 2 4 4 3 3" xfId="41165"/>
    <cellStyle name="Comma 14 2 4 4 4" xfId="41166"/>
    <cellStyle name="Comma 14 2 4 4 4 2" xfId="41167"/>
    <cellStyle name="Comma 14 2 4 4 5" xfId="41168"/>
    <cellStyle name="Comma 14 2 4 4 6" xfId="41169"/>
    <cellStyle name="Comma 14 2 4 5" xfId="41170"/>
    <cellStyle name="Comma 14 2 4 5 2" xfId="41171"/>
    <cellStyle name="Comma 14 2 4 5 2 2" xfId="41172"/>
    <cellStyle name="Comma 14 2 4 5 2 3" xfId="41173"/>
    <cellStyle name="Comma 14 2 4 5 3" xfId="41174"/>
    <cellStyle name="Comma 14 2 4 5 3 2" xfId="41175"/>
    <cellStyle name="Comma 14 2 4 5 4" xfId="41176"/>
    <cellStyle name="Comma 14 2 4 5 5" xfId="41177"/>
    <cellStyle name="Comma 14 2 4 6" xfId="41178"/>
    <cellStyle name="Comma 14 2 4 6 2" xfId="41179"/>
    <cellStyle name="Comma 14 2 4 6 3" xfId="41180"/>
    <cellStyle name="Comma 14 2 4 7" xfId="41181"/>
    <cellStyle name="Comma 14 2 4 7 2" xfId="41182"/>
    <cellStyle name="Comma 14 2 4 7 3" xfId="41183"/>
    <cellStyle name="Comma 14 2 4 8" xfId="41184"/>
    <cellStyle name="Comma 14 2 4 8 2" xfId="41185"/>
    <cellStyle name="Comma 14 2 4 9" xfId="41186"/>
    <cellStyle name="Comma 14 2 5" xfId="41187"/>
    <cellStyle name="Comma 14 2 5 2" xfId="41188"/>
    <cellStyle name="Comma 14 2 5 2 2" xfId="41189"/>
    <cellStyle name="Comma 14 2 5 2 2 2" xfId="41190"/>
    <cellStyle name="Comma 14 2 5 2 2 3" xfId="41191"/>
    <cellStyle name="Comma 14 2 5 2 3" xfId="41192"/>
    <cellStyle name="Comma 14 2 5 2 3 2" xfId="41193"/>
    <cellStyle name="Comma 14 2 5 2 3 3" xfId="41194"/>
    <cellStyle name="Comma 14 2 5 2 4" xfId="41195"/>
    <cellStyle name="Comma 14 2 5 2 4 2" xfId="41196"/>
    <cellStyle name="Comma 14 2 5 2 5" xfId="41197"/>
    <cellStyle name="Comma 14 2 5 2 6" xfId="41198"/>
    <cellStyle name="Comma 14 2 5 3" xfId="41199"/>
    <cellStyle name="Comma 14 2 5 3 2" xfId="41200"/>
    <cellStyle name="Comma 14 2 5 3 2 2" xfId="41201"/>
    <cellStyle name="Comma 14 2 5 3 2 3" xfId="41202"/>
    <cellStyle name="Comma 14 2 5 3 3" xfId="41203"/>
    <cellStyle name="Comma 14 2 5 3 3 2" xfId="41204"/>
    <cellStyle name="Comma 14 2 5 3 3 3" xfId="41205"/>
    <cellStyle name="Comma 14 2 5 3 4" xfId="41206"/>
    <cellStyle name="Comma 14 2 5 3 4 2" xfId="41207"/>
    <cellStyle name="Comma 14 2 5 3 5" xfId="41208"/>
    <cellStyle name="Comma 14 2 5 3 6" xfId="41209"/>
    <cellStyle name="Comma 14 2 5 4" xfId="41210"/>
    <cellStyle name="Comma 14 2 5 4 2" xfId="41211"/>
    <cellStyle name="Comma 14 2 5 4 2 2" xfId="41212"/>
    <cellStyle name="Comma 14 2 5 4 2 3" xfId="41213"/>
    <cellStyle name="Comma 14 2 5 4 3" xfId="41214"/>
    <cellStyle name="Comma 14 2 5 4 3 2" xfId="41215"/>
    <cellStyle name="Comma 14 2 5 4 4" xfId="41216"/>
    <cellStyle name="Comma 14 2 5 4 5" xfId="41217"/>
    <cellStyle name="Comma 14 2 5 5" xfId="41218"/>
    <cellStyle name="Comma 14 2 5 5 2" xfId="41219"/>
    <cellStyle name="Comma 14 2 5 5 3" xfId="41220"/>
    <cellStyle name="Comma 14 2 5 6" xfId="41221"/>
    <cellStyle name="Comma 14 2 5 6 2" xfId="41222"/>
    <cellStyle name="Comma 14 2 5 6 3" xfId="41223"/>
    <cellStyle name="Comma 14 2 5 7" xfId="41224"/>
    <cellStyle name="Comma 14 2 5 7 2" xfId="41225"/>
    <cellStyle name="Comma 14 2 5 8" xfId="41226"/>
    <cellStyle name="Comma 14 2 5 9" xfId="41227"/>
    <cellStyle name="Comma 14 2 6" xfId="41228"/>
    <cellStyle name="Comma 14 2 6 2" xfId="41229"/>
    <cellStyle name="Comma 14 2 6 2 2" xfId="41230"/>
    <cellStyle name="Comma 14 2 6 2 2 2" xfId="41231"/>
    <cellStyle name="Comma 14 2 6 2 2 3" xfId="41232"/>
    <cellStyle name="Comma 14 2 6 2 3" xfId="41233"/>
    <cellStyle name="Comma 14 2 6 2 3 2" xfId="41234"/>
    <cellStyle name="Comma 14 2 6 2 3 3" xfId="41235"/>
    <cellStyle name="Comma 14 2 6 2 4" xfId="41236"/>
    <cellStyle name="Comma 14 2 6 2 4 2" xfId="41237"/>
    <cellStyle name="Comma 14 2 6 2 5" xfId="41238"/>
    <cellStyle name="Comma 14 2 6 2 6" xfId="41239"/>
    <cellStyle name="Comma 14 2 6 3" xfId="41240"/>
    <cellStyle name="Comma 14 2 6 3 2" xfId="41241"/>
    <cellStyle name="Comma 14 2 6 3 2 2" xfId="41242"/>
    <cellStyle name="Comma 14 2 6 3 2 3" xfId="41243"/>
    <cellStyle name="Comma 14 2 6 3 3" xfId="41244"/>
    <cellStyle name="Comma 14 2 6 3 3 2" xfId="41245"/>
    <cellStyle name="Comma 14 2 6 3 3 3" xfId="41246"/>
    <cellStyle name="Comma 14 2 6 3 4" xfId="41247"/>
    <cellStyle name="Comma 14 2 6 3 4 2" xfId="41248"/>
    <cellStyle name="Comma 14 2 6 3 5" xfId="41249"/>
    <cellStyle name="Comma 14 2 6 3 6" xfId="41250"/>
    <cellStyle name="Comma 14 2 6 4" xfId="41251"/>
    <cellStyle name="Comma 14 2 6 4 2" xfId="41252"/>
    <cellStyle name="Comma 14 2 6 4 2 2" xfId="41253"/>
    <cellStyle name="Comma 14 2 6 4 2 3" xfId="41254"/>
    <cellStyle name="Comma 14 2 6 4 3" xfId="41255"/>
    <cellStyle name="Comma 14 2 6 4 3 2" xfId="41256"/>
    <cellStyle name="Comma 14 2 6 4 4" xfId="41257"/>
    <cellStyle name="Comma 14 2 6 4 5" xfId="41258"/>
    <cellStyle name="Comma 14 2 6 5" xfId="41259"/>
    <cellStyle name="Comma 14 2 6 5 2" xfId="41260"/>
    <cellStyle name="Comma 14 2 6 5 3" xfId="41261"/>
    <cellStyle name="Comma 14 2 6 6" xfId="41262"/>
    <cellStyle name="Comma 14 2 6 6 2" xfId="41263"/>
    <cellStyle name="Comma 14 2 6 6 3" xfId="41264"/>
    <cellStyle name="Comma 14 2 6 7" xfId="41265"/>
    <cellStyle name="Comma 14 2 6 7 2" xfId="41266"/>
    <cellStyle name="Comma 14 2 6 8" xfId="41267"/>
    <cellStyle name="Comma 14 2 6 9" xfId="41268"/>
    <cellStyle name="Comma 14 2 7" xfId="41269"/>
    <cellStyle name="Comma 14 2 7 2" xfId="41270"/>
    <cellStyle name="Comma 14 2 7 2 2" xfId="41271"/>
    <cellStyle name="Comma 14 2 7 2 3" xfId="41272"/>
    <cellStyle name="Comma 14 2 7 3" xfId="41273"/>
    <cellStyle name="Comma 14 2 7 3 2" xfId="41274"/>
    <cellStyle name="Comma 14 2 7 3 3" xfId="41275"/>
    <cellStyle name="Comma 14 2 7 4" xfId="41276"/>
    <cellStyle name="Comma 14 2 7 4 2" xfId="41277"/>
    <cellStyle name="Comma 14 2 7 5" xfId="41278"/>
    <cellStyle name="Comma 14 2 7 6" xfId="41279"/>
    <cellStyle name="Comma 14 2 8" xfId="41280"/>
    <cellStyle name="Comma 14 2 8 2" xfId="41281"/>
    <cellStyle name="Comma 14 2 8 2 2" xfId="41282"/>
    <cellStyle name="Comma 14 2 8 2 3" xfId="41283"/>
    <cellStyle name="Comma 14 2 8 3" xfId="41284"/>
    <cellStyle name="Comma 14 2 8 3 2" xfId="41285"/>
    <cellStyle name="Comma 14 2 8 3 3" xfId="41286"/>
    <cellStyle name="Comma 14 2 8 4" xfId="41287"/>
    <cellStyle name="Comma 14 2 8 4 2" xfId="41288"/>
    <cellStyle name="Comma 14 2 8 5" xfId="41289"/>
    <cellStyle name="Comma 14 2 8 6" xfId="41290"/>
    <cellStyle name="Comma 14 2 9" xfId="41291"/>
    <cellStyle name="Comma 14 2 9 2" xfId="41292"/>
    <cellStyle name="Comma 14 2 9 2 2" xfId="41293"/>
    <cellStyle name="Comma 14 2 9 2 3" xfId="41294"/>
    <cellStyle name="Comma 14 2 9 3" xfId="41295"/>
    <cellStyle name="Comma 14 2 9 3 2" xfId="41296"/>
    <cellStyle name="Comma 14 2 9 4" xfId="41297"/>
    <cellStyle name="Comma 14 2 9 5" xfId="41298"/>
    <cellStyle name="Comma 14 3" xfId="9460"/>
    <cellStyle name="Comma 14 3 10" xfId="41299"/>
    <cellStyle name="Comma 14 3 10 2" xfId="41300"/>
    <cellStyle name="Comma 14 3 10 3" xfId="41301"/>
    <cellStyle name="Comma 14 3 11" xfId="41302"/>
    <cellStyle name="Comma 14 3 11 2" xfId="41303"/>
    <cellStyle name="Comma 14 3 12" xfId="41304"/>
    <cellStyle name="Comma 14 3 13" xfId="41305"/>
    <cellStyle name="Comma 14 3 2" xfId="41306"/>
    <cellStyle name="Comma 14 3 2 10" xfId="41307"/>
    <cellStyle name="Comma 14 3 2 10 2" xfId="41308"/>
    <cellStyle name="Comma 14 3 2 11" xfId="41309"/>
    <cellStyle name="Comma 14 3 2 12" xfId="41310"/>
    <cellStyle name="Comma 14 3 2 2" xfId="41311"/>
    <cellStyle name="Comma 14 3 2 2 10" xfId="41312"/>
    <cellStyle name="Comma 14 3 2 2 2" xfId="41313"/>
    <cellStyle name="Comma 14 3 2 2 2 2" xfId="41314"/>
    <cellStyle name="Comma 14 3 2 2 2 2 2" xfId="41315"/>
    <cellStyle name="Comma 14 3 2 2 2 2 2 2" xfId="41316"/>
    <cellStyle name="Comma 14 3 2 2 2 2 2 3" xfId="41317"/>
    <cellStyle name="Comma 14 3 2 2 2 2 3" xfId="41318"/>
    <cellStyle name="Comma 14 3 2 2 2 2 3 2" xfId="41319"/>
    <cellStyle name="Comma 14 3 2 2 2 2 3 3" xfId="41320"/>
    <cellStyle name="Comma 14 3 2 2 2 2 4" xfId="41321"/>
    <cellStyle name="Comma 14 3 2 2 2 2 4 2" xfId="41322"/>
    <cellStyle name="Comma 14 3 2 2 2 2 5" xfId="41323"/>
    <cellStyle name="Comma 14 3 2 2 2 2 6" xfId="41324"/>
    <cellStyle name="Comma 14 3 2 2 2 3" xfId="41325"/>
    <cellStyle name="Comma 14 3 2 2 2 3 2" xfId="41326"/>
    <cellStyle name="Comma 14 3 2 2 2 3 2 2" xfId="41327"/>
    <cellStyle name="Comma 14 3 2 2 2 3 2 3" xfId="41328"/>
    <cellStyle name="Comma 14 3 2 2 2 3 3" xfId="41329"/>
    <cellStyle name="Comma 14 3 2 2 2 3 3 2" xfId="41330"/>
    <cellStyle name="Comma 14 3 2 2 2 3 3 3" xfId="41331"/>
    <cellStyle name="Comma 14 3 2 2 2 3 4" xfId="41332"/>
    <cellStyle name="Comma 14 3 2 2 2 3 4 2" xfId="41333"/>
    <cellStyle name="Comma 14 3 2 2 2 3 5" xfId="41334"/>
    <cellStyle name="Comma 14 3 2 2 2 3 6" xfId="41335"/>
    <cellStyle name="Comma 14 3 2 2 2 4" xfId="41336"/>
    <cellStyle name="Comma 14 3 2 2 2 4 2" xfId="41337"/>
    <cellStyle name="Comma 14 3 2 2 2 4 2 2" xfId="41338"/>
    <cellStyle name="Comma 14 3 2 2 2 4 2 3" xfId="41339"/>
    <cellStyle name="Comma 14 3 2 2 2 4 3" xfId="41340"/>
    <cellStyle name="Comma 14 3 2 2 2 4 3 2" xfId="41341"/>
    <cellStyle name="Comma 14 3 2 2 2 4 4" xfId="41342"/>
    <cellStyle name="Comma 14 3 2 2 2 4 5" xfId="41343"/>
    <cellStyle name="Comma 14 3 2 2 2 5" xfId="41344"/>
    <cellStyle name="Comma 14 3 2 2 2 5 2" xfId="41345"/>
    <cellStyle name="Comma 14 3 2 2 2 5 3" xfId="41346"/>
    <cellStyle name="Comma 14 3 2 2 2 6" xfId="41347"/>
    <cellStyle name="Comma 14 3 2 2 2 6 2" xfId="41348"/>
    <cellStyle name="Comma 14 3 2 2 2 6 3" xfId="41349"/>
    <cellStyle name="Comma 14 3 2 2 2 7" xfId="41350"/>
    <cellStyle name="Comma 14 3 2 2 2 7 2" xfId="41351"/>
    <cellStyle name="Comma 14 3 2 2 2 8" xfId="41352"/>
    <cellStyle name="Comma 14 3 2 2 2 9" xfId="41353"/>
    <cellStyle name="Comma 14 3 2 2 3" xfId="41354"/>
    <cellStyle name="Comma 14 3 2 2 3 2" xfId="41355"/>
    <cellStyle name="Comma 14 3 2 2 3 2 2" xfId="41356"/>
    <cellStyle name="Comma 14 3 2 2 3 2 3" xfId="41357"/>
    <cellStyle name="Comma 14 3 2 2 3 3" xfId="41358"/>
    <cellStyle name="Comma 14 3 2 2 3 3 2" xfId="41359"/>
    <cellStyle name="Comma 14 3 2 2 3 3 3" xfId="41360"/>
    <cellStyle name="Comma 14 3 2 2 3 4" xfId="41361"/>
    <cellStyle name="Comma 14 3 2 2 3 4 2" xfId="41362"/>
    <cellStyle name="Comma 14 3 2 2 3 5" xfId="41363"/>
    <cellStyle name="Comma 14 3 2 2 3 6" xfId="41364"/>
    <cellStyle name="Comma 14 3 2 2 4" xfId="41365"/>
    <cellStyle name="Comma 14 3 2 2 4 2" xfId="41366"/>
    <cellStyle name="Comma 14 3 2 2 4 2 2" xfId="41367"/>
    <cellStyle name="Comma 14 3 2 2 4 2 3" xfId="41368"/>
    <cellStyle name="Comma 14 3 2 2 4 3" xfId="41369"/>
    <cellStyle name="Comma 14 3 2 2 4 3 2" xfId="41370"/>
    <cellStyle name="Comma 14 3 2 2 4 3 3" xfId="41371"/>
    <cellStyle name="Comma 14 3 2 2 4 4" xfId="41372"/>
    <cellStyle name="Comma 14 3 2 2 4 4 2" xfId="41373"/>
    <cellStyle name="Comma 14 3 2 2 4 5" xfId="41374"/>
    <cellStyle name="Comma 14 3 2 2 4 6" xfId="41375"/>
    <cellStyle name="Comma 14 3 2 2 5" xfId="41376"/>
    <cellStyle name="Comma 14 3 2 2 5 2" xfId="41377"/>
    <cellStyle name="Comma 14 3 2 2 5 2 2" xfId="41378"/>
    <cellStyle name="Comma 14 3 2 2 5 2 3" xfId="41379"/>
    <cellStyle name="Comma 14 3 2 2 5 3" xfId="41380"/>
    <cellStyle name="Comma 14 3 2 2 5 3 2" xfId="41381"/>
    <cellStyle name="Comma 14 3 2 2 5 4" xfId="41382"/>
    <cellStyle name="Comma 14 3 2 2 5 5" xfId="41383"/>
    <cellStyle name="Comma 14 3 2 2 6" xfId="41384"/>
    <cellStyle name="Comma 14 3 2 2 6 2" xfId="41385"/>
    <cellStyle name="Comma 14 3 2 2 6 3" xfId="41386"/>
    <cellStyle name="Comma 14 3 2 2 7" xfId="41387"/>
    <cellStyle name="Comma 14 3 2 2 7 2" xfId="41388"/>
    <cellStyle name="Comma 14 3 2 2 7 3" xfId="41389"/>
    <cellStyle name="Comma 14 3 2 2 8" xfId="41390"/>
    <cellStyle name="Comma 14 3 2 2 8 2" xfId="41391"/>
    <cellStyle name="Comma 14 3 2 2 9" xfId="41392"/>
    <cellStyle name="Comma 14 3 2 3" xfId="41393"/>
    <cellStyle name="Comma 14 3 2 3 2" xfId="41394"/>
    <cellStyle name="Comma 14 3 2 3 2 2" xfId="41395"/>
    <cellStyle name="Comma 14 3 2 3 2 2 2" xfId="41396"/>
    <cellStyle name="Comma 14 3 2 3 2 2 3" xfId="41397"/>
    <cellStyle name="Comma 14 3 2 3 2 3" xfId="41398"/>
    <cellStyle name="Comma 14 3 2 3 2 3 2" xfId="41399"/>
    <cellStyle name="Comma 14 3 2 3 2 3 3" xfId="41400"/>
    <cellStyle name="Comma 14 3 2 3 2 4" xfId="41401"/>
    <cellStyle name="Comma 14 3 2 3 2 4 2" xfId="41402"/>
    <cellStyle name="Comma 14 3 2 3 2 5" xfId="41403"/>
    <cellStyle name="Comma 14 3 2 3 2 6" xfId="41404"/>
    <cellStyle name="Comma 14 3 2 3 3" xfId="41405"/>
    <cellStyle name="Comma 14 3 2 3 3 2" xfId="41406"/>
    <cellStyle name="Comma 14 3 2 3 3 2 2" xfId="41407"/>
    <cellStyle name="Comma 14 3 2 3 3 2 3" xfId="41408"/>
    <cellStyle name="Comma 14 3 2 3 3 3" xfId="41409"/>
    <cellStyle name="Comma 14 3 2 3 3 3 2" xfId="41410"/>
    <cellStyle name="Comma 14 3 2 3 3 3 3" xfId="41411"/>
    <cellStyle name="Comma 14 3 2 3 3 4" xfId="41412"/>
    <cellStyle name="Comma 14 3 2 3 3 4 2" xfId="41413"/>
    <cellStyle name="Comma 14 3 2 3 3 5" xfId="41414"/>
    <cellStyle name="Comma 14 3 2 3 3 6" xfId="41415"/>
    <cellStyle name="Comma 14 3 2 3 4" xfId="41416"/>
    <cellStyle name="Comma 14 3 2 3 4 2" xfId="41417"/>
    <cellStyle name="Comma 14 3 2 3 4 2 2" xfId="41418"/>
    <cellStyle name="Comma 14 3 2 3 4 2 3" xfId="41419"/>
    <cellStyle name="Comma 14 3 2 3 4 3" xfId="41420"/>
    <cellStyle name="Comma 14 3 2 3 4 3 2" xfId="41421"/>
    <cellStyle name="Comma 14 3 2 3 4 4" xfId="41422"/>
    <cellStyle name="Comma 14 3 2 3 4 5" xfId="41423"/>
    <cellStyle name="Comma 14 3 2 3 5" xfId="41424"/>
    <cellStyle name="Comma 14 3 2 3 5 2" xfId="41425"/>
    <cellStyle name="Comma 14 3 2 3 5 3" xfId="41426"/>
    <cellStyle name="Comma 14 3 2 3 6" xfId="41427"/>
    <cellStyle name="Comma 14 3 2 3 6 2" xfId="41428"/>
    <cellStyle name="Comma 14 3 2 3 6 3" xfId="41429"/>
    <cellStyle name="Comma 14 3 2 3 7" xfId="41430"/>
    <cellStyle name="Comma 14 3 2 3 7 2" xfId="41431"/>
    <cellStyle name="Comma 14 3 2 3 8" xfId="41432"/>
    <cellStyle name="Comma 14 3 2 3 9" xfId="41433"/>
    <cellStyle name="Comma 14 3 2 4" xfId="41434"/>
    <cellStyle name="Comma 14 3 2 4 2" xfId="41435"/>
    <cellStyle name="Comma 14 3 2 4 2 2" xfId="41436"/>
    <cellStyle name="Comma 14 3 2 4 2 2 2" xfId="41437"/>
    <cellStyle name="Comma 14 3 2 4 2 2 3" xfId="41438"/>
    <cellStyle name="Comma 14 3 2 4 2 3" xfId="41439"/>
    <cellStyle name="Comma 14 3 2 4 2 3 2" xfId="41440"/>
    <cellStyle name="Comma 14 3 2 4 2 3 3" xfId="41441"/>
    <cellStyle name="Comma 14 3 2 4 2 4" xfId="41442"/>
    <cellStyle name="Comma 14 3 2 4 2 4 2" xfId="41443"/>
    <cellStyle name="Comma 14 3 2 4 2 5" xfId="41444"/>
    <cellStyle name="Comma 14 3 2 4 2 6" xfId="41445"/>
    <cellStyle name="Comma 14 3 2 4 3" xfId="41446"/>
    <cellStyle name="Comma 14 3 2 4 3 2" xfId="41447"/>
    <cellStyle name="Comma 14 3 2 4 3 2 2" xfId="41448"/>
    <cellStyle name="Comma 14 3 2 4 3 2 3" xfId="41449"/>
    <cellStyle name="Comma 14 3 2 4 3 3" xfId="41450"/>
    <cellStyle name="Comma 14 3 2 4 3 3 2" xfId="41451"/>
    <cellStyle name="Comma 14 3 2 4 3 3 3" xfId="41452"/>
    <cellStyle name="Comma 14 3 2 4 3 4" xfId="41453"/>
    <cellStyle name="Comma 14 3 2 4 3 4 2" xfId="41454"/>
    <cellStyle name="Comma 14 3 2 4 3 5" xfId="41455"/>
    <cellStyle name="Comma 14 3 2 4 3 6" xfId="41456"/>
    <cellStyle name="Comma 14 3 2 4 4" xfId="41457"/>
    <cellStyle name="Comma 14 3 2 4 4 2" xfId="41458"/>
    <cellStyle name="Comma 14 3 2 4 4 2 2" xfId="41459"/>
    <cellStyle name="Comma 14 3 2 4 4 2 3" xfId="41460"/>
    <cellStyle name="Comma 14 3 2 4 4 3" xfId="41461"/>
    <cellStyle name="Comma 14 3 2 4 4 3 2" xfId="41462"/>
    <cellStyle name="Comma 14 3 2 4 4 4" xfId="41463"/>
    <cellStyle name="Comma 14 3 2 4 4 5" xfId="41464"/>
    <cellStyle name="Comma 14 3 2 4 5" xfId="41465"/>
    <cellStyle name="Comma 14 3 2 4 5 2" xfId="41466"/>
    <cellStyle name="Comma 14 3 2 4 5 3" xfId="41467"/>
    <cellStyle name="Comma 14 3 2 4 6" xfId="41468"/>
    <cellStyle name="Comma 14 3 2 4 6 2" xfId="41469"/>
    <cellStyle name="Comma 14 3 2 4 6 3" xfId="41470"/>
    <cellStyle name="Comma 14 3 2 4 7" xfId="41471"/>
    <cellStyle name="Comma 14 3 2 4 7 2" xfId="41472"/>
    <cellStyle name="Comma 14 3 2 4 8" xfId="41473"/>
    <cellStyle name="Comma 14 3 2 4 9" xfId="41474"/>
    <cellStyle name="Comma 14 3 2 5" xfId="41475"/>
    <cellStyle name="Comma 14 3 2 5 2" xfId="41476"/>
    <cellStyle name="Comma 14 3 2 5 2 2" xfId="41477"/>
    <cellStyle name="Comma 14 3 2 5 2 3" xfId="41478"/>
    <cellStyle name="Comma 14 3 2 5 3" xfId="41479"/>
    <cellStyle name="Comma 14 3 2 5 3 2" xfId="41480"/>
    <cellStyle name="Comma 14 3 2 5 3 3" xfId="41481"/>
    <cellStyle name="Comma 14 3 2 5 4" xfId="41482"/>
    <cellStyle name="Comma 14 3 2 5 4 2" xfId="41483"/>
    <cellStyle name="Comma 14 3 2 5 5" xfId="41484"/>
    <cellStyle name="Comma 14 3 2 5 6" xfId="41485"/>
    <cellStyle name="Comma 14 3 2 6" xfId="41486"/>
    <cellStyle name="Comma 14 3 2 6 2" xfId="41487"/>
    <cellStyle name="Comma 14 3 2 6 2 2" xfId="41488"/>
    <cellStyle name="Comma 14 3 2 6 2 3" xfId="41489"/>
    <cellStyle name="Comma 14 3 2 6 3" xfId="41490"/>
    <cellStyle name="Comma 14 3 2 6 3 2" xfId="41491"/>
    <cellStyle name="Comma 14 3 2 6 3 3" xfId="41492"/>
    <cellStyle name="Comma 14 3 2 6 4" xfId="41493"/>
    <cellStyle name="Comma 14 3 2 6 4 2" xfId="41494"/>
    <cellStyle name="Comma 14 3 2 6 5" xfId="41495"/>
    <cellStyle name="Comma 14 3 2 6 6" xfId="41496"/>
    <cellStyle name="Comma 14 3 2 7" xfId="41497"/>
    <cellStyle name="Comma 14 3 2 7 2" xfId="41498"/>
    <cellStyle name="Comma 14 3 2 7 2 2" xfId="41499"/>
    <cellStyle name="Comma 14 3 2 7 2 3" xfId="41500"/>
    <cellStyle name="Comma 14 3 2 7 3" xfId="41501"/>
    <cellStyle name="Comma 14 3 2 7 3 2" xfId="41502"/>
    <cellStyle name="Comma 14 3 2 7 4" xfId="41503"/>
    <cellStyle name="Comma 14 3 2 7 5" xfId="41504"/>
    <cellStyle name="Comma 14 3 2 8" xfId="41505"/>
    <cellStyle name="Comma 14 3 2 8 2" xfId="41506"/>
    <cellStyle name="Comma 14 3 2 8 3" xfId="41507"/>
    <cellStyle name="Comma 14 3 2 9" xfId="41508"/>
    <cellStyle name="Comma 14 3 2 9 2" xfId="41509"/>
    <cellStyle name="Comma 14 3 2 9 3" xfId="41510"/>
    <cellStyle name="Comma 14 3 3" xfId="41511"/>
    <cellStyle name="Comma 14 3 3 10" xfId="41512"/>
    <cellStyle name="Comma 14 3 3 2" xfId="41513"/>
    <cellStyle name="Comma 14 3 3 2 2" xfId="41514"/>
    <cellStyle name="Comma 14 3 3 2 2 2" xfId="41515"/>
    <cellStyle name="Comma 14 3 3 2 2 2 2" xfId="41516"/>
    <cellStyle name="Comma 14 3 3 2 2 2 3" xfId="41517"/>
    <cellStyle name="Comma 14 3 3 2 2 3" xfId="41518"/>
    <cellStyle name="Comma 14 3 3 2 2 3 2" xfId="41519"/>
    <cellStyle name="Comma 14 3 3 2 2 3 3" xfId="41520"/>
    <cellStyle name="Comma 14 3 3 2 2 4" xfId="41521"/>
    <cellStyle name="Comma 14 3 3 2 2 4 2" xfId="41522"/>
    <cellStyle name="Comma 14 3 3 2 2 5" xfId="41523"/>
    <cellStyle name="Comma 14 3 3 2 2 6" xfId="41524"/>
    <cellStyle name="Comma 14 3 3 2 3" xfId="41525"/>
    <cellStyle name="Comma 14 3 3 2 3 2" xfId="41526"/>
    <cellStyle name="Comma 14 3 3 2 3 2 2" xfId="41527"/>
    <cellStyle name="Comma 14 3 3 2 3 2 3" xfId="41528"/>
    <cellStyle name="Comma 14 3 3 2 3 3" xfId="41529"/>
    <cellStyle name="Comma 14 3 3 2 3 3 2" xfId="41530"/>
    <cellStyle name="Comma 14 3 3 2 3 3 3" xfId="41531"/>
    <cellStyle name="Comma 14 3 3 2 3 4" xfId="41532"/>
    <cellStyle name="Comma 14 3 3 2 3 4 2" xfId="41533"/>
    <cellStyle name="Comma 14 3 3 2 3 5" xfId="41534"/>
    <cellStyle name="Comma 14 3 3 2 3 6" xfId="41535"/>
    <cellStyle name="Comma 14 3 3 2 4" xfId="41536"/>
    <cellStyle name="Comma 14 3 3 2 4 2" xfId="41537"/>
    <cellStyle name="Comma 14 3 3 2 4 2 2" xfId="41538"/>
    <cellStyle name="Comma 14 3 3 2 4 2 3" xfId="41539"/>
    <cellStyle name="Comma 14 3 3 2 4 3" xfId="41540"/>
    <cellStyle name="Comma 14 3 3 2 4 3 2" xfId="41541"/>
    <cellStyle name="Comma 14 3 3 2 4 4" xfId="41542"/>
    <cellStyle name="Comma 14 3 3 2 4 5" xfId="41543"/>
    <cellStyle name="Comma 14 3 3 2 5" xfId="41544"/>
    <cellStyle name="Comma 14 3 3 2 5 2" xfId="41545"/>
    <cellStyle name="Comma 14 3 3 2 5 3" xfId="41546"/>
    <cellStyle name="Comma 14 3 3 2 6" xfId="41547"/>
    <cellStyle name="Comma 14 3 3 2 6 2" xfId="41548"/>
    <cellStyle name="Comma 14 3 3 2 6 3" xfId="41549"/>
    <cellStyle name="Comma 14 3 3 2 7" xfId="41550"/>
    <cellStyle name="Comma 14 3 3 2 7 2" xfId="41551"/>
    <cellStyle name="Comma 14 3 3 2 8" xfId="41552"/>
    <cellStyle name="Comma 14 3 3 2 9" xfId="41553"/>
    <cellStyle name="Comma 14 3 3 3" xfId="41554"/>
    <cellStyle name="Comma 14 3 3 3 2" xfId="41555"/>
    <cellStyle name="Comma 14 3 3 3 2 2" xfId="41556"/>
    <cellStyle name="Comma 14 3 3 3 2 3" xfId="41557"/>
    <cellStyle name="Comma 14 3 3 3 3" xfId="41558"/>
    <cellStyle name="Comma 14 3 3 3 3 2" xfId="41559"/>
    <cellStyle name="Comma 14 3 3 3 3 3" xfId="41560"/>
    <cellStyle name="Comma 14 3 3 3 4" xfId="41561"/>
    <cellStyle name="Comma 14 3 3 3 4 2" xfId="41562"/>
    <cellStyle name="Comma 14 3 3 3 5" xfId="41563"/>
    <cellStyle name="Comma 14 3 3 3 6" xfId="41564"/>
    <cellStyle name="Comma 14 3 3 4" xfId="41565"/>
    <cellStyle name="Comma 14 3 3 4 2" xfId="41566"/>
    <cellStyle name="Comma 14 3 3 4 2 2" xfId="41567"/>
    <cellStyle name="Comma 14 3 3 4 2 3" xfId="41568"/>
    <cellStyle name="Comma 14 3 3 4 3" xfId="41569"/>
    <cellStyle name="Comma 14 3 3 4 3 2" xfId="41570"/>
    <cellStyle name="Comma 14 3 3 4 3 3" xfId="41571"/>
    <cellStyle name="Comma 14 3 3 4 4" xfId="41572"/>
    <cellStyle name="Comma 14 3 3 4 4 2" xfId="41573"/>
    <cellStyle name="Comma 14 3 3 4 5" xfId="41574"/>
    <cellStyle name="Comma 14 3 3 4 6" xfId="41575"/>
    <cellStyle name="Comma 14 3 3 5" xfId="41576"/>
    <cellStyle name="Comma 14 3 3 5 2" xfId="41577"/>
    <cellStyle name="Comma 14 3 3 5 2 2" xfId="41578"/>
    <cellStyle name="Comma 14 3 3 5 2 3" xfId="41579"/>
    <cellStyle name="Comma 14 3 3 5 3" xfId="41580"/>
    <cellStyle name="Comma 14 3 3 5 3 2" xfId="41581"/>
    <cellStyle name="Comma 14 3 3 5 4" xfId="41582"/>
    <cellStyle name="Comma 14 3 3 5 5" xfId="41583"/>
    <cellStyle name="Comma 14 3 3 6" xfId="41584"/>
    <cellStyle name="Comma 14 3 3 6 2" xfId="41585"/>
    <cellStyle name="Comma 14 3 3 6 3" xfId="41586"/>
    <cellStyle name="Comma 14 3 3 7" xfId="41587"/>
    <cellStyle name="Comma 14 3 3 7 2" xfId="41588"/>
    <cellStyle name="Comma 14 3 3 7 3" xfId="41589"/>
    <cellStyle name="Comma 14 3 3 8" xfId="41590"/>
    <cellStyle name="Comma 14 3 3 8 2" xfId="41591"/>
    <cellStyle name="Comma 14 3 3 9" xfId="41592"/>
    <cellStyle name="Comma 14 3 4" xfId="41593"/>
    <cellStyle name="Comma 14 3 4 2" xfId="41594"/>
    <cellStyle name="Comma 14 3 4 2 2" xfId="41595"/>
    <cellStyle name="Comma 14 3 4 2 2 2" xfId="41596"/>
    <cellStyle name="Comma 14 3 4 2 2 3" xfId="41597"/>
    <cellStyle name="Comma 14 3 4 2 3" xfId="41598"/>
    <cellStyle name="Comma 14 3 4 2 3 2" xfId="41599"/>
    <cellStyle name="Comma 14 3 4 2 3 3" xfId="41600"/>
    <cellStyle name="Comma 14 3 4 2 4" xfId="41601"/>
    <cellStyle name="Comma 14 3 4 2 4 2" xfId="41602"/>
    <cellStyle name="Comma 14 3 4 2 5" xfId="41603"/>
    <cellStyle name="Comma 14 3 4 2 6" xfId="41604"/>
    <cellStyle name="Comma 14 3 4 3" xfId="41605"/>
    <cellStyle name="Comma 14 3 4 3 2" xfId="41606"/>
    <cellStyle name="Comma 14 3 4 3 2 2" xfId="41607"/>
    <cellStyle name="Comma 14 3 4 3 2 3" xfId="41608"/>
    <cellStyle name="Comma 14 3 4 3 3" xfId="41609"/>
    <cellStyle name="Comma 14 3 4 3 3 2" xfId="41610"/>
    <cellStyle name="Comma 14 3 4 3 3 3" xfId="41611"/>
    <cellStyle name="Comma 14 3 4 3 4" xfId="41612"/>
    <cellStyle name="Comma 14 3 4 3 4 2" xfId="41613"/>
    <cellStyle name="Comma 14 3 4 3 5" xfId="41614"/>
    <cellStyle name="Comma 14 3 4 3 6" xfId="41615"/>
    <cellStyle name="Comma 14 3 4 4" xfId="41616"/>
    <cellStyle name="Comma 14 3 4 4 2" xfId="41617"/>
    <cellStyle name="Comma 14 3 4 4 2 2" xfId="41618"/>
    <cellStyle name="Comma 14 3 4 4 2 3" xfId="41619"/>
    <cellStyle name="Comma 14 3 4 4 3" xfId="41620"/>
    <cellStyle name="Comma 14 3 4 4 3 2" xfId="41621"/>
    <cellStyle name="Comma 14 3 4 4 4" xfId="41622"/>
    <cellStyle name="Comma 14 3 4 4 5" xfId="41623"/>
    <cellStyle name="Comma 14 3 4 5" xfId="41624"/>
    <cellStyle name="Comma 14 3 4 5 2" xfId="41625"/>
    <cellStyle name="Comma 14 3 4 5 3" xfId="41626"/>
    <cellStyle name="Comma 14 3 4 6" xfId="41627"/>
    <cellStyle name="Comma 14 3 4 6 2" xfId="41628"/>
    <cellStyle name="Comma 14 3 4 6 3" xfId="41629"/>
    <cellStyle name="Comma 14 3 4 7" xfId="41630"/>
    <cellStyle name="Comma 14 3 4 7 2" xfId="41631"/>
    <cellStyle name="Comma 14 3 4 8" xfId="41632"/>
    <cellStyle name="Comma 14 3 4 9" xfId="41633"/>
    <cellStyle name="Comma 14 3 5" xfId="41634"/>
    <cellStyle name="Comma 14 3 5 2" xfId="41635"/>
    <cellStyle name="Comma 14 3 5 2 2" xfId="41636"/>
    <cellStyle name="Comma 14 3 5 2 2 2" xfId="41637"/>
    <cellStyle name="Comma 14 3 5 2 2 3" xfId="41638"/>
    <cellStyle name="Comma 14 3 5 2 3" xfId="41639"/>
    <cellStyle name="Comma 14 3 5 2 3 2" xfId="41640"/>
    <cellStyle name="Comma 14 3 5 2 3 3" xfId="41641"/>
    <cellStyle name="Comma 14 3 5 2 4" xfId="41642"/>
    <cellStyle name="Comma 14 3 5 2 4 2" xfId="41643"/>
    <cellStyle name="Comma 14 3 5 2 5" xfId="41644"/>
    <cellStyle name="Comma 14 3 5 2 6" xfId="41645"/>
    <cellStyle name="Comma 14 3 5 3" xfId="41646"/>
    <cellStyle name="Comma 14 3 5 3 2" xfId="41647"/>
    <cellStyle name="Comma 14 3 5 3 2 2" xfId="41648"/>
    <cellStyle name="Comma 14 3 5 3 2 3" xfId="41649"/>
    <cellStyle name="Comma 14 3 5 3 3" xfId="41650"/>
    <cellStyle name="Comma 14 3 5 3 3 2" xfId="41651"/>
    <cellStyle name="Comma 14 3 5 3 3 3" xfId="41652"/>
    <cellStyle name="Comma 14 3 5 3 4" xfId="41653"/>
    <cellStyle name="Comma 14 3 5 3 4 2" xfId="41654"/>
    <cellStyle name="Comma 14 3 5 3 5" xfId="41655"/>
    <cellStyle name="Comma 14 3 5 3 6" xfId="41656"/>
    <cellStyle name="Comma 14 3 5 4" xfId="41657"/>
    <cellStyle name="Comma 14 3 5 4 2" xfId="41658"/>
    <cellStyle name="Comma 14 3 5 4 2 2" xfId="41659"/>
    <cellStyle name="Comma 14 3 5 4 2 3" xfId="41660"/>
    <cellStyle name="Comma 14 3 5 4 3" xfId="41661"/>
    <cellStyle name="Comma 14 3 5 4 3 2" xfId="41662"/>
    <cellStyle name="Comma 14 3 5 4 4" xfId="41663"/>
    <cellStyle name="Comma 14 3 5 4 5" xfId="41664"/>
    <cellStyle name="Comma 14 3 5 5" xfId="41665"/>
    <cellStyle name="Comma 14 3 5 5 2" xfId="41666"/>
    <cellStyle name="Comma 14 3 5 5 3" xfId="41667"/>
    <cellStyle name="Comma 14 3 5 6" xfId="41668"/>
    <cellStyle name="Comma 14 3 5 6 2" xfId="41669"/>
    <cellStyle name="Comma 14 3 5 6 3" xfId="41670"/>
    <cellStyle name="Comma 14 3 5 7" xfId="41671"/>
    <cellStyle name="Comma 14 3 5 7 2" xfId="41672"/>
    <cellStyle name="Comma 14 3 5 8" xfId="41673"/>
    <cellStyle name="Comma 14 3 5 9" xfId="41674"/>
    <cellStyle name="Comma 14 3 6" xfId="41675"/>
    <cellStyle name="Comma 14 3 6 2" xfId="41676"/>
    <cellStyle name="Comma 14 3 6 2 2" xfId="41677"/>
    <cellStyle name="Comma 14 3 6 2 3" xfId="41678"/>
    <cellStyle name="Comma 14 3 6 3" xfId="41679"/>
    <cellStyle name="Comma 14 3 6 3 2" xfId="41680"/>
    <cellStyle name="Comma 14 3 6 3 3" xfId="41681"/>
    <cellStyle name="Comma 14 3 6 4" xfId="41682"/>
    <cellStyle name="Comma 14 3 6 4 2" xfId="41683"/>
    <cellStyle name="Comma 14 3 6 5" xfId="41684"/>
    <cellStyle name="Comma 14 3 6 6" xfId="41685"/>
    <cellStyle name="Comma 14 3 7" xfId="41686"/>
    <cellStyle name="Comma 14 3 7 2" xfId="41687"/>
    <cellStyle name="Comma 14 3 7 2 2" xfId="41688"/>
    <cellStyle name="Comma 14 3 7 2 3" xfId="41689"/>
    <cellStyle name="Comma 14 3 7 3" xfId="41690"/>
    <cellStyle name="Comma 14 3 7 3 2" xfId="41691"/>
    <cellStyle name="Comma 14 3 7 3 3" xfId="41692"/>
    <cellStyle name="Comma 14 3 7 4" xfId="41693"/>
    <cellStyle name="Comma 14 3 7 4 2" xfId="41694"/>
    <cellStyle name="Comma 14 3 7 5" xfId="41695"/>
    <cellStyle name="Comma 14 3 7 6" xfId="41696"/>
    <cellStyle name="Comma 14 3 8" xfId="41697"/>
    <cellStyle name="Comma 14 3 8 2" xfId="41698"/>
    <cellStyle name="Comma 14 3 8 2 2" xfId="41699"/>
    <cellStyle name="Comma 14 3 8 2 3" xfId="41700"/>
    <cellStyle name="Comma 14 3 8 3" xfId="41701"/>
    <cellStyle name="Comma 14 3 8 3 2" xfId="41702"/>
    <cellStyle name="Comma 14 3 8 4" xfId="41703"/>
    <cellStyle name="Comma 14 3 8 5" xfId="41704"/>
    <cellStyle name="Comma 14 3 9" xfId="41705"/>
    <cellStyle name="Comma 14 3 9 2" xfId="41706"/>
    <cellStyle name="Comma 14 3 9 3" xfId="41707"/>
    <cellStyle name="Comma 14 4" xfId="9461"/>
    <cellStyle name="Comma 14 4 10" xfId="41708"/>
    <cellStyle name="Comma 14 4 10 2" xfId="41709"/>
    <cellStyle name="Comma 14 4 11" xfId="41710"/>
    <cellStyle name="Comma 14 4 12" xfId="41711"/>
    <cellStyle name="Comma 14 4 2" xfId="41712"/>
    <cellStyle name="Comma 14 4 2 10" xfId="41713"/>
    <cellStyle name="Comma 14 4 2 2" xfId="41714"/>
    <cellStyle name="Comma 14 4 2 2 2" xfId="41715"/>
    <cellStyle name="Comma 14 4 2 2 2 2" xfId="41716"/>
    <cellStyle name="Comma 14 4 2 2 2 2 2" xfId="41717"/>
    <cellStyle name="Comma 14 4 2 2 2 2 3" xfId="41718"/>
    <cellStyle name="Comma 14 4 2 2 2 3" xfId="41719"/>
    <cellStyle name="Comma 14 4 2 2 2 3 2" xfId="41720"/>
    <cellStyle name="Comma 14 4 2 2 2 3 3" xfId="41721"/>
    <cellStyle name="Comma 14 4 2 2 2 4" xfId="41722"/>
    <cellStyle name="Comma 14 4 2 2 2 4 2" xfId="41723"/>
    <cellStyle name="Comma 14 4 2 2 2 5" xfId="41724"/>
    <cellStyle name="Comma 14 4 2 2 2 6" xfId="41725"/>
    <cellStyle name="Comma 14 4 2 2 3" xfId="41726"/>
    <cellStyle name="Comma 14 4 2 2 3 2" xfId="41727"/>
    <cellStyle name="Comma 14 4 2 2 3 2 2" xfId="41728"/>
    <cellStyle name="Comma 14 4 2 2 3 2 3" xfId="41729"/>
    <cellStyle name="Comma 14 4 2 2 3 3" xfId="41730"/>
    <cellStyle name="Comma 14 4 2 2 3 3 2" xfId="41731"/>
    <cellStyle name="Comma 14 4 2 2 3 3 3" xfId="41732"/>
    <cellStyle name="Comma 14 4 2 2 3 4" xfId="41733"/>
    <cellStyle name="Comma 14 4 2 2 3 4 2" xfId="41734"/>
    <cellStyle name="Comma 14 4 2 2 3 5" xfId="41735"/>
    <cellStyle name="Comma 14 4 2 2 3 6" xfId="41736"/>
    <cellStyle name="Comma 14 4 2 2 4" xfId="41737"/>
    <cellStyle name="Comma 14 4 2 2 4 2" xfId="41738"/>
    <cellStyle name="Comma 14 4 2 2 4 2 2" xfId="41739"/>
    <cellStyle name="Comma 14 4 2 2 4 2 3" xfId="41740"/>
    <cellStyle name="Comma 14 4 2 2 4 3" xfId="41741"/>
    <cellStyle name="Comma 14 4 2 2 4 3 2" xfId="41742"/>
    <cellStyle name="Comma 14 4 2 2 4 4" xfId="41743"/>
    <cellStyle name="Comma 14 4 2 2 4 5" xfId="41744"/>
    <cellStyle name="Comma 14 4 2 2 5" xfId="41745"/>
    <cellStyle name="Comma 14 4 2 2 5 2" xfId="41746"/>
    <cellStyle name="Comma 14 4 2 2 5 3" xfId="41747"/>
    <cellStyle name="Comma 14 4 2 2 6" xfId="41748"/>
    <cellStyle name="Comma 14 4 2 2 6 2" xfId="41749"/>
    <cellStyle name="Comma 14 4 2 2 6 3" xfId="41750"/>
    <cellStyle name="Comma 14 4 2 2 7" xfId="41751"/>
    <cellStyle name="Comma 14 4 2 2 7 2" xfId="41752"/>
    <cellStyle name="Comma 14 4 2 2 8" xfId="41753"/>
    <cellStyle name="Comma 14 4 2 2 9" xfId="41754"/>
    <cellStyle name="Comma 14 4 2 3" xfId="41755"/>
    <cellStyle name="Comma 14 4 2 3 2" xfId="41756"/>
    <cellStyle name="Comma 14 4 2 3 2 2" xfId="41757"/>
    <cellStyle name="Comma 14 4 2 3 2 3" xfId="41758"/>
    <cellStyle name="Comma 14 4 2 3 3" xfId="41759"/>
    <cellStyle name="Comma 14 4 2 3 3 2" xfId="41760"/>
    <cellStyle name="Comma 14 4 2 3 3 3" xfId="41761"/>
    <cellStyle name="Comma 14 4 2 3 4" xfId="41762"/>
    <cellStyle name="Comma 14 4 2 3 4 2" xfId="41763"/>
    <cellStyle name="Comma 14 4 2 3 5" xfId="41764"/>
    <cellStyle name="Comma 14 4 2 3 6" xfId="41765"/>
    <cellStyle name="Comma 14 4 2 4" xfId="41766"/>
    <cellStyle name="Comma 14 4 2 4 2" xfId="41767"/>
    <cellStyle name="Comma 14 4 2 4 2 2" xfId="41768"/>
    <cellStyle name="Comma 14 4 2 4 2 3" xfId="41769"/>
    <cellStyle name="Comma 14 4 2 4 3" xfId="41770"/>
    <cellStyle name="Comma 14 4 2 4 3 2" xfId="41771"/>
    <cellStyle name="Comma 14 4 2 4 3 3" xfId="41772"/>
    <cellStyle name="Comma 14 4 2 4 4" xfId="41773"/>
    <cellStyle name="Comma 14 4 2 4 4 2" xfId="41774"/>
    <cellStyle name="Comma 14 4 2 4 5" xfId="41775"/>
    <cellStyle name="Comma 14 4 2 4 6" xfId="41776"/>
    <cellStyle name="Comma 14 4 2 5" xfId="41777"/>
    <cellStyle name="Comma 14 4 2 5 2" xfId="41778"/>
    <cellStyle name="Comma 14 4 2 5 2 2" xfId="41779"/>
    <cellStyle name="Comma 14 4 2 5 2 3" xfId="41780"/>
    <cellStyle name="Comma 14 4 2 5 3" xfId="41781"/>
    <cellStyle name="Comma 14 4 2 5 3 2" xfId="41782"/>
    <cellStyle name="Comma 14 4 2 5 4" xfId="41783"/>
    <cellStyle name="Comma 14 4 2 5 5" xfId="41784"/>
    <cellStyle name="Comma 14 4 2 6" xfId="41785"/>
    <cellStyle name="Comma 14 4 2 6 2" xfId="41786"/>
    <cellStyle name="Comma 14 4 2 6 3" xfId="41787"/>
    <cellStyle name="Comma 14 4 2 7" xfId="41788"/>
    <cellStyle name="Comma 14 4 2 7 2" xfId="41789"/>
    <cellStyle name="Comma 14 4 2 7 3" xfId="41790"/>
    <cellStyle name="Comma 14 4 2 8" xfId="41791"/>
    <cellStyle name="Comma 14 4 2 8 2" xfId="41792"/>
    <cellStyle name="Comma 14 4 2 9" xfId="41793"/>
    <cellStyle name="Comma 14 4 3" xfId="41794"/>
    <cellStyle name="Comma 14 4 3 2" xfId="41795"/>
    <cellStyle name="Comma 14 4 3 2 2" xfId="41796"/>
    <cellStyle name="Comma 14 4 3 2 2 2" xfId="41797"/>
    <cellStyle name="Comma 14 4 3 2 2 3" xfId="41798"/>
    <cellStyle name="Comma 14 4 3 2 3" xfId="41799"/>
    <cellStyle name="Comma 14 4 3 2 3 2" xfId="41800"/>
    <cellStyle name="Comma 14 4 3 2 3 3" xfId="41801"/>
    <cellStyle name="Comma 14 4 3 2 4" xfId="41802"/>
    <cellStyle name="Comma 14 4 3 2 4 2" xfId="41803"/>
    <cellStyle name="Comma 14 4 3 2 5" xfId="41804"/>
    <cellStyle name="Comma 14 4 3 2 6" xfId="41805"/>
    <cellStyle name="Comma 14 4 3 3" xfId="41806"/>
    <cellStyle name="Comma 14 4 3 3 2" xfId="41807"/>
    <cellStyle name="Comma 14 4 3 3 2 2" xfId="41808"/>
    <cellStyle name="Comma 14 4 3 3 2 3" xfId="41809"/>
    <cellStyle name="Comma 14 4 3 3 3" xfId="41810"/>
    <cellStyle name="Comma 14 4 3 3 3 2" xfId="41811"/>
    <cellStyle name="Comma 14 4 3 3 3 3" xfId="41812"/>
    <cellStyle name="Comma 14 4 3 3 4" xfId="41813"/>
    <cellStyle name="Comma 14 4 3 3 4 2" xfId="41814"/>
    <cellStyle name="Comma 14 4 3 3 5" xfId="41815"/>
    <cellStyle name="Comma 14 4 3 3 6" xfId="41816"/>
    <cellStyle name="Comma 14 4 3 4" xfId="41817"/>
    <cellStyle name="Comma 14 4 3 4 2" xfId="41818"/>
    <cellStyle name="Comma 14 4 3 4 2 2" xfId="41819"/>
    <cellStyle name="Comma 14 4 3 4 2 3" xfId="41820"/>
    <cellStyle name="Comma 14 4 3 4 3" xfId="41821"/>
    <cellStyle name="Comma 14 4 3 4 3 2" xfId="41822"/>
    <cellStyle name="Comma 14 4 3 4 4" xfId="41823"/>
    <cellStyle name="Comma 14 4 3 4 5" xfId="41824"/>
    <cellStyle name="Comma 14 4 3 5" xfId="41825"/>
    <cellStyle name="Comma 14 4 3 5 2" xfId="41826"/>
    <cellStyle name="Comma 14 4 3 5 3" xfId="41827"/>
    <cellStyle name="Comma 14 4 3 6" xfId="41828"/>
    <cellStyle name="Comma 14 4 3 6 2" xfId="41829"/>
    <cellStyle name="Comma 14 4 3 6 3" xfId="41830"/>
    <cellStyle name="Comma 14 4 3 7" xfId="41831"/>
    <cellStyle name="Comma 14 4 3 7 2" xfId="41832"/>
    <cellStyle name="Comma 14 4 3 8" xfId="41833"/>
    <cellStyle name="Comma 14 4 3 9" xfId="41834"/>
    <cellStyle name="Comma 14 4 4" xfId="41835"/>
    <cellStyle name="Comma 14 4 4 2" xfId="41836"/>
    <cellStyle name="Comma 14 4 4 2 2" xfId="41837"/>
    <cellStyle name="Comma 14 4 4 2 2 2" xfId="41838"/>
    <cellStyle name="Comma 14 4 4 2 2 3" xfId="41839"/>
    <cellStyle name="Comma 14 4 4 2 3" xfId="41840"/>
    <cellStyle name="Comma 14 4 4 2 3 2" xfId="41841"/>
    <cellStyle name="Comma 14 4 4 2 3 3" xfId="41842"/>
    <cellStyle name="Comma 14 4 4 2 4" xfId="41843"/>
    <cellStyle name="Comma 14 4 4 2 4 2" xfId="41844"/>
    <cellStyle name="Comma 14 4 4 2 5" xfId="41845"/>
    <cellStyle name="Comma 14 4 4 2 6" xfId="41846"/>
    <cellStyle name="Comma 14 4 4 3" xfId="41847"/>
    <cellStyle name="Comma 14 4 4 3 2" xfId="41848"/>
    <cellStyle name="Comma 14 4 4 3 2 2" xfId="41849"/>
    <cellStyle name="Comma 14 4 4 3 2 3" xfId="41850"/>
    <cellStyle name="Comma 14 4 4 3 3" xfId="41851"/>
    <cellStyle name="Comma 14 4 4 3 3 2" xfId="41852"/>
    <cellStyle name="Comma 14 4 4 3 3 3" xfId="41853"/>
    <cellStyle name="Comma 14 4 4 3 4" xfId="41854"/>
    <cellStyle name="Comma 14 4 4 3 4 2" xfId="41855"/>
    <cellStyle name="Comma 14 4 4 3 5" xfId="41856"/>
    <cellStyle name="Comma 14 4 4 3 6" xfId="41857"/>
    <cellStyle name="Comma 14 4 4 4" xfId="41858"/>
    <cellStyle name="Comma 14 4 4 4 2" xfId="41859"/>
    <cellStyle name="Comma 14 4 4 4 2 2" xfId="41860"/>
    <cellStyle name="Comma 14 4 4 4 2 3" xfId="41861"/>
    <cellStyle name="Comma 14 4 4 4 3" xfId="41862"/>
    <cellStyle name="Comma 14 4 4 4 3 2" xfId="41863"/>
    <cellStyle name="Comma 14 4 4 4 4" xfId="41864"/>
    <cellStyle name="Comma 14 4 4 4 5" xfId="41865"/>
    <cellStyle name="Comma 14 4 4 5" xfId="41866"/>
    <cellStyle name="Comma 14 4 4 5 2" xfId="41867"/>
    <cellStyle name="Comma 14 4 4 5 3" xfId="41868"/>
    <cellStyle name="Comma 14 4 4 6" xfId="41869"/>
    <cellStyle name="Comma 14 4 4 6 2" xfId="41870"/>
    <cellStyle name="Comma 14 4 4 6 3" xfId="41871"/>
    <cellStyle name="Comma 14 4 4 7" xfId="41872"/>
    <cellStyle name="Comma 14 4 4 7 2" xfId="41873"/>
    <cellStyle name="Comma 14 4 4 8" xfId="41874"/>
    <cellStyle name="Comma 14 4 4 9" xfId="41875"/>
    <cellStyle name="Comma 14 4 5" xfId="41876"/>
    <cellStyle name="Comma 14 4 5 2" xfId="41877"/>
    <cellStyle name="Comma 14 4 5 2 2" xfId="41878"/>
    <cellStyle name="Comma 14 4 5 2 3" xfId="41879"/>
    <cellStyle name="Comma 14 4 5 3" xfId="41880"/>
    <cellStyle name="Comma 14 4 5 3 2" xfId="41881"/>
    <cellStyle name="Comma 14 4 5 3 3" xfId="41882"/>
    <cellStyle name="Comma 14 4 5 4" xfId="41883"/>
    <cellStyle name="Comma 14 4 5 4 2" xfId="41884"/>
    <cellStyle name="Comma 14 4 5 5" xfId="41885"/>
    <cellStyle name="Comma 14 4 5 6" xfId="41886"/>
    <cellStyle name="Comma 14 4 6" xfId="41887"/>
    <cellStyle name="Comma 14 4 6 2" xfId="41888"/>
    <cellStyle name="Comma 14 4 6 2 2" xfId="41889"/>
    <cellStyle name="Comma 14 4 6 2 3" xfId="41890"/>
    <cellStyle name="Comma 14 4 6 3" xfId="41891"/>
    <cellStyle name="Comma 14 4 6 3 2" xfId="41892"/>
    <cellStyle name="Comma 14 4 6 3 3" xfId="41893"/>
    <cellStyle name="Comma 14 4 6 4" xfId="41894"/>
    <cellStyle name="Comma 14 4 6 4 2" xfId="41895"/>
    <cellStyle name="Comma 14 4 6 5" xfId="41896"/>
    <cellStyle name="Comma 14 4 6 6" xfId="41897"/>
    <cellStyle name="Comma 14 4 7" xfId="41898"/>
    <cellStyle name="Comma 14 4 7 2" xfId="41899"/>
    <cellStyle name="Comma 14 4 7 2 2" xfId="41900"/>
    <cellStyle name="Comma 14 4 7 2 3" xfId="41901"/>
    <cellStyle name="Comma 14 4 7 3" xfId="41902"/>
    <cellStyle name="Comma 14 4 7 3 2" xfId="41903"/>
    <cellStyle name="Comma 14 4 7 4" xfId="41904"/>
    <cellStyle name="Comma 14 4 7 5" xfId="41905"/>
    <cellStyle name="Comma 14 4 8" xfId="41906"/>
    <cellStyle name="Comma 14 4 8 2" xfId="41907"/>
    <cellStyle name="Comma 14 4 8 3" xfId="41908"/>
    <cellStyle name="Comma 14 4 9" xfId="41909"/>
    <cellStyle name="Comma 14 4 9 2" xfId="41910"/>
    <cellStyle name="Comma 14 4 9 3" xfId="41911"/>
    <cellStyle name="Comma 14 5" xfId="9462"/>
    <cellStyle name="Comma 14 5 10" xfId="41912"/>
    <cellStyle name="Comma 14 5 2" xfId="41913"/>
    <cellStyle name="Comma 14 5 2 2" xfId="41914"/>
    <cellStyle name="Comma 14 5 2 2 2" xfId="41915"/>
    <cellStyle name="Comma 14 5 2 2 2 2" xfId="41916"/>
    <cellStyle name="Comma 14 5 2 2 2 3" xfId="41917"/>
    <cellStyle name="Comma 14 5 2 2 3" xfId="41918"/>
    <cellStyle name="Comma 14 5 2 2 3 2" xfId="41919"/>
    <cellStyle name="Comma 14 5 2 2 3 3" xfId="41920"/>
    <cellStyle name="Comma 14 5 2 2 4" xfId="41921"/>
    <cellStyle name="Comma 14 5 2 2 4 2" xfId="41922"/>
    <cellStyle name="Comma 14 5 2 2 5" xfId="41923"/>
    <cellStyle name="Comma 14 5 2 2 6" xfId="41924"/>
    <cellStyle name="Comma 14 5 2 3" xfId="41925"/>
    <cellStyle name="Comma 14 5 2 3 2" xfId="41926"/>
    <cellStyle name="Comma 14 5 2 3 2 2" xfId="41927"/>
    <cellStyle name="Comma 14 5 2 3 2 3" xfId="41928"/>
    <cellStyle name="Comma 14 5 2 3 3" xfId="41929"/>
    <cellStyle name="Comma 14 5 2 3 3 2" xfId="41930"/>
    <cellStyle name="Comma 14 5 2 3 3 3" xfId="41931"/>
    <cellStyle name="Comma 14 5 2 3 4" xfId="41932"/>
    <cellStyle name="Comma 14 5 2 3 4 2" xfId="41933"/>
    <cellStyle name="Comma 14 5 2 3 5" xfId="41934"/>
    <cellStyle name="Comma 14 5 2 3 6" xfId="41935"/>
    <cellStyle name="Comma 14 5 2 4" xfId="41936"/>
    <cellStyle name="Comma 14 5 2 4 2" xfId="41937"/>
    <cellStyle name="Comma 14 5 2 4 2 2" xfId="41938"/>
    <cellStyle name="Comma 14 5 2 4 2 3" xfId="41939"/>
    <cellStyle name="Comma 14 5 2 4 3" xfId="41940"/>
    <cellStyle name="Comma 14 5 2 4 3 2" xfId="41941"/>
    <cellStyle name="Comma 14 5 2 4 4" xfId="41942"/>
    <cellStyle name="Comma 14 5 2 4 5" xfId="41943"/>
    <cellStyle name="Comma 14 5 2 5" xfId="41944"/>
    <cellStyle name="Comma 14 5 2 5 2" xfId="41945"/>
    <cellStyle name="Comma 14 5 2 5 3" xfId="41946"/>
    <cellStyle name="Comma 14 5 2 6" xfId="41947"/>
    <cellStyle name="Comma 14 5 2 6 2" xfId="41948"/>
    <cellStyle name="Comma 14 5 2 6 3" xfId="41949"/>
    <cellStyle name="Comma 14 5 2 7" xfId="41950"/>
    <cellStyle name="Comma 14 5 2 7 2" xfId="41951"/>
    <cellStyle name="Comma 14 5 2 8" xfId="41952"/>
    <cellStyle name="Comma 14 5 2 9" xfId="41953"/>
    <cellStyle name="Comma 14 5 3" xfId="41954"/>
    <cellStyle name="Comma 14 5 3 2" xfId="41955"/>
    <cellStyle name="Comma 14 5 3 2 2" xfId="41956"/>
    <cellStyle name="Comma 14 5 3 2 3" xfId="41957"/>
    <cellStyle name="Comma 14 5 3 3" xfId="41958"/>
    <cellStyle name="Comma 14 5 3 3 2" xfId="41959"/>
    <cellStyle name="Comma 14 5 3 3 3" xfId="41960"/>
    <cellStyle name="Comma 14 5 3 4" xfId="41961"/>
    <cellStyle name="Comma 14 5 3 4 2" xfId="41962"/>
    <cellStyle name="Comma 14 5 3 5" xfId="41963"/>
    <cellStyle name="Comma 14 5 3 6" xfId="41964"/>
    <cellStyle name="Comma 14 5 4" xfId="41965"/>
    <cellStyle name="Comma 14 5 4 2" xfId="41966"/>
    <cellStyle name="Comma 14 5 4 2 2" xfId="41967"/>
    <cellStyle name="Comma 14 5 4 2 3" xfId="41968"/>
    <cellStyle name="Comma 14 5 4 3" xfId="41969"/>
    <cellStyle name="Comma 14 5 4 3 2" xfId="41970"/>
    <cellStyle name="Comma 14 5 4 3 3" xfId="41971"/>
    <cellStyle name="Comma 14 5 4 4" xfId="41972"/>
    <cellStyle name="Comma 14 5 4 4 2" xfId="41973"/>
    <cellStyle name="Comma 14 5 4 5" xfId="41974"/>
    <cellStyle name="Comma 14 5 4 6" xfId="41975"/>
    <cellStyle name="Comma 14 5 5" xfId="41976"/>
    <cellStyle name="Comma 14 5 5 2" xfId="41977"/>
    <cellStyle name="Comma 14 5 5 2 2" xfId="41978"/>
    <cellStyle name="Comma 14 5 5 2 3" xfId="41979"/>
    <cellStyle name="Comma 14 5 5 3" xfId="41980"/>
    <cellStyle name="Comma 14 5 5 3 2" xfId="41981"/>
    <cellStyle name="Comma 14 5 5 4" xfId="41982"/>
    <cellStyle name="Comma 14 5 5 5" xfId="41983"/>
    <cellStyle name="Comma 14 5 6" xfId="41984"/>
    <cellStyle name="Comma 14 5 6 2" xfId="41985"/>
    <cellStyle name="Comma 14 5 6 3" xfId="41986"/>
    <cellStyle name="Comma 14 5 7" xfId="41987"/>
    <cellStyle name="Comma 14 5 7 2" xfId="41988"/>
    <cellStyle name="Comma 14 5 7 3" xfId="41989"/>
    <cellStyle name="Comma 14 5 8" xfId="41990"/>
    <cellStyle name="Comma 14 5 8 2" xfId="41991"/>
    <cellStyle name="Comma 14 5 9" xfId="41992"/>
    <cellStyle name="Comma 14 6" xfId="41993"/>
    <cellStyle name="Comma 14 6 2" xfId="41994"/>
    <cellStyle name="Comma 14 6 2 2" xfId="41995"/>
    <cellStyle name="Comma 14 6 2 2 2" xfId="41996"/>
    <cellStyle name="Comma 14 6 2 2 3" xfId="41997"/>
    <cellStyle name="Comma 14 6 2 3" xfId="41998"/>
    <cellStyle name="Comma 14 6 2 3 2" xfId="41999"/>
    <cellStyle name="Comma 14 6 2 3 3" xfId="42000"/>
    <cellStyle name="Comma 14 6 2 4" xfId="42001"/>
    <cellStyle name="Comma 14 6 2 4 2" xfId="42002"/>
    <cellStyle name="Comma 14 6 2 5" xfId="42003"/>
    <cellStyle name="Comma 14 6 2 6" xfId="42004"/>
    <cellStyle name="Comma 14 6 3" xfId="42005"/>
    <cellStyle name="Comma 14 6 3 2" xfId="42006"/>
    <cellStyle name="Comma 14 6 3 2 2" xfId="42007"/>
    <cellStyle name="Comma 14 6 3 2 3" xfId="42008"/>
    <cellStyle name="Comma 14 6 3 3" xfId="42009"/>
    <cellStyle name="Comma 14 6 3 3 2" xfId="42010"/>
    <cellStyle name="Comma 14 6 3 3 3" xfId="42011"/>
    <cellStyle name="Comma 14 6 3 4" xfId="42012"/>
    <cellStyle name="Comma 14 6 3 4 2" xfId="42013"/>
    <cellStyle name="Comma 14 6 3 5" xfId="42014"/>
    <cellStyle name="Comma 14 6 3 6" xfId="42015"/>
    <cellStyle name="Comma 14 6 4" xfId="42016"/>
    <cellStyle name="Comma 14 6 4 2" xfId="42017"/>
    <cellStyle name="Comma 14 6 4 2 2" xfId="42018"/>
    <cellStyle name="Comma 14 6 4 2 3" xfId="42019"/>
    <cellStyle name="Comma 14 6 4 3" xfId="42020"/>
    <cellStyle name="Comma 14 6 4 3 2" xfId="42021"/>
    <cellStyle name="Comma 14 6 4 4" xfId="42022"/>
    <cellStyle name="Comma 14 6 4 5" xfId="42023"/>
    <cellStyle name="Comma 14 6 5" xfId="42024"/>
    <cellStyle name="Comma 14 6 5 2" xfId="42025"/>
    <cellStyle name="Comma 14 6 5 3" xfId="42026"/>
    <cellStyle name="Comma 14 6 6" xfId="42027"/>
    <cellStyle name="Comma 14 6 6 2" xfId="42028"/>
    <cellStyle name="Comma 14 6 6 3" xfId="42029"/>
    <cellStyle name="Comma 14 6 7" xfId="42030"/>
    <cellStyle name="Comma 14 6 7 2" xfId="42031"/>
    <cellStyle name="Comma 14 6 8" xfId="42032"/>
    <cellStyle name="Comma 14 6 9" xfId="42033"/>
    <cellStyle name="Comma 14 7" xfId="42034"/>
    <cellStyle name="Comma 14 7 2" xfId="42035"/>
    <cellStyle name="Comma 14 7 2 2" xfId="42036"/>
    <cellStyle name="Comma 14 7 2 2 2" xfId="42037"/>
    <cellStyle name="Comma 14 7 2 2 3" xfId="42038"/>
    <cellStyle name="Comma 14 7 2 3" xfId="42039"/>
    <cellStyle name="Comma 14 7 2 3 2" xfId="42040"/>
    <cellStyle name="Comma 14 7 2 3 3" xfId="42041"/>
    <cellStyle name="Comma 14 7 2 4" xfId="42042"/>
    <cellStyle name="Comma 14 7 2 4 2" xfId="42043"/>
    <cellStyle name="Comma 14 7 2 5" xfId="42044"/>
    <cellStyle name="Comma 14 7 2 6" xfId="42045"/>
    <cellStyle name="Comma 14 7 3" xfId="42046"/>
    <cellStyle name="Comma 14 7 3 2" xfId="42047"/>
    <cellStyle name="Comma 14 7 3 2 2" xfId="42048"/>
    <cellStyle name="Comma 14 7 3 2 3" xfId="42049"/>
    <cellStyle name="Comma 14 7 3 3" xfId="42050"/>
    <cellStyle name="Comma 14 7 3 3 2" xfId="42051"/>
    <cellStyle name="Comma 14 7 3 3 3" xfId="42052"/>
    <cellStyle name="Comma 14 7 3 4" xfId="42053"/>
    <cellStyle name="Comma 14 7 3 4 2" xfId="42054"/>
    <cellStyle name="Comma 14 7 3 5" xfId="42055"/>
    <cellStyle name="Comma 14 7 3 6" xfId="42056"/>
    <cellStyle name="Comma 14 7 4" xfId="42057"/>
    <cellStyle name="Comma 14 7 4 2" xfId="42058"/>
    <cellStyle name="Comma 14 7 4 2 2" xfId="42059"/>
    <cellStyle name="Comma 14 7 4 2 3" xfId="42060"/>
    <cellStyle name="Comma 14 7 4 3" xfId="42061"/>
    <cellStyle name="Comma 14 7 4 3 2" xfId="42062"/>
    <cellStyle name="Comma 14 7 4 4" xfId="42063"/>
    <cellStyle name="Comma 14 7 4 5" xfId="42064"/>
    <cellStyle name="Comma 14 7 5" xfId="42065"/>
    <cellStyle name="Comma 14 7 5 2" xfId="42066"/>
    <cellStyle name="Comma 14 7 5 3" xfId="42067"/>
    <cellStyle name="Comma 14 7 6" xfId="42068"/>
    <cellStyle name="Comma 14 7 6 2" xfId="42069"/>
    <cellStyle name="Comma 14 7 6 3" xfId="42070"/>
    <cellStyle name="Comma 14 7 7" xfId="42071"/>
    <cellStyle name="Comma 14 7 7 2" xfId="42072"/>
    <cellStyle name="Comma 14 7 8" xfId="42073"/>
    <cellStyle name="Comma 14 7 9" xfId="42074"/>
    <cellStyle name="Comma 14 8" xfId="42075"/>
    <cellStyle name="Comma 14 8 2" xfId="42076"/>
    <cellStyle name="Comma 14 8 2 2" xfId="42077"/>
    <cellStyle name="Comma 14 8 2 3" xfId="42078"/>
    <cellStyle name="Comma 14 8 3" xfId="42079"/>
    <cellStyle name="Comma 14 8 3 2" xfId="42080"/>
    <cellStyle name="Comma 14 8 3 3" xfId="42081"/>
    <cellStyle name="Comma 14 8 4" xfId="42082"/>
    <cellStyle name="Comma 14 8 4 2" xfId="42083"/>
    <cellStyle name="Comma 14 8 5" xfId="42084"/>
    <cellStyle name="Comma 14 8 6" xfId="42085"/>
    <cellStyle name="Comma 14 9" xfId="42086"/>
    <cellStyle name="Comma 14 9 2" xfId="42087"/>
    <cellStyle name="Comma 14 9 2 2" xfId="42088"/>
    <cellStyle name="Comma 14 9 2 3" xfId="42089"/>
    <cellStyle name="Comma 14 9 3" xfId="42090"/>
    <cellStyle name="Comma 14 9 3 2" xfId="42091"/>
    <cellStyle name="Comma 14 9 3 3" xfId="42092"/>
    <cellStyle name="Comma 14 9 4" xfId="42093"/>
    <cellStyle name="Comma 14 9 4 2" xfId="42094"/>
    <cellStyle name="Comma 14 9 5" xfId="42095"/>
    <cellStyle name="Comma 14 9 6" xfId="42096"/>
    <cellStyle name="Comma 15" xfId="3266"/>
    <cellStyle name="Comma 15 10" xfId="42097"/>
    <cellStyle name="Comma 15 10 2" xfId="42098"/>
    <cellStyle name="Comma 15 10 2 2" xfId="42099"/>
    <cellStyle name="Comma 15 10 2 3" xfId="42100"/>
    <cellStyle name="Comma 15 10 3" xfId="42101"/>
    <cellStyle name="Comma 15 10 3 2" xfId="42102"/>
    <cellStyle name="Comma 15 10 4" xfId="42103"/>
    <cellStyle name="Comma 15 10 5" xfId="42104"/>
    <cellStyle name="Comma 15 11" xfId="42105"/>
    <cellStyle name="Comma 15 11 2" xfId="42106"/>
    <cellStyle name="Comma 15 11 3" xfId="42107"/>
    <cellStyle name="Comma 15 12" xfId="42108"/>
    <cellStyle name="Comma 15 12 2" xfId="42109"/>
    <cellStyle name="Comma 15 12 3" xfId="42110"/>
    <cellStyle name="Comma 15 13" xfId="42111"/>
    <cellStyle name="Comma 15 13 2" xfId="42112"/>
    <cellStyle name="Comma 15 14" xfId="42113"/>
    <cellStyle name="Comma 15 15" xfId="42114"/>
    <cellStyle name="Comma 15 16" xfId="42115"/>
    <cellStyle name="Comma 15 2" xfId="3267"/>
    <cellStyle name="Comma 15 2 10" xfId="42116"/>
    <cellStyle name="Comma 15 2 10 2" xfId="42117"/>
    <cellStyle name="Comma 15 2 10 3" xfId="42118"/>
    <cellStyle name="Comma 15 2 11" xfId="42119"/>
    <cellStyle name="Comma 15 2 11 2" xfId="42120"/>
    <cellStyle name="Comma 15 2 11 3" xfId="42121"/>
    <cellStyle name="Comma 15 2 12" xfId="42122"/>
    <cellStyle name="Comma 15 2 12 2" xfId="42123"/>
    <cellStyle name="Comma 15 2 13" xfId="42124"/>
    <cellStyle name="Comma 15 2 14" xfId="42125"/>
    <cellStyle name="Comma 15 2 15" xfId="42126"/>
    <cellStyle name="Comma 15 2 2" xfId="9463"/>
    <cellStyle name="Comma 15 2 2 10" xfId="42127"/>
    <cellStyle name="Comma 15 2 2 10 2" xfId="42128"/>
    <cellStyle name="Comma 15 2 2 10 3" xfId="42129"/>
    <cellStyle name="Comma 15 2 2 11" xfId="42130"/>
    <cellStyle name="Comma 15 2 2 11 2" xfId="42131"/>
    <cellStyle name="Comma 15 2 2 12" xfId="42132"/>
    <cellStyle name="Comma 15 2 2 13" xfId="42133"/>
    <cellStyle name="Comma 15 2 2 2" xfId="42134"/>
    <cellStyle name="Comma 15 2 2 2 10" xfId="42135"/>
    <cellStyle name="Comma 15 2 2 2 10 2" xfId="42136"/>
    <cellStyle name="Comma 15 2 2 2 11" xfId="42137"/>
    <cellStyle name="Comma 15 2 2 2 12" xfId="42138"/>
    <cellStyle name="Comma 15 2 2 2 2" xfId="42139"/>
    <cellStyle name="Comma 15 2 2 2 2 10" xfId="42140"/>
    <cellStyle name="Comma 15 2 2 2 2 2" xfId="42141"/>
    <cellStyle name="Comma 15 2 2 2 2 2 2" xfId="42142"/>
    <cellStyle name="Comma 15 2 2 2 2 2 2 2" xfId="42143"/>
    <cellStyle name="Comma 15 2 2 2 2 2 2 2 2" xfId="42144"/>
    <cellStyle name="Comma 15 2 2 2 2 2 2 2 3" xfId="42145"/>
    <cellStyle name="Comma 15 2 2 2 2 2 2 3" xfId="42146"/>
    <cellStyle name="Comma 15 2 2 2 2 2 2 3 2" xfId="42147"/>
    <cellStyle name="Comma 15 2 2 2 2 2 2 3 3" xfId="42148"/>
    <cellStyle name="Comma 15 2 2 2 2 2 2 4" xfId="42149"/>
    <cellStyle name="Comma 15 2 2 2 2 2 2 4 2" xfId="42150"/>
    <cellStyle name="Comma 15 2 2 2 2 2 2 5" xfId="42151"/>
    <cellStyle name="Comma 15 2 2 2 2 2 2 6" xfId="42152"/>
    <cellStyle name="Comma 15 2 2 2 2 2 3" xfId="42153"/>
    <cellStyle name="Comma 15 2 2 2 2 2 3 2" xfId="42154"/>
    <cellStyle name="Comma 15 2 2 2 2 2 3 2 2" xfId="42155"/>
    <cellStyle name="Comma 15 2 2 2 2 2 3 2 3" xfId="42156"/>
    <cellStyle name="Comma 15 2 2 2 2 2 3 3" xfId="42157"/>
    <cellStyle name="Comma 15 2 2 2 2 2 3 3 2" xfId="42158"/>
    <cellStyle name="Comma 15 2 2 2 2 2 3 3 3" xfId="42159"/>
    <cellStyle name="Comma 15 2 2 2 2 2 3 4" xfId="42160"/>
    <cellStyle name="Comma 15 2 2 2 2 2 3 4 2" xfId="42161"/>
    <cellStyle name="Comma 15 2 2 2 2 2 3 5" xfId="42162"/>
    <cellStyle name="Comma 15 2 2 2 2 2 3 6" xfId="42163"/>
    <cellStyle name="Comma 15 2 2 2 2 2 4" xfId="42164"/>
    <cellStyle name="Comma 15 2 2 2 2 2 4 2" xfId="42165"/>
    <cellStyle name="Comma 15 2 2 2 2 2 4 2 2" xfId="42166"/>
    <cellStyle name="Comma 15 2 2 2 2 2 4 2 3" xfId="42167"/>
    <cellStyle name="Comma 15 2 2 2 2 2 4 3" xfId="42168"/>
    <cellStyle name="Comma 15 2 2 2 2 2 4 3 2" xfId="42169"/>
    <cellStyle name="Comma 15 2 2 2 2 2 4 4" xfId="42170"/>
    <cellStyle name="Comma 15 2 2 2 2 2 4 5" xfId="42171"/>
    <cellStyle name="Comma 15 2 2 2 2 2 5" xfId="42172"/>
    <cellStyle name="Comma 15 2 2 2 2 2 5 2" xfId="42173"/>
    <cellStyle name="Comma 15 2 2 2 2 2 5 3" xfId="42174"/>
    <cellStyle name="Comma 15 2 2 2 2 2 6" xfId="42175"/>
    <cellStyle name="Comma 15 2 2 2 2 2 6 2" xfId="42176"/>
    <cellStyle name="Comma 15 2 2 2 2 2 6 3" xfId="42177"/>
    <cellStyle name="Comma 15 2 2 2 2 2 7" xfId="42178"/>
    <cellStyle name="Comma 15 2 2 2 2 2 7 2" xfId="42179"/>
    <cellStyle name="Comma 15 2 2 2 2 2 8" xfId="42180"/>
    <cellStyle name="Comma 15 2 2 2 2 2 9" xfId="42181"/>
    <cellStyle name="Comma 15 2 2 2 2 3" xfId="42182"/>
    <cellStyle name="Comma 15 2 2 2 2 3 2" xfId="42183"/>
    <cellStyle name="Comma 15 2 2 2 2 3 2 2" xfId="42184"/>
    <cellStyle name="Comma 15 2 2 2 2 3 2 3" xfId="42185"/>
    <cellStyle name="Comma 15 2 2 2 2 3 3" xfId="42186"/>
    <cellStyle name="Comma 15 2 2 2 2 3 3 2" xfId="42187"/>
    <cellStyle name="Comma 15 2 2 2 2 3 3 3" xfId="42188"/>
    <cellStyle name="Comma 15 2 2 2 2 3 4" xfId="42189"/>
    <cellStyle name="Comma 15 2 2 2 2 3 4 2" xfId="42190"/>
    <cellStyle name="Comma 15 2 2 2 2 3 5" xfId="42191"/>
    <cellStyle name="Comma 15 2 2 2 2 3 6" xfId="42192"/>
    <cellStyle name="Comma 15 2 2 2 2 4" xfId="42193"/>
    <cellStyle name="Comma 15 2 2 2 2 4 2" xfId="42194"/>
    <cellStyle name="Comma 15 2 2 2 2 4 2 2" xfId="42195"/>
    <cellStyle name="Comma 15 2 2 2 2 4 2 3" xfId="42196"/>
    <cellStyle name="Comma 15 2 2 2 2 4 3" xfId="42197"/>
    <cellStyle name="Comma 15 2 2 2 2 4 3 2" xfId="42198"/>
    <cellStyle name="Comma 15 2 2 2 2 4 3 3" xfId="42199"/>
    <cellStyle name="Comma 15 2 2 2 2 4 4" xfId="42200"/>
    <cellStyle name="Comma 15 2 2 2 2 4 4 2" xfId="42201"/>
    <cellStyle name="Comma 15 2 2 2 2 4 5" xfId="42202"/>
    <cellStyle name="Comma 15 2 2 2 2 4 6" xfId="42203"/>
    <cellStyle name="Comma 15 2 2 2 2 5" xfId="42204"/>
    <cellStyle name="Comma 15 2 2 2 2 5 2" xfId="42205"/>
    <cellStyle name="Comma 15 2 2 2 2 5 2 2" xfId="42206"/>
    <cellStyle name="Comma 15 2 2 2 2 5 2 3" xfId="42207"/>
    <cellStyle name="Comma 15 2 2 2 2 5 3" xfId="42208"/>
    <cellStyle name="Comma 15 2 2 2 2 5 3 2" xfId="42209"/>
    <cellStyle name="Comma 15 2 2 2 2 5 4" xfId="42210"/>
    <cellStyle name="Comma 15 2 2 2 2 5 5" xfId="42211"/>
    <cellStyle name="Comma 15 2 2 2 2 6" xfId="42212"/>
    <cellStyle name="Comma 15 2 2 2 2 6 2" xfId="42213"/>
    <cellStyle name="Comma 15 2 2 2 2 6 3" xfId="42214"/>
    <cellStyle name="Comma 15 2 2 2 2 7" xfId="42215"/>
    <cellStyle name="Comma 15 2 2 2 2 7 2" xfId="42216"/>
    <cellStyle name="Comma 15 2 2 2 2 7 3" xfId="42217"/>
    <cellStyle name="Comma 15 2 2 2 2 8" xfId="42218"/>
    <cellStyle name="Comma 15 2 2 2 2 8 2" xfId="42219"/>
    <cellStyle name="Comma 15 2 2 2 2 9" xfId="42220"/>
    <cellStyle name="Comma 15 2 2 2 3" xfId="42221"/>
    <cellStyle name="Comma 15 2 2 2 3 2" xfId="42222"/>
    <cellStyle name="Comma 15 2 2 2 3 2 2" xfId="42223"/>
    <cellStyle name="Comma 15 2 2 2 3 2 2 2" xfId="42224"/>
    <cellStyle name="Comma 15 2 2 2 3 2 2 3" xfId="42225"/>
    <cellStyle name="Comma 15 2 2 2 3 2 3" xfId="42226"/>
    <cellStyle name="Comma 15 2 2 2 3 2 3 2" xfId="42227"/>
    <cellStyle name="Comma 15 2 2 2 3 2 3 3" xfId="42228"/>
    <cellStyle name="Comma 15 2 2 2 3 2 4" xfId="42229"/>
    <cellStyle name="Comma 15 2 2 2 3 2 4 2" xfId="42230"/>
    <cellStyle name="Comma 15 2 2 2 3 2 5" xfId="42231"/>
    <cellStyle name="Comma 15 2 2 2 3 2 6" xfId="42232"/>
    <cellStyle name="Comma 15 2 2 2 3 3" xfId="42233"/>
    <cellStyle name="Comma 15 2 2 2 3 3 2" xfId="42234"/>
    <cellStyle name="Comma 15 2 2 2 3 3 2 2" xfId="42235"/>
    <cellStyle name="Comma 15 2 2 2 3 3 2 3" xfId="42236"/>
    <cellStyle name="Comma 15 2 2 2 3 3 3" xfId="42237"/>
    <cellStyle name="Comma 15 2 2 2 3 3 3 2" xfId="42238"/>
    <cellStyle name="Comma 15 2 2 2 3 3 3 3" xfId="42239"/>
    <cellStyle name="Comma 15 2 2 2 3 3 4" xfId="42240"/>
    <cellStyle name="Comma 15 2 2 2 3 3 4 2" xfId="42241"/>
    <cellStyle name="Comma 15 2 2 2 3 3 5" xfId="42242"/>
    <cellStyle name="Comma 15 2 2 2 3 3 6" xfId="42243"/>
    <cellStyle name="Comma 15 2 2 2 3 4" xfId="42244"/>
    <cellStyle name="Comma 15 2 2 2 3 4 2" xfId="42245"/>
    <cellStyle name="Comma 15 2 2 2 3 4 2 2" xfId="42246"/>
    <cellStyle name="Comma 15 2 2 2 3 4 2 3" xfId="42247"/>
    <cellStyle name="Comma 15 2 2 2 3 4 3" xfId="42248"/>
    <cellStyle name="Comma 15 2 2 2 3 4 3 2" xfId="42249"/>
    <cellStyle name="Comma 15 2 2 2 3 4 4" xfId="42250"/>
    <cellStyle name="Comma 15 2 2 2 3 4 5" xfId="42251"/>
    <cellStyle name="Comma 15 2 2 2 3 5" xfId="42252"/>
    <cellStyle name="Comma 15 2 2 2 3 5 2" xfId="42253"/>
    <cellStyle name="Comma 15 2 2 2 3 5 3" xfId="42254"/>
    <cellStyle name="Comma 15 2 2 2 3 6" xfId="42255"/>
    <cellStyle name="Comma 15 2 2 2 3 6 2" xfId="42256"/>
    <cellStyle name="Comma 15 2 2 2 3 6 3" xfId="42257"/>
    <cellStyle name="Comma 15 2 2 2 3 7" xfId="42258"/>
    <cellStyle name="Comma 15 2 2 2 3 7 2" xfId="42259"/>
    <cellStyle name="Comma 15 2 2 2 3 8" xfId="42260"/>
    <cellStyle name="Comma 15 2 2 2 3 9" xfId="42261"/>
    <cellStyle name="Comma 15 2 2 2 4" xfId="42262"/>
    <cellStyle name="Comma 15 2 2 2 4 2" xfId="42263"/>
    <cellStyle name="Comma 15 2 2 2 4 2 2" xfId="42264"/>
    <cellStyle name="Comma 15 2 2 2 4 2 2 2" xfId="42265"/>
    <cellStyle name="Comma 15 2 2 2 4 2 2 3" xfId="42266"/>
    <cellStyle name="Comma 15 2 2 2 4 2 3" xfId="42267"/>
    <cellStyle name="Comma 15 2 2 2 4 2 3 2" xfId="42268"/>
    <cellStyle name="Comma 15 2 2 2 4 2 3 3" xfId="42269"/>
    <cellStyle name="Comma 15 2 2 2 4 2 4" xfId="42270"/>
    <cellStyle name="Comma 15 2 2 2 4 2 4 2" xfId="42271"/>
    <cellStyle name="Comma 15 2 2 2 4 2 5" xfId="42272"/>
    <cellStyle name="Comma 15 2 2 2 4 2 6" xfId="42273"/>
    <cellStyle name="Comma 15 2 2 2 4 3" xfId="42274"/>
    <cellStyle name="Comma 15 2 2 2 4 3 2" xfId="42275"/>
    <cellStyle name="Comma 15 2 2 2 4 3 2 2" xfId="42276"/>
    <cellStyle name="Comma 15 2 2 2 4 3 2 3" xfId="42277"/>
    <cellStyle name="Comma 15 2 2 2 4 3 3" xfId="42278"/>
    <cellStyle name="Comma 15 2 2 2 4 3 3 2" xfId="42279"/>
    <cellStyle name="Comma 15 2 2 2 4 3 3 3" xfId="42280"/>
    <cellStyle name="Comma 15 2 2 2 4 3 4" xfId="42281"/>
    <cellStyle name="Comma 15 2 2 2 4 3 4 2" xfId="42282"/>
    <cellStyle name="Comma 15 2 2 2 4 3 5" xfId="42283"/>
    <cellStyle name="Comma 15 2 2 2 4 3 6" xfId="42284"/>
    <cellStyle name="Comma 15 2 2 2 4 4" xfId="42285"/>
    <cellStyle name="Comma 15 2 2 2 4 4 2" xfId="42286"/>
    <cellStyle name="Comma 15 2 2 2 4 4 2 2" xfId="42287"/>
    <cellStyle name="Comma 15 2 2 2 4 4 2 3" xfId="42288"/>
    <cellStyle name="Comma 15 2 2 2 4 4 3" xfId="42289"/>
    <cellStyle name="Comma 15 2 2 2 4 4 3 2" xfId="42290"/>
    <cellStyle name="Comma 15 2 2 2 4 4 4" xfId="42291"/>
    <cellStyle name="Comma 15 2 2 2 4 4 5" xfId="42292"/>
    <cellStyle name="Comma 15 2 2 2 4 5" xfId="42293"/>
    <cellStyle name="Comma 15 2 2 2 4 5 2" xfId="42294"/>
    <cellStyle name="Comma 15 2 2 2 4 5 3" xfId="42295"/>
    <cellStyle name="Comma 15 2 2 2 4 6" xfId="42296"/>
    <cellStyle name="Comma 15 2 2 2 4 6 2" xfId="42297"/>
    <cellStyle name="Comma 15 2 2 2 4 6 3" xfId="42298"/>
    <cellStyle name="Comma 15 2 2 2 4 7" xfId="42299"/>
    <cellStyle name="Comma 15 2 2 2 4 7 2" xfId="42300"/>
    <cellStyle name="Comma 15 2 2 2 4 8" xfId="42301"/>
    <cellStyle name="Comma 15 2 2 2 4 9" xfId="42302"/>
    <cellStyle name="Comma 15 2 2 2 5" xfId="42303"/>
    <cellStyle name="Comma 15 2 2 2 5 2" xfId="42304"/>
    <cellStyle name="Comma 15 2 2 2 5 2 2" xfId="42305"/>
    <cellStyle name="Comma 15 2 2 2 5 2 3" xfId="42306"/>
    <cellStyle name="Comma 15 2 2 2 5 3" xfId="42307"/>
    <cellStyle name="Comma 15 2 2 2 5 3 2" xfId="42308"/>
    <cellStyle name="Comma 15 2 2 2 5 3 3" xfId="42309"/>
    <cellStyle name="Comma 15 2 2 2 5 4" xfId="42310"/>
    <cellStyle name="Comma 15 2 2 2 5 4 2" xfId="42311"/>
    <cellStyle name="Comma 15 2 2 2 5 5" xfId="42312"/>
    <cellStyle name="Comma 15 2 2 2 5 6" xfId="42313"/>
    <cellStyle name="Comma 15 2 2 2 6" xfId="42314"/>
    <cellStyle name="Comma 15 2 2 2 6 2" xfId="42315"/>
    <cellStyle name="Comma 15 2 2 2 6 2 2" xfId="42316"/>
    <cellStyle name="Comma 15 2 2 2 6 2 3" xfId="42317"/>
    <cellStyle name="Comma 15 2 2 2 6 3" xfId="42318"/>
    <cellStyle name="Comma 15 2 2 2 6 3 2" xfId="42319"/>
    <cellStyle name="Comma 15 2 2 2 6 3 3" xfId="42320"/>
    <cellStyle name="Comma 15 2 2 2 6 4" xfId="42321"/>
    <cellStyle name="Comma 15 2 2 2 6 4 2" xfId="42322"/>
    <cellStyle name="Comma 15 2 2 2 6 5" xfId="42323"/>
    <cellStyle name="Comma 15 2 2 2 6 6" xfId="42324"/>
    <cellStyle name="Comma 15 2 2 2 7" xfId="42325"/>
    <cellStyle name="Comma 15 2 2 2 7 2" xfId="42326"/>
    <cellStyle name="Comma 15 2 2 2 7 2 2" xfId="42327"/>
    <cellStyle name="Comma 15 2 2 2 7 2 3" xfId="42328"/>
    <cellStyle name="Comma 15 2 2 2 7 3" xfId="42329"/>
    <cellStyle name="Comma 15 2 2 2 7 3 2" xfId="42330"/>
    <cellStyle name="Comma 15 2 2 2 7 4" xfId="42331"/>
    <cellStyle name="Comma 15 2 2 2 7 5" xfId="42332"/>
    <cellStyle name="Comma 15 2 2 2 8" xfId="42333"/>
    <cellStyle name="Comma 15 2 2 2 8 2" xfId="42334"/>
    <cellStyle name="Comma 15 2 2 2 8 3" xfId="42335"/>
    <cellStyle name="Comma 15 2 2 2 9" xfId="42336"/>
    <cellStyle name="Comma 15 2 2 2 9 2" xfId="42337"/>
    <cellStyle name="Comma 15 2 2 2 9 3" xfId="42338"/>
    <cellStyle name="Comma 15 2 2 3" xfId="42339"/>
    <cellStyle name="Comma 15 2 2 3 10" xfId="42340"/>
    <cellStyle name="Comma 15 2 2 3 2" xfId="42341"/>
    <cellStyle name="Comma 15 2 2 3 2 2" xfId="42342"/>
    <cellStyle name="Comma 15 2 2 3 2 2 2" xfId="42343"/>
    <cellStyle name="Comma 15 2 2 3 2 2 2 2" xfId="42344"/>
    <cellStyle name="Comma 15 2 2 3 2 2 2 3" xfId="42345"/>
    <cellStyle name="Comma 15 2 2 3 2 2 3" xfId="42346"/>
    <cellStyle name="Comma 15 2 2 3 2 2 3 2" xfId="42347"/>
    <cellStyle name="Comma 15 2 2 3 2 2 3 3" xfId="42348"/>
    <cellStyle name="Comma 15 2 2 3 2 2 4" xfId="42349"/>
    <cellStyle name="Comma 15 2 2 3 2 2 4 2" xfId="42350"/>
    <cellStyle name="Comma 15 2 2 3 2 2 5" xfId="42351"/>
    <cellStyle name="Comma 15 2 2 3 2 2 6" xfId="42352"/>
    <cellStyle name="Comma 15 2 2 3 2 3" xfId="42353"/>
    <cellStyle name="Comma 15 2 2 3 2 3 2" xfId="42354"/>
    <cellStyle name="Comma 15 2 2 3 2 3 2 2" xfId="42355"/>
    <cellStyle name="Comma 15 2 2 3 2 3 2 3" xfId="42356"/>
    <cellStyle name="Comma 15 2 2 3 2 3 3" xfId="42357"/>
    <cellStyle name="Comma 15 2 2 3 2 3 3 2" xfId="42358"/>
    <cellStyle name="Comma 15 2 2 3 2 3 3 3" xfId="42359"/>
    <cellStyle name="Comma 15 2 2 3 2 3 4" xfId="42360"/>
    <cellStyle name="Comma 15 2 2 3 2 3 4 2" xfId="42361"/>
    <cellStyle name="Comma 15 2 2 3 2 3 5" xfId="42362"/>
    <cellStyle name="Comma 15 2 2 3 2 3 6" xfId="42363"/>
    <cellStyle name="Comma 15 2 2 3 2 4" xfId="42364"/>
    <cellStyle name="Comma 15 2 2 3 2 4 2" xfId="42365"/>
    <cellStyle name="Comma 15 2 2 3 2 4 2 2" xfId="42366"/>
    <cellStyle name="Comma 15 2 2 3 2 4 2 3" xfId="42367"/>
    <cellStyle name="Comma 15 2 2 3 2 4 3" xfId="42368"/>
    <cellStyle name="Comma 15 2 2 3 2 4 3 2" xfId="42369"/>
    <cellStyle name="Comma 15 2 2 3 2 4 4" xfId="42370"/>
    <cellStyle name="Comma 15 2 2 3 2 4 5" xfId="42371"/>
    <cellStyle name="Comma 15 2 2 3 2 5" xfId="42372"/>
    <cellStyle name="Comma 15 2 2 3 2 5 2" xfId="42373"/>
    <cellStyle name="Comma 15 2 2 3 2 5 3" xfId="42374"/>
    <cellStyle name="Comma 15 2 2 3 2 6" xfId="42375"/>
    <cellStyle name="Comma 15 2 2 3 2 6 2" xfId="42376"/>
    <cellStyle name="Comma 15 2 2 3 2 6 3" xfId="42377"/>
    <cellStyle name="Comma 15 2 2 3 2 7" xfId="42378"/>
    <cellStyle name="Comma 15 2 2 3 2 7 2" xfId="42379"/>
    <cellStyle name="Comma 15 2 2 3 2 8" xfId="42380"/>
    <cellStyle name="Comma 15 2 2 3 2 9" xfId="42381"/>
    <cellStyle name="Comma 15 2 2 3 3" xfId="42382"/>
    <cellStyle name="Comma 15 2 2 3 3 2" xfId="42383"/>
    <cellStyle name="Comma 15 2 2 3 3 2 2" xfId="42384"/>
    <cellStyle name="Comma 15 2 2 3 3 2 3" xfId="42385"/>
    <cellStyle name="Comma 15 2 2 3 3 3" xfId="42386"/>
    <cellStyle name="Comma 15 2 2 3 3 3 2" xfId="42387"/>
    <cellStyle name="Comma 15 2 2 3 3 3 3" xfId="42388"/>
    <cellStyle name="Comma 15 2 2 3 3 4" xfId="42389"/>
    <cellStyle name="Comma 15 2 2 3 3 4 2" xfId="42390"/>
    <cellStyle name="Comma 15 2 2 3 3 5" xfId="42391"/>
    <cellStyle name="Comma 15 2 2 3 3 6" xfId="42392"/>
    <cellStyle name="Comma 15 2 2 3 4" xfId="42393"/>
    <cellStyle name="Comma 15 2 2 3 4 2" xfId="42394"/>
    <cellStyle name="Comma 15 2 2 3 4 2 2" xfId="42395"/>
    <cellStyle name="Comma 15 2 2 3 4 2 3" xfId="42396"/>
    <cellStyle name="Comma 15 2 2 3 4 3" xfId="42397"/>
    <cellStyle name="Comma 15 2 2 3 4 3 2" xfId="42398"/>
    <cellStyle name="Comma 15 2 2 3 4 3 3" xfId="42399"/>
    <cellStyle name="Comma 15 2 2 3 4 4" xfId="42400"/>
    <cellStyle name="Comma 15 2 2 3 4 4 2" xfId="42401"/>
    <cellStyle name="Comma 15 2 2 3 4 5" xfId="42402"/>
    <cellStyle name="Comma 15 2 2 3 4 6" xfId="42403"/>
    <cellStyle name="Comma 15 2 2 3 5" xfId="42404"/>
    <cellStyle name="Comma 15 2 2 3 5 2" xfId="42405"/>
    <cellStyle name="Comma 15 2 2 3 5 2 2" xfId="42406"/>
    <cellStyle name="Comma 15 2 2 3 5 2 3" xfId="42407"/>
    <cellStyle name="Comma 15 2 2 3 5 3" xfId="42408"/>
    <cellStyle name="Comma 15 2 2 3 5 3 2" xfId="42409"/>
    <cellStyle name="Comma 15 2 2 3 5 4" xfId="42410"/>
    <cellStyle name="Comma 15 2 2 3 5 5" xfId="42411"/>
    <cellStyle name="Comma 15 2 2 3 6" xfId="42412"/>
    <cellStyle name="Comma 15 2 2 3 6 2" xfId="42413"/>
    <cellStyle name="Comma 15 2 2 3 6 3" xfId="42414"/>
    <cellStyle name="Comma 15 2 2 3 7" xfId="42415"/>
    <cellStyle name="Comma 15 2 2 3 7 2" xfId="42416"/>
    <cellStyle name="Comma 15 2 2 3 7 3" xfId="42417"/>
    <cellStyle name="Comma 15 2 2 3 8" xfId="42418"/>
    <cellStyle name="Comma 15 2 2 3 8 2" xfId="42419"/>
    <cellStyle name="Comma 15 2 2 3 9" xfId="42420"/>
    <cellStyle name="Comma 15 2 2 4" xfId="42421"/>
    <cellStyle name="Comma 15 2 2 4 2" xfId="42422"/>
    <cellStyle name="Comma 15 2 2 4 2 2" xfId="42423"/>
    <cellStyle name="Comma 15 2 2 4 2 2 2" xfId="42424"/>
    <cellStyle name="Comma 15 2 2 4 2 2 3" xfId="42425"/>
    <cellStyle name="Comma 15 2 2 4 2 3" xfId="42426"/>
    <cellStyle name="Comma 15 2 2 4 2 3 2" xfId="42427"/>
    <cellStyle name="Comma 15 2 2 4 2 3 3" xfId="42428"/>
    <cellStyle name="Comma 15 2 2 4 2 4" xfId="42429"/>
    <cellStyle name="Comma 15 2 2 4 2 4 2" xfId="42430"/>
    <cellStyle name="Comma 15 2 2 4 2 5" xfId="42431"/>
    <cellStyle name="Comma 15 2 2 4 2 6" xfId="42432"/>
    <cellStyle name="Comma 15 2 2 4 3" xfId="42433"/>
    <cellStyle name="Comma 15 2 2 4 3 2" xfId="42434"/>
    <cellStyle name="Comma 15 2 2 4 3 2 2" xfId="42435"/>
    <cellStyle name="Comma 15 2 2 4 3 2 3" xfId="42436"/>
    <cellStyle name="Comma 15 2 2 4 3 3" xfId="42437"/>
    <cellStyle name="Comma 15 2 2 4 3 3 2" xfId="42438"/>
    <cellStyle name="Comma 15 2 2 4 3 3 3" xfId="42439"/>
    <cellStyle name="Comma 15 2 2 4 3 4" xfId="42440"/>
    <cellStyle name="Comma 15 2 2 4 3 4 2" xfId="42441"/>
    <cellStyle name="Comma 15 2 2 4 3 5" xfId="42442"/>
    <cellStyle name="Comma 15 2 2 4 3 6" xfId="42443"/>
    <cellStyle name="Comma 15 2 2 4 4" xfId="42444"/>
    <cellStyle name="Comma 15 2 2 4 4 2" xfId="42445"/>
    <cellStyle name="Comma 15 2 2 4 4 2 2" xfId="42446"/>
    <cellStyle name="Comma 15 2 2 4 4 2 3" xfId="42447"/>
    <cellStyle name="Comma 15 2 2 4 4 3" xfId="42448"/>
    <cellStyle name="Comma 15 2 2 4 4 3 2" xfId="42449"/>
    <cellStyle name="Comma 15 2 2 4 4 4" xfId="42450"/>
    <cellStyle name="Comma 15 2 2 4 4 5" xfId="42451"/>
    <cellStyle name="Comma 15 2 2 4 5" xfId="42452"/>
    <cellStyle name="Comma 15 2 2 4 5 2" xfId="42453"/>
    <cellStyle name="Comma 15 2 2 4 5 3" xfId="42454"/>
    <cellStyle name="Comma 15 2 2 4 6" xfId="42455"/>
    <cellStyle name="Comma 15 2 2 4 6 2" xfId="42456"/>
    <cellStyle name="Comma 15 2 2 4 6 3" xfId="42457"/>
    <cellStyle name="Comma 15 2 2 4 7" xfId="42458"/>
    <cellStyle name="Comma 15 2 2 4 7 2" xfId="42459"/>
    <cellStyle name="Comma 15 2 2 4 8" xfId="42460"/>
    <cellStyle name="Comma 15 2 2 4 9" xfId="42461"/>
    <cellStyle name="Comma 15 2 2 5" xfId="42462"/>
    <cellStyle name="Comma 15 2 2 5 2" xfId="42463"/>
    <cellStyle name="Comma 15 2 2 5 2 2" xfId="42464"/>
    <cellStyle name="Comma 15 2 2 5 2 2 2" xfId="42465"/>
    <cellStyle name="Comma 15 2 2 5 2 2 3" xfId="42466"/>
    <cellStyle name="Comma 15 2 2 5 2 3" xfId="42467"/>
    <cellStyle name="Comma 15 2 2 5 2 3 2" xfId="42468"/>
    <cellStyle name="Comma 15 2 2 5 2 3 3" xfId="42469"/>
    <cellStyle name="Comma 15 2 2 5 2 4" xfId="42470"/>
    <cellStyle name="Comma 15 2 2 5 2 4 2" xfId="42471"/>
    <cellStyle name="Comma 15 2 2 5 2 5" xfId="42472"/>
    <cellStyle name="Comma 15 2 2 5 2 6" xfId="42473"/>
    <cellStyle name="Comma 15 2 2 5 3" xfId="42474"/>
    <cellStyle name="Comma 15 2 2 5 3 2" xfId="42475"/>
    <cellStyle name="Comma 15 2 2 5 3 2 2" xfId="42476"/>
    <cellStyle name="Comma 15 2 2 5 3 2 3" xfId="42477"/>
    <cellStyle name="Comma 15 2 2 5 3 3" xfId="42478"/>
    <cellStyle name="Comma 15 2 2 5 3 3 2" xfId="42479"/>
    <cellStyle name="Comma 15 2 2 5 3 3 3" xfId="42480"/>
    <cellStyle name="Comma 15 2 2 5 3 4" xfId="42481"/>
    <cellStyle name="Comma 15 2 2 5 3 4 2" xfId="42482"/>
    <cellStyle name="Comma 15 2 2 5 3 5" xfId="42483"/>
    <cellStyle name="Comma 15 2 2 5 3 6" xfId="42484"/>
    <cellStyle name="Comma 15 2 2 5 4" xfId="42485"/>
    <cellStyle name="Comma 15 2 2 5 4 2" xfId="42486"/>
    <cellStyle name="Comma 15 2 2 5 4 2 2" xfId="42487"/>
    <cellStyle name="Comma 15 2 2 5 4 2 3" xfId="42488"/>
    <cellStyle name="Comma 15 2 2 5 4 3" xfId="42489"/>
    <cellStyle name="Comma 15 2 2 5 4 3 2" xfId="42490"/>
    <cellStyle name="Comma 15 2 2 5 4 4" xfId="42491"/>
    <cellStyle name="Comma 15 2 2 5 4 5" xfId="42492"/>
    <cellStyle name="Comma 15 2 2 5 5" xfId="42493"/>
    <cellStyle name="Comma 15 2 2 5 5 2" xfId="42494"/>
    <cellStyle name="Comma 15 2 2 5 5 3" xfId="42495"/>
    <cellStyle name="Comma 15 2 2 5 6" xfId="42496"/>
    <cellStyle name="Comma 15 2 2 5 6 2" xfId="42497"/>
    <cellStyle name="Comma 15 2 2 5 6 3" xfId="42498"/>
    <cellStyle name="Comma 15 2 2 5 7" xfId="42499"/>
    <cellStyle name="Comma 15 2 2 5 7 2" xfId="42500"/>
    <cellStyle name="Comma 15 2 2 5 8" xfId="42501"/>
    <cellStyle name="Comma 15 2 2 5 9" xfId="42502"/>
    <cellStyle name="Comma 15 2 2 6" xfId="42503"/>
    <cellStyle name="Comma 15 2 2 6 2" xfId="42504"/>
    <cellStyle name="Comma 15 2 2 6 2 2" xfId="42505"/>
    <cellStyle name="Comma 15 2 2 6 2 3" xfId="42506"/>
    <cellStyle name="Comma 15 2 2 6 3" xfId="42507"/>
    <cellStyle name="Comma 15 2 2 6 3 2" xfId="42508"/>
    <cellStyle name="Comma 15 2 2 6 3 3" xfId="42509"/>
    <cellStyle name="Comma 15 2 2 6 4" xfId="42510"/>
    <cellStyle name="Comma 15 2 2 6 4 2" xfId="42511"/>
    <cellStyle name="Comma 15 2 2 6 5" xfId="42512"/>
    <cellStyle name="Comma 15 2 2 6 6" xfId="42513"/>
    <cellStyle name="Comma 15 2 2 7" xfId="42514"/>
    <cellStyle name="Comma 15 2 2 7 2" xfId="42515"/>
    <cellStyle name="Comma 15 2 2 7 2 2" xfId="42516"/>
    <cellStyle name="Comma 15 2 2 7 2 3" xfId="42517"/>
    <cellStyle name="Comma 15 2 2 7 3" xfId="42518"/>
    <cellStyle name="Comma 15 2 2 7 3 2" xfId="42519"/>
    <cellStyle name="Comma 15 2 2 7 3 3" xfId="42520"/>
    <cellStyle name="Comma 15 2 2 7 4" xfId="42521"/>
    <cellStyle name="Comma 15 2 2 7 4 2" xfId="42522"/>
    <cellStyle name="Comma 15 2 2 7 5" xfId="42523"/>
    <cellStyle name="Comma 15 2 2 7 6" xfId="42524"/>
    <cellStyle name="Comma 15 2 2 8" xfId="42525"/>
    <cellStyle name="Comma 15 2 2 8 2" xfId="42526"/>
    <cellStyle name="Comma 15 2 2 8 2 2" xfId="42527"/>
    <cellStyle name="Comma 15 2 2 8 2 3" xfId="42528"/>
    <cellStyle name="Comma 15 2 2 8 3" xfId="42529"/>
    <cellStyle name="Comma 15 2 2 8 3 2" xfId="42530"/>
    <cellStyle name="Comma 15 2 2 8 4" xfId="42531"/>
    <cellStyle name="Comma 15 2 2 8 5" xfId="42532"/>
    <cellStyle name="Comma 15 2 2 9" xfId="42533"/>
    <cellStyle name="Comma 15 2 2 9 2" xfId="42534"/>
    <cellStyle name="Comma 15 2 2 9 3" xfId="42535"/>
    <cellStyle name="Comma 15 2 3" xfId="42536"/>
    <cellStyle name="Comma 15 2 3 10" xfId="42537"/>
    <cellStyle name="Comma 15 2 3 10 2" xfId="42538"/>
    <cellStyle name="Comma 15 2 3 11" xfId="42539"/>
    <cellStyle name="Comma 15 2 3 12" xfId="42540"/>
    <cellStyle name="Comma 15 2 3 2" xfId="42541"/>
    <cellStyle name="Comma 15 2 3 2 10" xfId="42542"/>
    <cellStyle name="Comma 15 2 3 2 2" xfId="42543"/>
    <cellStyle name="Comma 15 2 3 2 2 2" xfId="42544"/>
    <cellStyle name="Comma 15 2 3 2 2 2 2" xfId="42545"/>
    <cellStyle name="Comma 15 2 3 2 2 2 2 2" xfId="42546"/>
    <cellStyle name="Comma 15 2 3 2 2 2 2 3" xfId="42547"/>
    <cellStyle name="Comma 15 2 3 2 2 2 3" xfId="42548"/>
    <cellStyle name="Comma 15 2 3 2 2 2 3 2" xfId="42549"/>
    <cellStyle name="Comma 15 2 3 2 2 2 3 3" xfId="42550"/>
    <cellStyle name="Comma 15 2 3 2 2 2 4" xfId="42551"/>
    <cellStyle name="Comma 15 2 3 2 2 2 4 2" xfId="42552"/>
    <cellStyle name="Comma 15 2 3 2 2 2 5" xfId="42553"/>
    <cellStyle name="Comma 15 2 3 2 2 2 6" xfId="42554"/>
    <cellStyle name="Comma 15 2 3 2 2 3" xfId="42555"/>
    <cellStyle name="Comma 15 2 3 2 2 3 2" xfId="42556"/>
    <cellStyle name="Comma 15 2 3 2 2 3 2 2" xfId="42557"/>
    <cellStyle name="Comma 15 2 3 2 2 3 2 3" xfId="42558"/>
    <cellStyle name="Comma 15 2 3 2 2 3 3" xfId="42559"/>
    <cellStyle name="Comma 15 2 3 2 2 3 3 2" xfId="42560"/>
    <cellStyle name="Comma 15 2 3 2 2 3 3 3" xfId="42561"/>
    <cellStyle name="Comma 15 2 3 2 2 3 4" xfId="42562"/>
    <cellStyle name="Comma 15 2 3 2 2 3 4 2" xfId="42563"/>
    <cellStyle name="Comma 15 2 3 2 2 3 5" xfId="42564"/>
    <cellStyle name="Comma 15 2 3 2 2 3 6" xfId="42565"/>
    <cellStyle name="Comma 15 2 3 2 2 4" xfId="42566"/>
    <cellStyle name="Comma 15 2 3 2 2 4 2" xfId="42567"/>
    <cellStyle name="Comma 15 2 3 2 2 4 2 2" xfId="42568"/>
    <cellStyle name="Comma 15 2 3 2 2 4 2 3" xfId="42569"/>
    <cellStyle name="Comma 15 2 3 2 2 4 3" xfId="42570"/>
    <cellStyle name="Comma 15 2 3 2 2 4 3 2" xfId="42571"/>
    <cellStyle name="Comma 15 2 3 2 2 4 4" xfId="42572"/>
    <cellStyle name="Comma 15 2 3 2 2 4 5" xfId="42573"/>
    <cellStyle name="Comma 15 2 3 2 2 5" xfId="42574"/>
    <cellStyle name="Comma 15 2 3 2 2 5 2" xfId="42575"/>
    <cellStyle name="Comma 15 2 3 2 2 5 3" xfId="42576"/>
    <cellStyle name="Comma 15 2 3 2 2 6" xfId="42577"/>
    <cellStyle name="Comma 15 2 3 2 2 6 2" xfId="42578"/>
    <cellStyle name="Comma 15 2 3 2 2 6 3" xfId="42579"/>
    <cellStyle name="Comma 15 2 3 2 2 7" xfId="42580"/>
    <cellStyle name="Comma 15 2 3 2 2 7 2" xfId="42581"/>
    <cellStyle name="Comma 15 2 3 2 2 8" xfId="42582"/>
    <cellStyle name="Comma 15 2 3 2 2 9" xfId="42583"/>
    <cellStyle name="Comma 15 2 3 2 3" xfId="42584"/>
    <cellStyle name="Comma 15 2 3 2 3 2" xfId="42585"/>
    <cellStyle name="Comma 15 2 3 2 3 2 2" xfId="42586"/>
    <cellStyle name="Comma 15 2 3 2 3 2 3" xfId="42587"/>
    <cellStyle name="Comma 15 2 3 2 3 3" xfId="42588"/>
    <cellStyle name="Comma 15 2 3 2 3 3 2" xfId="42589"/>
    <cellStyle name="Comma 15 2 3 2 3 3 3" xfId="42590"/>
    <cellStyle name="Comma 15 2 3 2 3 4" xfId="42591"/>
    <cellStyle name="Comma 15 2 3 2 3 4 2" xfId="42592"/>
    <cellStyle name="Comma 15 2 3 2 3 5" xfId="42593"/>
    <cellStyle name="Comma 15 2 3 2 3 6" xfId="42594"/>
    <cellStyle name="Comma 15 2 3 2 4" xfId="42595"/>
    <cellStyle name="Comma 15 2 3 2 4 2" xfId="42596"/>
    <cellStyle name="Comma 15 2 3 2 4 2 2" xfId="42597"/>
    <cellStyle name="Comma 15 2 3 2 4 2 3" xfId="42598"/>
    <cellStyle name="Comma 15 2 3 2 4 3" xfId="42599"/>
    <cellStyle name="Comma 15 2 3 2 4 3 2" xfId="42600"/>
    <cellStyle name="Comma 15 2 3 2 4 3 3" xfId="42601"/>
    <cellStyle name="Comma 15 2 3 2 4 4" xfId="42602"/>
    <cellStyle name="Comma 15 2 3 2 4 4 2" xfId="42603"/>
    <cellStyle name="Comma 15 2 3 2 4 5" xfId="42604"/>
    <cellStyle name="Comma 15 2 3 2 4 6" xfId="42605"/>
    <cellStyle name="Comma 15 2 3 2 5" xfId="42606"/>
    <cellStyle name="Comma 15 2 3 2 5 2" xfId="42607"/>
    <cellStyle name="Comma 15 2 3 2 5 2 2" xfId="42608"/>
    <cellStyle name="Comma 15 2 3 2 5 2 3" xfId="42609"/>
    <cellStyle name="Comma 15 2 3 2 5 3" xfId="42610"/>
    <cellStyle name="Comma 15 2 3 2 5 3 2" xfId="42611"/>
    <cellStyle name="Comma 15 2 3 2 5 4" xfId="42612"/>
    <cellStyle name="Comma 15 2 3 2 5 5" xfId="42613"/>
    <cellStyle name="Comma 15 2 3 2 6" xfId="42614"/>
    <cellStyle name="Comma 15 2 3 2 6 2" xfId="42615"/>
    <cellStyle name="Comma 15 2 3 2 6 3" xfId="42616"/>
    <cellStyle name="Comma 15 2 3 2 7" xfId="42617"/>
    <cellStyle name="Comma 15 2 3 2 7 2" xfId="42618"/>
    <cellStyle name="Comma 15 2 3 2 7 3" xfId="42619"/>
    <cellStyle name="Comma 15 2 3 2 8" xfId="42620"/>
    <cellStyle name="Comma 15 2 3 2 8 2" xfId="42621"/>
    <cellStyle name="Comma 15 2 3 2 9" xfId="42622"/>
    <cellStyle name="Comma 15 2 3 3" xfId="42623"/>
    <cellStyle name="Comma 15 2 3 3 2" xfId="42624"/>
    <cellStyle name="Comma 15 2 3 3 2 2" xfId="42625"/>
    <cellStyle name="Comma 15 2 3 3 2 2 2" xfId="42626"/>
    <cellStyle name="Comma 15 2 3 3 2 2 3" xfId="42627"/>
    <cellStyle name="Comma 15 2 3 3 2 3" xfId="42628"/>
    <cellStyle name="Comma 15 2 3 3 2 3 2" xfId="42629"/>
    <cellStyle name="Comma 15 2 3 3 2 3 3" xfId="42630"/>
    <cellStyle name="Comma 15 2 3 3 2 4" xfId="42631"/>
    <cellStyle name="Comma 15 2 3 3 2 4 2" xfId="42632"/>
    <cellStyle name="Comma 15 2 3 3 2 5" xfId="42633"/>
    <cellStyle name="Comma 15 2 3 3 2 6" xfId="42634"/>
    <cellStyle name="Comma 15 2 3 3 3" xfId="42635"/>
    <cellStyle name="Comma 15 2 3 3 3 2" xfId="42636"/>
    <cellStyle name="Comma 15 2 3 3 3 2 2" xfId="42637"/>
    <cellStyle name="Comma 15 2 3 3 3 2 3" xfId="42638"/>
    <cellStyle name="Comma 15 2 3 3 3 3" xfId="42639"/>
    <cellStyle name="Comma 15 2 3 3 3 3 2" xfId="42640"/>
    <cellStyle name="Comma 15 2 3 3 3 3 3" xfId="42641"/>
    <cellStyle name="Comma 15 2 3 3 3 4" xfId="42642"/>
    <cellStyle name="Comma 15 2 3 3 3 4 2" xfId="42643"/>
    <cellStyle name="Comma 15 2 3 3 3 5" xfId="42644"/>
    <cellStyle name="Comma 15 2 3 3 3 6" xfId="42645"/>
    <cellStyle name="Comma 15 2 3 3 4" xfId="42646"/>
    <cellStyle name="Comma 15 2 3 3 4 2" xfId="42647"/>
    <cellStyle name="Comma 15 2 3 3 4 2 2" xfId="42648"/>
    <cellStyle name="Comma 15 2 3 3 4 2 3" xfId="42649"/>
    <cellStyle name="Comma 15 2 3 3 4 3" xfId="42650"/>
    <cellStyle name="Comma 15 2 3 3 4 3 2" xfId="42651"/>
    <cellStyle name="Comma 15 2 3 3 4 4" xfId="42652"/>
    <cellStyle name="Comma 15 2 3 3 4 5" xfId="42653"/>
    <cellStyle name="Comma 15 2 3 3 5" xfId="42654"/>
    <cellStyle name="Comma 15 2 3 3 5 2" xfId="42655"/>
    <cellStyle name="Comma 15 2 3 3 5 3" xfId="42656"/>
    <cellStyle name="Comma 15 2 3 3 6" xfId="42657"/>
    <cellStyle name="Comma 15 2 3 3 6 2" xfId="42658"/>
    <cellStyle name="Comma 15 2 3 3 6 3" xfId="42659"/>
    <cellStyle name="Comma 15 2 3 3 7" xfId="42660"/>
    <cellStyle name="Comma 15 2 3 3 7 2" xfId="42661"/>
    <cellStyle name="Comma 15 2 3 3 8" xfId="42662"/>
    <cellStyle name="Comma 15 2 3 3 9" xfId="42663"/>
    <cellStyle name="Comma 15 2 3 4" xfId="42664"/>
    <cellStyle name="Comma 15 2 3 4 2" xfId="42665"/>
    <cellStyle name="Comma 15 2 3 4 2 2" xfId="42666"/>
    <cellStyle name="Comma 15 2 3 4 2 2 2" xfId="42667"/>
    <cellStyle name="Comma 15 2 3 4 2 2 3" xfId="42668"/>
    <cellStyle name="Comma 15 2 3 4 2 3" xfId="42669"/>
    <cellStyle name="Comma 15 2 3 4 2 3 2" xfId="42670"/>
    <cellStyle name="Comma 15 2 3 4 2 3 3" xfId="42671"/>
    <cellStyle name="Comma 15 2 3 4 2 4" xfId="42672"/>
    <cellStyle name="Comma 15 2 3 4 2 4 2" xfId="42673"/>
    <cellStyle name="Comma 15 2 3 4 2 5" xfId="42674"/>
    <cellStyle name="Comma 15 2 3 4 2 6" xfId="42675"/>
    <cellStyle name="Comma 15 2 3 4 3" xfId="42676"/>
    <cellStyle name="Comma 15 2 3 4 3 2" xfId="42677"/>
    <cellStyle name="Comma 15 2 3 4 3 2 2" xfId="42678"/>
    <cellStyle name="Comma 15 2 3 4 3 2 3" xfId="42679"/>
    <cellStyle name="Comma 15 2 3 4 3 3" xfId="42680"/>
    <cellStyle name="Comma 15 2 3 4 3 3 2" xfId="42681"/>
    <cellStyle name="Comma 15 2 3 4 3 3 3" xfId="42682"/>
    <cellStyle name="Comma 15 2 3 4 3 4" xfId="42683"/>
    <cellStyle name="Comma 15 2 3 4 3 4 2" xfId="42684"/>
    <cellStyle name="Comma 15 2 3 4 3 5" xfId="42685"/>
    <cellStyle name="Comma 15 2 3 4 3 6" xfId="42686"/>
    <cellStyle name="Comma 15 2 3 4 4" xfId="42687"/>
    <cellStyle name="Comma 15 2 3 4 4 2" xfId="42688"/>
    <cellStyle name="Comma 15 2 3 4 4 2 2" xfId="42689"/>
    <cellStyle name="Comma 15 2 3 4 4 2 3" xfId="42690"/>
    <cellStyle name="Comma 15 2 3 4 4 3" xfId="42691"/>
    <cellStyle name="Comma 15 2 3 4 4 3 2" xfId="42692"/>
    <cellStyle name="Comma 15 2 3 4 4 4" xfId="42693"/>
    <cellStyle name="Comma 15 2 3 4 4 5" xfId="42694"/>
    <cellStyle name="Comma 15 2 3 4 5" xfId="42695"/>
    <cellStyle name="Comma 15 2 3 4 5 2" xfId="42696"/>
    <cellStyle name="Comma 15 2 3 4 5 3" xfId="42697"/>
    <cellStyle name="Comma 15 2 3 4 6" xfId="42698"/>
    <cellStyle name="Comma 15 2 3 4 6 2" xfId="42699"/>
    <cellStyle name="Comma 15 2 3 4 6 3" xfId="42700"/>
    <cellStyle name="Comma 15 2 3 4 7" xfId="42701"/>
    <cellStyle name="Comma 15 2 3 4 7 2" xfId="42702"/>
    <cellStyle name="Comma 15 2 3 4 8" xfId="42703"/>
    <cellStyle name="Comma 15 2 3 4 9" xfId="42704"/>
    <cellStyle name="Comma 15 2 3 5" xfId="42705"/>
    <cellStyle name="Comma 15 2 3 5 2" xfId="42706"/>
    <cellStyle name="Comma 15 2 3 5 2 2" xfId="42707"/>
    <cellStyle name="Comma 15 2 3 5 2 3" xfId="42708"/>
    <cellStyle name="Comma 15 2 3 5 3" xfId="42709"/>
    <cellStyle name="Comma 15 2 3 5 3 2" xfId="42710"/>
    <cellStyle name="Comma 15 2 3 5 3 3" xfId="42711"/>
    <cellStyle name="Comma 15 2 3 5 4" xfId="42712"/>
    <cellStyle name="Comma 15 2 3 5 4 2" xfId="42713"/>
    <cellStyle name="Comma 15 2 3 5 5" xfId="42714"/>
    <cellStyle name="Comma 15 2 3 5 6" xfId="42715"/>
    <cellStyle name="Comma 15 2 3 6" xfId="42716"/>
    <cellStyle name="Comma 15 2 3 6 2" xfId="42717"/>
    <cellStyle name="Comma 15 2 3 6 2 2" xfId="42718"/>
    <cellStyle name="Comma 15 2 3 6 2 3" xfId="42719"/>
    <cellStyle name="Comma 15 2 3 6 3" xfId="42720"/>
    <cellStyle name="Comma 15 2 3 6 3 2" xfId="42721"/>
    <cellStyle name="Comma 15 2 3 6 3 3" xfId="42722"/>
    <cellStyle name="Comma 15 2 3 6 4" xfId="42723"/>
    <cellStyle name="Comma 15 2 3 6 4 2" xfId="42724"/>
    <cellStyle name="Comma 15 2 3 6 5" xfId="42725"/>
    <cellStyle name="Comma 15 2 3 6 6" xfId="42726"/>
    <cellStyle name="Comma 15 2 3 7" xfId="42727"/>
    <cellStyle name="Comma 15 2 3 7 2" xfId="42728"/>
    <cellStyle name="Comma 15 2 3 7 2 2" xfId="42729"/>
    <cellStyle name="Comma 15 2 3 7 2 3" xfId="42730"/>
    <cellStyle name="Comma 15 2 3 7 3" xfId="42731"/>
    <cellStyle name="Comma 15 2 3 7 3 2" xfId="42732"/>
    <cellStyle name="Comma 15 2 3 7 4" xfId="42733"/>
    <cellStyle name="Comma 15 2 3 7 5" xfId="42734"/>
    <cellStyle name="Comma 15 2 3 8" xfId="42735"/>
    <cellStyle name="Comma 15 2 3 8 2" xfId="42736"/>
    <cellStyle name="Comma 15 2 3 8 3" xfId="42737"/>
    <cellStyle name="Comma 15 2 3 9" xfId="42738"/>
    <cellStyle name="Comma 15 2 3 9 2" xfId="42739"/>
    <cellStyle name="Comma 15 2 3 9 3" xfId="42740"/>
    <cellStyle name="Comma 15 2 4" xfId="42741"/>
    <cellStyle name="Comma 15 2 4 10" xfId="42742"/>
    <cellStyle name="Comma 15 2 4 2" xfId="42743"/>
    <cellStyle name="Comma 15 2 4 2 2" xfId="42744"/>
    <cellStyle name="Comma 15 2 4 2 2 2" xfId="42745"/>
    <cellStyle name="Comma 15 2 4 2 2 2 2" xfId="42746"/>
    <cellStyle name="Comma 15 2 4 2 2 2 3" xfId="42747"/>
    <cellStyle name="Comma 15 2 4 2 2 3" xfId="42748"/>
    <cellStyle name="Comma 15 2 4 2 2 3 2" xfId="42749"/>
    <cellStyle name="Comma 15 2 4 2 2 3 3" xfId="42750"/>
    <cellStyle name="Comma 15 2 4 2 2 4" xfId="42751"/>
    <cellStyle name="Comma 15 2 4 2 2 4 2" xfId="42752"/>
    <cellStyle name="Comma 15 2 4 2 2 5" xfId="42753"/>
    <cellStyle name="Comma 15 2 4 2 2 6" xfId="42754"/>
    <cellStyle name="Comma 15 2 4 2 3" xfId="42755"/>
    <cellStyle name="Comma 15 2 4 2 3 2" xfId="42756"/>
    <cellStyle name="Comma 15 2 4 2 3 2 2" xfId="42757"/>
    <cellStyle name="Comma 15 2 4 2 3 2 3" xfId="42758"/>
    <cellStyle name="Comma 15 2 4 2 3 3" xfId="42759"/>
    <cellStyle name="Comma 15 2 4 2 3 3 2" xfId="42760"/>
    <cellStyle name="Comma 15 2 4 2 3 3 3" xfId="42761"/>
    <cellStyle name="Comma 15 2 4 2 3 4" xfId="42762"/>
    <cellStyle name="Comma 15 2 4 2 3 4 2" xfId="42763"/>
    <cellStyle name="Comma 15 2 4 2 3 5" xfId="42764"/>
    <cellStyle name="Comma 15 2 4 2 3 6" xfId="42765"/>
    <cellStyle name="Comma 15 2 4 2 4" xfId="42766"/>
    <cellStyle name="Comma 15 2 4 2 4 2" xfId="42767"/>
    <cellStyle name="Comma 15 2 4 2 4 2 2" xfId="42768"/>
    <cellStyle name="Comma 15 2 4 2 4 2 3" xfId="42769"/>
    <cellStyle name="Comma 15 2 4 2 4 3" xfId="42770"/>
    <cellStyle name="Comma 15 2 4 2 4 3 2" xfId="42771"/>
    <cellStyle name="Comma 15 2 4 2 4 4" xfId="42772"/>
    <cellStyle name="Comma 15 2 4 2 4 5" xfId="42773"/>
    <cellStyle name="Comma 15 2 4 2 5" xfId="42774"/>
    <cellStyle name="Comma 15 2 4 2 5 2" xfId="42775"/>
    <cellStyle name="Comma 15 2 4 2 5 3" xfId="42776"/>
    <cellStyle name="Comma 15 2 4 2 6" xfId="42777"/>
    <cellStyle name="Comma 15 2 4 2 6 2" xfId="42778"/>
    <cellStyle name="Comma 15 2 4 2 6 3" xfId="42779"/>
    <cellStyle name="Comma 15 2 4 2 7" xfId="42780"/>
    <cellStyle name="Comma 15 2 4 2 7 2" xfId="42781"/>
    <cellStyle name="Comma 15 2 4 2 8" xfId="42782"/>
    <cellStyle name="Comma 15 2 4 2 9" xfId="42783"/>
    <cellStyle name="Comma 15 2 4 3" xfId="42784"/>
    <cellStyle name="Comma 15 2 4 3 2" xfId="42785"/>
    <cellStyle name="Comma 15 2 4 3 2 2" xfId="42786"/>
    <cellStyle name="Comma 15 2 4 3 2 3" xfId="42787"/>
    <cellStyle name="Comma 15 2 4 3 3" xfId="42788"/>
    <cellStyle name="Comma 15 2 4 3 3 2" xfId="42789"/>
    <cellStyle name="Comma 15 2 4 3 3 3" xfId="42790"/>
    <cellStyle name="Comma 15 2 4 3 4" xfId="42791"/>
    <cellStyle name="Comma 15 2 4 3 4 2" xfId="42792"/>
    <cellStyle name="Comma 15 2 4 3 5" xfId="42793"/>
    <cellStyle name="Comma 15 2 4 3 6" xfId="42794"/>
    <cellStyle name="Comma 15 2 4 4" xfId="42795"/>
    <cellStyle name="Comma 15 2 4 4 2" xfId="42796"/>
    <cellStyle name="Comma 15 2 4 4 2 2" xfId="42797"/>
    <cellStyle name="Comma 15 2 4 4 2 3" xfId="42798"/>
    <cellStyle name="Comma 15 2 4 4 3" xfId="42799"/>
    <cellStyle name="Comma 15 2 4 4 3 2" xfId="42800"/>
    <cellStyle name="Comma 15 2 4 4 3 3" xfId="42801"/>
    <cellStyle name="Comma 15 2 4 4 4" xfId="42802"/>
    <cellStyle name="Comma 15 2 4 4 4 2" xfId="42803"/>
    <cellStyle name="Comma 15 2 4 4 5" xfId="42804"/>
    <cellStyle name="Comma 15 2 4 4 6" xfId="42805"/>
    <cellStyle name="Comma 15 2 4 5" xfId="42806"/>
    <cellStyle name="Comma 15 2 4 5 2" xfId="42807"/>
    <cellStyle name="Comma 15 2 4 5 2 2" xfId="42808"/>
    <cellStyle name="Comma 15 2 4 5 2 3" xfId="42809"/>
    <cellStyle name="Comma 15 2 4 5 3" xfId="42810"/>
    <cellStyle name="Comma 15 2 4 5 3 2" xfId="42811"/>
    <cellStyle name="Comma 15 2 4 5 4" xfId="42812"/>
    <cellStyle name="Comma 15 2 4 5 5" xfId="42813"/>
    <cellStyle name="Comma 15 2 4 6" xfId="42814"/>
    <cellStyle name="Comma 15 2 4 6 2" xfId="42815"/>
    <cellStyle name="Comma 15 2 4 6 3" xfId="42816"/>
    <cellStyle name="Comma 15 2 4 7" xfId="42817"/>
    <cellStyle name="Comma 15 2 4 7 2" xfId="42818"/>
    <cellStyle name="Comma 15 2 4 7 3" xfId="42819"/>
    <cellStyle name="Comma 15 2 4 8" xfId="42820"/>
    <cellStyle name="Comma 15 2 4 8 2" xfId="42821"/>
    <cellStyle name="Comma 15 2 4 9" xfId="42822"/>
    <cellStyle name="Comma 15 2 5" xfId="42823"/>
    <cellStyle name="Comma 15 2 5 2" xfId="42824"/>
    <cellStyle name="Comma 15 2 5 2 2" xfId="42825"/>
    <cellStyle name="Comma 15 2 5 2 2 2" xfId="42826"/>
    <cellStyle name="Comma 15 2 5 2 2 3" xfId="42827"/>
    <cellStyle name="Comma 15 2 5 2 3" xfId="42828"/>
    <cellStyle name="Comma 15 2 5 2 3 2" xfId="42829"/>
    <cellStyle name="Comma 15 2 5 2 3 3" xfId="42830"/>
    <cellStyle name="Comma 15 2 5 2 4" xfId="42831"/>
    <cellStyle name="Comma 15 2 5 2 4 2" xfId="42832"/>
    <cellStyle name="Comma 15 2 5 2 5" xfId="42833"/>
    <cellStyle name="Comma 15 2 5 2 6" xfId="42834"/>
    <cellStyle name="Comma 15 2 5 3" xfId="42835"/>
    <cellStyle name="Comma 15 2 5 3 2" xfId="42836"/>
    <cellStyle name="Comma 15 2 5 3 2 2" xfId="42837"/>
    <cellStyle name="Comma 15 2 5 3 2 3" xfId="42838"/>
    <cellStyle name="Comma 15 2 5 3 3" xfId="42839"/>
    <cellStyle name="Comma 15 2 5 3 3 2" xfId="42840"/>
    <cellStyle name="Comma 15 2 5 3 3 3" xfId="42841"/>
    <cellStyle name="Comma 15 2 5 3 4" xfId="42842"/>
    <cellStyle name="Comma 15 2 5 3 4 2" xfId="42843"/>
    <cellStyle name="Comma 15 2 5 3 5" xfId="42844"/>
    <cellStyle name="Comma 15 2 5 3 6" xfId="42845"/>
    <cellStyle name="Comma 15 2 5 4" xfId="42846"/>
    <cellStyle name="Comma 15 2 5 4 2" xfId="42847"/>
    <cellStyle name="Comma 15 2 5 4 2 2" xfId="42848"/>
    <cellStyle name="Comma 15 2 5 4 2 3" xfId="42849"/>
    <cellStyle name="Comma 15 2 5 4 3" xfId="42850"/>
    <cellStyle name="Comma 15 2 5 4 3 2" xfId="42851"/>
    <cellStyle name="Comma 15 2 5 4 4" xfId="42852"/>
    <cellStyle name="Comma 15 2 5 4 5" xfId="42853"/>
    <cellStyle name="Comma 15 2 5 5" xfId="42854"/>
    <cellStyle name="Comma 15 2 5 5 2" xfId="42855"/>
    <cellStyle name="Comma 15 2 5 5 3" xfId="42856"/>
    <cellStyle name="Comma 15 2 5 6" xfId="42857"/>
    <cellStyle name="Comma 15 2 5 6 2" xfId="42858"/>
    <cellStyle name="Comma 15 2 5 6 3" xfId="42859"/>
    <cellStyle name="Comma 15 2 5 7" xfId="42860"/>
    <cellStyle name="Comma 15 2 5 7 2" xfId="42861"/>
    <cellStyle name="Comma 15 2 5 8" xfId="42862"/>
    <cellStyle name="Comma 15 2 5 9" xfId="42863"/>
    <cellStyle name="Comma 15 2 6" xfId="42864"/>
    <cellStyle name="Comma 15 2 6 2" xfId="42865"/>
    <cellStyle name="Comma 15 2 6 2 2" xfId="42866"/>
    <cellStyle name="Comma 15 2 6 2 2 2" xfId="42867"/>
    <cellStyle name="Comma 15 2 6 2 2 3" xfId="42868"/>
    <cellStyle name="Comma 15 2 6 2 3" xfId="42869"/>
    <cellStyle name="Comma 15 2 6 2 3 2" xfId="42870"/>
    <cellStyle name="Comma 15 2 6 2 3 3" xfId="42871"/>
    <cellStyle name="Comma 15 2 6 2 4" xfId="42872"/>
    <cellStyle name="Comma 15 2 6 2 4 2" xfId="42873"/>
    <cellStyle name="Comma 15 2 6 2 5" xfId="42874"/>
    <cellStyle name="Comma 15 2 6 2 6" xfId="42875"/>
    <cellStyle name="Comma 15 2 6 3" xfId="42876"/>
    <cellStyle name="Comma 15 2 6 3 2" xfId="42877"/>
    <cellStyle name="Comma 15 2 6 3 2 2" xfId="42878"/>
    <cellStyle name="Comma 15 2 6 3 2 3" xfId="42879"/>
    <cellStyle name="Comma 15 2 6 3 3" xfId="42880"/>
    <cellStyle name="Comma 15 2 6 3 3 2" xfId="42881"/>
    <cellStyle name="Comma 15 2 6 3 3 3" xfId="42882"/>
    <cellStyle name="Comma 15 2 6 3 4" xfId="42883"/>
    <cellStyle name="Comma 15 2 6 3 4 2" xfId="42884"/>
    <cellStyle name="Comma 15 2 6 3 5" xfId="42885"/>
    <cellStyle name="Comma 15 2 6 3 6" xfId="42886"/>
    <cellStyle name="Comma 15 2 6 4" xfId="42887"/>
    <cellStyle name="Comma 15 2 6 4 2" xfId="42888"/>
    <cellStyle name="Comma 15 2 6 4 2 2" xfId="42889"/>
    <cellStyle name="Comma 15 2 6 4 2 3" xfId="42890"/>
    <cellStyle name="Comma 15 2 6 4 3" xfId="42891"/>
    <cellStyle name="Comma 15 2 6 4 3 2" xfId="42892"/>
    <cellStyle name="Comma 15 2 6 4 4" xfId="42893"/>
    <cellStyle name="Comma 15 2 6 4 5" xfId="42894"/>
    <cellStyle name="Comma 15 2 6 5" xfId="42895"/>
    <cellStyle name="Comma 15 2 6 5 2" xfId="42896"/>
    <cellStyle name="Comma 15 2 6 5 3" xfId="42897"/>
    <cellStyle name="Comma 15 2 6 6" xfId="42898"/>
    <cellStyle name="Comma 15 2 6 6 2" xfId="42899"/>
    <cellStyle name="Comma 15 2 6 6 3" xfId="42900"/>
    <cellStyle name="Comma 15 2 6 7" xfId="42901"/>
    <cellStyle name="Comma 15 2 6 7 2" xfId="42902"/>
    <cellStyle name="Comma 15 2 6 8" xfId="42903"/>
    <cellStyle name="Comma 15 2 6 9" xfId="42904"/>
    <cellStyle name="Comma 15 2 7" xfId="42905"/>
    <cellStyle name="Comma 15 2 7 2" xfId="42906"/>
    <cellStyle name="Comma 15 2 7 2 2" xfId="42907"/>
    <cellStyle name="Comma 15 2 7 2 3" xfId="42908"/>
    <cellStyle name="Comma 15 2 7 3" xfId="42909"/>
    <cellStyle name="Comma 15 2 7 3 2" xfId="42910"/>
    <cellStyle name="Comma 15 2 7 3 3" xfId="42911"/>
    <cellStyle name="Comma 15 2 7 4" xfId="42912"/>
    <cellStyle name="Comma 15 2 7 4 2" xfId="42913"/>
    <cellStyle name="Comma 15 2 7 5" xfId="42914"/>
    <cellStyle name="Comma 15 2 7 6" xfId="42915"/>
    <cellStyle name="Comma 15 2 8" xfId="42916"/>
    <cellStyle name="Comma 15 2 8 2" xfId="42917"/>
    <cellStyle name="Comma 15 2 8 2 2" xfId="42918"/>
    <cellStyle name="Comma 15 2 8 2 3" xfId="42919"/>
    <cellStyle name="Comma 15 2 8 3" xfId="42920"/>
    <cellStyle name="Comma 15 2 8 3 2" xfId="42921"/>
    <cellStyle name="Comma 15 2 8 3 3" xfId="42922"/>
    <cellStyle name="Comma 15 2 8 4" xfId="42923"/>
    <cellStyle name="Comma 15 2 8 4 2" xfId="42924"/>
    <cellStyle name="Comma 15 2 8 5" xfId="42925"/>
    <cellStyle name="Comma 15 2 8 6" xfId="42926"/>
    <cellStyle name="Comma 15 2 9" xfId="42927"/>
    <cellStyle name="Comma 15 2 9 2" xfId="42928"/>
    <cellStyle name="Comma 15 2 9 2 2" xfId="42929"/>
    <cellStyle name="Comma 15 2 9 2 3" xfId="42930"/>
    <cellStyle name="Comma 15 2 9 3" xfId="42931"/>
    <cellStyle name="Comma 15 2 9 3 2" xfId="42932"/>
    <cellStyle name="Comma 15 2 9 4" xfId="42933"/>
    <cellStyle name="Comma 15 2 9 5" xfId="42934"/>
    <cellStyle name="Comma 15 3" xfId="9464"/>
    <cellStyle name="Comma 15 3 10" xfId="42935"/>
    <cellStyle name="Comma 15 3 10 2" xfId="42936"/>
    <cellStyle name="Comma 15 3 10 3" xfId="42937"/>
    <cellStyle name="Comma 15 3 11" xfId="42938"/>
    <cellStyle name="Comma 15 3 11 2" xfId="42939"/>
    <cellStyle name="Comma 15 3 12" xfId="42940"/>
    <cellStyle name="Comma 15 3 13" xfId="42941"/>
    <cellStyle name="Comma 15 3 2" xfId="42942"/>
    <cellStyle name="Comma 15 3 2 10" xfId="42943"/>
    <cellStyle name="Comma 15 3 2 10 2" xfId="42944"/>
    <cellStyle name="Comma 15 3 2 11" xfId="42945"/>
    <cellStyle name="Comma 15 3 2 12" xfId="42946"/>
    <cellStyle name="Comma 15 3 2 2" xfId="42947"/>
    <cellStyle name="Comma 15 3 2 2 10" xfId="42948"/>
    <cellStyle name="Comma 15 3 2 2 2" xfId="42949"/>
    <cellStyle name="Comma 15 3 2 2 2 2" xfId="42950"/>
    <cellStyle name="Comma 15 3 2 2 2 2 2" xfId="42951"/>
    <cellStyle name="Comma 15 3 2 2 2 2 2 2" xfId="42952"/>
    <cellStyle name="Comma 15 3 2 2 2 2 2 3" xfId="42953"/>
    <cellStyle name="Comma 15 3 2 2 2 2 3" xfId="42954"/>
    <cellStyle name="Comma 15 3 2 2 2 2 3 2" xfId="42955"/>
    <cellStyle name="Comma 15 3 2 2 2 2 3 3" xfId="42956"/>
    <cellStyle name="Comma 15 3 2 2 2 2 4" xfId="42957"/>
    <cellStyle name="Comma 15 3 2 2 2 2 4 2" xfId="42958"/>
    <cellStyle name="Comma 15 3 2 2 2 2 5" xfId="42959"/>
    <cellStyle name="Comma 15 3 2 2 2 2 6" xfId="42960"/>
    <cellStyle name="Comma 15 3 2 2 2 3" xfId="42961"/>
    <cellStyle name="Comma 15 3 2 2 2 3 2" xfId="42962"/>
    <cellStyle name="Comma 15 3 2 2 2 3 2 2" xfId="42963"/>
    <cellStyle name="Comma 15 3 2 2 2 3 2 3" xfId="42964"/>
    <cellStyle name="Comma 15 3 2 2 2 3 3" xfId="42965"/>
    <cellStyle name="Comma 15 3 2 2 2 3 3 2" xfId="42966"/>
    <cellStyle name="Comma 15 3 2 2 2 3 3 3" xfId="42967"/>
    <cellStyle name="Comma 15 3 2 2 2 3 4" xfId="42968"/>
    <cellStyle name="Comma 15 3 2 2 2 3 4 2" xfId="42969"/>
    <cellStyle name="Comma 15 3 2 2 2 3 5" xfId="42970"/>
    <cellStyle name="Comma 15 3 2 2 2 3 6" xfId="42971"/>
    <cellStyle name="Comma 15 3 2 2 2 4" xfId="42972"/>
    <cellStyle name="Comma 15 3 2 2 2 4 2" xfId="42973"/>
    <cellStyle name="Comma 15 3 2 2 2 4 2 2" xfId="42974"/>
    <cellStyle name="Comma 15 3 2 2 2 4 2 3" xfId="42975"/>
    <cellStyle name="Comma 15 3 2 2 2 4 3" xfId="42976"/>
    <cellStyle name="Comma 15 3 2 2 2 4 3 2" xfId="42977"/>
    <cellStyle name="Comma 15 3 2 2 2 4 4" xfId="42978"/>
    <cellStyle name="Comma 15 3 2 2 2 4 5" xfId="42979"/>
    <cellStyle name="Comma 15 3 2 2 2 5" xfId="42980"/>
    <cellStyle name="Comma 15 3 2 2 2 5 2" xfId="42981"/>
    <cellStyle name="Comma 15 3 2 2 2 5 3" xfId="42982"/>
    <cellStyle name="Comma 15 3 2 2 2 6" xfId="42983"/>
    <cellStyle name="Comma 15 3 2 2 2 6 2" xfId="42984"/>
    <cellStyle name="Comma 15 3 2 2 2 6 3" xfId="42985"/>
    <cellStyle name="Comma 15 3 2 2 2 7" xfId="42986"/>
    <cellStyle name="Comma 15 3 2 2 2 7 2" xfId="42987"/>
    <cellStyle name="Comma 15 3 2 2 2 8" xfId="42988"/>
    <cellStyle name="Comma 15 3 2 2 2 9" xfId="42989"/>
    <cellStyle name="Comma 15 3 2 2 3" xfId="42990"/>
    <cellStyle name="Comma 15 3 2 2 3 2" xfId="42991"/>
    <cellStyle name="Comma 15 3 2 2 3 2 2" xfId="42992"/>
    <cellStyle name="Comma 15 3 2 2 3 2 3" xfId="42993"/>
    <cellStyle name="Comma 15 3 2 2 3 3" xfId="42994"/>
    <cellStyle name="Comma 15 3 2 2 3 3 2" xfId="42995"/>
    <cellStyle name="Comma 15 3 2 2 3 3 3" xfId="42996"/>
    <cellStyle name="Comma 15 3 2 2 3 4" xfId="42997"/>
    <cellStyle name="Comma 15 3 2 2 3 4 2" xfId="42998"/>
    <cellStyle name="Comma 15 3 2 2 3 5" xfId="42999"/>
    <cellStyle name="Comma 15 3 2 2 3 6" xfId="43000"/>
    <cellStyle name="Comma 15 3 2 2 4" xfId="43001"/>
    <cellStyle name="Comma 15 3 2 2 4 2" xfId="43002"/>
    <cellStyle name="Comma 15 3 2 2 4 2 2" xfId="43003"/>
    <cellStyle name="Comma 15 3 2 2 4 2 3" xfId="43004"/>
    <cellStyle name="Comma 15 3 2 2 4 3" xfId="43005"/>
    <cellStyle name="Comma 15 3 2 2 4 3 2" xfId="43006"/>
    <cellStyle name="Comma 15 3 2 2 4 3 3" xfId="43007"/>
    <cellStyle name="Comma 15 3 2 2 4 4" xfId="43008"/>
    <cellStyle name="Comma 15 3 2 2 4 4 2" xfId="43009"/>
    <cellStyle name="Comma 15 3 2 2 4 5" xfId="43010"/>
    <cellStyle name="Comma 15 3 2 2 4 6" xfId="43011"/>
    <cellStyle name="Comma 15 3 2 2 5" xfId="43012"/>
    <cellStyle name="Comma 15 3 2 2 5 2" xfId="43013"/>
    <cellStyle name="Comma 15 3 2 2 5 2 2" xfId="43014"/>
    <cellStyle name="Comma 15 3 2 2 5 2 3" xfId="43015"/>
    <cellStyle name="Comma 15 3 2 2 5 3" xfId="43016"/>
    <cellStyle name="Comma 15 3 2 2 5 3 2" xfId="43017"/>
    <cellStyle name="Comma 15 3 2 2 5 4" xfId="43018"/>
    <cellStyle name="Comma 15 3 2 2 5 5" xfId="43019"/>
    <cellStyle name="Comma 15 3 2 2 6" xfId="43020"/>
    <cellStyle name="Comma 15 3 2 2 6 2" xfId="43021"/>
    <cellStyle name="Comma 15 3 2 2 6 3" xfId="43022"/>
    <cellStyle name="Comma 15 3 2 2 7" xfId="43023"/>
    <cellStyle name="Comma 15 3 2 2 7 2" xfId="43024"/>
    <cellStyle name="Comma 15 3 2 2 7 3" xfId="43025"/>
    <cellStyle name="Comma 15 3 2 2 8" xfId="43026"/>
    <cellStyle name="Comma 15 3 2 2 8 2" xfId="43027"/>
    <cellStyle name="Comma 15 3 2 2 9" xfId="43028"/>
    <cellStyle name="Comma 15 3 2 3" xfId="43029"/>
    <cellStyle name="Comma 15 3 2 3 2" xfId="43030"/>
    <cellStyle name="Comma 15 3 2 3 2 2" xfId="43031"/>
    <cellStyle name="Comma 15 3 2 3 2 2 2" xfId="43032"/>
    <cellStyle name="Comma 15 3 2 3 2 2 3" xfId="43033"/>
    <cellStyle name="Comma 15 3 2 3 2 3" xfId="43034"/>
    <cellStyle name="Comma 15 3 2 3 2 3 2" xfId="43035"/>
    <cellStyle name="Comma 15 3 2 3 2 3 3" xfId="43036"/>
    <cellStyle name="Comma 15 3 2 3 2 4" xfId="43037"/>
    <cellStyle name="Comma 15 3 2 3 2 4 2" xfId="43038"/>
    <cellStyle name="Comma 15 3 2 3 2 5" xfId="43039"/>
    <cellStyle name="Comma 15 3 2 3 2 6" xfId="43040"/>
    <cellStyle name="Comma 15 3 2 3 3" xfId="43041"/>
    <cellStyle name="Comma 15 3 2 3 3 2" xfId="43042"/>
    <cellStyle name="Comma 15 3 2 3 3 2 2" xfId="43043"/>
    <cellStyle name="Comma 15 3 2 3 3 2 3" xfId="43044"/>
    <cellStyle name="Comma 15 3 2 3 3 3" xfId="43045"/>
    <cellStyle name="Comma 15 3 2 3 3 3 2" xfId="43046"/>
    <cellStyle name="Comma 15 3 2 3 3 3 3" xfId="43047"/>
    <cellStyle name="Comma 15 3 2 3 3 4" xfId="43048"/>
    <cellStyle name="Comma 15 3 2 3 3 4 2" xfId="43049"/>
    <cellStyle name="Comma 15 3 2 3 3 5" xfId="43050"/>
    <cellStyle name="Comma 15 3 2 3 3 6" xfId="43051"/>
    <cellStyle name="Comma 15 3 2 3 4" xfId="43052"/>
    <cellStyle name="Comma 15 3 2 3 4 2" xfId="43053"/>
    <cellStyle name="Comma 15 3 2 3 4 2 2" xfId="43054"/>
    <cellStyle name="Comma 15 3 2 3 4 2 3" xfId="43055"/>
    <cellStyle name="Comma 15 3 2 3 4 3" xfId="43056"/>
    <cellStyle name="Comma 15 3 2 3 4 3 2" xfId="43057"/>
    <cellStyle name="Comma 15 3 2 3 4 4" xfId="43058"/>
    <cellStyle name="Comma 15 3 2 3 4 5" xfId="43059"/>
    <cellStyle name="Comma 15 3 2 3 5" xfId="43060"/>
    <cellStyle name="Comma 15 3 2 3 5 2" xfId="43061"/>
    <cellStyle name="Comma 15 3 2 3 5 3" xfId="43062"/>
    <cellStyle name="Comma 15 3 2 3 6" xfId="43063"/>
    <cellStyle name="Comma 15 3 2 3 6 2" xfId="43064"/>
    <cellStyle name="Comma 15 3 2 3 6 3" xfId="43065"/>
    <cellStyle name="Comma 15 3 2 3 7" xfId="43066"/>
    <cellStyle name="Comma 15 3 2 3 7 2" xfId="43067"/>
    <cellStyle name="Comma 15 3 2 3 8" xfId="43068"/>
    <cellStyle name="Comma 15 3 2 3 9" xfId="43069"/>
    <cellStyle name="Comma 15 3 2 4" xfId="43070"/>
    <cellStyle name="Comma 15 3 2 4 2" xfId="43071"/>
    <cellStyle name="Comma 15 3 2 4 2 2" xfId="43072"/>
    <cellStyle name="Comma 15 3 2 4 2 2 2" xfId="43073"/>
    <cellStyle name="Comma 15 3 2 4 2 2 3" xfId="43074"/>
    <cellStyle name="Comma 15 3 2 4 2 3" xfId="43075"/>
    <cellStyle name="Comma 15 3 2 4 2 3 2" xfId="43076"/>
    <cellStyle name="Comma 15 3 2 4 2 3 3" xfId="43077"/>
    <cellStyle name="Comma 15 3 2 4 2 4" xfId="43078"/>
    <cellStyle name="Comma 15 3 2 4 2 4 2" xfId="43079"/>
    <cellStyle name="Comma 15 3 2 4 2 5" xfId="43080"/>
    <cellStyle name="Comma 15 3 2 4 2 6" xfId="43081"/>
    <cellStyle name="Comma 15 3 2 4 3" xfId="43082"/>
    <cellStyle name="Comma 15 3 2 4 3 2" xfId="43083"/>
    <cellStyle name="Comma 15 3 2 4 3 2 2" xfId="43084"/>
    <cellStyle name="Comma 15 3 2 4 3 2 3" xfId="43085"/>
    <cellStyle name="Comma 15 3 2 4 3 3" xfId="43086"/>
    <cellStyle name="Comma 15 3 2 4 3 3 2" xfId="43087"/>
    <cellStyle name="Comma 15 3 2 4 3 3 3" xfId="43088"/>
    <cellStyle name="Comma 15 3 2 4 3 4" xfId="43089"/>
    <cellStyle name="Comma 15 3 2 4 3 4 2" xfId="43090"/>
    <cellStyle name="Comma 15 3 2 4 3 5" xfId="43091"/>
    <cellStyle name="Comma 15 3 2 4 3 6" xfId="43092"/>
    <cellStyle name="Comma 15 3 2 4 4" xfId="43093"/>
    <cellStyle name="Comma 15 3 2 4 4 2" xfId="43094"/>
    <cellStyle name="Comma 15 3 2 4 4 2 2" xfId="43095"/>
    <cellStyle name="Comma 15 3 2 4 4 2 3" xfId="43096"/>
    <cellStyle name="Comma 15 3 2 4 4 3" xfId="43097"/>
    <cellStyle name="Comma 15 3 2 4 4 3 2" xfId="43098"/>
    <cellStyle name="Comma 15 3 2 4 4 4" xfId="43099"/>
    <cellStyle name="Comma 15 3 2 4 4 5" xfId="43100"/>
    <cellStyle name="Comma 15 3 2 4 5" xfId="43101"/>
    <cellStyle name="Comma 15 3 2 4 5 2" xfId="43102"/>
    <cellStyle name="Comma 15 3 2 4 5 3" xfId="43103"/>
    <cellStyle name="Comma 15 3 2 4 6" xfId="43104"/>
    <cellStyle name="Comma 15 3 2 4 6 2" xfId="43105"/>
    <cellStyle name="Comma 15 3 2 4 6 3" xfId="43106"/>
    <cellStyle name="Comma 15 3 2 4 7" xfId="43107"/>
    <cellStyle name="Comma 15 3 2 4 7 2" xfId="43108"/>
    <cellStyle name="Comma 15 3 2 4 8" xfId="43109"/>
    <cellStyle name="Comma 15 3 2 4 9" xfId="43110"/>
    <cellStyle name="Comma 15 3 2 5" xfId="43111"/>
    <cellStyle name="Comma 15 3 2 5 2" xfId="43112"/>
    <cellStyle name="Comma 15 3 2 5 2 2" xfId="43113"/>
    <cellStyle name="Comma 15 3 2 5 2 3" xfId="43114"/>
    <cellStyle name="Comma 15 3 2 5 3" xfId="43115"/>
    <cellStyle name="Comma 15 3 2 5 3 2" xfId="43116"/>
    <cellStyle name="Comma 15 3 2 5 3 3" xfId="43117"/>
    <cellStyle name="Comma 15 3 2 5 4" xfId="43118"/>
    <cellStyle name="Comma 15 3 2 5 4 2" xfId="43119"/>
    <cellStyle name="Comma 15 3 2 5 5" xfId="43120"/>
    <cellStyle name="Comma 15 3 2 5 6" xfId="43121"/>
    <cellStyle name="Comma 15 3 2 6" xfId="43122"/>
    <cellStyle name="Comma 15 3 2 6 2" xfId="43123"/>
    <cellStyle name="Comma 15 3 2 6 2 2" xfId="43124"/>
    <cellStyle name="Comma 15 3 2 6 2 3" xfId="43125"/>
    <cellStyle name="Comma 15 3 2 6 3" xfId="43126"/>
    <cellStyle name="Comma 15 3 2 6 3 2" xfId="43127"/>
    <cellStyle name="Comma 15 3 2 6 3 3" xfId="43128"/>
    <cellStyle name="Comma 15 3 2 6 4" xfId="43129"/>
    <cellStyle name="Comma 15 3 2 6 4 2" xfId="43130"/>
    <cellStyle name="Comma 15 3 2 6 5" xfId="43131"/>
    <cellStyle name="Comma 15 3 2 6 6" xfId="43132"/>
    <cellStyle name="Comma 15 3 2 7" xfId="43133"/>
    <cellStyle name="Comma 15 3 2 7 2" xfId="43134"/>
    <cellStyle name="Comma 15 3 2 7 2 2" xfId="43135"/>
    <cellStyle name="Comma 15 3 2 7 2 3" xfId="43136"/>
    <cellStyle name="Comma 15 3 2 7 3" xfId="43137"/>
    <cellStyle name="Comma 15 3 2 7 3 2" xfId="43138"/>
    <cellStyle name="Comma 15 3 2 7 4" xfId="43139"/>
    <cellStyle name="Comma 15 3 2 7 5" xfId="43140"/>
    <cellStyle name="Comma 15 3 2 8" xfId="43141"/>
    <cellStyle name="Comma 15 3 2 8 2" xfId="43142"/>
    <cellStyle name="Comma 15 3 2 8 3" xfId="43143"/>
    <cellStyle name="Comma 15 3 2 9" xfId="43144"/>
    <cellStyle name="Comma 15 3 2 9 2" xfId="43145"/>
    <cellStyle name="Comma 15 3 2 9 3" xfId="43146"/>
    <cellStyle name="Comma 15 3 3" xfId="43147"/>
    <cellStyle name="Comma 15 3 3 10" xfId="43148"/>
    <cellStyle name="Comma 15 3 3 2" xfId="43149"/>
    <cellStyle name="Comma 15 3 3 2 2" xfId="43150"/>
    <cellStyle name="Comma 15 3 3 2 2 2" xfId="43151"/>
    <cellStyle name="Comma 15 3 3 2 2 2 2" xfId="43152"/>
    <cellStyle name="Comma 15 3 3 2 2 2 3" xfId="43153"/>
    <cellStyle name="Comma 15 3 3 2 2 3" xfId="43154"/>
    <cellStyle name="Comma 15 3 3 2 2 3 2" xfId="43155"/>
    <cellStyle name="Comma 15 3 3 2 2 3 3" xfId="43156"/>
    <cellStyle name="Comma 15 3 3 2 2 4" xfId="43157"/>
    <cellStyle name="Comma 15 3 3 2 2 4 2" xfId="43158"/>
    <cellStyle name="Comma 15 3 3 2 2 5" xfId="43159"/>
    <cellStyle name="Comma 15 3 3 2 2 6" xfId="43160"/>
    <cellStyle name="Comma 15 3 3 2 3" xfId="43161"/>
    <cellStyle name="Comma 15 3 3 2 3 2" xfId="43162"/>
    <cellStyle name="Comma 15 3 3 2 3 2 2" xfId="43163"/>
    <cellStyle name="Comma 15 3 3 2 3 2 3" xfId="43164"/>
    <cellStyle name="Comma 15 3 3 2 3 3" xfId="43165"/>
    <cellStyle name="Comma 15 3 3 2 3 3 2" xfId="43166"/>
    <cellStyle name="Comma 15 3 3 2 3 3 3" xfId="43167"/>
    <cellStyle name="Comma 15 3 3 2 3 4" xfId="43168"/>
    <cellStyle name="Comma 15 3 3 2 3 4 2" xfId="43169"/>
    <cellStyle name="Comma 15 3 3 2 3 5" xfId="43170"/>
    <cellStyle name="Comma 15 3 3 2 3 6" xfId="43171"/>
    <cellStyle name="Comma 15 3 3 2 4" xfId="43172"/>
    <cellStyle name="Comma 15 3 3 2 4 2" xfId="43173"/>
    <cellStyle name="Comma 15 3 3 2 4 2 2" xfId="43174"/>
    <cellStyle name="Comma 15 3 3 2 4 2 3" xfId="43175"/>
    <cellStyle name="Comma 15 3 3 2 4 3" xfId="43176"/>
    <cellStyle name="Comma 15 3 3 2 4 3 2" xfId="43177"/>
    <cellStyle name="Comma 15 3 3 2 4 4" xfId="43178"/>
    <cellStyle name="Comma 15 3 3 2 4 5" xfId="43179"/>
    <cellStyle name="Comma 15 3 3 2 5" xfId="43180"/>
    <cellStyle name="Comma 15 3 3 2 5 2" xfId="43181"/>
    <cellStyle name="Comma 15 3 3 2 5 3" xfId="43182"/>
    <cellStyle name="Comma 15 3 3 2 6" xfId="43183"/>
    <cellStyle name="Comma 15 3 3 2 6 2" xfId="43184"/>
    <cellStyle name="Comma 15 3 3 2 6 3" xfId="43185"/>
    <cellStyle name="Comma 15 3 3 2 7" xfId="43186"/>
    <cellStyle name="Comma 15 3 3 2 7 2" xfId="43187"/>
    <cellStyle name="Comma 15 3 3 2 8" xfId="43188"/>
    <cellStyle name="Comma 15 3 3 2 9" xfId="43189"/>
    <cellStyle name="Comma 15 3 3 3" xfId="43190"/>
    <cellStyle name="Comma 15 3 3 3 2" xfId="43191"/>
    <cellStyle name="Comma 15 3 3 3 2 2" xfId="43192"/>
    <cellStyle name="Comma 15 3 3 3 2 3" xfId="43193"/>
    <cellStyle name="Comma 15 3 3 3 3" xfId="43194"/>
    <cellStyle name="Comma 15 3 3 3 3 2" xfId="43195"/>
    <cellStyle name="Comma 15 3 3 3 3 3" xfId="43196"/>
    <cellStyle name="Comma 15 3 3 3 4" xfId="43197"/>
    <cellStyle name="Comma 15 3 3 3 4 2" xfId="43198"/>
    <cellStyle name="Comma 15 3 3 3 5" xfId="43199"/>
    <cellStyle name="Comma 15 3 3 3 6" xfId="43200"/>
    <cellStyle name="Comma 15 3 3 4" xfId="43201"/>
    <cellStyle name="Comma 15 3 3 4 2" xfId="43202"/>
    <cellStyle name="Comma 15 3 3 4 2 2" xfId="43203"/>
    <cellStyle name="Comma 15 3 3 4 2 3" xfId="43204"/>
    <cellStyle name="Comma 15 3 3 4 3" xfId="43205"/>
    <cellStyle name="Comma 15 3 3 4 3 2" xfId="43206"/>
    <cellStyle name="Comma 15 3 3 4 3 3" xfId="43207"/>
    <cellStyle name="Comma 15 3 3 4 4" xfId="43208"/>
    <cellStyle name="Comma 15 3 3 4 4 2" xfId="43209"/>
    <cellStyle name="Comma 15 3 3 4 5" xfId="43210"/>
    <cellStyle name="Comma 15 3 3 4 6" xfId="43211"/>
    <cellStyle name="Comma 15 3 3 5" xfId="43212"/>
    <cellStyle name="Comma 15 3 3 5 2" xfId="43213"/>
    <cellStyle name="Comma 15 3 3 5 2 2" xfId="43214"/>
    <cellStyle name="Comma 15 3 3 5 2 3" xfId="43215"/>
    <cellStyle name="Comma 15 3 3 5 3" xfId="43216"/>
    <cellStyle name="Comma 15 3 3 5 3 2" xfId="43217"/>
    <cellStyle name="Comma 15 3 3 5 4" xfId="43218"/>
    <cellStyle name="Comma 15 3 3 5 5" xfId="43219"/>
    <cellStyle name="Comma 15 3 3 6" xfId="43220"/>
    <cellStyle name="Comma 15 3 3 6 2" xfId="43221"/>
    <cellStyle name="Comma 15 3 3 6 3" xfId="43222"/>
    <cellStyle name="Comma 15 3 3 7" xfId="43223"/>
    <cellStyle name="Comma 15 3 3 7 2" xfId="43224"/>
    <cellStyle name="Comma 15 3 3 7 3" xfId="43225"/>
    <cellStyle name="Comma 15 3 3 8" xfId="43226"/>
    <cellStyle name="Comma 15 3 3 8 2" xfId="43227"/>
    <cellStyle name="Comma 15 3 3 9" xfId="43228"/>
    <cellStyle name="Comma 15 3 4" xfId="43229"/>
    <cellStyle name="Comma 15 3 4 2" xfId="43230"/>
    <cellStyle name="Comma 15 3 4 2 2" xfId="43231"/>
    <cellStyle name="Comma 15 3 4 2 2 2" xfId="43232"/>
    <cellStyle name="Comma 15 3 4 2 2 3" xfId="43233"/>
    <cellStyle name="Comma 15 3 4 2 3" xfId="43234"/>
    <cellStyle name="Comma 15 3 4 2 3 2" xfId="43235"/>
    <cellStyle name="Comma 15 3 4 2 3 3" xfId="43236"/>
    <cellStyle name="Comma 15 3 4 2 4" xfId="43237"/>
    <cellStyle name="Comma 15 3 4 2 4 2" xfId="43238"/>
    <cellStyle name="Comma 15 3 4 2 5" xfId="43239"/>
    <cellStyle name="Comma 15 3 4 2 6" xfId="43240"/>
    <cellStyle name="Comma 15 3 4 3" xfId="43241"/>
    <cellStyle name="Comma 15 3 4 3 2" xfId="43242"/>
    <cellStyle name="Comma 15 3 4 3 2 2" xfId="43243"/>
    <cellStyle name="Comma 15 3 4 3 2 3" xfId="43244"/>
    <cellStyle name="Comma 15 3 4 3 3" xfId="43245"/>
    <cellStyle name="Comma 15 3 4 3 3 2" xfId="43246"/>
    <cellStyle name="Comma 15 3 4 3 3 3" xfId="43247"/>
    <cellStyle name="Comma 15 3 4 3 4" xfId="43248"/>
    <cellStyle name="Comma 15 3 4 3 4 2" xfId="43249"/>
    <cellStyle name="Comma 15 3 4 3 5" xfId="43250"/>
    <cellStyle name="Comma 15 3 4 3 6" xfId="43251"/>
    <cellStyle name="Comma 15 3 4 4" xfId="43252"/>
    <cellStyle name="Comma 15 3 4 4 2" xfId="43253"/>
    <cellStyle name="Comma 15 3 4 4 2 2" xfId="43254"/>
    <cellStyle name="Comma 15 3 4 4 2 3" xfId="43255"/>
    <cellStyle name="Comma 15 3 4 4 3" xfId="43256"/>
    <cellStyle name="Comma 15 3 4 4 3 2" xfId="43257"/>
    <cellStyle name="Comma 15 3 4 4 4" xfId="43258"/>
    <cellStyle name="Comma 15 3 4 4 5" xfId="43259"/>
    <cellStyle name="Comma 15 3 4 5" xfId="43260"/>
    <cellStyle name="Comma 15 3 4 5 2" xfId="43261"/>
    <cellStyle name="Comma 15 3 4 5 3" xfId="43262"/>
    <cellStyle name="Comma 15 3 4 6" xfId="43263"/>
    <cellStyle name="Comma 15 3 4 6 2" xfId="43264"/>
    <cellStyle name="Comma 15 3 4 6 3" xfId="43265"/>
    <cellStyle name="Comma 15 3 4 7" xfId="43266"/>
    <cellStyle name="Comma 15 3 4 7 2" xfId="43267"/>
    <cellStyle name="Comma 15 3 4 8" xfId="43268"/>
    <cellStyle name="Comma 15 3 4 9" xfId="43269"/>
    <cellStyle name="Comma 15 3 5" xfId="43270"/>
    <cellStyle name="Comma 15 3 5 2" xfId="43271"/>
    <cellStyle name="Comma 15 3 5 2 2" xfId="43272"/>
    <cellStyle name="Comma 15 3 5 2 2 2" xfId="43273"/>
    <cellStyle name="Comma 15 3 5 2 2 3" xfId="43274"/>
    <cellStyle name="Comma 15 3 5 2 3" xfId="43275"/>
    <cellStyle name="Comma 15 3 5 2 3 2" xfId="43276"/>
    <cellStyle name="Comma 15 3 5 2 3 3" xfId="43277"/>
    <cellStyle name="Comma 15 3 5 2 4" xfId="43278"/>
    <cellStyle name="Comma 15 3 5 2 4 2" xfId="43279"/>
    <cellStyle name="Comma 15 3 5 2 5" xfId="43280"/>
    <cellStyle name="Comma 15 3 5 2 6" xfId="43281"/>
    <cellStyle name="Comma 15 3 5 3" xfId="43282"/>
    <cellStyle name="Comma 15 3 5 3 2" xfId="43283"/>
    <cellStyle name="Comma 15 3 5 3 2 2" xfId="43284"/>
    <cellStyle name="Comma 15 3 5 3 2 3" xfId="43285"/>
    <cellStyle name="Comma 15 3 5 3 3" xfId="43286"/>
    <cellStyle name="Comma 15 3 5 3 3 2" xfId="43287"/>
    <cellStyle name="Comma 15 3 5 3 3 3" xfId="43288"/>
    <cellStyle name="Comma 15 3 5 3 4" xfId="43289"/>
    <cellStyle name="Comma 15 3 5 3 4 2" xfId="43290"/>
    <cellStyle name="Comma 15 3 5 3 5" xfId="43291"/>
    <cellStyle name="Comma 15 3 5 3 6" xfId="43292"/>
    <cellStyle name="Comma 15 3 5 4" xfId="43293"/>
    <cellStyle name="Comma 15 3 5 4 2" xfId="43294"/>
    <cellStyle name="Comma 15 3 5 4 2 2" xfId="43295"/>
    <cellStyle name="Comma 15 3 5 4 2 3" xfId="43296"/>
    <cellStyle name="Comma 15 3 5 4 3" xfId="43297"/>
    <cellStyle name="Comma 15 3 5 4 3 2" xfId="43298"/>
    <cellStyle name="Comma 15 3 5 4 4" xfId="43299"/>
    <cellStyle name="Comma 15 3 5 4 5" xfId="43300"/>
    <cellStyle name="Comma 15 3 5 5" xfId="43301"/>
    <cellStyle name="Comma 15 3 5 5 2" xfId="43302"/>
    <cellStyle name="Comma 15 3 5 5 3" xfId="43303"/>
    <cellStyle name="Comma 15 3 5 6" xfId="43304"/>
    <cellStyle name="Comma 15 3 5 6 2" xfId="43305"/>
    <cellStyle name="Comma 15 3 5 6 3" xfId="43306"/>
    <cellStyle name="Comma 15 3 5 7" xfId="43307"/>
    <cellStyle name="Comma 15 3 5 7 2" xfId="43308"/>
    <cellStyle name="Comma 15 3 5 8" xfId="43309"/>
    <cellStyle name="Comma 15 3 5 9" xfId="43310"/>
    <cellStyle name="Comma 15 3 6" xfId="43311"/>
    <cellStyle name="Comma 15 3 6 2" xfId="43312"/>
    <cellStyle name="Comma 15 3 6 2 2" xfId="43313"/>
    <cellStyle name="Comma 15 3 6 2 3" xfId="43314"/>
    <cellStyle name="Comma 15 3 6 3" xfId="43315"/>
    <cellStyle name="Comma 15 3 6 3 2" xfId="43316"/>
    <cellStyle name="Comma 15 3 6 3 3" xfId="43317"/>
    <cellStyle name="Comma 15 3 6 4" xfId="43318"/>
    <cellStyle name="Comma 15 3 6 4 2" xfId="43319"/>
    <cellStyle name="Comma 15 3 6 5" xfId="43320"/>
    <cellStyle name="Comma 15 3 6 6" xfId="43321"/>
    <cellStyle name="Comma 15 3 7" xfId="43322"/>
    <cellStyle name="Comma 15 3 7 2" xfId="43323"/>
    <cellStyle name="Comma 15 3 7 2 2" xfId="43324"/>
    <cellStyle name="Comma 15 3 7 2 3" xfId="43325"/>
    <cellStyle name="Comma 15 3 7 3" xfId="43326"/>
    <cellStyle name="Comma 15 3 7 3 2" xfId="43327"/>
    <cellStyle name="Comma 15 3 7 3 3" xfId="43328"/>
    <cellStyle name="Comma 15 3 7 4" xfId="43329"/>
    <cellStyle name="Comma 15 3 7 4 2" xfId="43330"/>
    <cellStyle name="Comma 15 3 7 5" xfId="43331"/>
    <cellStyle name="Comma 15 3 7 6" xfId="43332"/>
    <cellStyle name="Comma 15 3 8" xfId="43333"/>
    <cellStyle name="Comma 15 3 8 2" xfId="43334"/>
    <cellStyle name="Comma 15 3 8 2 2" xfId="43335"/>
    <cellStyle name="Comma 15 3 8 2 3" xfId="43336"/>
    <cellStyle name="Comma 15 3 8 3" xfId="43337"/>
    <cellStyle name="Comma 15 3 8 3 2" xfId="43338"/>
    <cellStyle name="Comma 15 3 8 4" xfId="43339"/>
    <cellStyle name="Comma 15 3 8 5" xfId="43340"/>
    <cellStyle name="Comma 15 3 9" xfId="43341"/>
    <cellStyle name="Comma 15 3 9 2" xfId="43342"/>
    <cellStyle name="Comma 15 3 9 3" xfId="43343"/>
    <cellStyle name="Comma 15 4" xfId="9465"/>
    <cellStyle name="Comma 15 4 10" xfId="43344"/>
    <cellStyle name="Comma 15 4 10 2" xfId="43345"/>
    <cellStyle name="Comma 15 4 11" xfId="43346"/>
    <cellStyle name="Comma 15 4 12" xfId="43347"/>
    <cellStyle name="Comma 15 4 2" xfId="43348"/>
    <cellStyle name="Comma 15 4 2 10" xfId="43349"/>
    <cellStyle name="Comma 15 4 2 2" xfId="43350"/>
    <cellStyle name="Comma 15 4 2 2 2" xfId="43351"/>
    <cellStyle name="Comma 15 4 2 2 2 2" xfId="43352"/>
    <cellStyle name="Comma 15 4 2 2 2 2 2" xfId="43353"/>
    <cellStyle name="Comma 15 4 2 2 2 2 3" xfId="43354"/>
    <cellStyle name="Comma 15 4 2 2 2 3" xfId="43355"/>
    <cellStyle name="Comma 15 4 2 2 2 3 2" xfId="43356"/>
    <cellStyle name="Comma 15 4 2 2 2 3 3" xfId="43357"/>
    <cellStyle name="Comma 15 4 2 2 2 4" xfId="43358"/>
    <cellStyle name="Comma 15 4 2 2 2 4 2" xfId="43359"/>
    <cellStyle name="Comma 15 4 2 2 2 5" xfId="43360"/>
    <cellStyle name="Comma 15 4 2 2 2 6" xfId="43361"/>
    <cellStyle name="Comma 15 4 2 2 3" xfId="43362"/>
    <cellStyle name="Comma 15 4 2 2 3 2" xfId="43363"/>
    <cellStyle name="Comma 15 4 2 2 3 2 2" xfId="43364"/>
    <cellStyle name="Comma 15 4 2 2 3 2 3" xfId="43365"/>
    <cellStyle name="Comma 15 4 2 2 3 3" xfId="43366"/>
    <cellStyle name="Comma 15 4 2 2 3 3 2" xfId="43367"/>
    <cellStyle name="Comma 15 4 2 2 3 3 3" xfId="43368"/>
    <cellStyle name="Comma 15 4 2 2 3 4" xfId="43369"/>
    <cellStyle name="Comma 15 4 2 2 3 4 2" xfId="43370"/>
    <cellStyle name="Comma 15 4 2 2 3 5" xfId="43371"/>
    <cellStyle name="Comma 15 4 2 2 3 6" xfId="43372"/>
    <cellStyle name="Comma 15 4 2 2 4" xfId="43373"/>
    <cellStyle name="Comma 15 4 2 2 4 2" xfId="43374"/>
    <cellStyle name="Comma 15 4 2 2 4 2 2" xfId="43375"/>
    <cellStyle name="Comma 15 4 2 2 4 2 3" xfId="43376"/>
    <cellStyle name="Comma 15 4 2 2 4 3" xfId="43377"/>
    <cellStyle name="Comma 15 4 2 2 4 3 2" xfId="43378"/>
    <cellStyle name="Comma 15 4 2 2 4 4" xfId="43379"/>
    <cellStyle name="Comma 15 4 2 2 4 5" xfId="43380"/>
    <cellStyle name="Comma 15 4 2 2 5" xfId="43381"/>
    <cellStyle name="Comma 15 4 2 2 5 2" xfId="43382"/>
    <cellStyle name="Comma 15 4 2 2 5 3" xfId="43383"/>
    <cellStyle name="Comma 15 4 2 2 6" xfId="43384"/>
    <cellStyle name="Comma 15 4 2 2 6 2" xfId="43385"/>
    <cellStyle name="Comma 15 4 2 2 6 3" xfId="43386"/>
    <cellStyle name="Comma 15 4 2 2 7" xfId="43387"/>
    <cellStyle name="Comma 15 4 2 2 7 2" xfId="43388"/>
    <cellStyle name="Comma 15 4 2 2 8" xfId="43389"/>
    <cellStyle name="Comma 15 4 2 2 9" xfId="43390"/>
    <cellStyle name="Comma 15 4 2 3" xfId="43391"/>
    <cellStyle name="Comma 15 4 2 3 2" xfId="43392"/>
    <cellStyle name="Comma 15 4 2 3 2 2" xfId="43393"/>
    <cellStyle name="Comma 15 4 2 3 2 3" xfId="43394"/>
    <cellStyle name="Comma 15 4 2 3 3" xfId="43395"/>
    <cellStyle name="Comma 15 4 2 3 3 2" xfId="43396"/>
    <cellStyle name="Comma 15 4 2 3 3 3" xfId="43397"/>
    <cellStyle name="Comma 15 4 2 3 4" xfId="43398"/>
    <cellStyle name="Comma 15 4 2 3 4 2" xfId="43399"/>
    <cellStyle name="Comma 15 4 2 3 5" xfId="43400"/>
    <cellStyle name="Comma 15 4 2 3 6" xfId="43401"/>
    <cellStyle name="Comma 15 4 2 4" xfId="43402"/>
    <cellStyle name="Comma 15 4 2 4 2" xfId="43403"/>
    <cellStyle name="Comma 15 4 2 4 2 2" xfId="43404"/>
    <cellStyle name="Comma 15 4 2 4 2 3" xfId="43405"/>
    <cellStyle name="Comma 15 4 2 4 3" xfId="43406"/>
    <cellStyle name="Comma 15 4 2 4 3 2" xfId="43407"/>
    <cellStyle name="Comma 15 4 2 4 3 3" xfId="43408"/>
    <cellStyle name="Comma 15 4 2 4 4" xfId="43409"/>
    <cellStyle name="Comma 15 4 2 4 4 2" xfId="43410"/>
    <cellStyle name="Comma 15 4 2 4 5" xfId="43411"/>
    <cellStyle name="Comma 15 4 2 4 6" xfId="43412"/>
    <cellStyle name="Comma 15 4 2 5" xfId="43413"/>
    <cellStyle name="Comma 15 4 2 5 2" xfId="43414"/>
    <cellStyle name="Comma 15 4 2 5 2 2" xfId="43415"/>
    <cellStyle name="Comma 15 4 2 5 2 3" xfId="43416"/>
    <cellStyle name="Comma 15 4 2 5 3" xfId="43417"/>
    <cellStyle name="Comma 15 4 2 5 3 2" xfId="43418"/>
    <cellStyle name="Comma 15 4 2 5 4" xfId="43419"/>
    <cellStyle name="Comma 15 4 2 5 5" xfId="43420"/>
    <cellStyle name="Comma 15 4 2 6" xfId="43421"/>
    <cellStyle name="Comma 15 4 2 6 2" xfId="43422"/>
    <cellStyle name="Comma 15 4 2 6 3" xfId="43423"/>
    <cellStyle name="Comma 15 4 2 7" xfId="43424"/>
    <cellStyle name="Comma 15 4 2 7 2" xfId="43425"/>
    <cellStyle name="Comma 15 4 2 7 3" xfId="43426"/>
    <cellStyle name="Comma 15 4 2 8" xfId="43427"/>
    <cellStyle name="Comma 15 4 2 8 2" xfId="43428"/>
    <cellStyle name="Comma 15 4 2 9" xfId="43429"/>
    <cellStyle name="Comma 15 4 3" xfId="43430"/>
    <cellStyle name="Comma 15 4 3 2" xfId="43431"/>
    <cellStyle name="Comma 15 4 3 2 2" xfId="43432"/>
    <cellStyle name="Comma 15 4 3 2 2 2" xfId="43433"/>
    <cellStyle name="Comma 15 4 3 2 2 3" xfId="43434"/>
    <cellStyle name="Comma 15 4 3 2 3" xfId="43435"/>
    <cellStyle name="Comma 15 4 3 2 3 2" xfId="43436"/>
    <cellStyle name="Comma 15 4 3 2 3 3" xfId="43437"/>
    <cellStyle name="Comma 15 4 3 2 4" xfId="43438"/>
    <cellStyle name="Comma 15 4 3 2 4 2" xfId="43439"/>
    <cellStyle name="Comma 15 4 3 2 5" xfId="43440"/>
    <cellStyle name="Comma 15 4 3 2 6" xfId="43441"/>
    <cellStyle name="Comma 15 4 3 3" xfId="43442"/>
    <cellStyle name="Comma 15 4 3 3 2" xfId="43443"/>
    <cellStyle name="Comma 15 4 3 3 2 2" xfId="43444"/>
    <cellStyle name="Comma 15 4 3 3 2 3" xfId="43445"/>
    <cellStyle name="Comma 15 4 3 3 3" xfId="43446"/>
    <cellStyle name="Comma 15 4 3 3 3 2" xfId="43447"/>
    <cellStyle name="Comma 15 4 3 3 3 3" xfId="43448"/>
    <cellStyle name="Comma 15 4 3 3 4" xfId="43449"/>
    <cellStyle name="Comma 15 4 3 3 4 2" xfId="43450"/>
    <cellStyle name="Comma 15 4 3 3 5" xfId="43451"/>
    <cellStyle name="Comma 15 4 3 3 6" xfId="43452"/>
    <cellStyle name="Comma 15 4 3 4" xfId="43453"/>
    <cellStyle name="Comma 15 4 3 4 2" xfId="43454"/>
    <cellStyle name="Comma 15 4 3 4 2 2" xfId="43455"/>
    <cellStyle name="Comma 15 4 3 4 2 3" xfId="43456"/>
    <cellStyle name="Comma 15 4 3 4 3" xfId="43457"/>
    <cellStyle name="Comma 15 4 3 4 3 2" xfId="43458"/>
    <cellStyle name="Comma 15 4 3 4 4" xfId="43459"/>
    <cellStyle name="Comma 15 4 3 4 5" xfId="43460"/>
    <cellStyle name="Comma 15 4 3 5" xfId="43461"/>
    <cellStyle name="Comma 15 4 3 5 2" xfId="43462"/>
    <cellStyle name="Comma 15 4 3 5 3" xfId="43463"/>
    <cellStyle name="Comma 15 4 3 6" xfId="43464"/>
    <cellStyle name="Comma 15 4 3 6 2" xfId="43465"/>
    <cellStyle name="Comma 15 4 3 6 3" xfId="43466"/>
    <cellStyle name="Comma 15 4 3 7" xfId="43467"/>
    <cellStyle name="Comma 15 4 3 7 2" xfId="43468"/>
    <cellStyle name="Comma 15 4 3 8" xfId="43469"/>
    <cellStyle name="Comma 15 4 3 9" xfId="43470"/>
    <cellStyle name="Comma 15 4 4" xfId="43471"/>
    <cellStyle name="Comma 15 4 4 2" xfId="43472"/>
    <cellStyle name="Comma 15 4 4 2 2" xfId="43473"/>
    <cellStyle name="Comma 15 4 4 2 2 2" xfId="43474"/>
    <cellStyle name="Comma 15 4 4 2 2 3" xfId="43475"/>
    <cellStyle name="Comma 15 4 4 2 3" xfId="43476"/>
    <cellStyle name="Comma 15 4 4 2 3 2" xfId="43477"/>
    <cellStyle name="Comma 15 4 4 2 3 3" xfId="43478"/>
    <cellStyle name="Comma 15 4 4 2 4" xfId="43479"/>
    <cellStyle name="Comma 15 4 4 2 4 2" xfId="43480"/>
    <cellStyle name="Comma 15 4 4 2 5" xfId="43481"/>
    <cellStyle name="Comma 15 4 4 2 6" xfId="43482"/>
    <cellStyle name="Comma 15 4 4 3" xfId="43483"/>
    <cellStyle name="Comma 15 4 4 3 2" xfId="43484"/>
    <cellStyle name="Comma 15 4 4 3 2 2" xfId="43485"/>
    <cellStyle name="Comma 15 4 4 3 2 3" xfId="43486"/>
    <cellStyle name="Comma 15 4 4 3 3" xfId="43487"/>
    <cellStyle name="Comma 15 4 4 3 3 2" xfId="43488"/>
    <cellStyle name="Comma 15 4 4 3 3 3" xfId="43489"/>
    <cellStyle name="Comma 15 4 4 3 4" xfId="43490"/>
    <cellStyle name="Comma 15 4 4 3 4 2" xfId="43491"/>
    <cellStyle name="Comma 15 4 4 3 5" xfId="43492"/>
    <cellStyle name="Comma 15 4 4 3 6" xfId="43493"/>
    <cellStyle name="Comma 15 4 4 4" xfId="43494"/>
    <cellStyle name="Comma 15 4 4 4 2" xfId="43495"/>
    <cellStyle name="Comma 15 4 4 4 2 2" xfId="43496"/>
    <cellStyle name="Comma 15 4 4 4 2 3" xfId="43497"/>
    <cellStyle name="Comma 15 4 4 4 3" xfId="43498"/>
    <cellStyle name="Comma 15 4 4 4 3 2" xfId="43499"/>
    <cellStyle name="Comma 15 4 4 4 4" xfId="43500"/>
    <cellStyle name="Comma 15 4 4 4 5" xfId="43501"/>
    <cellStyle name="Comma 15 4 4 5" xfId="43502"/>
    <cellStyle name="Comma 15 4 4 5 2" xfId="43503"/>
    <cellStyle name="Comma 15 4 4 5 3" xfId="43504"/>
    <cellStyle name="Comma 15 4 4 6" xfId="43505"/>
    <cellStyle name="Comma 15 4 4 6 2" xfId="43506"/>
    <cellStyle name="Comma 15 4 4 6 3" xfId="43507"/>
    <cellStyle name="Comma 15 4 4 7" xfId="43508"/>
    <cellStyle name="Comma 15 4 4 7 2" xfId="43509"/>
    <cellStyle name="Comma 15 4 4 8" xfId="43510"/>
    <cellStyle name="Comma 15 4 4 9" xfId="43511"/>
    <cellStyle name="Comma 15 4 5" xfId="43512"/>
    <cellStyle name="Comma 15 4 5 2" xfId="43513"/>
    <cellStyle name="Comma 15 4 5 2 2" xfId="43514"/>
    <cellStyle name="Comma 15 4 5 2 3" xfId="43515"/>
    <cellStyle name="Comma 15 4 5 3" xfId="43516"/>
    <cellStyle name="Comma 15 4 5 3 2" xfId="43517"/>
    <cellStyle name="Comma 15 4 5 3 3" xfId="43518"/>
    <cellStyle name="Comma 15 4 5 4" xfId="43519"/>
    <cellStyle name="Comma 15 4 5 4 2" xfId="43520"/>
    <cellStyle name="Comma 15 4 5 5" xfId="43521"/>
    <cellStyle name="Comma 15 4 5 6" xfId="43522"/>
    <cellStyle name="Comma 15 4 6" xfId="43523"/>
    <cellStyle name="Comma 15 4 6 2" xfId="43524"/>
    <cellStyle name="Comma 15 4 6 2 2" xfId="43525"/>
    <cellStyle name="Comma 15 4 6 2 3" xfId="43526"/>
    <cellStyle name="Comma 15 4 6 3" xfId="43527"/>
    <cellStyle name="Comma 15 4 6 3 2" xfId="43528"/>
    <cellStyle name="Comma 15 4 6 3 3" xfId="43529"/>
    <cellStyle name="Comma 15 4 6 4" xfId="43530"/>
    <cellStyle name="Comma 15 4 6 4 2" xfId="43531"/>
    <cellStyle name="Comma 15 4 6 5" xfId="43532"/>
    <cellStyle name="Comma 15 4 6 6" xfId="43533"/>
    <cellStyle name="Comma 15 4 7" xfId="43534"/>
    <cellStyle name="Comma 15 4 7 2" xfId="43535"/>
    <cellStyle name="Comma 15 4 7 2 2" xfId="43536"/>
    <cellStyle name="Comma 15 4 7 2 3" xfId="43537"/>
    <cellStyle name="Comma 15 4 7 3" xfId="43538"/>
    <cellStyle name="Comma 15 4 7 3 2" xfId="43539"/>
    <cellStyle name="Comma 15 4 7 4" xfId="43540"/>
    <cellStyle name="Comma 15 4 7 5" xfId="43541"/>
    <cellStyle name="Comma 15 4 8" xfId="43542"/>
    <cellStyle name="Comma 15 4 8 2" xfId="43543"/>
    <cellStyle name="Comma 15 4 8 3" xfId="43544"/>
    <cellStyle name="Comma 15 4 9" xfId="43545"/>
    <cellStyle name="Comma 15 4 9 2" xfId="43546"/>
    <cellStyle name="Comma 15 4 9 3" xfId="43547"/>
    <cellStyle name="Comma 15 5" xfId="9466"/>
    <cellStyle name="Comma 15 5 10" xfId="43548"/>
    <cellStyle name="Comma 15 5 2" xfId="43549"/>
    <cellStyle name="Comma 15 5 2 2" xfId="43550"/>
    <cellStyle name="Comma 15 5 2 2 2" xfId="43551"/>
    <cellStyle name="Comma 15 5 2 2 2 2" xfId="43552"/>
    <cellStyle name="Comma 15 5 2 2 2 3" xfId="43553"/>
    <cellStyle name="Comma 15 5 2 2 3" xfId="43554"/>
    <cellStyle name="Comma 15 5 2 2 3 2" xfId="43555"/>
    <cellStyle name="Comma 15 5 2 2 3 3" xfId="43556"/>
    <cellStyle name="Comma 15 5 2 2 4" xfId="43557"/>
    <cellStyle name="Comma 15 5 2 2 4 2" xfId="43558"/>
    <cellStyle name="Comma 15 5 2 2 5" xfId="43559"/>
    <cellStyle name="Comma 15 5 2 2 6" xfId="43560"/>
    <cellStyle name="Comma 15 5 2 3" xfId="43561"/>
    <cellStyle name="Comma 15 5 2 3 2" xfId="43562"/>
    <cellStyle name="Comma 15 5 2 3 2 2" xfId="43563"/>
    <cellStyle name="Comma 15 5 2 3 2 3" xfId="43564"/>
    <cellStyle name="Comma 15 5 2 3 3" xfId="43565"/>
    <cellStyle name="Comma 15 5 2 3 3 2" xfId="43566"/>
    <cellStyle name="Comma 15 5 2 3 3 3" xfId="43567"/>
    <cellStyle name="Comma 15 5 2 3 4" xfId="43568"/>
    <cellStyle name="Comma 15 5 2 3 4 2" xfId="43569"/>
    <cellStyle name="Comma 15 5 2 3 5" xfId="43570"/>
    <cellStyle name="Comma 15 5 2 3 6" xfId="43571"/>
    <cellStyle name="Comma 15 5 2 4" xfId="43572"/>
    <cellStyle name="Comma 15 5 2 4 2" xfId="43573"/>
    <cellStyle name="Comma 15 5 2 4 2 2" xfId="43574"/>
    <cellStyle name="Comma 15 5 2 4 2 3" xfId="43575"/>
    <cellStyle name="Comma 15 5 2 4 3" xfId="43576"/>
    <cellStyle name="Comma 15 5 2 4 3 2" xfId="43577"/>
    <cellStyle name="Comma 15 5 2 4 4" xfId="43578"/>
    <cellStyle name="Comma 15 5 2 4 5" xfId="43579"/>
    <cellStyle name="Comma 15 5 2 5" xfId="43580"/>
    <cellStyle name="Comma 15 5 2 5 2" xfId="43581"/>
    <cellStyle name="Comma 15 5 2 5 3" xfId="43582"/>
    <cellStyle name="Comma 15 5 2 6" xfId="43583"/>
    <cellStyle name="Comma 15 5 2 6 2" xfId="43584"/>
    <cellStyle name="Comma 15 5 2 6 3" xfId="43585"/>
    <cellStyle name="Comma 15 5 2 7" xfId="43586"/>
    <cellStyle name="Comma 15 5 2 7 2" xfId="43587"/>
    <cellStyle name="Comma 15 5 2 8" xfId="43588"/>
    <cellStyle name="Comma 15 5 2 9" xfId="43589"/>
    <cellStyle name="Comma 15 5 3" xfId="43590"/>
    <cellStyle name="Comma 15 5 3 2" xfId="43591"/>
    <cellStyle name="Comma 15 5 3 2 2" xfId="43592"/>
    <cellStyle name="Comma 15 5 3 2 3" xfId="43593"/>
    <cellStyle name="Comma 15 5 3 3" xfId="43594"/>
    <cellStyle name="Comma 15 5 3 3 2" xfId="43595"/>
    <cellStyle name="Comma 15 5 3 3 3" xfId="43596"/>
    <cellStyle name="Comma 15 5 3 4" xfId="43597"/>
    <cellStyle name="Comma 15 5 3 4 2" xfId="43598"/>
    <cellStyle name="Comma 15 5 3 5" xfId="43599"/>
    <cellStyle name="Comma 15 5 3 6" xfId="43600"/>
    <cellStyle name="Comma 15 5 4" xfId="43601"/>
    <cellStyle name="Comma 15 5 4 2" xfId="43602"/>
    <cellStyle name="Comma 15 5 4 2 2" xfId="43603"/>
    <cellStyle name="Comma 15 5 4 2 3" xfId="43604"/>
    <cellStyle name="Comma 15 5 4 3" xfId="43605"/>
    <cellStyle name="Comma 15 5 4 3 2" xfId="43606"/>
    <cellStyle name="Comma 15 5 4 3 3" xfId="43607"/>
    <cellStyle name="Comma 15 5 4 4" xfId="43608"/>
    <cellStyle name="Comma 15 5 4 4 2" xfId="43609"/>
    <cellStyle name="Comma 15 5 4 5" xfId="43610"/>
    <cellStyle name="Comma 15 5 4 6" xfId="43611"/>
    <cellStyle name="Comma 15 5 5" xfId="43612"/>
    <cellStyle name="Comma 15 5 5 2" xfId="43613"/>
    <cellStyle name="Comma 15 5 5 2 2" xfId="43614"/>
    <cellStyle name="Comma 15 5 5 2 3" xfId="43615"/>
    <cellStyle name="Comma 15 5 5 3" xfId="43616"/>
    <cellStyle name="Comma 15 5 5 3 2" xfId="43617"/>
    <cellStyle name="Comma 15 5 5 4" xfId="43618"/>
    <cellStyle name="Comma 15 5 5 5" xfId="43619"/>
    <cellStyle name="Comma 15 5 6" xfId="43620"/>
    <cellStyle name="Comma 15 5 6 2" xfId="43621"/>
    <cellStyle name="Comma 15 5 6 3" xfId="43622"/>
    <cellStyle name="Comma 15 5 7" xfId="43623"/>
    <cellStyle name="Comma 15 5 7 2" xfId="43624"/>
    <cellStyle name="Comma 15 5 7 3" xfId="43625"/>
    <cellStyle name="Comma 15 5 8" xfId="43626"/>
    <cellStyle name="Comma 15 5 8 2" xfId="43627"/>
    <cellStyle name="Comma 15 5 9" xfId="43628"/>
    <cellStyle name="Comma 15 6" xfId="43629"/>
    <cellStyle name="Comma 15 6 2" xfId="43630"/>
    <cellStyle name="Comma 15 6 2 2" xfId="43631"/>
    <cellStyle name="Comma 15 6 2 2 2" xfId="43632"/>
    <cellStyle name="Comma 15 6 2 2 3" xfId="43633"/>
    <cellStyle name="Comma 15 6 2 3" xfId="43634"/>
    <cellStyle name="Comma 15 6 2 3 2" xfId="43635"/>
    <cellStyle name="Comma 15 6 2 3 3" xfId="43636"/>
    <cellStyle name="Comma 15 6 2 4" xfId="43637"/>
    <cellStyle name="Comma 15 6 2 4 2" xfId="43638"/>
    <cellStyle name="Comma 15 6 2 5" xfId="43639"/>
    <cellStyle name="Comma 15 6 2 6" xfId="43640"/>
    <cellStyle name="Comma 15 6 3" xfId="43641"/>
    <cellStyle name="Comma 15 6 3 2" xfId="43642"/>
    <cellStyle name="Comma 15 6 3 2 2" xfId="43643"/>
    <cellStyle name="Comma 15 6 3 2 3" xfId="43644"/>
    <cellStyle name="Comma 15 6 3 3" xfId="43645"/>
    <cellStyle name="Comma 15 6 3 3 2" xfId="43646"/>
    <cellStyle name="Comma 15 6 3 3 3" xfId="43647"/>
    <cellStyle name="Comma 15 6 3 4" xfId="43648"/>
    <cellStyle name="Comma 15 6 3 4 2" xfId="43649"/>
    <cellStyle name="Comma 15 6 3 5" xfId="43650"/>
    <cellStyle name="Comma 15 6 3 6" xfId="43651"/>
    <cellStyle name="Comma 15 6 4" xfId="43652"/>
    <cellStyle name="Comma 15 6 4 2" xfId="43653"/>
    <cellStyle name="Comma 15 6 4 2 2" xfId="43654"/>
    <cellStyle name="Comma 15 6 4 2 3" xfId="43655"/>
    <cellStyle name="Comma 15 6 4 3" xfId="43656"/>
    <cellStyle name="Comma 15 6 4 3 2" xfId="43657"/>
    <cellStyle name="Comma 15 6 4 4" xfId="43658"/>
    <cellStyle name="Comma 15 6 4 5" xfId="43659"/>
    <cellStyle name="Comma 15 6 5" xfId="43660"/>
    <cellStyle name="Comma 15 6 5 2" xfId="43661"/>
    <cellStyle name="Comma 15 6 5 3" xfId="43662"/>
    <cellStyle name="Comma 15 6 6" xfId="43663"/>
    <cellStyle name="Comma 15 6 6 2" xfId="43664"/>
    <cellStyle name="Comma 15 6 6 3" xfId="43665"/>
    <cellStyle name="Comma 15 6 7" xfId="43666"/>
    <cellStyle name="Comma 15 6 7 2" xfId="43667"/>
    <cellStyle name="Comma 15 6 8" xfId="43668"/>
    <cellStyle name="Comma 15 6 9" xfId="43669"/>
    <cellStyle name="Comma 15 7" xfId="43670"/>
    <cellStyle name="Comma 15 7 2" xfId="43671"/>
    <cellStyle name="Comma 15 7 2 2" xfId="43672"/>
    <cellStyle name="Comma 15 7 2 2 2" xfId="43673"/>
    <cellStyle name="Comma 15 7 2 2 3" xfId="43674"/>
    <cellStyle name="Comma 15 7 2 3" xfId="43675"/>
    <cellStyle name="Comma 15 7 2 3 2" xfId="43676"/>
    <cellStyle name="Comma 15 7 2 3 3" xfId="43677"/>
    <cellStyle name="Comma 15 7 2 4" xfId="43678"/>
    <cellStyle name="Comma 15 7 2 4 2" xfId="43679"/>
    <cellStyle name="Comma 15 7 2 5" xfId="43680"/>
    <cellStyle name="Comma 15 7 2 6" xfId="43681"/>
    <cellStyle name="Comma 15 7 3" xfId="43682"/>
    <cellStyle name="Comma 15 7 3 2" xfId="43683"/>
    <cellStyle name="Comma 15 7 3 2 2" xfId="43684"/>
    <cellStyle name="Comma 15 7 3 2 3" xfId="43685"/>
    <cellStyle name="Comma 15 7 3 3" xfId="43686"/>
    <cellStyle name="Comma 15 7 3 3 2" xfId="43687"/>
    <cellStyle name="Comma 15 7 3 3 3" xfId="43688"/>
    <cellStyle name="Comma 15 7 3 4" xfId="43689"/>
    <cellStyle name="Comma 15 7 3 4 2" xfId="43690"/>
    <cellStyle name="Comma 15 7 3 5" xfId="43691"/>
    <cellStyle name="Comma 15 7 3 6" xfId="43692"/>
    <cellStyle name="Comma 15 7 4" xfId="43693"/>
    <cellStyle name="Comma 15 7 4 2" xfId="43694"/>
    <cellStyle name="Comma 15 7 4 2 2" xfId="43695"/>
    <cellStyle name="Comma 15 7 4 2 3" xfId="43696"/>
    <cellStyle name="Comma 15 7 4 3" xfId="43697"/>
    <cellStyle name="Comma 15 7 4 3 2" xfId="43698"/>
    <cellStyle name="Comma 15 7 4 4" xfId="43699"/>
    <cellStyle name="Comma 15 7 4 5" xfId="43700"/>
    <cellStyle name="Comma 15 7 5" xfId="43701"/>
    <cellStyle name="Comma 15 7 5 2" xfId="43702"/>
    <cellStyle name="Comma 15 7 5 3" xfId="43703"/>
    <cellStyle name="Comma 15 7 6" xfId="43704"/>
    <cellStyle name="Comma 15 7 6 2" xfId="43705"/>
    <cellStyle name="Comma 15 7 6 3" xfId="43706"/>
    <cellStyle name="Comma 15 7 7" xfId="43707"/>
    <cellStyle name="Comma 15 7 7 2" xfId="43708"/>
    <cellStyle name="Comma 15 7 8" xfId="43709"/>
    <cellStyle name="Comma 15 7 9" xfId="43710"/>
    <cellStyle name="Comma 15 8" xfId="43711"/>
    <cellStyle name="Comma 15 8 2" xfId="43712"/>
    <cellStyle name="Comma 15 8 2 2" xfId="43713"/>
    <cellStyle name="Comma 15 8 2 3" xfId="43714"/>
    <cellStyle name="Comma 15 8 3" xfId="43715"/>
    <cellStyle name="Comma 15 8 3 2" xfId="43716"/>
    <cellStyle name="Comma 15 8 3 3" xfId="43717"/>
    <cellStyle name="Comma 15 8 4" xfId="43718"/>
    <cellStyle name="Comma 15 8 4 2" xfId="43719"/>
    <cellStyle name="Comma 15 8 5" xfId="43720"/>
    <cellStyle name="Comma 15 8 6" xfId="43721"/>
    <cellStyle name="Comma 15 9" xfId="43722"/>
    <cellStyle name="Comma 15 9 2" xfId="43723"/>
    <cellStyle name="Comma 15 9 2 2" xfId="43724"/>
    <cellStyle name="Comma 15 9 2 3" xfId="43725"/>
    <cellStyle name="Comma 15 9 3" xfId="43726"/>
    <cellStyle name="Comma 15 9 3 2" xfId="43727"/>
    <cellStyle name="Comma 15 9 3 3" xfId="43728"/>
    <cellStyle name="Comma 15 9 4" xfId="43729"/>
    <cellStyle name="Comma 15 9 4 2" xfId="43730"/>
    <cellStyle name="Comma 15 9 5" xfId="43731"/>
    <cellStyle name="Comma 15 9 6" xfId="43732"/>
    <cellStyle name="Comma 16" xfId="3268"/>
    <cellStyle name="Comma 16 10" xfId="43733"/>
    <cellStyle name="Comma 16 10 2" xfId="43734"/>
    <cellStyle name="Comma 16 10 2 2" xfId="43735"/>
    <cellStyle name="Comma 16 10 2 3" xfId="43736"/>
    <cellStyle name="Comma 16 10 3" xfId="43737"/>
    <cellStyle name="Comma 16 10 3 2" xfId="43738"/>
    <cellStyle name="Comma 16 10 4" xfId="43739"/>
    <cellStyle name="Comma 16 10 5" xfId="43740"/>
    <cellStyle name="Comma 16 11" xfId="43741"/>
    <cellStyle name="Comma 16 11 2" xfId="43742"/>
    <cellStyle name="Comma 16 11 3" xfId="43743"/>
    <cellStyle name="Comma 16 12" xfId="43744"/>
    <cellStyle name="Comma 16 12 2" xfId="43745"/>
    <cellStyle name="Comma 16 12 3" xfId="43746"/>
    <cellStyle name="Comma 16 13" xfId="43747"/>
    <cellStyle name="Comma 16 13 2" xfId="43748"/>
    <cellStyle name="Comma 16 14" xfId="43749"/>
    <cellStyle name="Comma 16 15" xfId="43750"/>
    <cellStyle name="Comma 16 16" xfId="43751"/>
    <cellStyle name="Comma 16 2" xfId="3269"/>
    <cellStyle name="Comma 16 2 10" xfId="43752"/>
    <cellStyle name="Comma 16 2 10 2" xfId="43753"/>
    <cellStyle name="Comma 16 2 10 3" xfId="43754"/>
    <cellStyle name="Comma 16 2 11" xfId="43755"/>
    <cellStyle name="Comma 16 2 11 2" xfId="43756"/>
    <cellStyle name="Comma 16 2 11 3" xfId="43757"/>
    <cellStyle name="Comma 16 2 12" xfId="43758"/>
    <cellStyle name="Comma 16 2 12 2" xfId="43759"/>
    <cellStyle name="Comma 16 2 13" xfId="43760"/>
    <cellStyle name="Comma 16 2 14" xfId="43761"/>
    <cellStyle name="Comma 16 2 2" xfId="9467"/>
    <cellStyle name="Comma 16 2 2 10" xfId="43762"/>
    <cellStyle name="Comma 16 2 2 10 2" xfId="43763"/>
    <cellStyle name="Comma 16 2 2 10 3" xfId="43764"/>
    <cellStyle name="Comma 16 2 2 11" xfId="43765"/>
    <cellStyle name="Comma 16 2 2 11 2" xfId="43766"/>
    <cellStyle name="Comma 16 2 2 12" xfId="43767"/>
    <cellStyle name="Comma 16 2 2 13" xfId="43768"/>
    <cellStyle name="Comma 16 2 2 2" xfId="43769"/>
    <cellStyle name="Comma 16 2 2 2 10" xfId="43770"/>
    <cellStyle name="Comma 16 2 2 2 10 2" xfId="43771"/>
    <cellStyle name="Comma 16 2 2 2 11" xfId="43772"/>
    <cellStyle name="Comma 16 2 2 2 12" xfId="43773"/>
    <cellStyle name="Comma 16 2 2 2 2" xfId="43774"/>
    <cellStyle name="Comma 16 2 2 2 2 10" xfId="43775"/>
    <cellStyle name="Comma 16 2 2 2 2 2" xfId="43776"/>
    <cellStyle name="Comma 16 2 2 2 2 2 2" xfId="43777"/>
    <cellStyle name="Comma 16 2 2 2 2 2 2 2" xfId="43778"/>
    <cellStyle name="Comma 16 2 2 2 2 2 2 2 2" xfId="43779"/>
    <cellStyle name="Comma 16 2 2 2 2 2 2 2 3" xfId="43780"/>
    <cellStyle name="Comma 16 2 2 2 2 2 2 3" xfId="43781"/>
    <cellStyle name="Comma 16 2 2 2 2 2 2 3 2" xfId="43782"/>
    <cellStyle name="Comma 16 2 2 2 2 2 2 3 3" xfId="43783"/>
    <cellStyle name="Comma 16 2 2 2 2 2 2 4" xfId="43784"/>
    <cellStyle name="Comma 16 2 2 2 2 2 2 4 2" xfId="43785"/>
    <cellStyle name="Comma 16 2 2 2 2 2 2 5" xfId="43786"/>
    <cellStyle name="Comma 16 2 2 2 2 2 2 6" xfId="43787"/>
    <cellStyle name="Comma 16 2 2 2 2 2 3" xfId="43788"/>
    <cellStyle name="Comma 16 2 2 2 2 2 3 2" xfId="43789"/>
    <cellStyle name="Comma 16 2 2 2 2 2 3 2 2" xfId="43790"/>
    <cellStyle name="Comma 16 2 2 2 2 2 3 2 3" xfId="43791"/>
    <cellStyle name="Comma 16 2 2 2 2 2 3 3" xfId="43792"/>
    <cellStyle name="Comma 16 2 2 2 2 2 3 3 2" xfId="43793"/>
    <cellStyle name="Comma 16 2 2 2 2 2 3 3 3" xfId="43794"/>
    <cellStyle name="Comma 16 2 2 2 2 2 3 4" xfId="43795"/>
    <cellStyle name="Comma 16 2 2 2 2 2 3 4 2" xfId="43796"/>
    <cellStyle name="Comma 16 2 2 2 2 2 3 5" xfId="43797"/>
    <cellStyle name="Comma 16 2 2 2 2 2 3 6" xfId="43798"/>
    <cellStyle name="Comma 16 2 2 2 2 2 4" xfId="43799"/>
    <cellStyle name="Comma 16 2 2 2 2 2 4 2" xfId="43800"/>
    <cellStyle name="Comma 16 2 2 2 2 2 4 2 2" xfId="43801"/>
    <cellStyle name="Comma 16 2 2 2 2 2 4 2 3" xfId="43802"/>
    <cellStyle name="Comma 16 2 2 2 2 2 4 3" xfId="43803"/>
    <cellStyle name="Comma 16 2 2 2 2 2 4 3 2" xfId="43804"/>
    <cellStyle name="Comma 16 2 2 2 2 2 4 4" xfId="43805"/>
    <cellStyle name="Comma 16 2 2 2 2 2 4 5" xfId="43806"/>
    <cellStyle name="Comma 16 2 2 2 2 2 5" xfId="43807"/>
    <cellStyle name="Comma 16 2 2 2 2 2 5 2" xfId="43808"/>
    <cellStyle name="Comma 16 2 2 2 2 2 5 3" xfId="43809"/>
    <cellStyle name="Comma 16 2 2 2 2 2 6" xfId="43810"/>
    <cellStyle name="Comma 16 2 2 2 2 2 6 2" xfId="43811"/>
    <cellStyle name="Comma 16 2 2 2 2 2 6 3" xfId="43812"/>
    <cellStyle name="Comma 16 2 2 2 2 2 7" xfId="43813"/>
    <cellStyle name="Comma 16 2 2 2 2 2 7 2" xfId="43814"/>
    <cellStyle name="Comma 16 2 2 2 2 2 8" xfId="43815"/>
    <cellStyle name="Comma 16 2 2 2 2 2 9" xfId="43816"/>
    <cellStyle name="Comma 16 2 2 2 2 3" xfId="43817"/>
    <cellStyle name="Comma 16 2 2 2 2 3 2" xfId="43818"/>
    <cellStyle name="Comma 16 2 2 2 2 3 2 2" xfId="43819"/>
    <cellStyle name="Comma 16 2 2 2 2 3 2 3" xfId="43820"/>
    <cellStyle name="Comma 16 2 2 2 2 3 3" xfId="43821"/>
    <cellStyle name="Comma 16 2 2 2 2 3 3 2" xfId="43822"/>
    <cellStyle name="Comma 16 2 2 2 2 3 3 3" xfId="43823"/>
    <cellStyle name="Comma 16 2 2 2 2 3 4" xfId="43824"/>
    <cellStyle name="Comma 16 2 2 2 2 3 4 2" xfId="43825"/>
    <cellStyle name="Comma 16 2 2 2 2 3 5" xfId="43826"/>
    <cellStyle name="Comma 16 2 2 2 2 3 6" xfId="43827"/>
    <cellStyle name="Comma 16 2 2 2 2 4" xfId="43828"/>
    <cellStyle name="Comma 16 2 2 2 2 4 2" xfId="43829"/>
    <cellStyle name="Comma 16 2 2 2 2 4 2 2" xfId="43830"/>
    <cellStyle name="Comma 16 2 2 2 2 4 2 3" xfId="43831"/>
    <cellStyle name="Comma 16 2 2 2 2 4 3" xfId="43832"/>
    <cellStyle name="Comma 16 2 2 2 2 4 3 2" xfId="43833"/>
    <cellStyle name="Comma 16 2 2 2 2 4 3 3" xfId="43834"/>
    <cellStyle name="Comma 16 2 2 2 2 4 4" xfId="43835"/>
    <cellStyle name="Comma 16 2 2 2 2 4 4 2" xfId="43836"/>
    <cellStyle name="Comma 16 2 2 2 2 4 5" xfId="43837"/>
    <cellStyle name="Comma 16 2 2 2 2 4 6" xfId="43838"/>
    <cellStyle name="Comma 16 2 2 2 2 5" xfId="43839"/>
    <cellStyle name="Comma 16 2 2 2 2 5 2" xfId="43840"/>
    <cellStyle name="Comma 16 2 2 2 2 5 2 2" xfId="43841"/>
    <cellStyle name="Comma 16 2 2 2 2 5 2 3" xfId="43842"/>
    <cellStyle name="Comma 16 2 2 2 2 5 3" xfId="43843"/>
    <cellStyle name="Comma 16 2 2 2 2 5 3 2" xfId="43844"/>
    <cellStyle name="Comma 16 2 2 2 2 5 4" xfId="43845"/>
    <cellStyle name="Comma 16 2 2 2 2 5 5" xfId="43846"/>
    <cellStyle name="Comma 16 2 2 2 2 6" xfId="43847"/>
    <cellStyle name="Comma 16 2 2 2 2 6 2" xfId="43848"/>
    <cellStyle name="Comma 16 2 2 2 2 6 3" xfId="43849"/>
    <cellStyle name="Comma 16 2 2 2 2 7" xfId="43850"/>
    <cellStyle name="Comma 16 2 2 2 2 7 2" xfId="43851"/>
    <cellStyle name="Comma 16 2 2 2 2 7 3" xfId="43852"/>
    <cellStyle name="Comma 16 2 2 2 2 8" xfId="43853"/>
    <cellStyle name="Comma 16 2 2 2 2 8 2" xfId="43854"/>
    <cellStyle name="Comma 16 2 2 2 2 9" xfId="43855"/>
    <cellStyle name="Comma 16 2 2 2 3" xfId="43856"/>
    <cellStyle name="Comma 16 2 2 2 3 2" xfId="43857"/>
    <cellStyle name="Comma 16 2 2 2 3 2 2" xfId="43858"/>
    <cellStyle name="Comma 16 2 2 2 3 2 2 2" xfId="43859"/>
    <cellStyle name="Comma 16 2 2 2 3 2 2 3" xfId="43860"/>
    <cellStyle name="Comma 16 2 2 2 3 2 3" xfId="43861"/>
    <cellStyle name="Comma 16 2 2 2 3 2 3 2" xfId="43862"/>
    <cellStyle name="Comma 16 2 2 2 3 2 3 3" xfId="43863"/>
    <cellStyle name="Comma 16 2 2 2 3 2 4" xfId="43864"/>
    <cellStyle name="Comma 16 2 2 2 3 2 4 2" xfId="43865"/>
    <cellStyle name="Comma 16 2 2 2 3 2 5" xfId="43866"/>
    <cellStyle name="Comma 16 2 2 2 3 2 6" xfId="43867"/>
    <cellStyle name="Comma 16 2 2 2 3 3" xfId="43868"/>
    <cellStyle name="Comma 16 2 2 2 3 3 2" xfId="43869"/>
    <cellStyle name="Comma 16 2 2 2 3 3 2 2" xfId="43870"/>
    <cellStyle name="Comma 16 2 2 2 3 3 2 3" xfId="43871"/>
    <cellStyle name="Comma 16 2 2 2 3 3 3" xfId="43872"/>
    <cellStyle name="Comma 16 2 2 2 3 3 3 2" xfId="43873"/>
    <cellStyle name="Comma 16 2 2 2 3 3 3 3" xfId="43874"/>
    <cellStyle name="Comma 16 2 2 2 3 3 4" xfId="43875"/>
    <cellStyle name="Comma 16 2 2 2 3 3 4 2" xfId="43876"/>
    <cellStyle name="Comma 16 2 2 2 3 3 5" xfId="43877"/>
    <cellStyle name="Comma 16 2 2 2 3 3 6" xfId="43878"/>
    <cellStyle name="Comma 16 2 2 2 3 4" xfId="43879"/>
    <cellStyle name="Comma 16 2 2 2 3 4 2" xfId="43880"/>
    <cellStyle name="Comma 16 2 2 2 3 4 2 2" xfId="43881"/>
    <cellStyle name="Comma 16 2 2 2 3 4 2 3" xfId="43882"/>
    <cellStyle name="Comma 16 2 2 2 3 4 3" xfId="43883"/>
    <cellStyle name="Comma 16 2 2 2 3 4 3 2" xfId="43884"/>
    <cellStyle name="Comma 16 2 2 2 3 4 4" xfId="43885"/>
    <cellStyle name="Comma 16 2 2 2 3 4 5" xfId="43886"/>
    <cellStyle name="Comma 16 2 2 2 3 5" xfId="43887"/>
    <cellStyle name="Comma 16 2 2 2 3 5 2" xfId="43888"/>
    <cellStyle name="Comma 16 2 2 2 3 5 3" xfId="43889"/>
    <cellStyle name="Comma 16 2 2 2 3 6" xfId="43890"/>
    <cellStyle name="Comma 16 2 2 2 3 6 2" xfId="43891"/>
    <cellStyle name="Comma 16 2 2 2 3 6 3" xfId="43892"/>
    <cellStyle name="Comma 16 2 2 2 3 7" xfId="43893"/>
    <cellStyle name="Comma 16 2 2 2 3 7 2" xfId="43894"/>
    <cellStyle name="Comma 16 2 2 2 3 8" xfId="43895"/>
    <cellStyle name="Comma 16 2 2 2 3 9" xfId="43896"/>
    <cellStyle name="Comma 16 2 2 2 4" xfId="43897"/>
    <cellStyle name="Comma 16 2 2 2 4 2" xfId="43898"/>
    <cellStyle name="Comma 16 2 2 2 4 2 2" xfId="43899"/>
    <cellStyle name="Comma 16 2 2 2 4 2 2 2" xfId="43900"/>
    <cellStyle name="Comma 16 2 2 2 4 2 2 3" xfId="43901"/>
    <cellStyle name="Comma 16 2 2 2 4 2 3" xfId="43902"/>
    <cellStyle name="Comma 16 2 2 2 4 2 3 2" xfId="43903"/>
    <cellStyle name="Comma 16 2 2 2 4 2 3 3" xfId="43904"/>
    <cellStyle name="Comma 16 2 2 2 4 2 4" xfId="43905"/>
    <cellStyle name="Comma 16 2 2 2 4 2 4 2" xfId="43906"/>
    <cellStyle name="Comma 16 2 2 2 4 2 5" xfId="43907"/>
    <cellStyle name="Comma 16 2 2 2 4 2 6" xfId="43908"/>
    <cellStyle name="Comma 16 2 2 2 4 3" xfId="43909"/>
    <cellStyle name="Comma 16 2 2 2 4 3 2" xfId="43910"/>
    <cellStyle name="Comma 16 2 2 2 4 3 2 2" xfId="43911"/>
    <cellStyle name="Comma 16 2 2 2 4 3 2 3" xfId="43912"/>
    <cellStyle name="Comma 16 2 2 2 4 3 3" xfId="43913"/>
    <cellStyle name="Comma 16 2 2 2 4 3 3 2" xfId="43914"/>
    <cellStyle name="Comma 16 2 2 2 4 3 3 3" xfId="43915"/>
    <cellStyle name="Comma 16 2 2 2 4 3 4" xfId="43916"/>
    <cellStyle name="Comma 16 2 2 2 4 3 4 2" xfId="43917"/>
    <cellStyle name="Comma 16 2 2 2 4 3 5" xfId="43918"/>
    <cellStyle name="Comma 16 2 2 2 4 3 6" xfId="43919"/>
    <cellStyle name="Comma 16 2 2 2 4 4" xfId="43920"/>
    <cellStyle name="Comma 16 2 2 2 4 4 2" xfId="43921"/>
    <cellStyle name="Comma 16 2 2 2 4 4 2 2" xfId="43922"/>
    <cellStyle name="Comma 16 2 2 2 4 4 2 3" xfId="43923"/>
    <cellStyle name="Comma 16 2 2 2 4 4 3" xfId="43924"/>
    <cellStyle name="Comma 16 2 2 2 4 4 3 2" xfId="43925"/>
    <cellStyle name="Comma 16 2 2 2 4 4 4" xfId="43926"/>
    <cellStyle name="Comma 16 2 2 2 4 4 5" xfId="43927"/>
    <cellStyle name="Comma 16 2 2 2 4 5" xfId="43928"/>
    <cellStyle name="Comma 16 2 2 2 4 5 2" xfId="43929"/>
    <cellStyle name="Comma 16 2 2 2 4 5 3" xfId="43930"/>
    <cellStyle name="Comma 16 2 2 2 4 6" xfId="43931"/>
    <cellStyle name="Comma 16 2 2 2 4 6 2" xfId="43932"/>
    <cellStyle name="Comma 16 2 2 2 4 6 3" xfId="43933"/>
    <cellStyle name="Comma 16 2 2 2 4 7" xfId="43934"/>
    <cellStyle name="Comma 16 2 2 2 4 7 2" xfId="43935"/>
    <cellStyle name="Comma 16 2 2 2 4 8" xfId="43936"/>
    <cellStyle name="Comma 16 2 2 2 4 9" xfId="43937"/>
    <cellStyle name="Comma 16 2 2 2 5" xfId="43938"/>
    <cellStyle name="Comma 16 2 2 2 5 2" xfId="43939"/>
    <cellStyle name="Comma 16 2 2 2 5 2 2" xfId="43940"/>
    <cellStyle name="Comma 16 2 2 2 5 2 3" xfId="43941"/>
    <cellStyle name="Comma 16 2 2 2 5 3" xfId="43942"/>
    <cellStyle name="Comma 16 2 2 2 5 3 2" xfId="43943"/>
    <cellStyle name="Comma 16 2 2 2 5 3 3" xfId="43944"/>
    <cellStyle name="Comma 16 2 2 2 5 4" xfId="43945"/>
    <cellStyle name="Comma 16 2 2 2 5 4 2" xfId="43946"/>
    <cellStyle name="Comma 16 2 2 2 5 5" xfId="43947"/>
    <cellStyle name="Comma 16 2 2 2 5 6" xfId="43948"/>
    <cellStyle name="Comma 16 2 2 2 6" xfId="43949"/>
    <cellStyle name="Comma 16 2 2 2 6 2" xfId="43950"/>
    <cellStyle name="Comma 16 2 2 2 6 2 2" xfId="43951"/>
    <cellStyle name="Comma 16 2 2 2 6 2 3" xfId="43952"/>
    <cellStyle name="Comma 16 2 2 2 6 3" xfId="43953"/>
    <cellStyle name="Comma 16 2 2 2 6 3 2" xfId="43954"/>
    <cellStyle name="Comma 16 2 2 2 6 3 3" xfId="43955"/>
    <cellStyle name="Comma 16 2 2 2 6 4" xfId="43956"/>
    <cellStyle name="Comma 16 2 2 2 6 4 2" xfId="43957"/>
    <cellStyle name="Comma 16 2 2 2 6 5" xfId="43958"/>
    <cellStyle name="Comma 16 2 2 2 6 6" xfId="43959"/>
    <cellStyle name="Comma 16 2 2 2 7" xfId="43960"/>
    <cellStyle name="Comma 16 2 2 2 7 2" xfId="43961"/>
    <cellStyle name="Comma 16 2 2 2 7 2 2" xfId="43962"/>
    <cellStyle name="Comma 16 2 2 2 7 2 3" xfId="43963"/>
    <cellStyle name="Comma 16 2 2 2 7 3" xfId="43964"/>
    <cellStyle name="Comma 16 2 2 2 7 3 2" xfId="43965"/>
    <cellStyle name="Comma 16 2 2 2 7 4" xfId="43966"/>
    <cellStyle name="Comma 16 2 2 2 7 5" xfId="43967"/>
    <cellStyle name="Comma 16 2 2 2 8" xfId="43968"/>
    <cellStyle name="Comma 16 2 2 2 8 2" xfId="43969"/>
    <cellStyle name="Comma 16 2 2 2 8 3" xfId="43970"/>
    <cellStyle name="Comma 16 2 2 2 9" xfId="43971"/>
    <cellStyle name="Comma 16 2 2 2 9 2" xfId="43972"/>
    <cellStyle name="Comma 16 2 2 2 9 3" xfId="43973"/>
    <cellStyle name="Comma 16 2 2 3" xfId="43974"/>
    <cellStyle name="Comma 16 2 2 3 10" xfId="43975"/>
    <cellStyle name="Comma 16 2 2 3 2" xfId="43976"/>
    <cellStyle name="Comma 16 2 2 3 2 2" xfId="43977"/>
    <cellStyle name="Comma 16 2 2 3 2 2 2" xfId="43978"/>
    <cellStyle name="Comma 16 2 2 3 2 2 2 2" xfId="43979"/>
    <cellStyle name="Comma 16 2 2 3 2 2 2 3" xfId="43980"/>
    <cellStyle name="Comma 16 2 2 3 2 2 3" xfId="43981"/>
    <cellStyle name="Comma 16 2 2 3 2 2 3 2" xfId="43982"/>
    <cellStyle name="Comma 16 2 2 3 2 2 3 3" xfId="43983"/>
    <cellStyle name="Comma 16 2 2 3 2 2 4" xfId="43984"/>
    <cellStyle name="Comma 16 2 2 3 2 2 4 2" xfId="43985"/>
    <cellStyle name="Comma 16 2 2 3 2 2 5" xfId="43986"/>
    <cellStyle name="Comma 16 2 2 3 2 2 6" xfId="43987"/>
    <cellStyle name="Comma 16 2 2 3 2 3" xfId="43988"/>
    <cellStyle name="Comma 16 2 2 3 2 3 2" xfId="43989"/>
    <cellStyle name="Comma 16 2 2 3 2 3 2 2" xfId="43990"/>
    <cellStyle name="Comma 16 2 2 3 2 3 2 3" xfId="43991"/>
    <cellStyle name="Comma 16 2 2 3 2 3 3" xfId="43992"/>
    <cellStyle name="Comma 16 2 2 3 2 3 3 2" xfId="43993"/>
    <cellStyle name="Comma 16 2 2 3 2 3 3 3" xfId="43994"/>
    <cellStyle name="Comma 16 2 2 3 2 3 4" xfId="43995"/>
    <cellStyle name="Comma 16 2 2 3 2 3 4 2" xfId="43996"/>
    <cellStyle name="Comma 16 2 2 3 2 3 5" xfId="43997"/>
    <cellStyle name="Comma 16 2 2 3 2 3 6" xfId="43998"/>
    <cellStyle name="Comma 16 2 2 3 2 4" xfId="43999"/>
    <cellStyle name="Comma 16 2 2 3 2 4 2" xfId="44000"/>
    <cellStyle name="Comma 16 2 2 3 2 4 2 2" xfId="44001"/>
    <cellStyle name="Comma 16 2 2 3 2 4 2 3" xfId="44002"/>
    <cellStyle name="Comma 16 2 2 3 2 4 3" xfId="44003"/>
    <cellStyle name="Comma 16 2 2 3 2 4 3 2" xfId="44004"/>
    <cellStyle name="Comma 16 2 2 3 2 4 4" xfId="44005"/>
    <cellStyle name="Comma 16 2 2 3 2 4 5" xfId="44006"/>
    <cellStyle name="Comma 16 2 2 3 2 5" xfId="44007"/>
    <cellStyle name="Comma 16 2 2 3 2 5 2" xfId="44008"/>
    <cellStyle name="Comma 16 2 2 3 2 5 3" xfId="44009"/>
    <cellStyle name="Comma 16 2 2 3 2 6" xfId="44010"/>
    <cellStyle name="Comma 16 2 2 3 2 6 2" xfId="44011"/>
    <cellStyle name="Comma 16 2 2 3 2 6 3" xfId="44012"/>
    <cellStyle name="Comma 16 2 2 3 2 7" xfId="44013"/>
    <cellStyle name="Comma 16 2 2 3 2 7 2" xfId="44014"/>
    <cellStyle name="Comma 16 2 2 3 2 8" xfId="44015"/>
    <cellStyle name="Comma 16 2 2 3 2 9" xfId="44016"/>
    <cellStyle name="Comma 16 2 2 3 3" xfId="44017"/>
    <cellStyle name="Comma 16 2 2 3 3 2" xfId="44018"/>
    <cellStyle name="Comma 16 2 2 3 3 2 2" xfId="44019"/>
    <cellStyle name="Comma 16 2 2 3 3 2 3" xfId="44020"/>
    <cellStyle name="Comma 16 2 2 3 3 3" xfId="44021"/>
    <cellStyle name="Comma 16 2 2 3 3 3 2" xfId="44022"/>
    <cellStyle name="Comma 16 2 2 3 3 3 3" xfId="44023"/>
    <cellStyle name="Comma 16 2 2 3 3 4" xfId="44024"/>
    <cellStyle name="Comma 16 2 2 3 3 4 2" xfId="44025"/>
    <cellStyle name="Comma 16 2 2 3 3 5" xfId="44026"/>
    <cellStyle name="Comma 16 2 2 3 3 6" xfId="44027"/>
    <cellStyle name="Comma 16 2 2 3 4" xfId="44028"/>
    <cellStyle name="Comma 16 2 2 3 4 2" xfId="44029"/>
    <cellStyle name="Comma 16 2 2 3 4 2 2" xfId="44030"/>
    <cellStyle name="Comma 16 2 2 3 4 2 3" xfId="44031"/>
    <cellStyle name="Comma 16 2 2 3 4 3" xfId="44032"/>
    <cellStyle name="Comma 16 2 2 3 4 3 2" xfId="44033"/>
    <cellStyle name="Comma 16 2 2 3 4 3 3" xfId="44034"/>
    <cellStyle name="Comma 16 2 2 3 4 4" xfId="44035"/>
    <cellStyle name="Comma 16 2 2 3 4 4 2" xfId="44036"/>
    <cellStyle name="Comma 16 2 2 3 4 5" xfId="44037"/>
    <cellStyle name="Comma 16 2 2 3 4 6" xfId="44038"/>
    <cellStyle name="Comma 16 2 2 3 5" xfId="44039"/>
    <cellStyle name="Comma 16 2 2 3 5 2" xfId="44040"/>
    <cellStyle name="Comma 16 2 2 3 5 2 2" xfId="44041"/>
    <cellStyle name="Comma 16 2 2 3 5 2 3" xfId="44042"/>
    <cellStyle name="Comma 16 2 2 3 5 3" xfId="44043"/>
    <cellStyle name="Comma 16 2 2 3 5 3 2" xfId="44044"/>
    <cellStyle name="Comma 16 2 2 3 5 4" xfId="44045"/>
    <cellStyle name="Comma 16 2 2 3 5 5" xfId="44046"/>
    <cellStyle name="Comma 16 2 2 3 6" xfId="44047"/>
    <cellStyle name="Comma 16 2 2 3 6 2" xfId="44048"/>
    <cellStyle name="Comma 16 2 2 3 6 3" xfId="44049"/>
    <cellStyle name="Comma 16 2 2 3 7" xfId="44050"/>
    <cellStyle name="Comma 16 2 2 3 7 2" xfId="44051"/>
    <cellStyle name="Comma 16 2 2 3 7 3" xfId="44052"/>
    <cellStyle name="Comma 16 2 2 3 8" xfId="44053"/>
    <cellStyle name="Comma 16 2 2 3 8 2" xfId="44054"/>
    <cellStyle name="Comma 16 2 2 3 9" xfId="44055"/>
    <cellStyle name="Comma 16 2 2 4" xfId="44056"/>
    <cellStyle name="Comma 16 2 2 4 2" xfId="44057"/>
    <cellStyle name="Comma 16 2 2 4 2 2" xfId="44058"/>
    <cellStyle name="Comma 16 2 2 4 2 2 2" xfId="44059"/>
    <cellStyle name="Comma 16 2 2 4 2 2 3" xfId="44060"/>
    <cellStyle name="Comma 16 2 2 4 2 3" xfId="44061"/>
    <cellStyle name="Comma 16 2 2 4 2 3 2" xfId="44062"/>
    <cellStyle name="Comma 16 2 2 4 2 3 3" xfId="44063"/>
    <cellStyle name="Comma 16 2 2 4 2 4" xfId="44064"/>
    <cellStyle name="Comma 16 2 2 4 2 4 2" xfId="44065"/>
    <cellStyle name="Comma 16 2 2 4 2 5" xfId="44066"/>
    <cellStyle name="Comma 16 2 2 4 2 6" xfId="44067"/>
    <cellStyle name="Comma 16 2 2 4 3" xfId="44068"/>
    <cellStyle name="Comma 16 2 2 4 3 2" xfId="44069"/>
    <cellStyle name="Comma 16 2 2 4 3 2 2" xfId="44070"/>
    <cellStyle name="Comma 16 2 2 4 3 2 3" xfId="44071"/>
    <cellStyle name="Comma 16 2 2 4 3 3" xfId="44072"/>
    <cellStyle name="Comma 16 2 2 4 3 3 2" xfId="44073"/>
    <cellStyle name="Comma 16 2 2 4 3 3 3" xfId="44074"/>
    <cellStyle name="Comma 16 2 2 4 3 4" xfId="44075"/>
    <cellStyle name="Comma 16 2 2 4 3 4 2" xfId="44076"/>
    <cellStyle name="Comma 16 2 2 4 3 5" xfId="44077"/>
    <cellStyle name="Comma 16 2 2 4 3 6" xfId="44078"/>
    <cellStyle name="Comma 16 2 2 4 4" xfId="44079"/>
    <cellStyle name="Comma 16 2 2 4 4 2" xfId="44080"/>
    <cellStyle name="Comma 16 2 2 4 4 2 2" xfId="44081"/>
    <cellStyle name="Comma 16 2 2 4 4 2 3" xfId="44082"/>
    <cellStyle name="Comma 16 2 2 4 4 3" xfId="44083"/>
    <cellStyle name="Comma 16 2 2 4 4 3 2" xfId="44084"/>
    <cellStyle name="Comma 16 2 2 4 4 4" xfId="44085"/>
    <cellStyle name="Comma 16 2 2 4 4 5" xfId="44086"/>
    <cellStyle name="Comma 16 2 2 4 5" xfId="44087"/>
    <cellStyle name="Comma 16 2 2 4 5 2" xfId="44088"/>
    <cellStyle name="Comma 16 2 2 4 5 3" xfId="44089"/>
    <cellStyle name="Comma 16 2 2 4 6" xfId="44090"/>
    <cellStyle name="Comma 16 2 2 4 6 2" xfId="44091"/>
    <cellStyle name="Comma 16 2 2 4 6 3" xfId="44092"/>
    <cellStyle name="Comma 16 2 2 4 7" xfId="44093"/>
    <cellStyle name="Comma 16 2 2 4 7 2" xfId="44094"/>
    <cellStyle name="Comma 16 2 2 4 8" xfId="44095"/>
    <cellStyle name="Comma 16 2 2 4 9" xfId="44096"/>
    <cellStyle name="Comma 16 2 2 5" xfId="44097"/>
    <cellStyle name="Comma 16 2 2 5 2" xfId="44098"/>
    <cellStyle name="Comma 16 2 2 5 2 2" xfId="44099"/>
    <cellStyle name="Comma 16 2 2 5 2 2 2" xfId="44100"/>
    <cellStyle name="Comma 16 2 2 5 2 2 3" xfId="44101"/>
    <cellStyle name="Comma 16 2 2 5 2 3" xfId="44102"/>
    <cellStyle name="Comma 16 2 2 5 2 3 2" xfId="44103"/>
    <cellStyle name="Comma 16 2 2 5 2 3 3" xfId="44104"/>
    <cellStyle name="Comma 16 2 2 5 2 4" xfId="44105"/>
    <cellStyle name="Comma 16 2 2 5 2 4 2" xfId="44106"/>
    <cellStyle name="Comma 16 2 2 5 2 5" xfId="44107"/>
    <cellStyle name="Comma 16 2 2 5 2 6" xfId="44108"/>
    <cellStyle name="Comma 16 2 2 5 3" xfId="44109"/>
    <cellStyle name="Comma 16 2 2 5 3 2" xfId="44110"/>
    <cellStyle name="Comma 16 2 2 5 3 2 2" xfId="44111"/>
    <cellStyle name="Comma 16 2 2 5 3 2 3" xfId="44112"/>
    <cellStyle name="Comma 16 2 2 5 3 3" xfId="44113"/>
    <cellStyle name="Comma 16 2 2 5 3 3 2" xfId="44114"/>
    <cellStyle name="Comma 16 2 2 5 3 3 3" xfId="44115"/>
    <cellStyle name="Comma 16 2 2 5 3 4" xfId="44116"/>
    <cellStyle name="Comma 16 2 2 5 3 4 2" xfId="44117"/>
    <cellStyle name="Comma 16 2 2 5 3 5" xfId="44118"/>
    <cellStyle name="Comma 16 2 2 5 3 6" xfId="44119"/>
    <cellStyle name="Comma 16 2 2 5 4" xfId="44120"/>
    <cellStyle name="Comma 16 2 2 5 4 2" xfId="44121"/>
    <cellStyle name="Comma 16 2 2 5 4 2 2" xfId="44122"/>
    <cellStyle name="Comma 16 2 2 5 4 2 3" xfId="44123"/>
    <cellStyle name="Comma 16 2 2 5 4 3" xfId="44124"/>
    <cellStyle name="Comma 16 2 2 5 4 3 2" xfId="44125"/>
    <cellStyle name="Comma 16 2 2 5 4 4" xfId="44126"/>
    <cellStyle name="Comma 16 2 2 5 4 5" xfId="44127"/>
    <cellStyle name="Comma 16 2 2 5 5" xfId="44128"/>
    <cellStyle name="Comma 16 2 2 5 5 2" xfId="44129"/>
    <cellStyle name="Comma 16 2 2 5 5 3" xfId="44130"/>
    <cellStyle name="Comma 16 2 2 5 6" xfId="44131"/>
    <cellStyle name="Comma 16 2 2 5 6 2" xfId="44132"/>
    <cellStyle name="Comma 16 2 2 5 6 3" xfId="44133"/>
    <cellStyle name="Comma 16 2 2 5 7" xfId="44134"/>
    <cellStyle name="Comma 16 2 2 5 7 2" xfId="44135"/>
    <cellStyle name="Comma 16 2 2 5 8" xfId="44136"/>
    <cellStyle name="Comma 16 2 2 5 9" xfId="44137"/>
    <cellStyle name="Comma 16 2 2 6" xfId="44138"/>
    <cellStyle name="Comma 16 2 2 6 2" xfId="44139"/>
    <cellStyle name="Comma 16 2 2 6 2 2" xfId="44140"/>
    <cellStyle name="Comma 16 2 2 6 2 3" xfId="44141"/>
    <cellStyle name="Comma 16 2 2 6 3" xfId="44142"/>
    <cellStyle name="Comma 16 2 2 6 3 2" xfId="44143"/>
    <cellStyle name="Comma 16 2 2 6 3 3" xfId="44144"/>
    <cellStyle name="Comma 16 2 2 6 4" xfId="44145"/>
    <cellStyle name="Comma 16 2 2 6 4 2" xfId="44146"/>
    <cellStyle name="Comma 16 2 2 6 5" xfId="44147"/>
    <cellStyle name="Comma 16 2 2 6 6" xfId="44148"/>
    <cellStyle name="Comma 16 2 2 7" xfId="44149"/>
    <cellStyle name="Comma 16 2 2 7 2" xfId="44150"/>
    <cellStyle name="Comma 16 2 2 7 2 2" xfId="44151"/>
    <cellStyle name="Comma 16 2 2 7 2 3" xfId="44152"/>
    <cellStyle name="Comma 16 2 2 7 3" xfId="44153"/>
    <cellStyle name="Comma 16 2 2 7 3 2" xfId="44154"/>
    <cellStyle name="Comma 16 2 2 7 3 3" xfId="44155"/>
    <cellStyle name="Comma 16 2 2 7 4" xfId="44156"/>
    <cellStyle name="Comma 16 2 2 7 4 2" xfId="44157"/>
    <cellStyle name="Comma 16 2 2 7 5" xfId="44158"/>
    <cellStyle name="Comma 16 2 2 7 6" xfId="44159"/>
    <cellStyle name="Comma 16 2 2 8" xfId="44160"/>
    <cellStyle name="Comma 16 2 2 8 2" xfId="44161"/>
    <cellStyle name="Comma 16 2 2 8 2 2" xfId="44162"/>
    <cellStyle name="Comma 16 2 2 8 2 3" xfId="44163"/>
    <cellStyle name="Comma 16 2 2 8 3" xfId="44164"/>
    <cellStyle name="Comma 16 2 2 8 3 2" xfId="44165"/>
    <cellStyle name="Comma 16 2 2 8 4" xfId="44166"/>
    <cellStyle name="Comma 16 2 2 8 5" xfId="44167"/>
    <cellStyle name="Comma 16 2 2 9" xfId="44168"/>
    <cellStyle name="Comma 16 2 2 9 2" xfId="44169"/>
    <cellStyle name="Comma 16 2 2 9 3" xfId="44170"/>
    <cellStyle name="Comma 16 2 3" xfId="44171"/>
    <cellStyle name="Comma 16 2 3 10" xfId="44172"/>
    <cellStyle name="Comma 16 2 3 10 2" xfId="44173"/>
    <cellStyle name="Comma 16 2 3 11" xfId="44174"/>
    <cellStyle name="Comma 16 2 3 12" xfId="44175"/>
    <cellStyle name="Comma 16 2 3 2" xfId="44176"/>
    <cellStyle name="Comma 16 2 3 2 10" xfId="44177"/>
    <cellStyle name="Comma 16 2 3 2 2" xfId="44178"/>
    <cellStyle name="Comma 16 2 3 2 2 2" xfId="44179"/>
    <cellStyle name="Comma 16 2 3 2 2 2 2" xfId="44180"/>
    <cellStyle name="Comma 16 2 3 2 2 2 2 2" xfId="44181"/>
    <cellStyle name="Comma 16 2 3 2 2 2 2 3" xfId="44182"/>
    <cellStyle name="Comma 16 2 3 2 2 2 3" xfId="44183"/>
    <cellStyle name="Comma 16 2 3 2 2 2 3 2" xfId="44184"/>
    <cellStyle name="Comma 16 2 3 2 2 2 3 3" xfId="44185"/>
    <cellStyle name="Comma 16 2 3 2 2 2 4" xfId="44186"/>
    <cellStyle name="Comma 16 2 3 2 2 2 4 2" xfId="44187"/>
    <cellStyle name="Comma 16 2 3 2 2 2 5" xfId="44188"/>
    <cellStyle name="Comma 16 2 3 2 2 2 6" xfId="44189"/>
    <cellStyle name="Comma 16 2 3 2 2 3" xfId="44190"/>
    <cellStyle name="Comma 16 2 3 2 2 3 2" xfId="44191"/>
    <cellStyle name="Comma 16 2 3 2 2 3 2 2" xfId="44192"/>
    <cellStyle name="Comma 16 2 3 2 2 3 2 3" xfId="44193"/>
    <cellStyle name="Comma 16 2 3 2 2 3 3" xfId="44194"/>
    <cellStyle name="Comma 16 2 3 2 2 3 3 2" xfId="44195"/>
    <cellStyle name="Comma 16 2 3 2 2 3 3 3" xfId="44196"/>
    <cellStyle name="Comma 16 2 3 2 2 3 4" xfId="44197"/>
    <cellStyle name="Comma 16 2 3 2 2 3 4 2" xfId="44198"/>
    <cellStyle name="Comma 16 2 3 2 2 3 5" xfId="44199"/>
    <cellStyle name="Comma 16 2 3 2 2 3 6" xfId="44200"/>
    <cellStyle name="Comma 16 2 3 2 2 4" xfId="44201"/>
    <cellStyle name="Comma 16 2 3 2 2 4 2" xfId="44202"/>
    <cellStyle name="Comma 16 2 3 2 2 4 2 2" xfId="44203"/>
    <cellStyle name="Comma 16 2 3 2 2 4 2 3" xfId="44204"/>
    <cellStyle name="Comma 16 2 3 2 2 4 3" xfId="44205"/>
    <cellStyle name="Comma 16 2 3 2 2 4 3 2" xfId="44206"/>
    <cellStyle name="Comma 16 2 3 2 2 4 4" xfId="44207"/>
    <cellStyle name="Comma 16 2 3 2 2 4 5" xfId="44208"/>
    <cellStyle name="Comma 16 2 3 2 2 5" xfId="44209"/>
    <cellStyle name="Comma 16 2 3 2 2 5 2" xfId="44210"/>
    <cellStyle name="Comma 16 2 3 2 2 5 3" xfId="44211"/>
    <cellStyle name="Comma 16 2 3 2 2 6" xfId="44212"/>
    <cellStyle name="Comma 16 2 3 2 2 6 2" xfId="44213"/>
    <cellStyle name="Comma 16 2 3 2 2 6 3" xfId="44214"/>
    <cellStyle name="Comma 16 2 3 2 2 7" xfId="44215"/>
    <cellStyle name="Comma 16 2 3 2 2 7 2" xfId="44216"/>
    <cellStyle name="Comma 16 2 3 2 2 8" xfId="44217"/>
    <cellStyle name="Comma 16 2 3 2 2 9" xfId="44218"/>
    <cellStyle name="Comma 16 2 3 2 3" xfId="44219"/>
    <cellStyle name="Comma 16 2 3 2 3 2" xfId="44220"/>
    <cellStyle name="Comma 16 2 3 2 3 2 2" xfId="44221"/>
    <cellStyle name="Comma 16 2 3 2 3 2 3" xfId="44222"/>
    <cellStyle name="Comma 16 2 3 2 3 3" xfId="44223"/>
    <cellStyle name="Comma 16 2 3 2 3 3 2" xfId="44224"/>
    <cellStyle name="Comma 16 2 3 2 3 3 3" xfId="44225"/>
    <cellStyle name="Comma 16 2 3 2 3 4" xfId="44226"/>
    <cellStyle name="Comma 16 2 3 2 3 4 2" xfId="44227"/>
    <cellStyle name="Comma 16 2 3 2 3 5" xfId="44228"/>
    <cellStyle name="Comma 16 2 3 2 3 6" xfId="44229"/>
    <cellStyle name="Comma 16 2 3 2 4" xfId="44230"/>
    <cellStyle name="Comma 16 2 3 2 4 2" xfId="44231"/>
    <cellStyle name="Comma 16 2 3 2 4 2 2" xfId="44232"/>
    <cellStyle name="Comma 16 2 3 2 4 2 3" xfId="44233"/>
    <cellStyle name="Comma 16 2 3 2 4 3" xfId="44234"/>
    <cellStyle name="Comma 16 2 3 2 4 3 2" xfId="44235"/>
    <cellStyle name="Comma 16 2 3 2 4 3 3" xfId="44236"/>
    <cellStyle name="Comma 16 2 3 2 4 4" xfId="44237"/>
    <cellStyle name="Comma 16 2 3 2 4 4 2" xfId="44238"/>
    <cellStyle name="Comma 16 2 3 2 4 5" xfId="44239"/>
    <cellStyle name="Comma 16 2 3 2 4 6" xfId="44240"/>
    <cellStyle name="Comma 16 2 3 2 5" xfId="44241"/>
    <cellStyle name="Comma 16 2 3 2 5 2" xfId="44242"/>
    <cellStyle name="Comma 16 2 3 2 5 2 2" xfId="44243"/>
    <cellStyle name="Comma 16 2 3 2 5 2 3" xfId="44244"/>
    <cellStyle name="Comma 16 2 3 2 5 3" xfId="44245"/>
    <cellStyle name="Comma 16 2 3 2 5 3 2" xfId="44246"/>
    <cellStyle name="Comma 16 2 3 2 5 4" xfId="44247"/>
    <cellStyle name="Comma 16 2 3 2 5 5" xfId="44248"/>
    <cellStyle name="Comma 16 2 3 2 6" xfId="44249"/>
    <cellStyle name="Comma 16 2 3 2 6 2" xfId="44250"/>
    <cellStyle name="Comma 16 2 3 2 6 3" xfId="44251"/>
    <cellStyle name="Comma 16 2 3 2 7" xfId="44252"/>
    <cellStyle name="Comma 16 2 3 2 7 2" xfId="44253"/>
    <cellStyle name="Comma 16 2 3 2 7 3" xfId="44254"/>
    <cellStyle name="Comma 16 2 3 2 8" xfId="44255"/>
    <cellStyle name="Comma 16 2 3 2 8 2" xfId="44256"/>
    <cellStyle name="Comma 16 2 3 2 9" xfId="44257"/>
    <cellStyle name="Comma 16 2 3 3" xfId="44258"/>
    <cellStyle name="Comma 16 2 3 3 2" xfId="44259"/>
    <cellStyle name="Comma 16 2 3 3 2 2" xfId="44260"/>
    <cellStyle name="Comma 16 2 3 3 2 2 2" xfId="44261"/>
    <cellStyle name="Comma 16 2 3 3 2 2 3" xfId="44262"/>
    <cellStyle name="Comma 16 2 3 3 2 3" xfId="44263"/>
    <cellStyle name="Comma 16 2 3 3 2 3 2" xfId="44264"/>
    <cellStyle name="Comma 16 2 3 3 2 3 3" xfId="44265"/>
    <cellStyle name="Comma 16 2 3 3 2 4" xfId="44266"/>
    <cellStyle name="Comma 16 2 3 3 2 4 2" xfId="44267"/>
    <cellStyle name="Comma 16 2 3 3 2 5" xfId="44268"/>
    <cellStyle name="Comma 16 2 3 3 2 6" xfId="44269"/>
    <cellStyle name="Comma 16 2 3 3 3" xfId="44270"/>
    <cellStyle name="Comma 16 2 3 3 3 2" xfId="44271"/>
    <cellStyle name="Comma 16 2 3 3 3 2 2" xfId="44272"/>
    <cellStyle name="Comma 16 2 3 3 3 2 3" xfId="44273"/>
    <cellStyle name="Comma 16 2 3 3 3 3" xfId="44274"/>
    <cellStyle name="Comma 16 2 3 3 3 3 2" xfId="44275"/>
    <cellStyle name="Comma 16 2 3 3 3 3 3" xfId="44276"/>
    <cellStyle name="Comma 16 2 3 3 3 4" xfId="44277"/>
    <cellStyle name="Comma 16 2 3 3 3 4 2" xfId="44278"/>
    <cellStyle name="Comma 16 2 3 3 3 5" xfId="44279"/>
    <cellStyle name="Comma 16 2 3 3 3 6" xfId="44280"/>
    <cellStyle name="Comma 16 2 3 3 4" xfId="44281"/>
    <cellStyle name="Comma 16 2 3 3 4 2" xfId="44282"/>
    <cellStyle name="Comma 16 2 3 3 4 2 2" xfId="44283"/>
    <cellStyle name="Comma 16 2 3 3 4 2 3" xfId="44284"/>
    <cellStyle name="Comma 16 2 3 3 4 3" xfId="44285"/>
    <cellStyle name="Comma 16 2 3 3 4 3 2" xfId="44286"/>
    <cellStyle name="Comma 16 2 3 3 4 4" xfId="44287"/>
    <cellStyle name="Comma 16 2 3 3 4 5" xfId="44288"/>
    <cellStyle name="Comma 16 2 3 3 5" xfId="44289"/>
    <cellStyle name="Comma 16 2 3 3 5 2" xfId="44290"/>
    <cellStyle name="Comma 16 2 3 3 5 3" xfId="44291"/>
    <cellStyle name="Comma 16 2 3 3 6" xfId="44292"/>
    <cellStyle name="Comma 16 2 3 3 6 2" xfId="44293"/>
    <cellStyle name="Comma 16 2 3 3 6 3" xfId="44294"/>
    <cellStyle name="Comma 16 2 3 3 7" xfId="44295"/>
    <cellStyle name="Comma 16 2 3 3 7 2" xfId="44296"/>
    <cellStyle name="Comma 16 2 3 3 8" xfId="44297"/>
    <cellStyle name="Comma 16 2 3 3 9" xfId="44298"/>
    <cellStyle name="Comma 16 2 3 4" xfId="44299"/>
    <cellStyle name="Comma 16 2 3 4 2" xfId="44300"/>
    <cellStyle name="Comma 16 2 3 4 2 2" xfId="44301"/>
    <cellStyle name="Comma 16 2 3 4 2 2 2" xfId="44302"/>
    <cellStyle name="Comma 16 2 3 4 2 2 3" xfId="44303"/>
    <cellStyle name="Comma 16 2 3 4 2 3" xfId="44304"/>
    <cellStyle name="Comma 16 2 3 4 2 3 2" xfId="44305"/>
    <cellStyle name="Comma 16 2 3 4 2 3 3" xfId="44306"/>
    <cellStyle name="Comma 16 2 3 4 2 4" xfId="44307"/>
    <cellStyle name="Comma 16 2 3 4 2 4 2" xfId="44308"/>
    <cellStyle name="Comma 16 2 3 4 2 5" xfId="44309"/>
    <cellStyle name="Comma 16 2 3 4 2 6" xfId="44310"/>
    <cellStyle name="Comma 16 2 3 4 3" xfId="44311"/>
    <cellStyle name="Comma 16 2 3 4 3 2" xfId="44312"/>
    <cellStyle name="Comma 16 2 3 4 3 2 2" xfId="44313"/>
    <cellStyle name="Comma 16 2 3 4 3 2 3" xfId="44314"/>
    <cellStyle name="Comma 16 2 3 4 3 3" xfId="44315"/>
    <cellStyle name="Comma 16 2 3 4 3 3 2" xfId="44316"/>
    <cellStyle name="Comma 16 2 3 4 3 3 3" xfId="44317"/>
    <cellStyle name="Comma 16 2 3 4 3 4" xfId="44318"/>
    <cellStyle name="Comma 16 2 3 4 3 4 2" xfId="44319"/>
    <cellStyle name="Comma 16 2 3 4 3 5" xfId="44320"/>
    <cellStyle name="Comma 16 2 3 4 3 6" xfId="44321"/>
    <cellStyle name="Comma 16 2 3 4 4" xfId="44322"/>
    <cellStyle name="Comma 16 2 3 4 4 2" xfId="44323"/>
    <cellStyle name="Comma 16 2 3 4 4 2 2" xfId="44324"/>
    <cellStyle name="Comma 16 2 3 4 4 2 3" xfId="44325"/>
    <cellStyle name="Comma 16 2 3 4 4 3" xfId="44326"/>
    <cellStyle name="Comma 16 2 3 4 4 3 2" xfId="44327"/>
    <cellStyle name="Comma 16 2 3 4 4 4" xfId="44328"/>
    <cellStyle name="Comma 16 2 3 4 4 5" xfId="44329"/>
    <cellStyle name="Comma 16 2 3 4 5" xfId="44330"/>
    <cellStyle name="Comma 16 2 3 4 5 2" xfId="44331"/>
    <cellStyle name="Comma 16 2 3 4 5 3" xfId="44332"/>
    <cellStyle name="Comma 16 2 3 4 6" xfId="44333"/>
    <cellStyle name="Comma 16 2 3 4 6 2" xfId="44334"/>
    <cellStyle name="Comma 16 2 3 4 6 3" xfId="44335"/>
    <cellStyle name="Comma 16 2 3 4 7" xfId="44336"/>
    <cellStyle name="Comma 16 2 3 4 7 2" xfId="44337"/>
    <cellStyle name="Comma 16 2 3 4 8" xfId="44338"/>
    <cellStyle name="Comma 16 2 3 4 9" xfId="44339"/>
    <cellStyle name="Comma 16 2 3 5" xfId="44340"/>
    <cellStyle name="Comma 16 2 3 5 2" xfId="44341"/>
    <cellStyle name="Comma 16 2 3 5 2 2" xfId="44342"/>
    <cellStyle name="Comma 16 2 3 5 2 3" xfId="44343"/>
    <cellStyle name="Comma 16 2 3 5 3" xfId="44344"/>
    <cellStyle name="Comma 16 2 3 5 3 2" xfId="44345"/>
    <cellStyle name="Comma 16 2 3 5 3 3" xfId="44346"/>
    <cellStyle name="Comma 16 2 3 5 4" xfId="44347"/>
    <cellStyle name="Comma 16 2 3 5 4 2" xfId="44348"/>
    <cellStyle name="Comma 16 2 3 5 5" xfId="44349"/>
    <cellStyle name="Comma 16 2 3 5 6" xfId="44350"/>
    <cellStyle name="Comma 16 2 3 6" xfId="44351"/>
    <cellStyle name="Comma 16 2 3 6 2" xfId="44352"/>
    <cellStyle name="Comma 16 2 3 6 2 2" xfId="44353"/>
    <cellStyle name="Comma 16 2 3 6 2 3" xfId="44354"/>
    <cellStyle name="Comma 16 2 3 6 3" xfId="44355"/>
    <cellStyle name="Comma 16 2 3 6 3 2" xfId="44356"/>
    <cellStyle name="Comma 16 2 3 6 3 3" xfId="44357"/>
    <cellStyle name="Comma 16 2 3 6 4" xfId="44358"/>
    <cellStyle name="Comma 16 2 3 6 4 2" xfId="44359"/>
    <cellStyle name="Comma 16 2 3 6 5" xfId="44360"/>
    <cellStyle name="Comma 16 2 3 6 6" xfId="44361"/>
    <cellStyle name="Comma 16 2 3 7" xfId="44362"/>
    <cellStyle name="Comma 16 2 3 7 2" xfId="44363"/>
    <cellStyle name="Comma 16 2 3 7 2 2" xfId="44364"/>
    <cellStyle name="Comma 16 2 3 7 2 3" xfId="44365"/>
    <cellStyle name="Comma 16 2 3 7 3" xfId="44366"/>
    <cellStyle name="Comma 16 2 3 7 3 2" xfId="44367"/>
    <cellStyle name="Comma 16 2 3 7 4" xfId="44368"/>
    <cellStyle name="Comma 16 2 3 7 5" xfId="44369"/>
    <cellStyle name="Comma 16 2 3 8" xfId="44370"/>
    <cellStyle name="Comma 16 2 3 8 2" xfId="44371"/>
    <cellStyle name="Comma 16 2 3 8 3" xfId="44372"/>
    <cellStyle name="Comma 16 2 3 9" xfId="44373"/>
    <cellStyle name="Comma 16 2 3 9 2" xfId="44374"/>
    <cellStyle name="Comma 16 2 3 9 3" xfId="44375"/>
    <cellStyle name="Comma 16 2 4" xfId="44376"/>
    <cellStyle name="Comma 16 2 4 10" xfId="44377"/>
    <cellStyle name="Comma 16 2 4 2" xfId="44378"/>
    <cellStyle name="Comma 16 2 4 2 2" xfId="44379"/>
    <cellStyle name="Comma 16 2 4 2 2 2" xfId="44380"/>
    <cellStyle name="Comma 16 2 4 2 2 2 2" xfId="44381"/>
    <cellStyle name="Comma 16 2 4 2 2 2 3" xfId="44382"/>
    <cellStyle name="Comma 16 2 4 2 2 3" xfId="44383"/>
    <cellStyle name="Comma 16 2 4 2 2 3 2" xfId="44384"/>
    <cellStyle name="Comma 16 2 4 2 2 3 3" xfId="44385"/>
    <cellStyle name="Comma 16 2 4 2 2 4" xfId="44386"/>
    <cellStyle name="Comma 16 2 4 2 2 4 2" xfId="44387"/>
    <cellStyle name="Comma 16 2 4 2 2 5" xfId="44388"/>
    <cellStyle name="Comma 16 2 4 2 2 6" xfId="44389"/>
    <cellStyle name="Comma 16 2 4 2 3" xfId="44390"/>
    <cellStyle name="Comma 16 2 4 2 3 2" xfId="44391"/>
    <cellStyle name="Comma 16 2 4 2 3 2 2" xfId="44392"/>
    <cellStyle name="Comma 16 2 4 2 3 2 3" xfId="44393"/>
    <cellStyle name="Comma 16 2 4 2 3 3" xfId="44394"/>
    <cellStyle name="Comma 16 2 4 2 3 3 2" xfId="44395"/>
    <cellStyle name="Comma 16 2 4 2 3 3 3" xfId="44396"/>
    <cellStyle name="Comma 16 2 4 2 3 4" xfId="44397"/>
    <cellStyle name="Comma 16 2 4 2 3 4 2" xfId="44398"/>
    <cellStyle name="Comma 16 2 4 2 3 5" xfId="44399"/>
    <cellStyle name="Comma 16 2 4 2 3 6" xfId="44400"/>
    <cellStyle name="Comma 16 2 4 2 4" xfId="44401"/>
    <cellStyle name="Comma 16 2 4 2 4 2" xfId="44402"/>
    <cellStyle name="Comma 16 2 4 2 4 2 2" xfId="44403"/>
    <cellStyle name="Comma 16 2 4 2 4 2 3" xfId="44404"/>
    <cellStyle name="Comma 16 2 4 2 4 3" xfId="44405"/>
    <cellStyle name="Comma 16 2 4 2 4 3 2" xfId="44406"/>
    <cellStyle name="Comma 16 2 4 2 4 4" xfId="44407"/>
    <cellStyle name="Comma 16 2 4 2 4 5" xfId="44408"/>
    <cellStyle name="Comma 16 2 4 2 5" xfId="44409"/>
    <cellStyle name="Comma 16 2 4 2 5 2" xfId="44410"/>
    <cellStyle name="Comma 16 2 4 2 5 3" xfId="44411"/>
    <cellStyle name="Comma 16 2 4 2 6" xfId="44412"/>
    <cellStyle name="Comma 16 2 4 2 6 2" xfId="44413"/>
    <cellStyle name="Comma 16 2 4 2 6 3" xfId="44414"/>
    <cellStyle name="Comma 16 2 4 2 7" xfId="44415"/>
    <cellStyle name="Comma 16 2 4 2 7 2" xfId="44416"/>
    <cellStyle name="Comma 16 2 4 2 8" xfId="44417"/>
    <cellStyle name="Comma 16 2 4 2 9" xfId="44418"/>
    <cellStyle name="Comma 16 2 4 3" xfId="44419"/>
    <cellStyle name="Comma 16 2 4 3 2" xfId="44420"/>
    <cellStyle name="Comma 16 2 4 3 2 2" xfId="44421"/>
    <cellStyle name="Comma 16 2 4 3 2 3" xfId="44422"/>
    <cellStyle name="Comma 16 2 4 3 3" xfId="44423"/>
    <cellStyle name="Comma 16 2 4 3 3 2" xfId="44424"/>
    <cellStyle name="Comma 16 2 4 3 3 3" xfId="44425"/>
    <cellStyle name="Comma 16 2 4 3 4" xfId="44426"/>
    <cellStyle name="Comma 16 2 4 3 4 2" xfId="44427"/>
    <cellStyle name="Comma 16 2 4 3 5" xfId="44428"/>
    <cellStyle name="Comma 16 2 4 3 6" xfId="44429"/>
    <cellStyle name="Comma 16 2 4 4" xfId="44430"/>
    <cellStyle name="Comma 16 2 4 4 2" xfId="44431"/>
    <cellStyle name="Comma 16 2 4 4 2 2" xfId="44432"/>
    <cellStyle name="Comma 16 2 4 4 2 3" xfId="44433"/>
    <cellStyle name="Comma 16 2 4 4 3" xfId="44434"/>
    <cellStyle name="Comma 16 2 4 4 3 2" xfId="44435"/>
    <cellStyle name="Comma 16 2 4 4 3 3" xfId="44436"/>
    <cellStyle name="Comma 16 2 4 4 4" xfId="44437"/>
    <cellStyle name="Comma 16 2 4 4 4 2" xfId="44438"/>
    <cellStyle name="Comma 16 2 4 4 5" xfId="44439"/>
    <cellStyle name="Comma 16 2 4 4 6" xfId="44440"/>
    <cellStyle name="Comma 16 2 4 5" xfId="44441"/>
    <cellStyle name="Comma 16 2 4 5 2" xfId="44442"/>
    <cellStyle name="Comma 16 2 4 5 2 2" xfId="44443"/>
    <cellStyle name="Comma 16 2 4 5 2 3" xfId="44444"/>
    <cellStyle name="Comma 16 2 4 5 3" xfId="44445"/>
    <cellStyle name="Comma 16 2 4 5 3 2" xfId="44446"/>
    <cellStyle name="Comma 16 2 4 5 4" xfId="44447"/>
    <cellStyle name="Comma 16 2 4 5 5" xfId="44448"/>
    <cellStyle name="Comma 16 2 4 6" xfId="44449"/>
    <cellStyle name="Comma 16 2 4 6 2" xfId="44450"/>
    <cellStyle name="Comma 16 2 4 6 3" xfId="44451"/>
    <cellStyle name="Comma 16 2 4 7" xfId="44452"/>
    <cellStyle name="Comma 16 2 4 7 2" xfId="44453"/>
    <cellStyle name="Comma 16 2 4 7 3" xfId="44454"/>
    <cellStyle name="Comma 16 2 4 8" xfId="44455"/>
    <cellStyle name="Comma 16 2 4 8 2" xfId="44456"/>
    <cellStyle name="Comma 16 2 4 9" xfId="44457"/>
    <cellStyle name="Comma 16 2 5" xfId="44458"/>
    <cellStyle name="Comma 16 2 5 2" xfId="44459"/>
    <cellStyle name="Comma 16 2 5 2 2" xfId="44460"/>
    <cellStyle name="Comma 16 2 5 2 2 2" xfId="44461"/>
    <cellStyle name="Comma 16 2 5 2 2 3" xfId="44462"/>
    <cellStyle name="Comma 16 2 5 2 3" xfId="44463"/>
    <cellStyle name="Comma 16 2 5 2 3 2" xfId="44464"/>
    <cellStyle name="Comma 16 2 5 2 3 3" xfId="44465"/>
    <cellStyle name="Comma 16 2 5 2 4" xfId="44466"/>
    <cellStyle name="Comma 16 2 5 2 4 2" xfId="44467"/>
    <cellStyle name="Comma 16 2 5 2 5" xfId="44468"/>
    <cellStyle name="Comma 16 2 5 2 6" xfId="44469"/>
    <cellStyle name="Comma 16 2 5 3" xfId="44470"/>
    <cellStyle name="Comma 16 2 5 3 2" xfId="44471"/>
    <cellStyle name="Comma 16 2 5 3 2 2" xfId="44472"/>
    <cellStyle name="Comma 16 2 5 3 2 3" xfId="44473"/>
    <cellStyle name="Comma 16 2 5 3 3" xfId="44474"/>
    <cellStyle name="Comma 16 2 5 3 3 2" xfId="44475"/>
    <cellStyle name="Comma 16 2 5 3 3 3" xfId="44476"/>
    <cellStyle name="Comma 16 2 5 3 4" xfId="44477"/>
    <cellStyle name="Comma 16 2 5 3 4 2" xfId="44478"/>
    <cellStyle name="Comma 16 2 5 3 5" xfId="44479"/>
    <cellStyle name="Comma 16 2 5 3 6" xfId="44480"/>
    <cellStyle name="Comma 16 2 5 4" xfId="44481"/>
    <cellStyle name="Comma 16 2 5 4 2" xfId="44482"/>
    <cellStyle name="Comma 16 2 5 4 2 2" xfId="44483"/>
    <cellStyle name="Comma 16 2 5 4 2 3" xfId="44484"/>
    <cellStyle name="Comma 16 2 5 4 3" xfId="44485"/>
    <cellStyle name="Comma 16 2 5 4 3 2" xfId="44486"/>
    <cellStyle name="Comma 16 2 5 4 4" xfId="44487"/>
    <cellStyle name="Comma 16 2 5 4 5" xfId="44488"/>
    <cellStyle name="Comma 16 2 5 5" xfId="44489"/>
    <cellStyle name="Comma 16 2 5 5 2" xfId="44490"/>
    <cellStyle name="Comma 16 2 5 5 3" xfId="44491"/>
    <cellStyle name="Comma 16 2 5 6" xfId="44492"/>
    <cellStyle name="Comma 16 2 5 6 2" xfId="44493"/>
    <cellStyle name="Comma 16 2 5 6 3" xfId="44494"/>
    <cellStyle name="Comma 16 2 5 7" xfId="44495"/>
    <cellStyle name="Comma 16 2 5 7 2" xfId="44496"/>
    <cellStyle name="Comma 16 2 5 8" xfId="44497"/>
    <cellStyle name="Comma 16 2 5 9" xfId="44498"/>
    <cellStyle name="Comma 16 2 6" xfId="44499"/>
    <cellStyle name="Comma 16 2 6 2" xfId="44500"/>
    <cellStyle name="Comma 16 2 6 2 2" xfId="44501"/>
    <cellStyle name="Comma 16 2 6 2 2 2" xfId="44502"/>
    <cellStyle name="Comma 16 2 6 2 2 3" xfId="44503"/>
    <cellStyle name="Comma 16 2 6 2 3" xfId="44504"/>
    <cellStyle name="Comma 16 2 6 2 3 2" xfId="44505"/>
    <cellStyle name="Comma 16 2 6 2 3 3" xfId="44506"/>
    <cellStyle name="Comma 16 2 6 2 4" xfId="44507"/>
    <cellStyle name="Comma 16 2 6 2 4 2" xfId="44508"/>
    <cellStyle name="Comma 16 2 6 2 5" xfId="44509"/>
    <cellStyle name="Comma 16 2 6 2 6" xfId="44510"/>
    <cellStyle name="Comma 16 2 6 3" xfId="44511"/>
    <cellStyle name="Comma 16 2 6 3 2" xfId="44512"/>
    <cellStyle name="Comma 16 2 6 3 2 2" xfId="44513"/>
    <cellStyle name="Comma 16 2 6 3 2 3" xfId="44514"/>
    <cellStyle name="Comma 16 2 6 3 3" xfId="44515"/>
    <cellStyle name="Comma 16 2 6 3 3 2" xfId="44516"/>
    <cellStyle name="Comma 16 2 6 3 3 3" xfId="44517"/>
    <cellStyle name="Comma 16 2 6 3 4" xfId="44518"/>
    <cellStyle name="Comma 16 2 6 3 4 2" xfId="44519"/>
    <cellStyle name="Comma 16 2 6 3 5" xfId="44520"/>
    <cellStyle name="Comma 16 2 6 3 6" xfId="44521"/>
    <cellStyle name="Comma 16 2 6 4" xfId="44522"/>
    <cellStyle name="Comma 16 2 6 4 2" xfId="44523"/>
    <cellStyle name="Comma 16 2 6 4 2 2" xfId="44524"/>
    <cellStyle name="Comma 16 2 6 4 2 3" xfId="44525"/>
    <cellStyle name="Comma 16 2 6 4 3" xfId="44526"/>
    <cellStyle name="Comma 16 2 6 4 3 2" xfId="44527"/>
    <cellStyle name="Comma 16 2 6 4 4" xfId="44528"/>
    <cellStyle name="Comma 16 2 6 4 5" xfId="44529"/>
    <cellStyle name="Comma 16 2 6 5" xfId="44530"/>
    <cellStyle name="Comma 16 2 6 5 2" xfId="44531"/>
    <cellStyle name="Comma 16 2 6 5 3" xfId="44532"/>
    <cellStyle name="Comma 16 2 6 6" xfId="44533"/>
    <cellStyle name="Comma 16 2 6 6 2" xfId="44534"/>
    <cellStyle name="Comma 16 2 6 6 3" xfId="44535"/>
    <cellStyle name="Comma 16 2 6 7" xfId="44536"/>
    <cellStyle name="Comma 16 2 6 7 2" xfId="44537"/>
    <cellStyle name="Comma 16 2 6 8" xfId="44538"/>
    <cellStyle name="Comma 16 2 6 9" xfId="44539"/>
    <cellStyle name="Comma 16 2 7" xfId="44540"/>
    <cellStyle name="Comma 16 2 7 2" xfId="44541"/>
    <cellStyle name="Comma 16 2 7 2 2" xfId="44542"/>
    <cellStyle name="Comma 16 2 7 2 3" xfId="44543"/>
    <cellStyle name="Comma 16 2 7 3" xfId="44544"/>
    <cellStyle name="Comma 16 2 7 3 2" xfId="44545"/>
    <cellStyle name="Comma 16 2 7 3 3" xfId="44546"/>
    <cellStyle name="Comma 16 2 7 4" xfId="44547"/>
    <cellStyle name="Comma 16 2 7 4 2" xfId="44548"/>
    <cellStyle name="Comma 16 2 7 5" xfId="44549"/>
    <cellStyle name="Comma 16 2 7 6" xfId="44550"/>
    <cellStyle name="Comma 16 2 8" xfId="44551"/>
    <cellStyle name="Comma 16 2 8 2" xfId="44552"/>
    <cellStyle name="Comma 16 2 8 2 2" xfId="44553"/>
    <cellStyle name="Comma 16 2 8 2 3" xfId="44554"/>
    <cellStyle name="Comma 16 2 8 3" xfId="44555"/>
    <cellStyle name="Comma 16 2 8 3 2" xfId="44556"/>
    <cellStyle name="Comma 16 2 8 3 3" xfId="44557"/>
    <cellStyle name="Comma 16 2 8 4" xfId="44558"/>
    <cellStyle name="Comma 16 2 8 4 2" xfId="44559"/>
    <cellStyle name="Comma 16 2 8 5" xfId="44560"/>
    <cellStyle name="Comma 16 2 8 6" xfId="44561"/>
    <cellStyle name="Comma 16 2 9" xfId="44562"/>
    <cellStyle name="Comma 16 2 9 2" xfId="44563"/>
    <cellStyle name="Comma 16 2 9 2 2" xfId="44564"/>
    <cellStyle name="Comma 16 2 9 2 3" xfId="44565"/>
    <cellStyle name="Comma 16 2 9 3" xfId="44566"/>
    <cellStyle name="Comma 16 2 9 3 2" xfId="44567"/>
    <cellStyle name="Comma 16 2 9 4" xfId="44568"/>
    <cellStyle name="Comma 16 2 9 5" xfId="44569"/>
    <cellStyle name="Comma 16 3" xfId="9468"/>
    <cellStyle name="Comma 16 3 10" xfId="44570"/>
    <cellStyle name="Comma 16 3 10 2" xfId="44571"/>
    <cellStyle name="Comma 16 3 10 3" xfId="44572"/>
    <cellStyle name="Comma 16 3 11" xfId="44573"/>
    <cellStyle name="Comma 16 3 11 2" xfId="44574"/>
    <cellStyle name="Comma 16 3 12" xfId="44575"/>
    <cellStyle name="Comma 16 3 13" xfId="44576"/>
    <cellStyle name="Comma 16 3 2" xfId="44577"/>
    <cellStyle name="Comma 16 3 2 10" xfId="44578"/>
    <cellStyle name="Comma 16 3 2 10 2" xfId="44579"/>
    <cellStyle name="Comma 16 3 2 11" xfId="44580"/>
    <cellStyle name="Comma 16 3 2 12" xfId="44581"/>
    <cellStyle name="Comma 16 3 2 2" xfId="44582"/>
    <cellStyle name="Comma 16 3 2 2 10" xfId="44583"/>
    <cellStyle name="Comma 16 3 2 2 2" xfId="44584"/>
    <cellStyle name="Comma 16 3 2 2 2 2" xfId="44585"/>
    <cellStyle name="Comma 16 3 2 2 2 2 2" xfId="44586"/>
    <cellStyle name="Comma 16 3 2 2 2 2 2 2" xfId="44587"/>
    <cellStyle name="Comma 16 3 2 2 2 2 2 3" xfId="44588"/>
    <cellStyle name="Comma 16 3 2 2 2 2 3" xfId="44589"/>
    <cellStyle name="Comma 16 3 2 2 2 2 3 2" xfId="44590"/>
    <cellStyle name="Comma 16 3 2 2 2 2 3 3" xfId="44591"/>
    <cellStyle name="Comma 16 3 2 2 2 2 4" xfId="44592"/>
    <cellStyle name="Comma 16 3 2 2 2 2 4 2" xfId="44593"/>
    <cellStyle name="Comma 16 3 2 2 2 2 5" xfId="44594"/>
    <cellStyle name="Comma 16 3 2 2 2 2 6" xfId="44595"/>
    <cellStyle name="Comma 16 3 2 2 2 3" xfId="44596"/>
    <cellStyle name="Comma 16 3 2 2 2 3 2" xfId="44597"/>
    <cellStyle name="Comma 16 3 2 2 2 3 2 2" xfId="44598"/>
    <cellStyle name="Comma 16 3 2 2 2 3 2 3" xfId="44599"/>
    <cellStyle name="Comma 16 3 2 2 2 3 3" xfId="44600"/>
    <cellStyle name="Comma 16 3 2 2 2 3 3 2" xfId="44601"/>
    <cellStyle name="Comma 16 3 2 2 2 3 3 3" xfId="44602"/>
    <cellStyle name="Comma 16 3 2 2 2 3 4" xfId="44603"/>
    <cellStyle name="Comma 16 3 2 2 2 3 4 2" xfId="44604"/>
    <cellStyle name="Comma 16 3 2 2 2 3 5" xfId="44605"/>
    <cellStyle name="Comma 16 3 2 2 2 3 6" xfId="44606"/>
    <cellStyle name="Comma 16 3 2 2 2 4" xfId="44607"/>
    <cellStyle name="Comma 16 3 2 2 2 4 2" xfId="44608"/>
    <cellStyle name="Comma 16 3 2 2 2 4 2 2" xfId="44609"/>
    <cellStyle name="Comma 16 3 2 2 2 4 2 3" xfId="44610"/>
    <cellStyle name="Comma 16 3 2 2 2 4 3" xfId="44611"/>
    <cellStyle name="Comma 16 3 2 2 2 4 3 2" xfId="44612"/>
    <cellStyle name="Comma 16 3 2 2 2 4 4" xfId="44613"/>
    <cellStyle name="Comma 16 3 2 2 2 4 5" xfId="44614"/>
    <cellStyle name="Comma 16 3 2 2 2 5" xfId="44615"/>
    <cellStyle name="Comma 16 3 2 2 2 5 2" xfId="44616"/>
    <cellStyle name="Comma 16 3 2 2 2 5 3" xfId="44617"/>
    <cellStyle name="Comma 16 3 2 2 2 6" xfId="44618"/>
    <cellStyle name="Comma 16 3 2 2 2 6 2" xfId="44619"/>
    <cellStyle name="Comma 16 3 2 2 2 6 3" xfId="44620"/>
    <cellStyle name="Comma 16 3 2 2 2 7" xfId="44621"/>
    <cellStyle name="Comma 16 3 2 2 2 7 2" xfId="44622"/>
    <cellStyle name="Comma 16 3 2 2 2 8" xfId="44623"/>
    <cellStyle name="Comma 16 3 2 2 2 9" xfId="44624"/>
    <cellStyle name="Comma 16 3 2 2 3" xfId="44625"/>
    <cellStyle name="Comma 16 3 2 2 3 2" xfId="44626"/>
    <cellStyle name="Comma 16 3 2 2 3 2 2" xfId="44627"/>
    <cellStyle name="Comma 16 3 2 2 3 2 3" xfId="44628"/>
    <cellStyle name="Comma 16 3 2 2 3 3" xfId="44629"/>
    <cellStyle name="Comma 16 3 2 2 3 3 2" xfId="44630"/>
    <cellStyle name="Comma 16 3 2 2 3 3 3" xfId="44631"/>
    <cellStyle name="Comma 16 3 2 2 3 4" xfId="44632"/>
    <cellStyle name="Comma 16 3 2 2 3 4 2" xfId="44633"/>
    <cellStyle name="Comma 16 3 2 2 3 5" xfId="44634"/>
    <cellStyle name="Comma 16 3 2 2 3 6" xfId="44635"/>
    <cellStyle name="Comma 16 3 2 2 4" xfId="44636"/>
    <cellStyle name="Comma 16 3 2 2 4 2" xfId="44637"/>
    <cellStyle name="Comma 16 3 2 2 4 2 2" xfId="44638"/>
    <cellStyle name="Comma 16 3 2 2 4 2 3" xfId="44639"/>
    <cellStyle name="Comma 16 3 2 2 4 3" xfId="44640"/>
    <cellStyle name="Comma 16 3 2 2 4 3 2" xfId="44641"/>
    <cellStyle name="Comma 16 3 2 2 4 3 3" xfId="44642"/>
    <cellStyle name="Comma 16 3 2 2 4 4" xfId="44643"/>
    <cellStyle name="Comma 16 3 2 2 4 4 2" xfId="44644"/>
    <cellStyle name="Comma 16 3 2 2 4 5" xfId="44645"/>
    <cellStyle name="Comma 16 3 2 2 4 6" xfId="44646"/>
    <cellStyle name="Comma 16 3 2 2 5" xfId="44647"/>
    <cellStyle name="Comma 16 3 2 2 5 2" xfId="44648"/>
    <cellStyle name="Comma 16 3 2 2 5 2 2" xfId="44649"/>
    <cellStyle name="Comma 16 3 2 2 5 2 3" xfId="44650"/>
    <cellStyle name="Comma 16 3 2 2 5 3" xfId="44651"/>
    <cellStyle name="Comma 16 3 2 2 5 3 2" xfId="44652"/>
    <cellStyle name="Comma 16 3 2 2 5 4" xfId="44653"/>
    <cellStyle name="Comma 16 3 2 2 5 5" xfId="44654"/>
    <cellStyle name="Comma 16 3 2 2 6" xfId="44655"/>
    <cellStyle name="Comma 16 3 2 2 6 2" xfId="44656"/>
    <cellStyle name="Comma 16 3 2 2 6 3" xfId="44657"/>
    <cellStyle name="Comma 16 3 2 2 7" xfId="44658"/>
    <cellStyle name="Comma 16 3 2 2 7 2" xfId="44659"/>
    <cellStyle name="Comma 16 3 2 2 7 3" xfId="44660"/>
    <cellStyle name="Comma 16 3 2 2 8" xfId="44661"/>
    <cellStyle name="Comma 16 3 2 2 8 2" xfId="44662"/>
    <cellStyle name="Comma 16 3 2 2 9" xfId="44663"/>
    <cellStyle name="Comma 16 3 2 3" xfId="44664"/>
    <cellStyle name="Comma 16 3 2 3 2" xfId="44665"/>
    <cellStyle name="Comma 16 3 2 3 2 2" xfId="44666"/>
    <cellStyle name="Comma 16 3 2 3 2 2 2" xfId="44667"/>
    <cellStyle name="Comma 16 3 2 3 2 2 3" xfId="44668"/>
    <cellStyle name="Comma 16 3 2 3 2 3" xfId="44669"/>
    <cellStyle name="Comma 16 3 2 3 2 3 2" xfId="44670"/>
    <cellStyle name="Comma 16 3 2 3 2 3 3" xfId="44671"/>
    <cellStyle name="Comma 16 3 2 3 2 4" xfId="44672"/>
    <cellStyle name="Comma 16 3 2 3 2 4 2" xfId="44673"/>
    <cellStyle name="Comma 16 3 2 3 2 5" xfId="44674"/>
    <cellStyle name="Comma 16 3 2 3 2 6" xfId="44675"/>
    <cellStyle name="Comma 16 3 2 3 3" xfId="44676"/>
    <cellStyle name="Comma 16 3 2 3 3 2" xfId="44677"/>
    <cellStyle name="Comma 16 3 2 3 3 2 2" xfId="44678"/>
    <cellStyle name="Comma 16 3 2 3 3 2 3" xfId="44679"/>
    <cellStyle name="Comma 16 3 2 3 3 3" xfId="44680"/>
    <cellStyle name="Comma 16 3 2 3 3 3 2" xfId="44681"/>
    <cellStyle name="Comma 16 3 2 3 3 3 3" xfId="44682"/>
    <cellStyle name="Comma 16 3 2 3 3 4" xfId="44683"/>
    <cellStyle name="Comma 16 3 2 3 3 4 2" xfId="44684"/>
    <cellStyle name="Comma 16 3 2 3 3 5" xfId="44685"/>
    <cellStyle name="Comma 16 3 2 3 3 6" xfId="44686"/>
    <cellStyle name="Comma 16 3 2 3 4" xfId="44687"/>
    <cellStyle name="Comma 16 3 2 3 4 2" xfId="44688"/>
    <cellStyle name="Comma 16 3 2 3 4 2 2" xfId="44689"/>
    <cellStyle name="Comma 16 3 2 3 4 2 3" xfId="44690"/>
    <cellStyle name="Comma 16 3 2 3 4 3" xfId="44691"/>
    <cellStyle name="Comma 16 3 2 3 4 3 2" xfId="44692"/>
    <cellStyle name="Comma 16 3 2 3 4 4" xfId="44693"/>
    <cellStyle name="Comma 16 3 2 3 4 5" xfId="44694"/>
    <cellStyle name="Comma 16 3 2 3 5" xfId="44695"/>
    <cellStyle name="Comma 16 3 2 3 5 2" xfId="44696"/>
    <cellStyle name="Comma 16 3 2 3 5 3" xfId="44697"/>
    <cellStyle name="Comma 16 3 2 3 6" xfId="44698"/>
    <cellStyle name="Comma 16 3 2 3 6 2" xfId="44699"/>
    <cellStyle name="Comma 16 3 2 3 6 3" xfId="44700"/>
    <cellStyle name="Comma 16 3 2 3 7" xfId="44701"/>
    <cellStyle name="Comma 16 3 2 3 7 2" xfId="44702"/>
    <cellStyle name="Comma 16 3 2 3 8" xfId="44703"/>
    <cellStyle name="Comma 16 3 2 3 9" xfId="44704"/>
    <cellStyle name="Comma 16 3 2 4" xfId="44705"/>
    <cellStyle name="Comma 16 3 2 4 2" xfId="44706"/>
    <cellStyle name="Comma 16 3 2 4 2 2" xfId="44707"/>
    <cellStyle name="Comma 16 3 2 4 2 2 2" xfId="44708"/>
    <cellStyle name="Comma 16 3 2 4 2 2 3" xfId="44709"/>
    <cellStyle name="Comma 16 3 2 4 2 3" xfId="44710"/>
    <cellStyle name="Comma 16 3 2 4 2 3 2" xfId="44711"/>
    <cellStyle name="Comma 16 3 2 4 2 3 3" xfId="44712"/>
    <cellStyle name="Comma 16 3 2 4 2 4" xfId="44713"/>
    <cellStyle name="Comma 16 3 2 4 2 4 2" xfId="44714"/>
    <cellStyle name="Comma 16 3 2 4 2 5" xfId="44715"/>
    <cellStyle name="Comma 16 3 2 4 2 6" xfId="44716"/>
    <cellStyle name="Comma 16 3 2 4 3" xfId="44717"/>
    <cellStyle name="Comma 16 3 2 4 3 2" xfId="44718"/>
    <cellStyle name="Comma 16 3 2 4 3 2 2" xfId="44719"/>
    <cellStyle name="Comma 16 3 2 4 3 2 3" xfId="44720"/>
    <cellStyle name="Comma 16 3 2 4 3 3" xfId="44721"/>
    <cellStyle name="Comma 16 3 2 4 3 3 2" xfId="44722"/>
    <cellStyle name="Comma 16 3 2 4 3 3 3" xfId="44723"/>
    <cellStyle name="Comma 16 3 2 4 3 4" xfId="44724"/>
    <cellStyle name="Comma 16 3 2 4 3 4 2" xfId="44725"/>
    <cellStyle name="Comma 16 3 2 4 3 5" xfId="44726"/>
    <cellStyle name="Comma 16 3 2 4 3 6" xfId="44727"/>
    <cellStyle name="Comma 16 3 2 4 4" xfId="44728"/>
    <cellStyle name="Comma 16 3 2 4 4 2" xfId="44729"/>
    <cellStyle name="Comma 16 3 2 4 4 2 2" xfId="44730"/>
    <cellStyle name="Comma 16 3 2 4 4 2 3" xfId="44731"/>
    <cellStyle name="Comma 16 3 2 4 4 3" xfId="44732"/>
    <cellStyle name="Comma 16 3 2 4 4 3 2" xfId="44733"/>
    <cellStyle name="Comma 16 3 2 4 4 4" xfId="44734"/>
    <cellStyle name="Comma 16 3 2 4 4 5" xfId="44735"/>
    <cellStyle name="Comma 16 3 2 4 5" xfId="44736"/>
    <cellStyle name="Comma 16 3 2 4 5 2" xfId="44737"/>
    <cellStyle name="Comma 16 3 2 4 5 3" xfId="44738"/>
    <cellStyle name="Comma 16 3 2 4 6" xfId="44739"/>
    <cellStyle name="Comma 16 3 2 4 6 2" xfId="44740"/>
    <cellStyle name="Comma 16 3 2 4 6 3" xfId="44741"/>
    <cellStyle name="Comma 16 3 2 4 7" xfId="44742"/>
    <cellStyle name="Comma 16 3 2 4 7 2" xfId="44743"/>
    <cellStyle name="Comma 16 3 2 4 8" xfId="44744"/>
    <cellStyle name="Comma 16 3 2 4 9" xfId="44745"/>
    <cellStyle name="Comma 16 3 2 5" xfId="44746"/>
    <cellStyle name="Comma 16 3 2 5 2" xfId="44747"/>
    <cellStyle name="Comma 16 3 2 5 2 2" xfId="44748"/>
    <cellStyle name="Comma 16 3 2 5 2 3" xfId="44749"/>
    <cellStyle name="Comma 16 3 2 5 3" xfId="44750"/>
    <cellStyle name="Comma 16 3 2 5 3 2" xfId="44751"/>
    <cellStyle name="Comma 16 3 2 5 3 3" xfId="44752"/>
    <cellStyle name="Comma 16 3 2 5 4" xfId="44753"/>
    <cellStyle name="Comma 16 3 2 5 4 2" xfId="44754"/>
    <cellStyle name="Comma 16 3 2 5 5" xfId="44755"/>
    <cellStyle name="Comma 16 3 2 5 6" xfId="44756"/>
    <cellStyle name="Comma 16 3 2 6" xfId="44757"/>
    <cellStyle name="Comma 16 3 2 6 2" xfId="44758"/>
    <cellStyle name="Comma 16 3 2 6 2 2" xfId="44759"/>
    <cellStyle name="Comma 16 3 2 6 2 3" xfId="44760"/>
    <cellStyle name="Comma 16 3 2 6 3" xfId="44761"/>
    <cellStyle name="Comma 16 3 2 6 3 2" xfId="44762"/>
    <cellStyle name="Comma 16 3 2 6 3 3" xfId="44763"/>
    <cellStyle name="Comma 16 3 2 6 4" xfId="44764"/>
    <cellStyle name="Comma 16 3 2 6 4 2" xfId="44765"/>
    <cellStyle name="Comma 16 3 2 6 5" xfId="44766"/>
    <cellStyle name="Comma 16 3 2 6 6" xfId="44767"/>
    <cellStyle name="Comma 16 3 2 7" xfId="44768"/>
    <cellStyle name="Comma 16 3 2 7 2" xfId="44769"/>
    <cellStyle name="Comma 16 3 2 7 2 2" xfId="44770"/>
    <cellStyle name="Comma 16 3 2 7 2 3" xfId="44771"/>
    <cellStyle name="Comma 16 3 2 7 3" xfId="44772"/>
    <cellStyle name="Comma 16 3 2 7 3 2" xfId="44773"/>
    <cellStyle name="Comma 16 3 2 7 4" xfId="44774"/>
    <cellStyle name="Comma 16 3 2 7 5" xfId="44775"/>
    <cellStyle name="Comma 16 3 2 8" xfId="44776"/>
    <cellStyle name="Comma 16 3 2 8 2" xfId="44777"/>
    <cellStyle name="Comma 16 3 2 8 3" xfId="44778"/>
    <cellStyle name="Comma 16 3 2 9" xfId="44779"/>
    <cellStyle name="Comma 16 3 2 9 2" xfId="44780"/>
    <cellStyle name="Comma 16 3 2 9 3" xfId="44781"/>
    <cellStyle name="Comma 16 3 3" xfId="44782"/>
    <cellStyle name="Comma 16 3 3 10" xfId="44783"/>
    <cellStyle name="Comma 16 3 3 2" xfId="44784"/>
    <cellStyle name="Comma 16 3 3 2 2" xfId="44785"/>
    <cellStyle name="Comma 16 3 3 2 2 2" xfId="44786"/>
    <cellStyle name="Comma 16 3 3 2 2 2 2" xfId="44787"/>
    <cellStyle name="Comma 16 3 3 2 2 2 3" xfId="44788"/>
    <cellStyle name="Comma 16 3 3 2 2 3" xfId="44789"/>
    <cellStyle name="Comma 16 3 3 2 2 3 2" xfId="44790"/>
    <cellStyle name="Comma 16 3 3 2 2 3 3" xfId="44791"/>
    <cellStyle name="Comma 16 3 3 2 2 4" xfId="44792"/>
    <cellStyle name="Comma 16 3 3 2 2 4 2" xfId="44793"/>
    <cellStyle name="Comma 16 3 3 2 2 5" xfId="44794"/>
    <cellStyle name="Comma 16 3 3 2 2 6" xfId="44795"/>
    <cellStyle name="Comma 16 3 3 2 3" xfId="44796"/>
    <cellStyle name="Comma 16 3 3 2 3 2" xfId="44797"/>
    <cellStyle name="Comma 16 3 3 2 3 2 2" xfId="44798"/>
    <cellStyle name="Comma 16 3 3 2 3 2 3" xfId="44799"/>
    <cellStyle name="Comma 16 3 3 2 3 3" xfId="44800"/>
    <cellStyle name="Comma 16 3 3 2 3 3 2" xfId="44801"/>
    <cellStyle name="Comma 16 3 3 2 3 3 3" xfId="44802"/>
    <cellStyle name="Comma 16 3 3 2 3 4" xfId="44803"/>
    <cellStyle name="Comma 16 3 3 2 3 4 2" xfId="44804"/>
    <cellStyle name="Comma 16 3 3 2 3 5" xfId="44805"/>
    <cellStyle name="Comma 16 3 3 2 3 6" xfId="44806"/>
    <cellStyle name="Comma 16 3 3 2 4" xfId="44807"/>
    <cellStyle name="Comma 16 3 3 2 4 2" xfId="44808"/>
    <cellStyle name="Comma 16 3 3 2 4 2 2" xfId="44809"/>
    <cellStyle name="Comma 16 3 3 2 4 2 3" xfId="44810"/>
    <cellStyle name="Comma 16 3 3 2 4 3" xfId="44811"/>
    <cellStyle name="Comma 16 3 3 2 4 3 2" xfId="44812"/>
    <cellStyle name="Comma 16 3 3 2 4 4" xfId="44813"/>
    <cellStyle name="Comma 16 3 3 2 4 5" xfId="44814"/>
    <cellStyle name="Comma 16 3 3 2 5" xfId="44815"/>
    <cellStyle name="Comma 16 3 3 2 5 2" xfId="44816"/>
    <cellStyle name="Comma 16 3 3 2 5 3" xfId="44817"/>
    <cellStyle name="Comma 16 3 3 2 6" xfId="44818"/>
    <cellStyle name="Comma 16 3 3 2 6 2" xfId="44819"/>
    <cellStyle name="Comma 16 3 3 2 6 3" xfId="44820"/>
    <cellStyle name="Comma 16 3 3 2 7" xfId="44821"/>
    <cellStyle name="Comma 16 3 3 2 7 2" xfId="44822"/>
    <cellStyle name="Comma 16 3 3 2 8" xfId="44823"/>
    <cellStyle name="Comma 16 3 3 2 9" xfId="44824"/>
    <cellStyle name="Comma 16 3 3 3" xfId="44825"/>
    <cellStyle name="Comma 16 3 3 3 2" xfId="44826"/>
    <cellStyle name="Comma 16 3 3 3 2 2" xfId="44827"/>
    <cellStyle name="Comma 16 3 3 3 2 3" xfId="44828"/>
    <cellStyle name="Comma 16 3 3 3 3" xfId="44829"/>
    <cellStyle name="Comma 16 3 3 3 3 2" xfId="44830"/>
    <cellStyle name="Comma 16 3 3 3 3 3" xfId="44831"/>
    <cellStyle name="Comma 16 3 3 3 4" xfId="44832"/>
    <cellStyle name="Comma 16 3 3 3 4 2" xfId="44833"/>
    <cellStyle name="Comma 16 3 3 3 5" xfId="44834"/>
    <cellStyle name="Comma 16 3 3 3 6" xfId="44835"/>
    <cellStyle name="Comma 16 3 3 4" xfId="44836"/>
    <cellStyle name="Comma 16 3 3 4 2" xfId="44837"/>
    <cellStyle name="Comma 16 3 3 4 2 2" xfId="44838"/>
    <cellStyle name="Comma 16 3 3 4 2 3" xfId="44839"/>
    <cellStyle name="Comma 16 3 3 4 3" xfId="44840"/>
    <cellStyle name="Comma 16 3 3 4 3 2" xfId="44841"/>
    <cellStyle name="Comma 16 3 3 4 3 3" xfId="44842"/>
    <cellStyle name="Comma 16 3 3 4 4" xfId="44843"/>
    <cellStyle name="Comma 16 3 3 4 4 2" xfId="44844"/>
    <cellStyle name="Comma 16 3 3 4 5" xfId="44845"/>
    <cellStyle name="Comma 16 3 3 4 6" xfId="44846"/>
    <cellStyle name="Comma 16 3 3 5" xfId="44847"/>
    <cellStyle name="Comma 16 3 3 5 2" xfId="44848"/>
    <cellStyle name="Comma 16 3 3 5 2 2" xfId="44849"/>
    <cellStyle name="Comma 16 3 3 5 2 3" xfId="44850"/>
    <cellStyle name="Comma 16 3 3 5 3" xfId="44851"/>
    <cellStyle name="Comma 16 3 3 5 3 2" xfId="44852"/>
    <cellStyle name="Comma 16 3 3 5 4" xfId="44853"/>
    <cellStyle name="Comma 16 3 3 5 5" xfId="44854"/>
    <cellStyle name="Comma 16 3 3 6" xfId="44855"/>
    <cellStyle name="Comma 16 3 3 6 2" xfId="44856"/>
    <cellStyle name="Comma 16 3 3 6 3" xfId="44857"/>
    <cellStyle name="Comma 16 3 3 7" xfId="44858"/>
    <cellStyle name="Comma 16 3 3 7 2" xfId="44859"/>
    <cellStyle name="Comma 16 3 3 7 3" xfId="44860"/>
    <cellStyle name="Comma 16 3 3 8" xfId="44861"/>
    <cellStyle name="Comma 16 3 3 8 2" xfId="44862"/>
    <cellStyle name="Comma 16 3 3 9" xfId="44863"/>
    <cellStyle name="Comma 16 3 4" xfId="44864"/>
    <cellStyle name="Comma 16 3 4 2" xfId="44865"/>
    <cellStyle name="Comma 16 3 4 2 2" xfId="44866"/>
    <cellStyle name="Comma 16 3 4 2 2 2" xfId="44867"/>
    <cellStyle name="Comma 16 3 4 2 2 3" xfId="44868"/>
    <cellStyle name="Comma 16 3 4 2 3" xfId="44869"/>
    <cellStyle name="Comma 16 3 4 2 3 2" xfId="44870"/>
    <cellStyle name="Comma 16 3 4 2 3 3" xfId="44871"/>
    <cellStyle name="Comma 16 3 4 2 4" xfId="44872"/>
    <cellStyle name="Comma 16 3 4 2 4 2" xfId="44873"/>
    <cellStyle name="Comma 16 3 4 2 5" xfId="44874"/>
    <cellStyle name="Comma 16 3 4 2 6" xfId="44875"/>
    <cellStyle name="Comma 16 3 4 3" xfId="44876"/>
    <cellStyle name="Comma 16 3 4 3 2" xfId="44877"/>
    <cellStyle name="Comma 16 3 4 3 2 2" xfId="44878"/>
    <cellStyle name="Comma 16 3 4 3 2 3" xfId="44879"/>
    <cellStyle name="Comma 16 3 4 3 3" xfId="44880"/>
    <cellStyle name="Comma 16 3 4 3 3 2" xfId="44881"/>
    <cellStyle name="Comma 16 3 4 3 3 3" xfId="44882"/>
    <cellStyle name="Comma 16 3 4 3 4" xfId="44883"/>
    <cellStyle name="Comma 16 3 4 3 4 2" xfId="44884"/>
    <cellStyle name="Comma 16 3 4 3 5" xfId="44885"/>
    <cellStyle name="Comma 16 3 4 3 6" xfId="44886"/>
    <cellStyle name="Comma 16 3 4 4" xfId="44887"/>
    <cellStyle name="Comma 16 3 4 4 2" xfId="44888"/>
    <cellStyle name="Comma 16 3 4 4 2 2" xfId="44889"/>
    <cellStyle name="Comma 16 3 4 4 2 3" xfId="44890"/>
    <cellStyle name="Comma 16 3 4 4 3" xfId="44891"/>
    <cellStyle name="Comma 16 3 4 4 3 2" xfId="44892"/>
    <cellStyle name="Comma 16 3 4 4 4" xfId="44893"/>
    <cellStyle name="Comma 16 3 4 4 5" xfId="44894"/>
    <cellStyle name="Comma 16 3 4 5" xfId="44895"/>
    <cellStyle name="Comma 16 3 4 5 2" xfId="44896"/>
    <cellStyle name="Comma 16 3 4 5 3" xfId="44897"/>
    <cellStyle name="Comma 16 3 4 6" xfId="44898"/>
    <cellStyle name="Comma 16 3 4 6 2" xfId="44899"/>
    <cellStyle name="Comma 16 3 4 6 3" xfId="44900"/>
    <cellStyle name="Comma 16 3 4 7" xfId="44901"/>
    <cellStyle name="Comma 16 3 4 7 2" xfId="44902"/>
    <cellStyle name="Comma 16 3 4 8" xfId="44903"/>
    <cellStyle name="Comma 16 3 4 9" xfId="44904"/>
    <cellStyle name="Comma 16 3 5" xfId="44905"/>
    <cellStyle name="Comma 16 3 5 2" xfId="44906"/>
    <cellStyle name="Comma 16 3 5 2 2" xfId="44907"/>
    <cellStyle name="Comma 16 3 5 2 2 2" xfId="44908"/>
    <cellStyle name="Comma 16 3 5 2 2 3" xfId="44909"/>
    <cellStyle name="Comma 16 3 5 2 3" xfId="44910"/>
    <cellStyle name="Comma 16 3 5 2 3 2" xfId="44911"/>
    <cellStyle name="Comma 16 3 5 2 3 3" xfId="44912"/>
    <cellStyle name="Comma 16 3 5 2 4" xfId="44913"/>
    <cellStyle name="Comma 16 3 5 2 4 2" xfId="44914"/>
    <cellStyle name="Comma 16 3 5 2 5" xfId="44915"/>
    <cellStyle name="Comma 16 3 5 2 6" xfId="44916"/>
    <cellStyle name="Comma 16 3 5 3" xfId="44917"/>
    <cellStyle name="Comma 16 3 5 3 2" xfId="44918"/>
    <cellStyle name="Comma 16 3 5 3 2 2" xfId="44919"/>
    <cellStyle name="Comma 16 3 5 3 2 3" xfId="44920"/>
    <cellStyle name="Comma 16 3 5 3 3" xfId="44921"/>
    <cellStyle name="Comma 16 3 5 3 3 2" xfId="44922"/>
    <cellStyle name="Comma 16 3 5 3 3 3" xfId="44923"/>
    <cellStyle name="Comma 16 3 5 3 4" xfId="44924"/>
    <cellStyle name="Comma 16 3 5 3 4 2" xfId="44925"/>
    <cellStyle name="Comma 16 3 5 3 5" xfId="44926"/>
    <cellStyle name="Comma 16 3 5 3 6" xfId="44927"/>
    <cellStyle name="Comma 16 3 5 4" xfId="44928"/>
    <cellStyle name="Comma 16 3 5 4 2" xfId="44929"/>
    <cellStyle name="Comma 16 3 5 4 2 2" xfId="44930"/>
    <cellStyle name="Comma 16 3 5 4 2 3" xfId="44931"/>
    <cellStyle name="Comma 16 3 5 4 3" xfId="44932"/>
    <cellStyle name="Comma 16 3 5 4 3 2" xfId="44933"/>
    <cellStyle name="Comma 16 3 5 4 4" xfId="44934"/>
    <cellStyle name="Comma 16 3 5 4 5" xfId="44935"/>
    <cellStyle name="Comma 16 3 5 5" xfId="44936"/>
    <cellStyle name="Comma 16 3 5 5 2" xfId="44937"/>
    <cellStyle name="Comma 16 3 5 5 3" xfId="44938"/>
    <cellStyle name="Comma 16 3 5 6" xfId="44939"/>
    <cellStyle name="Comma 16 3 5 6 2" xfId="44940"/>
    <cellStyle name="Comma 16 3 5 6 3" xfId="44941"/>
    <cellStyle name="Comma 16 3 5 7" xfId="44942"/>
    <cellStyle name="Comma 16 3 5 7 2" xfId="44943"/>
    <cellStyle name="Comma 16 3 5 8" xfId="44944"/>
    <cellStyle name="Comma 16 3 5 9" xfId="44945"/>
    <cellStyle name="Comma 16 3 6" xfId="44946"/>
    <cellStyle name="Comma 16 3 6 2" xfId="44947"/>
    <cellStyle name="Comma 16 3 6 2 2" xfId="44948"/>
    <cellStyle name="Comma 16 3 6 2 3" xfId="44949"/>
    <cellStyle name="Comma 16 3 6 3" xfId="44950"/>
    <cellStyle name="Comma 16 3 6 3 2" xfId="44951"/>
    <cellStyle name="Comma 16 3 6 3 3" xfId="44952"/>
    <cellStyle name="Comma 16 3 6 4" xfId="44953"/>
    <cellStyle name="Comma 16 3 6 4 2" xfId="44954"/>
    <cellStyle name="Comma 16 3 6 5" xfId="44955"/>
    <cellStyle name="Comma 16 3 6 6" xfId="44956"/>
    <cellStyle name="Comma 16 3 7" xfId="44957"/>
    <cellStyle name="Comma 16 3 7 2" xfId="44958"/>
    <cellStyle name="Comma 16 3 7 2 2" xfId="44959"/>
    <cellStyle name="Comma 16 3 7 2 3" xfId="44960"/>
    <cellStyle name="Comma 16 3 7 3" xfId="44961"/>
    <cellStyle name="Comma 16 3 7 3 2" xfId="44962"/>
    <cellStyle name="Comma 16 3 7 3 3" xfId="44963"/>
    <cellStyle name="Comma 16 3 7 4" xfId="44964"/>
    <cellStyle name="Comma 16 3 7 4 2" xfId="44965"/>
    <cellStyle name="Comma 16 3 7 5" xfId="44966"/>
    <cellStyle name="Comma 16 3 7 6" xfId="44967"/>
    <cellStyle name="Comma 16 3 8" xfId="44968"/>
    <cellStyle name="Comma 16 3 8 2" xfId="44969"/>
    <cellStyle name="Comma 16 3 8 2 2" xfId="44970"/>
    <cellStyle name="Comma 16 3 8 2 3" xfId="44971"/>
    <cellStyle name="Comma 16 3 8 3" xfId="44972"/>
    <cellStyle name="Comma 16 3 8 3 2" xfId="44973"/>
    <cellStyle name="Comma 16 3 8 4" xfId="44974"/>
    <cellStyle name="Comma 16 3 8 5" xfId="44975"/>
    <cellStyle name="Comma 16 3 9" xfId="44976"/>
    <cellStyle name="Comma 16 3 9 2" xfId="44977"/>
    <cellStyle name="Comma 16 3 9 3" xfId="44978"/>
    <cellStyle name="Comma 16 4" xfId="9469"/>
    <cellStyle name="Comma 16 4 10" xfId="44979"/>
    <cellStyle name="Comma 16 4 10 2" xfId="44980"/>
    <cellStyle name="Comma 16 4 11" xfId="44981"/>
    <cellStyle name="Comma 16 4 12" xfId="44982"/>
    <cellStyle name="Comma 16 4 2" xfId="44983"/>
    <cellStyle name="Comma 16 4 2 10" xfId="44984"/>
    <cellStyle name="Comma 16 4 2 2" xfId="44985"/>
    <cellStyle name="Comma 16 4 2 2 2" xfId="44986"/>
    <cellStyle name="Comma 16 4 2 2 2 2" xfId="44987"/>
    <cellStyle name="Comma 16 4 2 2 2 2 2" xfId="44988"/>
    <cellStyle name="Comma 16 4 2 2 2 2 3" xfId="44989"/>
    <cellStyle name="Comma 16 4 2 2 2 3" xfId="44990"/>
    <cellStyle name="Comma 16 4 2 2 2 3 2" xfId="44991"/>
    <cellStyle name="Comma 16 4 2 2 2 3 3" xfId="44992"/>
    <cellStyle name="Comma 16 4 2 2 2 4" xfId="44993"/>
    <cellStyle name="Comma 16 4 2 2 2 4 2" xfId="44994"/>
    <cellStyle name="Comma 16 4 2 2 2 5" xfId="44995"/>
    <cellStyle name="Comma 16 4 2 2 2 6" xfId="44996"/>
    <cellStyle name="Comma 16 4 2 2 3" xfId="44997"/>
    <cellStyle name="Comma 16 4 2 2 3 2" xfId="44998"/>
    <cellStyle name="Comma 16 4 2 2 3 2 2" xfId="44999"/>
    <cellStyle name="Comma 16 4 2 2 3 2 3" xfId="45000"/>
    <cellStyle name="Comma 16 4 2 2 3 3" xfId="45001"/>
    <cellStyle name="Comma 16 4 2 2 3 3 2" xfId="45002"/>
    <cellStyle name="Comma 16 4 2 2 3 3 3" xfId="45003"/>
    <cellStyle name="Comma 16 4 2 2 3 4" xfId="45004"/>
    <cellStyle name="Comma 16 4 2 2 3 4 2" xfId="45005"/>
    <cellStyle name="Comma 16 4 2 2 3 5" xfId="45006"/>
    <cellStyle name="Comma 16 4 2 2 3 6" xfId="45007"/>
    <cellStyle name="Comma 16 4 2 2 4" xfId="45008"/>
    <cellStyle name="Comma 16 4 2 2 4 2" xfId="45009"/>
    <cellStyle name="Comma 16 4 2 2 4 2 2" xfId="45010"/>
    <cellStyle name="Comma 16 4 2 2 4 2 3" xfId="45011"/>
    <cellStyle name="Comma 16 4 2 2 4 3" xfId="45012"/>
    <cellStyle name="Comma 16 4 2 2 4 3 2" xfId="45013"/>
    <cellStyle name="Comma 16 4 2 2 4 4" xfId="45014"/>
    <cellStyle name="Comma 16 4 2 2 4 5" xfId="45015"/>
    <cellStyle name="Comma 16 4 2 2 5" xfId="45016"/>
    <cellStyle name="Comma 16 4 2 2 5 2" xfId="45017"/>
    <cellStyle name="Comma 16 4 2 2 5 3" xfId="45018"/>
    <cellStyle name="Comma 16 4 2 2 6" xfId="45019"/>
    <cellStyle name="Comma 16 4 2 2 6 2" xfId="45020"/>
    <cellStyle name="Comma 16 4 2 2 6 3" xfId="45021"/>
    <cellStyle name="Comma 16 4 2 2 7" xfId="45022"/>
    <cellStyle name="Comma 16 4 2 2 7 2" xfId="45023"/>
    <cellStyle name="Comma 16 4 2 2 8" xfId="45024"/>
    <cellStyle name="Comma 16 4 2 2 9" xfId="45025"/>
    <cellStyle name="Comma 16 4 2 3" xfId="45026"/>
    <cellStyle name="Comma 16 4 2 3 2" xfId="45027"/>
    <cellStyle name="Comma 16 4 2 3 2 2" xfId="45028"/>
    <cellStyle name="Comma 16 4 2 3 2 3" xfId="45029"/>
    <cellStyle name="Comma 16 4 2 3 3" xfId="45030"/>
    <cellStyle name="Comma 16 4 2 3 3 2" xfId="45031"/>
    <cellStyle name="Comma 16 4 2 3 3 3" xfId="45032"/>
    <cellStyle name="Comma 16 4 2 3 4" xfId="45033"/>
    <cellStyle name="Comma 16 4 2 3 4 2" xfId="45034"/>
    <cellStyle name="Comma 16 4 2 3 5" xfId="45035"/>
    <cellStyle name="Comma 16 4 2 3 6" xfId="45036"/>
    <cellStyle name="Comma 16 4 2 4" xfId="45037"/>
    <cellStyle name="Comma 16 4 2 4 2" xfId="45038"/>
    <cellStyle name="Comma 16 4 2 4 2 2" xfId="45039"/>
    <cellStyle name="Comma 16 4 2 4 2 3" xfId="45040"/>
    <cellStyle name="Comma 16 4 2 4 3" xfId="45041"/>
    <cellStyle name="Comma 16 4 2 4 3 2" xfId="45042"/>
    <cellStyle name="Comma 16 4 2 4 3 3" xfId="45043"/>
    <cellStyle name="Comma 16 4 2 4 4" xfId="45044"/>
    <cellStyle name="Comma 16 4 2 4 4 2" xfId="45045"/>
    <cellStyle name="Comma 16 4 2 4 5" xfId="45046"/>
    <cellStyle name="Comma 16 4 2 4 6" xfId="45047"/>
    <cellStyle name="Comma 16 4 2 5" xfId="45048"/>
    <cellStyle name="Comma 16 4 2 5 2" xfId="45049"/>
    <cellStyle name="Comma 16 4 2 5 2 2" xfId="45050"/>
    <cellStyle name="Comma 16 4 2 5 2 3" xfId="45051"/>
    <cellStyle name="Comma 16 4 2 5 3" xfId="45052"/>
    <cellStyle name="Comma 16 4 2 5 3 2" xfId="45053"/>
    <cellStyle name="Comma 16 4 2 5 4" xfId="45054"/>
    <cellStyle name="Comma 16 4 2 5 5" xfId="45055"/>
    <cellStyle name="Comma 16 4 2 6" xfId="45056"/>
    <cellStyle name="Comma 16 4 2 6 2" xfId="45057"/>
    <cellStyle name="Comma 16 4 2 6 3" xfId="45058"/>
    <cellStyle name="Comma 16 4 2 7" xfId="45059"/>
    <cellStyle name="Comma 16 4 2 7 2" xfId="45060"/>
    <cellStyle name="Comma 16 4 2 7 3" xfId="45061"/>
    <cellStyle name="Comma 16 4 2 8" xfId="45062"/>
    <cellStyle name="Comma 16 4 2 8 2" xfId="45063"/>
    <cellStyle name="Comma 16 4 2 9" xfId="45064"/>
    <cellStyle name="Comma 16 4 3" xfId="45065"/>
    <cellStyle name="Comma 16 4 3 2" xfId="45066"/>
    <cellStyle name="Comma 16 4 3 2 2" xfId="45067"/>
    <cellStyle name="Comma 16 4 3 2 2 2" xfId="45068"/>
    <cellStyle name="Comma 16 4 3 2 2 3" xfId="45069"/>
    <cellStyle name="Comma 16 4 3 2 3" xfId="45070"/>
    <cellStyle name="Comma 16 4 3 2 3 2" xfId="45071"/>
    <cellStyle name="Comma 16 4 3 2 3 3" xfId="45072"/>
    <cellStyle name="Comma 16 4 3 2 4" xfId="45073"/>
    <cellStyle name="Comma 16 4 3 2 4 2" xfId="45074"/>
    <cellStyle name="Comma 16 4 3 2 5" xfId="45075"/>
    <cellStyle name="Comma 16 4 3 2 6" xfId="45076"/>
    <cellStyle name="Comma 16 4 3 3" xfId="45077"/>
    <cellStyle name="Comma 16 4 3 3 2" xfId="45078"/>
    <cellStyle name="Comma 16 4 3 3 2 2" xfId="45079"/>
    <cellStyle name="Comma 16 4 3 3 2 3" xfId="45080"/>
    <cellStyle name="Comma 16 4 3 3 3" xfId="45081"/>
    <cellStyle name="Comma 16 4 3 3 3 2" xfId="45082"/>
    <cellStyle name="Comma 16 4 3 3 3 3" xfId="45083"/>
    <cellStyle name="Comma 16 4 3 3 4" xfId="45084"/>
    <cellStyle name="Comma 16 4 3 3 4 2" xfId="45085"/>
    <cellStyle name="Comma 16 4 3 3 5" xfId="45086"/>
    <cellStyle name="Comma 16 4 3 3 6" xfId="45087"/>
    <cellStyle name="Comma 16 4 3 4" xfId="45088"/>
    <cellStyle name="Comma 16 4 3 4 2" xfId="45089"/>
    <cellStyle name="Comma 16 4 3 4 2 2" xfId="45090"/>
    <cellStyle name="Comma 16 4 3 4 2 3" xfId="45091"/>
    <cellStyle name="Comma 16 4 3 4 3" xfId="45092"/>
    <cellStyle name="Comma 16 4 3 4 3 2" xfId="45093"/>
    <cellStyle name="Comma 16 4 3 4 4" xfId="45094"/>
    <cellStyle name="Comma 16 4 3 4 5" xfId="45095"/>
    <cellStyle name="Comma 16 4 3 5" xfId="45096"/>
    <cellStyle name="Comma 16 4 3 5 2" xfId="45097"/>
    <cellStyle name="Comma 16 4 3 5 3" xfId="45098"/>
    <cellStyle name="Comma 16 4 3 6" xfId="45099"/>
    <cellStyle name="Comma 16 4 3 6 2" xfId="45100"/>
    <cellStyle name="Comma 16 4 3 6 3" xfId="45101"/>
    <cellStyle name="Comma 16 4 3 7" xfId="45102"/>
    <cellStyle name="Comma 16 4 3 7 2" xfId="45103"/>
    <cellStyle name="Comma 16 4 3 8" xfId="45104"/>
    <cellStyle name="Comma 16 4 3 9" xfId="45105"/>
    <cellStyle name="Comma 16 4 4" xfId="45106"/>
    <cellStyle name="Comma 16 4 4 2" xfId="45107"/>
    <cellStyle name="Comma 16 4 4 2 2" xfId="45108"/>
    <cellStyle name="Comma 16 4 4 2 2 2" xfId="45109"/>
    <cellStyle name="Comma 16 4 4 2 2 3" xfId="45110"/>
    <cellStyle name="Comma 16 4 4 2 3" xfId="45111"/>
    <cellStyle name="Comma 16 4 4 2 3 2" xfId="45112"/>
    <cellStyle name="Comma 16 4 4 2 3 3" xfId="45113"/>
    <cellStyle name="Comma 16 4 4 2 4" xfId="45114"/>
    <cellStyle name="Comma 16 4 4 2 4 2" xfId="45115"/>
    <cellStyle name="Comma 16 4 4 2 5" xfId="45116"/>
    <cellStyle name="Comma 16 4 4 2 6" xfId="45117"/>
    <cellStyle name="Comma 16 4 4 3" xfId="45118"/>
    <cellStyle name="Comma 16 4 4 3 2" xfId="45119"/>
    <cellStyle name="Comma 16 4 4 3 2 2" xfId="45120"/>
    <cellStyle name="Comma 16 4 4 3 2 3" xfId="45121"/>
    <cellStyle name="Comma 16 4 4 3 3" xfId="45122"/>
    <cellStyle name="Comma 16 4 4 3 3 2" xfId="45123"/>
    <cellStyle name="Comma 16 4 4 3 3 3" xfId="45124"/>
    <cellStyle name="Comma 16 4 4 3 4" xfId="45125"/>
    <cellStyle name="Comma 16 4 4 3 4 2" xfId="45126"/>
    <cellStyle name="Comma 16 4 4 3 5" xfId="45127"/>
    <cellStyle name="Comma 16 4 4 3 6" xfId="45128"/>
    <cellStyle name="Comma 16 4 4 4" xfId="45129"/>
    <cellStyle name="Comma 16 4 4 4 2" xfId="45130"/>
    <cellStyle name="Comma 16 4 4 4 2 2" xfId="45131"/>
    <cellStyle name="Comma 16 4 4 4 2 3" xfId="45132"/>
    <cellStyle name="Comma 16 4 4 4 3" xfId="45133"/>
    <cellStyle name="Comma 16 4 4 4 3 2" xfId="45134"/>
    <cellStyle name="Comma 16 4 4 4 4" xfId="45135"/>
    <cellStyle name="Comma 16 4 4 4 5" xfId="45136"/>
    <cellStyle name="Comma 16 4 4 5" xfId="45137"/>
    <cellStyle name="Comma 16 4 4 5 2" xfId="45138"/>
    <cellStyle name="Comma 16 4 4 5 3" xfId="45139"/>
    <cellStyle name="Comma 16 4 4 6" xfId="45140"/>
    <cellStyle name="Comma 16 4 4 6 2" xfId="45141"/>
    <cellStyle name="Comma 16 4 4 6 3" xfId="45142"/>
    <cellStyle name="Comma 16 4 4 7" xfId="45143"/>
    <cellStyle name="Comma 16 4 4 7 2" xfId="45144"/>
    <cellStyle name="Comma 16 4 4 8" xfId="45145"/>
    <cellStyle name="Comma 16 4 4 9" xfId="45146"/>
    <cellStyle name="Comma 16 4 5" xfId="45147"/>
    <cellStyle name="Comma 16 4 5 2" xfId="45148"/>
    <cellStyle name="Comma 16 4 5 2 2" xfId="45149"/>
    <cellStyle name="Comma 16 4 5 2 3" xfId="45150"/>
    <cellStyle name="Comma 16 4 5 3" xfId="45151"/>
    <cellStyle name="Comma 16 4 5 3 2" xfId="45152"/>
    <cellStyle name="Comma 16 4 5 3 3" xfId="45153"/>
    <cellStyle name="Comma 16 4 5 4" xfId="45154"/>
    <cellStyle name="Comma 16 4 5 4 2" xfId="45155"/>
    <cellStyle name="Comma 16 4 5 5" xfId="45156"/>
    <cellStyle name="Comma 16 4 5 6" xfId="45157"/>
    <cellStyle name="Comma 16 4 6" xfId="45158"/>
    <cellStyle name="Comma 16 4 6 2" xfId="45159"/>
    <cellStyle name="Comma 16 4 6 2 2" xfId="45160"/>
    <cellStyle name="Comma 16 4 6 2 3" xfId="45161"/>
    <cellStyle name="Comma 16 4 6 3" xfId="45162"/>
    <cellStyle name="Comma 16 4 6 3 2" xfId="45163"/>
    <cellStyle name="Comma 16 4 6 3 3" xfId="45164"/>
    <cellStyle name="Comma 16 4 6 4" xfId="45165"/>
    <cellStyle name="Comma 16 4 6 4 2" xfId="45166"/>
    <cellStyle name="Comma 16 4 6 5" xfId="45167"/>
    <cellStyle name="Comma 16 4 6 6" xfId="45168"/>
    <cellStyle name="Comma 16 4 7" xfId="45169"/>
    <cellStyle name="Comma 16 4 7 2" xfId="45170"/>
    <cellStyle name="Comma 16 4 7 2 2" xfId="45171"/>
    <cellStyle name="Comma 16 4 7 2 3" xfId="45172"/>
    <cellStyle name="Comma 16 4 7 3" xfId="45173"/>
    <cellStyle name="Comma 16 4 7 3 2" xfId="45174"/>
    <cellStyle name="Comma 16 4 7 4" xfId="45175"/>
    <cellStyle name="Comma 16 4 7 5" xfId="45176"/>
    <cellStyle name="Comma 16 4 8" xfId="45177"/>
    <cellStyle name="Comma 16 4 8 2" xfId="45178"/>
    <cellStyle name="Comma 16 4 8 3" xfId="45179"/>
    <cellStyle name="Comma 16 4 9" xfId="45180"/>
    <cellStyle name="Comma 16 4 9 2" xfId="45181"/>
    <cellStyle name="Comma 16 4 9 3" xfId="45182"/>
    <cellStyle name="Comma 16 5" xfId="9470"/>
    <cellStyle name="Comma 16 5 10" xfId="45183"/>
    <cellStyle name="Comma 16 5 2" xfId="45184"/>
    <cellStyle name="Comma 16 5 2 2" xfId="45185"/>
    <cellStyle name="Comma 16 5 2 2 2" xfId="45186"/>
    <cellStyle name="Comma 16 5 2 2 2 2" xfId="45187"/>
    <cellStyle name="Comma 16 5 2 2 2 3" xfId="45188"/>
    <cellStyle name="Comma 16 5 2 2 3" xfId="45189"/>
    <cellStyle name="Comma 16 5 2 2 3 2" xfId="45190"/>
    <cellStyle name="Comma 16 5 2 2 3 3" xfId="45191"/>
    <cellStyle name="Comma 16 5 2 2 4" xfId="45192"/>
    <cellStyle name="Comma 16 5 2 2 4 2" xfId="45193"/>
    <cellStyle name="Comma 16 5 2 2 5" xfId="45194"/>
    <cellStyle name="Comma 16 5 2 2 6" xfId="45195"/>
    <cellStyle name="Comma 16 5 2 3" xfId="45196"/>
    <cellStyle name="Comma 16 5 2 3 2" xfId="45197"/>
    <cellStyle name="Comma 16 5 2 3 2 2" xfId="45198"/>
    <cellStyle name="Comma 16 5 2 3 2 3" xfId="45199"/>
    <cellStyle name="Comma 16 5 2 3 3" xfId="45200"/>
    <cellStyle name="Comma 16 5 2 3 3 2" xfId="45201"/>
    <cellStyle name="Comma 16 5 2 3 3 3" xfId="45202"/>
    <cellStyle name="Comma 16 5 2 3 4" xfId="45203"/>
    <cellStyle name="Comma 16 5 2 3 4 2" xfId="45204"/>
    <cellStyle name="Comma 16 5 2 3 5" xfId="45205"/>
    <cellStyle name="Comma 16 5 2 3 6" xfId="45206"/>
    <cellStyle name="Comma 16 5 2 4" xfId="45207"/>
    <cellStyle name="Comma 16 5 2 4 2" xfId="45208"/>
    <cellStyle name="Comma 16 5 2 4 2 2" xfId="45209"/>
    <cellStyle name="Comma 16 5 2 4 2 3" xfId="45210"/>
    <cellStyle name="Comma 16 5 2 4 3" xfId="45211"/>
    <cellStyle name="Comma 16 5 2 4 3 2" xfId="45212"/>
    <cellStyle name="Comma 16 5 2 4 4" xfId="45213"/>
    <cellStyle name="Comma 16 5 2 4 5" xfId="45214"/>
    <cellStyle name="Comma 16 5 2 5" xfId="45215"/>
    <cellStyle name="Comma 16 5 2 5 2" xfId="45216"/>
    <cellStyle name="Comma 16 5 2 5 3" xfId="45217"/>
    <cellStyle name="Comma 16 5 2 6" xfId="45218"/>
    <cellStyle name="Comma 16 5 2 6 2" xfId="45219"/>
    <cellStyle name="Comma 16 5 2 6 3" xfId="45220"/>
    <cellStyle name="Comma 16 5 2 7" xfId="45221"/>
    <cellStyle name="Comma 16 5 2 7 2" xfId="45222"/>
    <cellStyle name="Comma 16 5 2 8" xfId="45223"/>
    <cellStyle name="Comma 16 5 2 9" xfId="45224"/>
    <cellStyle name="Comma 16 5 3" xfId="45225"/>
    <cellStyle name="Comma 16 5 3 2" xfId="45226"/>
    <cellStyle name="Comma 16 5 3 2 2" xfId="45227"/>
    <cellStyle name="Comma 16 5 3 2 3" xfId="45228"/>
    <cellStyle name="Comma 16 5 3 3" xfId="45229"/>
    <cellStyle name="Comma 16 5 3 3 2" xfId="45230"/>
    <cellStyle name="Comma 16 5 3 3 3" xfId="45231"/>
    <cellStyle name="Comma 16 5 3 4" xfId="45232"/>
    <cellStyle name="Comma 16 5 3 4 2" xfId="45233"/>
    <cellStyle name="Comma 16 5 3 5" xfId="45234"/>
    <cellStyle name="Comma 16 5 3 6" xfId="45235"/>
    <cellStyle name="Comma 16 5 4" xfId="45236"/>
    <cellStyle name="Comma 16 5 4 2" xfId="45237"/>
    <cellStyle name="Comma 16 5 4 2 2" xfId="45238"/>
    <cellStyle name="Comma 16 5 4 2 3" xfId="45239"/>
    <cellStyle name="Comma 16 5 4 3" xfId="45240"/>
    <cellStyle name="Comma 16 5 4 3 2" xfId="45241"/>
    <cellStyle name="Comma 16 5 4 3 3" xfId="45242"/>
    <cellStyle name="Comma 16 5 4 4" xfId="45243"/>
    <cellStyle name="Comma 16 5 4 4 2" xfId="45244"/>
    <cellStyle name="Comma 16 5 4 5" xfId="45245"/>
    <cellStyle name="Comma 16 5 4 6" xfId="45246"/>
    <cellStyle name="Comma 16 5 5" xfId="45247"/>
    <cellStyle name="Comma 16 5 5 2" xfId="45248"/>
    <cellStyle name="Comma 16 5 5 2 2" xfId="45249"/>
    <cellStyle name="Comma 16 5 5 2 3" xfId="45250"/>
    <cellStyle name="Comma 16 5 5 3" xfId="45251"/>
    <cellStyle name="Comma 16 5 5 3 2" xfId="45252"/>
    <cellStyle name="Comma 16 5 5 4" xfId="45253"/>
    <cellStyle name="Comma 16 5 5 5" xfId="45254"/>
    <cellStyle name="Comma 16 5 6" xfId="45255"/>
    <cellStyle name="Comma 16 5 6 2" xfId="45256"/>
    <cellStyle name="Comma 16 5 6 3" xfId="45257"/>
    <cellStyle name="Comma 16 5 7" xfId="45258"/>
    <cellStyle name="Comma 16 5 7 2" xfId="45259"/>
    <cellStyle name="Comma 16 5 7 3" xfId="45260"/>
    <cellStyle name="Comma 16 5 8" xfId="45261"/>
    <cellStyle name="Comma 16 5 8 2" xfId="45262"/>
    <cellStyle name="Comma 16 5 9" xfId="45263"/>
    <cellStyle name="Comma 16 6" xfId="45264"/>
    <cellStyle name="Comma 16 6 2" xfId="45265"/>
    <cellStyle name="Comma 16 6 2 2" xfId="45266"/>
    <cellStyle name="Comma 16 6 2 2 2" xfId="45267"/>
    <cellStyle name="Comma 16 6 2 2 3" xfId="45268"/>
    <cellStyle name="Comma 16 6 2 3" xfId="45269"/>
    <cellStyle name="Comma 16 6 2 3 2" xfId="45270"/>
    <cellStyle name="Comma 16 6 2 3 3" xfId="45271"/>
    <cellStyle name="Comma 16 6 2 4" xfId="45272"/>
    <cellStyle name="Comma 16 6 2 4 2" xfId="45273"/>
    <cellStyle name="Comma 16 6 2 5" xfId="45274"/>
    <cellStyle name="Comma 16 6 2 6" xfId="45275"/>
    <cellStyle name="Comma 16 6 3" xfId="45276"/>
    <cellStyle name="Comma 16 6 3 2" xfId="45277"/>
    <cellStyle name="Comma 16 6 3 2 2" xfId="45278"/>
    <cellStyle name="Comma 16 6 3 2 3" xfId="45279"/>
    <cellStyle name="Comma 16 6 3 3" xfId="45280"/>
    <cellStyle name="Comma 16 6 3 3 2" xfId="45281"/>
    <cellStyle name="Comma 16 6 3 3 3" xfId="45282"/>
    <cellStyle name="Comma 16 6 3 4" xfId="45283"/>
    <cellStyle name="Comma 16 6 3 4 2" xfId="45284"/>
    <cellStyle name="Comma 16 6 3 5" xfId="45285"/>
    <cellStyle name="Comma 16 6 3 6" xfId="45286"/>
    <cellStyle name="Comma 16 6 4" xfId="45287"/>
    <cellStyle name="Comma 16 6 4 2" xfId="45288"/>
    <cellStyle name="Comma 16 6 4 2 2" xfId="45289"/>
    <cellStyle name="Comma 16 6 4 2 3" xfId="45290"/>
    <cellStyle name="Comma 16 6 4 3" xfId="45291"/>
    <cellStyle name="Comma 16 6 4 3 2" xfId="45292"/>
    <cellStyle name="Comma 16 6 4 4" xfId="45293"/>
    <cellStyle name="Comma 16 6 4 5" xfId="45294"/>
    <cellStyle name="Comma 16 6 5" xfId="45295"/>
    <cellStyle name="Comma 16 6 5 2" xfId="45296"/>
    <cellStyle name="Comma 16 6 5 3" xfId="45297"/>
    <cellStyle name="Comma 16 6 6" xfId="45298"/>
    <cellStyle name="Comma 16 6 6 2" xfId="45299"/>
    <cellStyle name="Comma 16 6 6 3" xfId="45300"/>
    <cellStyle name="Comma 16 6 7" xfId="45301"/>
    <cellStyle name="Comma 16 6 7 2" xfId="45302"/>
    <cellStyle name="Comma 16 6 8" xfId="45303"/>
    <cellStyle name="Comma 16 6 9" xfId="45304"/>
    <cellStyle name="Comma 16 7" xfId="45305"/>
    <cellStyle name="Comma 16 7 2" xfId="45306"/>
    <cellStyle name="Comma 16 7 2 2" xfId="45307"/>
    <cellStyle name="Comma 16 7 2 2 2" xfId="45308"/>
    <cellStyle name="Comma 16 7 2 2 3" xfId="45309"/>
    <cellStyle name="Comma 16 7 2 3" xfId="45310"/>
    <cellStyle name="Comma 16 7 2 3 2" xfId="45311"/>
    <cellStyle name="Comma 16 7 2 3 3" xfId="45312"/>
    <cellStyle name="Comma 16 7 2 4" xfId="45313"/>
    <cellStyle name="Comma 16 7 2 4 2" xfId="45314"/>
    <cellStyle name="Comma 16 7 2 5" xfId="45315"/>
    <cellStyle name="Comma 16 7 2 6" xfId="45316"/>
    <cellStyle name="Comma 16 7 3" xfId="45317"/>
    <cellStyle name="Comma 16 7 3 2" xfId="45318"/>
    <cellStyle name="Comma 16 7 3 2 2" xfId="45319"/>
    <cellStyle name="Comma 16 7 3 2 3" xfId="45320"/>
    <cellStyle name="Comma 16 7 3 3" xfId="45321"/>
    <cellStyle name="Comma 16 7 3 3 2" xfId="45322"/>
    <cellStyle name="Comma 16 7 3 3 3" xfId="45323"/>
    <cellStyle name="Comma 16 7 3 4" xfId="45324"/>
    <cellStyle name="Comma 16 7 3 4 2" xfId="45325"/>
    <cellStyle name="Comma 16 7 3 5" xfId="45326"/>
    <cellStyle name="Comma 16 7 3 6" xfId="45327"/>
    <cellStyle name="Comma 16 7 4" xfId="45328"/>
    <cellStyle name="Comma 16 7 4 2" xfId="45329"/>
    <cellStyle name="Comma 16 7 4 2 2" xfId="45330"/>
    <cellStyle name="Comma 16 7 4 2 3" xfId="45331"/>
    <cellStyle name="Comma 16 7 4 3" xfId="45332"/>
    <cellStyle name="Comma 16 7 4 3 2" xfId="45333"/>
    <cellStyle name="Comma 16 7 4 4" xfId="45334"/>
    <cellStyle name="Comma 16 7 4 5" xfId="45335"/>
    <cellStyle name="Comma 16 7 5" xfId="45336"/>
    <cellStyle name="Comma 16 7 5 2" xfId="45337"/>
    <cellStyle name="Comma 16 7 5 3" xfId="45338"/>
    <cellStyle name="Comma 16 7 6" xfId="45339"/>
    <cellStyle name="Comma 16 7 6 2" xfId="45340"/>
    <cellStyle name="Comma 16 7 6 3" xfId="45341"/>
    <cellStyle name="Comma 16 7 7" xfId="45342"/>
    <cellStyle name="Comma 16 7 7 2" xfId="45343"/>
    <cellStyle name="Comma 16 7 8" xfId="45344"/>
    <cellStyle name="Comma 16 7 9" xfId="45345"/>
    <cellStyle name="Comma 16 8" xfId="45346"/>
    <cellStyle name="Comma 16 8 2" xfId="45347"/>
    <cellStyle name="Comma 16 8 2 2" xfId="45348"/>
    <cellStyle name="Comma 16 8 2 3" xfId="45349"/>
    <cellStyle name="Comma 16 8 3" xfId="45350"/>
    <cellStyle name="Comma 16 8 3 2" xfId="45351"/>
    <cellStyle name="Comma 16 8 3 3" xfId="45352"/>
    <cellStyle name="Comma 16 8 4" xfId="45353"/>
    <cellStyle name="Comma 16 8 4 2" xfId="45354"/>
    <cellStyle name="Comma 16 8 5" xfId="45355"/>
    <cellStyle name="Comma 16 8 6" xfId="45356"/>
    <cellStyle name="Comma 16 9" xfId="45357"/>
    <cellStyle name="Comma 16 9 2" xfId="45358"/>
    <cellStyle name="Comma 16 9 2 2" xfId="45359"/>
    <cellStyle name="Comma 16 9 2 3" xfId="45360"/>
    <cellStyle name="Comma 16 9 3" xfId="45361"/>
    <cellStyle name="Comma 16 9 3 2" xfId="45362"/>
    <cellStyle name="Comma 16 9 3 3" xfId="45363"/>
    <cellStyle name="Comma 16 9 4" xfId="45364"/>
    <cellStyle name="Comma 16 9 4 2" xfId="45365"/>
    <cellStyle name="Comma 16 9 5" xfId="45366"/>
    <cellStyle name="Comma 16 9 6" xfId="45367"/>
    <cellStyle name="Comma 17" xfId="3270"/>
    <cellStyle name="Comma 17 10" xfId="45368"/>
    <cellStyle name="Comma 17 10 2" xfId="45369"/>
    <cellStyle name="Comma 17 10 2 2" xfId="45370"/>
    <cellStyle name="Comma 17 10 2 3" xfId="45371"/>
    <cellStyle name="Comma 17 10 3" xfId="45372"/>
    <cellStyle name="Comma 17 10 3 2" xfId="45373"/>
    <cellStyle name="Comma 17 10 4" xfId="45374"/>
    <cellStyle name="Comma 17 10 5" xfId="45375"/>
    <cellStyle name="Comma 17 11" xfId="45376"/>
    <cellStyle name="Comma 17 11 2" xfId="45377"/>
    <cellStyle name="Comma 17 11 3" xfId="45378"/>
    <cellStyle name="Comma 17 12" xfId="45379"/>
    <cellStyle name="Comma 17 12 2" xfId="45380"/>
    <cellStyle name="Comma 17 12 3" xfId="45381"/>
    <cellStyle name="Comma 17 13" xfId="45382"/>
    <cellStyle name="Comma 17 13 2" xfId="45383"/>
    <cellStyle name="Comma 17 14" xfId="45384"/>
    <cellStyle name="Comma 17 15" xfId="45385"/>
    <cellStyle name="Comma 17 16" xfId="45386"/>
    <cellStyle name="Comma 17 2" xfId="3271"/>
    <cellStyle name="Comma 17 2 10" xfId="45387"/>
    <cellStyle name="Comma 17 2 10 2" xfId="45388"/>
    <cellStyle name="Comma 17 2 10 3" xfId="45389"/>
    <cellStyle name="Comma 17 2 11" xfId="45390"/>
    <cellStyle name="Comma 17 2 11 2" xfId="45391"/>
    <cellStyle name="Comma 17 2 11 3" xfId="45392"/>
    <cellStyle name="Comma 17 2 12" xfId="45393"/>
    <cellStyle name="Comma 17 2 12 2" xfId="45394"/>
    <cellStyle name="Comma 17 2 13" xfId="45395"/>
    <cellStyle name="Comma 17 2 14" xfId="45396"/>
    <cellStyle name="Comma 17 2 2" xfId="9471"/>
    <cellStyle name="Comma 17 2 2 10" xfId="45397"/>
    <cellStyle name="Comma 17 2 2 10 2" xfId="45398"/>
    <cellStyle name="Comma 17 2 2 10 3" xfId="45399"/>
    <cellStyle name="Comma 17 2 2 11" xfId="45400"/>
    <cellStyle name="Comma 17 2 2 11 2" xfId="45401"/>
    <cellStyle name="Comma 17 2 2 12" xfId="45402"/>
    <cellStyle name="Comma 17 2 2 13" xfId="45403"/>
    <cellStyle name="Comma 17 2 2 2" xfId="45404"/>
    <cellStyle name="Comma 17 2 2 2 10" xfId="45405"/>
    <cellStyle name="Comma 17 2 2 2 10 2" xfId="45406"/>
    <cellStyle name="Comma 17 2 2 2 11" xfId="45407"/>
    <cellStyle name="Comma 17 2 2 2 12" xfId="45408"/>
    <cellStyle name="Comma 17 2 2 2 2" xfId="45409"/>
    <cellStyle name="Comma 17 2 2 2 2 10" xfId="45410"/>
    <cellStyle name="Comma 17 2 2 2 2 2" xfId="45411"/>
    <cellStyle name="Comma 17 2 2 2 2 2 2" xfId="45412"/>
    <cellStyle name="Comma 17 2 2 2 2 2 2 2" xfId="45413"/>
    <cellStyle name="Comma 17 2 2 2 2 2 2 2 2" xfId="45414"/>
    <cellStyle name="Comma 17 2 2 2 2 2 2 2 3" xfId="45415"/>
    <cellStyle name="Comma 17 2 2 2 2 2 2 3" xfId="45416"/>
    <cellStyle name="Comma 17 2 2 2 2 2 2 3 2" xfId="45417"/>
    <cellStyle name="Comma 17 2 2 2 2 2 2 3 3" xfId="45418"/>
    <cellStyle name="Comma 17 2 2 2 2 2 2 4" xfId="45419"/>
    <cellStyle name="Comma 17 2 2 2 2 2 2 4 2" xfId="45420"/>
    <cellStyle name="Comma 17 2 2 2 2 2 2 5" xfId="45421"/>
    <cellStyle name="Comma 17 2 2 2 2 2 2 6" xfId="45422"/>
    <cellStyle name="Comma 17 2 2 2 2 2 3" xfId="45423"/>
    <cellStyle name="Comma 17 2 2 2 2 2 3 2" xfId="45424"/>
    <cellStyle name="Comma 17 2 2 2 2 2 3 2 2" xfId="45425"/>
    <cellStyle name="Comma 17 2 2 2 2 2 3 2 3" xfId="45426"/>
    <cellStyle name="Comma 17 2 2 2 2 2 3 3" xfId="45427"/>
    <cellStyle name="Comma 17 2 2 2 2 2 3 3 2" xfId="45428"/>
    <cellStyle name="Comma 17 2 2 2 2 2 3 3 3" xfId="45429"/>
    <cellStyle name="Comma 17 2 2 2 2 2 3 4" xfId="45430"/>
    <cellStyle name="Comma 17 2 2 2 2 2 3 4 2" xfId="45431"/>
    <cellStyle name="Comma 17 2 2 2 2 2 3 5" xfId="45432"/>
    <cellStyle name="Comma 17 2 2 2 2 2 3 6" xfId="45433"/>
    <cellStyle name="Comma 17 2 2 2 2 2 4" xfId="45434"/>
    <cellStyle name="Comma 17 2 2 2 2 2 4 2" xfId="45435"/>
    <cellStyle name="Comma 17 2 2 2 2 2 4 2 2" xfId="45436"/>
    <cellStyle name="Comma 17 2 2 2 2 2 4 2 3" xfId="45437"/>
    <cellStyle name="Comma 17 2 2 2 2 2 4 3" xfId="45438"/>
    <cellStyle name="Comma 17 2 2 2 2 2 4 3 2" xfId="45439"/>
    <cellStyle name="Comma 17 2 2 2 2 2 4 4" xfId="45440"/>
    <cellStyle name="Comma 17 2 2 2 2 2 4 5" xfId="45441"/>
    <cellStyle name="Comma 17 2 2 2 2 2 5" xfId="45442"/>
    <cellStyle name="Comma 17 2 2 2 2 2 5 2" xfId="45443"/>
    <cellStyle name="Comma 17 2 2 2 2 2 5 3" xfId="45444"/>
    <cellStyle name="Comma 17 2 2 2 2 2 6" xfId="45445"/>
    <cellStyle name="Comma 17 2 2 2 2 2 6 2" xfId="45446"/>
    <cellStyle name="Comma 17 2 2 2 2 2 6 3" xfId="45447"/>
    <cellStyle name="Comma 17 2 2 2 2 2 7" xfId="45448"/>
    <cellStyle name="Comma 17 2 2 2 2 2 7 2" xfId="45449"/>
    <cellStyle name="Comma 17 2 2 2 2 2 8" xfId="45450"/>
    <cellStyle name="Comma 17 2 2 2 2 2 9" xfId="45451"/>
    <cellStyle name="Comma 17 2 2 2 2 3" xfId="45452"/>
    <cellStyle name="Comma 17 2 2 2 2 3 2" xfId="45453"/>
    <cellStyle name="Comma 17 2 2 2 2 3 2 2" xfId="45454"/>
    <cellStyle name="Comma 17 2 2 2 2 3 2 3" xfId="45455"/>
    <cellStyle name="Comma 17 2 2 2 2 3 3" xfId="45456"/>
    <cellStyle name="Comma 17 2 2 2 2 3 3 2" xfId="45457"/>
    <cellStyle name="Comma 17 2 2 2 2 3 3 3" xfId="45458"/>
    <cellStyle name="Comma 17 2 2 2 2 3 4" xfId="45459"/>
    <cellStyle name="Comma 17 2 2 2 2 3 4 2" xfId="45460"/>
    <cellStyle name="Comma 17 2 2 2 2 3 5" xfId="45461"/>
    <cellStyle name="Comma 17 2 2 2 2 3 6" xfId="45462"/>
    <cellStyle name="Comma 17 2 2 2 2 4" xfId="45463"/>
    <cellStyle name="Comma 17 2 2 2 2 4 2" xfId="45464"/>
    <cellStyle name="Comma 17 2 2 2 2 4 2 2" xfId="45465"/>
    <cellStyle name="Comma 17 2 2 2 2 4 2 3" xfId="45466"/>
    <cellStyle name="Comma 17 2 2 2 2 4 3" xfId="45467"/>
    <cellStyle name="Comma 17 2 2 2 2 4 3 2" xfId="45468"/>
    <cellStyle name="Comma 17 2 2 2 2 4 3 3" xfId="45469"/>
    <cellStyle name="Comma 17 2 2 2 2 4 4" xfId="45470"/>
    <cellStyle name="Comma 17 2 2 2 2 4 4 2" xfId="45471"/>
    <cellStyle name="Comma 17 2 2 2 2 4 5" xfId="45472"/>
    <cellStyle name="Comma 17 2 2 2 2 4 6" xfId="45473"/>
    <cellStyle name="Comma 17 2 2 2 2 5" xfId="45474"/>
    <cellStyle name="Comma 17 2 2 2 2 5 2" xfId="45475"/>
    <cellStyle name="Comma 17 2 2 2 2 5 2 2" xfId="45476"/>
    <cellStyle name="Comma 17 2 2 2 2 5 2 3" xfId="45477"/>
    <cellStyle name="Comma 17 2 2 2 2 5 3" xfId="45478"/>
    <cellStyle name="Comma 17 2 2 2 2 5 3 2" xfId="45479"/>
    <cellStyle name="Comma 17 2 2 2 2 5 4" xfId="45480"/>
    <cellStyle name="Comma 17 2 2 2 2 5 5" xfId="45481"/>
    <cellStyle name="Comma 17 2 2 2 2 6" xfId="45482"/>
    <cellStyle name="Comma 17 2 2 2 2 6 2" xfId="45483"/>
    <cellStyle name="Comma 17 2 2 2 2 6 3" xfId="45484"/>
    <cellStyle name="Comma 17 2 2 2 2 7" xfId="45485"/>
    <cellStyle name="Comma 17 2 2 2 2 7 2" xfId="45486"/>
    <cellStyle name="Comma 17 2 2 2 2 7 3" xfId="45487"/>
    <cellStyle name="Comma 17 2 2 2 2 8" xfId="45488"/>
    <cellStyle name="Comma 17 2 2 2 2 8 2" xfId="45489"/>
    <cellStyle name="Comma 17 2 2 2 2 9" xfId="45490"/>
    <cellStyle name="Comma 17 2 2 2 3" xfId="45491"/>
    <cellStyle name="Comma 17 2 2 2 3 2" xfId="45492"/>
    <cellStyle name="Comma 17 2 2 2 3 2 2" xfId="45493"/>
    <cellStyle name="Comma 17 2 2 2 3 2 2 2" xfId="45494"/>
    <cellStyle name="Comma 17 2 2 2 3 2 2 3" xfId="45495"/>
    <cellStyle name="Comma 17 2 2 2 3 2 3" xfId="45496"/>
    <cellStyle name="Comma 17 2 2 2 3 2 3 2" xfId="45497"/>
    <cellStyle name="Comma 17 2 2 2 3 2 3 3" xfId="45498"/>
    <cellStyle name="Comma 17 2 2 2 3 2 4" xfId="45499"/>
    <cellStyle name="Comma 17 2 2 2 3 2 4 2" xfId="45500"/>
    <cellStyle name="Comma 17 2 2 2 3 2 5" xfId="45501"/>
    <cellStyle name="Comma 17 2 2 2 3 2 6" xfId="45502"/>
    <cellStyle name="Comma 17 2 2 2 3 3" xfId="45503"/>
    <cellStyle name="Comma 17 2 2 2 3 3 2" xfId="45504"/>
    <cellStyle name="Comma 17 2 2 2 3 3 2 2" xfId="45505"/>
    <cellStyle name="Comma 17 2 2 2 3 3 2 3" xfId="45506"/>
    <cellStyle name="Comma 17 2 2 2 3 3 3" xfId="45507"/>
    <cellStyle name="Comma 17 2 2 2 3 3 3 2" xfId="45508"/>
    <cellStyle name="Comma 17 2 2 2 3 3 3 3" xfId="45509"/>
    <cellStyle name="Comma 17 2 2 2 3 3 4" xfId="45510"/>
    <cellStyle name="Comma 17 2 2 2 3 3 4 2" xfId="45511"/>
    <cellStyle name="Comma 17 2 2 2 3 3 5" xfId="45512"/>
    <cellStyle name="Comma 17 2 2 2 3 3 6" xfId="45513"/>
    <cellStyle name="Comma 17 2 2 2 3 4" xfId="45514"/>
    <cellStyle name="Comma 17 2 2 2 3 4 2" xfId="45515"/>
    <cellStyle name="Comma 17 2 2 2 3 4 2 2" xfId="45516"/>
    <cellStyle name="Comma 17 2 2 2 3 4 2 3" xfId="45517"/>
    <cellStyle name="Comma 17 2 2 2 3 4 3" xfId="45518"/>
    <cellStyle name="Comma 17 2 2 2 3 4 3 2" xfId="45519"/>
    <cellStyle name="Comma 17 2 2 2 3 4 4" xfId="45520"/>
    <cellStyle name="Comma 17 2 2 2 3 4 5" xfId="45521"/>
    <cellStyle name="Comma 17 2 2 2 3 5" xfId="45522"/>
    <cellStyle name="Comma 17 2 2 2 3 5 2" xfId="45523"/>
    <cellStyle name="Comma 17 2 2 2 3 5 3" xfId="45524"/>
    <cellStyle name="Comma 17 2 2 2 3 6" xfId="45525"/>
    <cellStyle name="Comma 17 2 2 2 3 6 2" xfId="45526"/>
    <cellStyle name="Comma 17 2 2 2 3 6 3" xfId="45527"/>
    <cellStyle name="Comma 17 2 2 2 3 7" xfId="45528"/>
    <cellStyle name="Comma 17 2 2 2 3 7 2" xfId="45529"/>
    <cellStyle name="Comma 17 2 2 2 3 8" xfId="45530"/>
    <cellStyle name="Comma 17 2 2 2 3 9" xfId="45531"/>
    <cellStyle name="Comma 17 2 2 2 4" xfId="45532"/>
    <cellStyle name="Comma 17 2 2 2 4 2" xfId="45533"/>
    <cellStyle name="Comma 17 2 2 2 4 2 2" xfId="45534"/>
    <cellStyle name="Comma 17 2 2 2 4 2 2 2" xfId="45535"/>
    <cellStyle name="Comma 17 2 2 2 4 2 2 3" xfId="45536"/>
    <cellStyle name="Comma 17 2 2 2 4 2 3" xfId="45537"/>
    <cellStyle name="Comma 17 2 2 2 4 2 3 2" xfId="45538"/>
    <cellStyle name="Comma 17 2 2 2 4 2 3 3" xfId="45539"/>
    <cellStyle name="Comma 17 2 2 2 4 2 4" xfId="45540"/>
    <cellStyle name="Comma 17 2 2 2 4 2 4 2" xfId="45541"/>
    <cellStyle name="Comma 17 2 2 2 4 2 5" xfId="45542"/>
    <cellStyle name="Comma 17 2 2 2 4 2 6" xfId="45543"/>
    <cellStyle name="Comma 17 2 2 2 4 3" xfId="45544"/>
    <cellStyle name="Comma 17 2 2 2 4 3 2" xfId="45545"/>
    <cellStyle name="Comma 17 2 2 2 4 3 2 2" xfId="45546"/>
    <cellStyle name="Comma 17 2 2 2 4 3 2 3" xfId="45547"/>
    <cellStyle name="Comma 17 2 2 2 4 3 3" xfId="45548"/>
    <cellStyle name="Comma 17 2 2 2 4 3 3 2" xfId="45549"/>
    <cellStyle name="Comma 17 2 2 2 4 3 3 3" xfId="45550"/>
    <cellStyle name="Comma 17 2 2 2 4 3 4" xfId="45551"/>
    <cellStyle name="Comma 17 2 2 2 4 3 4 2" xfId="45552"/>
    <cellStyle name="Comma 17 2 2 2 4 3 5" xfId="45553"/>
    <cellStyle name="Comma 17 2 2 2 4 3 6" xfId="45554"/>
    <cellStyle name="Comma 17 2 2 2 4 4" xfId="45555"/>
    <cellStyle name="Comma 17 2 2 2 4 4 2" xfId="45556"/>
    <cellStyle name="Comma 17 2 2 2 4 4 2 2" xfId="45557"/>
    <cellStyle name="Comma 17 2 2 2 4 4 2 3" xfId="45558"/>
    <cellStyle name="Comma 17 2 2 2 4 4 3" xfId="45559"/>
    <cellStyle name="Comma 17 2 2 2 4 4 3 2" xfId="45560"/>
    <cellStyle name="Comma 17 2 2 2 4 4 4" xfId="45561"/>
    <cellStyle name="Comma 17 2 2 2 4 4 5" xfId="45562"/>
    <cellStyle name="Comma 17 2 2 2 4 5" xfId="45563"/>
    <cellStyle name="Comma 17 2 2 2 4 5 2" xfId="45564"/>
    <cellStyle name="Comma 17 2 2 2 4 5 3" xfId="45565"/>
    <cellStyle name="Comma 17 2 2 2 4 6" xfId="45566"/>
    <cellStyle name="Comma 17 2 2 2 4 6 2" xfId="45567"/>
    <cellStyle name="Comma 17 2 2 2 4 6 3" xfId="45568"/>
    <cellStyle name="Comma 17 2 2 2 4 7" xfId="45569"/>
    <cellStyle name="Comma 17 2 2 2 4 7 2" xfId="45570"/>
    <cellStyle name="Comma 17 2 2 2 4 8" xfId="45571"/>
    <cellStyle name="Comma 17 2 2 2 4 9" xfId="45572"/>
    <cellStyle name="Comma 17 2 2 2 5" xfId="45573"/>
    <cellStyle name="Comma 17 2 2 2 5 2" xfId="45574"/>
    <cellStyle name="Comma 17 2 2 2 5 2 2" xfId="45575"/>
    <cellStyle name="Comma 17 2 2 2 5 2 3" xfId="45576"/>
    <cellStyle name="Comma 17 2 2 2 5 3" xfId="45577"/>
    <cellStyle name="Comma 17 2 2 2 5 3 2" xfId="45578"/>
    <cellStyle name="Comma 17 2 2 2 5 3 3" xfId="45579"/>
    <cellStyle name="Comma 17 2 2 2 5 4" xfId="45580"/>
    <cellStyle name="Comma 17 2 2 2 5 4 2" xfId="45581"/>
    <cellStyle name="Comma 17 2 2 2 5 5" xfId="45582"/>
    <cellStyle name="Comma 17 2 2 2 5 6" xfId="45583"/>
    <cellStyle name="Comma 17 2 2 2 6" xfId="45584"/>
    <cellStyle name="Comma 17 2 2 2 6 2" xfId="45585"/>
    <cellStyle name="Comma 17 2 2 2 6 2 2" xfId="45586"/>
    <cellStyle name="Comma 17 2 2 2 6 2 3" xfId="45587"/>
    <cellStyle name="Comma 17 2 2 2 6 3" xfId="45588"/>
    <cellStyle name="Comma 17 2 2 2 6 3 2" xfId="45589"/>
    <cellStyle name="Comma 17 2 2 2 6 3 3" xfId="45590"/>
    <cellStyle name="Comma 17 2 2 2 6 4" xfId="45591"/>
    <cellStyle name="Comma 17 2 2 2 6 4 2" xfId="45592"/>
    <cellStyle name="Comma 17 2 2 2 6 5" xfId="45593"/>
    <cellStyle name="Comma 17 2 2 2 6 6" xfId="45594"/>
    <cellStyle name="Comma 17 2 2 2 7" xfId="45595"/>
    <cellStyle name="Comma 17 2 2 2 7 2" xfId="45596"/>
    <cellStyle name="Comma 17 2 2 2 7 2 2" xfId="45597"/>
    <cellStyle name="Comma 17 2 2 2 7 2 3" xfId="45598"/>
    <cellStyle name="Comma 17 2 2 2 7 3" xfId="45599"/>
    <cellStyle name="Comma 17 2 2 2 7 3 2" xfId="45600"/>
    <cellStyle name="Comma 17 2 2 2 7 4" xfId="45601"/>
    <cellStyle name="Comma 17 2 2 2 7 5" xfId="45602"/>
    <cellStyle name="Comma 17 2 2 2 8" xfId="45603"/>
    <cellStyle name="Comma 17 2 2 2 8 2" xfId="45604"/>
    <cellStyle name="Comma 17 2 2 2 8 3" xfId="45605"/>
    <cellStyle name="Comma 17 2 2 2 9" xfId="45606"/>
    <cellStyle name="Comma 17 2 2 2 9 2" xfId="45607"/>
    <cellStyle name="Comma 17 2 2 2 9 3" xfId="45608"/>
    <cellStyle name="Comma 17 2 2 3" xfId="45609"/>
    <cellStyle name="Comma 17 2 2 3 10" xfId="45610"/>
    <cellStyle name="Comma 17 2 2 3 2" xfId="45611"/>
    <cellStyle name="Comma 17 2 2 3 2 2" xfId="45612"/>
    <cellStyle name="Comma 17 2 2 3 2 2 2" xfId="45613"/>
    <cellStyle name="Comma 17 2 2 3 2 2 2 2" xfId="45614"/>
    <cellStyle name="Comma 17 2 2 3 2 2 2 3" xfId="45615"/>
    <cellStyle name="Comma 17 2 2 3 2 2 3" xfId="45616"/>
    <cellStyle name="Comma 17 2 2 3 2 2 3 2" xfId="45617"/>
    <cellStyle name="Comma 17 2 2 3 2 2 3 3" xfId="45618"/>
    <cellStyle name="Comma 17 2 2 3 2 2 4" xfId="45619"/>
    <cellStyle name="Comma 17 2 2 3 2 2 4 2" xfId="45620"/>
    <cellStyle name="Comma 17 2 2 3 2 2 5" xfId="45621"/>
    <cellStyle name="Comma 17 2 2 3 2 2 6" xfId="45622"/>
    <cellStyle name="Comma 17 2 2 3 2 3" xfId="45623"/>
    <cellStyle name="Comma 17 2 2 3 2 3 2" xfId="45624"/>
    <cellStyle name="Comma 17 2 2 3 2 3 2 2" xfId="45625"/>
    <cellStyle name="Comma 17 2 2 3 2 3 2 3" xfId="45626"/>
    <cellStyle name="Comma 17 2 2 3 2 3 3" xfId="45627"/>
    <cellStyle name="Comma 17 2 2 3 2 3 3 2" xfId="45628"/>
    <cellStyle name="Comma 17 2 2 3 2 3 3 3" xfId="45629"/>
    <cellStyle name="Comma 17 2 2 3 2 3 4" xfId="45630"/>
    <cellStyle name="Comma 17 2 2 3 2 3 4 2" xfId="45631"/>
    <cellStyle name="Comma 17 2 2 3 2 3 5" xfId="45632"/>
    <cellStyle name="Comma 17 2 2 3 2 3 6" xfId="45633"/>
    <cellStyle name="Comma 17 2 2 3 2 4" xfId="45634"/>
    <cellStyle name="Comma 17 2 2 3 2 4 2" xfId="45635"/>
    <cellStyle name="Comma 17 2 2 3 2 4 2 2" xfId="45636"/>
    <cellStyle name="Comma 17 2 2 3 2 4 2 3" xfId="45637"/>
    <cellStyle name="Comma 17 2 2 3 2 4 3" xfId="45638"/>
    <cellStyle name="Comma 17 2 2 3 2 4 3 2" xfId="45639"/>
    <cellStyle name="Comma 17 2 2 3 2 4 4" xfId="45640"/>
    <cellStyle name="Comma 17 2 2 3 2 4 5" xfId="45641"/>
    <cellStyle name="Comma 17 2 2 3 2 5" xfId="45642"/>
    <cellStyle name="Comma 17 2 2 3 2 5 2" xfId="45643"/>
    <cellStyle name="Comma 17 2 2 3 2 5 3" xfId="45644"/>
    <cellStyle name="Comma 17 2 2 3 2 6" xfId="45645"/>
    <cellStyle name="Comma 17 2 2 3 2 6 2" xfId="45646"/>
    <cellStyle name="Comma 17 2 2 3 2 6 3" xfId="45647"/>
    <cellStyle name="Comma 17 2 2 3 2 7" xfId="45648"/>
    <cellStyle name="Comma 17 2 2 3 2 7 2" xfId="45649"/>
    <cellStyle name="Comma 17 2 2 3 2 8" xfId="45650"/>
    <cellStyle name="Comma 17 2 2 3 2 9" xfId="45651"/>
    <cellStyle name="Comma 17 2 2 3 3" xfId="45652"/>
    <cellStyle name="Comma 17 2 2 3 3 2" xfId="45653"/>
    <cellStyle name="Comma 17 2 2 3 3 2 2" xfId="45654"/>
    <cellStyle name="Comma 17 2 2 3 3 2 3" xfId="45655"/>
    <cellStyle name="Comma 17 2 2 3 3 3" xfId="45656"/>
    <cellStyle name="Comma 17 2 2 3 3 3 2" xfId="45657"/>
    <cellStyle name="Comma 17 2 2 3 3 3 3" xfId="45658"/>
    <cellStyle name="Comma 17 2 2 3 3 4" xfId="45659"/>
    <cellStyle name="Comma 17 2 2 3 3 4 2" xfId="45660"/>
    <cellStyle name="Comma 17 2 2 3 3 5" xfId="45661"/>
    <cellStyle name="Comma 17 2 2 3 3 6" xfId="45662"/>
    <cellStyle name="Comma 17 2 2 3 4" xfId="45663"/>
    <cellStyle name="Comma 17 2 2 3 4 2" xfId="45664"/>
    <cellStyle name="Comma 17 2 2 3 4 2 2" xfId="45665"/>
    <cellStyle name="Comma 17 2 2 3 4 2 3" xfId="45666"/>
    <cellStyle name="Comma 17 2 2 3 4 3" xfId="45667"/>
    <cellStyle name="Comma 17 2 2 3 4 3 2" xfId="45668"/>
    <cellStyle name="Comma 17 2 2 3 4 3 3" xfId="45669"/>
    <cellStyle name="Comma 17 2 2 3 4 4" xfId="45670"/>
    <cellStyle name="Comma 17 2 2 3 4 4 2" xfId="45671"/>
    <cellStyle name="Comma 17 2 2 3 4 5" xfId="45672"/>
    <cellStyle name="Comma 17 2 2 3 4 6" xfId="45673"/>
    <cellStyle name="Comma 17 2 2 3 5" xfId="45674"/>
    <cellStyle name="Comma 17 2 2 3 5 2" xfId="45675"/>
    <cellStyle name="Comma 17 2 2 3 5 2 2" xfId="45676"/>
    <cellStyle name="Comma 17 2 2 3 5 2 3" xfId="45677"/>
    <cellStyle name="Comma 17 2 2 3 5 3" xfId="45678"/>
    <cellStyle name="Comma 17 2 2 3 5 3 2" xfId="45679"/>
    <cellStyle name="Comma 17 2 2 3 5 4" xfId="45680"/>
    <cellStyle name="Comma 17 2 2 3 5 5" xfId="45681"/>
    <cellStyle name="Comma 17 2 2 3 6" xfId="45682"/>
    <cellStyle name="Comma 17 2 2 3 6 2" xfId="45683"/>
    <cellStyle name="Comma 17 2 2 3 6 3" xfId="45684"/>
    <cellStyle name="Comma 17 2 2 3 7" xfId="45685"/>
    <cellStyle name="Comma 17 2 2 3 7 2" xfId="45686"/>
    <cellStyle name="Comma 17 2 2 3 7 3" xfId="45687"/>
    <cellStyle name="Comma 17 2 2 3 8" xfId="45688"/>
    <cellStyle name="Comma 17 2 2 3 8 2" xfId="45689"/>
    <cellStyle name="Comma 17 2 2 3 9" xfId="45690"/>
    <cellStyle name="Comma 17 2 2 4" xfId="45691"/>
    <cellStyle name="Comma 17 2 2 4 2" xfId="45692"/>
    <cellStyle name="Comma 17 2 2 4 2 2" xfId="45693"/>
    <cellStyle name="Comma 17 2 2 4 2 2 2" xfId="45694"/>
    <cellStyle name="Comma 17 2 2 4 2 2 3" xfId="45695"/>
    <cellStyle name="Comma 17 2 2 4 2 3" xfId="45696"/>
    <cellStyle name="Comma 17 2 2 4 2 3 2" xfId="45697"/>
    <cellStyle name="Comma 17 2 2 4 2 3 3" xfId="45698"/>
    <cellStyle name="Comma 17 2 2 4 2 4" xfId="45699"/>
    <cellStyle name="Comma 17 2 2 4 2 4 2" xfId="45700"/>
    <cellStyle name="Comma 17 2 2 4 2 5" xfId="45701"/>
    <cellStyle name="Comma 17 2 2 4 2 6" xfId="45702"/>
    <cellStyle name="Comma 17 2 2 4 3" xfId="45703"/>
    <cellStyle name="Comma 17 2 2 4 3 2" xfId="45704"/>
    <cellStyle name="Comma 17 2 2 4 3 2 2" xfId="45705"/>
    <cellStyle name="Comma 17 2 2 4 3 2 3" xfId="45706"/>
    <cellStyle name="Comma 17 2 2 4 3 3" xfId="45707"/>
    <cellStyle name="Comma 17 2 2 4 3 3 2" xfId="45708"/>
    <cellStyle name="Comma 17 2 2 4 3 3 3" xfId="45709"/>
    <cellStyle name="Comma 17 2 2 4 3 4" xfId="45710"/>
    <cellStyle name="Comma 17 2 2 4 3 4 2" xfId="45711"/>
    <cellStyle name="Comma 17 2 2 4 3 5" xfId="45712"/>
    <cellStyle name="Comma 17 2 2 4 3 6" xfId="45713"/>
    <cellStyle name="Comma 17 2 2 4 4" xfId="45714"/>
    <cellStyle name="Comma 17 2 2 4 4 2" xfId="45715"/>
    <cellStyle name="Comma 17 2 2 4 4 2 2" xfId="45716"/>
    <cellStyle name="Comma 17 2 2 4 4 2 3" xfId="45717"/>
    <cellStyle name="Comma 17 2 2 4 4 3" xfId="45718"/>
    <cellStyle name="Comma 17 2 2 4 4 3 2" xfId="45719"/>
    <cellStyle name="Comma 17 2 2 4 4 4" xfId="45720"/>
    <cellStyle name="Comma 17 2 2 4 4 5" xfId="45721"/>
    <cellStyle name="Comma 17 2 2 4 5" xfId="45722"/>
    <cellStyle name="Comma 17 2 2 4 5 2" xfId="45723"/>
    <cellStyle name="Comma 17 2 2 4 5 3" xfId="45724"/>
    <cellStyle name="Comma 17 2 2 4 6" xfId="45725"/>
    <cellStyle name="Comma 17 2 2 4 6 2" xfId="45726"/>
    <cellStyle name="Comma 17 2 2 4 6 3" xfId="45727"/>
    <cellStyle name="Comma 17 2 2 4 7" xfId="45728"/>
    <cellStyle name="Comma 17 2 2 4 7 2" xfId="45729"/>
    <cellStyle name="Comma 17 2 2 4 8" xfId="45730"/>
    <cellStyle name="Comma 17 2 2 4 9" xfId="45731"/>
    <cellStyle name="Comma 17 2 2 5" xfId="45732"/>
    <cellStyle name="Comma 17 2 2 5 2" xfId="45733"/>
    <cellStyle name="Comma 17 2 2 5 2 2" xfId="45734"/>
    <cellStyle name="Comma 17 2 2 5 2 2 2" xfId="45735"/>
    <cellStyle name="Comma 17 2 2 5 2 2 3" xfId="45736"/>
    <cellStyle name="Comma 17 2 2 5 2 3" xfId="45737"/>
    <cellStyle name="Comma 17 2 2 5 2 3 2" xfId="45738"/>
    <cellStyle name="Comma 17 2 2 5 2 3 3" xfId="45739"/>
    <cellStyle name="Comma 17 2 2 5 2 4" xfId="45740"/>
    <cellStyle name="Comma 17 2 2 5 2 4 2" xfId="45741"/>
    <cellStyle name="Comma 17 2 2 5 2 5" xfId="45742"/>
    <cellStyle name="Comma 17 2 2 5 2 6" xfId="45743"/>
    <cellStyle name="Comma 17 2 2 5 3" xfId="45744"/>
    <cellStyle name="Comma 17 2 2 5 3 2" xfId="45745"/>
    <cellStyle name="Comma 17 2 2 5 3 2 2" xfId="45746"/>
    <cellStyle name="Comma 17 2 2 5 3 2 3" xfId="45747"/>
    <cellStyle name="Comma 17 2 2 5 3 3" xfId="45748"/>
    <cellStyle name="Comma 17 2 2 5 3 3 2" xfId="45749"/>
    <cellStyle name="Comma 17 2 2 5 3 3 3" xfId="45750"/>
    <cellStyle name="Comma 17 2 2 5 3 4" xfId="45751"/>
    <cellStyle name="Comma 17 2 2 5 3 4 2" xfId="45752"/>
    <cellStyle name="Comma 17 2 2 5 3 5" xfId="45753"/>
    <cellStyle name="Comma 17 2 2 5 3 6" xfId="45754"/>
    <cellStyle name="Comma 17 2 2 5 4" xfId="45755"/>
    <cellStyle name="Comma 17 2 2 5 4 2" xfId="45756"/>
    <cellStyle name="Comma 17 2 2 5 4 2 2" xfId="45757"/>
    <cellStyle name="Comma 17 2 2 5 4 2 3" xfId="45758"/>
    <cellStyle name="Comma 17 2 2 5 4 3" xfId="45759"/>
    <cellStyle name="Comma 17 2 2 5 4 3 2" xfId="45760"/>
    <cellStyle name="Comma 17 2 2 5 4 4" xfId="45761"/>
    <cellStyle name="Comma 17 2 2 5 4 5" xfId="45762"/>
    <cellStyle name="Comma 17 2 2 5 5" xfId="45763"/>
    <cellStyle name="Comma 17 2 2 5 5 2" xfId="45764"/>
    <cellStyle name="Comma 17 2 2 5 5 3" xfId="45765"/>
    <cellStyle name="Comma 17 2 2 5 6" xfId="45766"/>
    <cellStyle name="Comma 17 2 2 5 6 2" xfId="45767"/>
    <cellStyle name="Comma 17 2 2 5 6 3" xfId="45768"/>
    <cellStyle name="Comma 17 2 2 5 7" xfId="45769"/>
    <cellStyle name="Comma 17 2 2 5 7 2" xfId="45770"/>
    <cellStyle name="Comma 17 2 2 5 8" xfId="45771"/>
    <cellStyle name="Comma 17 2 2 5 9" xfId="45772"/>
    <cellStyle name="Comma 17 2 2 6" xfId="45773"/>
    <cellStyle name="Comma 17 2 2 6 2" xfId="45774"/>
    <cellStyle name="Comma 17 2 2 6 2 2" xfId="45775"/>
    <cellStyle name="Comma 17 2 2 6 2 3" xfId="45776"/>
    <cellStyle name="Comma 17 2 2 6 3" xfId="45777"/>
    <cellStyle name="Comma 17 2 2 6 3 2" xfId="45778"/>
    <cellStyle name="Comma 17 2 2 6 3 3" xfId="45779"/>
    <cellStyle name="Comma 17 2 2 6 4" xfId="45780"/>
    <cellStyle name="Comma 17 2 2 6 4 2" xfId="45781"/>
    <cellStyle name="Comma 17 2 2 6 5" xfId="45782"/>
    <cellStyle name="Comma 17 2 2 6 6" xfId="45783"/>
    <cellStyle name="Comma 17 2 2 7" xfId="45784"/>
    <cellStyle name="Comma 17 2 2 7 2" xfId="45785"/>
    <cellStyle name="Comma 17 2 2 7 2 2" xfId="45786"/>
    <cellStyle name="Comma 17 2 2 7 2 3" xfId="45787"/>
    <cellStyle name="Comma 17 2 2 7 3" xfId="45788"/>
    <cellStyle name="Comma 17 2 2 7 3 2" xfId="45789"/>
    <cellStyle name="Comma 17 2 2 7 3 3" xfId="45790"/>
    <cellStyle name="Comma 17 2 2 7 4" xfId="45791"/>
    <cellStyle name="Comma 17 2 2 7 4 2" xfId="45792"/>
    <cellStyle name="Comma 17 2 2 7 5" xfId="45793"/>
    <cellStyle name="Comma 17 2 2 7 6" xfId="45794"/>
    <cellStyle name="Comma 17 2 2 8" xfId="45795"/>
    <cellStyle name="Comma 17 2 2 8 2" xfId="45796"/>
    <cellStyle name="Comma 17 2 2 8 2 2" xfId="45797"/>
    <cellStyle name="Comma 17 2 2 8 2 3" xfId="45798"/>
    <cellStyle name="Comma 17 2 2 8 3" xfId="45799"/>
    <cellStyle name="Comma 17 2 2 8 3 2" xfId="45800"/>
    <cellStyle name="Comma 17 2 2 8 4" xfId="45801"/>
    <cellStyle name="Comma 17 2 2 8 5" xfId="45802"/>
    <cellStyle name="Comma 17 2 2 9" xfId="45803"/>
    <cellStyle name="Comma 17 2 2 9 2" xfId="45804"/>
    <cellStyle name="Comma 17 2 2 9 3" xfId="45805"/>
    <cellStyle name="Comma 17 2 3" xfId="45806"/>
    <cellStyle name="Comma 17 2 3 10" xfId="45807"/>
    <cellStyle name="Comma 17 2 3 10 2" xfId="45808"/>
    <cellStyle name="Comma 17 2 3 11" xfId="45809"/>
    <cellStyle name="Comma 17 2 3 12" xfId="45810"/>
    <cellStyle name="Comma 17 2 3 2" xfId="45811"/>
    <cellStyle name="Comma 17 2 3 2 10" xfId="45812"/>
    <cellStyle name="Comma 17 2 3 2 2" xfId="45813"/>
    <cellStyle name="Comma 17 2 3 2 2 2" xfId="45814"/>
    <cellStyle name="Comma 17 2 3 2 2 2 2" xfId="45815"/>
    <cellStyle name="Comma 17 2 3 2 2 2 2 2" xfId="45816"/>
    <cellStyle name="Comma 17 2 3 2 2 2 2 3" xfId="45817"/>
    <cellStyle name="Comma 17 2 3 2 2 2 3" xfId="45818"/>
    <cellStyle name="Comma 17 2 3 2 2 2 3 2" xfId="45819"/>
    <cellStyle name="Comma 17 2 3 2 2 2 3 3" xfId="45820"/>
    <cellStyle name="Comma 17 2 3 2 2 2 4" xfId="45821"/>
    <cellStyle name="Comma 17 2 3 2 2 2 4 2" xfId="45822"/>
    <cellStyle name="Comma 17 2 3 2 2 2 5" xfId="45823"/>
    <cellStyle name="Comma 17 2 3 2 2 2 6" xfId="45824"/>
    <cellStyle name="Comma 17 2 3 2 2 3" xfId="45825"/>
    <cellStyle name="Comma 17 2 3 2 2 3 2" xfId="45826"/>
    <cellStyle name="Comma 17 2 3 2 2 3 2 2" xfId="45827"/>
    <cellStyle name="Comma 17 2 3 2 2 3 2 3" xfId="45828"/>
    <cellStyle name="Comma 17 2 3 2 2 3 3" xfId="45829"/>
    <cellStyle name="Comma 17 2 3 2 2 3 3 2" xfId="45830"/>
    <cellStyle name="Comma 17 2 3 2 2 3 3 3" xfId="45831"/>
    <cellStyle name="Comma 17 2 3 2 2 3 4" xfId="45832"/>
    <cellStyle name="Comma 17 2 3 2 2 3 4 2" xfId="45833"/>
    <cellStyle name="Comma 17 2 3 2 2 3 5" xfId="45834"/>
    <cellStyle name="Comma 17 2 3 2 2 3 6" xfId="45835"/>
    <cellStyle name="Comma 17 2 3 2 2 4" xfId="45836"/>
    <cellStyle name="Comma 17 2 3 2 2 4 2" xfId="45837"/>
    <cellStyle name="Comma 17 2 3 2 2 4 2 2" xfId="45838"/>
    <cellStyle name="Comma 17 2 3 2 2 4 2 3" xfId="45839"/>
    <cellStyle name="Comma 17 2 3 2 2 4 3" xfId="45840"/>
    <cellStyle name="Comma 17 2 3 2 2 4 3 2" xfId="45841"/>
    <cellStyle name="Comma 17 2 3 2 2 4 4" xfId="45842"/>
    <cellStyle name="Comma 17 2 3 2 2 4 5" xfId="45843"/>
    <cellStyle name="Comma 17 2 3 2 2 5" xfId="45844"/>
    <cellStyle name="Comma 17 2 3 2 2 5 2" xfId="45845"/>
    <cellStyle name="Comma 17 2 3 2 2 5 3" xfId="45846"/>
    <cellStyle name="Comma 17 2 3 2 2 6" xfId="45847"/>
    <cellStyle name="Comma 17 2 3 2 2 6 2" xfId="45848"/>
    <cellStyle name="Comma 17 2 3 2 2 6 3" xfId="45849"/>
    <cellStyle name="Comma 17 2 3 2 2 7" xfId="45850"/>
    <cellStyle name="Comma 17 2 3 2 2 7 2" xfId="45851"/>
    <cellStyle name="Comma 17 2 3 2 2 8" xfId="45852"/>
    <cellStyle name="Comma 17 2 3 2 2 9" xfId="45853"/>
    <cellStyle name="Comma 17 2 3 2 3" xfId="45854"/>
    <cellStyle name="Comma 17 2 3 2 3 2" xfId="45855"/>
    <cellStyle name="Comma 17 2 3 2 3 2 2" xfId="45856"/>
    <cellStyle name="Comma 17 2 3 2 3 2 3" xfId="45857"/>
    <cellStyle name="Comma 17 2 3 2 3 3" xfId="45858"/>
    <cellStyle name="Comma 17 2 3 2 3 3 2" xfId="45859"/>
    <cellStyle name="Comma 17 2 3 2 3 3 3" xfId="45860"/>
    <cellStyle name="Comma 17 2 3 2 3 4" xfId="45861"/>
    <cellStyle name="Comma 17 2 3 2 3 4 2" xfId="45862"/>
    <cellStyle name="Comma 17 2 3 2 3 5" xfId="45863"/>
    <cellStyle name="Comma 17 2 3 2 3 6" xfId="45864"/>
    <cellStyle name="Comma 17 2 3 2 4" xfId="45865"/>
    <cellStyle name="Comma 17 2 3 2 4 2" xfId="45866"/>
    <cellStyle name="Comma 17 2 3 2 4 2 2" xfId="45867"/>
    <cellStyle name="Comma 17 2 3 2 4 2 3" xfId="45868"/>
    <cellStyle name="Comma 17 2 3 2 4 3" xfId="45869"/>
    <cellStyle name="Comma 17 2 3 2 4 3 2" xfId="45870"/>
    <cellStyle name="Comma 17 2 3 2 4 3 3" xfId="45871"/>
    <cellStyle name="Comma 17 2 3 2 4 4" xfId="45872"/>
    <cellStyle name="Comma 17 2 3 2 4 4 2" xfId="45873"/>
    <cellStyle name="Comma 17 2 3 2 4 5" xfId="45874"/>
    <cellStyle name="Comma 17 2 3 2 4 6" xfId="45875"/>
    <cellStyle name="Comma 17 2 3 2 5" xfId="45876"/>
    <cellStyle name="Comma 17 2 3 2 5 2" xfId="45877"/>
    <cellStyle name="Comma 17 2 3 2 5 2 2" xfId="45878"/>
    <cellStyle name="Comma 17 2 3 2 5 2 3" xfId="45879"/>
    <cellStyle name="Comma 17 2 3 2 5 3" xfId="45880"/>
    <cellStyle name="Comma 17 2 3 2 5 3 2" xfId="45881"/>
    <cellStyle name="Comma 17 2 3 2 5 4" xfId="45882"/>
    <cellStyle name="Comma 17 2 3 2 5 5" xfId="45883"/>
    <cellStyle name="Comma 17 2 3 2 6" xfId="45884"/>
    <cellStyle name="Comma 17 2 3 2 6 2" xfId="45885"/>
    <cellStyle name="Comma 17 2 3 2 6 3" xfId="45886"/>
    <cellStyle name="Comma 17 2 3 2 7" xfId="45887"/>
    <cellStyle name="Comma 17 2 3 2 7 2" xfId="45888"/>
    <cellStyle name="Comma 17 2 3 2 7 3" xfId="45889"/>
    <cellStyle name="Comma 17 2 3 2 8" xfId="45890"/>
    <cellStyle name="Comma 17 2 3 2 8 2" xfId="45891"/>
    <cellStyle name="Comma 17 2 3 2 9" xfId="45892"/>
    <cellStyle name="Comma 17 2 3 3" xfId="45893"/>
    <cellStyle name="Comma 17 2 3 3 2" xfId="45894"/>
    <cellStyle name="Comma 17 2 3 3 2 2" xfId="45895"/>
    <cellStyle name="Comma 17 2 3 3 2 2 2" xfId="45896"/>
    <cellStyle name="Comma 17 2 3 3 2 2 3" xfId="45897"/>
    <cellStyle name="Comma 17 2 3 3 2 3" xfId="45898"/>
    <cellStyle name="Comma 17 2 3 3 2 3 2" xfId="45899"/>
    <cellStyle name="Comma 17 2 3 3 2 3 3" xfId="45900"/>
    <cellStyle name="Comma 17 2 3 3 2 4" xfId="45901"/>
    <cellStyle name="Comma 17 2 3 3 2 4 2" xfId="45902"/>
    <cellStyle name="Comma 17 2 3 3 2 5" xfId="45903"/>
    <cellStyle name="Comma 17 2 3 3 2 6" xfId="45904"/>
    <cellStyle name="Comma 17 2 3 3 3" xfId="45905"/>
    <cellStyle name="Comma 17 2 3 3 3 2" xfId="45906"/>
    <cellStyle name="Comma 17 2 3 3 3 2 2" xfId="45907"/>
    <cellStyle name="Comma 17 2 3 3 3 2 3" xfId="45908"/>
    <cellStyle name="Comma 17 2 3 3 3 3" xfId="45909"/>
    <cellStyle name="Comma 17 2 3 3 3 3 2" xfId="45910"/>
    <cellStyle name="Comma 17 2 3 3 3 3 3" xfId="45911"/>
    <cellStyle name="Comma 17 2 3 3 3 4" xfId="45912"/>
    <cellStyle name="Comma 17 2 3 3 3 4 2" xfId="45913"/>
    <cellStyle name="Comma 17 2 3 3 3 5" xfId="45914"/>
    <cellStyle name="Comma 17 2 3 3 3 6" xfId="45915"/>
    <cellStyle name="Comma 17 2 3 3 4" xfId="45916"/>
    <cellStyle name="Comma 17 2 3 3 4 2" xfId="45917"/>
    <cellStyle name="Comma 17 2 3 3 4 2 2" xfId="45918"/>
    <cellStyle name="Comma 17 2 3 3 4 2 3" xfId="45919"/>
    <cellStyle name="Comma 17 2 3 3 4 3" xfId="45920"/>
    <cellStyle name="Comma 17 2 3 3 4 3 2" xfId="45921"/>
    <cellStyle name="Comma 17 2 3 3 4 4" xfId="45922"/>
    <cellStyle name="Comma 17 2 3 3 4 5" xfId="45923"/>
    <cellStyle name="Comma 17 2 3 3 5" xfId="45924"/>
    <cellStyle name="Comma 17 2 3 3 5 2" xfId="45925"/>
    <cellStyle name="Comma 17 2 3 3 5 3" xfId="45926"/>
    <cellStyle name="Comma 17 2 3 3 6" xfId="45927"/>
    <cellStyle name="Comma 17 2 3 3 6 2" xfId="45928"/>
    <cellStyle name="Comma 17 2 3 3 6 3" xfId="45929"/>
    <cellStyle name="Comma 17 2 3 3 7" xfId="45930"/>
    <cellStyle name="Comma 17 2 3 3 7 2" xfId="45931"/>
    <cellStyle name="Comma 17 2 3 3 8" xfId="45932"/>
    <cellStyle name="Comma 17 2 3 3 9" xfId="45933"/>
    <cellStyle name="Comma 17 2 3 4" xfId="45934"/>
    <cellStyle name="Comma 17 2 3 4 2" xfId="45935"/>
    <cellStyle name="Comma 17 2 3 4 2 2" xfId="45936"/>
    <cellStyle name="Comma 17 2 3 4 2 2 2" xfId="45937"/>
    <cellStyle name="Comma 17 2 3 4 2 2 3" xfId="45938"/>
    <cellStyle name="Comma 17 2 3 4 2 3" xfId="45939"/>
    <cellStyle name="Comma 17 2 3 4 2 3 2" xfId="45940"/>
    <cellStyle name="Comma 17 2 3 4 2 3 3" xfId="45941"/>
    <cellStyle name="Comma 17 2 3 4 2 4" xfId="45942"/>
    <cellStyle name="Comma 17 2 3 4 2 4 2" xfId="45943"/>
    <cellStyle name="Comma 17 2 3 4 2 5" xfId="45944"/>
    <cellStyle name="Comma 17 2 3 4 2 6" xfId="45945"/>
    <cellStyle name="Comma 17 2 3 4 3" xfId="45946"/>
    <cellStyle name="Comma 17 2 3 4 3 2" xfId="45947"/>
    <cellStyle name="Comma 17 2 3 4 3 2 2" xfId="45948"/>
    <cellStyle name="Comma 17 2 3 4 3 2 3" xfId="45949"/>
    <cellStyle name="Comma 17 2 3 4 3 3" xfId="45950"/>
    <cellStyle name="Comma 17 2 3 4 3 3 2" xfId="45951"/>
    <cellStyle name="Comma 17 2 3 4 3 3 3" xfId="45952"/>
    <cellStyle name="Comma 17 2 3 4 3 4" xfId="45953"/>
    <cellStyle name="Comma 17 2 3 4 3 4 2" xfId="45954"/>
    <cellStyle name="Comma 17 2 3 4 3 5" xfId="45955"/>
    <cellStyle name="Comma 17 2 3 4 3 6" xfId="45956"/>
    <cellStyle name="Comma 17 2 3 4 4" xfId="45957"/>
    <cellStyle name="Comma 17 2 3 4 4 2" xfId="45958"/>
    <cellStyle name="Comma 17 2 3 4 4 2 2" xfId="45959"/>
    <cellStyle name="Comma 17 2 3 4 4 2 3" xfId="45960"/>
    <cellStyle name="Comma 17 2 3 4 4 3" xfId="45961"/>
    <cellStyle name="Comma 17 2 3 4 4 3 2" xfId="45962"/>
    <cellStyle name="Comma 17 2 3 4 4 4" xfId="45963"/>
    <cellStyle name="Comma 17 2 3 4 4 5" xfId="45964"/>
    <cellStyle name="Comma 17 2 3 4 5" xfId="45965"/>
    <cellStyle name="Comma 17 2 3 4 5 2" xfId="45966"/>
    <cellStyle name="Comma 17 2 3 4 5 3" xfId="45967"/>
    <cellStyle name="Comma 17 2 3 4 6" xfId="45968"/>
    <cellStyle name="Comma 17 2 3 4 6 2" xfId="45969"/>
    <cellStyle name="Comma 17 2 3 4 6 3" xfId="45970"/>
    <cellStyle name="Comma 17 2 3 4 7" xfId="45971"/>
    <cellStyle name="Comma 17 2 3 4 7 2" xfId="45972"/>
    <cellStyle name="Comma 17 2 3 4 8" xfId="45973"/>
    <cellStyle name="Comma 17 2 3 4 9" xfId="45974"/>
    <cellStyle name="Comma 17 2 3 5" xfId="45975"/>
    <cellStyle name="Comma 17 2 3 5 2" xfId="45976"/>
    <cellStyle name="Comma 17 2 3 5 2 2" xfId="45977"/>
    <cellStyle name="Comma 17 2 3 5 2 3" xfId="45978"/>
    <cellStyle name="Comma 17 2 3 5 3" xfId="45979"/>
    <cellStyle name="Comma 17 2 3 5 3 2" xfId="45980"/>
    <cellStyle name="Comma 17 2 3 5 3 3" xfId="45981"/>
    <cellStyle name="Comma 17 2 3 5 4" xfId="45982"/>
    <cellStyle name="Comma 17 2 3 5 4 2" xfId="45983"/>
    <cellStyle name="Comma 17 2 3 5 5" xfId="45984"/>
    <cellStyle name="Comma 17 2 3 5 6" xfId="45985"/>
    <cellStyle name="Comma 17 2 3 6" xfId="45986"/>
    <cellStyle name="Comma 17 2 3 6 2" xfId="45987"/>
    <cellStyle name="Comma 17 2 3 6 2 2" xfId="45988"/>
    <cellStyle name="Comma 17 2 3 6 2 3" xfId="45989"/>
    <cellStyle name="Comma 17 2 3 6 3" xfId="45990"/>
    <cellStyle name="Comma 17 2 3 6 3 2" xfId="45991"/>
    <cellStyle name="Comma 17 2 3 6 3 3" xfId="45992"/>
    <cellStyle name="Comma 17 2 3 6 4" xfId="45993"/>
    <cellStyle name="Comma 17 2 3 6 4 2" xfId="45994"/>
    <cellStyle name="Comma 17 2 3 6 5" xfId="45995"/>
    <cellStyle name="Comma 17 2 3 6 6" xfId="45996"/>
    <cellStyle name="Comma 17 2 3 7" xfId="45997"/>
    <cellStyle name="Comma 17 2 3 7 2" xfId="45998"/>
    <cellStyle name="Comma 17 2 3 7 2 2" xfId="45999"/>
    <cellStyle name="Comma 17 2 3 7 2 3" xfId="46000"/>
    <cellStyle name="Comma 17 2 3 7 3" xfId="46001"/>
    <cellStyle name="Comma 17 2 3 7 3 2" xfId="46002"/>
    <cellStyle name="Comma 17 2 3 7 4" xfId="46003"/>
    <cellStyle name="Comma 17 2 3 7 5" xfId="46004"/>
    <cellStyle name="Comma 17 2 3 8" xfId="46005"/>
    <cellStyle name="Comma 17 2 3 8 2" xfId="46006"/>
    <cellStyle name="Comma 17 2 3 8 3" xfId="46007"/>
    <cellStyle name="Comma 17 2 3 9" xfId="46008"/>
    <cellStyle name="Comma 17 2 3 9 2" xfId="46009"/>
    <cellStyle name="Comma 17 2 3 9 3" xfId="46010"/>
    <cellStyle name="Comma 17 2 4" xfId="46011"/>
    <cellStyle name="Comma 17 2 4 10" xfId="46012"/>
    <cellStyle name="Comma 17 2 4 2" xfId="46013"/>
    <cellStyle name="Comma 17 2 4 2 2" xfId="46014"/>
    <cellStyle name="Comma 17 2 4 2 2 2" xfId="46015"/>
    <cellStyle name="Comma 17 2 4 2 2 2 2" xfId="46016"/>
    <cellStyle name="Comma 17 2 4 2 2 2 3" xfId="46017"/>
    <cellStyle name="Comma 17 2 4 2 2 3" xfId="46018"/>
    <cellStyle name="Comma 17 2 4 2 2 3 2" xfId="46019"/>
    <cellStyle name="Comma 17 2 4 2 2 3 3" xfId="46020"/>
    <cellStyle name="Comma 17 2 4 2 2 4" xfId="46021"/>
    <cellStyle name="Comma 17 2 4 2 2 4 2" xfId="46022"/>
    <cellStyle name="Comma 17 2 4 2 2 5" xfId="46023"/>
    <cellStyle name="Comma 17 2 4 2 2 6" xfId="46024"/>
    <cellStyle name="Comma 17 2 4 2 3" xfId="46025"/>
    <cellStyle name="Comma 17 2 4 2 3 2" xfId="46026"/>
    <cellStyle name="Comma 17 2 4 2 3 2 2" xfId="46027"/>
    <cellStyle name="Comma 17 2 4 2 3 2 3" xfId="46028"/>
    <cellStyle name="Comma 17 2 4 2 3 3" xfId="46029"/>
    <cellStyle name="Comma 17 2 4 2 3 3 2" xfId="46030"/>
    <cellStyle name="Comma 17 2 4 2 3 3 3" xfId="46031"/>
    <cellStyle name="Comma 17 2 4 2 3 4" xfId="46032"/>
    <cellStyle name="Comma 17 2 4 2 3 4 2" xfId="46033"/>
    <cellStyle name="Comma 17 2 4 2 3 5" xfId="46034"/>
    <cellStyle name="Comma 17 2 4 2 3 6" xfId="46035"/>
    <cellStyle name="Comma 17 2 4 2 4" xfId="46036"/>
    <cellStyle name="Comma 17 2 4 2 4 2" xfId="46037"/>
    <cellStyle name="Comma 17 2 4 2 4 2 2" xfId="46038"/>
    <cellStyle name="Comma 17 2 4 2 4 2 3" xfId="46039"/>
    <cellStyle name="Comma 17 2 4 2 4 3" xfId="46040"/>
    <cellStyle name="Comma 17 2 4 2 4 3 2" xfId="46041"/>
    <cellStyle name="Comma 17 2 4 2 4 4" xfId="46042"/>
    <cellStyle name="Comma 17 2 4 2 4 5" xfId="46043"/>
    <cellStyle name="Comma 17 2 4 2 5" xfId="46044"/>
    <cellStyle name="Comma 17 2 4 2 5 2" xfId="46045"/>
    <cellStyle name="Comma 17 2 4 2 5 3" xfId="46046"/>
    <cellStyle name="Comma 17 2 4 2 6" xfId="46047"/>
    <cellStyle name="Comma 17 2 4 2 6 2" xfId="46048"/>
    <cellStyle name="Comma 17 2 4 2 6 3" xfId="46049"/>
    <cellStyle name="Comma 17 2 4 2 7" xfId="46050"/>
    <cellStyle name="Comma 17 2 4 2 7 2" xfId="46051"/>
    <cellStyle name="Comma 17 2 4 2 8" xfId="46052"/>
    <cellStyle name="Comma 17 2 4 2 9" xfId="46053"/>
    <cellStyle name="Comma 17 2 4 3" xfId="46054"/>
    <cellStyle name="Comma 17 2 4 3 2" xfId="46055"/>
    <cellStyle name="Comma 17 2 4 3 2 2" xfId="46056"/>
    <cellStyle name="Comma 17 2 4 3 2 3" xfId="46057"/>
    <cellStyle name="Comma 17 2 4 3 3" xfId="46058"/>
    <cellStyle name="Comma 17 2 4 3 3 2" xfId="46059"/>
    <cellStyle name="Comma 17 2 4 3 3 3" xfId="46060"/>
    <cellStyle name="Comma 17 2 4 3 4" xfId="46061"/>
    <cellStyle name="Comma 17 2 4 3 4 2" xfId="46062"/>
    <cellStyle name="Comma 17 2 4 3 5" xfId="46063"/>
    <cellStyle name="Comma 17 2 4 3 6" xfId="46064"/>
    <cellStyle name="Comma 17 2 4 4" xfId="46065"/>
    <cellStyle name="Comma 17 2 4 4 2" xfId="46066"/>
    <cellStyle name="Comma 17 2 4 4 2 2" xfId="46067"/>
    <cellStyle name="Comma 17 2 4 4 2 3" xfId="46068"/>
    <cellStyle name="Comma 17 2 4 4 3" xfId="46069"/>
    <cellStyle name="Comma 17 2 4 4 3 2" xfId="46070"/>
    <cellStyle name="Comma 17 2 4 4 3 3" xfId="46071"/>
    <cellStyle name="Comma 17 2 4 4 4" xfId="46072"/>
    <cellStyle name="Comma 17 2 4 4 4 2" xfId="46073"/>
    <cellStyle name="Comma 17 2 4 4 5" xfId="46074"/>
    <cellStyle name="Comma 17 2 4 4 6" xfId="46075"/>
    <cellStyle name="Comma 17 2 4 5" xfId="46076"/>
    <cellStyle name="Comma 17 2 4 5 2" xfId="46077"/>
    <cellStyle name="Comma 17 2 4 5 2 2" xfId="46078"/>
    <cellStyle name="Comma 17 2 4 5 2 3" xfId="46079"/>
    <cellStyle name="Comma 17 2 4 5 3" xfId="46080"/>
    <cellStyle name="Comma 17 2 4 5 3 2" xfId="46081"/>
    <cellStyle name="Comma 17 2 4 5 4" xfId="46082"/>
    <cellStyle name="Comma 17 2 4 5 5" xfId="46083"/>
    <cellStyle name="Comma 17 2 4 6" xfId="46084"/>
    <cellStyle name="Comma 17 2 4 6 2" xfId="46085"/>
    <cellStyle name="Comma 17 2 4 6 3" xfId="46086"/>
    <cellStyle name="Comma 17 2 4 7" xfId="46087"/>
    <cellStyle name="Comma 17 2 4 7 2" xfId="46088"/>
    <cellStyle name="Comma 17 2 4 7 3" xfId="46089"/>
    <cellStyle name="Comma 17 2 4 8" xfId="46090"/>
    <cellStyle name="Comma 17 2 4 8 2" xfId="46091"/>
    <cellStyle name="Comma 17 2 4 9" xfId="46092"/>
    <cellStyle name="Comma 17 2 5" xfId="46093"/>
    <cellStyle name="Comma 17 2 5 2" xfId="46094"/>
    <cellStyle name="Comma 17 2 5 2 2" xfId="46095"/>
    <cellStyle name="Comma 17 2 5 2 2 2" xfId="46096"/>
    <cellStyle name="Comma 17 2 5 2 2 3" xfId="46097"/>
    <cellStyle name="Comma 17 2 5 2 3" xfId="46098"/>
    <cellStyle name="Comma 17 2 5 2 3 2" xfId="46099"/>
    <cellStyle name="Comma 17 2 5 2 3 3" xfId="46100"/>
    <cellStyle name="Comma 17 2 5 2 4" xfId="46101"/>
    <cellStyle name="Comma 17 2 5 2 4 2" xfId="46102"/>
    <cellStyle name="Comma 17 2 5 2 5" xfId="46103"/>
    <cellStyle name="Comma 17 2 5 2 6" xfId="46104"/>
    <cellStyle name="Comma 17 2 5 3" xfId="46105"/>
    <cellStyle name="Comma 17 2 5 3 2" xfId="46106"/>
    <cellStyle name="Comma 17 2 5 3 2 2" xfId="46107"/>
    <cellStyle name="Comma 17 2 5 3 2 3" xfId="46108"/>
    <cellStyle name="Comma 17 2 5 3 3" xfId="46109"/>
    <cellStyle name="Comma 17 2 5 3 3 2" xfId="46110"/>
    <cellStyle name="Comma 17 2 5 3 3 3" xfId="46111"/>
    <cellStyle name="Comma 17 2 5 3 4" xfId="46112"/>
    <cellStyle name="Comma 17 2 5 3 4 2" xfId="46113"/>
    <cellStyle name="Comma 17 2 5 3 5" xfId="46114"/>
    <cellStyle name="Comma 17 2 5 3 6" xfId="46115"/>
    <cellStyle name="Comma 17 2 5 4" xfId="46116"/>
    <cellStyle name="Comma 17 2 5 4 2" xfId="46117"/>
    <cellStyle name="Comma 17 2 5 4 2 2" xfId="46118"/>
    <cellStyle name="Comma 17 2 5 4 2 3" xfId="46119"/>
    <cellStyle name="Comma 17 2 5 4 3" xfId="46120"/>
    <cellStyle name="Comma 17 2 5 4 3 2" xfId="46121"/>
    <cellStyle name="Comma 17 2 5 4 4" xfId="46122"/>
    <cellStyle name="Comma 17 2 5 4 5" xfId="46123"/>
    <cellStyle name="Comma 17 2 5 5" xfId="46124"/>
    <cellStyle name="Comma 17 2 5 5 2" xfId="46125"/>
    <cellStyle name="Comma 17 2 5 5 3" xfId="46126"/>
    <cellStyle name="Comma 17 2 5 6" xfId="46127"/>
    <cellStyle name="Comma 17 2 5 6 2" xfId="46128"/>
    <cellStyle name="Comma 17 2 5 6 3" xfId="46129"/>
    <cellStyle name="Comma 17 2 5 7" xfId="46130"/>
    <cellStyle name="Comma 17 2 5 7 2" xfId="46131"/>
    <cellStyle name="Comma 17 2 5 8" xfId="46132"/>
    <cellStyle name="Comma 17 2 5 9" xfId="46133"/>
    <cellStyle name="Comma 17 2 6" xfId="46134"/>
    <cellStyle name="Comma 17 2 6 2" xfId="46135"/>
    <cellStyle name="Comma 17 2 6 2 2" xfId="46136"/>
    <cellStyle name="Comma 17 2 6 2 2 2" xfId="46137"/>
    <cellStyle name="Comma 17 2 6 2 2 3" xfId="46138"/>
    <cellStyle name="Comma 17 2 6 2 3" xfId="46139"/>
    <cellStyle name="Comma 17 2 6 2 3 2" xfId="46140"/>
    <cellStyle name="Comma 17 2 6 2 3 3" xfId="46141"/>
    <cellStyle name="Comma 17 2 6 2 4" xfId="46142"/>
    <cellStyle name="Comma 17 2 6 2 4 2" xfId="46143"/>
    <cellStyle name="Comma 17 2 6 2 5" xfId="46144"/>
    <cellStyle name="Comma 17 2 6 2 6" xfId="46145"/>
    <cellStyle name="Comma 17 2 6 3" xfId="46146"/>
    <cellStyle name="Comma 17 2 6 3 2" xfId="46147"/>
    <cellStyle name="Comma 17 2 6 3 2 2" xfId="46148"/>
    <cellStyle name="Comma 17 2 6 3 2 3" xfId="46149"/>
    <cellStyle name="Comma 17 2 6 3 3" xfId="46150"/>
    <cellStyle name="Comma 17 2 6 3 3 2" xfId="46151"/>
    <cellStyle name="Comma 17 2 6 3 3 3" xfId="46152"/>
    <cellStyle name="Comma 17 2 6 3 4" xfId="46153"/>
    <cellStyle name="Comma 17 2 6 3 4 2" xfId="46154"/>
    <cellStyle name="Comma 17 2 6 3 5" xfId="46155"/>
    <cellStyle name="Comma 17 2 6 3 6" xfId="46156"/>
    <cellStyle name="Comma 17 2 6 4" xfId="46157"/>
    <cellStyle name="Comma 17 2 6 4 2" xfId="46158"/>
    <cellStyle name="Comma 17 2 6 4 2 2" xfId="46159"/>
    <cellStyle name="Comma 17 2 6 4 2 3" xfId="46160"/>
    <cellStyle name="Comma 17 2 6 4 3" xfId="46161"/>
    <cellStyle name="Comma 17 2 6 4 3 2" xfId="46162"/>
    <cellStyle name="Comma 17 2 6 4 4" xfId="46163"/>
    <cellStyle name="Comma 17 2 6 4 5" xfId="46164"/>
    <cellStyle name="Comma 17 2 6 5" xfId="46165"/>
    <cellStyle name="Comma 17 2 6 5 2" xfId="46166"/>
    <cellStyle name="Comma 17 2 6 5 3" xfId="46167"/>
    <cellStyle name="Comma 17 2 6 6" xfId="46168"/>
    <cellStyle name="Comma 17 2 6 6 2" xfId="46169"/>
    <cellStyle name="Comma 17 2 6 6 3" xfId="46170"/>
    <cellStyle name="Comma 17 2 6 7" xfId="46171"/>
    <cellStyle name="Comma 17 2 6 7 2" xfId="46172"/>
    <cellStyle name="Comma 17 2 6 8" xfId="46173"/>
    <cellStyle name="Comma 17 2 6 9" xfId="46174"/>
    <cellStyle name="Comma 17 2 7" xfId="46175"/>
    <cellStyle name="Comma 17 2 7 2" xfId="46176"/>
    <cellStyle name="Comma 17 2 7 2 2" xfId="46177"/>
    <cellStyle name="Comma 17 2 7 2 3" xfId="46178"/>
    <cellStyle name="Comma 17 2 7 3" xfId="46179"/>
    <cellStyle name="Comma 17 2 7 3 2" xfId="46180"/>
    <cellStyle name="Comma 17 2 7 3 3" xfId="46181"/>
    <cellStyle name="Comma 17 2 7 4" xfId="46182"/>
    <cellStyle name="Comma 17 2 7 4 2" xfId="46183"/>
    <cellStyle name="Comma 17 2 7 5" xfId="46184"/>
    <cellStyle name="Comma 17 2 7 6" xfId="46185"/>
    <cellStyle name="Comma 17 2 8" xfId="46186"/>
    <cellStyle name="Comma 17 2 8 2" xfId="46187"/>
    <cellStyle name="Comma 17 2 8 2 2" xfId="46188"/>
    <cellStyle name="Comma 17 2 8 2 3" xfId="46189"/>
    <cellStyle name="Comma 17 2 8 3" xfId="46190"/>
    <cellStyle name="Comma 17 2 8 3 2" xfId="46191"/>
    <cellStyle name="Comma 17 2 8 3 3" xfId="46192"/>
    <cellStyle name="Comma 17 2 8 4" xfId="46193"/>
    <cellStyle name="Comma 17 2 8 4 2" xfId="46194"/>
    <cellStyle name="Comma 17 2 8 5" xfId="46195"/>
    <cellStyle name="Comma 17 2 8 6" xfId="46196"/>
    <cellStyle name="Comma 17 2 9" xfId="46197"/>
    <cellStyle name="Comma 17 2 9 2" xfId="46198"/>
    <cellStyle name="Comma 17 2 9 2 2" xfId="46199"/>
    <cellStyle name="Comma 17 2 9 2 3" xfId="46200"/>
    <cellStyle name="Comma 17 2 9 3" xfId="46201"/>
    <cellStyle name="Comma 17 2 9 3 2" xfId="46202"/>
    <cellStyle name="Comma 17 2 9 4" xfId="46203"/>
    <cellStyle name="Comma 17 2 9 5" xfId="46204"/>
    <cellStyle name="Comma 17 3" xfId="9472"/>
    <cellStyle name="Comma 17 3 10" xfId="46205"/>
    <cellStyle name="Comma 17 3 10 2" xfId="46206"/>
    <cellStyle name="Comma 17 3 10 3" xfId="46207"/>
    <cellStyle name="Comma 17 3 11" xfId="46208"/>
    <cellStyle name="Comma 17 3 11 2" xfId="46209"/>
    <cellStyle name="Comma 17 3 12" xfId="46210"/>
    <cellStyle name="Comma 17 3 13" xfId="46211"/>
    <cellStyle name="Comma 17 3 2" xfId="46212"/>
    <cellStyle name="Comma 17 3 2 10" xfId="46213"/>
    <cellStyle name="Comma 17 3 2 10 2" xfId="46214"/>
    <cellStyle name="Comma 17 3 2 11" xfId="46215"/>
    <cellStyle name="Comma 17 3 2 12" xfId="46216"/>
    <cellStyle name="Comma 17 3 2 2" xfId="46217"/>
    <cellStyle name="Comma 17 3 2 2 10" xfId="46218"/>
    <cellStyle name="Comma 17 3 2 2 2" xfId="46219"/>
    <cellStyle name="Comma 17 3 2 2 2 2" xfId="46220"/>
    <cellStyle name="Comma 17 3 2 2 2 2 2" xfId="46221"/>
    <cellStyle name="Comma 17 3 2 2 2 2 2 2" xfId="46222"/>
    <cellStyle name="Comma 17 3 2 2 2 2 2 3" xfId="46223"/>
    <cellStyle name="Comma 17 3 2 2 2 2 3" xfId="46224"/>
    <cellStyle name="Comma 17 3 2 2 2 2 3 2" xfId="46225"/>
    <cellStyle name="Comma 17 3 2 2 2 2 3 3" xfId="46226"/>
    <cellStyle name="Comma 17 3 2 2 2 2 4" xfId="46227"/>
    <cellStyle name="Comma 17 3 2 2 2 2 4 2" xfId="46228"/>
    <cellStyle name="Comma 17 3 2 2 2 2 5" xfId="46229"/>
    <cellStyle name="Comma 17 3 2 2 2 2 6" xfId="46230"/>
    <cellStyle name="Comma 17 3 2 2 2 3" xfId="46231"/>
    <cellStyle name="Comma 17 3 2 2 2 3 2" xfId="46232"/>
    <cellStyle name="Comma 17 3 2 2 2 3 2 2" xfId="46233"/>
    <cellStyle name="Comma 17 3 2 2 2 3 2 3" xfId="46234"/>
    <cellStyle name="Comma 17 3 2 2 2 3 3" xfId="46235"/>
    <cellStyle name="Comma 17 3 2 2 2 3 3 2" xfId="46236"/>
    <cellStyle name="Comma 17 3 2 2 2 3 3 3" xfId="46237"/>
    <cellStyle name="Comma 17 3 2 2 2 3 4" xfId="46238"/>
    <cellStyle name="Comma 17 3 2 2 2 3 4 2" xfId="46239"/>
    <cellStyle name="Comma 17 3 2 2 2 3 5" xfId="46240"/>
    <cellStyle name="Comma 17 3 2 2 2 3 6" xfId="46241"/>
    <cellStyle name="Comma 17 3 2 2 2 4" xfId="46242"/>
    <cellStyle name="Comma 17 3 2 2 2 4 2" xfId="46243"/>
    <cellStyle name="Comma 17 3 2 2 2 4 2 2" xfId="46244"/>
    <cellStyle name="Comma 17 3 2 2 2 4 2 3" xfId="46245"/>
    <cellStyle name="Comma 17 3 2 2 2 4 3" xfId="46246"/>
    <cellStyle name="Comma 17 3 2 2 2 4 3 2" xfId="46247"/>
    <cellStyle name="Comma 17 3 2 2 2 4 4" xfId="46248"/>
    <cellStyle name="Comma 17 3 2 2 2 4 5" xfId="46249"/>
    <cellStyle name="Comma 17 3 2 2 2 5" xfId="46250"/>
    <cellStyle name="Comma 17 3 2 2 2 5 2" xfId="46251"/>
    <cellStyle name="Comma 17 3 2 2 2 5 3" xfId="46252"/>
    <cellStyle name="Comma 17 3 2 2 2 6" xfId="46253"/>
    <cellStyle name="Comma 17 3 2 2 2 6 2" xfId="46254"/>
    <cellStyle name="Comma 17 3 2 2 2 6 3" xfId="46255"/>
    <cellStyle name="Comma 17 3 2 2 2 7" xfId="46256"/>
    <cellStyle name="Comma 17 3 2 2 2 7 2" xfId="46257"/>
    <cellStyle name="Comma 17 3 2 2 2 8" xfId="46258"/>
    <cellStyle name="Comma 17 3 2 2 2 9" xfId="46259"/>
    <cellStyle name="Comma 17 3 2 2 3" xfId="46260"/>
    <cellStyle name="Comma 17 3 2 2 3 2" xfId="46261"/>
    <cellStyle name="Comma 17 3 2 2 3 2 2" xfId="46262"/>
    <cellStyle name="Comma 17 3 2 2 3 2 3" xfId="46263"/>
    <cellStyle name="Comma 17 3 2 2 3 3" xfId="46264"/>
    <cellStyle name="Comma 17 3 2 2 3 3 2" xfId="46265"/>
    <cellStyle name="Comma 17 3 2 2 3 3 3" xfId="46266"/>
    <cellStyle name="Comma 17 3 2 2 3 4" xfId="46267"/>
    <cellStyle name="Comma 17 3 2 2 3 4 2" xfId="46268"/>
    <cellStyle name="Comma 17 3 2 2 3 5" xfId="46269"/>
    <cellStyle name="Comma 17 3 2 2 3 6" xfId="46270"/>
    <cellStyle name="Comma 17 3 2 2 4" xfId="46271"/>
    <cellStyle name="Comma 17 3 2 2 4 2" xfId="46272"/>
    <cellStyle name="Comma 17 3 2 2 4 2 2" xfId="46273"/>
    <cellStyle name="Comma 17 3 2 2 4 2 3" xfId="46274"/>
    <cellStyle name="Comma 17 3 2 2 4 3" xfId="46275"/>
    <cellStyle name="Comma 17 3 2 2 4 3 2" xfId="46276"/>
    <cellStyle name="Comma 17 3 2 2 4 3 3" xfId="46277"/>
    <cellStyle name="Comma 17 3 2 2 4 4" xfId="46278"/>
    <cellStyle name="Comma 17 3 2 2 4 4 2" xfId="46279"/>
    <cellStyle name="Comma 17 3 2 2 4 5" xfId="46280"/>
    <cellStyle name="Comma 17 3 2 2 4 6" xfId="46281"/>
    <cellStyle name="Comma 17 3 2 2 5" xfId="46282"/>
    <cellStyle name="Comma 17 3 2 2 5 2" xfId="46283"/>
    <cellStyle name="Comma 17 3 2 2 5 2 2" xfId="46284"/>
    <cellStyle name="Comma 17 3 2 2 5 2 3" xfId="46285"/>
    <cellStyle name="Comma 17 3 2 2 5 3" xfId="46286"/>
    <cellStyle name="Comma 17 3 2 2 5 3 2" xfId="46287"/>
    <cellStyle name="Comma 17 3 2 2 5 4" xfId="46288"/>
    <cellStyle name="Comma 17 3 2 2 5 5" xfId="46289"/>
    <cellStyle name="Comma 17 3 2 2 6" xfId="46290"/>
    <cellStyle name="Comma 17 3 2 2 6 2" xfId="46291"/>
    <cellStyle name="Comma 17 3 2 2 6 3" xfId="46292"/>
    <cellStyle name="Comma 17 3 2 2 7" xfId="46293"/>
    <cellStyle name="Comma 17 3 2 2 7 2" xfId="46294"/>
    <cellStyle name="Comma 17 3 2 2 7 3" xfId="46295"/>
    <cellStyle name="Comma 17 3 2 2 8" xfId="46296"/>
    <cellStyle name="Comma 17 3 2 2 8 2" xfId="46297"/>
    <cellStyle name="Comma 17 3 2 2 9" xfId="46298"/>
    <cellStyle name="Comma 17 3 2 3" xfId="46299"/>
    <cellStyle name="Comma 17 3 2 3 2" xfId="46300"/>
    <cellStyle name="Comma 17 3 2 3 2 2" xfId="46301"/>
    <cellStyle name="Comma 17 3 2 3 2 2 2" xfId="46302"/>
    <cellStyle name="Comma 17 3 2 3 2 2 3" xfId="46303"/>
    <cellStyle name="Comma 17 3 2 3 2 3" xfId="46304"/>
    <cellStyle name="Comma 17 3 2 3 2 3 2" xfId="46305"/>
    <cellStyle name="Comma 17 3 2 3 2 3 3" xfId="46306"/>
    <cellStyle name="Comma 17 3 2 3 2 4" xfId="46307"/>
    <cellStyle name="Comma 17 3 2 3 2 4 2" xfId="46308"/>
    <cellStyle name="Comma 17 3 2 3 2 5" xfId="46309"/>
    <cellStyle name="Comma 17 3 2 3 2 6" xfId="46310"/>
    <cellStyle name="Comma 17 3 2 3 3" xfId="46311"/>
    <cellStyle name="Comma 17 3 2 3 3 2" xfId="46312"/>
    <cellStyle name="Comma 17 3 2 3 3 2 2" xfId="46313"/>
    <cellStyle name="Comma 17 3 2 3 3 2 3" xfId="46314"/>
    <cellStyle name="Comma 17 3 2 3 3 3" xfId="46315"/>
    <cellStyle name="Comma 17 3 2 3 3 3 2" xfId="46316"/>
    <cellStyle name="Comma 17 3 2 3 3 3 3" xfId="46317"/>
    <cellStyle name="Comma 17 3 2 3 3 4" xfId="46318"/>
    <cellStyle name="Comma 17 3 2 3 3 4 2" xfId="46319"/>
    <cellStyle name="Comma 17 3 2 3 3 5" xfId="46320"/>
    <cellStyle name="Comma 17 3 2 3 3 6" xfId="46321"/>
    <cellStyle name="Comma 17 3 2 3 4" xfId="46322"/>
    <cellStyle name="Comma 17 3 2 3 4 2" xfId="46323"/>
    <cellStyle name="Comma 17 3 2 3 4 2 2" xfId="46324"/>
    <cellStyle name="Comma 17 3 2 3 4 2 3" xfId="46325"/>
    <cellStyle name="Comma 17 3 2 3 4 3" xfId="46326"/>
    <cellStyle name="Comma 17 3 2 3 4 3 2" xfId="46327"/>
    <cellStyle name="Comma 17 3 2 3 4 4" xfId="46328"/>
    <cellStyle name="Comma 17 3 2 3 4 5" xfId="46329"/>
    <cellStyle name="Comma 17 3 2 3 5" xfId="46330"/>
    <cellStyle name="Comma 17 3 2 3 5 2" xfId="46331"/>
    <cellStyle name="Comma 17 3 2 3 5 3" xfId="46332"/>
    <cellStyle name="Comma 17 3 2 3 6" xfId="46333"/>
    <cellStyle name="Comma 17 3 2 3 6 2" xfId="46334"/>
    <cellStyle name="Comma 17 3 2 3 6 3" xfId="46335"/>
    <cellStyle name="Comma 17 3 2 3 7" xfId="46336"/>
    <cellStyle name="Comma 17 3 2 3 7 2" xfId="46337"/>
    <cellStyle name="Comma 17 3 2 3 8" xfId="46338"/>
    <cellStyle name="Comma 17 3 2 3 9" xfId="46339"/>
    <cellStyle name="Comma 17 3 2 4" xfId="46340"/>
    <cellStyle name="Comma 17 3 2 4 2" xfId="46341"/>
    <cellStyle name="Comma 17 3 2 4 2 2" xfId="46342"/>
    <cellStyle name="Comma 17 3 2 4 2 2 2" xfId="46343"/>
    <cellStyle name="Comma 17 3 2 4 2 2 3" xfId="46344"/>
    <cellStyle name="Comma 17 3 2 4 2 3" xfId="46345"/>
    <cellStyle name="Comma 17 3 2 4 2 3 2" xfId="46346"/>
    <cellStyle name="Comma 17 3 2 4 2 3 3" xfId="46347"/>
    <cellStyle name="Comma 17 3 2 4 2 4" xfId="46348"/>
    <cellStyle name="Comma 17 3 2 4 2 4 2" xfId="46349"/>
    <cellStyle name="Comma 17 3 2 4 2 5" xfId="46350"/>
    <cellStyle name="Comma 17 3 2 4 2 6" xfId="46351"/>
    <cellStyle name="Comma 17 3 2 4 3" xfId="46352"/>
    <cellStyle name="Comma 17 3 2 4 3 2" xfId="46353"/>
    <cellStyle name="Comma 17 3 2 4 3 2 2" xfId="46354"/>
    <cellStyle name="Comma 17 3 2 4 3 2 3" xfId="46355"/>
    <cellStyle name="Comma 17 3 2 4 3 3" xfId="46356"/>
    <cellStyle name="Comma 17 3 2 4 3 3 2" xfId="46357"/>
    <cellStyle name="Comma 17 3 2 4 3 3 3" xfId="46358"/>
    <cellStyle name="Comma 17 3 2 4 3 4" xfId="46359"/>
    <cellStyle name="Comma 17 3 2 4 3 4 2" xfId="46360"/>
    <cellStyle name="Comma 17 3 2 4 3 5" xfId="46361"/>
    <cellStyle name="Comma 17 3 2 4 3 6" xfId="46362"/>
    <cellStyle name="Comma 17 3 2 4 4" xfId="46363"/>
    <cellStyle name="Comma 17 3 2 4 4 2" xfId="46364"/>
    <cellStyle name="Comma 17 3 2 4 4 2 2" xfId="46365"/>
    <cellStyle name="Comma 17 3 2 4 4 2 3" xfId="46366"/>
    <cellStyle name="Comma 17 3 2 4 4 3" xfId="46367"/>
    <cellStyle name="Comma 17 3 2 4 4 3 2" xfId="46368"/>
    <cellStyle name="Comma 17 3 2 4 4 4" xfId="46369"/>
    <cellStyle name="Comma 17 3 2 4 4 5" xfId="46370"/>
    <cellStyle name="Comma 17 3 2 4 5" xfId="46371"/>
    <cellStyle name="Comma 17 3 2 4 5 2" xfId="46372"/>
    <cellStyle name="Comma 17 3 2 4 5 3" xfId="46373"/>
    <cellStyle name="Comma 17 3 2 4 6" xfId="46374"/>
    <cellStyle name="Comma 17 3 2 4 6 2" xfId="46375"/>
    <cellStyle name="Comma 17 3 2 4 6 3" xfId="46376"/>
    <cellStyle name="Comma 17 3 2 4 7" xfId="46377"/>
    <cellStyle name="Comma 17 3 2 4 7 2" xfId="46378"/>
    <cellStyle name="Comma 17 3 2 4 8" xfId="46379"/>
    <cellStyle name="Comma 17 3 2 4 9" xfId="46380"/>
    <cellStyle name="Comma 17 3 2 5" xfId="46381"/>
    <cellStyle name="Comma 17 3 2 5 2" xfId="46382"/>
    <cellStyle name="Comma 17 3 2 5 2 2" xfId="46383"/>
    <cellStyle name="Comma 17 3 2 5 2 3" xfId="46384"/>
    <cellStyle name="Comma 17 3 2 5 3" xfId="46385"/>
    <cellStyle name="Comma 17 3 2 5 3 2" xfId="46386"/>
    <cellStyle name="Comma 17 3 2 5 3 3" xfId="46387"/>
    <cellStyle name="Comma 17 3 2 5 4" xfId="46388"/>
    <cellStyle name="Comma 17 3 2 5 4 2" xfId="46389"/>
    <cellStyle name="Comma 17 3 2 5 5" xfId="46390"/>
    <cellStyle name="Comma 17 3 2 5 6" xfId="46391"/>
    <cellStyle name="Comma 17 3 2 6" xfId="46392"/>
    <cellStyle name="Comma 17 3 2 6 2" xfId="46393"/>
    <cellStyle name="Comma 17 3 2 6 2 2" xfId="46394"/>
    <cellStyle name="Comma 17 3 2 6 2 3" xfId="46395"/>
    <cellStyle name="Comma 17 3 2 6 3" xfId="46396"/>
    <cellStyle name="Comma 17 3 2 6 3 2" xfId="46397"/>
    <cellStyle name="Comma 17 3 2 6 3 3" xfId="46398"/>
    <cellStyle name="Comma 17 3 2 6 4" xfId="46399"/>
    <cellStyle name="Comma 17 3 2 6 4 2" xfId="46400"/>
    <cellStyle name="Comma 17 3 2 6 5" xfId="46401"/>
    <cellStyle name="Comma 17 3 2 6 6" xfId="46402"/>
    <cellStyle name="Comma 17 3 2 7" xfId="46403"/>
    <cellStyle name="Comma 17 3 2 7 2" xfId="46404"/>
    <cellStyle name="Comma 17 3 2 7 2 2" xfId="46405"/>
    <cellStyle name="Comma 17 3 2 7 2 3" xfId="46406"/>
    <cellStyle name="Comma 17 3 2 7 3" xfId="46407"/>
    <cellStyle name="Comma 17 3 2 7 3 2" xfId="46408"/>
    <cellStyle name="Comma 17 3 2 7 4" xfId="46409"/>
    <cellStyle name="Comma 17 3 2 7 5" xfId="46410"/>
    <cellStyle name="Comma 17 3 2 8" xfId="46411"/>
    <cellStyle name="Comma 17 3 2 8 2" xfId="46412"/>
    <cellStyle name="Comma 17 3 2 8 3" xfId="46413"/>
    <cellStyle name="Comma 17 3 2 9" xfId="46414"/>
    <cellStyle name="Comma 17 3 2 9 2" xfId="46415"/>
    <cellStyle name="Comma 17 3 2 9 3" xfId="46416"/>
    <cellStyle name="Comma 17 3 3" xfId="46417"/>
    <cellStyle name="Comma 17 3 3 10" xfId="46418"/>
    <cellStyle name="Comma 17 3 3 2" xfId="46419"/>
    <cellStyle name="Comma 17 3 3 2 2" xfId="46420"/>
    <cellStyle name="Comma 17 3 3 2 2 2" xfId="46421"/>
    <cellStyle name="Comma 17 3 3 2 2 2 2" xfId="46422"/>
    <cellStyle name="Comma 17 3 3 2 2 2 3" xfId="46423"/>
    <cellStyle name="Comma 17 3 3 2 2 3" xfId="46424"/>
    <cellStyle name="Comma 17 3 3 2 2 3 2" xfId="46425"/>
    <cellStyle name="Comma 17 3 3 2 2 3 3" xfId="46426"/>
    <cellStyle name="Comma 17 3 3 2 2 4" xfId="46427"/>
    <cellStyle name="Comma 17 3 3 2 2 4 2" xfId="46428"/>
    <cellStyle name="Comma 17 3 3 2 2 5" xfId="46429"/>
    <cellStyle name="Comma 17 3 3 2 2 6" xfId="46430"/>
    <cellStyle name="Comma 17 3 3 2 3" xfId="46431"/>
    <cellStyle name="Comma 17 3 3 2 3 2" xfId="46432"/>
    <cellStyle name="Comma 17 3 3 2 3 2 2" xfId="46433"/>
    <cellStyle name="Comma 17 3 3 2 3 2 3" xfId="46434"/>
    <cellStyle name="Comma 17 3 3 2 3 3" xfId="46435"/>
    <cellStyle name="Comma 17 3 3 2 3 3 2" xfId="46436"/>
    <cellStyle name="Comma 17 3 3 2 3 3 3" xfId="46437"/>
    <cellStyle name="Comma 17 3 3 2 3 4" xfId="46438"/>
    <cellStyle name="Comma 17 3 3 2 3 4 2" xfId="46439"/>
    <cellStyle name="Comma 17 3 3 2 3 5" xfId="46440"/>
    <cellStyle name="Comma 17 3 3 2 3 6" xfId="46441"/>
    <cellStyle name="Comma 17 3 3 2 4" xfId="46442"/>
    <cellStyle name="Comma 17 3 3 2 4 2" xfId="46443"/>
    <cellStyle name="Comma 17 3 3 2 4 2 2" xfId="46444"/>
    <cellStyle name="Comma 17 3 3 2 4 2 3" xfId="46445"/>
    <cellStyle name="Comma 17 3 3 2 4 3" xfId="46446"/>
    <cellStyle name="Comma 17 3 3 2 4 3 2" xfId="46447"/>
    <cellStyle name="Comma 17 3 3 2 4 4" xfId="46448"/>
    <cellStyle name="Comma 17 3 3 2 4 5" xfId="46449"/>
    <cellStyle name="Comma 17 3 3 2 5" xfId="46450"/>
    <cellStyle name="Comma 17 3 3 2 5 2" xfId="46451"/>
    <cellStyle name="Comma 17 3 3 2 5 3" xfId="46452"/>
    <cellStyle name="Comma 17 3 3 2 6" xfId="46453"/>
    <cellStyle name="Comma 17 3 3 2 6 2" xfId="46454"/>
    <cellStyle name="Comma 17 3 3 2 6 3" xfId="46455"/>
    <cellStyle name="Comma 17 3 3 2 7" xfId="46456"/>
    <cellStyle name="Comma 17 3 3 2 7 2" xfId="46457"/>
    <cellStyle name="Comma 17 3 3 2 8" xfId="46458"/>
    <cellStyle name="Comma 17 3 3 2 9" xfId="46459"/>
    <cellStyle name="Comma 17 3 3 3" xfId="46460"/>
    <cellStyle name="Comma 17 3 3 3 2" xfId="46461"/>
    <cellStyle name="Comma 17 3 3 3 2 2" xfId="46462"/>
    <cellStyle name="Comma 17 3 3 3 2 3" xfId="46463"/>
    <cellStyle name="Comma 17 3 3 3 3" xfId="46464"/>
    <cellStyle name="Comma 17 3 3 3 3 2" xfId="46465"/>
    <cellStyle name="Comma 17 3 3 3 3 3" xfId="46466"/>
    <cellStyle name="Comma 17 3 3 3 4" xfId="46467"/>
    <cellStyle name="Comma 17 3 3 3 4 2" xfId="46468"/>
    <cellStyle name="Comma 17 3 3 3 5" xfId="46469"/>
    <cellStyle name="Comma 17 3 3 3 6" xfId="46470"/>
    <cellStyle name="Comma 17 3 3 4" xfId="46471"/>
    <cellStyle name="Comma 17 3 3 4 2" xfId="46472"/>
    <cellStyle name="Comma 17 3 3 4 2 2" xfId="46473"/>
    <cellStyle name="Comma 17 3 3 4 2 3" xfId="46474"/>
    <cellStyle name="Comma 17 3 3 4 3" xfId="46475"/>
    <cellStyle name="Comma 17 3 3 4 3 2" xfId="46476"/>
    <cellStyle name="Comma 17 3 3 4 3 3" xfId="46477"/>
    <cellStyle name="Comma 17 3 3 4 4" xfId="46478"/>
    <cellStyle name="Comma 17 3 3 4 4 2" xfId="46479"/>
    <cellStyle name="Comma 17 3 3 4 5" xfId="46480"/>
    <cellStyle name="Comma 17 3 3 4 6" xfId="46481"/>
    <cellStyle name="Comma 17 3 3 5" xfId="46482"/>
    <cellStyle name="Comma 17 3 3 5 2" xfId="46483"/>
    <cellStyle name="Comma 17 3 3 5 2 2" xfId="46484"/>
    <cellStyle name="Comma 17 3 3 5 2 3" xfId="46485"/>
    <cellStyle name="Comma 17 3 3 5 3" xfId="46486"/>
    <cellStyle name="Comma 17 3 3 5 3 2" xfId="46487"/>
    <cellStyle name="Comma 17 3 3 5 4" xfId="46488"/>
    <cellStyle name="Comma 17 3 3 5 5" xfId="46489"/>
    <cellStyle name="Comma 17 3 3 6" xfId="46490"/>
    <cellStyle name="Comma 17 3 3 6 2" xfId="46491"/>
    <cellStyle name="Comma 17 3 3 6 3" xfId="46492"/>
    <cellStyle name="Comma 17 3 3 7" xfId="46493"/>
    <cellStyle name="Comma 17 3 3 7 2" xfId="46494"/>
    <cellStyle name="Comma 17 3 3 7 3" xfId="46495"/>
    <cellStyle name="Comma 17 3 3 8" xfId="46496"/>
    <cellStyle name="Comma 17 3 3 8 2" xfId="46497"/>
    <cellStyle name="Comma 17 3 3 9" xfId="46498"/>
    <cellStyle name="Comma 17 3 4" xfId="46499"/>
    <cellStyle name="Comma 17 3 4 2" xfId="46500"/>
    <cellStyle name="Comma 17 3 4 2 2" xfId="46501"/>
    <cellStyle name="Comma 17 3 4 2 2 2" xfId="46502"/>
    <cellStyle name="Comma 17 3 4 2 2 3" xfId="46503"/>
    <cellStyle name="Comma 17 3 4 2 3" xfId="46504"/>
    <cellStyle name="Comma 17 3 4 2 3 2" xfId="46505"/>
    <cellStyle name="Comma 17 3 4 2 3 3" xfId="46506"/>
    <cellStyle name="Comma 17 3 4 2 4" xfId="46507"/>
    <cellStyle name="Comma 17 3 4 2 4 2" xfId="46508"/>
    <cellStyle name="Comma 17 3 4 2 5" xfId="46509"/>
    <cellStyle name="Comma 17 3 4 2 6" xfId="46510"/>
    <cellStyle name="Comma 17 3 4 3" xfId="46511"/>
    <cellStyle name="Comma 17 3 4 3 2" xfId="46512"/>
    <cellStyle name="Comma 17 3 4 3 2 2" xfId="46513"/>
    <cellStyle name="Comma 17 3 4 3 2 3" xfId="46514"/>
    <cellStyle name="Comma 17 3 4 3 3" xfId="46515"/>
    <cellStyle name="Comma 17 3 4 3 3 2" xfId="46516"/>
    <cellStyle name="Comma 17 3 4 3 3 3" xfId="46517"/>
    <cellStyle name="Comma 17 3 4 3 4" xfId="46518"/>
    <cellStyle name="Comma 17 3 4 3 4 2" xfId="46519"/>
    <cellStyle name="Comma 17 3 4 3 5" xfId="46520"/>
    <cellStyle name="Comma 17 3 4 3 6" xfId="46521"/>
    <cellStyle name="Comma 17 3 4 4" xfId="46522"/>
    <cellStyle name="Comma 17 3 4 4 2" xfId="46523"/>
    <cellStyle name="Comma 17 3 4 4 2 2" xfId="46524"/>
    <cellStyle name="Comma 17 3 4 4 2 3" xfId="46525"/>
    <cellStyle name="Comma 17 3 4 4 3" xfId="46526"/>
    <cellStyle name="Comma 17 3 4 4 3 2" xfId="46527"/>
    <cellStyle name="Comma 17 3 4 4 4" xfId="46528"/>
    <cellStyle name="Comma 17 3 4 4 5" xfId="46529"/>
    <cellStyle name="Comma 17 3 4 5" xfId="46530"/>
    <cellStyle name="Comma 17 3 4 5 2" xfId="46531"/>
    <cellStyle name="Comma 17 3 4 5 3" xfId="46532"/>
    <cellStyle name="Comma 17 3 4 6" xfId="46533"/>
    <cellStyle name="Comma 17 3 4 6 2" xfId="46534"/>
    <cellStyle name="Comma 17 3 4 6 3" xfId="46535"/>
    <cellStyle name="Comma 17 3 4 7" xfId="46536"/>
    <cellStyle name="Comma 17 3 4 7 2" xfId="46537"/>
    <cellStyle name="Comma 17 3 4 8" xfId="46538"/>
    <cellStyle name="Comma 17 3 4 9" xfId="46539"/>
    <cellStyle name="Comma 17 3 5" xfId="46540"/>
    <cellStyle name="Comma 17 3 5 2" xfId="46541"/>
    <cellStyle name="Comma 17 3 5 2 2" xfId="46542"/>
    <cellStyle name="Comma 17 3 5 2 2 2" xfId="46543"/>
    <cellStyle name="Comma 17 3 5 2 2 3" xfId="46544"/>
    <cellStyle name="Comma 17 3 5 2 3" xfId="46545"/>
    <cellStyle name="Comma 17 3 5 2 3 2" xfId="46546"/>
    <cellStyle name="Comma 17 3 5 2 3 3" xfId="46547"/>
    <cellStyle name="Comma 17 3 5 2 4" xfId="46548"/>
    <cellStyle name="Comma 17 3 5 2 4 2" xfId="46549"/>
    <cellStyle name="Comma 17 3 5 2 5" xfId="46550"/>
    <cellStyle name="Comma 17 3 5 2 6" xfId="46551"/>
    <cellStyle name="Comma 17 3 5 3" xfId="46552"/>
    <cellStyle name="Comma 17 3 5 3 2" xfId="46553"/>
    <cellStyle name="Comma 17 3 5 3 2 2" xfId="46554"/>
    <cellStyle name="Comma 17 3 5 3 2 3" xfId="46555"/>
    <cellStyle name="Comma 17 3 5 3 3" xfId="46556"/>
    <cellStyle name="Comma 17 3 5 3 3 2" xfId="46557"/>
    <cellStyle name="Comma 17 3 5 3 3 3" xfId="46558"/>
    <cellStyle name="Comma 17 3 5 3 4" xfId="46559"/>
    <cellStyle name="Comma 17 3 5 3 4 2" xfId="46560"/>
    <cellStyle name="Comma 17 3 5 3 5" xfId="46561"/>
    <cellStyle name="Comma 17 3 5 3 6" xfId="46562"/>
    <cellStyle name="Comma 17 3 5 4" xfId="46563"/>
    <cellStyle name="Comma 17 3 5 4 2" xfId="46564"/>
    <cellStyle name="Comma 17 3 5 4 2 2" xfId="46565"/>
    <cellStyle name="Comma 17 3 5 4 2 3" xfId="46566"/>
    <cellStyle name="Comma 17 3 5 4 3" xfId="46567"/>
    <cellStyle name="Comma 17 3 5 4 3 2" xfId="46568"/>
    <cellStyle name="Comma 17 3 5 4 4" xfId="46569"/>
    <cellStyle name="Comma 17 3 5 4 5" xfId="46570"/>
    <cellStyle name="Comma 17 3 5 5" xfId="46571"/>
    <cellStyle name="Comma 17 3 5 5 2" xfId="46572"/>
    <cellStyle name="Comma 17 3 5 5 3" xfId="46573"/>
    <cellStyle name="Comma 17 3 5 6" xfId="46574"/>
    <cellStyle name="Comma 17 3 5 6 2" xfId="46575"/>
    <cellStyle name="Comma 17 3 5 6 3" xfId="46576"/>
    <cellStyle name="Comma 17 3 5 7" xfId="46577"/>
    <cellStyle name="Comma 17 3 5 7 2" xfId="46578"/>
    <cellStyle name="Comma 17 3 5 8" xfId="46579"/>
    <cellStyle name="Comma 17 3 5 9" xfId="46580"/>
    <cellStyle name="Comma 17 3 6" xfId="46581"/>
    <cellStyle name="Comma 17 3 6 2" xfId="46582"/>
    <cellStyle name="Comma 17 3 6 2 2" xfId="46583"/>
    <cellStyle name="Comma 17 3 6 2 3" xfId="46584"/>
    <cellStyle name="Comma 17 3 6 3" xfId="46585"/>
    <cellStyle name="Comma 17 3 6 3 2" xfId="46586"/>
    <cellStyle name="Comma 17 3 6 3 3" xfId="46587"/>
    <cellStyle name="Comma 17 3 6 4" xfId="46588"/>
    <cellStyle name="Comma 17 3 6 4 2" xfId="46589"/>
    <cellStyle name="Comma 17 3 6 5" xfId="46590"/>
    <cellStyle name="Comma 17 3 6 6" xfId="46591"/>
    <cellStyle name="Comma 17 3 7" xfId="46592"/>
    <cellStyle name="Comma 17 3 7 2" xfId="46593"/>
    <cellStyle name="Comma 17 3 7 2 2" xfId="46594"/>
    <cellStyle name="Comma 17 3 7 2 3" xfId="46595"/>
    <cellStyle name="Comma 17 3 7 3" xfId="46596"/>
    <cellStyle name="Comma 17 3 7 3 2" xfId="46597"/>
    <cellStyle name="Comma 17 3 7 3 3" xfId="46598"/>
    <cellStyle name="Comma 17 3 7 4" xfId="46599"/>
    <cellStyle name="Comma 17 3 7 4 2" xfId="46600"/>
    <cellStyle name="Comma 17 3 7 5" xfId="46601"/>
    <cellStyle name="Comma 17 3 7 6" xfId="46602"/>
    <cellStyle name="Comma 17 3 8" xfId="46603"/>
    <cellStyle name="Comma 17 3 8 2" xfId="46604"/>
    <cellStyle name="Comma 17 3 8 2 2" xfId="46605"/>
    <cellStyle name="Comma 17 3 8 2 3" xfId="46606"/>
    <cellStyle name="Comma 17 3 8 3" xfId="46607"/>
    <cellStyle name="Comma 17 3 8 3 2" xfId="46608"/>
    <cellStyle name="Comma 17 3 8 4" xfId="46609"/>
    <cellStyle name="Comma 17 3 8 5" xfId="46610"/>
    <cellStyle name="Comma 17 3 9" xfId="46611"/>
    <cellStyle name="Comma 17 3 9 2" xfId="46612"/>
    <cellStyle name="Comma 17 3 9 3" xfId="46613"/>
    <cellStyle name="Comma 17 4" xfId="9473"/>
    <cellStyle name="Comma 17 4 10" xfId="46614"/>
    <cellStyle name="Comma 17 4 10 2" xfId="46615"/>
    <cellStyle name="Comma 17 4 11" xfId="46616"/>
    <cellStyle name="Comma 17 4 12" xfId="46617"/>
    <cellStyle name="Comma 17 4 2" xfId="46618"/>
    <cellStyle name="Comma 17 4 2 10" xfId="46619"/>
    <cellStyle name="Comma 17 4 2 2" xfId="46620"/>
    <cellStyle name="Comma 17 4 2 2 2" xfId="46621"/>
    <cellStyle name="Comma 17 4 2 2 2 2" xfId="46622"/>
    <cellStyle name="Comma 17 4 2 2 2 2 2" xfId="46623"/>
    <cellStyle name="Comma 17 4 2 2 2 2 3" xfId="46624"/>
    <cellStyle name="Comma 17 4 2 2 2 3" xfId="46625"/>
    <cellStyle name="Comma 17 4 2 2 2 3 2" xfId="46626"/>
    <cellStyle name="Comma 17 4 2 2 2 3 3" xfId="46627"/>
    <cellStyle name="Comma 17 4 2 2 2 4" xfId="46628"/>
    <cellStyle name="Comma 17 4 2 2 2 4 2" xfId="46629"/>
    <cellStyle name="Comma 17 4 2 2 2 5" xfId="46630"/>
    <cellStyle name="Comma 17 4 2 2 2 6" xfId="46631"/>
    <cellStyle name="Comma 17 4 2 2 3" xfId="46632"/>
    <cellStyle name="Comma 17 4 2 2 3 2" xfId="46633"/>
    <cellStyle name="Comma 17 4 2 2 3 2 2" xfId="46634"/>
    <cellStyle name="Comma 17 4 2 2 3 2 3" xfId="46635"/>
    <cellStyle name="Comma 17 4 2 2 3 3" xfId="46636"/>
    <cellStyle name="Comma 17 4 2 2 3 3 2" xfId="46637"/>
    <cellStyle name="Comma 17 4 2 2 3 3 3" xfId="46638"/>
    <cellStyle name="Comma 17 4 2 2 3 4" xfId="46639"/>
    <cellStyle name="Comma 17 4 2 2 3 4 2" xfId="46640"/>
    <cellStyle name="Comma 17 4 2 2 3 5" xfId="46641"/>
    <cellStyle name="Comma 17 4 2 2 3 6" xfId="46642"/>
    <cellStyle name="Comma 17 4 2 2 4" xfId="46643"/>
    <cellStyle name="Comma 17 4 2 2 4 2" xfId="46644"/>
    <cellStyle name="Comma 17 4 2 2 4 2 2" xfId="46645"/>
    <cellStyle name="Comma 17 4 2 2 4 2 3" xfId="46646"/>
    <cellStyle name="Comma 17 4 2 2 4 3" xfId="46647"/>
    <cellStyle name="Comma 17 4 2 2 4 3 2" xfId="46648"/>
    <cellStyle name="Comma 17 4 2 2 4 4" xfId="46649"/>
    <cellStyle name="Comma 17 4 2 2 4 5" xfId="46650"/>
    <cellStyle name="Comma 17 4 2 2 5" xfId="46651"/>
    <cellStyle name="Comma 17 4 2 2 5 2" xfId="46652"/>
    <cellStyle name="Comma 17 4 2 2 5 3" xfId="46653"/>
    <cellStyle name="Comma 17 4 2 2 6" xfId="46654"/>
    <cellStyle name="Comma 17 4 2 2 6 2" xfId="46655"/>
    <cellStyle name="Comma 17 4 2 2 6 3" xfId="46656"/>
    <cellStyle name="Comma 17 4 2 2 7" xfId="46657"/>
    <cellStyle name="Comma 17 4 2 2 7 2" xfId="46658"/>
    <cellStyle name="Comma 17 4 2 2 8" xfId="46659"/>
    <cellStyle name="Comma 17 4 2 2 9" xfId="46660"/>
    <cellStyle name="Comma 17 4 2 3" xfId="46661"/>
    <cellStyle name="Comma 17 4 2 3 2" xfId="46662"/>
    <cellStyle name="Comma 17 4 2 3 2 2" xfId="46663"/>
    <cellStyle name="Comma 17 4 2 3 2 3" xfId="46664"/>
    <cellStyle name="Comma 17 4 2 3 3" xfId="46665"/>
    <cellStyle name="Comma 17 4 2 3 3 2" xfId="46666"/>
    <cellStyle name="Comma 17 4 2 3 3 3" xfId="46667"/>
    <cellStyle name="Comma 17 4 2 3 4" xfId="46668"/>
    <cellStyle name="Comma 17 4 2 3 4 2" xfId="46669"/>
    <cellStyle name="Comma 17 4 2 3 5" xfId="46670"/>
    <cellStyle name="Comma 17 4 2 3 6" xfId="46671"/>
    <cellStyle name="Comma 17 4 2 4" xfId="46672"/>
    <cellStyle name="Comma 17 4 2 4 2" xfId="46673"/>
    <cellStyle name="Comma 17 4 2 4 2 2" xfId="46674"/>
    <cellStyle name="Comma 17 4 2 4 2 3" xfId="46675"/>
    <cellStyle name="Comma 17 4 2 4 3" xfId="46676"/>
    <cellStyle name="Comma 17 4 2 4 3 2" xfId="46677"/>
    <cellStyle name="Comma 17 4 2 4 3 3" xfId="46678"/>
    <cellStyle name="Comma 17 4 2 4 4" xfId="46679"/>
    <cellStyle name="Comma 17 4 2 4 4 2" xfId="46680"/>
    <cellStyle name="Comma 17 4 2 4 5" xfId="46681"/>
    <cellStyle name="Comma 17 4 2 4 6" xfId="46682"/>
    <cellStyle name="Comma 17 4 2 5" xfId="46683"/>
    <cellStyle name="Comma 17 4 2 5 2" xfId="46684"/>
    <cellStyle name="Comma 17 4 2 5 2 2" xfId="46685"/>
    <cellStyle name="Comma 17 4 2 5 2 3" xfId="46686"/>
    <cellStyle name="Comma 17 4 2 5 3" xfId="46687"/>
    <cellStyle name="Comma 17 4 2 5 3 2" xfId="46688"/>
    <cellStyle name="Comma 17 4 2 5 4" xfId="46689"/>
    <cellStyle name="Comma 17 4 2 5 5" xfId="46690"/>
    <cellStyle name="Comma 17 4 2 6" xfId="46691"/>
    <cellStyle name="Comma 17 4 2 6 2" xfId="46692"/>
    <cellStyle name="Comma 17 4 2 6 3" xfId="46693"/>
    <cellStyle name="Comma 17 4 2 7" xfId="46694"/>
    <cellStyle name="Comma 17 4 2 7 2" xfId="46695"/>
    <cellStyle name="Comma 17 4 2 7 3" xfId="46696"/>
    <cellStyle name="Comma 17 4 2 8" xfId="46697"/>
    <cellStyle name="Comma 17 4 2 8 2" xfId="46698"/>
    <cellStyle name="Comma 17 4 2 9" xfId="46699"/>
    <cellStyle name="Comma 17 4 3" xfId="46700"/>
    <cellStyle name="Comma 17 4 3 2" xfId="46701"/>
    <cellStyle name="Comma 17 4 3 2 2" xfId="46702"/>
    <cellStyle name="Comma 17 4 3 2 2 2" xfId="46703"/>
    <cellStyle name="Comma 17 4 3 2 2 3" xfId="46704"/>
    <cellStyle name="Comma 17 4 3 2 3" xfId="46705"/>
    <cellStyle name="Comma 17 4 3 2 3 2" xfId="46706"/>
    <cellStyle name="Comma 17 4 3 2 3 3" xfId="46707"/>
    <cellStyle name="Comma 17 4 3 2 4" xfId="46708"/>
    <cellStyle name="Comma 17 4 3 2 4 2" xfId="46709"/>
    <cellStyle name="Comma 17 4 3 2 5" xfId="46710"/>
    <cellStyle name="Comma 17 4 3 2 6" xfId="46711"/>
    <cellStyle name="Comma 17 4 3 3" xfId="46712"/>
    <cellStyle name="Comma 17 4 3 3 2" xfId="46713"/>
    <cellStyle name="Comma 17 4 3 3 2 2" xfId="46714"/>
    <cellStyle name="Comma 17 4 3 3 2 3" xfId="46715"/>
    <cellStyle name="Comma 17 4 3 3 3" xfId="46716"/>
    <cellStyle name="Comma 17 4 3 3 3 2" xfId="46717"/>
    <cellStyle name="Comma 17 4 3 3 3 3" xfId="46718"/>
    <cellStyle name="Comma 17 4 3 3 4" xfId="46719"/>
    <cellStyle name="Comma 17 4 3 3 4 2" xfId="46720"/>
    <cellStyle name="Comma 17 4 3 3 5" xfId="46721"/>
    <cellStyle name="Comma 17 4 3 3 6" xfId="46722"/>
    <cellStyle name="Comma 17 4 3 4" xfId="46723"/>
    <cellStyle name="Comma 17 4 3 4 2" xfId="46724"/>
    <cellStyle name="Comma 17 4 3 4 2 2" xfId="46725"/>
    <cellStyle name="Comma 17 4 3 4 2 3" xfId="46726"/>
    <cellStyle name="Comma 17 4 3 4 3" xfId="46727"/>
    <cellStyle name="Comma 17 4 3 4 3 2" xfId="46728"/>
    <cellStyle name="Comma 17 4 3 4 4" xfId="46729"/>
    <cellStyle name="Comma 17 4 3 4 5" xfId="46730"/>
    <cellStyle name="Comma 17 4 3 5" xfId="46731"/>
    <cellStyle name="Comma 17 4 3 5 2" xfId="46732"/>
    <cellStyle name="Comma 17 4 3 5 3" xfId="46733"/>
    <cellStyle name="Comma 17 4 3 6" xfId="46734"/>
    <cellStyle name="Comma 17 4 3 6 2" xfId="46735"/>
    <cellStyle name="Comma 17 4 3 6 3" xfId="46736"/>
    <cellStyle name="Comma 17 4 3 7" xfId="46737"/>
    <cellStyle name="Comma 17 4 3 7 2" xfId="46738"/>
    <cellStyle name="Comma 17 4 3 8" xfId="46739"/>
    <cellStyle name="Comma 17 4 3 9" xfId="46740"/>
    <cellStyle name="Comma 17 4 4" xfId="46741"/>
    <cellStyle name="Comma 17 4 4 2" xfId="46742"/>
    <cellStyle name="Comma 17 4 4 2 2" xfId="46743"/>
    <cellStyle name="Comma 17 4 4 2 2 2" xfId="46744"/>
    <cellStyle name="Comma 17 4 4 2 2 3" xfId="46745"/>
    <cellStyle name="Comma 17 4 4 2 3" xfId="46746"/>
    <cellStyle name="Comma 17 4 4 2 3 2" xfId="46747"/>
    <cellStyle name="Comma 17 4 4 2 3 3" xfId="46748"/>
    <cellStyle name="Comma 17 4 4 2 4" xfId="46749"/>
    <cellStyle name="Comma 17 4 4 2 4 2" xfId="46750"/>
    <cellStyle name="Comma 17 4 4 2 5" xfId="46751"/>
    <cellStyle name="Comma 17 4 4 2 6" xfId="46752"/>
    <cellStyle name="Comma 17 4 4 3" xfId="46753"/>
    <cellStyle name="Comma 17 4 4 3 2" xfId="46754"/>
    <cellStyle name="Comma 17 4 4 3 2 2" xfId="46755"/>
    <cellStyle name="Comma 17 4 4 3 2 3" xfId="46756"/>
    <cellStyle name="Comma 17 4 4 3 3" xfId="46757"/>
    <cellStyle name="Comma 17 4 4 3 3 2" xfId="46758"/>
    <cellStyle name="Comma 17 4 4 3 3 3" xfId="46759"/>
    <cellStyle name="Comma 17 4 4 3 4" xfId="46760"/>
    <cellStyle name="Comma 17 4 4 3 4 2" xfId="46761"/>
    <cellStyle name="Comma 17 4 4 3 5" xfId="46762"/>
    <cellStyle name="Comma 17 4 4 3 6" xfId="46763"/>
    <cellStyle name="Comma 17 4 4 4" xfId="46764"/>
    <cellStyle name="Comma 17 4 4 4 2" xfId="46765"/>
    <cellStyle name="Comma 17 4 4 4 2 2" xfId="46766"/>
    <cellStyle name="Comma 17 4 4 4 2 3" xfId="46767"/>
    <cellStyle name="Comma 17 4 4 4 3" xfId="46768"/>
    <cellStyle name="Comma 17 4 4 4 3 2" xfId="46769"/>
    <cellStyle name="Comma 17 4 4 4 4" xfId="46770"/>
    <cellStyle name="Comma 17 4 4 4 5" xfId="46771"/>
    <cellStyle name="Comma 17 4 4 5" xfId="46772"/>
    <cellStyle name="Comma 17 4 4 5 2" xfId="46773"/>
    <cellStyle name="Comma 17 4 4 5 3" xfId="46774"/>
    <cellStyle name="Comma 17 4 4 6" xfId="46775"/>
    <cellStyle name="Comma 17 4 4 6 2" xfId="46776"/>
    <cellStyle name="Comma 17 4 4 6 3" xfId="46777"/>
    <cellStyle name="Comma 17 4 4 7" xfId="46778"/>
    <cellStyle name="Comma 17 4 4 7 2" xfId="46779"/>
    <cellStyle name="Comma 17 4 4 8" xfId="46780"/>
    <cellStyle name="Comma 17 4 4 9" xfId="46781"/>
    <cellStyle name="Comma 17 4 5" xfId="46782"/>
    <cellStyle name="Comma 17 4 5 2" xfId="46783"/>
    <cellStyle name="Comma 17 4 5 2 2" xfId="46784"/>
    <cellStyle name="Comma 17 4 5 2 3" xfId="46785"/>
    <cellStyle name="Comma 17 4 5 3" xfId="46786"/>
    <cellStyle name="Comma 17 4 5 3 2" xfId="46787"/>
    <cellStyle name="Comma 17 4 5 3 3" xfId="46788"/>
    <cellStyle name="Comma 17 4 5 4" xfId="46789"/>
    <cellStyle name="Comma 17 4 5 4 2" xfId="46790"/>
    <cellStyle name="Comma 17 4 5 5" xfId="46791"/>
    <cellStyle name="Comma 17 4 5 6" xfId="46792"/>
    <cellStyle name="Comma 17 4 6" xfId="46793"/>
    <cellStyle name="Comma 17 4 6 2" xfId="46794"/>
    <cellStyle name="Comma 17 4 6 2 2" xfId="46795"/>
    <cellStyle name="Comma 17 4 6 2 3" xfId="46796"/>
    <cellStyle name="Comma 17 4 6 3" xfId="46797"/>
    <cellStyle name="Comma 17 4 6 3 2" xfId="46798"/>
    <cellStyle name="Comma 17 4 6 3 3" xfId="46799"/>
    <cellStyle name="Comma 17 4 6 4" xfId="46800"/>
    <cellStyle name="Comma 17 4 6 4 2" xfId="46801"/>
    <cellStyle name="Comma 17 4 6 5" xfId="46802"/>
    <cellStyle name="Comma 17 4 6 6" xfId="46803"/>
    <cellStyle name="Comma 17 4 7" xfId="46804"/>
    <cellStyle name="Comma 17 4 7 2" xfId="46805"/>
    <cellStyle name="Comma 17 4 7 2 2" xfId="46806"/>
    <cellStyle name="Comma 17 4 7 2 3" xfId="46807"/>
    <cellStyle name="Comma 17 4 7 3" xfId="46808"/>
    <cellStyle name="Comma 17 4 7 3 2" xfId="46809"/>
    <cellStyle name="Comma 17 4 7 4" xfId="46810"/>
    <cellStyle name="Comma 17 4 7 5" xfId="46811"/>
    <cellStyle name="Comma 17 4 8" xfId="46812"/>
    <cellStyle name="Comma 17 4 8 2" xfId="46813"/>
    <cellStyle name="Comma 17 4 8 3" xfId="46814"/>
    <cellStyle name="Comma 17 4 9" xfId="46815"/>
    <cellStyle name="Comma 17 4 9 2" xfId="46816"/>
    <cellStyle name="Comma 17 4 9 3" xfId="46817"/>
    <cellStyle name="Comma 17 5" xfId="9474"/>
    <cellStyle name="Comma 17 5 10" xfId="46818"/>
    <cellStyle name="Comma 17 5 2" xfId="46819"/>
    <cellStyle name="Comma 17 5 2 2" xfId="46820"/>
    <cellStyle name="Comma 17 5 2 2 2" xfId="46821"/>
    <cellStyle name="Comma 17 5 2 2 2 2" xfId="46822"/>
    <cellStyle name="Comma 17 5 2 2 2 3" xfId="46823"/>
    <cellStyle name="Comma 17 5 2 2 3" xfId="46824"/>
    <cellStyle name="Comma 17 5 2 2 3 2" xfId="46825"/>
    <cellStyle name="Comma 17 5 2 2 3 3" xfId="46826"/>
    <cellStyle name="Comma 17 5 2 2 4" xfId="46827"/>
    <cellStyle name="Comma 17 5 2 2 4 2" xfId="46828"/>
    <cellStyle name="Comma 17 5 2 2 5" xfId="46829"/>
    <cellStyle name="Comma 17 5 2 2 6" xfId="46830"/>
    <cellStyle name="Comma 17 5 2 3" xfId="46831"/>
    <cellStyle name="Comma 17 5 2 3 2" xfId="46832"/>
    <cellStyle name="Comma 17 5 2 3 2 2" xfId="46833"/>
    <cellStyle name="Comma 17 5 2 3 2 3" xfId="46834"/>
    <cellStyle name="Comma 17 5 2 3 3" xfId="46835"/>
    <cellStyle name="Comma 17 5 2 3 3 2" xfId="46836"/>
    <cellStyle name="Comma 17 5 2 3 3 3" xfId="46837"/>
    <cellStyle name="Comma 17 5 2 3 4" xfId="46838"/>
    <cellStyle name="Comma 17 5 2 3 4 2" xfId="46839"/>
    <cellStyle name="Comma 17 5 2 3 5" xfId="46840"/>
    <cellStyle name="Comma 17 5 2 3 6" xfId="46841"/>
    <cellStyle name="Comma 17 5 2 4" xfId="46842"/>
    <cellStyle name="Comma 17 5 2 4 2" xfId="46843"/>
    <cellStyle name="Comma 17 5 2 4 2 2" xfId="46844"/>
    <cellStyle name="Comma 17 5 2 4 2 3" xfId="46845"/>
    <cellStyle name="Comma 17 5 2 4 3" xfId="46846"/>
    <cellStyle name="Comma 17 5 2 4 3 2" xfId="46847"/>
    <cellStyle name="Comma 17 5 2 4 4" xfId="46848"/>
    <cellStyle name="Comma 17 5 2 4 5" xfId="46849"/>
    <cellStyle name="Comma 17 5 2 5" xfId="46850"/>
    <cellStyle name="Comma 17 5 2 5 2" xfId="46851"/>
    <cellStyle name="Comma 17 5 2 5 3" xfId="46852"/>
    <cellStyle name="Comma 17 5 2 6" xfId="46853"/>
    <cellStyle name="Comma 17 5 2 6 2" xfId="46854"/>
    <cellStyle name="Comma 17 5 2 6 3" xfId="46855"/>
    <cellStyle name="Comma 17 5 2 7" xfId="46856"/>
    <cellStyle name="Comma 17 5 2 7 2" xfId="46857"/>
    <cellStyle name="Comma 17 5 2 8" xfId="46858"/>
    <cellStyle name="Comma 17 5 2 9" xfId="46859"/>
    <cellStyle name="Comma 17 5 3" xfId="46860"/>
    <cellStyle name="Comma 17 5 3 2" xfId="46861"/>
    <cellStyle name="Comma 17 5 3 2 2" xfId="46862"/>
    <cellStyle name="Comma 17 5 3 2 3" xfId="46863"/>
    <cellStyle name="Comma 17 5 3 3" xfId="46864"/>
    <cellStyle name="Comma 17 5 3 3 2" xfId="46865"/>
    <cellStyle name="Comma 17 5 3 3 3" xfId="46866"/>
    <cellStyle name="Comma 17 5 3 4" xfId="46867"/>
    <cellStyle name="Comma 17 5 3 4 2" xfId="46868"/>
    <cellStyle name="Comma 17 5 3 5" xfId="46869"/>
    <cellStyle name="Comma 17 5 3 6" xfId="46870"/>
    <cellStyle name="Comma 17 5 4" xfId="46871"/>
    <cellStyle name="Comma 17 5 4 2" xfId="46872"/>
    <cellStyle name="Comma 17 5 4 2 2" xfId="46873"/>
    <cellStyle name="Comma 17 5 4 2 3" xfId="46874"/>
    <cellStyle name="Comma 17 5 4 3" xfId="46875"/>
    <cellStyle name="Comma 17 5 4 3 2" xfId="46876"/>
    <cellStyle name="Comma 17 5 4 3 3" xfId="46877"/>
    <cellStyle name="Comma 17 5 4 4" xfId="46878"/>
    <cellStyle name="Comma 17 5 4 4 2" xfId="46879"/>
    <cellStyle name="Comma 17 5 4 5" xfId="46880"/>
    <cellStyle name="Comma 17 5 4 6" xfId="46881"/>
    <cellStyle name="Comma 17 5 5" xfId="46882"/>
    <cellStyle name="Comma 17 5 5 2" xfId="46883"/>
    <cellStyle name="Comma 17 5 5 2 2" xfId="46884"/>
    <cellStyle name="Comma 17 5 5 2 3" xfId="46885"/>
    <cellStyle name="Comma 17 5 5 3" xfId="46886"/>
    <cellStyle name="Comma 17 5 5 3 2" xfId="46887"/>
    <cellStyle name="Comma 17 5 5 4" xfId="46888"/>
    <cellStyle name="Comma 17 5 5 5" xfId="46889"/>
    <cellStyle name="Comma 17 5 6" xfId="46890"/>
    <cellStyle name="Comma 17 5 6 2" xfId="46891"/>
    <cellStyle name="Comma 17 5 6 3" xfId="46892"/>
    <cellStyle name="Comma 17 5 7" xfId="46893"/>
    <cellStyle name="Comma 17 5 7 2" xfId="46894"/>
    <cellStyle name="Comma 17 5 7 3" xfId="46895"/>
    <cellStyle name="Comma 17 5 8" xfId="46896"/>
    <cellStyle name="Comma 17 5 8 2" xfId="46897"/>
    <cellStyle name="Comma 17 5 9" xfId="46898"/>
    <cellStyle name="Comma 17 6" xfId="46899"/>
    <cellStyle name="Comma 17 6 2" xfId="46900"/>
    <cellStyle name="Comma 17 6 2 2" xfId="46901"/>
    <cellStyle name="Comma 17 6 2 2 2" xfId="46902"/>
    <cellStyle name="Comma 17 6 2 2 3" xfId="46903"/>
    <cellStyle name="Comma 17 6 2 3" xfId="46904"/>
    <cellStyle name="Comma 17 6 2 3 2" xfId="46905"/>
    <cellStyle name="Comma 17 6 2 3 3" xfId="46906"/>
    <cellStyle name="Comma 17 6 2 4" xfId="46907"/>
    <cellStyle name="Comma 17 6 2 4 2" xfId="46908"/>
    <cellStyle name="Comma 17 6 2 5" xfId="46909"/>
    <cellStyle name="Comma 17 6 2 6" xfId="46910"/>
    <cellStyle name="Comma 17 6 3" xfId="46911"/>
    <cellStyle name="Comma 17 6 3 2" xfId="46912"/>
    <cellStyle name="Comma 17 6 3 2 2" xfId="46913"/>
    <cellStyle name="Comma 17 6 3 2 3" xfId="46914"/>
    <cellStyle name="Comma 17 6 3 3" xfId="46915"/>
    <cellStyle name="Comma 17 6 3 3 2" xfId="46916"/>
    <cellStyle name="Comma 17 6 3 3 3" xfId="46917"/>
    <cellStyle name="Comma 17 6 3 4" xfId="46918"/>
    <cellStyle name="Comma 17 6 3 4 2" xfId="46919"/>
    <cellStyle name="Comma 17 6 3 5" xfId="46920"/>
    <cellStyle name="Comma 17 6 3 6" xfId="46921"/>
    <cellStyle name="Comma 17 6 4" xfId="46922"/>
    <cellStyle name="Comma 17 6 4 2" xfId="46923"/>
    <cellStyle name="Comma 17 6 4 2 2" xfId="46924"/>
    <cellStyle name="Comma 17 6 4 2 3" xfId="46925"/>
    <cellStyle name="Comma 17 6 4 3" xfId="46926"/>
    <cellStyle name="Comma 17 6 4 3 2" xfId="46927"/>
    <cellStyle name="Comma 17 6 4 4" xfId="46928"/>
    <cellStyle name="Comma 17 6 4 5" xfId="46929"/>
    <cellStyle name="Comma 17 6 5" xfId="46930"/>
    <cellStyle name="Comma 17 6 5 2" xfId="46931"/>
    <cellStyle name="Comma 17 6 5 3" xfId="46932"/>
    <cellStyle name="Comma 17 6 6" xfId="46933"/>
    <cellStyle name="Comma 17 6 6 2" xfId="46934"/>
    <cellStyle name="Comma 17 6 6 3" xfId="46935"/>
    <cellStyle name="Comma 17 6 7" xfId="46936"/>
    <cellStyle name="Comma 17 6 7 2" xfId="46937"/>
    <cellStyle name="Comma 17 6 8" xfId="46938"/>
    <cellStyle name="Comma 17 6 9" xfId="46939"/>
    <cellStyle name="Comma 17 7" xfId="46940"/>
    <cellStyle name="Comma 17 7 2" xfId="46941"/>
    <cellStyle name="Comma 17 7 2 2" xfId="46942"/>
    <cellStyle name="Comma 17 7 2 2 2" xfId="46943"/>
    <cellStyle name="Comma 17 7 2 2 3" xfId="46944"/>
    <cellStyle name="Comma 17 7 2 3" xfId="46945"/>
    <cellStyle name="Comma 17 7 2 3 2" xfId="46946"/>
    <cellStyle name="Comma 17 7 2 3 3" xfId="46947"/>
    <cellStyle name="Comma 17 7 2 4" xfId="46948"/>
    <cellStyle name="Comma 17 7 2 4 2" xfId="46949"/>
    <cellStyle name="Comma 17 7 2 5" xfId="46950"/>
    <cellStyle name="Comma 17 7 2 6" xfId="46951"/>
    <cellStyle name="Comma 17 7 3" xfId="46952"/>
    <cellStyle name="Comma 17 7 3 2" xfId="46953"/>
    <cellStyle name="Comma 17 7 3 2 2" xfId="46954"/>
    <cellStyle name="Comma 17 7 3 2 3" xfId="46955"/>
    <cellStyle name="Comma 17 7 3 3" xfId="46956"/>
    <cellStyle name="Comma 17 7 3 3 2" xfId="46957"/>
    <cellStyle name="Comma 17 7 3 3 3" xfId="46958"/>
    <cellStyle name="Comma 17 7 3 4" xfId="46959"/>
    <cellStyle name="Comma 17 7 3 4 2" xfId="46960"/>
    <cellStyle name="Comma 17 7 3 5" xfId="46961"/>
    <cellStyle name="Comma 17 7 3 6" xfId="46962"/>
    <cellStyle name="Comma 17 7 4" xfId="46963"/>
    <cellStyle name="Comma 17 7 4 2" xfId="46964"/>
    <cellStyle name="Comma 17 7 4 2 2" xfId="46965"/>
    <cellStyle name="Comma 17 7 4 2 3" xfId="46966"/>
    <cellStyle name="Comma 17 7 4 3" xfId="46967"/>
    <cellStyle name="Comma 17 7 4 3 2" xfId="46968"/>
    <cellStyle name="Comma 17 7 4 4" xfId="46969"/>
    <cellStyle name="Comma 17 7 4 5" xfId="46970"/>
    <cellStyle name="Comma 17 7 5" xfId="46971"/>
    <cellStyle name="Comma 17 7 5 2" xfId="46972"/>
    <cellStyle name="Comma 17 7 5 3" xfId="46973"/>
    <cellStyle name="Comma 17 7 6" xfId="46974"/>
    <cellStyle name="Comma 17 7 6 2" xfId="46975"/>
    <cellStyle name="Comma 17 7 6 3" xfId="46976"/>
    <cellStyle name="Comma 17 7 7" xfId="46977"/>
    <cellStyle name="Comma 17 7 7 2" xfId="46978"/>
    <cellStyle name="Comma 17 7 8" xfId="46979"/>
    <cellStyle name="Comma 17 7 9" xfId="46980"/>
    <cellStyle name="Comma 17 8" xfId="46981"/>
    <cellStyle name="Comma 17 8 2" xfId="46982"/>
    <cellStyle name="Comma 17 8 2 2" xfId="46983"/>
    <cellStyle name="Comma 17 8 2 3" xfId="46984"/>
    <cellStyle name="Comma 17 8 3" xfId="46985"/>
    <cellStyle name="Comma 17 8 3 2" xfId="46986"/>
    <cellStyle name="Comma 17 8 3 3" xfId="46987"/>
    <cellStyle name="Comma 17 8 4" xfId="46988"/>
    <cellStyle name="Comma 17 8 4 2" xfId="46989"/>
    <cellStyle name="Comma 17 8 5" xfId="46990"/>
    <cellStyle name="Comma 17 8 6" xfId="46991"/>
    <cellStyle name="Comma 17 9" xfId="46992"/>
    <cellStyle name="Comma 17 9 2" xfId="46993"/>
    <cellStyle name="Comma 17 9 2 2" xfId="46994"/>
    <cellStyle name="Comma 17 9 2 3" xfId="46995"/>
    <cellStyle name="Comma 17 9 3" xfId="46996"/>
    <cellStyle name="Comma 17 9 3 2" xfId="46997"/>
    <cellStyle name="Comma 17 9 3 3" xfId="46998"/>
    <cellStyle name="Comma 17 9 4" xfId="46999"/>
    <cellStyle name="Comma 17 9 4 2" xfId="47000"/>
    <cellStyle name="Comma 17 9 5" xfId="47001"/>
    <cellStyle name="Comma 17 9 6" xfId="47002"/>
    <cellStyle name="Comma 18" xfId="3272"/>
    <cellStyle name="Comma 18 10" xfId="47003"/>
    <cellStyle name="Comma 18 10 2" xfId="47004"/>
    <cellStyle name="Comma 18 10 2 2" xfId="47005"/>
    <cellStyle name="Comma 18 10 2 3" xfId="47006"/>
    <cellStyle name="Comma 18 10 3" xfId="47007"/>
    <cellStyle name="Comma 18 10 3 2" xfId="47008"/>
    <cellStyle name="Comma 18 10 4" xfId="47009"/>
    <cellStyle name="Comma 18 10 5" xfId="47010"/>
    <cellStyle name="Comma 18 11" xfId="47011"/>
    <cellStyle name="Comma 18 11 2" xfId="47012"/>
    <cellStyle name="Comma 18 11 3" xfId="47013"/>
    <cellStyle name="Comma 18 12" xfId="47014"/>
    <cellStyle name="Comma 18 12 2" xfId="47015"/>
    <cellStyle name="Comma 18 12 3" xfId="47016"/>
    <cellStyle name="Comma 18 13" xfId="47017"/>
    <cellStyle name="Comma 18 13 2" xfId="47018"/>
    <cellStyle name="Comma 18 14" xfId="47019"/>
    <cellStyle name="Comma 18 15" xfId="47020"/>
    <cellStyle name="Comma 18 16" xfId="47021"/>
    <cellStyle name="Comma 18 2" xfId="3273"/>
    <cellStyle name="Comma 18 2 10" xfId="47022"/>
    <cellStyle name="Comma 18 2 10 2" xfId="47023"/>
    <cellStyle name="Comma 18 2 10 3" xfId="47024"/>
    <cellStyle name="Comma 18 2 11" xfId="47025"/>
    <cellStyle name="Comma 18 2 11 2" xfId="47026"/>
    <cellStyle name="Comma 18 2 11 3" xfId="47027"/>
    <cellStyle name="Comma 18 2 12" xfId="47028"/>
    <cellStyle name="Comma 18 2 12 2" xfId="47029"/>
    <cellStyle name="Comma 18 2 13" xfId="47030"/>
    <cellStyle name="Comma 18 2 14" xfId="47031"/>
    <cellStyle name="Comma 18 2 2" xfId="9475"/>
    <cellStyle name="Comma 18 2 2 10" xfId="47032"/>
    <cellStyle name="Comma 18 2 2 10 2" xfId="47033"/>
    <cellStyle name="Comma 18 2 2 10 3" xfId="47034"/>
    <cellStyle name="Comma 18 2 2 11" xfId="47035"/>
    <cellStyle name="Comma 18 2 2 11 2" xfId="47036"/>
    <cellStyle name="Comma 18 2 2 12" xfId="47037"/>
    <cellStyle name="Comma 18 2 2 13" xfId="47038"/>
    <cellStyle name="Comma 18 2 2 2" xfId="47039"/>
    <cellStyle name="Comma 18 2 2 2 10" xfId="47040"/>
    <cellStyle name="Comma 18 2 2 2 10 2" xfId="47041"/>
    <cellStyle name="Comma 18 2 2 2 11" xfId="47042"/>
    <cellStyle name="Comma 18 2 2 2 12" xfId="47043"/>
    <cellStyle name="Comma 18 2 2 2 2" xfId="47044"/>
    <cellStyle name="Comma 18 2 2 2 2 10" xfId="47045"/>
    <cellStyle name="Comma 18 2 2 2 2 2" xfId="47046"/>
    <cellStyle name="Comma 18 2 2 2 2 2 2" xfId="47047"/>
    <cellStyle name="Comma 18 2 2 2 2 2 2 2" xfId="47048"/>
    <cellStyle name="Comma 18 2 2 2 2 2 2 2 2" xfId="47049"/>
    <cellStyle name="Comma 18 2 2 2 2 2 2 2 3" xfId="47050"/>
    <cellStyle name="Comma 18 2 2 2 2 2 2 3" xfId="47051"/>
    <cellStyle name="Comma 18 2 2 2 2 2 2 3 2" xfId="47052"/>
    <cellStyle name="Comma 18 2 2 2 2 2 2 3 3" xfId="47053"/>
    <cellStyle name="Comma 18 2 2 2 2 2 2 4" xfId="47054"/>
    <cellStyle name="Comma 18 2 2 2 2 2 2 4 2" xfId="47055"/>
    <cellStyle name="Comma 18 2 2 2 2 2 2 5" xfId="47056"/>
    <cellStyle name="Comma 18 2 2 2 2 2 2 6" xfId="47057"/>
    <cellStyle name="Comma 18 2 2 2 2 2 3" xfId="47058"/>
    <cellStyle name="Comma 18 2 2 2 2 2 3 2" xfId="47059"/>
    <cellStyle name="Comma 18 2 2 2 2 2 3 2 2" xfId="47060"/>
    <cellStyle name="Comma 18 2 2 2 2 2 3 2 3" xfId="47061"/>
    <cellStyle name="Comma 18 2 2 2 2 2 3 3" xfId="47062"/>
    <cellStyle name="Comma 18 2 2 2 2 2 3 3 2" xfId="47063"/>
    <cellStyle name="Comma 18 2 2 2 2 2 3 3 3" xfId="47064"/>
    <cellStyle name="Comma 18 2 2 2 2 2 3 4" xfId="47065"/>
    <cellStyle name="Comma 18 2 2 2 2 2 3 4 2" xfId="47066"/>
    <cellStyle name="Comma 18 2 2 2 2 2 3 5" xfId="47067"/>
    <cellStyle name="Comma 18 2 2 2 2 2 3 6" xfId="47068"/>
    <cellStyle name="Comma 18 2 2 2 2 2 4" xfId="47069"/>
    <cellStyle name="Comma 18 2 2 2 2 2 4 2" xfId="47070"/>
    <cellStyle name="Comma 18 2 2 2 2 2 4 2 2" xfId="47071"/>
    <cellStyle name="Comma 18 2 2 2 2 2 4 2 3" xfId="47072"/>
    <cellStyle name="Comma 18 2 2 2 2 2 4 3" xfId="47073"/>
    <cellStyle name="Comma 18 2 2 2 2 2 4 3 2" xfId="47074"/>
    <cellStyle name="Comma 18 2 2 2 2 2 4 4" xfId="47075"/>
    <cellStyle name="Comma 18 2 2 2 2 2 4 5" xfId="47076"/>
    <cellStyle name="Comma 18 2 2 2 2 2 5" xfId="47077"/>
    <cellStyle name="Comma 18 2 2 2 2 2 5 2" xfId="47078"/>
    <cellStyle name="Comma 18 2 2 2 2 2 5 3" xfId="47079"/>
    <cellStyle name="Comma 18 2 2 2 2 2 6" xfId="47080"/>
    <cellStyle name="Comma 18 2 2 2 2 2 6 2" xfId="47081"/>
    <cellStyle name="Comma 18 2 2 2 2 2 6 3" xfId="47082"/>
    <cellStyle name="Comma 18 2 2 2 2 2 7" xfId="47083"/>
    <cellStyle name="Comma 18 2 2 2 2 2 7 2" xfId="47084"/>
    <cellStyle name="Comma 18 2 2 2 2 2 8" xfId="47085"/>
    <cellStyle name="Comma 18 2 2 2 2 2 9" xfId="47086"/>
    <cellStyle name="Comma 18 2 2 2 2 3" xfId="47087"/>
    <cellStyle name="Comma 18 2 2 2 2 3 2" xfId="47088"/>
    <cellStyle name="Comma 18 2 2 2 2 3 2 2" xfId="47089"/>
    <cellStyle name="Comma 18 2 2 2 2 3 2 3" xfId="47090"/>
    <cellStyle name="Comma 18 2 2 2 2 3 3" xfId="47091"/>
    <cellStyle name="Comma 18 2 2 2 2 3 3 2" xfId="47092"/>
    <cellStyle name="Comma 18 2 2 2 2 3 3 3" xfId="47093"/>
    <cellStyle name="Comma 18 2 2 2 2 3 4" xfId="47094"/>
    <cellStyle name="Comma 18 2 2 2 2 3 4 2" xfId="47095"/>
    <cellStyle name="Comma 18 2 2 2 2 3 5" xfId="47096"/>
    <cellStyle name="Comma 18 2 2 2 2 3 6" xfId="47097"/>
    <cellStyle name="Comma 18 2 2 2 2 4" xfId="47098"/>
    <cellStyle name="Comma 18 2 2 2 2 4 2" xfId="47099"/>
    <cellStyle name="Comma 18 2 2 2 2 4 2 2" xfId="47100"/>
    <cellStyle name="Comma 18 2 2 2 2 4 2 3" xfId="47101"/>
    <cellStyle name="Comma 18 2 2 2 2 4 3" xfId="47102"/>
    <cellStyle name="Comma 18 2 2 2 2 4 3 2" xfId="47103"/>
    <cellStyle name="Comma 18 2 2 2 2 4 3 3" xfId="47104"/>
    <cellStyle name="Comma 18 2 2 2 2 4 4" xfId="47105"/>
    <cellStyle name="Comma 18 2 2 2 2 4 4 2" xfId="47106"/>
    <cellStyle name="Comma 18 2 2 2 2 4 5" xfId="47107"/>
    <cellStyle name="Comma 18 2 2 2 2 4 6" xfId="47108"/>
    <cellStyle name="Comma 18 2 2 2 2 5" xfId="47109"/>
    <cellStyle name="Comma 18 2 2 2 2 5 2" xfId="47110"/>
    <cellStyle name="Comma 18 2 2 2 2 5 2 2" xfId="47111"/>
    <cellStyle name="Comma 18 2 2 2 2 5 2 3" xfId="47112"/>
    <cellStyle name="Comma 18 2 2 2 2 5 3" xfId="47113"/>
    <cellStyle name="Comma 18 2 2 2 2 5 3 2" xfId="47114"/>
    <cellStyle name="Comma 18 2 2 2 2 5 4" xfId="47115"/>
    <cellStyle name="Comma 18 2 2 2 2 5 5" xfId="47116"/>
    <cellStyle name="Comma 18 2 2 2 2 6" xfId="47117"/>
    <cellStyle name="Comma 18 2 2 2 2 6 2" xfId="47118"/>
    <cellStyle name="Comma 18 2 2 2 2 6 3" xfId="47119"/>
    <cellStyle name="Comma 18 2 2 2 2 7" xfId="47120"/>
    <cellStyle name="Comma 18 2 2 2 2 7 2" xfId="47121"/>
    <cellStyle name="Comma 18 2 2 2 2 7 3" xfId="47122"/>
    <cellStyle name="Comma 18 2 2 2 2 8" xfId="47123"/>
    <cellStyle name="Comma 18 2 2 2 2 8 2" xfId="47124"/>
    <cellStyle name="Comma 18 2 2 2 2 9" xfId="47125"/>
    <cellStyle name="Comma 18 2 2 2 3" xfId="47126"/>
    <cellStyle name="Comma 18 2 2 2 3 2" xfId="47127"/>
    <cellStyle name="Comma 18 2 2 2 3 2 2" xfId="47128"/>
    <cellStyle name="Comma 18 2 2 2 3 2 2 2" xfId="47129"/>
    <cellStyle name="Comma 18 2 2 2 3 2 2 3" xfId="47130"/>
    <cellStyle name="Comma 18 2 2 2 3 2 3" xfId="47131"/>
    <cellStyle name="Comma 18 2 2 2 3 2 3 2" xfId="47132"/>
    <cellStyle name="Comma 18 2 2 2 3 2 3 3" xfId="47133"/>
    <cellStyle name="Comma 18 2 2 2 3 2 4" xfId="47134"/>
    <cellStyle name="Comma 18 2 2 2 3 2 4 2" xfId="47135"/>
    <cellStyle name="Comma 18 2 2 2 3 2 5" xfId="47136"/>
    <cellStyle name="Comma 18 2 2 2 3 2 6" xfId="47137"/>
    <cellStyle name="Comma 18 2 2 2 3 3" xfId="47138"/>
    <cellStyle name="Comma 18 2 2 2 3 3 2" xfId="47139"/>
    <cellStyle name="Comma 18 2 2 2 3 3 2 2" xfId="47140"/>
    <cellStyle name="Comma 18 2 2 2 3 3 2 3" xfId="47141"/>
    <cellStyle name="Comma 18 2 2 2 3 3 3" xfId="47142"/>
    <cellStyle name="Comma 18 2 2 2 3 3 3 2" xfId="47143"/>
    <cellStyle name="Comma 18 2 2 2 3 3 3 3" xfId="47144"/>
    <cellStyle name="Comma 18 2 2 2 3 3 4" xfId="47145"/>
    <cellStyle name="Comma 18 2 2 2 3 3 4 2" xfId="47146"/>
    <cellStyle name="Comma 18 2 2 2 3 3 5" xfId="47147"/>
    <cellStyle name="Comma 18 2 2 2 3 3 6" xfId="47148"/>
    <cellStyle name="Comma 18 2 2 2 3 4" xfId="47149"/>
    <cellStyle name="Comma 18 2 2 2 3 4 2" xfId="47150"/>
    <cellStyle name="Comma 18 2 2 2 3 4 2 2" xfId="47151"/>
    <cellStyle name="Comma 18 2 2 2 3 4 2 3" xfId="47152"/>
    <cellStyle name="Comma 18 2 2 2 3 4 3" xfId="47153"/>
    <cellStyle name="Comma 18 2 2 2 3 4 3 2" xfId="47154"/>
    <cellStyle name="Comma 18 2 2 2 3 4 4" xfId="47155"/>
    <cellStyle name="Comma 18 2 2 2 3 4 5" xfId="47156"/>
    <cellStyle name="Comma 18 2 2 2 3 5" xfId="47157"/>
    <cellStyle name="Comma 18 2 2 2 3 5 2" xfId="47158"/>
    <cellStyle name="Comma 18 2 2 2 3 5 3" xfId="47159"/>
    <cellStyle name="Comma 18 2 2 2 3 6" xfId="47160"/>
    <cellStyle name="Comma 18 2 2 2 3 6 2" xfId="47161"/>
    <cellStyle name="Comma 18 2 2 2 3 6 3" xfId="47162"/>
    <cellStyle name="Comma 18 2 2 2 3 7" xfId="47163"/>
    <cellStyle name="Comma 18 2 2 2 3 7 2" xfId="47164"/>
    <cellStyle name="Comma 18 2 2 2 3 8" xfId="47165"/>
    <cellStyle name="Comma 18 2 2 2 3 9" xfId="47166"/>
    <cellStyle name="Comma 18 2 2 2 4" xfId="47167"/>
    <cellStyle name="Comma 18 2 2 2 4 2" xfId="47168"/>
    <cellStyle name="Comma 18 2 2 2 4 2 2" xfId="47169"/>
    <cellStyle name="Comma 18 2 2 2 4 2 2 2" xfId="47170"/>
    <cellStyle name="Comma 18 2 2 2 4 2 2 3" xfId="47171"/>
    <cellStyle name="Comma 18 2 2 2 4 2 3" xfId="47172"/>
    <cellStyle name="Comma 18 2 2 2 4 2 3 2" xfId="47173"/>
    <cellStyle name="Comma 18 2 2 2 4 2 3 3" xfId="47174"/>
    <cellStyle name="Comma 18 2 2 2 4 2 4" xfId="47175"/>
    <cellStyle name="Comma 18 2 2 2 4 2 4 2" xfId="47176"/>
    <cellStyle name="Comma 18 2 2 2 4 2 5" xfId="47177"/>
    <cellStyle name="Comma 18 2 2 2 4 2 6" xfId="47178"/>
    <cellStyle name="Comma 18 2 2 2 4 3" xfId="47179"/>
    <cellStyle name="Comma 18 2 2 2 4 3 2" xfId="47180"/>
    <cellStyle name="Comma 18 2 2 2 4 3 2 2" xfId="47181"/>
    <cellStyle name="Comma 18 2 2 2 4 3 2 3" xfId="47182"/>
    <cellStyle name="Comma 18 2 2 2 4 3 3" xfId="47183"/>
    <cellStyle name="Comma 18 2 2 2 4 3 3 2" xfId="47184"/>
    <cellStyle name="Comma 18 2 2 2 4 3 3 3" xfId="47185"/>
    <cellStyle name="Comma 18 2 2 2 4 3 4" xfId="47186"/>
    <cellStyle name="Comma 18 2 2 2 4 3 4 2" xfId="47187"/>
    <cellStyle name="Comma 18 2 2 2 4 3 5" xfId="47188"/>
    <cellStyle name="Comma 18 2 2 2 4 3 6" xfId="47189"/>
    <cellStyle name="Comma 18 2 2 2 4 4" xfId="47190"/>
    <cellStyle name="Comma 18 2 2 2 4 4 2" xfId="47191"/>
    <cellStyle name="Comma 18 2 2 2 4 4 2 2" xfId="47192"/>
    <cellStyle name="Comma 18 2 2 2 4 4 2 3" xfId="47193"/>
    <cellStyle name="Comma 18 2 2 2 4 4 3" xfId="47194"/>
    <cellStyle name="Comma 18 2 2 2 4 4 3 2" xfId="47195"/>
    <cellStyle name="Comma 18 2 2 2 4 4 4" xfId="47196"/>
    <cellStyle name="Comma 18 2 2 2 4 4 5" xfId="47197"/>
    <cellStyle name="Comma 18 2 2 2 4 5" xfId="47198"/>
    <cellStyle name="Comma 18 2 2 2 4 5 2" xfId="47199"/>
    <cellStyle name="Comma 18 2 2 2 4 5 3" xfId="47200"/>
    <cellStyle name="Comma 18 2 2 2 4 6" xfId="47201"/>
    <cellStyle name="Comma 18 2 2 2 4 6 2" xfId="47202"/>
    <cellStyle name="Comma 18 2 2 2 4 6 3" xfId="47203"/>
    <cellStyle name="Comma 18 2 2 2 4 7" xfId="47204"/>
    <cellStyle name="Comma 18 2 2 2 4 7 2" xfId="47205"/>
    <cellStyle name="Comma 18 2 2 2 4 8" xfId="47206"/>
    <cellStyle name="Comma 18 2 2 2 4 9" xfId="47207"/>
    <cellStyle name="Comma 18 2 2 2 5" xfId="47208"/>
    <cellStyle name="Comma 18 2 2 2 5 2" xfId="47209"/>
    <cellStyle name="Comma 18 2 2 2 5 2 2" xfId="47210"/>
    <cellStyle name="Comma 18 2 2 2 5 2 3" xfId="47211"/>
    <cellStyle name="Comma 18 2 2 2 5 3" xfId="47212"/>
    <cellStyle name="Comma 18 2 2 2 5 3 2" xfId="47213"/>
    <cellStyle name="Comma 18 2 2 2 5 3 3" xfId="47214"/>
    <cellStyle name="Comma 18 2 2 2 5 4" xfId="47215"/>
    <cellStyle name="Comma 18 2 2 2 5 4 2" xfId="47216"/>
    <cellStyle name="Comma 18 2 2 2 5 5" xfId="47217"/>
    <cellStyle name="Comma 18 2 2 2 5 6" xfId="47218"/>
    <cellStyle name="Comma 18 2 2 2 6" xfId="47219"/>
    <cellStyle name="Comma 18 2 2 2 6 2" xfId="47220"/>
    <cellStyle name="Comma 18 2 2 2 6 2 2" xfId="47221"/>
    <cellStyle name="Comma 18 2 2 2 6 2 3" xfId="47222"/>
    <cellStyle name="Comma 18 2 2 2 6 3" xfId="47223"/>
    <cellStyle name="Comma 18 2 2 2 6 3 2" xfId="47224"/>
    <cellStyle name="Comma 18 2 2 2 6 3 3" xfId="47225"/>
    <cellStyle name="Comma 18 2 2 2 6 4" xfId="47226"/>
    <cellStyle name="Comma 18 2 2 2 6 4 2" xfId="47227"/>
    <cellStyle name="Comma 18 2 2 2 6 5" xfId="47228"/>
    <cellStyle name="Comma 18 2 2 2 6 6" xfId="47229"/>
    <cellStyle name="Comma 18 2 2 2 7" xfId="47230"/>
    <cellStyle name="Comma 18 2 2 2 7 2" xfId="47231"/>
    <cellStyle name="Comma 18 2 2 2 7 2 2" xfId="47232"/>
    <cellStyle name="Comma 18 2 2 2 7 2 3" xfId="47233"/>
    <cellStyle name="Comma 18 2 2 2 7 3" xfId="47234"/>
    <cellStyle name="Comma 18 2 2 2 7 3 2" xfId="47235"/>
    <cellStyle name="Comma 18 2 2 2 7 4" xfId="47236"/>
    <cellStyle name="Comma 18 2 2 2 7 5" xfId="47237"/>
    <cellStyle name="Comma 18 2 2 2 8" xfId="47238"/>
    <cellStyle name="Comma 18 2 2 2 8 2" xfId="47239"/>
    <cellStyle name="Comma 18 2 2 2 8 3" xfId="47240"/>
    <cellStyle name="Comma 18 2 2 2 9" xfId="47241"/>
    <cellStyle name="Comma 18 2 2 2 9 2" xfId="47242"/>
    <cellStyle name="Comma 18 2 2 2 9 3" xfId="47243"/>
    <cellStyle name="Comma 18 2 2 3" xfId="47244"/>
    <cellStyle name="Comma 18 2 2 3 10" xfId="47245"/>
    <cellStyle name="Comma 18 2 2 3 2" xfId="47246"/>
    <cellStyle name="Comma 18 2 2 3 2 2" xfId="47247"/>
    <cellStyle name="Comma 18 2 2 3 2 2 2" xfId="47248"/>
    <cellStyle name="Comma 18 2 2 3 2 2 2 2" xfId="47249"/>
    <cellStyle name="Comma 18 2 2 3 2 2 2 3" xfId="47250"/>
    <cellStyle name="Comma 18 2 2 3 2 2 3" xfId="47251"/>
    <cellStyle name="Comma 18 2 2 3 2 2 3 2" xfId="47252"/>
    <cellStyle name="Comma 18 2 2 3 2 2 3 3" xfId="47253"/>
    <cellStyle name="Comma 18 2 2 3 2 2 4" xfId="47254"/>
    <cellStyle name="Comma 18 2 2 3 2 2 4 2" xfId="47255"/>
    <cellStyle name="Comma 18 2 2 3 2 2 5" xfId="47256"/>
    <cellStyle name="Comma 18 2 2 3 2 2 6" xfId="47257"/>
    <cellStyle name="Comma 18 2 2 3 2 3" xfId="47258"/>
    <cellStyle name="Comma 18 2 2 3 2 3 2" xfId="47259"/>
    <cellStyle name="Comma 18 2 2 3 2 3 2 2" xfId="47260"/>
    <cellStyle name="Comma 18 2 2 3 2 3 2 3" xfId="47261"/>
    <cellStyle name="Comma 18 2 2 3 2 3 3" xfId="47262"/>
    <cellStyle name="Comma 18 2 2 3 2 3 3 2" xfId="47263"/>
    <cellStyle name="Comma 18 2 2 3 2 3 3 3" xfId="47264"/>
    <cellStyle name="Comma 18 2 2 3 2 3 4" xfId="47265"/>
    <cellStyle name="Comma 18 2 2 3 2 3 4 2" xfId="47266"/>
    <cellStyle name="Comma 18 2 2 3 2 3 5" xfId="47267"/>
    <cellStyle name="Comma 18 2 2 3 2 3 6" xfId="47268"/>
    <cellStyle name="Comma 18 2 2 3 2 4" xfId="47269"/>
    <cellStyle name="Comma 18 2 2 3 2 4 2" xfId="47270"/>
    <cellStyle name="Comma 18 2 2 3 2 4 2 2" xfId="47271"/>
    <cellStyle name="Comma 18 2 2 3 2 4 2 3" xfId="47272"/>
    <cellStyle name="Comma 18 2 2 3 2 4 3" xfId="47273"/>
    <cellStyle name="Comma 18 2 2 3 2 4 3 2" xfId="47274"/>
    <cellStyle name="Comma 18 2 2 3 2 4 4" xfId="47275"/>
    <cellStyle name="Comma 18 2 2 3 2 4 5" xfId="47276"/>
    <cellStyle name="Comma 18 2 2 3 2 5" xfId="47277"/>
    <cellStyle name="Comma 18 2 2 3 2 5 2" xfId="47278"/>
    <cellStyle name="Comma 18 2 2 3 2 5 3" xfId="47279"/>
    <cellStyle name="Comma 18 2 2 3 2 6" xfId="47280"/>
    <cellStyle name="Comma 18 2 2 3 2 6 2" xfId="47281"/>
    <cellStyle name="Comma 18 2 2 3 2 6 3" xfId="47282"/>
    <cellStyle name="Comma 18 2 2 3 2 7" xfId="47283"/>
    <cellStyle name="Comma 18 2 2 3 2 7 2" xfId="47284"/>
    <cellStyle name="Comma 18 2 2 3 2 8" xfId="47285"/>
    <cellStyle name="Comma 18 2 2 3 2 9" xfId="47286"/>
    <cellStyle name="Comma 18 2 2 3 3" xfId="47287"/>
    <cellStyle name="Comma 18 2 2 3 3 2" xfId="47288"/>
    <cellStyle name="Comma 18 2 2 3 3 2 2" xfId="47289"/>
    <cellStyle name="Comma 18 2 2 3 3 2 3" xfId="47290"/>
    <cellStyle name="Comma 18 2 2 3 3 3" xfId="47291"/>
    <cellStyle name="Comma 18 2 2 3 3 3 2" xfId="47292"/>
    <cellStyle name="Comma 18 2 2 3 3 3 3" xfId="47293"/>
    <cellStyle name="Comma 18 2 2 3 3 4" xfId="47294"/>
    <cellStyle name="Comma 18 2 2 3 3 4 2" xfId="47295"/>
    <cellStyle name="Comma 18 2 2 3 3 5" xfId="47296"/>
    <cellStyle name="Comma 18 2 2 3 3 6" xfId="47297"/>
    <cellStyle name="Comma 18 2 2 3 4" xfId="47298"/>
    <cellStyle name="Comma 18 2 2 3 4 2" xfId="47299"/>
    <cellStyle name="Comma 18 2 2 3 4 2 2" xfId="47300"/>
    <cellStyle name="Comma 18 2 2 3 4 2 3" xfId="47301"/>
    <cellStyle name="Comma 18 2 2 3 4 3" xfId="47302"/>
    <cellStyle name="Comma 18 2 2 3 4 3 2" xfId="47303"/>
    <cellStyle name="Comma 18 2 2 3 4 3 3" xfId="47304"/>
    <cellStyle name="Comma 18 2 2 3 4 4" xfId="47305"/>
    <cellStyle name="Comma 18 2 2 3 4 4 2" xfId="47306"/>
    <cellStyle name="Comma 18 2 2 3 4 5" xfId="47307"/>
    <cellStyle name="Comma 18 2 2 3 4 6" xfId="47308"/>
    <cellStyle name="Comma 18 2 2 3 5" xfId="47309"/>
    <cellStyle name="Comma 18 2 2 3 5 2" xfId="47310"/>
    <cellStyle name="Comma 18 2 2 3 5 2 2" xfId="47311"/>
    <cellStyle name="Comma 18 2 2 3 5 2 3" xfId="47312"/>
    <cellStyle name="Comma 18 2 2 3 5 3" xfId="47313"/>
    <cellStyle name="Comma 18 2 2 3 5 3 2" xfId="47314"/>
    <cellStyle name="Comma 18 2 2 3 5 4" xfId="47315"/>
    <cellStyle name="Comma 18 2 2 3 5 5" xfId="47316"/>
    <cellStyle name="Comma 18 2 2 3 6" xfId="47317"/>
    <cellStyle name="Comma 18 2 2 3 6 2" xfId="47318"/>
    <cellStyle name="Comma 18 2 2 3 6 3" xfId="47319"/>
    <cellStyle name="Comma 18 2 2 3 7" xfId="47320"/>
    <cellStyle name="Comma 18 2 2 3 7 2" xfId="47321"/>
    <cellStyle name="Comma 18 2 2 3 7 3" xfId="47322"/>
    <cellStyle name="Comma 18 2 2 3 8" xfId="47323"/>
    <cellStyle name="Comma 18 2 2 3 8 2" xfId="47324"/>
    <cellStyle name="Comma 18 2 2 3 9" xfId="47325"/>
    <cellStyle name="Comma 18 2 2 4" xfId="47326"/>
    <cellStyle name="Comma 18 2 2 4 2" xfId="47327"/>
    <cellStyle name="Comma 18 2 2 4 2 2" xfId="47328"/>
    <cellStyle name="Comma 18 2 2 4 2 2 2" xfId="47329"/>
    <cellStyle name="Comma 18 2 2 4 2 2 3" xfId="47330"/>
    <cellStyle name="Comma 18 2 2 4 2 3" xfId="47331"/>
    <cellStyle name="Comma 18 2 2 4 2 3 2" xfId="47332"/>
    <cellStyle name="Comma 18 2 2 4 2 3 3" xfId="47333"/>
    <cellStyle name="Comma 18 2 2 4 2 4" xfId="47334"/>
    <cellStyle name="Comma 18 2 2 4 2 4 2" xfId="47335"/>
    <cellStyle name="Comma 18 2 2 4 2 5" xfId="47336"/>
    <cellStyle name="Comma 18 2 2 4 2 6" xfId="47337"/>
    <cellStyle name="Comma 18 2 2 4 3" xfId="47338"/>
    <cellStyle name="Comma 18 2 2 4 3 2" xfId="47339"/>
    <cellStyle name="Comma 18 2 2 4 3 2 2" xfId="47340"/>
    <cellStyle name="Comma 18 2 2 4 3 2 3" xfId="47341"/>
    <cellStyle name="Comma 18 2 2 4 3 3" xfId="47342"/>
    <cellStyle name="Comma 18 2 2 4 3 3 2" xfId="47343"/>
    <cellStyle name="Comma 18 2 2 4 3 3 3" xfId="47344"/>
    <cellStyle name="Comma 18 2 2 4 3 4" xfId="47345"/>
    <cellStyle name="Comma 18 2 2 4 3 4 2" xfId="47346"/>
    <cellStyle name="Comma 18 2 2 4 3 5" xfId="47347"/>
    <cellStyle name="Comma 18 2 2 4 3 6" xfId="47348"/>
    <cellStyle name="Comma 18 2 2 4 4" xfId="47349"/>
    <cellStyle name="Comma 18 2 2 4 4 2" xfId="47350"/>
    <cellStyle name="Comma 18 2 2 4 4 2 2" xfId="47351"/>
    <cellStyle name="Comma 18 2 2 4 4 2 3" xfId="47352"/>
    <cellStyle name="Comma 18 2 2 4 4 3" xfId="47353"/>
    <cellStyle name="Comma 18 2 2 4 4 3 2" xfId="47354"/>
    <cellStyle name="Comma 18 2 2 4 4 4" xfId="47355"/>
    <cellStyle name="Comma 18 2 2 4 4 5" xfId="47356"/>
    <cellStyle name="Comma 18 2 2 4 5" xfId="47357"/>
    <cellStyle name="Comma 18 2 2 4 5 2" xfId="47358"/>
    <cellStyle name="Comma 18 2 2 4 5 3" xfId="47359"/>
    <cellStyle name="Comma 18 2 2 4 6" xfId="47360"/>
    <cellStyle name="Comma 18 2 2 4 6 2" xfId="47361"/>
    <cellStyle name="Comma 18 2 2 4 6 3" xfId="47362"/>
    <cellStyle name="Comma 18 2 2 4 7" xfId="47363"/>
    <cellStyle name="Comma 18 2 2 4 7 2" xfId="47364"/>
    <cellStyle name="Comma 18 2 2 4 8" xfId="47365"/>
    <cellStyle name="Comma 18 2 2 4 9" xfId="47366"/>
    <cellStyle name="Comma 18 2 2 5" xfId="47367"/>
    <cellStyle name="Comma 18 2 2 5 2" xfId="47368"/>
    <cellStyle name="Comma 18 2 2 5 2 2" xfId="47369"/>
    <cellStyle name="Comma 18 2 2 5 2 2 2" xfId="47370"/>
    <cellStyle name="Comma 18 2 2 5 2 2 3" xfId="47371"/>
    <cellStyle name="Comma 18 2 2 5 2 3" xfId="47372"/>
    <cellStyle name="Comma 18 2 2 5 2 3 2" xfId="47373"/>
    <cellStyle name="Comma 18 2 2 5 2 3 3" xfId="47374"/>
    <cellStyle name="Comma 18 2 2 5 2 4" xfId="47375"/>
    <cellStyle name="Comma 18 2 2 5 2 4 2" xfId="47376"/>
    <cellStyle name="Comma 18 2 2 5 2 5" xfId="47377"/>
    <cellStyle name="Comma 18 2 2 5 2 6" xfId="47378"/>
    <cellStyle name="Comma 18 2 2 5 3" xfId="47379"/>
    <cellStyle name="Comma 18 2 2 5 3 2" xfId="47380"/>
    <cellStyle name="Comma 18 2 2 5 3 2 2" xfId="47381"/>
    <cellStyle name="Comma 18 2 2 5 3 2 3" xfId="47382"/>
    <cellStyle name="Comma 18 2 2 5 3 3" xfId="47383"/>
    <cellStyle name="Comma 18 2 2 5 3 3 2" xfId="47384"/>
    <cellStyle name="Comma 18 2 2 5 3 3 3" xfId="47385"/>
    <cellStyle name="Comma 18 2 2 5 3 4" xfId="47386"/>
    <cellStyle name="Comma 18 2 2 5 3 4 2" xfId="47387"/>
    <cellStyle name="Comma 18 2 2 5 3 5" xfId="47388"/>
    <cellStyle name="Comma 18 2 2 5 3 6" xfId="47389"/>
    <cellStyle name="Comma 18 2 2 5 4" xfId="47390"/>
    <cellStyle name="Comma 18 2 2 5 4 2" xfId="47391"/>
    <cellStyle name="Comma 18 2 2 5 4 2 2" xfId="47392"/>
    <cellStyle name="Comma 18 2 2 5 4 2 3" xfId="47393"/>
    <cellStyle name="Comma 18 2 2 5 4 3" xfId="47394"/>
    <cellStyle name="Comma 18 2 2 5 4 3 2" xfId="47395"/>
    <cellStyle name="Comma 18 2 2 5 4 4" xfId="47396"/>
    <cellStyle name="Comma 18 2 2 5 4 5" xfId="47397"/>
    <cellStyle name="Comma 18 2 2 5 5" xfId="47398"/>
    <cellStyle name="Comma 18 2 2 5 5 2" xfId="47399"/>
    <cellStyle name="Comma 18 2 2 5 5 3" xfId="47400"/>
    <cellStyle name="Comma 18 2 2 5 6" xfId="47401"/>
    <cellStyle name="Comma 18 2 2 5 6 2" xfId="47402"/>
    <cellStyle name="Comma 18 2 2 5 6 3" xfId="47403"/>
    <cellStyle name="Comma 18 2 2 5 7" xfId="47404"/>
    <cellStyle name="Comma 18 2 2 5 7 2" xfId="47405"/>
    <cellStyle name="Comma 18 2 2 5 8" xfId="47406"/>
    <cellStyle name="Comma 18 2 2 5 9" xfId="47407"/>
    <cellStyle name="Comma 18 2 2 6" xfId="47408"/>
    <cellStyle name="Comma 18 2 2 6 2" xfId="47409"/>
    <cellStyle name="Comma 18 2 2 6 2 2" xfId="47410"/>
    <cellStyle name="Comma 18 2 2 6 2 3" xfId="47411"/>
    <cellStyle name="Comma 18 2 2 6 3" xfId="47412"/>
    <cellStyle name="Comma 18 2 2 6 3 2" xfId="47413"/>
    <cellStyle name="Comma 18 2 2 6 3 3" xfId="47414"/>
    <cellStyle name="Comma 18 2 2 6 4" xfId="47415"/>
    <cellStyle name="Comma 18 2 2 6 4 2" xfId="47416"/>
    <cellStyle name="Comma 18 2 2 6 5" xfId="47417"/>
    <cellStyle name="Comma 18 2 2 6 6" xfId="47418"/>
    <cellStyle name="Comma 18 2 2 7" xfId="47419"/>
    <cellStyle name="Comma 18 2 2 7 2" xfId="47420"/>
    <cellStyle name="Comma 18 2 2 7 2 2" xfId="47421"/>
    <cellStyle name="Comma 18 2 2 7 2 3" xfId="47422"/>
    <cellStyle name="Comma 18 2 2 7 3" xfId="47423"/>
    <cellStyle name="Comma 18 2 2 7 3 2" xfId="47424"/>
    <cellStyle name="Comma 18 2 2 7 3 3" xfId="47425"/>
    <cellStyle name="Comma 18 2 2 7 4" xfId="47426"/>
    <cellStyle name="Comma 18 2 2 7 4 2" xfId="47427"/>
    <cellStyle name="Comma 18 2 2 7 5" xfId="47428"/>
    <cellStyle name="Comma 18 2 2 7 6" xfId="47429"/>
    <cellStyle name="Comma 18 2 2 8" xfId="47430"/>
    <cellStyle name="Comma 18 2 2 8 2" xfId="47431"/>
    <cellStyle name="Comma 18 2 2 8 2 2" xfId="47432"/>
    <cellStyle name="Comma 18 2 2 8 2 3" xfId="47433"/>
    <cellStyle name="Comma 18 2 2 8 3" xfId="47434"/>
    <cellStyle name="Comma 18 2 2 8 3 2" xfId="47435"/>
    <cellStyle name="Comma 18 2 2 8 4" xfId="47436"/>
    <cellStyle name="Comma 18 2 2 8 5" xfId="47437"/>
    <cellStyle name="Comma 18 2 2 9" xfId="47438"/>
    <cellStyle name="Comma 18 2 2 9 2" xfId="47439"/>
    <cellStyle name="Comma 18 2 2 9 3" xfId="47440"/>
    <cellStyle name="Comma 18 2 3" xfId="47441"/>
    <cellStyle name="Comma 18 2 3 10" xfId="47442"/>
    <cellStyle name="Comma 18 2 3 10 2" xfId="47443"/>
    <cellStyle name="Comma 18 2 3 11" xfId="47444"/>
    <cellStyle name="Comma 18 2 3 12" xfId="47445"/>
    <cellStyle name="Comma 18 2 3 2" xfId="47446"/>
    <cellStyle name="Comma 18 2 3 2 10" xfId="47447"/>
    <cellStyle name="Comma 18 2 3 2 2" xfId="47448"/>
    <cellStyle name="Comma 18 2 3 2 2 2" xfId="47449"/>
    <cellStyle name="Comma 18 2 3 2 2 2 2" xfId="47450"/>
    <cellStyle name="Comma 18 2 3 2 2 2 2 2" xfId="47451"/>
    <cellStyle name="Comma 18 2 3 2 2 2 2 3" xfId="47452"/>
    <cellStyle name="Comma 18 2 3 2 2 2 3" xfId="47453"/>
    <cellStyle name="Comma 18 2 3 2 2 2 3 2" xfId="47454"/>
    <cellStyle name="Comma 18 2 3 2 2 2 3 3" xfId="47455"/>
    <cellStyle name="Comma 18 2 3 2 2 2 4" xfId="47456"/>
    <cellStyle name="Comma 18 2 3 2 2 2 4 2" xfId="47457"/>
    <cellStyle name="Comma 18 2 3 2 2 2 5" xfId="47458"/>
    <cellStyle name="Comma 18 2 3 2 2 2 6" xfId="47459"/>
    <cellStyle name="Comma 18 2 3 2 2 3" xfId="47460"/>
    <cellStyle name="Comma 18 2 3 2 2 3 2" xfId="47461"/>
    <cellStyle name="Comma 18 2 3 2 2 3 2 2" xfId="47462"/>
    <cellStyle name="Comma 18 2 3 2 2 3 2 3" xfId="47463"/>
    <cellStyle name="Comma 18 2 3 2 2 3 3" xfId="47464"/>
    <cellStyle name="Comma 18 2 3 2 2 3 3 2" xfId="47465"/>
    <cellStyle name="Comma 18 2 3 2 2 3 3 3" xfId="47466"/>
    <cellStyle name="Comma 18 2 3 2 2 3 4" xfId="47467"/>
    <cellStyle name="Comma 18 2 3 2 2 3 4 2" xfId="47468"/>
    <cellStyle name="Comma 18 2 3 2 2 3 5" xfId="47469"/>
    <cellStyle name="Comma 18 2 3 2 2 3 6" xfId="47470"/>
    <cellStyle name="Comma 18 2 3 2 2 4" xfId="47471"/>
    <cellStyle name="Comma 18 2 3 2 2 4 2" xfId="47472"/>
    <cellStyle name="Comma 18 2 3 2 2 4 2 2" xfId="47473"/>
    <cellStyle name="Comma 18 2 3 2 2 4 2 3" xfId="47474"/>
    <cellStyle name="Comma 18 2 3 2 2 4 3" xfId="47475"/>
    <cellStyle name="Comma 18 2 3 2 2 4 3 2" xfId="47476"/>
    <cellStyle name="Comma 18 2 3 2 2 4 4" xfId="47477"/>
    <cellStyle name="Comma 18 2 3 2 2 4 5" xfId="47478"/>
    <cellStyle name="Comma 18 2 3 2 2 5" xfId="47479"/>
    <cellStyle name="Comma 18 2 3 2 2 5 2" xfId="47480"/>
    <cellStyle name="Comma 18 2 3 2 2 5 3" xfId="47481"/>
    <cellStyle name="Comma 18 2 3 2 2 6" xfId="47482"/>
    <cellStyle name="Comma 18 2 3 2 2 6 2" xfId="47483"/>
    <cellStyle name="Comma 18 2 3 2 2 6 3" xfId="47484"/>
    <cellStyle name="Comma 18 2 3 2 2 7" xfId="47485"/>
    <cellStyle name="Comma 18 2 3 2 2 7 2" xfId="47486"/>
    <cellStyle name="Comma 18 2 3 2 2 8" xfId="47487"/>
    <cellStyle name="Comma 18 2 3 2 2 9" xfId="47488"/>
    <cellStyle name="Comma 18 2 3 2 3" xfId="47489"/>
    <cellStyle name="Comma 18 2 3 2 3 2" xfId="47490"/>
    <cellStyle name="Comma 18 2 3 2 3 2 2" xfId="47491"/>
    <cellStyle name="Comma 18 2 3 2 3 2 3" xfId="47492"/>
    <cellStyle name="Comma 18 2 3 2 3 3" xfId="47493"/>
    <cellStyle name="Comma 18 2 3 2 3 3 2" xfId="47494"/>
    <cellStyle name="Comma 18 2 3 2 3 3 3" xfId="47495"/>
    <cellStyle name="Comma 18 2 3 2 3 4" xfId="47496"/>
    <cellStyle name="Comma 18 2 3 2 3 4 2" xfId="47497"/>
    <cellStyle name="Comma 18 2 3 2 3 5" xfId="47498"/>
    <cellStyle name="Comma 18 2 3 2 3 6" xfId="47499"/>
    <cellStyle name="Comma 18 2 3 2 4" xfId="47500"/>
    <cellStyle name="Comma 18 2 3 2 4 2" xfId="47501"/>
    <cellStyle name="Comma 18 2 3 2 4 2 2" xfId="47502"/>
    <cellStyle name="Comma 18 2 3 2 4 2 3" xfId="47503"/>
    <cellStyle name="Comma 18 2 3 2 4 3" xfId="47504"/>
    <cellStyle name="Comma 18 2 3 2 4 3 2" xfId="47505"/>
    <cellStyle name="Comma 18 2 3 2 4 3 3" xfId="47506"/>
    <cellStyle name="Comma 18 2 3 2 4 4" xfId="47507"/>
    <cellStyle name="Comma 18 2 3 2 4 4 2" xfId="47508"/>
    <cellStyle name="Comma 18 2 3 2 4 5" xfId="47509"/>
    <cellStyle name="Comma 18 2 3 2 4 6" xfId="47510"/>
    <cellStyle name="Comma 18 2 3 2 5" xfId="47511"/>
    <cellStyle name="Comma 18 2 3 2 5 2" xfId="47512"/>
    <cellStyle name="Comma 18 2 3 2 5 2 2" xfId="47513"/>
    <cellStyle name="Comma 18 2 3 2 5 2 3" xfId="47514"/>
    <cellStyle name="Comma 18 2 3 2 5 3" xfId="47515"/>
    <cellStyle name="Comma 18 2 3 2 5 3 2" xfId="47516"/>
    <cellStyle name="Comma 18 2 3 2 5 4" xfId="47517"/>
    <cellStyle name="Comma 18 2 3 2 5 5" xfId="47518"/>
    <cellStyle name="Comma 18 2 3 2 6" xfId="47519"/>
    <cellStyle name="Comma 18 2 3 2 6 2" xfId="47520"/>
    <cellStyle name="Comma 18 2 3 2 6 3" xfId="47521"/>
    <cellStyle name="Comma 18 2 3 2 7" xfId="47522"/>
    <cellStyle name="Comma 18 2 3 2 7 2" xfId="47523"/>
    <cellStyle name="Comma 18 2 3 2 7 3" xfId="47524"/>
    <cellStyle name="Comma 18 2 3 2 8" xfId="47525"/>
    <cellStyle name="Comma 18 2 3 2 8 2" xfId="47526"/>
    <cellStyle name="Comma 18 2 3 2 9" xfId="47527"/>
    <cellStyle name="Comma 18 2 3 3" xfId="47528"/>
    <cellStyle name="Comma 18 2 3 3 2" xfId="47529"/>
    <cellStyle name="Comma 18 2 3 3 2 2" xfId="47530"/>
    <cellStyle name="Comma 18 2 3 3 2 2 2" xfId="47531"/>
    <cellStyle name="Comma 18 2 3 3 2 2 3" xfId="47532"/>
    <cellStyle name="Comma 18 2 3 3 2 3" xfId="47533"/>
    <cellStyle name="Comma 18 2 3 3 2 3 2" xfId="47534"/>
    <cellStyle name="Comma 18 2 3 3 2 3 3" xfId="47535"/>
    <cellStyle name="Comma 18 2 3 3 2 4" xfId="47536"/>
    <cellStyle name="Comma 18 2 3 3 2 4 2" xfId="47537"/>
    <cellStyle name="Comma 18 2 3 3 2 5" xfId="47538"/>
    <cellStyle name="Comma 18 2 3 3 2 6" xfId="47539"/>
    <cellStyle name="Comma 18 2 3 3 3" xfId="47540"/>
    <cellStyle name="Comma 18 2 3 3 3 2" xfId="47541"/>
    <cellStyle name="Comma 18 2 3 3 3 2 2" xfId="47542"/>
    <cellStyle name="Comma 18 2 3 3 3 2 3" xfId="47543"/>
    <cellStyle name="Comma 18 2 3 3 3 3" xfId="47544"/>
    <cellStyle name="Comma 18 2 3 3 3 3 2" xfId="47545"/>
    <cellStyle name="Comma 18 2 3 3 3 3 3" xfId="47546"/>
    <cellStyle name="Comma 18 2 3 3 3 4" xfId="47547"/>
    <cellStyle name="Comma 18 2 3 3 3 4 2" xfId="47548"/>
    <cellStyle name="Comma 18 2 3 3 3 5" xfId="47549"/>
    <cellStyle name="Comma 18 2 3 3 3 6" xfId="47550"/>
    <cellStyle name="Comma 18 2 3 3 4" xfId="47551"/>
    <cellStyle name="Comma 18 2 3 3 4 2" xfId="47552"/>
    <cellStyle name="Comma 18 2 3 3 4 2 2" xfId="47553"/>
    <cellStyle name="Comma 18 2 3 3 4 2 3" xfId="47554"/>
    <cellStyle name="Comma 18 2 3 3 4 3" xfId="47555"/>
    <cellStyle name="Comma 18 2 3 3 4 3 2" xfId="47556"/>
    <cellStyle name="Comma 18 2 3 3 4 4" xfId="47557"/>
    <cellStyle name="Comma 18 2 3 3 4 5" xfId="47558"/>
    <cellStyle name="Comma 18 2 3 3 5" xfId="47559"/>
    <cellStyle name="Comma 18 2 3 3 5 2" xfId="47560"/>
    <cellStyle name="Comma 18 2 3 3 5 3" xfId="47561"/>
    <cellStyle name="Comma 18 2 3 3 6" xfId="47562"/>
    <cellStyle name="Comma 18 2 3 3 6 2" xfId="47563"/>
    <cellStyle name="Comma 18 2 3 3 6 3" xfId="47564"/>
    <cellStyle name="Comma 18 2 3 3 7" xfId="47565"/>
    <cellStyle name="Comma 18 2 3 3 7 2" xfId="47566"/>
    <cellStyle name="Comma 18 2 3 3 8" xfId="47567"/>
    <cellStyle name="Comma 18 2 3 3 9" xfId="47568"/>
    <cellStyle name="Comma 18 2 3 4" xfId="47569"/>
    <cellStyle name="Comma 18 2 3 4 2" xfId="47570"/>
    <cellStyle name="Comma 18 2 3 4 2 2" xfId="47571"/>
    <cellStyle name="Comma 18 2 3 4 2 2 2" xfId="47572"/>
    <cellStyle name="Comma 18 2 3 4 2 2 3" xfId="47573"/>
    <cellStyle name="Comma 18 2 3 4 2 3" xfId="47574"/>
    <cellStyle name="Comma 18 2 3 4 2 3 2" xfId="47575"/>
    <cellStyle name="Comma 18 2 3 4 2 3 3" xfId="47576"/>
    <cellStyle name="Comma 18 2 3 4 2 4" xfId="47577"/>
    <cellStyle name="Comma 18 2 3 4 2 4 2" xfId="47578"/>
    <cellStyle name="Comma 18 2 3 4 2 5" xfId="47579"/>
    <cellStyle name="Comma 18 2 3 4 2 6" xfId="47580"/>
    <cellStyle name="Comma 18 2 3 4 3" xfId="47581"/>
    <cellStyle name="Comma 18 2 3 4 3 2" xfId="47582"/>
    <cellStyle name="Comma 18 2 3 4 3 2 2" xfId="47583"/>
    <cellStyle name="Comma 18 2 3 4 3 2 3" xfId="47584"/>
    <cellStyle name="Comma 18 2 3 4 3 3" xfId="47585"/>
    <cellStyle name="Comma 18 2 3 4 3 3 2" xfId="47586"/>
    <cellStyle name="Comma 18 2 3 4 3 3 3" xfId="47587"/>
    <cellStyle name="Comma 18 2 3 4 3 4" xfId="47588"/>
    <cellStyle name="Comma 18 2 3 4 3 4 2" xfId="47589"/>
    <cellStyle name="Comma 18 2 3 4 3 5" xfId="47590"/>
    <cellStyle name="Comma 18 2 3 4 3 6" xfId="47591"/>
    <cellStyle name="Comma 18 2 3 4 4" xfId="47592"/>
    <cellStyle name="Comma 18 2 3 4 4 2" xfId="47593"/>
    <cellStyle name="Comma 18 2 3 4 4 2 2" xfId="47594"/>
    <cellStyle name="Comma 18 2 3 4 4 2 3" xfId="47595"/>
    <cellStyle name="Comma 18 2 3 4 4 3" xfId="47596"/>
    <cellStyle name="Comma 18 2 3 4 4 3 2" xfId="47597"/>
    <cellStyle name="Comma 18 2 3 4 4 4" xfId="47598"/>
    <cellStyle name="Comma 18 2 3 4 4 5" xfId="47599"/>
    <cellStyle name="Comma 18 2 3 4 5" xfId="47600"/>
    <cellStyle name="Comma 18 2 3 4 5 2" xfId="47601"/>
    <cellStyle name="Comma 18 2 3 4 5 3" xfId="47602"/>
    <cellStyle name="Comma 18 2 3 4 6" xfId="47603"/>
    <cellStyle name="Comma 18 2 3 4 6 2" xfId="47604"/>
    <cellStyle name="Comma 18 2 3 4 6 3" xfId="47605"/>
    <cellStyle name="Comma 18 2 3 4 7" xfId="47606"/>
    <cellStyle name="Comma 18 2 3 4 7 2" xfId="47607"/>
    <cellStyle name="Comma 18 2 3 4 8" xfId="47608"/>
    <cellStyle name="Comma 18 2 3 4 9" xfId="47609"/>
    <cellStyle name="Comma 18 2 3 5" xfId="47610"/>
    <cellStyle name="Comma 18 2 3 5 2" xfId="47611"/>
    <cellStyle name="Comma 18 2 3 5 2 2" xfId="47612"/>
    <cellStyle name="Comma 18 2 3 5 2 3" xfId="47613"/>
    <cellStyle name="Comma 18 2 3 5 3" xfId="47614"/>
    <cellStyle name="Comma 18 2 3 5 3 2" xfId="47615"/>
    <cellStyle name="Comma 18 2 3 5 3 3" xfId="47616"/>
    <cellStyle name="Comma 18 2 3 5 4" xfId="47617"/>
    <cellStyle name="Comma 18 2 3 5 4 2" xfId="47618"/>
    <cellStyle name="Comma 18 2 3 5 5" xfId="47619"/>
    <cellStyle name="Comma 18 2 3 5 6" xfId="47620"/>
    <cellStyle name="Comma 18 2 3 6" xfId="47621"/>
    <cellStyle name="Comma 18 2 3 6 2" xfId="47622"/>
    <cellStyle name="Comma 18 2 3 6 2 2" xfId="47623"/>
    <cellStyle name="Comma 18 2 3 6 2 3" xfId="47624"/>
    <cellStyle name="Comma 18 2 3 6 3" xfId="47625"/>
    <cellStyle name="Comma 18 2 3 6 3 2" xfId="47626"/>
    <cellStyle name="Comma 18 2 3 6 3 3" xfId="47627"/>
    <cellStyle name="Comma 18 2 3 6 4" xfId="47628"/>
    <cellStyle name="Comma 18 2 3 6 4 2" xfId="47629"/>
    <cellStyle name="Comma 18 2 3 6 5" xfId="47630"/>
    <cellStyle name="Comma 18 2 3 6 6" xfId="47631"/>
    <cellStyle name="Comma 18 2 3 7" xfId="47632"/>
    <cellStyle name="Comma 18 2 3 7 2" xfId="47633"/>
    <cellStyle name="Comma 18 2 3 7 2 2" xfId="47634"/>
    <cellStyle name="Comma 18 2 3 7 2 3" xfId="47635"/>
    <cellStyle name="Comma 18 2 3 7 3" xfId="47636"/>
    <cellStyle name="Comma 18 2 3 7 3 2" xfId="47637"/>
    <cellStyle name="Comma 18 2 3 7 4" xfId="47638"/>
    <cellStyle name="Comma 18 2 3 7 5" xfId="47639"/>
    <cellStyle name="Comma 18 2 3 8" xfId="47640"/>
    <cellStyle name="Comma 18 2 3 8 2" xfId="47641"/>
    <cellStyle name="Comma 18 2 3 8 3" xfId="47642"/>
    <cellStyle name="Comma 18 2 3 9" xfId="47643"/>
    <cellStyle name="Comma 18 2 3 9 2" xfId="47644"/>
    <cellStyle name="Comma 18 2 3 9 3" xfId="47645"/>
    <cellStyle name="Comma 18 2 4" xfId="47646"/>
    <cellStyle name="Comma 18 2 4 10" xfId="47647"/>
    <cellStyle name="Comma 18 2 4 2" xfId="47648"/>
    <cellStyle name="Comma 18 2 4 2 2" xfId="47649"/>
    <cellStyle name="Comma 18 2 4 2 2 2" xfId="47650"/>
    <cellStyle name="Comma 18 2 4 2 2 2 2" xfId="47651"/>
    <cellStyle name="Comma 18 2 4 2 2 2 3" xfId="47652"/>
    <cellStyle name="Comma 18 2 4 2 2 3" xfId="47653"/>
    <cellStyle name="Comma 18 2 4 2 2 3 2" xfId="47654"/>
    <cellStyle name="Comma 18 2 4 2 2 3 3" xfId="47655"/>
    <cellStyle name="Comma 18 2 4 2 2 4" xfId="47656"/>
    <cellStyle name="Comma 18 2 4 2 2 4 2" xfId="47657"/>
    <cellStyle name="Comma 18 2 4 2 2 5" xfId="47658"/>
    <cellStyle name="Comma 18 2 4 2 2 6" xfId="47659"/>
    <cellStyle name="Comma 18 2 4 2 3" xfId="47660"/>
    <cellStyle name="Comma 18 2 4 2 3 2" xfId="47661"/>
    <cellStyle name="Comma 18 2 4 2 3 2 2" xfId="47662"/>
    <cellStyle name="Comma 18 2 4 2 3 2 3" xfId="47663"/>
    <cellStyle name="Comma 18 2 4 2 3 3" xfId="47664"/>
    <cellStyle name="Comma 18 2 4 2 3 3 2" xfId="47665"/>
    <cellStyle name="Comma 18 2 4 2 3 3 3" xfId="47666"/>
    <cellStyle name="Comma 18 2 4 2 3 4" xfId="47667"/>
    <cellStyle name="Comma 18 2 4 2 3 4 2" xfId="47668"/>
    <cellStyle name="Comma 18 2 4 2 3 5" xfId="47669"/>
    <cellStyle name="Comma 18 2 4 2 3 6" xfId="47670"/>
    <cellStyle name="Comma 18 2 4 2 4" xfId="47671"/>
    <cellStyle name="Comma 18 2 4 2 4 2" xfId="47672"/>
    <cellStyle name="Comma 18 2 4 2 4 2 2" xfId="47673"/>
    <cellStyle name="Comma 18 2 4 2 4 2 3" xfId="47674"/>
    <cellStyle name="Comma 18 2 4 2 4 3" xfId="47675"/>
    <cellStyle name="Comma 18 2 4 2 4 3 2" xfId="47676"/>
    <cellStyle name="Comma 18 2 4 2 4 4" xfId="47677"/>
    <cellStyle name="Comma 18 2 4 2 4 5" xfId="47678"/>
    <cellStyle name="Comma 18 2 4 2 5" xfId="47679"/>
    <cellStyle name="Comma 18 2 4 2 5 2" xfId="47680"/>
    <cellStyle name="Comma 18 2 4 2 5 3" xfId="47681"/>
    <cellStyle name="Comma 18 2 4 2 6" xfId="47682"/>
    <cellStyle name="Comma 18 2 4 2 6 2" xfId="47683"/>
    <cellStyle name="Comma 18 2 4 2 6 3" xfId="47684"/>
    <cellStyle name="Comma 18 2 4 2 7" xfId="47685"/>
    <cellStyle name="Comma 18 2 4 2 7 2" xfId="47686"/>
    <cellStyle name="Comma 18 2 4 2 8" xfId="47687"/>
    <cellStyle name="Comma 18 2 4 2 9" xfId="47688"/>
    <cellStyle name="Comma 18 2 4 3" xfId="47689"/>
    <cellStyle name="Comma 18 2 4 3 2" xfId="47690"/>
    <cellStyle name="Comma 18 2 4 3 2 2" xfId="47691"/>
    <cellStyle name="Comma 18 2 4 3 2 3" xfId="47692"/>
    <cellStyle name="Comma 18 2 4 3 3" xfId="47693"/>
    <cellStyle name="Comma 18 2 4 3 3 2" xfId="47694"/>
    <cellStyle name="Comma 18 2 4 3 3 3" xfId="47695"/>
    <cellStyle name="Comma 18 2 4 3 4" xfId="47696"/>
    <cellStyle name="Comma 18 2 4 3 4 2" xfId="47697"/>
    <cellStyle name="Comma 18 2 4 3 5" xfId="47698"/>
    <cellStyle name="Comma 18 2 4 3 6" xfId="47699"/>
    <cellStyle name="Comma 18 2 4 4" xfId="47700"/>
    <cellStyle name="Comma 18 2 4 4 2" xfId="47701"/>
    <cellStyle name="Comma 18 2 4 4 2 2" xfId="47702"/>
    <cellStyle name="Comma 18 2 4 4 2 3" xfId="47703"/>
    <cellStyle name="Comma 18 2 4 4 3" xfId="47704"/>
    <cellStyle name="Comma 18 2 4 4 3 2" xfId="47705"/>
    <cellStyle name="Comma 18 2 4 4 3 3" xfId="47706"/>
    <cellStyle name="Comma 18 2 4 4 4" xfId="47707"/>
    <cellStyle name="Comma 18 2 4 4 4 2" xfId="47708"/>
    <cellStyle name="Comma 18 2 4 4 5" xfId="47709"/>
    <cellStyle name="Comma 18 2 4 4 6" xfId="47710"/>
    <cellStyle name="Comma 18 2 4 5" xfId="47711"/>
    <cellStyle name="Comma 18 2 4 5 2" xfId="47712"/>
    <cellStyle name="Comma 18 2 4 5 2 2" xfId="47713"/>
    <cellStyle name="Comma 18 2 4 5 2 3" xfId="47714"/>
    <cellStyle name="Comma 18 2 4 5 3" xfId="47715"/>
    <cellStyle name="Comma 18 2 4 5 3 2" xfId="47716"/>
    <cellStyle name="Comma 18 2 4 5 4" xfId="47717"/>
    <cellStyle name="Comma 18 2 4 5 5" xfId="47718"/>
    <cellStyle name="Comma 18 2 4 6" xfId="47719"/>
    <cellStyle name="Comma 18 2 4 6 2" xfId="47720"/>
    <cellStyle name="Comma 18 2 4 6 3" xfId="47721"/>
    <cellStyle name="Comma 18 2 4 7" xfId="47722"/>
    <cellStyle name="Comma 18 2 4 7 2" xfId="47723"/>
    <cellStyle name="Comma 18 2 4 7 3" xfId="47724"/>
    <cellStyle name="Comma 18 2 4 8" xfId="47725"/>
    <cellStyle name="Comma 18 2 4 8 2" xfId="47726"/>
    <cellStyle name="Comma 18 2 4 9" xfId="47727"/>
    <cellStyle name="Comma 18 2 5" xfId="47728"/>
    <cellStyle name="Comma 18 2 5 2" xfId="47729"/>
    <cellStyle name="Comma 18 2 5 2 2" xfId="47730"/>
    <cellStyle name="Comma 18 2 5 2 2 2" xfId="47731"/>
    <cellStyle name="Comma 18 2 5 2 2 3" xfId="47732"/>
    <cellStyle name="Comma 18 2 5 2 3" xfId="47733"/>
    <cellStyle name="Comma 18 2 5 2 3 2" xfId="47734"/>
    <cellStyle name="Comma 18 2 5 2 3 3" xfId="47735"/>
    <cellStyle name="Comma 18 2 5 2 4" xfId="47736"/>
    <cellStyle name="Comma 18 2 5 2 4 2" xfId="47737"/>
    <cellStyle name="Comma 18 2 5 2 5" xfId="47738"/>
    <cellStyle name="Comma 18 2 5 2 6" xfId="47739"/>
    <cellStyle name="Comma 18 2 5 3" xfId="47740"/>
    <cellStyle name="Comma 18 2 5 3 2" xfId="47741"/>
    <cellStyle name="Comma 18 2 5 3 2 2" xfId="47742"/>
    <cellStyle name="Comma 18 2 5 3 2 3" xfId="47743"/>
    <cellStyle name="Comma 18 2 5 3 3" xfId="47744"/>
    <cellStyle name="Comma 18 2 5 3 3 2" xfId="47745"/>
    <cellStyle name="Comma 18 2 5 3 3 3" xfId="47746"/>
    <cellStyle name="Comma 18 2 5 3 4" xfId="47747"/>
    <cellStyle name="Comma 18 2 5 3 4 2" xfId="47748"/>
    <cellStyle name="Comma 18 2 5 3 5" xfId="47749"/>
    <cellStyle name="Comma 18 2 5 3 6" xfId="47750"/>
    <cellStyle name="Comma 18 2 5 4" xfId="47751"/>
    <cellStyle name="Comma 18 2 5 4 2" xfId="47752"/>
    <cellStyle name="Comma 18 2 5 4 2 2" xfId="47753"/>
    <cellStyle name="Comma 18 2 5 4 2 3" xfId="47754"/>
    <cellStyle name="Comma 18 2 5 4 3" xfId="47755"/>
    <cellStyle name="Comma 18 2 5 4 3 2" xfId="47756"/>
    <cellStyle name="Comma 18 2 5 4 4" xfId="47757"/>
    <cellStyle name="Comma 18 2 5 4 5" xfId="47758"/>
    <cellStyle name="Comma 18 2 5 5" xfId="47759"/>
    <cellStyle name="Comma 18 2 5 5 2" xfId="47760"/>
    <cellStyle name="Comma 18 2 5 5 3" xfId="47761"/>
    <cellStyle name="Comma 18 2 5 6" xfId="47762"/>
    <cellStyle name="Comma 18 2 5 6 2" xfId="47763"/>
    <cellStyle name="Comma 18 2 5 6 3" xfId="47764"/>
    <cellStyle name="Comma 18 2 5 7" xfId="47765"/>
    <cellStyle name="Comma 18 2 5 7 2" xfId="47766"/>
    <cellStyle name="Comma 18 2 5 8" xfId="47767"/>
    <cellStyle name="Comma 18 2 5 9" xfId="47768"/>
    <cellStyle name="Comma 18 2 6" xfId="47769"/>
    <cellStyle name="Comma 18 2 6 2" xfId="47770"/>
    <cellStyle name="Comma 18 2 6 2 2" xfId="47771"/>
    <cellStyle name="Comma 18 2 6 2 2 2" xfId="47772"/>
    <cellStyle name="Comma 18 2 6 2 2 3" xfId="47773"/>
    <cellStyle name="Comma 18 2 6 2 3" xfId="47774"/>
    <cellStyle name="Comma 18 2 6 2 3 2" xfId="47775"/>
    <cellStyle name="Comma 18 2 6 2 3 3" xfId="47776"/>
    <cellStyle name="Comma 18 2 6 2 4" xfId="47777"/>
    <cellStyle name="Comma 18 2 6 2 4 2" xfId="47778"/>
    <cellStyle name="Comma 18 2 6 2 5" xfId="47779"/>
    <cellStyle name="Comma 18 2 6 2 6" xfId="47780"/>
    <cellStyle name="Comma 18 2 6 3" xfId="47781"/>
    <cellStyle name="Comma 18 2 6 3 2" xfId="47782"/>
    <cellStyle name="Comma 18 2 6 3 2 2" xfId="47783"/>
    <cellStyle name="Comma 18 2 6 3 2 3" xfId="47784"/>
    <cellStyle name="Comma 18 2 6 3 3" xfId="47785"/>
    <cellStyle name="Comma 18 2 6 3 3 2" xfId="47786"/>
    <cellStyle name="Comma 18 2 6 3 3 3" xfId="47787"/>
    <cellStyle name="Comma 18 2 6 3 4" xfId="47788"/>
    <cellStyle name="Comma 18 2 6 3 4 2" xfId="47789"/>
    <cellStyle name="Comma 18 2 6 3 5" xfId="47790"/>
    <cellStyle name="Comma 18 2 6 3 6" xfId="47791"/>
    <cellStyle name="Comma 18 2 6 4" xfId="47792"/>
    <cellStyle name="Comma 18 2 6 4 2" xfId="47793"/>
    <cellStyle name="Comma 18 2 6 4 2 2" xfId="47794"/>
    <cellStyle name="Comma 18 2 6 4 2 3" xfId="47795"/>
    <cellStyle name="Comma 18 2 6 4 3" xfId="47796"/>
    <cellStyle name="Comma 18 2 6 4 3 2" xfId="47797"/>
    <cellStyle name="Comma 18 2 6 4 4" xfId="47798"/>
    <cellStyle name="Comma 18 2 6 4 5" xfId="47799"/>
    <cellStyle name="Comma 18 2 6 5" xfId="47800"/>
    <cellStyle name="Comma 18 2 6 5 2" xfId="47801"/>
    <cellStyle name="Comma 18 2 6 5 3" xfId="47802"/>
    <cellStyle name="Comma 18 2 6 6" xfId="47803"/>
    <cellStyle name="Comma 18 2 6 6 2" xfId="47804"/>
    <cellStyle name="Comma 18 2 6 6 3" xfId="47805"/>
    <cellStyle name="Comma 18 2 6 7" xfId="47806"/>
    <cellStyle name="Comma 18 2 6 7 2" xfId="47807"/>
    <cellStyle name="Comma 18 2 6 8" xfId="47808"/>
    <cellStyle name="Comma 18 2 6 9" xfId="47809"/>
    <cellStyle name="Comma 18 2 7" xfId="47810"/>
    <cellStyle name="Comma 18 2 7 2" xfId="47811"/>
    <cellStyle name="Comma 18 2 7 2 2" xfId="47812"/>
    <cellStyle name="Comma 18 2 7 2 3" xfId="47813"/>
    <cellStyle name="Comma 18 2 7 3" xfId="47814"/>
    <cellStyle name="Comma 18 2 7 3 2" xfId="47815"/>
    <cellStyle name="Comma 18 2 7 3 3" xfId="47816"/>
    <cellStyle name="Comma 18 2 7 4" xfId="47817"/>
    <cellStyle name="Comma 18 2 7 4 2" xfId="47818"/>
    <cellStyle name="Comma 18 2 7 5" xfId="47819"/>
    <cellStyle name="Comma 18 2 7 6" xfId="47820"/>
    <cellStyle name="Comma 18 2 8" xfId="47821"/>
    <cellStyle name="Comma 18 2 8 2" xfId="47822"/>
    <cellStyle name="Comma 18 2 8 2 2" xfId="47823"/>
    <cellStyle name="Comma 18 2 8 2 3" xfId="47824"/>
    <cellStyle name="Comma 18 2 8 3" xfId="47825"/>
    <cellStyle name="Comma 18 2 8 3 2" xfId="47826"/>
    <cellStyle name="Comma 18 2 8 3 3" xfId="47827"/>
    <cellStyle name="Comma 18 2 8 4" xfId="47828"/>
    <cellStyle name="Comma 18 2 8 4 2" xfId="47829"/>
    <cellStyle name="Comma 18 2 8 5" xfId="47830"/>
    <cellStyle name="Comma 18 2 8 6" xfId="47831"/>
    <cellStyle name="Comma 18 2 9" xfId="47832"/>
    <cellStyle name="Comma 18 2 9 2" xfId="47833"/>
    <cellStyle name="Comma 18 2 9 2 2" xfId="47834"/>
    <cellStyle name="Comma 18 2 9 2 3" xfId="47835"/>
    <cellStyle name="Comma 18 2 9 3" xfId="47836"/>
    <cellStyle name="Comma 18 2 9 3 2" xfId="47837"/>
    <cellStyle name="Comma 18 2 9 4" xfId="47838"/>
    <cellStyle name="Comma 18 2 9 5" xfId="47839"/>
    <cellStyle name="Comma 18 3" xfId="9476"/>
    <cellStyle name="Comma 18 3 10" xfId="47840"/>
    <cellStyle name="Comma 18 3 10 2" xfId="47841"/>
    <cellStyle name="Comma 18 3 10 3" xfId="47842"/>
    <cellStyle name="Comma 18 3 11" xfId="47843"/>
    <cellStyle name="Comma 18 3 11 2" xfId="47844"/>
    <cellStyle name="Comma 18 3 12" xfId="47845"/>
    <cellStyle name="Comma 18 3 13" xfId="47846"/>
    <cellStyle name="Comma 18 3 2" xfId="47847"/>
    <cellStyle name="Comma 18 3 2 10" xfId="47848"/>
    <cellStyle name="Comma 18 3 2 10 2" xfId="47849"/>
    <cellStyle name="Comma 18 3 2 11" xfId="47850"/>
    <cellStyle name="Comma 18 3 2 12" xfId="47851"/>
    <cellStyle name="Comma 18 3 2 2" xfId="47852"/>
    <cellStyle name="Comma 18 3 2 2 10" xfId="47853"/>
    <cellStyle name="Comma 18 3 2 2 2" xfId="47854"/>
    <cellStyle name="Comma 18 3 2 2 2 2" xfId="47855"/>
    <cellStyle name="Comma 18 3 2 2 2 2 2" xfId="47856"/>
    <cellStyle name="Comma 18 3 2 2 2 2 2 2" xfId="47857"/>
    <cellStyle name="Comma 18 3 2 2 2 2 2 3" xfId="47858"/>
    <cellStyle name="Comma 18 3 2 2 2 2 3" xfId="47859"/>
    <cellStyle name="Comma 18 3 2 2 2 2 3 2" xfId="47860"/>
    <cellStyle name="Comma 18 3 2 2 2 2 3 3" xfId="47861"/>
    <cellStyle name="Comma 18 3 2 2 2 2 4" xfId="47862"/>
    <cellStyle name="Comma 18 3 2 2 2 2 4 2" xfId="47863"/>
    <cellStyle name="Comma 18 3 2 2 2 2 5" xfId="47864"/>
    <cellStyle name="Comma 18 3 2 2 2 2 6" xfId="47865"/>
    <cellStyle name="Comma 18 3 2 2 2 3" xfId="47866"/>
    <cellStyle name="Comma 18 3 2 2 2 3 2" xfId="47867"/>
    <cellStyle name="Comma 18 3 2 2 2 3 2 2" xfId="47868"/>
    <cellStyle name="Comma 18 3 2 2 2 3 2 3" xfId="47869"/>
    <cellStyle name="Comma 18 3 2 2 2 3 3" xfId="47870"/>
    <cellStyle name="Comma 18 3 2 2 2 3 3 2" xfId="47871"/>
    <cellStyle name="Comma 18 3 2 2 2 3 3 3" xfId="47872"/>
    <cellStyle name="Comma 18 3 2 2 2 3 4" xfId="47873"/>
    <cellStyle name="Comma 18 3 2 2 2 3 4 2" xfId="47874"/>
    <cellStyle name="Comma 18 3 2 2 2 3 5" xfId="47875"/>
    <cellStyle name="Comma 18 3 2 2 2 3 6" xfId="47876"/>
    <cellStyle name="Comma 18 3 2 2 2 4" xfId="47877"/>
    <cellStyle name="Comma 18 3 2 2 2 4 2" xfId="47878"/>
    <cellStyle name="Comma 18 3 2 2 2 4 2 2" xfId="47879"/>
    <cellStyle name="Comma 18 3 2 2 2 4 2 3" xfId="47880"/>
    <cellStyle name="Comma 18 3 2 2 2 4 3" xfId="47881"/>
    <cellStyle name="Comma 18 3 2 2 2 4 3 2" xfId="47882"/>
    <cellStyle name="Comma 18 3 2 2 2 4 4" xfId="47883"/>
    <cellStyle name="Comma 18 3 2 2 2 4 5" xfId="47884"/>
    <cellStyle name="Comma 18 3 2 2 2 5" xfId="47885"/>
    <cellStyle name="Comma 18 3 2 2 2 5 2" xfId="47886"/>
    <cellStyle name="Comma 18 3 2 2 2 5 3" xfId="47887"/>
    <cellStyle name="Comma 18 3 2 2 2 6" xfId="47888"/>
    <cellStyle name="Comma 18 3 2 2 2 6 2" xfId="47889"/>
    <cellStyle name="Comma 18 3 2 2 2 6 3" xfId="47890"/>
    <cellStyle name="Comma 18 3 2 2 2 7" xfId="47891"/>
    <cellStyle name="Comma 18 3 2 2 2 7 2" xfId="47892"/>
    <cellStyle name="Comma 18 3 2 2 2 8" xfId="47893"/>
    <cellStyle name="Comma 18 3 2 2 2 9" xfId="47894"/>
    <cellStyle name="Comma 18 3 2 2 3" xfId="47895"/>
    <cellStyle name="Comma 18 3 2 2 3 2" xfId="47896"/>
    <cellStyle name="Comma 18 3 2 2 3 2 2" xfId="47897"/>
    <cellStyle name="Comma 18 3 2 2 3 2 3" xfId="47898"/>
    <cellStyle name="Comma 18 3 2 2 3 3" xfId="47899"/>
    <cellStyle name="Comma 18 3 2 2 3 3 2" xfId="47900"/>
    <cellStyle name="Comma 18 3 2 2 3 3 3" xfId="47901"/>
    <cellStyle name="Comma 18 3 2 2 3 4" xfId="47902"/>
    <cellStyle name="Comma 18 3 2 2 3 4 2" xfId="47903"/>
    <cellStyle name="Comma 18 3 2 2 3 5" xfId="47904"/>
    <cellStyle name="Comma 18 3 2 2 3 6" xfId="47905"/>
    <cellStyle name="Comma 18 3 2 2 4" xfId="47906"/>
    <cellStyle name="Comma 18 3 2 2 4 2" xfId="47907"/>
    <cellStyle name="Comma 18 3 2 2 4 2 2" xfId="47908"/>
    <cellStyle name="Comma 18 3 2 2 4 2 3" xfId="47909"/>
    <cellStyle name="Comma 18 3 2 2 4 3" xfId="47910"/>
    <cellStyle name="Comma 18 3 2 2 4 3 2" xfId="47911"/>
    <cellStyle name="Comma 18 3 2 2 4 3 3" xfId="47912"/>
    <cellStyle name="Comma 18 3 2 2 4 4" xfId="47913"/>
    <cellStyle name="Comma 18 3 2 2 4 4 2" xfId="47914"/>
    <cellStyle name="Comma 18 3 2 2 4 5" xfId="47915"/>
    <cellStyle name="Comma 18 3 2 2 4 6" xfId="47916"/>
    <cellStyle name="Comma 18 3 2 2 5" xfId="47917"/>
    <cellStyle name="Comma 18 3 2 2 5 2" xfId="47918"/>
    <cellStyle name="Comma 18 3 2 2 5 2 2" xfId="47919"/>
    <cellStyle name="Comma 18 3 2 2 5 2 3" xfId="47920"/>
    <cellStyle name="Comma 18 3 2 2 5 3" xfId="47921"/>
    <cellStyle name="Comma 18 3 2 2 5 3 2" xfId="47922"/>
    <cellStyle name="Comma 18 3 2 2 5 4" xfId="47923"/>
    <cellStyle name="Comma 18 3 2 2 5 5" xfId="47924"/>
    <cellStyle name="Comma 18 3 2 2 6" xfId="47925"/>
    <cellStyle name="Comma 18 3 2 2 6 2" xfId="47926"/>
    <cellStyle name="Comma 18 3 2 2 6 3" xfId="47927"/>
    <cellStyle name="Comma 18 3 2 2 7" xfId="47928"/>
    <cellStyle name="Comma 18 3 2 2 7 2" xfId="47929"/>
    <cellStyle name="Comma 18 3 2 2 7 3" xfId="47930"/>
    <cellStyle name="Comma 18 3 2 2 8" xfId="47931"/>
    <cellStyle name="Comma 18 3 2 2 8 2" xfId="47932"/>
    <cellStyle name="Comma 18 3 2 2 9" xfId="47933"/>
    <cellStyle name="Comma 18 3 2 3" xfId="47934"/>
    <cellStyle name="Comma 18 3 2 3 2" xfId="47935"/>
    <cellStyle name="Comma 18 3 2 3 2 2" xfId="47936"/>
    <cellStyle name="Comma 18 3 2 3 2 2 2" xfId="47937"/>
    <cellStyle name="Comma 18 3 2 3 2 2 3" xfId="47938"/>
    <cellStyle name="Comma 18 3 2 3 2 3" xfId="47939"/>
    <cellStyle name="Comma 18 3 2 3 2 3 2" xfId="47940"/>
    <cellStyle name="Comma 18 3 2 3 2 3 3" xfId="47941"/>
    <cellStyle name="Comma 18 3 2 3 2 4" xfId="47942"/>
    <cellStyle name="Comma 18 3 2 3 2 4 2" xfId="47943"/>
    <cellStyle name="Comma 18 3 2 3 2 5" xfId="47944"/>
    <cellStyle name="Comma 18 3 2 3 2 6" xfId="47945"/>
    <cellStyle name="Comma 18 3 2 3 3" xfId="47946"/>
    <cellStyle name="Comma 18 3 2 3 3 2" xfId="47947"/>
    <cellStyle name="Comma 18 3 2 3 3 2 2" xfId="47948"/>
    <cellStyle name="Comma 18 3 2 3 3 2 3" xfId="47949"/>
    <cellStyle name="Comma 18 3 2 3 3 3" xfId="47950"/>
    <cellStyle name="Comma 18 3 2 3 3 3 2" xfId="47951"/>
    <cellStyle name="Comma 18 3 2 3 3 3 3" xfId="47952"/>
    <cellStyle name="Comma 18 3 2 3 3 4" xfId="47953"/>
    <cellStyle name="Comma 18 3 2 3 3 4 2" xfId="47954"/>
    <cellStyle name="Comma 18 3 2 3 3 5" xfId="47955"/>
    <cellStyle name="Comma 18 3 2 3 3 6" xfId="47956"/>
    <cellStyle name="Comma 18 3 2 3 4" xfId="47957"/>
    <cellStyle name="Comma 18 3 2 3 4 2" xfId="47958"/>
    <cellStyle name="Comma 18 3 2 3 4 2 2" xfId="47959"/>
    <cellStyle name="Comma 18 3 2 3 4 2 3" xfId="47960"/>
    <cellStyle name="Comma 18 3 2 3 4 3" xfId="47961"/>
    <cellStyle name="Comma 18 3 2 3 4 3 2" xfId="47962"/>
    <cellStyle name="Comma 18 3 2 3 4 4" xfId="47963"/>
    <cellStyle name="Comma 18 3 2 3 4 5" xfId="47964"/>
    <cellStyle name="Comma 18 3 2 3 5" xfId="47965"/>
    <cellStyle name="Comma 18 3 2 3 5 2" xfId="47966"/>
    <cellStyle name="Comma 18 3 2 3 5 3" xfId="47967"/>
    <cellStyle name="Comma 18 3 2 3 6" xfId="47968"/>
    <cellStyle name="Comma 18 3 2 3 6 2" xfId="47969"/>
    <cellStyle name="Comma 18 3 2 3 6 3" xfId="47970"/>
    <cellStyle name="Comma 18 3 2 3 7" xfId="47971"/>
    <cellStyle name="Comma 18 3 2 3 7 2" xfId="47972"/>
    <cellStyle name="Comma 18 3 2 3 8" xfId="47973"/>
    <cellStyle name="Comma 18 3 2 3 9" xfId="47974"/>
    <cellStyle name="Comma 18 3 2 4" xfId="47975"/>
    <cellStyle name="Comma 18 3 2 4 2" xfId="47976"/>
    <cellStyle name="Comma 18 3 2 4 2 2" xfId="47977"/>
    <cellStyle name="Comma 18 3 2 4 2 2 2" xfId="47978"/>
    <cellStyle name="Comma 18 3 2 4 2 2 3" xfId="47979"/>
    <cellStyle name="Comma 18 3 2 4 2 3" xfId="47980"/>
    <cellStyle name="Comma 18 3 2 4 2 3 2" xfId="47981"/>
    <cellStyle name="Comma 18 3 2 4 2 3 3" xfId="47982"/>
    <cellStyle name="Comma 18 3 2 4 2 4" xfId="47983"/>
    <cellStyle name="Comma 18 3 2 4 2 4 2" xfId="47984"/>
    <cellStyle name="Comma 18 3 2 4 2 5" xfId="47985"/>
    <cellStyle name="Comma 18 3 2 4 2 6" xfId="47986"/>
    <cellStyle name="Comma 18 3 2 4 3" xfId="47987"/>
    <cellStyle name="Comma 18 3 2 4 3 2" xfId="47988"/>
    <cellStyle name="Comma 18 3 2 4 3 2 2" xfId="47989"/>
    <cellStyle name="Comma 18 3 2 4 3 2 3" xfId="47990"/>
    <cellStyle name="Comma 18 3 2 4 3 3" xfId="47991"/>
    <cellStyle name="Comma 18 3 2 4 3 3 2" xfId="47992"/>
    <cellStyle name="Comma 18 3 2 4 3 3 3" xfId="47993"/>
    <cellStyle name="Comma 18 3 2 4 3 4" xfId="47994"/>
    <cellStyle name="Comma 18 3 2 4 3 4 2" xfId="47995"/>
    <cellStyle name="Comma 18 3 2 4 3 5" xfId="47996"/>
    <cellStyle name="Comma 18 3 2 4 3 6" xfId="47997"/>
    <cellStyle name="Comma 18 3 2 4 4" xfId="47998"/>
    <cellStyle name="Comma 18 3 2 4 4 2" xfId="47999"/>
    <cellStyle name="Comma 18 3 2 4 4 2 2" xfId="48000"/>
    <cellStyle name="Comma 18 3 2 4 4 2 3" xfId="48001"/>
    <cellStyle name="Comma 18 3 2 4 4 3" xfId="48002"/>
    <cellStyle name="Comma 18 3 2 4 4 3 2" xfId="48003"/>
    <cellStyle name="Comma 18 3 2 4 4 4" xfId="48004"/>
    <cellStyle name="Comma 18 3 2 4 4 5" xfId="48005"/>
    <cellStyle name="Comma 18 3 2 4 5" xfId="48006"/>
    <cellStyle name="Comma 18 3 2 4 5 2" xfId="48007"/>
    <cellStyle name="Comma 18 3 2 4 5 3" xfId="48008"/>
    <cellStyle name="Comma 18 3 2 4 6" xfId="48009"/>
    <cellStyle name="Comma 18 3 2 4 6 2" xfId="48010"/>
    <cellStyle name="Comma 18 3 2 4 6 3" xfId="48011"/>
    <cellStyle name="Comma 18 3 2 4 7" xfId="48012"/>
    <cellStyle name="Comma 18 3 2 4 7 2" xfId="48013"/>
    <cellStyle name="Comma 18 3 2 4 8" xfId="48014"/>
    <cellStyle name="Comma 18 3 2 4 9" xfId="48015"/>
    <cellStyle name="Comma 18 3 2 5" xfId="48016"/>
    <cellStyle name="Comma 18 3 2 5 2" xfId="48017"/>
    <cellStyle name="Comma 18 3 2 5 2 2" xfId="48018"/>
    <cellStyle name="Comma 18 3 2 5 2 3" xfId="48019"/>
    <cellStyle name="Comma 18 3 2 5 3" xfId="48020"/>
    <cellStyle name="Comma 18 3 2 5 3 2" xfId="48021"/>
    <cellStyle name="Comma 18 3 2 5 3 3" xfId="48022"/>
    <cellStyle name="Comma 18 3 2 5 4" xfId="48023"/>
    <cellStyle name="Comma 18 3 2 5 4 2" xfId="48024"/>
    <cellStyle name="Comma 18 3 2 5 5" xfId="48025"/>
    <cellStyle name="Comma 18 3 2 5 6" xfId="48026"/>
    <cellStyle name="Comma 18 3 2 6" xfId="48027"/>
    <cellStyle name="Comma 18 3 2 6 2" xfId="48028"/>
    <cellStyle name="Comma 18 3 2 6 2 2" xfId="48029"/>
    <cellStyle name="Comma 18 3 2 6 2 3" xfId="48030"/>
    <cellStyle name="Comma 18 3 2 6 3" xfId="48031"/>
    <cellStyle name="Comma 18 3 2 6 3 2" xfId="48032"/>
    <cellStyle name="Comma 18 3 2 6 3 3" xfId="48033"/>
    <cellStyle name="Comma 18 3 2 6 4" xfId="48034"/>
    <cellStyle name="Comma 18 3 2 6 4 2" xfId="48035"/>
    <cellStyle name="Comma 18 3 2 6 5" xfId="48036"/>
    <cellStyle name="Comma 18 3 2 6 6" xfId="48037"/>
    <cellStyle name="Comma 18 3 2 7" xfId="48038"/>
    <cellStyle name="Comma 18 3 2 7 2" xfId="48039"/>
    <cellStyle name="Comma 18 3 2 7 2 2" xfId="48040"/>
    <cellStyle name="Comma 18 3 2 7 2 3" xfId="48041"/>
    <cellStyle name="Comma 18 3 2 7 3" xfId="48042"/>
    <cellStyle name="Comma 18 3 2 7 3 2" xfId="48043"/>
    <cellStyle name="Comma 18 3 2 7 4" xfId="48044"/>
    <cellStyle name="Comma 18 3 2 7 5" xfId="48045"/>
    <cellStyle name="Comma 18 3 2 8" xfId="48046"/>
    <cellStyle name="Comma 18 3 2 8 2" xfId="48047"/>
    <cellStyle name="Comma 18 3 2 8 3" xfId="48048"/>
    <cellStyle name="Comma 18 3 2 9" xfId="48049"/>
    <cellStyle name="Comma 18 3 2 9 2" xfId="48050"/>
    <cellStyle name="Comma 18 3 2 9 3" xfId="48051"/>
    <cellStyle name="Comma 18 3 3" xfId="48052"/>
    <cellStyle name="Comma 18 3 3 10" xfId="48053"/>
    <cellStyle name="Comma 18 3 3 2" xfId="48054"/>
    <cellStyle name="Comma 18 3 3 2 2" xfId="48055"/>
    <cellStyle name="Comma 18 3 3 2 2 2" xfId="48056"/>
    <cellStyle name="Comma 18 3 3 2 2 2 2" xfId="48057"/>
    <cellStyle name="Comma 18 3 3 2 2 2 3" xfId="48058"/>
    <cellStyle name="Comma 18 3 3 2 2 3" xfId="48059"/>
    <cellStyle name="Comma 18 3 3 2 2 3 2" xfId="48060"/>
    <cellStyle name="Comma 18 3 3 2 2 3 3" xfId="48061"/>
    <cellStyle name="Comma 18 3 3 2 2 4" xfId="48062"/>
    <cellStyle name="Comma 18 3 3 2 2 4 2" xfId="48063"/>
    <cellStyle name="Comma 18 3 3 2 2 5" xfId="48064"/>
    <cellStyle name="Comma 18 3 3 2 2 6" xfId="48065"/>
    <cellStyle name="Comma 18 3 3 2 3" xfId="48066"/>
    <cellStyle name="Comma 18 3 3 2 3 2" xfId="48067"/>
    <cellStyle name="Comma 18 3 3 2 3 2 2" xfId="48068"/>
    <cellStyle name="Comma 18 3 3 2 3 2 3" xfId="48069"/>
    <cellStyle name="Comma 18 3 3 2 3 3" xfId="48070"/>
    <cellStyle name="Comma 18 3 3 2 3 3 2" xfId="48071"/>
    <cellStyle name="Comma 18 3 3 2 3 3 3" xfId="48072"/>
    <cellStyle name="Comma 18 3 3 2 3 4" xfId="48073"/>
    <cellStyle name="Comma 18 3 3 2 3 4 2" xfId="48074"/>
    <cellStyle name="Comma 18 3 3 2 3 5" xfId="48075"/>
    <cellStyle name="Comma 18 3 3 2 3 6" xfId="48076"/>
    <cellStyle name="Comma 18 3 3 2 4" xfId="48077"/>
    <cellStyle name="Comma 18 3 3 2 4 2" xfId="48078"/>
    <cellStyle name="Comma 18 3 3 2 4 2 2" xfId="48079"/>
    <cellStyle name="Comma 18 3 3 2 4 2 3" xfId="48080"/>
    <cellStyle name="Comma 18 3 3 2 4 3" xfId="48081"/>
    <cellStyle name="Comma 18 3 3 2 4 3 2" xfId="48082"/>
    <cellStyle name="Comma 18 3 3 2 4 4" xfId="48083"/>
    <cellStyle name="Comma 18 3 3 2 4 5" xfId="48084"/>
    <cellStyle name="Comma 18 3 3 2 5" xfId="48085"/>
    <cellStyle name="Comma 18 3 3 2 5 2" xfId="48086"/>
    <cellStyle name="Comma 18 3 3 2 5 3" xfId="48087"/>
    <cellStyle name="Comma 18 3 3 2 6" xfId="48088"/>
    <cellStyle name="Comma 18 3 3 2 6 2" xfId="48089"/>
    <cellStyle name="Comma 18 3 3 2 6 3" xfId="48090"/>
    <cellStyle name="Comma 18 3 3 2 7" xfId="48091"/>
    <cellStyle name="Comma 18 3 3 2 7 2" xfId="48092"/>
    <cellStyle name="Comma 18 3 3 2 8" xfId="48093"/>
    <cellStyle name="Comma 18 3 3 2 9" xfId="48094"/>
    <cellStyle name="Comma 18 3 3 3" xfId="48095"/>
    <cellStyle name="Comma 18 3 3 3 2" xfId="48096"/>
    <cellStyle name="Comma 18 3 3 3 2 2" xfId="48097"/>
    <cellStyle name="Comma 18 3 3 3 2 3" xfId="48098"/>
    <cellStyle name="Comma 18 3 3 3 3" xfId="48099"/>
    <cellStyle name="Comma 18 3 3 3 3 2" xfId="48100"/>
    <cellStyle name="Comma 18 3 3 3 3 3" xfId="48101"/>
    <cellStyle name="Comma 18 3 3 3 4" xfId="48102"/>
    <cellStyle name="Comma 18 3 3 3 4 2" xfId="48103"/>
    <cellStyle name="Comma 18 3 3 3 5" xfId="48104"/>
    <cellStyle name="Comma 18 3 3 3 6" xfId="48105"/>
    <cellStyle name="Comma 18 3 3 4" xfId="48106"/>
    <cellStyle name="Comma 18 3 3 4 2" xfId="48107"/>
    <cellStyle name="Comma 18 3 3 4 2 2" xfId="48108"/>
    <cellStyle name="Comma 18 3 3 4 2 3" xfId="48109"/>
    <cellStyle name="Comma 18 3 3 4 3" xfId="48110"/>
    <cellStyle name="Comma 18 3 3 4 3 2" xfId="48111"/>
    <cellStyle name="Comma 18 3 3 4 3 3" xfId="48112"/>
    <cellStyle name="Comma 18 3 3 4 4" xfId="48113"/>
    <cellStyle name="Comma 18 3 3 4 4 2" xfId="48114"/>
    <cellStyle name="Comma 18 3 3 4 5" xfId="48115"/>
    <cellStyle name="Comma 18 3 3 4 6" xfId="48116"/>
    <cellStyle name="Comma 18 3 3 5" xfId="48117"/>
    <cellStyle name="Comma 18 3 3 5 2" xfId="48118"/>
    <cellStyle name="Comma 18 3 3 5 2 2" xfId="48119"/>
    <cellStyle name="Comma 18 3 3 5 2 3" xfId="48120"/>
    <cellStyle name="Comma 18 3 3 5 3" xfId="48121"/>
    <cellStyle name="Comma 18 3 3 5 3 2" xfId="48122"/>
    <cellStyle name="Comma 18 3 3 5 4" xfId="48123"/>
    <cellStyle name="Comma 18 3 3 5 5" xfId="48124"/>
    <cellStyle name="Comma 18 3 3 6" xfId="48125"/>
    <cellStyle name="Comma 18 3 3 6 2" xfId="48126"/>
    <cellStyle name="Comma 18 3 3 6 3" xfId="48127"/>
    <cellStyle name="Comma 18 3 3 7" xfId="48128"/>
    <cellStyle name="Comma 18 3 3 7 2" xfId="48129"/>
    <cellStyle name="Comma 18 3 3 7 3" xfId="48130"/>
    <cellStyle name="Comma 18 3 3 8" xfId="48131"/>
    <cellStyle name="Comma 18 3 3 8 2" xfId="48132"/>
    <cellStyle name="Comma 18 3 3 9" xfId="48133"/>
    <cellStyle name="Comma 18 3 4" xfId="48134"/>
    <cellStyle name="Comma 18 3 4 2" xfId="48135"/>
    <cellStyle name="Comma 18 3 4 2 2" xfId="48136"/>
    <cellStyle name="Comma 18 3 4 2 2 2" xfId="48137"/>
    <cellStyle name="Comma 18 3 4 2 2 3" xfId="48138"/>
    <cellStyle name="Comma 18 3 4 2 3" xfId="48139"/>
    <cellStyle name="Comma 18 3 4 2 3 2" xfId="48140"/>
    <cellStyle name="Comma 18 3 4 2 3 3" xfId="48141"/>
    <cellStyle name="Comma 18 3 4 2 4" xfId="48142"/>
    <cellStyle name="Comma 18 3 4 2 4 2" xfId="48143"/>
    <cellStyle name="Comma 18 3 4 2 5" xfId="48144"/>
    <cellStyle name="Comma 18 3 4 2 6" xfId="48145"/>
    <cellStyle name="Comma 18 3 4 3" xfId="48146"/>
    <cellStyle name="Comma 18 3 4 3 2" xfId="48147"/>
    <cellStyle name="Comma 18 3 4 3 2 2" xfId="48148"/>
    <cellStyle name="Comma 18 3 4 3 2 3" xfId="48149"/>
    <cellStyle name="Comma 18 3 4 3 3" xfId="48150"/>
    <cellStyle name="Comma 18 3 4 3 3 2" xfId="48151"/>
    <cellStyle name="Comma 18 3 4 3 3 3" xfId="48152"/>
    <cellStyle name="Comma 18 3 4 3 4" xfId="48153"/>
    <cellStyle name="Comma 18 3 4 3 4 2" xfId="48154"/>
    <cellStyle name="Comma 18 3 4 3 5" xfId="48155"/>
    <cellStyle name="Comma 18 3 4 3 6" xfId="48156"/>
    <cellStyle name="Comma 18 3 4 4" xfId="48157"/>
    <cellStyle name="Comma 18 3 4 4 2" xfId="48158"/>
    <cellStyle name="Comma 18 3 4 4 2 2" xfId="48159"/>
    <cellStyle name="Comma 18 3 4 4 2 3" xfId="48160"/>
    <cellStyle name="Comma 18 3 4 4 3" xfId="48161"/>
    <cellStyle name="Comma 18 3 4 4 3 2" xfId="48162"/>
    <cellStyle name="Comma 18 3 4 4 4" xfId="48163"/>
    <cellStyle name="Comma 18 3 4 4 5" xfId="48164"/>
    <cellStyle name="Comma 18 3 4 5" xfId="48165"/>
    <cellStyle name="Comma 18 3 4 5 2" xfId="48166"/>
    <cellStyle name="Comma 18 3 4 5 3" xfId="48167"/>
    <cellStyle name="Comma 18 3 4 6" xfId="48168"/>
    <cellStyle name="Comma 18 3 4 6 2" xfId="48169"/>
    <cellStyle name="Comma 18 3 4 6 3" xfId="48170"/>
    <cellStyle name="Comma 18 3 4 7" xfId="48171"/>
    <cellStyle name="Comma 18 3 4 7 2" xfId="48172"/>
    <cellStyle name="Comma 18 3 4 8" xfId="48173"/>
    <cellStyle name="Comma 18 3 4 9" xfId="48174"/>
    <cellStyle name="Comma 18 3 5" xfId="48175"/>
    <cellStyle name="Comma 18 3 5 2" xfId="48176"/>
    <cellStyle name="Comma 18 3 5 2 2" xfId="48177"/>
    <cellStyle name="Comma 18 3 5 2 2 2" xfId="48178"/>
    <cellStyle name="Comma 18 3 5 2 2 3" xfId="48179"/>
    <cellStyle name="Comma 18 3 5 2 3" xfId="48180"/>
    <cellStyle name="Comma 18 3 5 2 3 2" xfId="48181"/>
    <cellStyle name="Comma 18 3 5 2 3 3" xfId="48182"/>
    <cellStyle name="Comma 18 3 5 2 4" xfId="48183"/>
    <cellStyle name="Comma 18 3 5 2 4 2" xfId="48184"/>
    <cellStyle name="Comma 18 3 5 2 5" xfId="48185"/>
    <cellStyle name="Comma 18 3 5 2 6" xfId="48186"/>
    <cellStyle name="Comma 18 3 5 3" xfId="48187"/>
    <cellStyle name="Comma 18 3 5 3 2" xfId="48188"/>
    <cellStyle name="Comma 18 3 5 3 2 2" xfId="48189"/>
    <cellStyle name="Comma 18 3 5 3 2 3" xfId="48190"/>
    <cellStyle name="Comma 18 3 5 3 3" xfId="48191"/>
    <cellStyle name="Comma 18 3 5 3 3 2" xfId="48192"/>
    <cellStyle name="Comma 18 3 5 3 3 3" xfId="48193"/>
    <cellStyle name="Comma 18 3 5 3 4" xfId="48194"/>
    <cellStyle name="Comma 18 3 5 3 4 2" xfId="48195"/>
    <cellStyle name="Comma 18 3 5 3 5" xfId="48196"/>
    <cellStyle name="Comma 18 3 5 3 6" xfId="48197"/>
    <cellStyle name="Comma 18 3 5 4" xfId="48198"/>
    <cellStyle name="Comma 18 3 5 4 2" xfId="48199"/>
    <cellStyle name="Comma 18 3 5 4 2 2" xfId="48200"/>
    <cellStyle name="Comma 18 3 5 4 2 3" xfId="48201"/>
    <cellStyle name="Comma 18 3 5 4 3" xfId="48202"/>
    <cellStyle name="Comma 18 3 5 4 3 2" xfId="48203"/>
    <cellStyle name="Comma 18 3 5 4 4" xfId="48204"/>
    <cellStyle name="Comma 18 3 5 4 5" xfId="48205"/>
    <cellStyle name="Comma 18 3 5 5" xfId="48206"/>
    <cellStyle name="Comma 18 3 5 5 2" xfId="48207"/>
    <cellStyle name="Comma 18 3 5 5 3" xfId="48208"/>
    <cellStyle name="Comma 18 3 5 6" xfId="48209"/>
    <cellStyle name="Comma 18 3 5 6 2" xfId="48210"/>
    <cellStyle name="Comma 18 3 5 6 3" xfId="48211"/>
    <cellStyle name="Comma 18 3 5 7" xfId="48212"/>
    <cellStyle name="Comma 18 3 5 7 2" xfId="48213"/>
    <cellStyle name="Comma 18 3 5 8" xfId="48214"/>
    <cellStyle name="Comma 18 3 5 9" xfId="48215"/>
    <cellStyle name="Comma 18 3 6" xfId="48216"/>
    <cellStyle name="Comma 18 3 6 2" xfId="48217"/>
    <cellStyle name="Comma 18 3 6 2 2" xfId="48218"/>
    <cellStyle name="Comma 18 3 6 2 3" xfId="48219"/>
    <cellStyle name="Comma 18 3 6 3" xfId="48220"/>
    <cellStyle name="Comma 18 3 6 3 2" xfId="48221"/>
    <cellStyle name="Comma 18 3 6 3 3" xfId="48222"/>
    <cellStyle name="Comma 18 3 6 4" xfId="48223"/>
    <cellStyle name="Comma 18 3 6 4 2" xfId="48224"/>
    <cellStyle name="Comma 18 3 6 5" xfId="48225"/>
    <cellStyle name="Comma 18 3 6 6" xfId="48226"/>
    <cellStyle name="Comma 18 3 7" xfId="48227"/>
    <cellStyle name="Comma 18 3 7 2" xfId="48228"/>
    <cellStyle name="Comma 18 3 7 2 2" xfId="48229"/>
    <cellStyle name="Comma 18 3 7 2 3" xfId="48230"/>
    <cellStyle name="Comma 18 3 7 3" xfId="48231"/>
    <cellStyle name="Comma 18 3 7 3 2" xfId="48232"/>
    <cellStyle name="Comma 18 3 7 3 3" xfId="48233"/>
    <cellStyle name="Comma 18 3 7 4" xfId="48234"/>
    <cellStyle name="Comma 18 3 7 4 2" xfId="48235"/>
    <cellStyle name="Comma 18 3 7 5" xfId="48236"/>
    <cellStyle name="Comma 18 3 7 6" xfId="48237"/>
    <cellStyle name="Comma 18 3 8" xfId="48238"/>
    <cellStyle name="Comma 18 3 8 2" xfId="48239"/>
    <cellStyle name="Comma 18 3 8 2 2" xfId="48240"/>
    <cellStyle name="Comma 18 3 8 2 3" xfId="48241"/>
    <cellStyle name="Comma 18 3 8 3" xfId="48242"/>
    <cellStyle name="Comma 18 3 8 3 2" xfId="48243"/>
    <cellStyle name="Comma 18 3 8 4" xfId="48244"/>
    <cellStyle name="Comma 18 3 8 5" xfId="48245"/>
    <cellStyle name="Comma 18 3 9" xfId="48246"/>
    <cellStyle name="Comma 18 3 9 2" xfId="48247"/>
    <cellStyle name="Comma 18 3 9 3" xfId="48248"/>
    <cellStyle name="Comma 18 4" xfId="9477"/>
    <cellStyle name="Comma 18 4 10" xfId="48249"/>
    <cellStyle name="Comma 18 4 10 2" xfId="48250"/>
    <cellStyle name="Comma 18 4 11" xfId="48251"/>
    <cellStyle name="Comma 18 4 12" xfId="48252"/>
    <cellStyle name="Comma 18 4 2" xfId="48253"/>
    <cellStyle name="Comma 18 4 2 10" xfId="48254"/>
    <cellStyle name="Comma 18 4 2 2" xfId="48255"/>
    <cellStyle name="Comma 18 4 2 2 2" xfId="48256"/>
    <cellStyle name="Comma 18 4 2 2 2 2" xfId="48257"/>
    <cellStyle name="Comma 18 4 2 2 2 2 2" xfId="48258"/>
    <cellStyle name="Comma 18 4 2 2 2 2 3" xfId="48259"/>
    <cellStyle name="Comma 18 4 2 2 2 3" xfId="48260"/>
    <cellStyle name="Comma 18 4 2 2 2 3 2" xfId="48261"/>
    <cellStyle name="Comma 18 4 2 2 2 3 3" xfId="48262"/>
    <cellStyle name="Comma 18 4 2 2 2 4" xfId="48263"/>
    <cellStyle name="Comma 18 4 2 2 2 4 2" xfId="48264"/>
    <cellStyle name="Comma 18 4 2 2 2 5" xfId="48265"/>
    <cellStyle name="Comma 18 4 2 2 2 6" xfId="48266"/>
    <cellStyle name="Comma 18 4 2 2 3" xfId="48267"/>
    <cellStyle name="Comma 18 4 2 2 3 2" xfId="48268"/>
    <cellStyle name="Comma 18 4 2 2 3 2 2" xfId="48269"/>
    <cellStyle name="Comma 18 4 2 2 3 2 3" xfId="48270"/>
    <cellStyle name="Comma 18 4 2 2 3 3" xfId="48271"/>
    <cellStyle name="Comma 18 4 2 2 3 3 2" xfId="48272"/>
    <cellStyle name="Comma 18 4 2 2 3 3 3" xfId="48273"/>
    <cellStyle name="Comma 18 4 2 2 3 4" xfId="48274"/>
    <cellStyle name="Comma 18 4 2 2 3 4 2" xfId="48275"/>
    <cellStyle name="Comma 18 4 2 2 3 5" xfId="48276"/>
    <cellStyle name="Comma 18 4 2 2 3 6" xfId="48277"/>
    <cellStyle name="Comma 18 4 2 2 4" xfId="48278"/>
    <cellStyle name="Comma 18 4 2 2 4 2" xfId="48279"/>
    <cellStyle name="Comma 18 4 2 2 4 2 2" xfId="48280"/>
    <cellStyle name="Comma 18 4 2 2 4 2 3" xfId="48281"/>
    <cellStyle name="Comma 18 4 2 2 4 3" xfId="48282"/>
    <cellStyle name="Comma 18 4 2 2 4 3 2" xfId="48283"/>
    <cellStyle name="Comma 18 4 2 2 4 4" xfId="48284"/>
    <cellStyle name="Comma 18 4 2 2 4 5" xfId="48285"/>
    <cellStyle name="Comma 18 4 2 2 5" xfId="48286"/>
    <cellStyle name="Comma 18 4 2 2 5 2" xfId="48287"/>
    <cellStyle name="Comma 18 4 2 2 5 3" xfId="48288"/>
    <cellStyle name="Comma 18 4 2 2 6" xfId="48289"/>
    <cellStyle name="Comma 18 4 2 2 6 2" xfId="48290"/>
    <cellStyle name="Comma 18 4 2 2 6 3" xfId="48291"/>
    <cellStyle name="Comma 18 4 2 2 7" xfId="48292"/>
    <cellStyle name="Comma 18 4 2 2 7 2" xfId="48293"/>
    <cellStyle name="Comma 18 4 2 2 8" xfId="48294"/>
    <cellStyle name="Comma 18 4 2 2 9" xfId="48295"/>
    <cellStyle name="Comma 18 4 2 3" xfId="48296"/>
    <cellStyle name="Comma 18 4 2 3 2" xfId="48297"/>
    <cellStyle name="Comma 18 4 2 3 2 2" xfId="48298"/>
    <cellStyle name="Comma 18 4 2 3 2 3" xfId="48299"/>
    <cellStyle name="Comma 18 4 2 3 3" xfId="48300"/>
    <cellStyle name="Comma 18 4 2 3 3 2" xfId="48301"/>
    <cellStyle name="Comma 18 4 2 3 3 3" xfId="48302"/>
    <cellStyle name="Comma 18 4 2 3 4" xfId="48303"/>
    <cellStyle name="Comma 18 4 2 3 4 2" xfId="48304"/>
    <cellStyle name="Comma 18 4 2 3 5" xfId="48305"/>
    <cellStyle name="Comma 18 4 2 3 6" xfId="48306"/>
    <cellStyle name="Comma 18 4 2 4" xfId="48307"/>
    <cellStyle name="Comma 18 4 2 4 2" xfId="48308"/>
    <cellStyle name="Comma 18 4 2 4 2 2" xfId="48309"/>
    <cellStyle name="Comma 18 4 2 4 2 3" xfId="48310"/>
    <cellStyle name="Comma 18 4 2 4 3" xfId="48311"/>
    <cellStyle name="Comma 18 4 2 4 3 2" xfId="48312"/>
    <cellStyle name="Comma 18 4 2 4 3 3" xfId="48313"/>
    <cellStyle name="Comma 18 4 2 4 4" xfId="48314"/>
    <cellStyle name="Comma 18 4 2 4 4 2" xfId="48315"/>
    <cellStyle name="Comma 18 4 2 4 5" xfId="48316"/>
    <cellStyle name="Comma 18 4 2 4 6" xfId="48317"/>
    <cellStyle name="Comma 18 4 2 5" xfId="48318"/>
    <cellStyle name="Comma 18 4 2 5 2" xfId="48319"/>
    <cellStyle name="Comma 18 4 2 5 2 2" xfId="48320"/>
    <cellStyle name="Comma 18 4 2 5 2 3" xfId="48321"/>
    <cellStyle name="Comma 18 4 2 5 3" xfId="48322"/>
    <cellStyle name="Comma 18 4 2 5 3 2" xfId="48323"/>
    <cellStyle name="Comma 18 4 2 5 4" xfId="48324"/>
    <cellStyle name="Comma 18 4 2 5 5" xfId="48325"/>
    <cellStyle name="Comma 18 4 2 6" xfId="48326"/>
    <cellStyle name="Comma 18 4 2 6 2" xfId="48327"/>
    <cellStyle name="Comma 18 4 2 6 3" xfId="48328"/>
    <cellStyle name="Comma 18 4 2 7" xfId="48329"/>
    <cellStyle name="Comma 18 4 2 7 2" xfId="48330"/>
    <cellStyle name="Comma 18 4 2 7 3" xfId="48331"/>
    <cellStyle name="Comma 18 4 2 8" xfId="48332"/>
    <cellStyle name="Comma 18 4 2 8 2" xfId="48333"/>
    <cellStyle name="Comma 18 4 2 9" xfId="48334"/>
    <cellStyle name="Comma 18 4 3" xfId="48335"/>
    <cellStyle name="Comma 18 4 3 2" xfId="48336"/>
    <cellStyle name="Comma 18 4 3 2 2" xfId="48337"/>
    <cellStyle name="Comma 18 4 3 2 2 2" xfId="48338"/>
    <cellStyle name="Comma 18 4 3 2 2 3" xfId="48339"/>
    <cellStyle name="Comma 18 4 3 2 3" xfId="48340"/>
    <cellStyle name="Comma 18 4 3 2 3 2" xfId="48341"/>
    <cellStyle name="Comma 18 4 3 2 3 3" xfId="48342"/>
    <cellStyle name="Comma 18 4 3 2 4" xfId="48343"/>
    <cellStyle name="Comma 18 4 3 2 4 2" xfId="48344"/>
    <cellStyle name="Comma 18 4 3 2 5" xfId="48345"/>
    <cellStyle name="Comma 18 4 3 2 6" xfId="48346"/>
    <cellStyle name="Comma 18 4 3 3" xfId="48347"/>
    <cellStyle name="Comma 18 4 3 3 2" xfId="48348"/>
    <cellStyle name="Comma 18 4 3 3 2 2" xfId="48349"/>
    <cellStyle name="Comma 18 4 3 3 2 3" xfId="48350"/>
    <cellStyle name="Comma 18 4 3 3 3" xfId="48351"/>
    <cellStyle name="Comma 18 4 3 3 3 2" xfId="48352"/>
    <cellStyle name="Comma 18 4 3 3 3 3" xfId="48353"/>
    <cellStyle name="Comma 18 4 3 3 4" xfId="48354"/>
    <cellStyle name="Comma 18 4 3 3 4 2" xfId="48355"/>
    <cellStyle name="Comma 18 4 3 3 5" xfId="48356"/>
    <cellStyle name="Comma 18 4 3 3 6" xfId="48357"/>
    <cellStyle name="Comma 18 4 3 4" xfId="48358"/>
    <cellStyle name="Comma 18 4 3 4 2" xfId="48359"/>
    <cellStyle name="Comma 18 4 3 4 2 2" xfId="48360"/>
    <cellStyle name="Comma 18 4 3 4 2 3" xfId="48361"/>
    <cellStyle name="Comma 18 4 3 4 3" xfId="48362"/>
    <cellStyle name="Comma 18 4 3 4 3 2" xfId="48363"/>
    <cellStyle name="Comma 18 4 3 4 4" xfId="48364"/>
    <cellStyle name="Comma 18 4 3 4 5" xfId="48365"/>
    <cellStyle name="Comma 18 4 3 5" xfId="48366"/>
    <cellStyle name="Comma 18 4 3 5 2" xfId="48367"/>
    <cellStyle name="Comma 18 4 3 5 3" xfId="48368"/>
    <cellStyle name="Comma 18 4 3 6" xfId="48369"/>
    <cellStyle name="Comma 18 4 3 6 2" xfId="48370"/>
    <cellStyle name="Comma 18 4 3 6 3" xfId="48371"/>
    <cellStyle name="Comma 18 4 3 7" xfId="48372"/>
    <cellStyle name="Comma 18 4 3 7 2" xfId="48373"/>
    <cellStyle name="Comma 18 4 3 8" xfId="48374"/>
    <cellStyle name="Comma 18 4 3 9" xfId="48375"/>
    <cellStyle name="Comma 18 4 4" xfId="48376"/>
    <cellStyle name="Comma 18 4 4 2" xfId="48377"/>
    <cellStyle name="Comma 18 4 4 2 2" xfId="48378"/>
    <cellStyle name="Comma 18 4 4 2 2 2" xfId="48379"/>
    <cellStyle name="Comma 18 4 4 2 2 3" xfId="48380"/>
    <cellStyle name="Comma 18 4 4 2 3" xfId="48381"/>
    <cellStyle name="Comma 18 4 4 2 3 2" xfId="48382"/>
    <cellStyle name="Comma 18 4 4 2 3 3" xfId="48383"/>
    <cellStyle name="Comma 18 4 4 2 4" xfId="48384"/>
    <cellStyle name="Comma 18 4 4 2 4 2" xfId="48385"/>
    <cellStyle name="Comma 18 4 4 2 5" xfId="48386"/>
    <cellStyle name="Comma 18 4 4 2 6" xfId="48387"/>
    <cellStyle name="Comma 18 4 4 3" xfId="48388"/>
    <cellStyle name="Comma 18 4 4 3 2" xfId="48389"/>
    <cellStyle name="Comma 18 4 4 3 2 2" xfId="48390"/>
    <cellStyle name="Comma 18 4 4 3 2 3" xfId="48391"/>
    <cellStyle name="Comma 18 4 4 3 3" xfId="48392"/>
    <cellStyle name="Comma 18 4 4 3 3 2" xfId="48393"/>
    <cellStyle name="Comma 18 4 4 3 3 3" xfId="48394"/>
    <cellStyle name="Comma 18 4 4 3 4" xfId="48395"/>
    <cellStyle name="Comma 18 4 4 3 4 2" xfId="48396"/>
    <cellStyle name="Comma 18 4 4 3 5" xfId="48397"/>
    <cellStyle name="Comma 18 4 4 3 6" xfId="48398"/>
    <cellStyle name="Comma 18 4 4 4" xfId="48399"/>
    <cellStyle name="Comma 18 4 4 4 2" xfId="48400"/>
    <cellStyle name="Comma 18 4 4 4 2 2" xfId="48401"/>
    <cellStyle name="Comma 18 4 4 4 2 3" xfId="48402"/>
    <cellStyle name="Comma 18 4 4 4 3" xfId="48403"/>
    <cellStyle name="Comma 18 4 4 4 3 2" xfId="48404"/>
    <cellStyle name="Comma 18 4 4 4 4" xfId="48405"/>
    <cellStyle name="Comma 18 4 4 4 5" xfId="48406"/>
    <cellStyle name="Comma 18 4 4 5" xfId="48407"/>
    <cellStyle name="Comma 18 4 4 5 2" xfId="48408"/>
    <cellStyle name="Comma 18 4 4 5 3" xfId="48409"/>
    <cellStyle name="Comma 18 4 4 6" xfId="48410"/>
    <cellStyle name="Comma 18 4 4 6 2" xfId="48411"/>
    <cellStyle name="Comma 18 4 4 6 3" xfId="48412"/>
    <cellStyle name="Comma 18 4 4 7" xfId="48413"/>
    <cellStyle name="Comma 18 4 4 7 2" xfId="48414"/>
    <cellStyle name="Comma 18 4 4 8" xfId="48415"/>
    <cellStyle name="Comma 18 4 4 9" xfId="48416"/>
    <cellStyle name="Comma 18 4 5" xfId="48417"/>
    <cellStyle name="Comma 18 4 5 2" xfId="48418"/>
    <cellStyle name="Comma 18 4 5 2 2" xfId="48419"/>
    <cellStyle name="Comma 18 4 5 2 3" xfId="48420"/>
    <cellStyle name="Comma 18 4 5 3" xfId="48421"/>
    <cellStyle name="Comma 18 4 5 3 2" xfId="48422"/>
    <cellStyle name="Comma 18 4 5 3 3" xfId="48423"/>
    <cellStyle name="Comma 18 4 5 4" xfId="48424"/>
    <cellStyle name="Comma 18 4 5 4 2" xfId="48425"/>
    <cellStyle name="Comma 18 4 5 5" xfId="48426"/>
    <cellStyle name="Comma 18 4 5 6" xfId="48427"/>
    <cellStyle name="Comma 18 4 6" xfId="48428"/>
    <cellStyle name="Comma 18 4 6 2" xfId="48429"/>
    <cellStyle name="Comma 18 4 6 2 2" xfId="48430"/>
    <cellStyle name="Comma 18 4 6 2 3" xfId="48431"/>
    <cellStyle name="Comma 18 4 6 3" xfId="48432"/>
    <cellStyle name="Comma 18 4 6 3 2" xfId="48433"/>
    <cellStyle name="Comma 18 4 6 3 3" xfId="48434"/>
    <cellStyle name="Comma 18 4 6 4" xfId="48435"/>
    <cellStyle name="Comma 18 4 6 4 2" xfId="48436"/>
    <cellStyle name="Comma 18 4 6 5" xfId="48437"/>
    <cellStyle name="Comma 18 4 6 6" xfId="48438"/>
    <cellStyle name="Comma 18 4 7" xfId="48439"/>
    <cellStyle name="Comma 18 4 7 2" xfId="48440"/>
    <cellStyle name="Comma 18 4 7 2 2" xfId="48441"/>
    <cellStyle name="Comma 18 4 7 2 3" xfId="48442"/>
    <cellStyle name="Comma 18 4 7 3" xfId="48443"/>
    <cellStyle name="Comma 18 4 7 3 2" xfId="48444"/>
    <cellStyle name="Comma 18 4 7 4" xfId="48445"/>
    <cellStyle name="Comma 18 4 7 5" xfId="48446"/>
    <cellStyle name="Comma 18 4 8" xfId="48447"/>
    <cellStyle name="Comma 18 4 8 2" xfId="48448"/>
    <cellStyle name="Comma 18 4 8 3" xfId="48449"/>
    <cellStyle name="Comma 18 4 9" xfId="48450"/>
    <cellStyle name="Comma 18 4 9 2" xfId="48451"/>
    <cellStyle name="Comma 18 4 9 3" xfId="48452"/>
    <cellStyle name="Comma 18 5" xfId="9478"/>
    <cellStyle name="Comma 18 5 10" xfId="48453"/>
    <cellStyle name="Comma 18 5 2" xfId="48454"/>
    <cellStyle name="Comma 18 5 2 2" xfId="48455"/>
    <cellStyle name="Comma 18 5 2 2 2" xfId="48456"/>
    <cellStyle name="Comma 18 5 2 2 2 2" xfId="48457"/>
    <cellStyle name="Comma 18 5 2 2 2 3" xfId="48458"/>
    <cellStyle name="Comma 18 5 2 2 3" xfId="48459"/>
    <cellStyle name="Comma 18 5 2 2 3 2" xfId="48460"/>
    <cellStyle name="Comma 18 5 2 2 3 3" xfId="48461"/>
    <cellStyle name="Comma 18 5 2 2 4" xfId="48462"/>
    <cellStyle name="Comma 18 5 2 2 4 2" xfId="48463"/>
    <cellStyle name="Comma 18 5 2 2 5" xfId="48464"/>
    <cellStyle name="Comma 18 5 2 2 6" xfId="48465"/>
    <cellStyle name="Comma 18 5 2 3" xfId="48466"/>
    <cellStyle name="Comma 18 5 2 3 2" xfId="48467"/>
    <cellStyle name="Comma 18 5 2 3 2 2" xfId="48468"/>
    <cellStyle name="Comma 18 5 2 3 2 3" xfId="48469"/>
    <cellStyle name="Comma 18 5 2 3 3" xfId="48470"/>
    <cellStyle name="Comma 18 5 2 3 3 2" xfId="48471"/>
    <cellStyle name="Comma 18 5 2 3 3 3" xfId="48472"/>
    <cellStyle name="Comma 18 5 2 3 4" xfId="48473"/>
    <cellStyle name="Comma 18 5 2 3 4 2" xfId="48474"/>
    <cellStyle name="Comma 18 5 2 3 5" xfId="48475"/>
    <cellStyle name="Comma 18 5 2 3 6" xfId="48476"/>
    <cellStyle name="Comma 18 5 2 4" xfId="48477"/>
    <cellStyle name="Comma 18 5 2 4 2" xfId="48478"/>
    <cellStyle name="Comma 18 5 2 4 2 2" xfId="48479"/>
    <cellStyle name="Comma 18 5 2 4 2 3" xfId="48480"/>
    <cellStyle name="Comma 18 5 2 4 3" xfId="48481"/>
    <cellStyle name="Comma 18 5 2 4 3 2" xfId="48482"/>
    <cellStyle name="Comma 18 5 2 4 4" xfId="48483"/>
    <cellStyle name="Comma 18 5 2 4 5" xfId="48484"/>
    <cellStyle name="Comma 18 5 2 5" xfId="48485"/>
    <cellStyle name="Comma 18 5 2 5 2" xfId="48486"/>
    <cellStyle name="Comma 18 5 2 5 3" xfId="48487"/>
    <cellStyle name="Comma 18 5 2 6" xfId="48488"/>
    <cellStyle name="Comma 18 5 2 6 2" xfId="48489"/>
    <cellStyle name="Comma 18 5 2 6 3" xfId="48490"/>
    <cellStyle name="Comma 18 5 2 7" xfId="48491"/>
    <cellStyle name="Comma 18 5 2 7 2" xfId="48492"/>
    <cellStyle name="Comma 18 5 2 8" xfId="48493"/>
    <cellStyle name="Comma 18 5 2 9" xfId="48494"/>
    <cellStyle name="Comma 18 5 3" xfId="48495"/>
    <cellStyle name="Comma 18 5 3 2" xfId="48496"/>
    <cellStyle name="Comma 18 5 3 2 2" xfId="48497"/>
    <cellStyle name="Comma 18 5 3 2 3" xfId="48498"/>
    <cellStyle name="Comma 18 5 3 3" xfId="48499"/>
    <cellStyle name="Comma 18 5 3 3 2" xfId="48500"/>
    <cellStyle name="Comma 18 5 3 3 3" xfId="48501"/>
    <cellStyle name="Comma 18 5 3 4" xfId="48502"/>
    <cellStyle name="Comma 18 5 3 4 2" xfId="48503"/>
    <cellStyle name="Comma 18 5 3 5" xfId="48504"/>
    <cellStyle name="Comma 18 5 3 6" xfId="48505"/>
    <cellStyle name="Comma 18 5 4" xfId="48506"/>
    <cellStyle name="Comma 18 5 4 2" xfId="48507"/>
    <cellStyle name="Comma 18 5 4 2 2" xfId="48508"/>
    <cellStyle name="Comma 18 5 4 2 3" xfId="48509"/>
    <cellStyle name="Comma 18 5 4 3" xfId="48510"/>
    <cellStyle name="Comma 18 5 4 3 2" xfId="48511"/>
    <cellStyle name="Comma 18 5 4 3 3" xfId="48512"/>
    <cellStyle name="Comma 18 5 4 4" xfId="48513"/>
    <cellStyle name="Comma 18 5 4 4 2" xfId="48514"/>
    <cellStyle name="Comma 18 5 4 5" xfId="48515"/>
    <cellStyle name="Comma 18 5 4 6" xfId="48516"/>
    <cellStyle name="Comma 18 5 5" xfId="48517"/>
    <cellStyle name="Comma 18 5 5 2" xfId="48518"/>
    <cellStyle name="Comma 18 5 5 2 2" xfId="48519"/>
    <cellStyle name="Comma 18 5 5 2 3" xfId="48520"/>
    <cellStyle name="Comma 18 5 5 3" xfId="48521"/>
    <cellStyle name="Comma 18 5 5 3 2" xfId="48522"/>
    <cellStyle name="Comma 18 5 5 4" xfId="48523"/>
    <cellStyle name="Comma 18 5 5 5" xfId="48524"/>
    <cellStyle name="Comma 18 5 6" xfId="48525"/>
    <cellStyle name="Comma 18 5 6 2" xfId="48526"/>
    <cellStyle name="Comma 18 5 6 3" xfId="48527"/>
    <cellStyle name="Comma 18 5 7" xfId="48528"/>
    <cellStyle name="Comma 18 5 7 2" xfId="48529"/>
    <cellStyle name="Comma 18 5 7 3" xfId="48530"/>
    <cellStyle name="Comma 18 5 8" xfId="48531"/>
    <cellStyle name="Comma 18 5 8 2" xfId="48532"/>
    <cellStyle name="Comma 18 5 9" xfId="48533"/>
    <cellStyle name="Comma 18 6" xfId="48534"/>
    <cellStyle name="Comma 18 6 2" xfId="48535"/>
    <cellStyle name="Comma 18 6 2 2" xfId="48536"/>
    <cellStyle name="Comma 18 6 2 2 2" xfId="48537"/>
    <cellStyle name="Comma 18 6 2 2 3" xfId="48538"/>
    <cellStyle name="Comma 18 6 2 3" xfId="48539"/>
    <cellStyle name="Comma 18 6 2 3 2" xfId="48540"/>
    <cellStyle name="Comma 18 6 2 3 3" xfId="48541"/>
    <cellStyle name="Comma 18 6 2 4" xfId="48542"/>
    <cellStyle name="Comma 18 6 2 4 2" xfId="48543"/>
    <cellStyle name="Comma 18 6 2 5" xfId="48544"/>
    <cellStyle name="Comma 18 6 2 6" xfId="48545"/>
    <cellStyle name="Comma 18 6 3" xfId="48546"/>
    <cellStyle name="Comma 18 6 3 2" xfId="48547"/>
    <cellStyle name="Comma 18 6 3 2 2" xfId="48548"/>
    <cellStyle name="Comma 18 6 3 2 3" xfId="48549"/>
    <cellStyle name="Comma 18 6 3 3" xfId="48550"/>
    <cellStyle name="Comma 18 6 3 3 2" xfId="48551"/>
    <cellStyle name="Comma 18 6 3 3 3" xfId="48552"/>
    <cellStyle name="Comma 18 6 3 4" xfId="48553"/>
    <cellStyle name="Comma 18 6 3 4 2" xfId="48554"/>
    <cellStyle name="Comma 18 6 3 5" xfId="48555"/>
    <cellStyle name="Comma 18 6 3 6" xfId="48556"/>
    <cellStyle name="Comma 18 6 4" xfId="48557"/>
    <cellStyle name="Comma 18 6 4 2" xfId="48558"/>
    <cellStyle name="Comma 18 6 4 2 2" xfId="48559"/>
    <cellStyle name="Comma 18 6 4 2 3" xfId="48560"/>
    <cellStyle name="Comma 18 6 4 3" xfId="48561"/>
    <cellStyle name="Comma 18 6 4 3 2" xfId="48562"/>
    <cellStyle name="Comma 18 6 4 4" xfId="48563"/>
    <cellStyle name="Comma 18 6 4 5" xfId="48564"/>
    <cellStyle name="Comma 18 6 5" xfId="48565"/>
    <cellStyle name="Comma 18 6 5 2" xfId="48566"/>
    <cellStyle name="Comma 18 6 5 3" xfId="48567"/>
    <cellStyle name="Comma 18 6 6" xfId="48568"/>
    <cellStyle name="Comma 18 6 6 2" xfId="48569"/>
    <cellStyle name="Comma 18 6 6 3" xfId="48570"/>
    <cellStyle name="Comma 18 6 7" xfId="48571"/>
    <cellStyle name="Comma 18 6 7 2" xfId="48572"/>
    <cellStyle name="Comma 18 6 8" xfId="48573"/>
    <cellStyle name="Comma 18 6 9" xfId="48574"/>
    <cellStyle name="Comma 18 7" xfId="48575"/>
    <cellStyle name="Comma 18 7 2" xfId="48576"/>
    <cellStyle name="Comma 18 7 2 2" xfId="48577"/>
    <cellStyle name="Comma 18 7 2 2 2" xfId="48578"/>
    <cellStyle name="Comma 18 7 2 2 3" xfId="48579"/>
    <cellStyle name="Comma 18 7 2 3" xfId="48580"/>
    <cellStyle name="Comma 18 7 2 3 2" xfId="48581"/>
    <cellStyle name="Comma 18 7 2 3 3" xfId="48582"/>
    <cellStyle name="Comma 18 7 2 4" xfId="48583"/>
    <cellStyle name="Comma 18 7 2 4 2" xfId="48584"/>
    <cellStyle name="Comma 18 7 2 5" xfId="48585"/>
    <cellStyle name="Comma 18 7 2 6" xfId="48586"/>
    <cellStyle name="Comma 18 7 3" xfId="48587"/>
    <cellStyle name="Comma 18 7 3 2" xfId="48588"/>
    <cellStyle name="Comma 18 7 3 2 2" xfId="48589"/>
    <cellStyle name="Comma 18 7 3 2 3" xfId="48590"/>
    <cellStyle name="Comma 18 7 3 3" xfId="48591"/>
    <cellStyle name="Comma 18 7 3 3 2" xfId="48592"/>
    <cellStyle name="Comma 18 7 3 3 3" xfId="48593"/>
    <cellStyle name="Comma 18 7 3 4" xfId="48594"/>
    <cellStyle name="Comma 18 7 3 4 2" xfId="48595"/>
    <cellStyle name="Comma 18 7 3 5" xfId="48596"/>
    <cellStyle name="Comma 18 7 3 6" xfId="48597"/>
    <cellStyle name="Comma 18 7 4" xfId="48598"/>
    <cellStyle name="Comma 18 7 4 2" xfId="48599"/>
    <cellStyle name="Comma 18 7 4 2 2" xfId="48600"/>
    <cellStyle name="Comma 18 7 4 2 3" xfId="48601"/>
    <cellStyle name="Comma 18 7 4 3" xfId="48602"/>
    <cellStyle name="Comma 18 7 4 3 2" xfId="48603"/>
    <cellStyle name="Comma 18 7 4 4" xfId="48604"/>
    <cellStyle name="Comma 18 7 4 5" xfId="48605"/>
    <cellStyle name="Comma 18 7 5" xfId="48606"/>
    <cellStyle name="Comma 18 7 5 2" xfId="48607"/>
    <cellStyle name="Comma 18 7 5 3" xfId="48608"/>
    <cellStyle name="Comma 18 7 6" xfId="48609"/>
    <cellStyle name="Comma 18 7 6 2" xfId="48610"/>
    <cellStyle name="Comma 18 7 6 3" xfId="48611"/>
    <cellStyle name="Comma 18 7 7" xfId="48612"/>
    <cellStyle name="Comma 18 7 7 2" xfId="48613"/>
    <cellStyle name="Comma 18 7 8" xfId="48614"/>
    <cellStyle name="Comma 18 7 9" xfId="48615"/>
    <cellStyle name="Comma 18 8" xfId="48616"/>
    <cellStyle name="Comma 18 8 2" xfId="48617"/>
    <cellStyle name="Comma 18 8 2 2" xfId="48618"/>
    <cellStyle name="Comma 18 8 2 3" xfId="48619"/>
    <cellStyle name="Comma 18 8 3" xfId="48620"/>
    <cellStyle name="Comma 18 8 3 2" xfId="48621"/>
    <cellStyle name="Comma 18 8 3 3" xfId="48622"/>
    <cellStyle name="Comma 18 8 4" xfId="48623"/>
    <cellStyle name="Comma 18 8 4 2" xfId="48624"/>
    <cellStyle name="Comma 18 8 5" xfId="48625"/>
    <cellStyle name="Comma 18 8 6" xfId="48626"/>
    <cellStyle name="Comma 18 9" xfId="48627"/>
    <cellStyle name="Comma 18 9 2" xfId="48628"/>
    <cellStyle name="Comma 18 9 2 2" xfId="48629"/>
    <cellStyle name="Comma 18 9 2 3" xfId="48630"/>
    <cellStyle name="Comma 18 9 3" xfId="48631"/>
    <cellStyle name="Comma 18 9 3 2" xfId="48632"/>
    <cellStyle name="Comma 18 9 3 3" xfId="48633"/>
    <cellStyle name="Comma 18 9 4" xfId="48634"/>
    <cellStyle name="Comma 18 9 4 2" xfId="48635"/>
    <cellStyle name="Comma 18 9 5" xfId="48636"/>
    <cellStyle name="Comma 18 9 6" xfId="48637"/>
    <cellStyle name="Comma 19" xfId="3274"/>
    <cellStyle name="Comma 19 2" xfId="3275"/>
    <cellStyle name="Comma 19 2 2" xfId="48638"/>
    <cellStyle name="Comma 19 2 2 2" xfId="48639"/>
    <cellStyle name="Comma 19 2 3" xfId="48640"/>
    <cellStyle name="Comma 19 3" xfId="48641"/>
    <cellStyle name="Comma 19 3 2" xfId="48642"/>
    <cellStyle name="Comma 19 4" xfId="48643"/>
    <cellStyle name="Comma 19 4 2" xfId="48644"/>
    <cellStyle name="Comma 19 5" xfId="48645"/>
    <cellStyle name="Comma 19 6" xfId="48646"/>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647"/>
    <cellStyle name="Comma 2 2 3 3" xfId="13966"/>
    <cellStyle name="Comma 2 2 3 3 2" xfId="48648"/>
    <cellStyle name="Comma 2 2 4" xfId="9510"/>
    <cellStyle name="Comma 2 2 4 2" xfId="48649"/>
    <cellStyle name="Comma 2 2 4 2 2" xfId="48650"/>
    <cellStyle name="Comma 2 2 4 3" xfId="48651"/>
    <cellStyle name="Comma 2 2 5" xfId="13716"/>
    <cellStyle name="Comma 2 2 5 2" xfId="48652"/>
    <cellStyle name="Comma 2 2 6" xfId="48653"/>
    <cellStyle name="Comma 2 2 6 2" xfId="48654"/>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14590"/>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655"/>
    <cellStyle name="Comma 20 3" xfId="48656"/>
    <cellStyle name="Comma 20 3 2" xfId="48657"/>
    <cellStyle name="Comma 20 4" xfId="48658"/>
    <cellStyle name="Comma 20 4 2" xfId="48659"/>
    <cellStyle name="Comma 20 5" xfId="48660"/>
    <cellStyle name="Comma 20 6" xfId="48661"/>
    <cellStyle name="Comma 20 7" xfId="48662"/>
    <cellStyle name="Comma 21" xfId="3545"/>
    <cellStyle name="Comma 21 2" xfId="9802"/>
    <cellStyle name="Comma 21 2 2" xfId="48663"/>
    <cellStyle name="Comma 21 2 3" xfId="48664"/>
    <cellStyle name="Comma 21 3" xfId="48665"/>
    <cellStyle name="Comma 21 3 2" xfId="48666"/>
    <cellStyle name="Comma 21 4" xfId="48667"/>
    <cellStyle name="Comma 21 5" xfId="48668"/>
    <cellStyle name="Comma 22" xfId="3546"/>
    <cellStyle name="Comma 22 2" xfId="48669"/>
    <cellStyle name="Comma 22 2 2" xfId="48670"/>
    <cellStyle name="Comma 22 3" xfId="48671"/>
    <cellStyle name="Comma 22 4" xfId="48672"/>
    <cellStyle name="Comma 23" xfId="3547"/>
    <cellStyle name="Comma 23 2" xfId="48673"/>
    <cellStyle name="Comma 23 3" xfId="48674"/>
    <cellStyle name="Comma 24" xfId="3548"/>
    <cellStyle name="Comma 24 10" xfId="48675"/>
    <cellStyle name="Comma 24 10 2" xfId="48676"/>
    <cellStyle name="Comma 24 11" xfId="48677"/>
    <cellStyle name="Comma 24 12" xfId="48678"/>
    <cellStyle name="Comma 24 13" xfId="48679"/>
    <cellStyle name="Comma 24 2" xfId="48680"/>
    <cellStyle name="Comma 24 2 10" xfId="48681"/>
    <cellStyle name="Comma 24 2 2" xfId="48682"/>
    <cellStyle name="Comma 24 2 2 2" xfId="48683"/>
    <cellStyle name="Comma 24 2 2 2 2" xfId="48684"/>
    <cellStyle name="Comma 24 2 2 2 2 2" xfId="48685"/>
    <cellStyle name="Comma 24 2 2 2 2 3" xfId="48686"/>
    <cellStyle name="Comma 24 2 2 2 3" xfId="48687"/>
    <cellStyle name="Comma 24 2 2 2 3 2" xfId="48688"/>
    <cellStyle name="Comma 24 2 2 2 3 3" xfId="48689"/>
    <cellStyle name="Comma 24 2 2 2 4" xfId="48690"/>
    <cellStyle name="Comma 24 2 2 2 4 2" xfId="48691"/>
    <cellStyle name="Comma 24 2 2 2 5" xfId="48692"/>
    <cellStyle name="Comma 24 2 2 2 6" xfId="48693"/>
    <cellStyle name="Comma 24 2 2 3" xfId="48694"/>
    <cellStyle name="Comma 24 2 2 3 2" xfId="48695"/>
    <cellStyle name="Comma 24 2 2 3 2 2" xfId="48696"/>
    <cellStyle name="Comma 24 2 2 3 2 3" xfId="48697"/>
    <cellStyle name="Comma 24 2 2 3 3" xfId="48698"/>
    <cellStyle name="Comma 24 2 2 3 3 2" xfId="48699"/>
    <cellStyle name="Comma 24 2 2 3 3 3" xfId="48700"/>
    <cellStyle name="Comma 24 2 2 3 4" xfId="48701"/>
    <cellStyle name="Comma 24 2 2 3 4 2" xfId="48702"/>
    <cellStyle name="Comma 24 2 2 3 5" xfId="48703"/>
    <cellStyle name="Comma 24 2 2 3 6" xfId="48704"/>
    <cellStyle name="Comma 24 2 2 4" xfId="48705"/>
    <cellStyle name="Comma 24 2 2 4 2" xfId="48706"/>
    <cellStyle name="Comma 24 2 2 4 2 2" xfId="48707"/>
    <cellStyle name="Comma 24 2 2 4 2 3" xfId="48708"/>
    <cellStyle name="Comma 24 2 2 4 3" xfId="48709"/>
    <cellStyle name="Comma 24 2 2 4 3 2" xfId="48710"/>
    <cellStyle name="Comma 24 2 2 4 4" xfId="48711"/>
    <cellStyle name="Comma 24 2 2 4 5" xfId="48712"/>
    <cellStyle name="Comma 24 2 2 5" xfId="48713"/>
    <cellStyle name="Comma 24 2 2 5 2" xfId="48714"/>
    <cellStyle name="Comma 24 2 2 5 3" xfId="48715"/>
    <cellStyle name="Comma 24 2 2 6" xfId="48716"/>
    <cellStyle name="Comma 24 2 2 6 2" xfId="48717"/>
    <cellStyle name="Comma 24 2 2 6 3" xfId="48718"/>
    <cellStyle name="Comma 24 2 2 7" xfId="48719"/>
    <cellStyle name="Comma 24 2 2 7 2" xfId="48720"/>
    <cellStyle name="Comma 24 2 2 8" xfId="48721"/>
    <cellStyle name="Comma 24 2 2 9" xfId="48722"/>
    <cellStyle name="Comma 24 2 3" xfId="48723"/>
    <cellStyle name="Comma 24 2 3 2" xfId="48724"/>
    <cellStyle name="Comma 24 2 3 2 2" xfId="48725"/>
    <cellStyle name="Comma 24 2 3 2 3" xfId="48726"/>
    <cellStyle name="Comma 24 2 3 3" xfId="48727"/>
    <cellStyle name="Comma 24 2 3 3 2" xfId="48728"/>
    <cellStyle name="Comma 24 2 3 3 3" xfId="48729"/>
    <cellStyle name="Comma 24 2 3 4" xfId="48730"/>
    <cellStyle name="Comma 24 2 3 4 2" xfId="48731"/>
    <cellStyle name="Comma 24 2 3 5" xfId="48732"/>
    <cellStyle name="Comma 24 2 3 6" xfId="48733"/>
    <cellStyle name="Comma 24 2 4" xfId="48734"/>
    <cellStyle name="Comma 24 2 4 2" xfId="48735"/>
    <cellStyle name="Comma 24 2 4 2 2" xfId="48736"/>
    <cellStyle name="Comma 24 2 4 2 3" xfId="48737"/>
    <cellStyle name="Comma 24 2 4 3" xfId="48738"/>
    <cellStyle name="Comma 24 2 4 3 2" xfId="48739"/>
    <cellStyle name="Comma 24 2 4 3 3" xfId="48740"/>
    <cellStyle name="Comma 24 2 4 4" xfId="48741"/>
    <cellStyle name="Comma 24 2 4 4 2" xfId="48742"/>
    <cellStyle name="Comma 24 2 4 5" xfId="48743"/>
    <cellStyle name="Comma 24 2 4 6" xfId="48744"/>
    <cellStyle name="Comma 24 2 5" xfId="48745"/>
    <cellStyle name="Comma 24 2 5 2" xfId="48746"/>
    <cellStyle name="Comma 24 2 5 2 2" xfId="48747"/>
    <cellStyle name="Comma 24 2 5 2 3" xfId="48748"/>
    <cellStyle name="Comma 24 2 5 3" xfId="48749"/>
    <cellStyle name="Comma 24 2 5 3 2" xfId="48750"/>
    <cellStyle name="Comma 24 2 5 4" xfId="48751"/>
    <cellStyle name="Comma 24 2 5 5" xfId="48752"/>
    <cellStyle name="Comma 24 2 6" xfId="48753"/>
    <cellStyle name="Comma 24 2 6 2" xfId="48754"/>
    <cellStyle name="Comma 24 2 6 3" xfId="48755"/>
    <cellStyle name="Comma 24 2 7" xfId="48756"/>
    <cellStyle name="Comma 24 2 7 2" xfId="48757"/>
    <cellStyle name="Comma 24 2 7 3" xfId="48758"/>
    <cellStyle name="Comma 24 2 8" xfId="48759"/>
    <cellStyle name="Comma 24 2 8 2" xfId="48760"/>
    <cellStyle name="Comma 24 2 9" xfId="48761"/>
    <cellStyle name="Comma 24 3" xfId="48762"/>
    <cellStyle name="Comma 24 3 2" xfId="48763"/>
    <cellStyle name="Comma 24 3 2 2" xfId="48764"/>
    <cellStyle name="Comma 24 3 2 2 2" xfId="48765"/>
    <cellStyle name="Comma 24 3 2 2 3" xfId="48766"/>
    <cellStyle name="Comma 24 3 2 3" xfId="48767"/>
    <cellStyle name="Comma 24 3 2 3 2" xfId="48768"/>
    <cellStyle name="Comma 24 3 2 3 3" xfId="48769"/>
    <cellStyle name="Comma 24 3 2 4" xfId="48770"/>
    <cellStyle name="Comma 24 3 2 4 2" xfId="48771"/>
    <cellStyle name="Comma 24 3 2 5" xfId="48772"/>
    <cellStyle name="Comma 24 3 2 6" xfId="48773"/>
    <cellStyle name="Comma 24 3 3" xfId="48774"/>
    <cellStyle name="Comma 24 3 3 2" xfId="48775"/>
    <cellStyle name="Comma 24 3 3 2 2" xfId="48776"/>
    <cellStyle name="Comma 24 3 3 2 3" xfId="48777"/>
    <cellStyle name="Comma 24 3 3 3" xfId="48778"/>
    <cellStyle name="Comma 24 3 3 3 2" xfId="48779"/>
    <cellStyle name="Comma 24 3 3 3 3" xfId="48780"/>
    <cellStyle name="Comma 24 3 3 4" xfId="48781"/>
    <cellStyle name="Comma 24 3 3 4 2" xfId="48782"/>
    <cellStyle name="Comma 24 3 3 5" xfId="48783"/>
    <cellStyle name="Comma 24 3 3 6" xfId="48784"/>
    <cellStyle name="Comma 24 3 4" xfId="48785"/>
    <cellStyle name="Comma 24 3 4 2" xfId="48786"/>
    <cellStyle name="Comma 24 3 4 2 2" xfId="48787"/>
    <cellStyle name="Comma 24 3 4 2 3" xfId="48788"/>
    <cellStyle name="Comma 24 3 4 3" xfId="48789"/>
    <cellStyle name="Comma 24 3 4 3 2" xfId="48790"/>
    <cellStyle name="Comma 24 3 4 4" xfId="48791"/>
    <cellStyle name="Comma 24 3 4 5" xfId="48792"/>
    <cellStyle name="Comma 24 3 5" xfId="48793"/>
    <cellStyle name="Comma 24 3 5 2" xfId="48794"/>
    <cellStyle name="Comma 24 3 5 3" xfId="48795"/>
    <cellStyle name="Comma 24 3 6" xfId="48796"/>
    <cellStyle name="Comma 24 3 6 2" xfId="48797"/>
    <cellStyle name="Comma 24 3 6 3" xfId="48798"/>
    <cellStyle name="Comma 24 3 7" xfId="48799"/>
    <cellStyle name="Comma 24 3 7 2" xfId="48800"/>
    <cellStyle name="Comma 24 3 8" xfId="48801"/>
    <cellStyle name="Comma 24 3 9" xfId="48802"/>
    <cellStyle name="Comma 24 4" xfId="48803"/>
    <cellStyle name="Comma 24 4 2" xfId="48804"/>
    <cellStyle name="Comma 24 4 2 2" xfId="48805"/>
    <cellStyle name="Comma 24 4 2 2 2" xfId="48806"/>
    <cellStyle name="Comma 24 4 2 2 3" xfId="48807"/>
    <cellStyle name="Comma 24 4 2 3" xfId="48808"/>
    <cellStyle name="Comma 24 4 2 3 2" xfId="48809"/>
    <cellStyle name="Comma 24 4 2 3 3" xfId="48810"/>
    <cellStyle name="Comma 24 4 2 4" xfId="48811"/>
    <cellStyle name="Comma 24 4 2 4 2" xfId="48812"/>
    <cellStyle name="Comma 24 4 2 5" xfId="48813"/>
    <cellStyle name="Comma 24 4 2 6" xfId="48814"/>
    <cellStyle name="Comma 24 4 3" xfId="48815"/>
    <cellStyle name="Comma 24 4 3 2" xfId="48816"/>
    <cellStyle name="Comma 24 4 3 2 2" xfId="48817"/>
    <cellStyle name="Comma 24 4 3 2 3" xfId="48818"/>
    <cellStyle name="Comma 24 4 3 3" xfId="48819"/>
    <cellStyle name="Comma 24 4 3 3 2" xfId="48820"/>
    <cellStyle name="Comma 24 4 3 3 3" xfId="48821"/>
    <cellStyle name="Comma 24 4 3 4" xfId="48822"/>
    <cellStyle name="Comma 24 4 3 4 2" xfId="48823"/>
    <cellStyle name="Comma 24 4 3 5" xfId="48824"/>
    <cellStyle name="Comma 24 4 3 6" xfId="48825"/>
    <cellStyle name="Comma 24 4 4" xfId="48826"/>
    <cellStyle name="Comma 24 4 4 2" xfId="48827"/>
    <cellStyle name="Comma 24 4 4 2 2" xfId="48828"/>
    <cellStyle name="Comma 24 4 4 2 3" xfId="48829"/>
    <cellStyle name="Comma 24 4 4 3" xfId="48830"/>
    <cellStyle name="Comma 24 4 4 3 2" xfId="48831"/>
    <cellStyle name="Comma 24 4 4 4" xfId="48832"/>
    <cellStyle name="Comma 24 4 4 5" xfId="48833"/>
    <cellStyle name="Comma 24 4 5" xfId="48834"/>
    <cellStyle name="Comma 24 4 5 2" xfId="48835"/>
    <cellStyle name="Comma 24 4 5 3" xfId="48836"/>
    <cellStyle name="Comma 24 4 6" xfId="48837"/>
    <cellStyle name="Comma 24 4 6 2" xfId="48838"/>
    <cellStyle name="Comma 24 4 6 3" xfId="48839"/>
    <cellStyle name="Comma 24 4 7" xfId="48840"/>
    <cellStyle name="Comma 24 4 7 2" xfId="48841"/>
    <cellStyle name="Comma 24 4 8" xfId="48842"/>
    <cellStyle name="Comma 24 4 9" xfId="48843"/>
    <cellStyle name="Comma 24 5" xfId="48844"/>
    <cellStyle name="Comma 24 5 2" xfId="48845"/>
    <cellStyle name="Comma 24 5 2 2" xfId="48846"/>
    <cellStyle name="Comma 24 5 2 3" xfId="48847"/>
    <cellStyle name="Comma 24 5 3" xfId="48848"/>
    <cellStyle name="Comma 24 5 3 2" xfId="48849"/>
    <cellStyle name="Comma 24 5 3 3" xfId="48850"/>
    <cellStyle name="Comma 24 5 4" xfId="48851"/>
    <cellStyle name="Comma 24 5 4 2" xfId="48852"/>
    <cellStyle name="Comma 24 5 5" xfId="48853"/>
    <cellStyle name="Comma 24 5 6" xfId="48854"/>
    <cellStyle name="Comma 24 6" xfId="48855"/>
    <cellStyle name="Comma 24 6 2" xfId="48856"/>
    <cellStyle name="Comma 24 6 2 2" xfId="48857"/>
    <cellStyle name="Comma 24 6 2 3" xfId="48858"/>
    <cellStyle name="Comma 24 6 3" xfId="48859"/>
    <cellStyle name="Comma 24 6 3 2" xfId="48860"/>
    <cellStyle name="Comma 24 6 3 3" xfId="48861"/>
    <cellStyle name="Comma 24 6 4" xfId="48862"/>
    <cellStyle name="Comma 24 6 4 2" xfId="48863"/>
    <cellStyle name="Comma 24 6 5" xfId="48864"/>
    <cellStyle name="Comma 24 6 6" xfId="48865"/>
    <cellStyle name="Comma 24 7" xfId="48866"/>
    <cellStyle name="Comma 24 7 2" xfId="48867"/>
    <cellStyle name="Comma 24 7 2 2" xfId="48868"/>
    <cellStyle name="Comma 24 7 2 3" xfId="48869"/>
    <cellStyle name="Comma 24 7 3" xfId="48870"/>
    <cellStyle name="Comma 24 7 3 2" xfId="48871"/>
    <cellStyle name="Comma 24 7 4" xfId="48872"/>
    <cellStyle name="Comma 24 7 5" xfId="48873"/>
    <cellStyle name="Comma 24 8" xfId="48874"/>
    <cellStyle name="Comma 24 8 2" xfId="48875"/>
    <cellStyle name="Comma 24 8 3" xfId="48876"/>
    <cellStyle name="Comma 24 9" xfId="48877"/>
    <cellStyle name="Comma 24 9 2" xfId="48878"/>
    <cellStyle name="Comma 24 9 3" xfId="48879"/>
    <cellStyle name="Comma 25" xfId="3549"/>
    <cellStyle name="Comma 25 2" xfId="48880"/>
    <cellStyle name="Comma 25 3" xfId="48881"/>
    <cellStyle name="Comma 26" xfId="3550"/>
    <cellStyle name="Comma 26 10" xfId="48882"/>
    <cellStyle name="Comma 26 10 2" xfId="48883"/>
    <cellStyle name="Comma 26 11" xfId="48884"/>
    <cellStyle name="Comma 26 12" xfId="48885"/>
    <cellStyle name="Comma 26 13" xfId="48886"/>
    <cellStyle name="Comma 26 2" xfId="48887"/>
    <cellStyle name="Comma 26 2 10" xfId="48888"/>
    <cellStyle name="Comma 26 2 2" xfId="48889"/>
    <cellStyle name="Comma 26 2 2 2" xfId="48890"/>
    <cellStyle name="Comma 26 2 2 2 2" xfId="48891"/>
    <cellStyle name="Comma 26 2 2 2 2 2" xfId="48892"/>
    <cellStyle name="Comma 26 2 2 2 2 3" xfId="48893"/>
    <cellStyle name="Comma 26 2 2 2 3" xfId="48894"/>
    <cellStyle name="Comma 26 2 2 2 3 2" xfId="48895"/>
    <cellStyle name="Comma 26 2 2 2 3 3" xfId="48896"/>
    <cellStyle name="Comma 26 2 2 2 4" xfId="48897"/>
    <cellStyle name="Comma 26 2 2 2 4 2" xfId="48898"/>
    <cellStyle name="Comma 26 2 2 2 5" xfId="48899"/>
    <cellStyle name="Comma 26 2 2 2 6" xfId="48900"/>
    <cellStyle name="Comma 26 2 2 3" xfId="48901"/>
    <cellStyle name="Comma 26 2 2 3 2" xfId="48902"/>
    <cellStyle name="Comma 26 2 2 3 2 2" xfId="48903"/>
    <cellStyle name="Comma 26 2 2 3 2 3" xfId="48904"/>
    <cellStyle name="Comma 26 2 2 3 3" xfId="48905"/>
    <cellStyle name="Comma 26 2 2 3 3 2" xfId="48906"/>
    <cellStyle name="Comma 26 2 2 3 3 3" xfId="48907"/>
    <cellStyle name="Comma 26 2 2 3 4" xfId="48908"/>
    <cellStyle name="Comma 26 2 2 3 4 2" xfId="48909"/>
    <cellStyle name="Comma 26 2 2 3 5" xfId="48910"/>
    <cellStyle name="Comma 26 2 2 3 6" xfId="48911"/>
    <cellStyle name="Comma 26 2 2 4" xfId="48912"/>
    <cellStyle name="Comma 26 2 2 4 2" xfId="48913"/>
    <cellStyle name="Comma 26 2 2 4 2 2" xfId="48914"/>
    <cellStyle name="Comma 26 2 2 4 2 3" xfId="48915"/>
    <cellStyle name="Comma 26 2 2 4 3" xfId="48916"/>
    <cellStyle name="Comma 26 2 2 4 3 2" xfId="48917"/>
    <cellStyle name="Comma 26 2 2 4 4" xfId="48918"/>
    <cellStyle name="Comma 26 2 2 4 5" xfId="48919"/>
    <cellStyle name="Comma 26 2 2 5" xfId="48920"/>
    <cellStyle name="Comma 26 2 2 5 2" xfId="48921"/>
    <cellStyle name="Comma 26 2 2 5 3" xfId="48922"/>
    <cellStyle name="Comma 26 2 2 6" xfId="48923"/>
    <cellStyle name="Comma 26 2 2 6 2" xfId="48924"/>
    <cellStyle name="Comma 26 2 2 6 3" xfId="48925"/>
    <cellStyle name="Comma 26 2 2 7" xfId="48926"/>
    <cellStyle name="Comma 26 2 2 7 2" xfId="48927"/>
    <cellStyle name="Comma 26 2 2 8" xfId="48928"/>
    <cellStyle name="Comma 26 2 2 9" xfId="48929"/>
    <cellStyle name="Comma 26 2 3" xfId="48930"/>
    <cellStyle name="Comma 26 2 3 2" xfId="48931"/>
    <cellStyle name="Comma 26 2 3 2 2" xfId="48932"/>
    <cellStyle name="Comma 26 2 3 2 3" xfId="48933"/>
    <cellStyle name="Comma 26 2 3 3" xfId="48934"/>
    <cellStyle name="Comma 26 2 3 3 2" xfId="48935"/>
    <cellStyle name="Comma 26 2 3 3 3" xfId="48936"/>
    <cellStyle name="Comma 26 2 3 4" xfId="48937"/>
    <cellStyle name="Comma 26 2 3 4 2" xfId="48938"/>
    <cellStyle name="Comma 26 2 3 5" xfId="48939"/>
    <cellStyle name="Comma 26 2 3 6" xfId="48940"/>
    <cellStyle name="Comma 26 2 4" xfId="48941"/>
    <cellStyle name="Comma 26 2 4 2" xfId="48942"/>
    <cellStyle name="Comma 26 2 4 2 2" xfId="48943"/>
    <cellStyle name="Comma 26 2 4 2 3" xfId="48944"/>
    <cellStyle name="Comma 26 2 4 3" xfId="48945"/>
    <cellStyle name="Comma 26 2 4 3 2" xfId="48946"/>
    <cellStyle name="Comma 26 2 4 3 3" xfId="48947"/>
    <cellStyle name="Comma 26 2 4 4" xfId="48948"/>
    <cellStyle name="Comma 26 2 4 4 2" xfId="48949"/>
    <cellStyle name="Comma 26 2 4 5" xfId="48950"/>
    <cellStyle name="Comma 26 2 4 6" xfId="48951"/>
    <cellStyle name="Comma 26 2 5" xfId="48952"/>
    <cellStyle name="Comma 26 2 5 2" xfId="48953"/>
    <cellStyle name="Comma 26 2 5 2 2" xfId="48954"/>
    <cellStyle name="Comma 26 2 5 2 3" xfId="48955"/>
    <cellStyle name="Comma 26 2 5 3" xfId="48956"/>
    <cellStyle name="Comma 26 2 5 3 2" xfId="48957"/>
    <cellStyle name="Comma 26 2 5 4" xfId="48958"/>
    <cellStyle name="Comma 26 2 5 5" xfId="48959"/>
    <cellStyle name="Comma 26 2 6" xfId="48960"/>
    <cellStyle name="Comma 26 2 6 2" xfId="48961"/>
    <cellStyle name="Comma 26 2 6 3" xfId="48962"/>
    <cellStyle name="Comma 26 2 7" xfId="48963"/>
    <cellStyle name="Comma 26 2 7 2" xfId="48964"/>
    <cellStyle name="Comma 26 2 7 3" xfId="48965"/>
    <cellStyle name="Comma 26 2 8" xfId="48966"/>
    <cellStyle name="Comma 26 2 8 2" xfId="48967"/>
    <cellStyle name="Comma 26 2 9" xfId="48968"/>
    <cellStyle name="Comma 26 3" xfId="48969"/>
    <cellStyle name="Comma 26 3 2" xfId="48970"/>
    <cellStyle name="Comma 26 3 2 2" xfId="48971"/>
    <cellStyle name="Comma 26 3 2 2 2" xfId="48972"/>
    <cellStyle name="Comma 26 3 2 2 3" xfId="48973"/>
    <cellStyle name="Comma 26 3 2 3" xfId="48974"/>
    <cellStyle name="Comma 26 3 2 3 2" xfId="48975"/>
    <cellStyle name="Comma 26 3 2 3 3" xfId="48976"/>
    <cellStyle name="Comma 26 3 2 4" xfId="48977"/>
    <cellStyle name="Comma 26 3 2 4 2" xfId="48978"/>
    <cellStyle name="Comma 26 3 2 5" xfId="48979"/>
    <cellStyle name="Comma 26 3 2 6" xfId="48980"/>
    <cellStyle name="Comma 26 3 3" xfId="48981"/>
    <cellStyle name="Comma 26 3 3 2" xfId="48982"/>
    <cellStyle name="Comma 26 3 3 2 2" xfId="48983"/>
    <cellStyle name="Comma 26 3 3 2 3" xfId="48984"/>
    <cellStyle name="Comma 26 3 3 3" xfId="48985"/>
    <cellStyle name="Comma 26 3 3 3 2" xfId="48986"/>
    <cellStyle name="Comma 26 3 3 3 3" xfId="48987"/>
    <cellStyle name="Comma 26 3 3 4" xfId="48988"/>
    <cellStyle name="Comma 26 3 3 4 2" xfId="48989"/>
    <cellStyle name="Comma 26 3 3 5" xfId="48990"/>
    <cellStyle name="Comma 26 3 3 6" xfId="48991"/>
    <cellStyle name="Comma 26 3 4" xfId="48992"/>
    <cellStyle name="Comma 26 3 4 2" xfId="48993"/>
    <cellStyle name="Comma 26 3 4 2 2" xfId="48994"/>
    <cellStyle name="Comma 26 3 4 2 3" xfId="48995"/>
    <cellStyle name="Comma 26 3 4 3" xfId="48996"/>
    <cellStyle name="Comma 26 3 4 3 2" xfId="48997"/>
    <cellStyle name="Comma 26 3 4 4" xfId="48998"/>
    <cellStyle name="Comma 26 3 4 5" xfId="48999"/>
    <cellStyle name="Comma 26 3 5" xfId="49000"/>
    <cellStyle name="Comma 26 3 5 2" xfId="49001"/>
    <cellStyle name="Comma 26 3 5 3" xfId="49002"/>
    <cellStyle name="Comma 26 3 6" xfId="49003"/>
    <cellStyle name="Comma 26 3 6 2" xfId="49004"/>
    <cellStyle name="Comma 26 3 6 3" xfId="49005"/>
    <cellStyle name="Comma 26 3 7" xfId="49006"/>
    <cellStyle name="Comma 26 3 7 2" xfId="49007"/>
    <cellStyle name="Comma 26 3 8" xfId="49008"/>
    <cellStyle name="Comma 26 3 9" xfId="49009"/>
    <cellStyle name="Comma 26 4" xfId="49010"/>
    <cellStyle name="Comma 26 4 2" xfId="49011"/>
    <cellStyle name="Comma 26 4 2 2" xfId="49012"/>
    <cellStyle name="Comma 26 4 2 2 2" xfId="49013"/>
    <cellStyle name="Comma 26 4 2 2 3" xfId="49014"/>
    <cellStyle name="Comma 26 4 2 3" xfId="49015"/>
    <cellStyle name="Comma 26 4 2 3 2" xfId="49016"/>
    <cellStyle name="Comma 26 4 2 3 3" xfId="49017"/>
    <cellStyle name="Comma 26 4 2 4" xfId="49018"/>
    <cellStyle name="Comma 26 4 2 4 2" xfId="49019"/>
    <cellStyle name="Comma 26 4 2 5" xfId="49020"/>
    <cellStyle name="Comma 26 4 2 6" xfId="49021"/>
    <cellStyle name="Comma 26 4 3" xfId="49022"/>
    <cellStyle name="Comma 26 4 3 2" xfId="49023"/>
    <cellStyle name="Comma 26 4 3 2 2" xfId="49024"/>
    <cellStyle name="Comma 26 4 3 2 3" xfId="49025"/>
    <cellStyle name="Comma 26 4 3 3" xfId="49026"/>
    <cellStyle name="Comma 26 4 3 3 2" xfId="49027"/>
    <cellStyle name="Comma 26 4 3 3 3" xfId="49028"/>
    <cellStyle name="Comma 26 4 3 4" xfId="49029"/>
    <cellStyle name="Comma 26 4 3 4 2" xfId="49030"/>
    <cellStyle name="Comma 26 4 3 5" xfId="49031"/>
    <cellStyle name="Comma 26 4 3 6" xfId="49032"/>
    <cellStyle name="Comma 26 4 4" xfId="49033"/>
    <cellStyle name="Comma 26 4 4 2" xfId="49034"/>
    <cellStyle name="Comma 26 4 4 2 2" xfId="49035"/>
    <cellStyle name="Comma 26 4 4 2 3" xfId="49036"/>
    <cellStyle name="Comma 26 4 4 3" xfId="49037"/>
    <cellStyle name="Comma 26 4 4 3 2" xfId="49038"/>
    <cellStyle name="Comma 26 4 4 4" xfId="49039"/>
    <cellStyle name="Comma 26 4 4 5" xfId="49040"/>
    <cellStyle name="Comma 26 4 5" xfId="49041"/>
    <cellStyle name="Comma 26 4 5 2" xfId="49042"/>
    <cellStyle name="Comma 26 4 5 3" xfId="49043"/>
    <cellStyle name="Comma 26 4 6" xfId="49044"/>
    <cellStyle name="Comma 26 4 6 2" xfId="49045"/>
    <cellStyle name="Comma 26 4 6 3" xfId="49046"/>
    <cellStyle name="Comma 26 4 7" xfId="49047"/>
    <cellStyle name="Comma 26 4 7 2" xfId="49048"/>
    <cellStyle name="Comma 26 4 8" xfId="49049"/>
    <cellStyle name="Comma 26 4 9" xfId="49050"/>
    <cellStyle name="Comma 26 5" xfId="49051"/>
    <cellStyle name="Comma 26 5 2" xfId="49052"/>
    <cellStyle name="Comma 26 5 2 2" xfId="49053"/>
    <cellStyle name="Comma 26 5 2 3" xfId="49054"/>
    <cellStyle name="Comma 26 5 3" xfId="49055"/>
    <cellStyle name="Comma 26 5 3 2" xfId="49056"/>
    <cellStyle name="Comma 26 5 3 3" xfId="49057"/>
    <cellStyle name="Comma 26 5 4" xfId="49058"/>
    <cellStyle name="Comma 26 5 4 2" xfId="49059"/>
    <cellStyle name="Comma 26 5 5" xfId="49060"/>
    <cellStyle name="Comma 26 5 6" xfId="49061"/>
    <cellStyle name="Comma 26 6" xfId="49062"/>
    <cellStyle name="Comma 26 6 2" xfId="49063"/>
    <cellStyle name="Comma 26 6 2 2" xfId="49064"/>
    <cellStyle name="Comma 26 6 2 3" xfId="49065"/>
    <cellStyle name="Comma 26 6 3" xfId="49066"/>
    <cellStyle name="Comma 26 6 3 2" xfId="49067"/>
    <cellStyle name="Comma 26 6 3 3" xfId="49068"/>
    <cellStyle name="Comma 26 6 4" xfId="49069"/>
    <cellStyle name="Comma 26 6 4 2" xfId="49070"/>
    <cellStyle name="Comma 26 6 5" xfId="49071"/>
    <cellStyle name="Comma 26 6 6" xfId="49072"/>
    <cellStyle name="Comma 26 7" xfId="49073"/>
    <cellStyle name="Comma 26 7 2" xfId="49074"/>
    <cellStyle name="Comma 26 7 2 2" xfId="49075"/>
    <cellStyle name="Comma 26 7 2 3" xfId="49076"/>
    <cellStyle name="Comma 26 7 3" xfId="49077"/>
    <cellStyle name="Comma 26 7 3 2" xfId="49078"/>
    <cellStyle name="Comma 26 7 4" xfId="49079"/>
    <cellStyle name="Comma 26 7 5" xfId="49080"/>
    <cellStyle name="Comma 26 8" xfId="49081"/>
    <cellStyle name="Comma 26 8 2" xfId="49082"/>
    <cellStyle name="Comma 26 8 3" xfId="49083"/>
    <cellStyle name="Comma 26 9" xfId="49084"/>
    <cellStyle name="Comma 26 9 2" xfId="49085"/>
    <cellStyle name="Comma 26 9 3" xfId="49086"/>
    <cellStyle name="Comma 27" xfId="3551"/>
    <cellStyle name="Comma 27 10" xfId="49087"/>
    <cellStyle name="Comma 27 10 2" xfId="49088"/>
    <cellStyle name="Comma 27 11" xfId="49089"/>
    <cellStyle name="Comma 27 12" xfId="49090"/>
    <cellStyle name="Comma 27 13" xfId="49091"/>
    <cellStyle name="Comma 27 2" xfId="49092"/>
    <cellStyle name="Comma 27 2 10" xfId="49093"/>
    <cellStyle name="Comma 27 2 2" xfId="49094"/>
    <cellStyle name="Comma 27 2 2 2" xfId="49095"/>
    <cellStyle name="Comma 27 2 2 2 2" xfId="49096"/>
    <cellStyle name="Comma 27 2 2 2 2 2" xfId="49097"/>
    <cellStyle name="Comma 27 2 2 2 2 3" xfId="49098"/>
    <cellStyle name="Comma 27 2 2 2 3" xfId="49099"/>
    <cellStyle name="Comma 27 2 2 2 3 2" xfId="49100"/>
    <cellStyle name="Comma 27 2 2 2 3 3" xfId="49101"/>
    <cellStyle name="Comma 27 2 2 2 4" xfId="49102"/>
    <cellStyle name="Comma 27 2 2 2 4 2" xfId="49103"/>
    <cellStyle name="Comma 27 2 2 2 5" xfId="49104"/>
    <cellStyle name="Comma 27 2 2 2 6" xfId="49105"/>
    <cellStyle name="Comma 27 2 2 3" xfId="49106"/>
    <cellStyle name="Comma 27 2 2 3 2" xfId="49107"/>
    <cellStyle name="Comma 27 2 2 3 2 2" xfId="49108"/>
    <cellStyle name="Comma 27 2 2 3 2 3" xfId="49109"/>
    <cellStyle name="Comma 27 2 2 3 3" xfId="49110"/>
    <cellStyle name="Comma 27 2 2 3 3 2" xfId="49111"/>
    <cellStyle name="Comma 27 2 2 3 3 3" xfId="49112"/>
    <cellStyle name="Comma 27 2 2 3 4" xfId="49113"/>
    <cellStyle name="Comma 27 2 2 3 4 2" xfId="49114"/>
    <cellStyle name="Comma 27 2 2 3 5" xfId="49115"/>
    <cellStyle name="Comma 27 2 2 3 6" xfId="49116"/>
    <cellStyle name="Comma 27 2 2 4" xfId="49117"/>
    <cellStyle name="Comma 27 2 2 4 2" xfId="49118"/>
    <cellStyle name="Comma 27 2 2 4 2 2" xfId="49119"/>
    <cellStyle name="Comma 27 2 2 4 2 3" xfId="49120"/>
    <cellStyle name="Comma 27 2 2 4 3" xfId="49121"/>
    <cellStyle name="Comma 27 2 2 4 3 2" xfId="49122"/>
    <cellStyle name="Comma 27 2 2 4 4" xfId="49123"/>
    <cellStyle name="Comma 27 2 2 4 5" xfId="49124"/>
    <cellStyle name="Comma 27 2 2 5" xfId="49125"/>
    <cellStyle name="Comma 27 2 2 5 2" xfId="49126"/>
    <cellStyle name="Comma 27 2 2 5 3" xfId="49127"/>
    <cellStyle name="Comma 27 2 2 6" xfId="49128"/>
    <cellStyle name="Comma 27 2 2 6 2" xfId="49129"/>
    <cellStyle name="Comma 27 2 2 6 3" xfId="49130"/>
    <cellStyle name="Comma 27 2 2 7" xfId="49131"/>
    <cellStyle name="Comma 27 2 2 7 2" xfId="49132"/>
    <cellStyle name="Comma 27 2 2 8" xfId="49133"/>
    <cellStyle name="Comma 27 2 2 9" xfId="49134"/>
    <cellStyle name="Comma 27 2 3" xfId="49135"/>
    <cellStyle name="Comma 27 2 3 2" xfId="49136"/>
    <cellStyle name="Comma 27 2 3 2 2" xfId="49137"/>
    <cellStyle name="Comma 27 2 3 2 3" xfId="49138"/>
    <cellStyle name="Comma 27 2 3 3" xfId="49139"/>
    <cellStyle name="Comma 27 2 3 3 2" xfId="49140"/>
    <cellStyle name="Comma 27 2 3 3 3" xfId="49141"/>
    <cellStyle name="Comma 27 2 3 4" xfId="49142"/>
    <cellStyle name="Comma 27 2 3 4 2" xfId="49143"/>
    <cellStyle name="Comma 27 2 3 5" xfId="49144"/>
    <cellStyle name="Comma 27 2 3 6" xfId="49145"/>
    <cellStyle name="Comma 27 2 4" xfId="49146"/>
    <cellStyle name="Comma 27 2 4 2" xfId="49147"/>
    <cellStyle name="Comma 27 2 4 2 2" xfId="49148"/>
    <cellStyle name="Comma 27 2 4 2 3" xfId="49149"/>
    <cellStyle name="Comma 27 2 4 3" xfId="49150"/>
    <cellStyle name="Comma 27 2 4 3 2" xfId="49151"/>
    <cellStyle name="Comma 27 2 4 3 3" xfId="49152"/>
    <cellStyle name="Comma 27 2 4 4" xfId="49153"/>
    <cellStyle name="Comma 27 2 4 4 2" xfId="49154"/>
    <cellStyle name="Comma 27 2 4 5" xfId="49155"/>
    <cellStyle name="Comma 27 2 4 6" xfId="49156"/>
    <cellStyle name="Comma 27 2 5" xfId="49157"/>
    <cellStyle name="Comma 27 2 5 2" xfId="49158"/>
    <cellStyle name="Comma 27 2 5 2 2" xfId="49159"/>
    <cellStyle name="Comma 27 2 5 2 3" xfId="49160"/>
    <cellStyle name="Comma 27 2 5 3" xfId="49161"/>
    <cellStyle name="Comma 27 2 5 3 2" xfId="49162"/>
    <cellStyle name="Comma 27 2 5 4" xfId="49163"/>
    <cellStyle name="Comma 27 2 5 5" xfId="49164"/>
    <cellStyle name="Comma 27 2 6" xfId="49165"/>
    <cellStyle name="Comma 27 2 6 2" xfId="49166"/>
    <cellStyle name="Comma 27 2 6 3" xfId="49167"/>
    <cellStyle name="Comma 27 2 7" xfId="49168"/>
    <cellStyle name="Comma 27 2 7 2" xfId="49169"/>
    <cellStyle name="Comma 27 2 7 3" xfId="49170"/>
    <cellStyle name="Comma 27 2 8" xfId="49171"/>
    <cellStyle name="Comma 27 2 8 2" xfId="49172"/>
    <cellStyle name="Comma 27 2 9" xfId="49173"/>
    <cellStyle name="Comma 27 3" xfId="49174"/>
    <cellStyle name="Comma 27 3 2" xfId="49175"/>
    <cellStyle name="Comma 27 3 2 2" xfId="49176"/>
    <cellStyle name="Comma 27 3 2 2 2" xfId="49177"/>
    <cellStyle name="Comma 27 3 2 2 3" xfId="49178"/>
    <cellStyle name="Comma 27 3 2 3" xfId="49179"/>
    <cellStyle name="Comma 27 3 2 3 2" xfId="49180"/>
    <cellStyle name="Comma 27 3 2 3 3" xfId="49181"/>
    <cellStyle name="Comma 27 3 2 4" xfId="49182"/>
    <cellStyle name="Comma 27 3 2 4 2" xfId="49183"/>
    <cellStyle name="Comma 27 3 2 5" xfId="49184"/>
    <cellStyle name="Comma 27 3 2 6" xfId="49185"/>
    <cellStyle name="Comma 27 3 3" xfId="49186"/>
    <cellStyle name="Comma 27 3 3 2" xfId="49187"/>
    <cellStyle name="Comma 27 3 3 2 2" xfId="49188"/>
    <cellStyle name="Comma 27 3 3 2 3" xfId="49189"/>
    <cellStyle name="Comma 27 3 3 3" xfId="49190"/>
    <cellStyle name="Comma 27 3 3 3 2" xfId="49191"/>
    <cellStyle name="Comma 27 3 3 3 3" xfId="49192"/>
    <cellStyle name="Comma 27 3 3 4" xfId="49193"/>
    <cellStyle name="Comma 27 3 3 4 2" xfId="49194"/>
    <cellStyle name="Comma 27 3 3 5" xfId="49195"/>
    <cellStyle name="Comma 27 3 3 6" xfId="49196"/>
    <cellStyle name="Comma 27 3 4" xfId="49197"/>
    <cellStyle name="Comma 27 3 4 2" xfId="49198"/>
    <cellStyle name="Comma 27 3 4 2 2" xfId="49199"/>
    <cellStyle name="Comma 27 3 4 2 3" xfId="49200"/>
    <cellStyle name="Comma 27 3 4 3" xfId="49201"/>
    <cellStyle name="Comma 27 3 4 3 2" xfId="49202"/>
    <cellStyle name="Comma 27 3 4 4" xfId="49203"/>
    <cellStyle name="Comma 27 3 4 5" xfId="49204"/>
    <cellStyle name="Comma 27 3 5" xfId="49205"/>
    <cellStyle name="Comma 27 3 5 2" xfId="49206"/>
    <cellStyle name="Comma 27 3 5 3" xfId="49207"/>
    <cellStyle name="Comma 27 3 6" xfId="49208"/>
    <cellStyle name="Comma 27 3 6 2" xfId="49209"/>
    <cellStyle name="Comma 27 3 6 3" xfId="49210"/>
    <cellStyle name="Comma 27 3 7" xfId="49211"/>
    <cellStyle name="Comma 27 3 7 2" xfId="49212"/>
    <cellStyle name="Comma 27 3 8" xfId="49213"/>
    <cellStyle name="Comma 27 3 9" xfId="49214"/>
    <cellStyle name="Comma 27 4" xfId="49215"/>
    <cellStyle name="Comma 27 4 2" xfId="49216"/>
    <cellStyle name="Comma 27 4 2 2" xfId="49217"/>
    <cellStyle name="Comma 27 4 2 2 2" xfId="49218"/>
    <cellStyle name="Comma 27 4 2 2 3" xfId="49219"/>
    <cellStyle name="Comma 27 4 2 3" xfId="49220"/>
    <cellStyle name="Comma 27 4 2 3 2" xfId="49221"/>
    <cellStyle name="Comma 27 4 2 3 3" xfId="49222"/>
    <cellStyle name="Comma 27 4 2 4" xfId="49223"/>
    <cellStyle name="Comma 27 4 2 4 2" xfId="49224"/>
    <cellStyle name="Comma 27 4 2 5" xfId="49225"/>
    <cellStyle name="Comma 27 4 2 6" xfId="49226"/>
    <cellStyle name="Comma 27 4 3" xfId="49227"/>
    <cellStyle name="Comma 27 4 3 2" xfId="49228"/>
    <cellStyle name="Comma 27 4 3 2 2" xfId="49229"/>
    <cellStyle name="Comma 27 4 3 2 3" xfId="49230"/>
    <cellStyle name="Comma 27 4 3 3" xfId="49231"/>
    <cellStyle name="Comma 27 4 3 3 2" xfId="49232"/>
    <cellStyle name="Comma 27 4 3 3 3" xfId="49233"/>
    <cellStyle name="Comma 27 4 3 4" xfId="49234"/>
    <cellStyle name="Comma 27 4 3 4 2" xfId="49235"/>
    <cellStyle name="Comma 27 4 3 5" xfId="49236"/>
    <cellStyle name="Comma 27 4 3 6" xfId="49237"/>
    <cellStyle name="Comma 27 4 4" xfId="49238"/>
    <cellStyle name="Comma 27 4 4 2" xfId="49239"/>
    <cellStyle name="Comma 27 4 4 2 2" xfId="49240"/>
    <cellStyle name="Comma 27 4 4 2 3" xfId="49241"/>
    <cellStyle name="Comma 27 4 4 3" xfId="49242"/>
    <cellStyle name="Comma 27 4 4 3 2" xfId="49243"/>
    <cellStyle name="Comma 27 4 4 4" xfId="49244"/>
    <cellStyle name="Comma 27 4 4 5" xfId="49245"/>
    <cellStyle name="Comma 27 4 5" xfId="49246"/>
    <cellStyle name="Comma 27 4 5 2" xfId="49247"/>
    <cellStyle name="Comma 27 4 5 3" xfId="49248"/>
    <cellStyle name="Comma 27 4 6" xfId="49249"/>
    <cellStyle name="Comma 27 4 6 2" xfId="49250"/>
    <cellStyle name="Comma 27 4 6 3" xfId="49251"/>
    <cellStyle name="Comma 27 4 7" xfId="49252"/>
    <cellStyle name="Comma 27 4 7 2" xfId="49253"/>
    <cellStyle name="Comma 27 4 8" xfId="49254"/>
    <cellStyle name="Comma 27 4 9" xfId="49255"/>
    <cellStyle name="Comma 27 5" xfId="49256"/>
    <cellStyle name="Comma 27 5 2" xfId="49257"/>
    <cellStyle name="Comma 27 5 2 2" xfId="49258"/>
    <cellStyle name="Comma 27 5 2 3" xfId="49259"/>
    <cellStyle name="Comma 27 5 3" xfId="49260"/>
    <cellStyle name="Comma 27 5 3 2" xfId="49261"/>
    <cellStyle name="Comma 27 5 3 3" xfId="49262"/>
    <cellStyle name="Comma 27 5 4" xfId="49263"/>
    <cellStyle name="Comma 27 5 4 2" xfId="49264"/>
    <cellStyle name="Comma 27 5 5" xfId="49265"/>
    <cellStyle name="Comma 27 5 6" xfId="49266"/>
    <cellStyle name="Comma 27 6" xfId="49267"/>
    <cellStyle name="Comma 27 6 2" xfId="49268"/>
    <cellStyle name="Comma 27 6 2 2" xfId="49269"/>
    <cellStyle name="Comma 27 6 2 3" xfId="49270"/>
    <cellStyle name="Comma 27 6 3" xfId="49271"/>
    <cellStyle name="Comma 27 6 3 2" xfId="49272"/>
    <cellStyle name="Comma 27 6 3 3" xfId="49273"/>
    <cellStyle name="Comma 27 6 4" xfId="49274"/>
    <cellStyle name="Comma 27 6 4 2" xfId="49275"/>
    <cellStyle name="Comma 27 6 5" xfId="49276"/>
    <cellStyle name="Comma 27 6 6" xfId="49277"/>
    <cellStyle name="Comma 27 7" xfId="49278"/>
    <cellStyle name="Comma 27 7 2" xfId="49279"/>
    <cellStyle name="Comma 27 7 2 2" xfId="49280"/>
    <cellStyle name="Comma 27 7 2 3" xfId="49281"/>
    <cellStyle name="Comma 27 7 3" xfId="49282"/>
    <cellStyle name="Comma 27 7 3 2" xfId="49283"/>
    <cellStyle name="Comma 27 7 4" xfId="49284"/>
    <cellStyle name="Comma 27 7 5" xfId="49285"/>
    <cellStyle name="Comma 27 8" xfId="49286"/>
    <cellStyle name="Comma 27 8 2" xfId="49287"/>
    <cellStyle name="Comma 27 8 3" xfId="49288"/>
    <cellStyle name="Comma 27 9" xfId="49289"/>
    <cellStyle name="Comma 27 9 2" xfId="49290"/>
    <cellStyle name="Comma 27 9 3" xfId="49291"/>
    <cellStyle name="Comma 28" xfId="3552"/>
    <cellStyle name="Comma 28 2" xfId="49292"/>
    <cellStyle name="Comma 28 3" xfId="49293"/>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14591"/>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14592"/>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14593"/>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14594"/>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14595"/>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14596"/>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14597"/>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14598"/>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14599"/>
    <cellStyle name="Comma 3 4 2 2 3" xfId="3681"/>
    <cellStyle name="Comma 3 4 2 2 4" xfId="3682"/>
    <cellStyle name="Comma 3 4 2 2 5" xfId="14600"/>
    <cellStyle name="Comma 3 4 2 3" xfId="3683"/>
    <cellStyle name="Comma 3 4 2 3 2" xfId="3684"/>
    <cellStyle name="Comma 3 4 2 3 3" xfId="14601"/>
    <cellStyle name="Comma 3 4 2 4" xfId="3685"/>
    <cellStyle name="Comma 3 4 2 5" xfId="3686"/>
    <cellStyle name="Comma 3 4 2 6" xfId="14233"/>
    <cellStyle name="Comma 3 4 3" xfId="3687"/>
    <cellStyle name="Comma 3 4 3 2" xfId="3688"/>
    <cellStyle name="Comma 3 4 3 2 2" xfId="3689"/>
    <cellStyle name="Comma 3 4 3 2 3" xfId="14602"/>
    <cellStyle name="Comma 3 4 3 3" xfId="3690"/>
    <cellStyle name="Comma 3 4 3 4" xfId="3691"/>
    <cellStyle name="Comma 3 4 3 5" xfId="14603"/>
    <cellStyle name="Comma 3 4 4" xfId="3692"/>
    <cellStyle name="Comma 3 4 4 2" xfId="3693"/>
    <cellStyle name="Comma 3 4 4 3" xfId="14604"/>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14605"/>
    <cellStyle name="Comma 3 5 2 3" xfId="3702"/>
    <cellStyle name="Comma 3 5 2 3 2" xfId="3703"/>
    <cellStyle name="Comma 3 5 2 4" xfId="3704"/>
    <cellStyle name="Comma 3 5 2 5" xfId="3705"/>
    <cellStyle name="Comma 3 5 2 6" xfId="14606"/>
    <cellStyle name="Comma 3 5 3" xfId="3706"/>
    <cellStyle name="Comma 3 5 3 2" xfId="3707"/>
    <cellStyle name="Comma 3 5 3 2 2" xfId="3708"/>
    <cellStyle name="Comma 3 5 3 3" xfId="3709"/>
    <cellStyle name="Comma 3 5 3 4" xfId="14607"/>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14608"/>
    <cellStyle name="Comma 3 6 3" xfId="3720"/>
    <cellStyle name="Comma 3 6 3 2" xfId="3721"/>
    <cellStyle name="Comma 3 6 4" xfId="3722"/>
    <cellStyle name="Comma 3 6 5" xfId="3723"/>
    <cellStyle name="Comma 3 6 6" xfId="14609"/>
    <cellStyle name="Comma 3 7" xfId="3724"/>
    <cellStyle name="Comma 3 7 2" xfId="3725"/>
    <cellStyle name="Comma 3 7 2 2" xfId="3726"/>
    <cellStyle name="Comma 3 7 3" xfId="3727"/>
    <cellStyle name="Comma 3 7 4" xfId="3728"/>
    <cellStyle name="Comma 3 7 5" xfId="14610"/>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94"/>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95"/>
    <cellStyle name="Comma 6 10 2 3" xfId="49296"/>
    <cellStyle name="Comma 6 10 3" xfId="49297"/>
    <cellStyle name="Comma 6 10 3 2" xfId="49298"/>
    <cellStyle name="Comma 6 10 4" xfId="49299"/>
    <cellStyle name="Comma 6 10 5" xfId="49300"/>
    <cellStyle name="Comma 6 11" xfId="9836"/>
    <cellStyle name="Comma 6 11 2" xfId="49301"/>
    <cellStyle name="Comma 6 11 3" xfId="49302"/>
    <cellStyle name="Comma 6 12" xfId="9837"/>
    <cellStyle name="Comma 6 12 2" xfId="49303"/>
    <cellStyle name="Comma 6 12 3" xfId="49304"/>
    <cellStyle name="Comma 6 13" xfId="9838"/>
    <cellStyle name="Comma 6 13 2" xfId="49305"/>
    <cellStyle name="Comma 6 14" xfId="49306"/>
    <cellStyle name="Comma 6 15" xfId="49307"/>
    <cellStyle name="Comma 6 16" xfId="49308"/>
    <cellStyle name="Comma 6 2" xfId="3850"/>
    <cellStyle name="Comma 6 2 10" xfId="49309"/>
    <cellStyle name="Comma 6 2 10 2" xfId="49310"/>
    <cellStyle name="Comma 6 2 10 3" xfId="49311"/>
    <cellStyle name="Comma 6 2 11" xfId="49312"/>
    <cellStyle name="Comma 6 2 11 2" xfId="49313"/>
    <cellStyle name="Comma 6 2 11 3" xfId="49314"/>
    <cellStyle name="Comma 6 2 12" xfId="49315"/>
    <cellStyle name="Comma 6 2 12 2" xfId="49316"/>
    <cellStyle name="Comma 6 2 13" xfId="49317"/>
    <cellStyle name="Comma 6 2 14" xfId="49318"/>
    <cellStyle name="Comma 6 2 15" xfId="49319"/>
    <cellStyle name="Comma 6 2 2" xfId="3851"/>
    <cellStyle name="Comma 6 2 2 10" xfId="49320"/>
    <cellStyle name="Comma 6 2 2 10 2" xfId="49321"/>
    <cellStyle name="Comma 6 2 2 10 3" xfId="49322"/>
    <cellStyle name="Comma 6 2 2 11" xfId="49323"/>
    <cellStyle name="Comma 6 2 2 11 2" xfId="49324"/>
    <cellStyle name="Comma 6 2 2 12" xfId="49325"/>
    <cellStyle name="Comma 6 2 2 13" xfId="49326"/>
    <cellStyle name="Comma 6 2 2 14" xfId="49327"/>
    <cellStyle name="Comma 6 2 2 2" xfId="9839"/>
    <cellStyle name="Comma 6 2 2 2 10" xfId="49328"/>
    <cellStyle name="Comma 6 2 2 2 10 2" xfId="49329"/>
    <cellStyle name="Comma 6 2 2 2 11" xfId="49330"/>
    <cellStyle name="Comma 6 2 2 2 12" xfId="49331"/>
    <cellStyle name="Comma 6 2 2 2 13" xfId="49332"/>
    <cellStyle name="Comma 6 2 2 2 2" xfId="49333"/>
    <cellStyle name="Comma 6 2 2 2 2 10" xfId="49334"/>
    <cellStyle name="Comma 6 2 2 2 2 2" xfId="49335"/>
    <cellStyle name="Comma 6 2 2 2 2 2 2" xfId="49336"/>
    <cellStyle name="Comma 6 2 2 2 2 2 2 2" xfId="49337"/>
    <cellStyle name="Comma 6 2 2 2 2 2 2 2 2" xfId="49338"/>
    <cellStyle name="Comma 6 2 2 2 2 2 2 2 3" xfId="49339"/>
    <cellStyle name="Comma 6 2 2 2 2 2 2 3" xfId="49340"/>
    <cellStyle name="Comma 6 2 2 2 2 2 2 3 2" xfId="49341"/>
    <cellStyle name="Comma 6 2 2 2 2 2 2 3 3" xfId="49342"/>
    <cellStyle name="Comma 6 2 2 2 2 2 2 4" xfId="49343"/>
    <cellStyle name="Comma 6 2 2 2 2 2 2 4 2" xfId="49344"/>
    <cellStyle name="Comma 6 2 2 2 2 2 2 5" xfId="49345"/>
    <cellStyle name="Comma 6 2 2 2 2 2 2 6" xfId="49346"/>
    <cellStyle name="Comma 6 2 2 2 2 2 3" xfId="49347"/>
    <cellStyle name="Comma 6 2 2 2 2 2 3 2" xfId="49348"/>
    <cellStyle name="Comma 6 2 2 2 2 2 3 2 2" xfId="49349"/>
    <cellStyle name="Comma 6 2 2 2 2 2 3 2 3" xfId="49350"/>
    <cellStyle name="Comma 6 2 2 2 2 2 3 3" xfId="49351"/>
    <cellStyle name="Comma 6 2 2 2 2 2 3 3 2" xfId="49352"/>
    <cellStyle name="Comma 6 2 2 2 2 2 3 3 3" xfId="49353"/>
    <cellStyle name="Comma 6 2 2 2 2 2 3 4" xfId="49354"/>
    <cellStyle name="Comma 6 2 2 2 2 2 3 4 2" xfId="49355"/>
    <cellStyle name="Comma 6 2 2 2 2 2 3 5" xfId="49356"/>
    <cellStyle name="Comma 6 2 2 2 2 2 3 6" xfId="49357"/>
    <cellStyle name="Comma 6 2 2 2 2 2 4" xfId="49358"/>
    <cellStyle name="Comma 6 2 2 2 2 2 4 2" xfId="49359"/>
    <cellStyle name="Comma 6 2 2 2 2 2 4 2 2" xfId="49360"/>
    <cellStyle name="Comma 6 2 2 2 2 2 4 2 3" xfId="49361"/>
    <cellStyle name="Comma 6 2 2 2 2 2 4 3" xfId="49362"/>
    <cellStyle name="Comma 6 2 2 2 2 2 4 3 2" xfId="49363"/>
    <cellStyle name="Comma 6 2 2 2 2 2 4 4" xfId="49364"/>
    <cellStyle name="Comma 6 2 2 2 2 2 4 5" xfId="49365"/>
    <cellStyle name="Comma 6 2 2 2 2 2 5" xfId="49366"/>
    <cellStyle name="Comma 6 2 2 2 2 2 5 2" xfId="49367"/>
    <cellStyle name="Comma 6 2 2 2 2 2 5 3" xfId="49368"/>
    <cellStyle name="Comma 6 2 2 2 2 2 6" xfId="49369"/>
    <cellStyle name="Comma 6 2 2 2 2 2 6 2" xfId="49370"/>
    <cellStyle name="Comma 6 2 2 2 2 2 6 3" xfId="49371"/>
    <cellStyle name="Comma 6 2 2 2 2 2 7" xfId="49372"/>
    <cellStyle name="Comma 6 2 2 2 2 2 7 2" xfId="49373"/>
    <cellStyle name="Comma 6 2 2 2 2 2 8" xfId="49374"/>
    <cellStyle name="Comma 6 2 2 2 2 2 9" xfId="49375"/>
    <cellStyle name="Comma 6 2 2 2 2 3" xfId="49376"/>
    <cellStyle name="Comma 6 2 2 2 2 3 2" xfId="49377"/>
    <cellStyle name="Comma 6 2 2 2 2 3 2 2" xfId="49378"/>
    <cellStyle name="Comma 6 2 2 2 2 3 2 3" xfId="49379"/>
    <cellStyle name="Comma 6 2 2 2 2 3 3" xfId="49380"/>
    <cellStyle name="Comma 6 2 2 2 2 3 3 2" xfId="49381"/>
    <cellStyle name="Comma 6 2 2 2 2 3 3 3" xfId="49382"/>
    <cellStyle name="Comma 6 2 2 2 2 3 4" xfId="49383"/>
    <cellStyle name="Comma 6 2 2 2 2 3 4 2" xfId="49384"/>
    <cellStyle name="Comma 6 2 2 2 2 3 5" xfId="49385"/>
    <cellStyle name="Comma 6 2 2 2 2 3 6" xfId="49386"/>
    <cellStyle name="Comma 6 2 2 2 2 4" xfId="49387"/>
    <cellStyle name="Comma 6 2 2 2 2 4 2" xfId="49388"/>
    <cellStyle name="Comma 6 2 2 2 2 4 2 2" xfId="49389"/>
    <cellStyle name="Comma 6 2 2 2 2 4 2 3" xfId="49390"/>
    <cellStyle name="Comma 6 2 2 2 2 4 3" xfId="49391"/>
    <cellStyle name="Comma 6 2 2 2 2 4 3 2" xfId="49392"/>
    <cellStyle name="Comma 6 2 2 2 2 4 3 3" xfId="49393"/>
    <cellStyle name="Comma 6 2 2 2 2 4 4" xfId="49394"/>
    <cellStyle name="Comma 6 2 2 2 2 4 4 2" xfId="49395"/>
    <cellStyle name="Comma 6 2 2 2 2 4 5" xfId="49396"/>
    <cellStyle name="Comma 6 2 2 2 2 4 6" xfId="49397"/>
    <cellStyle name="Comma 6 2 2 2 2 5" xfId="49398"/>
    <cellStyle name="Comma 6 2 2 2 2 5 2" xfId="49399"/>
    <cellStyle name="Comma 6 2 2 2 2 5 2 2" xfId="49400"/>
    <cellStyle name="Comma 6 2 2 2 2 5 2 3" xfId="49401"/>
    <cellStyle name="Comma 6 2 2 2 2 5 3" xfId="49402"/>
    <cellStyle name="Comma 6 2 2 2 2 5 3 2" xfId="49403"/>
    <cellStyle name="Comma 6 2 2 2 2 5 4" xfId="49404"/>
    <cellStyle name="Comma 6 2 2 2 2 5 5" xfId="49405"/>
    <cellStyle name="Comma 6 2 2 2 2 6" xfId="49406"/>
    <cellStyle name="Comma 6 2 2 2 2 6 2" xfId="49407"/>
    <cellStyle name="Comma 6 2 2 2 2 6 3" xfId="49408"/>
    <cellStyle name="Comma 6 2 2 2 2 7" xfId="49409"/>
    <cellStyle name="Comma 6 2 2 2 2 7 2" xfId="49410"/>
    <cellStyle name="Comma 6 2 2 2 2 7 3" xfId="49411"/>
    <cellStyle name="Comma 6 2 2 2 2 8" xfId="49412"/>
    <cellStyle name="Comma 6 2 2 2 2 8 2" xfId="49413"/>
    <cellStyle name="Comma 6 2 2 2 2 9" xfId="49414"/>
    <cellStyle name="Comma 6 2 2 2 3" xfId="49415"/>
    <cellStyle name="Comma 6 2 2 2 3 2" xfId="49416"/>
    <cellStyle name="Comma 6 2 2 2 3 2 2" xfId="49417"/>
    <cellStyle name="Comma 6 2 2 2 3 2 2 2" xfId="49418"/>
    <cellStyle name="Comma 6 2 2 2 3 2 2 3" xfId="49419"/>
    <cellStyle name="Comma 6 2 2 2 3 2 3" xfId="49420"/>
    <cellStyle name="Comma 6 2 2 2 3 2 3 2" xfId="49421"/>
    <cellStyle name="Comma 6 2 2 2 3 2 3 3" xfId="49422"/>
    <cellStyle name="Comma 6 2 2 2 3 2 4" xfId="49423"/>
    <cellStyle name="Comma 6 2 2 2 3 2 4 2" xfId="49424"/>
    <cellStyle name="Comma 6 2 2 2 3 2 5" xfId="49425"/>
    <cellStyle name="Comma 6 2 2 2 3 2 6" xfId="49426"/>
    <cellStyle name="Comma 6 2 2 2 3 3" xfId="49427"/>
    <cellStyle name="Comma 6 2 2 2 3 3 2" xfId="49428"/>
    <cellStyle name="Comma 6 2 2 2 3 3 2 2" xfId="49429"/>
    <cellStyle name="Comma 6 2 2 2 3 3 2 3" xfId="49430"/>
    <cellStyle name="Comma 6 2 2 2 3 3 3" xfId="49431"/>
    <cellStyle name="Comma 6 2 2 2 3 3 3 2" xfId="49432"/>
    <cellStyle name="Comma 6 2 2 2 3 3 3 3" xfId="49433"/>
    <cellStyle name="Comma 6 2 2 2 3 3 4" xfId="49434"/>
    <cellStyle name="Comma 6 2 2 2 3 3 4 2" xfId="49435"/>
    <cellStyle name="Comma 6 2 2 2 3 3 5" xfId="49436"/>
    <cellStyle name="Comma 6 2 2 2 3 3 6" xfId="49437"/>
    <cellStyle name="Comma 6 2 2 2 3 4" xfId="49438"/>
    <cellStyle name="Comma 6 2 2 2 3 4 2" xfId="49439"/>
    <cellStyle name="Comma 6 2 2 2 3 4 2 2" xfId="49440"/>
    <cellStyle name="Comma 6 2 2 2 3 4 2 3" xfId="49441"/>
    <cellStyle name="Comma 6 2 2 2 3 4 3" xfId="49442"/>
    <cellStyle name="Comma 6 2 2 2 3 4 3 2" xfId="49443"/>
    <cellStyle name="Comma 6 2 2 2 3 4 4" xfId="49444"/>
    <cellStyle name="Comma 6 2 2 2 3 4 5" xfId="49445"/>
    <cellStyle name="Comma 6 2 2 2 3 5" xfId="49446"/>
    <cellStyle name="Comma 6 2 2 2 3 5 2" xfId="49447"/>
    <cellStyle name="Comma 6 2 2 2 3 5 3" xfId="49448"/>
    <cellStyle name="Comma 6 2 2 2 3 6" xfId="49449"/>
    <cellStyle name="Comma 6 2 2 2 3 6 2" xfId="49450"/>
    <cellStyle name="Comma 6 2 2 2 3 6 3" xfId="49451"/>
    <cellStyle name="Comma 6 2 2 2 3 7" xfId="49452"/>
    <cellStyle name="Comma 6 2 2 2 3 7 2" xfId="49453"/>
    <cellStyle name="Comma 6 2 2 2 3 8" xfId="49454"/>
    <cellStyle name="Comma 6 2 2 2 3 9" xfId="49455"/>
    <cellStyle name="Comma 6 2 2 2 4" xfId="49456"/>
    <cellStyle name="Comma 6 2 2 2 4 2" xfId="49457"/>
    <cellStyle name="Comma 6 2 2 2 4 2 2" xfId="49458"/>
    <cellStyle name="Comma 6 2 2 2 4 2 2 2" xfId="49459"/>
    <cellStyle name="Comma 6 2 2 2 4 2 2 3" xfId="49460"/>
    <cellStyle name="Comma 6 2 2 2 4 2 3" xfId="49461"/>
    <cellStyle name="Comma 6 2 2 2 4 2 3 2" xfId="49462"/>
    <cellStyle name="Comma 6 2 2 2 4 2 3 3" xfId="49463"/>
    <cellStyle name="Comma 6 2 2 2 4 2 4" xfId="49464"/>
    <cellStyle name="Comma 6 2 2 2 4 2 4 2" xfId="49465"/>
    <cellStyle name="Comma 6 2 2 2 4 2 5" xfId="49466"/>
    <cellStyle name="Comma 6 2 2 2 4 2 6" xfId="49467"/>
    <cellStyle name="Comma 6 2 2 2 4 3" xfId="49468"/>
    <cellStyle name="Comma 6 2 2 2 4 3 2" xfId="49469"/>
    <cellStyle name="Comma 6 2 2 2 4 3 2 2" xfId="49470"/>
    <cellStyle name="Comma 6 2 2 2 4 3 2 3" xfId="49471"/>
    <cellStyle name="Comma 6 2 2 2 4 3 3" xfId="49472"/>
    <cellStyle name="Comma 6 2 2 2 4 3 3 2" xfId="49473"/>
    <cellStyle name="Comma 6 2 2 2 4 3 3 3" xfId="49474"/>
    <cellStyle name="Comma 6 2 2 2 4 3 4" xfId="49475"/>
    <cellStyle name="Comma 6 2 2 2 4 3 4 2" xfId="49476"/>
    <cellStyle name="Comma 6 2 2 2 4 3 5" xfId="49477"/>
    <cellStyle name="Comma 6 2 2 2 4 3 6" xfId="49478"/>
    <cellStyle name="Comma 6 2 2 2 4 4" xfId="49479"/>
    <cellStyle name="Comma 6 2 2 2 4 4 2" xfId="49480"/>
    <cellStyle name="Comma 6 2 2 2 4 4 2 2" xfId="49481"/>
    <cellStyle name="Comma 6 2 2 2 4 4 2 3" xfId="49482"/>
    <cellStyle name="Comma 6 2 2 2 4 4 3" xfId="49483"/>
    <cellStyle name="Comma 6 2 2 2 4 4 3 2" xfId="49484"/>
    <cellStyle name="Comma 6 2 2 2 4 4 4" xfId="49485"/>
    <cellStyle name="Comma 6 2 2 2 4 4 5" xfId="49486"/>
    <cellStyle name="Comma 6 2 2 2 4 5" xfId="49487"/>
    <cellStyle name="Comma 6 2 2 2 4 5 2" xfId="49488"/>
    <cellStyle name="Comma 6 2 2 2 4 5 3" xfId="49489"/>
    <cellStyle name="Comma 6 2 2 2 4 6" xfId="49490"/>
    <cellStyle name="Comma 6 2 2 2 4 6 2" xfId="49491"/>
    <cellStyle name="Comma 6 2 2 2 4 6 3" xfId="49492"/>
    <cellStyle name="Comma 6 2 2 2 4 7" xfId="49493"/>
    <cellStyle name="Comma 6 2 2 2 4 7 2" xfId="49494"/>
    <cellStyle name="Comma 6 2 2 2 4 8" xfId="49495"/>
    <cellStyle name="Comma 6 2 2 2 4 9" xfId="49496"/>
    <cellStyle name="Comma 6 2 2 2 5" xfId="49497"/>
    <cellStyle name="Comma 6 2 2 2 5 2" xfId="49498"/>
    <cellStyle name="Comma 6 2 2 2 5 2 2" xfId="49499"/>
    <cellStyle name="Comma 6 2 2 2 5 2 3" xfId="49500"/>
    <cellStyle name="Comma 6 2 2 2 5 3" xfId="49501"/>
    <cellStyle name="Comma 6 2 2 2 5 3 2" xfId="49502"/>
    <cellStyle name="Comma 6 2 2 2 5 3 3" xfId="49503"/>
    <cellStyle name="Comma 6 2 2 2 5 4" xfId="49504"/>
    <cellStyle name="Comma 6 2 2 2 5 4 2" xfId="49505"/>
    <cellStyle name="Comma 6 2 2 2 5 5" xfId="49506"/>
    <cellStyle name="Comma 6 2 2 2 5 6" xfId="49507"/>
    <cellStyle name="Comma 6 2 2 2 6" xfId="49508"/>
    <cellStyle name="Comma 6 2 2 2 6 2" xfId="49509"/>
    <cellStyle name="Comma 6 2 2 2 6 2 2" xfId="49510"/>
    <cellStyle name="Comma 6 2 2 2 6 2 3" xfId="49511"/>
    <cellStyle name="Comma 6 2 2 2 6 3" xfId="49512"/>
    <cellStyle name="Comma 6 2 2 2 6 3 2" xfId="49513"/>
    <cellStyle name="Comma 6 2 2 2 6 3 3" xfId="49514"/>
    <cellStyle name="Comma 6 2 2 2 6 4" xfId="49515"/>
    <cellStyle name="Comma 6 2 2 2 6 4 2" xfId="49516"/>
    <cellStyle name="Comma 6 2 2 2 6 5" xfId="49517"/>
    <cellStyle name="Comma 6 2 2 2 6 6" xfId="49518"/>
    <cellStyle name="Comma 6 2 2 2 7" xfId="49519"/>
    <cellStyle name="Comma 6 2 2 2 7 2" xfId="49520"/>
    <cellStyle name="Comma 6 2 2 2 7 2 2" xfId="49521"/>
    <cellStyle name="Comma 6 2 2 2 7 2 3" xfId="49522"/>
    <cellStyle name="Comma 6 2 2 2 7 3" xfId="49523"/>
    <cellStyle name="Comma 6 2 2 2 7 3 2" xfId="49524"/>
    <cellStyle name="Comma 6 2 2 2 7 4" xfId="49525"/>
    <cellStyle name="Comma 6 2 2 2 7 5" xfId="49526"/>
    <cellStyle name="Comma 6 2 2 2 8" xfId="49527"/>
    <cellStyle name="Comma 6 2 2 2 8 2" xfId="49528"/>
    <cellStyle name="Comma 6 2 2 2 8 3" xfId="49529"/>
    <cellStyle name="Comma 6 2 2 2 9" xfId="49530"/>
    <cellStyle name="Comma 6 2 2 2 9 2" xfId="49531"/>
    <cellStyle name="Comma 6 2 2 2 9 3" xfId="49532"/>
    <cellStyle name="Comma 6 2 2 3" xfId="49533"/>
    <cellStyle name="Comma 6 2 2 3 10" xfId="49534"/>
    <cellStyle name="Comma 6 2 2 3 2" xfId="49535"/>
    <cellStyle name="Comma 6 2 2 3 2 2" xfId="49536"/>
    <cellStyle name="Comma 6 2 2 3 2 2 2" xfId="49537"/>
    <cellStyle name="Comma 6 2 2 3 2 2 2 2" xfId="49538"/>
    <cellStyle name="Comma 6 2 2 3 2 2 2 3" xfId="49539"/>
    <cellStyle name="Comma 6 2 2 3 2 2 3" xfId="49540"/>
    <cellStyle name="Comma 6 2 2 3 2 2 3 2" xfId="49541"/>
    <cellStyle name="Comma 6 2 2 3 2 2 3 3" xfId="49542"/>
    <cellStyle name="Comma 6 2 2 3 2 2 4" xfId="49543"/>
    <cellStyle name="Comma 6 2 2 3 2 2 4 2" xfId="49544"/>
    <cellStyle name="Comma 6 2 2 3 2 2 5" xfId="49545"/>
    <cellStyle name="Comma 6 2 2 3 2 2 6" xfId="49546"/>
    <cellStyle name="Comma 6 2 2 3 2 3" xfId="49547"/>
    <cellStyle name="Comma 6 2 2 3 2 3 2" xfId="49548"/>
    <cellStyle name="Comma 6 2 2 3 2 3 2 2" xfId="49549"/>
    <cellStyle name="Comma 6 2 2 3 2 3 2 3" xfId="49550"/>
    <cellStyle name="Comma 6 2 2 3 2 3 3" xfId="49551"/>
    <cellStyle name="Comma 6 2 2 3 2 3 3 2" xfId="49552"/>
    <cellStyle name="Comma 6 2 2 3 2 3 3 3" xfId="49553"/>
    <cellStyle name="Comma 6 2 2 3 2 3 4" xfId="49554"/>
    <cellStyle name="Comma 6 2 2 3 2 3 4 2" xfId="49555"/>
    <cellStyle name="Comma 6 2 2 3 2 3 5" xfId="49556"/>
    <cellStyle name="Comma 6 2 2 3 2 3 6" xfId="49557"/>
    <cellStyle name="Comma 6 2 2 3 2 4" xfId="49558"/>
    <cellStyle name="Comma 6 2 2 3 2 4 2" xfId="49559"/>
    <cellStyle name="Comma 6 2 2 3 2 4 2 2" xfId="49560"/>
    <cellStyle name="Comma 6 2 2 3 2 4 2 3" xfId="49561"/>
    <cellStyle name="Comma 6 2 2 3 2 4 3" xfId="49562"/>
    <cellStyle name="Comma 6 2 2 3 2 4 3 2" xfId="49563"/>
    <cellStyle name="Comma 6 2 2 3 2 4 4" xfId="49564"/>
    <cellStyle name="Comma 6 2 2 3 2 4 5" xfId="49565"/>
    <cellStyle name="Comma 6 2 2 3 2 5" xfId="49566"/>
    <cellStyle name="Comma 6 2 2 3 2 5 2" xfId="49567"/>
    <cellStyle name="Comma 6 2 2 3 2 5 3" xfId="49568"/>
    <cellStyle name="Comma 6 2 2 3 2 6" xfId="49569"/>
    <cellStyle name="Comma 6 2 2 3 2 6 2" xfId="49570"/>
    <cellStyle name="Comma 6 2 2 3 2 6 3" xfId="49571"/>
    <cellStyle name="Comma 6 2 2 3 2 7" xfId="49572"/>
    <cellStyle name="Comma 6 2 2 3 2 7 2" xfId="49573"/>
    <cellStyle name="Comma 6 2 2 3 2 8" xfId="49574"/>
    <cellStyle name="Comma 6 2 2 3 2 9" xfId="49575"/>
    <cellStyle name="Comma 6 2 2 3 3" xfId="49576"/>
    <cellStyle name="Comma 6 2 2 3 3 2" xfId="49577"/>
    <cellStyle name="Comma 6 2 2 3 3 2 2" xfId="49578"/>
    <cellStyle name="Comma 6 2 2 3 3 2 3" xfId="49579"/>
    <cellStyle name="Comma 6 2 2 3 3 3" xfId="49580"/>
    <cellStyle name="Comma 6 2 2 3 3 3 2" xfId="49581"/>
    <cellStyle name="Comma 6 2 2 3 3 3 3" xfId="49582"/>
    <cellStyle name="Comma 6 2 2 3 3 4" xfId="49583"/>
    <cellStyle name="Comma 6 2 2 3 3 4 2" xfId="49584"/>
    <cellStyle name="Comma 6 2 2 3 3 5" xfId="49585"/>
    <cellStyle name="Comma 6 2 2 3 3 6" xfId="49586"/>
    <cellStyle name="Comma 6 2 2 3 4" xfId="49587"/>
    <cellStyle name="Comma 6 2 2 3 4 2" xfId="49588"/>
    <cellStyle name="Comma 6 2 2 3 4 2 2" xfId="49589"/>
    <cellStyle name="Comma 6 2 2 3 4 2 3" xfId="49590"/>
    <cellStyle name="Comma 6 2 2 3 4 3" xfId="49591"/>
    <cellStyle name="Comma 6 2 2 3 4 3 2" xfId="49592"/>
    <cellStyle name="Comma 6 2 2 3 4 3 3" xfId="49593"/>
    <cellStyle name="Comma 6 2 2 3 4 4" xfId="49594"/>
    <cellStyle name="Comma 6 2 2 3 4 4 2" xfId="49595"/>
    <cellStyle name="Comma 6 2 2 3 4 5" xfId="49596"/>
    <cellStyle name="Comma 6 2 2 3 4 6" xfId="49597"/>
    <cellStyle name="Comma 6 2 2 3 5" xfId="49598"/>
    <cellStyle name="Comma 6 2 2 3 5 2" xfId="49599"/>
    <cellStyle name="Comma 6 2 2 3 5 2 2" xfId="49600"/>
    <cellStyle name="Comma 6 2 2 3 5 2 3" xfId="49601"/>
    <cellStyle name="Comma 6 2 2 3 5 3" xfId="49602"/>
    <cellStyle name="Comma 6 2 2 3 5 3 2" xfId="49603"/>
    <cellStyle name="Comma 6 2 2 3 5 4" xfId="49604"/>
    <cellStyle name="Comma 6 2 2 3 5 5" xfId="49605"/>
    <cellStyle name="Comma 6 2 2 3 6" xfId="49606"/>
    <cellStyle name="Comma 6 2 2 3 6 2" xfId="49607"/>
    <cellStyle name="Comma 6 2 2 3 6 3" xfId="49608"/>
    <cellStyle name="Comma 6 2 2 3 7" xfId="49609"/>
    <cellStyle name="Comma 6 2 2 3 7 2" xfId="49610"/>
    <cellStyle name="Comma 6 2 2 3 7 3" xfId="49611"/>
    <cellStyle name="Comma 6 2 2 3 8" xfId="49612"/>
    <cellStyle name="Comma 6 2 2 3 8 2" xfId="49613"/>
    <cellStyle name="Comma 6 2 2 3 9" xfId="49614"/>
    <cellStyle name="Comma 6 2 2 4" xfId="49615"/>
    <cellStyle name="Comma 6 2 2 4 2" xfId="49616"/>
    <cellStyle name="Comma 6 2 2 4 2 2" xfId="49617"/>
    <cellStyle name="Comma 6 2 2 4 2 2 2" xfId="49618"/>
    <cellStyle name="Comma 6 2 2 4 2 2 3" xfId="49619"/>
    <cellStyle name="Comma 6 2 2 4 2 3" xfId="49620"/>
    <cellStyle name="Comma 6 2 2 4 2 3 2" xfId="49621"/>
    <cellStyle name="Comma 6 2 2 4 2 3 3" xfId="49622"/>
    <cellStyle name="Comma 6 2 2 4 2 4" xfId="49623"/>
    <cellStyle name="Comma 6 2 2 4 2 4 2" xfId="49624"/>
    <cellStyle name="Comma 6 2 2 4 2 5" xfId="49625"/>
    <cellStyle name="Comma 6 2 2 4 2 6" xfId="49626"/>
    <cellStyle name="Comma 6 2 2 4 3" xfId="49627"/>
    <cellStyle name="Comma 6 2 2 4 3 2" xfId="49628"/>
    <cellStyle name="Comma 6 2 2 4 3 2 2" xfId="49629"/>
    <cellStyle name="Comma 6 2 2 4 3 2 3" xfId="49630"/>
    <cellStyle name="Comma 6 2 2 4 3 3" xfId="49631"/>
    <cellStyle name="Comma 6 2 2 4 3 3 2" xfId="49632"/>
    <cellStyle name="Comma 6 2 2 4 3 3 3" xfId="49633"/>
    <cellStyle name="Comma 6 2 2 4 3 4" xfId="49634"/>
    <cellStyle name="Comma 6 2 2 4 3 4 2" xfId="49635"/>
    <cellStyle name="Comma 6 2 2 4 3 5" xfId="49636"/>
    <cellStyle name="Comma 6 2 2 4 3 6" xfId="49637"/>
    <cellStyle name="Comma 6 2 2 4 4" xfId="49638"/>
    <cellStyle name="Comma 6 2 2 4 4 2" xfId="49639"/>
    <cellStyle name="Comma 6 2 2 4 4 2 2" xfId="49640"/>
    <cellStyle name="Comma 6 2 2 4 4 2 3" xfId="49641"/>
    <cellStyle name="Comma 6 2 2 4 4 3" xfId="49642"/>
    <cellStyle name="Comma 6 2 2 4 4 3 2" xfId="49643"/>
    <cellStyle name="Comma 6 2 2 4 4 4" xfId="49644"/>
    <cellStyle name="Comma 6 2 2 4 4 5" xfId="49645"/>
    <cellStyle name="Comma 6 2 2 4 5" xfId="49646"/>
    <cellStyle name="Comma 6 2 2 4 5 2" xfId="49647"/>
    <cellStyle name="Comma 6 2 2 4 5 3" xfId="49648"/>
    <cellStyle name="Comma 6 2 2 4 6" xfId="49649"/>
    <cellStyle name="Comma 6 2 2 4 6 2" xfId="49650"/>
    <cellStyle name="Comma 6 2 2 4 6 3" xfId="49651"/>
    <cellStyle name="Comma 6 2 2 4 7" xfId="49652"/>
    <cellStyle name="Comma 6 2 2 4 7 2" xfId="49653"/>
    <cellStyle name="Comma 6 2 2 4 8" xfId="49654"/>
    <cellStyle name="Comma 6 2 2 4 9" xfId="49655"/>
    <cellStyle name="Comma 6 2 2 5" xfId="49656"/>
    <cellStyle name="Comma 6 2 2 5 2" xfId="49657"/>
    <cellStyle name="Comma 6 2 2 5 2 2" xfId="49658"/>
    <cellStyle name="Comma 6 2 2 5 2 2 2" xfId="49659"/>
    <cellStyle name="Comma 6 2 2 5 2 2 3" xfId="49660"/>
    <cellStyle name="Comma 6 2 2 5 2 3" xfId="49661"/>
    <cellStyle name="Comma 6 2 2 5 2 3 2" xfId="49662"/>
    <cellStyle name="Comma 6 2 2 5 2 3 3" xfId="49663"/>
    <cellStyle name="Comma 6 2 2 5 2 4" xfId="49664"/>
    <cellStyle name="Comma 6 2 2 5 2 4 2" xfId="49665"/>
    <cellStyle name="Comma 6 2 2 5 2 5" xfId="49666"/>
    <cellStyle name="Comma 6 2 2 5 2 6" xfId="49667"/>
    <cellStyle name="Comma 6 2 2 5 3" xfId="49668"/>
    <cellStyle name="Comma 6 2 2 5 3 2" xfId="49669"/>
    <cellStyle name="Comma 6 2 2 5 3 2 2" xfId="49670"/>
    <cellStyle name="Comma 6 2 2 5 3 2 3" xfId="49671"/>
    <cellStyle name="Comma 6 2 2 5 3 3" xfId="49672"/>
    <cellStyle name="Comma 6 2 2 5 3 3 2" xfId="49673"/>
    <cellStyle name="Comma 6 2 2 5 3 3 3" xfId="49674"/>
    <cellStyle name="Comma 6 2 2 5 3 4" xfId="49675"/>
    <cellStyle name="Comma 6 2 2 5 3 4 2" xfId="49676"/>
    <cellStyle name="Comma 6 2 2 5 3 5" xfId="49677"/>
    <cellStyle name="Comma 6 2 2 5 3 6" xfId="49678"/>
    <cellStyle name="Comma 6 2 2 5 4" xfId="49679"/>
    <cellStyle name="Comma 6 2 2 5 4 2" xfId="49680"/>
    <cellStyle name="Comma 6 2 2 5 4 2 2" xfId="49681"/>
    <cellStyle name="Comma 6 2 2 5 4 2 3" xfId="49682"/>
    <cellStyle name="Comma 6 2 2 5 4 3" xfId="49683"/>
    <cellStyle name="Comma 6 2 2 5 4 3 2" xfId="49684"/>
    <cellStyle name="Comma 6 2 2 5 4 4" xfId="49685"/>
    <cellStyle name="Comma 6 2 2 5 4 5" xfId="49686"/>
    <cellStyle name="Comma 6 2 2 5 5" xfId="49687"/>
    <cellStyle name="Comma 6 2 2 5 5 2" xfId="49688"/>
    <cellStyle name="Comma 6 2 2 5 5 3" xfId="49689"/>
    <cellStyle name="Comma 6 2 2 5 6" xfId="49690"/>
    <cellStyle name="Comma 6 2 2 5 6 2" xfId="49691"/>
    <cellStyle name="Comma 6 2 2 5 6 3" xfId="49692"/>
    <cellStyle name="Comma 6 2 2 5 7" xfId="49693"/>
    <cellStyle name="Comma 6 2 2 5 7 2" xfId="49694"/>
    <cellStyle name="Comma 6 2 2 5 8" xfId="49695"/>
    <cellStyle name="Comma 6 2 2 5 9" xfId="49696"/>
    <cellStyle name="Comma 6 2 2 6" xfId="49697"/>
    <cellStyle name="Comma 6 2 2 6 2" xfId="49698"/>
    <cellStyle name="Comma 6 2 2 6 2 2" xfId="49699"/>
    <cellStyle name="Comma 6 2 2 6 2 3" xfId="49700"/>
    <cellStyle name="Comma 6 2 2 6 3" xfId="49701"/>
    <cellStyle name="Comma 6 2 2 6 3 2" xfId="49702"/>
    <cellStyle name="Comma 6 2 2 6 3 3" xfId="49703"/>
    <cellStyle name="Comma 6 2 2 6 4" xfId="49704"/>
    <cellStyle name="Comma 6 2 2 6 4 2" xfId="49705"/>
    <cellStyle name="Comma 6 2 2 6 5" xfId="49706"/>
    <cellStyle name="Comma 6 2 2 6 6" xfId="49707"/>
    <cellStyle name="Comma 6 2 2 7" xfId="49708"/>
    <cellStyle name="Comma 6 2 2 7 2" xfId="49709"/>
    <cellStyle name="Comma 6 2 2 7 2 2" xfId="49710"/>
    <cellStyle name="Comma 6 2 2 7 2 3" xfId="49711"/>
    <cellStyle name="Comma 6 2 2 7 3" xfId="49712"/>
    <cellStyle name="Comma 6 2 2 7 3 2" xfId="49713"/>
    <cellStyle name="Comma 6 2 2 7 3 3" xfId="49714"/>
    <cellStyle name="Comma 6 2 2 7 4" xfId="49715"/>
    <cellStyle name="Comma 6 2 2 7 4 2" xfId="49716"/>
    <cellStyle name="Comma 6 2 2 7 5" xfId="49717"/>
    <cellStyle name="Comma 6 2 2 7 6" xfId="49718"/>
    <cellStyle name="Comma 6 2 2 8" xfId="49719"/>
    <cellStyle name="Comma 6 2 2 8 2" xfId="49720"/>
    <cellStyle name="Comma 6 2 2 8 2 2" xfId="49721"/>
    <cellStyle name="Comma 6 2 2 8 2 3" xfId="49722"/>
    <cellStyle name="Comma 6 2 2 8 3" xfId="49723"/>
    <cellStyle name="Comma 6 2 2 8 3 2" xfId="49724"/>
    <cellStyle name="Comma 6 2 2 8 4" xfId="49725"/>
    <cellStyle name="Comma 6 2 2 8 5" xfId="49726"/>
    <cellStyle name="Comma 6 2 2 9" xfId="49727"/>
    <cellStyle name="Comma 6 2 2 9 2" xfId="49728"/>
    <cellStyle name="Comma 6 2 2 9 3" xfId="49729"/>
    <cellStyle name="Comma 6 2 3" xfId="9840"/>
    <cellStyle name="Comma 6 2 3 10" xfId="49730"/>
    <cellStyle name="Comma 6 2 3 10 2" xfId="49731"/>
    <cellStyle name="Comma 6 2 3 11" xfId="49732"/>
    <cellStyle name="Comma 6 2 3 12" xfId="49733"/>
    <cellStyle name="Comma 6 2 3 13" xfId="49734"/>
    <cellStyle name="Comma 6 2 3 2" xfId="9841"/>
    <cellStyle name="Comma 6 2 3 2 10" xfId="49735"/>
    <cellStyle name="Comma 6 2 3 2 2" xfId="49736"/>
    <cellStyle name="Comma 6 2 3 2 2 2" xfId="49737"/>
    <cellStyle name="Comma 6 2 3 2 2 2 2" xfId="49738"/>
    <cellStyle name="Comma 6 2 3 2 2 2 2 2" xfId="49739"/>
    <cellStyle name="Comma 6 2 3 2 2 2 2 3" xfId="49740"/>
    <cellStyle name="Comma 6 2 3 2 2 2 3" xfId="49741"/>
    <cellStyle name="Comma 6 2 3 2 2 2 3 2" xfId="49742"/>
    <cellStyle name="Comma 6 2 3 2 2 2 3 3" xfId="49743"/>
    <cellStyle name="Comma 6 2 3 2 2 2 4" xfId="49744"/>
    <cellStyle name="Comma 6 2 3 2 2 2 4 2" xfId="49745"/>
    <cellStyle name="Comma 6 2 3 2 2 2 5" xfId="49746"/>
    <cellStyle name="Comma 6 2 3 2 2 2 6" xfId="49747"/>
    <cellStyle name="Comma 6 2 3 2 2 3" xfId="49748"/>
    <cellStyle name="Comma 6 2 3 2 2 3 2" xfId="49749"/>
    <cellStyle name="Comma 6 2 3 2 2 3 2 2" xfId="49750"/>
    <cellStyle name="Comma 6 2 3 2 2 3 2 3" xfId="49751"/>
    <cellStyle name="Comma 6 2 3 2 2 3 3" xfId="49752"/>
    <cellStyle name="Comma 6 2 3 2 2 3 3 2" xfId="49753"/>
    <cellStyle name="Comma 6 2 3 2 2 3 3 3" xfId="49754"/>
    <cellStyle name="Comma 6 2 3 2 2 3 4" xfId="49755"/>
    <cellStyle name="Comma 6 2 3 2 2 3 4 2" xfId="49756"/>
    <cellStyle name="Comma 6 2 3 2 2 3 5" xfId="49757"/>
    <cellStyle name="Comma 6 2 3 2 2 3 6" xfId="49758"/>
    <cellStyle name="Comma 6 2 3 2 2 4" xfId="49759"/>
    <cellStyle name="Comma 6 2 3 2 2 4 2" xfId="49760"/>
    <cellStyle name="Comma 6 2 3 2 2 4 2 2" xfId="49761"/>
    <cellStyle name="Comma 6 2 3 2 2 4 2 3" xfId="49762"/>
    <cellStyle name="Comma 6 2 3 2 2 4 3" xfId="49763"/>
    <cellStyle name="Comma 6 2 3 2 2 4 3 2" xfId="49764"/>
    <cellStyle name="Comma 6 2 3 2 2 4 4" xfId="49765"/>
    <cellStyle name="Comma 6 2 3 2 2 4 5" xfId="49766"/>
    <cellStyle name="Comma 6 2 3 2 2 5" xfId="49767"/>
    <cellStyle name="Comma 6 2 3 2 2 5 2" xfId="49768"/>
    <cellStyle name="Comma 6 2 3 2 2 5 3" xfId="49769"/>
    <cellStyle name="Comma 6 2 3 2 2 6" xfId="49770"/>
    <cellStyle name="Comma 6 2 3 2 2 6 2" xfId="49771"/>
    <cellStyle name="Comma 6 2 3 2 2 6 3" xfId="49772"/>
    <cellStyle name="Comma 6 2 3 2 2 7" xfId="49773"/>
    <cellStyle name="Comma 6 2 3 2 2 7 2" xfId="49774"/>
    <cellStyle name="Comma 6 2 3 2 2 8" xfId="49775"/>
    <cellStyle name="Comma 6 2 3 2 2 9" xfId="49776"/>
    <cellStyle name="Comma 6 2 3 2 3" xfId="49777"/>
    <cellStyle name="Comma 6 2 3 2 3 2" xfId="49778"/>
    <cellStyle name="Comma 6 2 3 2 3 2 2" xfId="49779"/>
    <cellStyle name="Comma 6 2 3 2 3 2 3" xfId="49780"/>
    <cellStyle name="Comma 6 2 3 2 3 3" xfId="49781"/>
    <cellStyle name="Comma 6 2 3 2 3 3 2" xfId="49782"/>
    <cellStyle name="Comma 6 2 3 2 3 3 3" xfId="49783"/>
    <cellStyle name="Comma 6 2 3 2 3 4" xfId="49784"/>
    <cellStyle name="Comma 6 2 3 2 3 4 2" xfId="49785"/>
    <cellStyle name="Comma 6 2 3 2 3 5" xfId="49786"/>
    <cellStyle name="Comma 6 2 3 2 3 6" xfId="49787"/>
    <cellStyle name="Comma 6 2 3 2 4" xfId="49788"/>
    <cellStyle name="Comma 6 2 3 2 4 2" xfId="49789"/>
    <cellStyle name="Comma 6 2 3 2 4 2 2" xfId="49790"/>
    <cellStyle name="Comma 6 2 3 2 4 2 3" xfId="49791"/>
    <cellStyle name="Comma 6 2 3 2 4 3" xfId="49792"/>
    <cellStyle name="Comma 6 2 3 2 4 3 2" xfId="49793"/>
    <cellStyle name="Comma 6 2 3 2 4 3 3" xfId="49794"/>
    <cellStyle name="Comma 6 2 3 2 4 4" xfId="49795"/>
    <cellStyle name="Comma 6 2 3 2 4 4 2" xfId="49796"/>
    <cellStyle name="Comma 6 2 3 2 4 5" xfId="49797"/>
    <cellStyle name="Comma 6 2 3 2 4 6" xfId="49798"/>
    <cellStyle name="Comma 6 2 3 2 5" xfId="49799"/>
    <cellStyle name="Comma 6 2 3 2 5 2" xfId="49800"/>
    <cellStyle name="Comma 6 2 3 2 5 2 2" xfId="49801"/>
    <cellStyle name="Comma 6 2 3 2 5 2 3" xfId="49802"/>
    <cellStyle name="Comma 6 2 3 2 5 3" xfId="49803"/>
    <cellStyle name="Comma 6 2 3 2 5 3 2" xfId="49804"/>
    <cellStyle name="Comma 6 2 3 2 5 4" xfId="49805"/>
    <cellStyle name="Comma 6 2 3 2 5 5" xfId="49806"/>
    <cellStyle name="Comma 6 2 3 2 6" xfId="49807"/>
    <cellStyle name="Comma 6 2 3 2 6 2" xfId="49808"/>
    <cellStyle name="Comma 6 2 3 2 6 3" xfId="49809"/>
    <cellStyle name="Comma 6 2 3 2 7" xfId="49810"/>
    <cellStyle name="Comma 6 2 3 2 7 2" xfId="49811"/>
    <cellStyle name="Comma 6 2 3 2 7 3" xfId="49812"/>
    <cellStyle name="Comma 6 2 3 2 8" xfId="49813"/>
    <cellStyle name="Comma 6 2 3 2 8 2" xfId="49814"/>
    <cellStyle name="Comma 6 2 3 2 9" xfId="49815"/>
    <cellStyle name="Comma 6 2 3 3" xfId="9842"/>
    <cellStyle name="Comma 6 2 3 3 2" xfId="49816"/>
    <cellStyle name="Comma 6 2 3 3 2 2" xfId="49817"/>
    <cellStyle name="Comma 6 2 3 3 2 2 2" xfId="49818"/>
    <cellStyle name="Comma 6 2 3 3 2 2 3" xfId="49819"/>
    <cellStyle name="Comma 6 2 3 3 2 3" xfId="49820"/>
    <cellStyle name="Comma 6 2 3 3 2 3 2" xfId="49821"/>
    <cellStyle name="Comma 6 2 3 3 2 3 3" xfId="49822"/>
    <cellStyle name="Comma 6 2 3 3 2 4" xfId="49823"/>
    <cellStyle name="Comma 6 2 3 3 2 4 2" xfId="49824"/>
    <cellStyle name="Comma 6 2 3 3 2 5" xfId="49825"/>
    <cellStyle name="Comma 6 2 3 3 2 6" xfId="49826"/>
    <cellStyle name="Comma 6 2 3 3 3" xfId="49827"/>
    <cellStyle name="Comma 6 2 3 3 3 2" xfId="49828"/>
    <cellStyle name="Comma 6 2 3 3 3 2 2" xfId="49829"/>
    <cellStyle name="Comma 6 2 3 3 3 2 3" xfId="49830"/>
    <cellStyle name="Comma 6 2 3 3 3 3" xfId="49831"/>
    <cellStyle name="Comma 6 2 3 3 3 3 2" xfId="49832"/>
    <cellStyle name="Comma 6 2 3 3 3 3 3" xfId="49833"/>
    <cellStyle name="Comma 6 2 3 3 3 4" xfId="49834"/>
    <cellStyle name="Comma 6 2 3 3 3 4 2" xfId="49835"/>
    <cellStyle name="Comma 6 2 3 3 3 5" xfId="49836"/>
    <cellStyle name="Comma 6 2 3 3 3 6" xfId="49837"/>
    <cellStyle name="Comma 6 2 3 3 4" xfId="49838"/>
    <cellStyle name="Comma 6 2 3 3 4 2" xfId="49839"/>
    <cellStyle name="Comma 6 2 3 3 4 2 2" xfId="49840"/>
    <cellStyle name="Comma 6 2 3 3 4 2 3" xfId="49841"/>
    <cellStyle name="Comma 6 2 3 3 4 3" xfId="49842"/>
    <cellStyle name="Comma 6 2 3 3 4 3 2" xfId="49843"/>
    <cellStyle name="Comma 6 2 3 3 4 4" xfId="49844"/>
    <cellStyle name="Comma 6 2 3 3 4 5" xfId="49845"/>
    <cellStyle name="Comma 6 2 3 3 5" xfId="49846"/>
    <cellStyle name="Comma 6 2 3 3 5 2" xfId="49847"/>
    <cellStyle name="Comma 6 2 3 3 5 3" xfId="49848"/>
    <cellStyle name="Comma 6 2 3 3 6" xfId="49849"/>
    <cellStyle name="Comma 6 2 3 3 6 2" xfId="49850"/>
    <cellStyle name="Comma 6 2 3 3 6 3" xfId="49851"/>
    <cellStyle name="Comma 6 2 3 3 7" xfId="49852"/>
    <cellStyle name="Comma 6 2 3 3 7 2" xfId="49853"/>
    <cellStyle name="Comma 6 2 3 3 8" xfId="49854"/>
    <cellStyle name="Comma 6 2 3 3 9" xfId="49855"/>
    <cellStyle name="Comma 6 2 3 4" xfId="14029"/>
    <cellStyle name="Comma 6 2 3 4 2" xfId="49856"/>
    <cellStyle name="Comma 6 2 3 4 2 2" xfId="49857"/>
    <cellStyle name="Comma 6 2 3 4 2 2 2" xfId="49858"/>
    <cellStyle name="Comma 6 2 3 4 2 2 3" xfId="49859"/>
    <cellStyle name="Comma 6 2 3 4 2 3" xfId="49860"/>
    <cellStyle name="Comma 6 2 3 4 2 3 2" xfId="49861"/>
    <cellStyle name="Comma 6 2 3 4 2 3 3" xfId="49862"/>
    <cellStyle name="Comma 6 2 3 4 2 4" xfId="49863"/>
    <cellStyle name="Comma 6 2 3 4 2 4 2" xfId="49864"/>
    <cellStyle name="Comma 6 2 3 4 2 5" xfId="49865"/>
    <cellStyle name="Comma 6 2 3 4 2 6" xfId="49866"/>
    <cellStyle name="Comma 6 2 3 4 3" xfId="49867"/>
    <cellStyle name="Comma 6 2 3 4 3 2" xfId="49868"/>
    <cellStyle name="Comma 6 2 3 4 3 2 2" xfId="49869"/>
    <cellStyle name="Comma 6 2 3 4 3 2 3" xfId="49870"/>
    <cellStyle name="Comma 6 2 3 4 3 3" xfId="49871"/>
    <cellStyle name="Comma 6 2 3 4 3 3 2" xfId="49872"/>
    <cellStyle name="Comma 6 2 3 4 3 3 3" xfId="49873"/>
    <cellStyle name="Comma 6 2 3 4 3 4" xfId="49874"/>
    <cellStyle name="Comma 6 2 3 4 3 4 2" xfId="49875"/>
    <cellStyle name="Comma 6 2 3 4 3 5" xfId="49876"/>
    <cellStyle name="Comma 6 2 3 4 3 6" xfId="49877"/>
    <cellStyle name="Comma 6 2 3 4 4" xfId="49878"/>
    <cellStyle name="Comma 6 2 3 4 4 2" xfId="49879"/>
    <cellStyle name="Comma 6 2 3 4 4 2 2" xfId="49880"/>
    <cellStyle name="Comma 6 2 3 4 4 2 3" xfId="49881"/>
    <cellStyle name="Comma 6 2 3 4 4 3" xfId="49882"/>
    <cellStyle name="Comma 6 2 3 4 4 3 2" xfId="49883"/>
    <cellStyle name="Comma 6 2 3 4 4 4" xfId="49884"/>
    <cellStyle name="Comma 6 2 3 4 4 5" xfId="49885"/>
    <cellStyle name="Comma 6 2 3 4 5" xfId="49886"/>
    <cellStyle name="Comma 6 2 3 4 5 2" xfId="49887"/>
    <cellStyle name="Comma 6 2 3 4 5 3" xfId="49888"/>
    <cellStyle name="Comma 6 2 3 4 6" xfId="49889"/>
    <cellStyle name="Comma 6 2 3 4 6 2" xfId="49890"/>
    <cellStyle name="Comma 6 2 3 4 6 3" xfId="49891"/>
    <cellStyle name="Comma 6 2 3 4 7" xfId="49892"/>
    <cellStyle name="Comma 6 2 3 4 7 2" xfId="49893"/>
    <cellStyle name="Comma 6 2 3 4 8" xfId="49894"/>
    <cellStyle name="Comma 6 2 3 4 9" xfId="49895"/>
    <cellStyle name="Comma 6 2 3 5" xfId="49896"/>
    <cellStyle name="Comma 6 2 3 5 2" xfId="49897"/>
    <cellStyle name="Comma 6 2 3 5 2 2" xfId="49898"/>
    <cellStyle name="Comma 6 2 3 5 2 3" xfId="49899"/>
    <cellStyle name="Comma 6 2 3 5 3" xfId="49900"/>
    <cellStyle name="Comma 6 2 3 5 3 2" xfId="49901"/>
    <cellStyle name="Comma 6 2 3 5 3 3" xfId="49902"/>
    <cellStyle name="Comma 6 2 3 5 4" xfId="49903"/>
    <cellStyle name="Comma 6 2 3 5 4 2" xfId="49904"/>
    <cellStyle name="Comma 6 2 3 5 5" xfId="49905"/>
    <cellStyle name="Comma 6 2 3 5 6" xfId="49906"/>
    <cellStyle name="Comma 6 2 3 6" xfId="49907"/>
    <cellStyle name="Comma 6 2 3 6 2" xfId="49908"/>
    <cellStyle name="Comma 6 2 3 6 2 2" xfId="49909"/>
    <cellStyle name="Comma 6 2 3 6 2 3" xfId="49910"/>
    <cellStyle name="Comma 6 2 3 6 3" xfId="49911"/>
    <cellStyle name="Comma 6 2 3 6 3 2" xfId="49912"/>
    <cellStyle name="Comma 6 2 3 6 3 3" xfId="49913"/>
    <cellStyle name="Comma 6 2 3 6 4" xfId="49914"/>
    <cellStyle name="Comma 6 2 3 6 4 2" xfId="49915"/>
    <cellStyle name="Comma 6 2 3 6 5" xfId="49916"/>
    <cellStyle name="Comma 6 2 3 6 6" xfId="49917"/>
    <cellStyle name="Comma 6 2 3 7" xfId="49918"/>
    <cellStyle name="Comma 6 2 3 7 2" xfId="49919"/>
    <cellStyle name="Comma 6 2 3 7 2 2" xfId="49920"/>
    <cellStyle name="Comma 6 2 3 7 2 3" xfId="49921"/>
    <cellStyle name="Comma 6 2 3 7 3" xfId="49922"/>
    <cellStyle name="Comma 6 2 3 7 3 2" xfId="49923"/>
    <cellStyle name="Comma 6 2 3 7 4" xfId="49924"/>
    <cellStyle name="Comma 6 2 3 7 5" xfId="49925"/>
    <cellStyle name="Comma 6 2 3 8" xfId="49926"/>
    <cellStyle name="Comma 6 2 3 8 2" xfId="49927"/>
    <cellStyle name="Comma 6 2 3 8 3" xfId="49928"/>
    <cellStyle name="Comma 6 2 3 9" xfId="49929"/>
    <cellStyle name="Comma 6 2 3 9 2" xfId="49930"/>
    <cellStyle name="Comma 6 2 3 9 3" xfId="49931"/>
    <cellStyle name="Comma 6 2 4" xfId="9843"/>
    <cellStyle name="Comma 6 2 4 10" xfId="49932"/>
    <cellStyle name="Comma 6 2 4 2" xfId="9844"/>
    <cellStyle name="Comma 6 2 4 2 2" xfId="49933"/>
    <cellStyle name="Comma 6 2 4 2 2 2" xfId="49934"/>
    <cellStyle name="Comma 6 2 4 2 2 2 2" xfId="49935"/>
    <cellStyle name="Comma 6 2 4 2 2 2 3" xfId="49936"/>
    <cellStyle name="Comma 6 2 4 2 2 3" xfId="49937"/>
    <cellStyle name="Comma 6 2 4 2 2 3 2" xfId="49938"/>
    <cellStyle name="Comma 6 2 4 2 2 3 3" xfId="49939"/>
    <cellStyle name="Comma 6 2 4 2 2 4" xfId="49940"/>
    <cellStyle name="Comma 6 2 4 2 2 4 2" xfId="49941"/>
    <cellStyle name="Comma 6 2 4 2 2 5" xfId="49942"/>
    <cellStyle name="Comma 6 2 4 2 2 6" xfId="49943"/>
    <cellStyle name="Comma 6 2 4 2 3" xfId="49944"/>
    <cellStyle name="Comma 6 2 4 2 3 2" xfId="49945"/>
    <cellStyle name="Comma 6 2 4 2 3 2 2" xfId="49946"/>
    <cellStyle name="Comma 6 2 4 2 3 2 3" xfId="49947"/>
    <cellStyle name="Comma 6 2 4 2 3 3" xfId="49948"/>
    <cellStyle name="Comma 6 2 4 2 3 3 2" xfId="49949"/>
    <cellStyle name="Comma 6 2 4 2 3 3 3" xfId="49950"/>
    <cellStyle name="Comma 6 2 4 2 3 4" xfId="49951"/>
    <cellStyle name="Comma 6 2 4 2 3 4 2" xfId="49952"/>
    <cellStyle name="Comma 6 2 4 2 3 5" xfId="49953"/>
    <cellStyle name="Comma 6 2 4 2 3 6" xfId="49954"/>
    <cellStyle name="Comma 6 2 4 2 4" xfId="49955"/>
    <cellStyle name="Comma 6 2 4 2 4 2" xfId="49956"/>
    <cellStyle name="Comma 6 2 4 2 4 2 2" xfId="49957"/>
    <cellStyle name="Comma 6 2 4 2 4 2 3" xfId="49958"/>
    <cellStyle name="Comma 6 2 4 2 4 3" xfId="49959"/>
    <cellStyle name="Comma 6 2 4 2 4 3 2" xfId="49960"/>
    <cellStyle name="Comma 6 2 4 2 4 4" xfId="49961"/>
    <cellStyle name="Comma 6 2 4 2 4 5" xfId="49962"/>
    <cellStyle name="Comma 6 2 4 2 5" xfId="49963"/>
    <cellStyle name="Comma 6 2 4 2 5 2" xfId="49964"/>
    <cellStyle name="Comma 6 2 4 2 5 3" xfId="49965"/>
    <cellStyle name="Comma 6 2 4 2 6" xfId="49966"/>
    <cellStyle name="Comma 6 2 4 2 6 2" xfId="49967"/>
    <cellStyle name="Comma 6 2 4 2 6 3" xfId="49968"/>
    <cellStyle name="Comma 6 2 4 2 7" xfId="49969"/>
    <cellStyle name="Comma 6 2 4 2 7 2" xfId="49970"/>
    <cellStyle name="Comma 6 2 4 2 8" xfId="49971"/>
    <cellStyle name="Comma 6 2 4 2 9" xfId="49972"/>
    <cellStyle name="Comma 6 2 4 3" xfId="49973"/>
    <cellStyle name="Comma 6 2 4 3 2" xfId="49974"/>
    <cellStyle name="Comma 6 2 4 3 2 2" xfId="49975"/>
    <cellStyle name="Comma 6 2 4 3 2 3" xfId="49976"/>
    <cellStyle name="Comma 6 2 4 3 3" xfId="49977"/>
    <cellStyle name="Comma 6 2 4 3 3 2" xfId="49978"/>
    <cellStyle name="Comma 6 2 4 3 3 3" xfId="49979"/>
    <cellStyle name="Comma 6 2 4 3 4" xfId="49980"/>
    <cellStyle name="Comma 6 2 4 3 4 2" xfId="49981"/>
    <cellStyle name="Comma 6 2 4 3 5" xfId="49982"/>
    <cellStyle name="Comma 6 2 4 3 6" xfId="49983"/>
    <cellStyle name="Comma 6 2 4 4" xfId="49984"/>
    <cellStyle name="Comma 6 2 4 4 2" xfId="49985"/>
    <cellStyle name="Comma 6 2 4 4 2 2" xfId="49986"/>
    <cellStyle name="Comma 6 2 4 4 2 3" xfId="49987"/>
    <cellStyle name="Comma 6 2 4 4 3" xfId="49988"/>
    <cellStyle name="Comma 6 2 4 4 3 2" xfId="49989"/>
    <cellStyle name="Comma 6 2 4 4 3 3" xfId="49990"/>
    <cellStyle name="Comma 6 2 4 4 4" xfId="49991"/>
    <cellStyle name="Comma 6 2 4 4 4 2" xfId="49992"/>
    <cellStyle name="Comma 6 2 4 4 5" xfId="49993"/>
    <cellStyle name="Comma 6 2 4 4 6" xfId="49994"/>
    <cellStyle name="Comma 6 2 4 5" xfId="49995"/>
    <cellStyle name="Comma 6 2 4 5 2" xfId="49996"/>
    <cellStyle name="Comma 6 2 4 5 2 2" xfId="49997"/>
    <cellStyle name="Comma 6 2 4 5 2 3" xfId="49998"/>
    <cellStyle name="Comma 6 2 4 5 3" xfId="49999"/>
    <cellStyle name="Comma 6 2 4 5 3 2" xfId="50000"/>
    <cellStyle name="Comma 6 2 4 5 4" xfId="50001"/>
    <cellStyle name="Comma 6 2 4 5 5" xfId="50002"/>
    <cellStyle name="Comma 6 2 4 6" xfId="50003"/>
    <cellStyle name="Comma 6 2 4 6 2" xfId="50004"/>
    <cellStyle name="Comma 6 2 4 6 3" xfId="50005"/>
    <cellStyle name="Comma 6 2 4 7" xfId="50006"/>
    <cellStyle name="Comma 6 2 4 7 2" xfId="50007"/>
    <cellStyle name="Comma 6 2 4 7 3" xfId="50008"/>
    <cellStyle name="Comma 6 2 4 8" xfId="50009"/>
    <cellStyle name="Comma 6 2 4 8 2" xfId="50010"/>
    <cellStyle name="Comma 6 2 4 9" xfId="50011"/>
    <cellStyle name="Comma 6 2 5" xfId="9845"/>
    <cellStyle name="Comma 6 2 5 2" xfId="50012"/>
    <cellStyle name="Comma 6 2 5 2 2" xfId="50013"/>
    <cellStyle name="Comma 6 2 5 2 2 2" xfId="50014"/>
    <cellStyle name="Comma 6 2 5 2 2 3" xfId="50015"/>
    <cellStyle name="Comma 6 2 5 2 3" xfId="50016"/>
    <cellStyle name="Comma 6 2 5 2 3 2" xfId="50017"/>
    <cellStyle name="Comma 6 2 5 2 3 3" xfId="50018"/>
    <cellStyle name="Comma 6 2 5 2 4" xfId="50019"/>
    <cellStyle name="Comma 6 2 5 2 4 2" xfId="50020"/>
    <cellStyle name="Comma 6 2 5 2 5" xfId="50021"/>
    <cellStyle name="Comma 6 2 5 2 6" xfId="50022"/>
    <cellStyle name="Comma 6 2 5 3" xfId="50023"/>
    <cellStyle name="Comma 6 2 5 3 2" xfId="50024"/>
    <cellStyle name="Comma 6 2 5 3 2 2" xfId="50025"/>
    <cellStyle name="Comma 6 2 5 3 2 3" xfId="50026"/>
    <cellStyle name="Comma 6 2 5 3 3" xfId="50027"/>
    <cellStyle name="Comma 6 2 5 3 3 2" xfId="50028"/>
    <cellStyle name="Comma 6 2 5 3 3 3" xfId="50029"/>
    <cellStyle name="Comma 6 2 5 3 4" xfId="50030"/>
    <cellStyle name="Comma 6 2 5 3 4 2" xfId="50031"/>
    <cellStyle name="Comma 6 2 5 3 5" xfId="50032"/>
    <cellStyle name="Comma 6 2 5 3 6" xfId="50033"/>
    <cellStyle name="Comma 6 2 5 4" xfId="50034"/>
    <cellStyle name="Comma 6 2 5 4 2" xfId="50035"/>
    <cellStyle name="Comma 6 2 5 4 2 2" xfId="50036"/>
    <cellStyle name="Comma 6 2 5 4 2 3" xfId="50037"/>
    <cellStyle name="Comma 6 2 5 4 3" xfId="50038"/>
    <cellStyle name="Comma 6 2 5 4 3 2" xfId="50039"/>
    <cellStyle name="Comma 6 2 5 4 4" xfId="50040"/>
    <cellStyle name="Comma 6 2 5 4 5" xfId="50041"/>
    <cellStyle name="Comma 6 2 5 5" xfId="50042"/>
    <cellStyle name="Comma 6 2 5 5 2" xfId="50043"/>
    <cellStyle name="Comma 6 2 5 5 3" xfId="50044"/>
    <cellStyle name="Comma 6 2 5 6" xfId="50045"/>
    <cellStyle name="Comma 6 2 5 6 2" xfId="50046"/>
    <cellStyle name="Comma 6 2 5 6 3" xfId="50047"/>
    <cellStyle name="Comma 6 2 5 7" xfId="50048"/>
    <cellStyle name="Comma 6 2 5 7 2" xfId="50049"/>
    <cellStyle name="Comma 6 2 5 8" xfId="50050"/>
    <cellStyle name="Comma 6 2 5 9" xfId="50051"/>
    <cellStyle name="Comma 6 2 6" xfId="9846"/>
    <cellStyle name="Comma 6 2 6 2" xfId="50052"/>
    <cellStyle name="Comma 6 2 6 2 2" xfId="50053"/>
    <cellStyle name="Comma 6 2 6 2 2 2" xfId="50054"/>
    <cellStyle name="Comma 6 2 6 2 2 3" xfId="50055"/>
    <cellStyle name="Comma 6 2 6 2 3" xfId="50056"/>
    <cellStyle name="Comma 6 2 6 2 3 2" xfId="50057"/>
    <cellStyle name="Comma 6 2 6 2 3 3" xfId="50058"/>
    <cellStyle name="Comma 6 2 6 2 4" xfId="50059"/>
    <cellStyle name="Comma 6 2 6 2 4 2" xfId="50060"/>
    <cellStyle name="Comma 6 2 6 2 5" xfId="50061"/>
    <cellStyle name="Comma 6 2 6 2 6" xfId="50062"/>
    <cellStyle name="Comma 6 2 6 3" xfId="50063"/>
    <cellStyle name="Comma 6 2 6 3 2" xfId="50064"/>
    <cellStyle name="Comma 6 2 6 3 2 2" xfId="50065"/>
    <cellStyle name="Comma 6 2 6 3 2 3" xfId="50066"/>
    <cellStyle name="Comma 6 2 6 3 3" xfId="50067"/>
    <cellStyle name="Comma 6 2 6 3 3 2" xfId="50068"/>
    <cellStyle name="Comma 6 2 6 3 3 3" xfId="50069"/>
    <cellStyle name="Comma 6 2 6 3 4" xfId="50070"/>
    <cellStyle name="Comma 6 2 6 3 4 2" xfId="50071"/>
    <cellStyle name="Comma 6 2 6 3 5" xfId="50072"/>
    <cellStyle name="Comma 6 2 6 3 6" xfId="50073"/>
    <cellStyle name="Comma 6 2 6 4" xfId="50074"/>
    <cellStyle name="Comma 6 2 6 4 2" xfId="50075"/>
    <cellStyle name="Comma 6 2 6 4 2 2" xfId="50076"/>
    <cellStyle name="Comma 6 2 6 4 2 3" xfId="50077"/>
    <cellStyle name="Comma 6 2 6 4 3" xfId="50078"/>
    <cellStyle name="Comma 6 2 6 4 3 2" xfId="50079"/>
    <cellStyle name="Comma 6 2 6 4 4" xfId="50080"/>
    <cellStyle name="Comma 6 2 6 4 5" xfId="50081"/>
    <cellStyle name="Comma 6 2 6 5" xfId="50082"/>
    <cellStyle name="Comma 6 2 6 5 2" xfId="50083"/>
    <cellStyle name="Comma 6 2 6 5 3" xfId="50084"/>
    <cellStyle name="Comma 6 2 6 6" xfId="50085"/>
    <cellStyle name="Comma 6 2 6 6 2" xfId="50086"/>
    <cellStyle name="Comma 6 2 6 6 3" xfId="50087"/>
    <cellStyle name="Comma 6 2 6 7" xfId="50088"/>
    <cellStyle name="Comma 6 2 6 7 2" xfId="50089"/>
    <cellStyle name="Comma 6 2 6 8" xfId="50090"/>
    <cellStyle name="Comma 6 2 6 9" xfId="50091"/>
    <cellStyle name="Comma 6 2 7" xfId="9847"/>
    <cellStyle name="Comma 6 2 7 2" xfId="50092"/>
    <cellStyle name="Comma 6 2 7 2 2" xfId="50093"/>
    <cellStyle name="Comma 6 2 7 2 3" xfId="50094"/>
    <cellStyle name="Comma 6 2 7 3" xfId="50095"/>
    <cellStyle name="Comma 6 2 7 3 2" xfId="50096"/>
    <cellStyle name="Comma 6 2 7 3 3" xfId="50097"/>
    <cellStyle name="Comma 6 2 7 4" xfId="50098"/>
    <cellStyle name="Comma 6 2 7 4 2" xfId="50099"/>
    <cellStyle name="Comma 6 2 7 5" xfId="50100"/>
    <cellStyle name="Comma 6 2 7 6" xfId="50101"/>
    <cellStyle name="Comma 6 2 8" xfId="50102"/>
    <cellStyle name="Comma 6 2 8 2" xfId="50103"/>
    <cellStyle name="Comma 6 2 8 2 2" xfId="50104"/>
    <cellStyle name="Comma 6 2 8 2 3" xfId="50105"/>
    <cellStyle name="Comma 6 2 8 3" xfId="50106"/>
    <cellStyle name="Comma 6 2 8 3 2" xfId="50107"/>
    <cellStyle name="Comma 6 2 8 3 3" xfId="50108"/>
    <cellStyle name="Comma 6 2 8 4" xfId="50109"/>
    <cellStyle name="Comma 6 2 8 4 2" xfId="50110"/>
    <cellStyle name="Comma 6 2 8 5" xfId="50111"/>
    <cellStyle name="Comma 6 2 8 6" xfId="50112"/>
    <cellStyle name="Comma 6 2 9" xfId="50113"/>
    <cellStyle name="Comma 6 2 9 2" xfId="50114"/>
    <cellStyle name="Comma 6 2 9 2 2" xfId="50115"/>
    <cellStyle name="Comma 6 2 9 2 3" xfId="50116"/>
    <cellStyle name="Comma 6 2 9 3" xfId="50117"/>
    <cellStyle name="Comma 6 2 9 3 2" xfId="50118"/>
    <cellStyle name="Comma 6 2 9 4" xfId="50119"/>
    <cellStyle name="Comma 6 2 9 5" xfId="50120"/>
    <cellStyle name="Comma 6 3" xfId="3852"/>
    <cellStyle name="Comma 6 3 10" xfId="50121"/>
    <cellStyle name="Comma 6 3 10 2" xfId="50122"/>
    <cellStyle name="Comma 6 3 10 3" xfId="50123"/>
    <cellStyle name="Comma 6 3 11" xfId="50124"/>
    <cellStyle name="Comma 6 3 11 2" xfId="50125"/>
    <cellStyle name="Comma 6 3 12" xfId="50126"/>
    <cellStyle name="Comma 6 3 13" xfId="50127"/>
    <cellStyle name="Comma 6 3 14" xfId="50128"/>
    <cellStyle name="Comma 6 3 2" xfId="3853"/>
    <cellStyle name="Comma 6 3 2 10" xfId="50129"/>
    <cellStyle name="Comma 6 3 2 10 2" xfId="50130"/>
    <cellStyle name="Comma 6 3 2 11" xfId="50131"/>
    <cellStyle name="Comma 6 3 2 12" xfId="50132"/>
    <cellStyle name="Comma 6 3 2 13" xfId="50133"/>
    <cellStyle name="Comma 6 3 2 2" xfId="3854"/>
    <cellStyle name="Comma 6 3 2 2 10" xfId="50134"/>
    <cellStyle name="Comma 6 3 2 2 11" xfId="50135"/>
    <cellStyle name="Comma 6 3 2 2 2" xfId="3855"/>
    <cellStyle name="Comma 6 3 2 2 2 10" xfId="50136"/>
    <cellStyle name="Comma 6 3 2 2 2 2" xfId="3856"/>
    <cellStyle name="Comma 6 3 2 2 2 2 2" xfId="50137"/>
    <cellStyle name="Comma 6 3 2 2 2 2 2 2" xfId="50138"/>
    <cellStyle name="Comma 6 3 2 2 2 2 2 3" xfId="50139"/>
    <cellStyle name="Comma 6 3 2 2 2 2 3" xfId="50140"/>
    <cellStyle name="Comma 6 3 2 2 2 2 3 2" xfId="50141"/>
    <cellStyle name="Comma 6 3 2 2 2 2 3 3" xfId="50142"/>
    <cellStyle name="Comma 6 3 2 2 2 2 4" xfId="50143"/>
    <cellStyle name="Comma 6 3 2 2 2 2 4 2" xfId="50144"/>
    <cellStyle name="Comma 6 3 2 2 2 2 5" xfId="50145"/>
    <cellStyle name="Comma 6 3 2 2 2 2 6" xfId="50146"/>
    <cellStyle name="Comma 6 3 2 2 2 3" xfId="14030"/>
    <cellStyle name="Comma 6 3 2 2 2 3 2" xfId="50147"/>
    <cellStyle name="Comma 6 3 2 2 2 3 2 2" xfId="50148"/>
    <cellStyle name="Comma 6 3 2 2 2 3 2 3" xfId="50149"/>
    <cellStyle name="Comma 6 3 2 2 2 3 3" xfId="50150"/>
    <cellStyle name="Comma 6 3 2 2 2 3 3 2" xfId="50151"/>
    <cellStyle name="Comma 6 3 2 2 2 3 3 3" xfId="50152"/>
    <cellStyle name="Comma 6 3 2 2 2 3 4" xfId="50153"/>
    <cellStyle name="Comma 6 3 2 2 2 3 4 2" xfId="50154"/>
    <cellStyle name="Comma 6 3 2 2 2 3 5" xfId="50155"/>
    <cellStyle name="Comma 6 3 2 2 2 3 6" xfId="50156"/>
    <cellStyle name="Comma 6 3 2 2 2 4" xfId="50157"/>
    <cellStyle name="Comma 6 3 2 2 2 4 2" xfId="50158"/>
    <cellStyle name="Comma 6 3 2 2 2 4 2 2" xfId="50159"/>
    <cellStyle name="Comma 6 3 2 2 2 4 2 3" xfId="50160"/>
    <cellStyle name="Comma 6 3 2 2 2 4 3" xfId="50161"/>
    <cellStyle name="Comma 6 3 2 2 2 4 3 2" xfId="50162"/>
    <cellStyle name="Comma 6 3 2 2 2 4 4" xfId="50163"/>
    <cellStyle name="Comma 6 3 2 2 2 4 5" xfId="50164"/>
    <cellStyle name="Comma 6 3 2 2 2 5" xfId="50165"/>
    <cellStyle name="Comma 6 3 2 2 2 5 2" xfId="50166"/>
    <cellStyle name="Comma 6 3 2 2 2 5 3" xfId="50167"/>
    <cellStyle name="Comma 6 3 2 2 2 6" xfId="50168"/>
    <cellStyle name="Comma 6 3 2 2 2 6 2" xfId="50169"/>
    <cellStyle name="Comma 6 3 2 2 2 6 3" xfId="50170"/>
    <cellStyle name="Comma 6 3 2 2 2 7" xfId="50171"/>
    <cellStyle name="Comma 6 3 2 2 2 7 2" xfId="50172"/>
    <cellStyle name="Comma 6 3 2 2 2 8" xfId="50173"/>
    <cellStyle name="Comma 6 3 2 2 2 9" xfId="50174"/>
    <cellStyle name="Comma 6 3 2 2 3" xfId="3857"/>
    <cellStyle name="Comma 6 3 2 2 3 2" xfId="14031"/>
    <cellStyle name="Comma 6 3 2 2 3 2 2" xfId="50175"/>
    <cellStyle name="Comma 6 3 2 2 3 2 3" xfId="50176"/>
    <cellStyle name="Comma 6 3 2 2 3 3" xfId="50177"/>
    <cellStyle name="Comma 6 3 2 2 3 3 2" xfId="50178"/>
    <cellStyle name="Comma 6 3 2 2 3 3 3" xfId="50179"/>
    <cellStyle name="Comma 6 3 2 2 3 4" xfId="50180"/>
    <cellStyle name="Comma 6 3 2 2 3 4 2" xfId="50181"/>
    <cellStyle name="Comma 6 3 2 2 3 5" xfId="50182"/>
    <cellStyle name="Comma 6 3 2 2 3 6" xfId="50183"/>
    <cellStyle name="Comma 6 3 2 2 3 7" xfId="50184"/>
    <cellStyle name="Comma 6 3 2 2 4" xfId="9848"/>
    <cellStyle name="Comma 6 3 2 2 4 2" xfId="50185"/>
    <cellStyle name="Comma 6 3 2 2 4 2 2" xfId="50186"/>
    <cellStyle name="Comma 6 3 2 2 4 2 3" xfId="50187"/>
    <cellStyle name="Comma 6 3 2 2 4 3" xfId="50188"/>
    <cellStyle name="Comma 6 3 2 2 4 3 2" xfId="50189"/>
    <cellStyle name="Comma 6 3 2 2 4 3 3" xfId="50190"/>
    <cellStyle name="Comma 6 3 2 2 4 4" xfId="50191"/>
    <cellStyle name="Comma 6 3 2 2 4 4 2" xfId="50192"/>
    <cellStyle name="Comma 6 3 2 2 4 5" xfId="50193"/>
    <cellStyle name="Comma 6 3 2 2 4 6" xfId="50194"/>
    <cellStyle name="Comma 6 3 2 2 5" xfId="9849"/>
    <cellStyle name="Comma 6 3 2 2 5 2" xfId="50195"/>
    <cellStyle name="Comma 6 3 2 2 5 2 2" xfId="50196"/>
    <cellStyle name="Comma 6 3 2 2 5 2 3" xfId="50197"/>
    <cellStyle name="Comma 6 3 2 2 5 3" xfId="50198"/>
    <cellStyle name="Comma 6 3 2 2 5 3 2" xfId="50199"/>
    <cellStyle name="Comma 6 3 2 2 5 4" xfId="50200"/>
    <cellStyle name="Comma 6 3 2 2 5 5" xfId="50201"/>
    <cellStyle name="Comma 6 3 2 2 6" xfId="50202"/>
    <cellStyle name="Comma 6 3 2 2 6 2" xfId="50203"/>
    <cellStyle name="Comma 6 3 2 2 6 3" xfId="50204"/>
    <cellStyle name="Comma 6 3 2 2 7" xfId="50205"/>
    <cellStyle name="Comma 6 3 2 2 7 2" xfId="50206"/>
    <cellStyle name="Comma 6 3 2 2 7 3" xfId="50207"/>
    <cellStyle name="Comma 6 3 2 2 8" xfId="50208"/>
    <cellStyle name="Comma 6 3 2 2 8 2" xfId="50209"/>
    <cellStyle name="Comma 6 3 2 2 9" xfId="50210"/>
    <cellStyle name="Comma 6 3 2 3" xfId="3858"/>
    <cellStyle name="Comma 6 3 2 3 10" xfId="50211"/>
    <cellStyle name="Comma 6 3 2 3 2" xfId="3859"/>
    <cellStyle name="Comma 6 3 2 3 2 2" xfId="50212"/>
    <cellStyle name="Comma 6 3 2 3 2 2 2" xfId="50213"/>
    <cellStyle name="Comma 6 3 2 3 2 2 3" xfId="50214"/>
    <cellStyle name="Comma 6 3 2 3 2 3" xfId="50215"/>
    <cellStyle name="Comma 6 3 2 3 2 3 2" xfId="50216"/>
    <cellStyle name="Comma 6 3 2 3 2 3 3" xfId="50217"/>
    <cellStyle name="Comma 6 3 2 3 2 4" xfId="50218"/>
    <cellStyle name="Comma 6 3 2 3 2 4 2" xfId="50219"/>
    <cellStyle name="Comma 6 3 2 3 2 5" xfId="50220"/>
    <cellStyle name="Comma 6 3 2 3 2 6" xfId="50221"/>
    <cellStyle name="Comma 6 3 2 3 3" xfId="14032"/>
    <cellStyle name="Comma 6 3 2 3 3 2" xfId="50222"/>
    <cellStyle name="Comma 6 3 2 3 3 2 2" xfId="50223"/>
    <cellStyle name="Comma 6 3 2 3 3 2 3" xfId="50224"/>
    <cellStyle name="Comma 6 3 2 3 3 3" xfId="50225"/>
    <cellStyle name="Comma 6 3 2 3 3 3 2" xfId="50226"/>
    <cellStyle name="Comma 6 3 2 3 3 3 3" xfId="50227"/>
    <cellStyle name="Comma 6 3 2 3 3 4" xfId="50228"/>
    <cellStyle name="Comma 6 3 2 3 3 4 2" xfId="50229"/>
    <cellStyle name="Comma 6 3 2 3 3 5" xfId="50230"/>
    <cellStyle name="Comma 6 3 2 3 3 6" xfId="50231"/>
    <cellStyle name="Comma 6 3 2 3 4" xfId="50232"/>
    <cellStyle name="Comma 6 3 2 3 4 2" xfId="50233"/>
    <cellStyle name="Comma 6 3 2 3 4 2 2" xfId="50234"/>
    <cellStyle name="Comma 6 3 2 3 4 2 3" xfId="50235"/>
    <cellStyle name="Comma 6 3 2 3 4 3" xfId="50236"/>
    <cellStyle name="Comma 6 3 2 3 4 3 2" xfId="50237"/>
    <cellStyle name="Comma 6 3 2 3 4 4" xfId="50238"/>
    <cellStyle name="Comma 6 3 2 3 4 5" xfId="50239"/>
    <cellStyle name="Comma 6 3 2 3 5" xfId="50240"/>
    <cellStyle name="Comma 6 3 2 3 5 2" xfId="50241"/>
    <cellStyle name="Comma 6 3 2 3 5 3" xfId="50242"/>
    <cellStyle name="Comma 6 3 2 3 6" xfId="50243"/>
    <cellStyle name="Comma 6 3 2 3 6 2" xfId="50244"/>
    <cellStyle name="Comma 6 3 2 3 6 3" xfId="50245"/>
    <cellStyle name="Comma 6 3 2 3 7" xfId="50246"/>
    <cellStyle name="Comma 6 3 2 3 7 2" xfId="50247"/>
    <cellStyle name="Comma 6 3 2 3 8" xfId="50248"/>
    <cellStyle name="Comma 6 3 2 3 9" xfId="50249"/>
    <cellStyle name="Comma 6 3 2 4" xfId="3860"/>
    <cellStyle name="Comma 6 3 2 4 10" xfId="50250"/>
    <cellStyle name="Comma 6 3 2 4 2" xfId="14033"/>
    <cellStyle name="Comma 6 3 2 4 2 2" xfId="50251"/>
    <cellStyle name="Comma 6 3 2 4 2 2 2" xfId="50252"/>
    <cellStyle name="Comma 6 3 2 4 2 2 3" xfId="50253"/>
    <cellStyle name="Comma 6 3 2 4 2 3" xfId="50254"/>
    <cellStyle name="Comma 6 3 2 4 2 3 2" xfId="50255"/>
    <cellStyle name="Comma 6 3 2 4 2 3 3" xfId="50256"/>
    <cellStyle name="Comma 6 3 2 4 2 4" xfId="50257"/>
    <cellStyle name="Comma 6 3 2 4 2 4 2" xfId="50258"/>
    <cellStyle name="Comma 6 3 2 4 2 5" xfId="50259"/>
    <cellStyle name="Comma 6 3 2 4 2 6" xfId="50260"/>
    <cellStyle name="Comma 6 3 2 4 3" xfId="50261"/>
    <cellStyle name="Comma 6 3 2 4 3 2" xfId="50262"/>
    <cellStyle name="Comma 6 3 2 4 3 2 2" xfId="50263"/>
    <cellStyle name="Comma 6 3 2 4 3 2 3" xfId="50264"/>
    <cellStyle name="Comma 6 3 2 4 3 3" xfId="50265"/>
    <cellStyle name="Comma 6 3 2 4 3 3 2" xfId="50266"/>
    <cellStyle name="Comma 6 3 2 4 3 3 3" xfId="50267"/>
    <cellStyle name="Comma 6 3 2 4 3 4" xfId="50268"/>
    <cellStyle name="Comma 6 3 2 4 3 4 2" xfId="50269"/>
    <cellStyle name="Comma 6 3 2 4 3 5" xfId="50270"/>
    <cellStyle name="Comma 6 3 2 4 3 6" xfId="50271"/>
    <cellStyle name="Comma 6 3 2 4 4" xfId="50272"/>
    <cellStyle name="Comma 6 3 2 4 4 2" xfId="50273"/>
    <cellStyle name="Comma 6 3 2 4 4 2 2" xfId="50274"/>
    <cellStyle name="Comma 6 3 2 4 4 2 3" xfId="50275"/>
    <cellStyle name="Comma 6 3 2 4 4 3" xfId="50276"/>
    <cellStyle name="Comma 6 3 2 4 4 3 2" xfId="50277"/>
    <cellStyle name="Comma 6 3 2 4 4 4" xfId="50278"/>
    <cellStyle name="Comma 6 3 2 4 4 5" xfId="50279"/>
    <cellStyle name="Comma 6 3 2 4 5" xfId="50280"/>
    <cellStyle name="Comma 6 3 2 4 5 2" xfId="50281"/>
    <cellStyle name="Comma 6 3 2 4 5 3" xfId="50282"/>
    <cellStyle name="Comma 6 3 2 4 6" xfId="50283"/>
    <cellStyle name="Comma 6 3 2 4 6 2" xfId="50284"/>
    <cellStyle name="Comma 6 3 2 4 6 3" xfId="50285"/>
    <cellStyle name="Comma 6 3 2 4 7" xfId="50286"/>
    <cellStyle name="Comma 6 3 2 4 7 2" xfId="50287"/>
    <cellStyle name="Comma 6 3 2 4 8" xfId="50288"/>
    <cellStyle name="Comma 6 3 2 4 9" xfId="50289"/>
    <cellStyle name="Comma 6 3 2 5" xfId="9850"/>
    <cellStyle name="Comma 6 3 2 5 2" xfId="50290"/>
    <cellStyle name="Comma 6 3 2 5 2 2" xfId="50291"/>
    <cellStyle name="Comma 6 3 2 5 2 3" xfId="50292"/>
    <cellStyle name="Comma 6 3 2 5 3" xfId="50293"/>
    <cellStyle name="Comma 6 3 2 5 3 2" xfId="50294"/>
    <cellStyle name="Comma 6 3 2 5 3 3" xfId="50295"/>
    <cellStyle name="Comma 6 3 2 5 4" xfId="50296"/>
    <cellStyle name="Comma 6 3 2 5 4 2" xfId="50297"/>
    <cellStyle name="Comma 6 3 2 5 5" xfId="50298"/>
    <cellStyle name="Comma 6 3 2 5 6" xfId="50299"/>
    <cellStyle name="Comma 6 3 2 6" xfId="9851"/>
    <cellStyle name="Comma 6 3 2 6 2" xfId="50300"/>
    <cellStyle name="Comma 6 3 2 6 2 2" xfId="50301"/>
    <cellStyle name="Comma 6 3 2 6 2 3" xfId="50302"/>
    <cellStyle name="Comma 6 3 2 6 3" xfId="50303"/>
    <cellStyle name="Comma 6 3 2 6 3 2" xfId="50304"/>
    <cellStyle name="Comma 6 3 2 6 3 3" xfId="50305"/>
    <cellStyle name="Comma 6 3 2 6 4" xfId="50306"/>
    <cellStyle name="Comma 6 3 2 6 4 2" xfId="50307"/>
    <cellStyle name="Comma 6 3 2 6 5" xfId="50308"/>
    <cellStyle name="Comma 6 3 2 6 6" xfId="50309"/>
    <cellStyle name="Comma 6 3 2 7" xfId="50310"/>
    <cellStyle name="Comma 6 3 2 7 2" xfId="50311"/>
    <cellStyle name="Comma 6 3 2 7 2 2" xfId="50312"/>
    <cellStyle name="Comma 6 3 2 7 2 3" xfId="50313"/>
    <cellStyle name="Comma 6 3 2 7 3" xfId="50314"/>
    <cellStyle name="Comma 6 3 2 7 3 2" xfId="50315"/>
    <cellStyle name="Comma 6 3 2 7 4" xfId="50316"/>
    <cellStyle name="Comma 6 3 2 7 5" xfId="50317"/>
    <cellStyle name="Comma 6 3 2 8" xfId="50318"/>
    <cellStyle name="Comma 6 3 2 8 2" xfId="50319"/>
    <cellStyle name="Comma 6 3 2 8 3" xfId="50320"/>
    <cellStyle name="Comma 6 3 2 9" xfId="50321"/>
    <cellStyle name="Comma 6 3 2 9 2" xfId="50322"/>
    <cellStyle name="Comma 6 3 2 9 3" xfId="50323"/>
    <cellStyle name="Comma 6 3 3" xfId="3861"/>
    <cellStyle name="Comma 6 3 3 10" xfId="50324"/>
    <cellStyle name="Comma 6 3 3 11" xfId="50325"/>
    <cellStyle name="Comma 6 3 3 2" xfId="3862"/>
    <cellStyle name="Comma 6 3 3 2 10" xfId="50326"/>
    <cellStyle name="Comma 6 3 3 2 2" xfId="3863"/>
    <cellStyle name="Comma 6 3 3 2 2 2" xfId="9852"/>
    <cellStyle name="Comma 6 3 3 2 2 2 2" xfId="50327"/>
    <cellStyle name="Comma 6 3 3 2 2 2 3" xfId="50328"/>
    <cellStyle name="Comma 6 3 3 2 2 3" xfId="50329"/>
    <cellStyle name="Comma 6 3 3 2 2 3 2" xfId="50330"/>
    <cellStyle name="Comma 6 3 3 2 2 3 3" xfId="50331"/>
    <cellStyle name="Comma 6 3 3 2 2 4" xfId="50332"/>
    <cellStyle name="Comma 6 3 3 2 2 4 2" xfId="50333"/>
    <cellStyle name="Comma 6 3 3 2 2 5" xfId="50334"/>
    <cellStyle name="Comma 6 3 3 2 2 6" xfId="50335"/>
    <cellStyle name="Comma 6 3 3 2 2 7" xfId="50336"/>
    <cellStyle name="Comma 6 3 3 2 3" xfId="9853"/>
    <cellStyle name="Comma 6 3 3 2 3 2" xfId="50337"/>
    <cellStyle name="Comma 6 3 3 2 3 2 2" xfId="50338"/>
    <cellStyle name="Comma 6 3 3 2 3 2 3" xfId="50339"/>
    <cellStyle name="Comma 6 3 3 2 3 3" xfId="50340"/>
    <cellStyle name="Comma 6 3 3 2 3 3 2" xfId="50341"/>
    <cellStyle name="Comma 6 3 3 2 3 3 3" xfId="50342"/>
    <cellStyle name="Comma 6 3 3 2 3 4" xfId="50343"/>
    <cellStyle name="Comma 6 3 3 2 3 4 2" xfId="50344"/>
    <cellStyle name="Comma 6 3 3 2 3 5" xfId="50345"/>
    <cellStyle name="Comma 6 3 3 2 3 6" xfId="50346"/>
    <cellStyle name="Comma 6 3 3 2 4" xfId="9854"/>
    <cellStyle name="Comma 6 3 3 2 4 2" xfId="50347"/>
    <cellStyle name="Comma 6 3 3 2 4 2 2" xfId="50348"/>
    <cellStyle name="Comma 6 3 3 2 4 2 3" xfId="50349"/>
    <cellStyle name="Comma 6 3 3 2 4 3" xfId="50350"/>
    <cellStyle name="Comma 6 3 3 2 4 3 2" xfId="50351"/>
    <cellStyle name="Comma 6 3 3 2 4 4" xfId="50352"/>
    <cellStyle name="Comma 6 3 3 2 4 5" xfId="50353"/>
    <cellStyle name="Comma 6 3 3 2 5" xfId="9855"/>
    <cellStyle name="Comma 6 3 3 2 5 2" xfId="50354"/>
    <cellStyle name="Comma 6 3 3 2 5 3" xfId="50355"/>
    <cellStyle name="Comma 6 3 3 2 6" xfId="50356"/>
    <cellStyle name="Comma 6 3 3 2 6 2" xfId="50357"/>
    <cellStyle name="Comma 6 3 3 2 6 3" xfId="50358"/>
    <cellStyle name="Comma 6 3 3 2 7" xfId="50359"/>
    <cellStyle name="Comma 6 3 3 2 7 2" xfId="50360"/>
    <cellStyle name="Comma 6 3 3 2 8" xfId="50361"/>
    <cellStyle name="Comma 6 3 3 2 9" xfId="50362"/>
    <cellStyle name="Comma 6 3 3 3" xfId="3864"/>
    <cellStyle name="Comma 6 3 3 3 2" xfId="9856"/>
    <cellStyle name="Comma 6 3 3 3 2 2" xfId="50363"/>
    <cellStyle name="Comma 6 3 3 3 2 3" xfId="50364"/>
    <cellStyle name="Comma 6 3 3 3 3" xfId="50365"/>
    <cellStyle name="Comma 6 3 3 3 3 2" xfId="50366"/>
    <cellStyle name="Comma 6 3 3 3 3 3" xfId="50367"/>
    <cellStyle name="Comma 6 3 3 3 4" xfId="50368"/>
    <cellStyle name="Comma 6 3 3 3 4 2" xfId="50369"/>
    <cellStyle name="Comma 6 3 3 3 5" xfId="50370"/>
    <cellStyle name="Comma 6 3 3 3 6" xfId="50371"/>
    <cellStyle name="Comma 6 3 3 3 7" xfId="50372"/>
    <cellStyle name="Comma 6 3 3 4" xfId="9857"/>
    <cellStyle name="Comma 6 3 3 4 2" xfId="50373"/>
    <cellStyle name="Comma 6 3 3 4 2 2" xfId="50374"/>
    <cellStyle name="Comma 6 3 3 4 2 3" xfId="50375"/>
    <cellStyle name="Comma 6 3 3 4 3" xfId="50376"/>
    <cellStyle name="Comma 6 3 3 4 3 2" xfId="50377"/>
    <cellStyle name="Comma 6 3 3 4 3 3" xfId="50378"/>
    <cellStyle name="Comma 6 3 3 4 4" xfId="50379"/>
    <cellStyle name="Comma 6 3 3 4 4 2" xfId="50380"/>
    <cellStyle name="Comma 6 3 3 4 5" xfId="50381"/>
    <cellStyle name="Comma 6 3 3 4 6" xfId="50382"/>
    <cellStyle name="Comma 6 3 3 5" xfId="9858"/>
    <cellStyle name="Comma 6 3 3 5 2" xfId="50383"/>
    <cellStyle name="Comma 6 3 3 5 2 2" xfId="50384"/>
    <cellStyle name="Comma 6 3 3 5 2 3" xfId="50385"/>
    <cellStyle name="Comma 6 3 3 5 3" xfId="50386"/>
    <cellStyle name="Comma 6 3 3 5 3 2" xfId="50387"/>
    <cellStyle name="Comma 6 3 3 5 4" xfId="50388"/>
    <cellStyle name="Comma 6 3 3 5 5" xfId="50389"/>
    <cellStyle name="Comma 6 3 3 6" xfId="9859"/>
    <cellStyle name="Comma 6 3 3 6 2" xfId="50390"/>
    <cellStyle name="Comma 6 3 3 6 3" xfId="50391"/>
    <cellStyle name="Comma 6 3 3 7" xfId="50392"/>
    <cellStyle name="Comma 6 3 3 7 2" xfId="50393"/>
    <cellStyle name="Comma 6 3 3 7 3" xfId="50394"/>
    <cellStyle name="Comma 6 3 3 8" xfId="50395"/>
    <cellStyle name="Comma 6 3 3 8 2" xfId="50396"/>
    <cellStyle name="Comma 6 3 3 9" xfId="50397"/>
    <cellStyle name="Comma 6 3 4" xfId="3865"/>
    <cellStyle name="Comma 6 3 4 10" xfId="50398"/>
    <cellStyle name="Comma 6 3 4 2" xfId="3866"/>
    <cellStyle name="Comma 6 3 4 2 2" xfId="9860"/>
    <cellStyle name="Comma 6 3 4 2 2 2" xfId="50399"/>
    <cellStyle name="Comma 6 3 4 2 2 3" xfId="50400"/>
    <cellStyle name="Comma 6 3 4 2 3" xfId="50401"/>
    <cellStyle name="Comma 6 3 4 2 3 2" xfId="50402"/>
    <cellStyle name="Comma 6 3 4 2 3 3" xfId="50403"/>
    <cellStyle name="Comma 6 3 4 2 4" xfId="50404"/>
    <cellStyle name="Comma 6 3 4 2 4 2" xfId="50405"/>
    <cellStyle name="Comma 6 3 4 2 5" xfId="50406"/>
    <cellStyle name="Comma 6 3 4 2 6" xfId="50407"/>
    <cellStyle name="Comma 6 3 4 2 7" xfId="50408"/>
    <cellStyle name="Comma 6 3 4 3" xfId="9861"/>
    <cellStyle name="Comma 6 3 4 3 2" xfId="50409"/>
    <cellStyle name="Comma 6 3 4 3 2 2" xfId="50410"/>
    <cellStyle name="Comma 6 3 4 3 2 3" xfId="50411"/>
    <cellStyle name="Comma 6 3 4 3 3" xfId="50412"/>
    <cellStyle name="Comma 6 3 4 3 3 2" xfId="50413"/>
    <cellStyle name="Comma 6 3 4 3 3 3" xfId="50414"/>
    <cellStyle name="Comma 6 3 4 3 4" xfId="50415"/>
    <cellStyle name="Comma 6 3 4 3 4 2" xfId="50416"/>
    <cellStyle name="Comma 6 3 4 3 5" xfId="50417"/>
    <cellStyle name="Comma 6 3 4 3 6" xfId="50418"/>
    <cellStyle name="Comma 6 3 4 4" xfId="9862"/>
    <cellStyle name="Comma 6 3 4 4 2" xfId="50419"/>
    <cellStyle name="Comma 6 3 4 4 2 2" xfId="50420"/>
    <cellStyle name="Comma 6 3 4 4 2 3" xfId="50421"/>
    <cellStyle name="Comma 6 3 4 4 3" xfId="50422"/>
    <cellStyle name="Comma 6 3 4 4 3 2" xfId="50423"/>
    <cellStyle name="Comma 6 3 4 4 4" xfId="50424"/>
    <cellStyle name="Comma 6 3 4 4 5" xfId="50425"/>
    <cellStyle name="Comma 6 3 4 5" xfId="9863"/>
    <cellStyle name="Comma 6 3 4 5 2" xfId="50426"/>
    <cellStyle name="Comma 6 3 4 5 3" xfId="50427"/>
    <cellStyle name="Comma 6 3 4 6" xfId="50428"/>
    <cellStyle name="Comma 6 3 4 6 2" xfId="50429"/>
    <cellStyle name="Comma 6 3 4 6 3" xfId="50430"/>
    <cellStyle name="Comma 6 3 4 7" xfId="50431"/>
    <cellStyle name="Comma 6 3 4 7 2" xfId="50432"/>
    <cellStyle name="Comma 6 3 4 8" xfId="50433"/>
    <cellStyle name="Comma 6 3 4 9" xfId="50434"/>
    <cellStyle name="Comma 6 3 5" xfId="3867"/>
    <cellStyle name="Comma 6 3 5 10" xfId="50435"/>
    <cellStyle name="Comma 6 3 5 2" xfId="3868"/>
    <cellStyle name="Comma 6 3 5 2 2" xfId="9864"/>
    <cellStyle name="Comma 6 3 5 2 2 2" xfId="50436"/>
    <cellStyle name="Comma 6 3 5 2 2 3" xfId="50437"/>
    <cellStyle name="Comma 6 3 5 2 3" xfId="50438"/>
    <cellStyle name="Comma 6 3 5 2 3 2" xfId="50439"/>
    <cellStyle name="Comma 6 3 5 2 3 3" xfId="50440"/>
    <cellStyle name="Comma 6 3 5 2 4" xfId="50441"/>
    <cellStyle name="Comma 6 3 5 2 4 2" xfId="50442"/>
    <cellStyle name="Comma 6 3 5 2 5" xfId="50443"/>
    <cellStyle name="Comma 6 3 5 2 6" xfId="50444"/>
    <cellStyle name="Comma 6 3 5 2 7" xfId="50445"/>
    <cellStyle name="Comma 6 3 5 3" xfId="9865"/>
    <cellStyle name="Comma 6 3 5 3 2" xfId="50446"/>
    <cellStyle name="Comma 6 3 5 3 2 2" xfId="50447"/>
    <cellStyle name="Comma 6 3 5 3 2 3" xfId="50448"/>
    <cellStyle name="Comma 6 3 5 3 3" xfId="50449"/>
    <cellStyle name="Comma 6 3 5 3 3 2" xfId="50450"/>
    <cellStyle name="Comma 6 3 5 3 3 3" xfId="50451"/>
    <cellStyle name="Comma 6 3 5 3 4" xfId="50452"/>
    <cellStyle name="Comma 6 3 5 3 4 2" xfId="50453"/>
    <cellStyle name="Comma 6 3 5 3 5" xfId="50454"/>
    <cellStyle name="Comma 6 3 5 3 6" xfId="50455"/>
    <cellStyle name="Comma 6 3 5 4" xfId="9866"/>
    <cellStyle name="Comma 6 3 5 4 2" xfId="50456"/>
    <cellStyle name="Comma 6 3 5 4 2 2" xfId="50457"/>
    <cellStyle name="Comma 6 3 5 4 2 3" xfId="50458"/>
    <cellStyle name="Comma 6 3 5 4 3" xfId="50459"/>
    <cellStyle name="Comma 6 3 5 4 3 2" xfId="50460"/>
    <cellStyle name="Comma 6 3 5 4 4" xfId="50461"/>
    <cellStyle name="Comma 6 3 5 4 5" xfId="50462"/>
    <cellStyle name="Comma 6 3 5 5" xfId="9867"/>
    <cellStyle name="Comma 6 3 5 5 2" xfId="50463"/>
    <cellStyle name="Comma 6 3 5 5 3" xfId="50464"/>
    <cellStyle name="Comma 6 3 5 6" xfId="50465"/>
    <cellStyle name="Comma 6 3 5 6 2" xfId="50466"/>
    <cellStyle name="Comma 6 3 5 6 3" xfId="50467"/>
    <cellStyle name="Comma 6 3 5 7" xfId="50468"/>
    <cellStyle name="Comma 6 3 5 7 2" xfId="50469"/>
    <cellStyle name="Comma 6 3 5 8" xfId="50470"/>
    <cellStyle name="Comma 6 3 5 9" xfId="50471"/>
    <cellStyle name="Comma 6 3 6" xfId="3869"/>
    <cellStyle name="Comma 6 3 6 2" xfId="9868"/>
    <cellStyle name="Comma 6 3 6 2 2" xfId="50472"/>
    <cellStyle name="Comma 6 3 6 2 3" xfId="50473"/>
    <cellStyle name="Comma 6 3 6 3" xfId="9869"/>
    <cellStyle name="Comma 6 3 6 3 2" xfId="50474"/>
    <cellStyle name="Comma 6 3 6 3 3" xfId="50475"/>
    <cellStyle name="Comma 6 3 6 4" xfId="50476"/>
    <cellStyle name="Comma 6 3 6 4 2" xfId="50477"/>
    <cellStyle name="Comma 6 3 6 5" xfId="50478"/>
    <cellStyle name="Comma 6 3 6 6" xfId="50479"/>
    <cellStyle name="Comma 6 3 6 7" xfId="50480"/>
    <cellStyle name="Comma 6 3 7" xfId="9870"/>
    <cellStyle name="Comma 6 3 7 2" xfId="50481"/>
    <cellStyle name="Comma 6 3 7 2 2" xfId="50482"/>
    <cellStyle name="Comma 6 3 7 2 3" xfId="50483"/>
    <cellStyle name="Comma 6 3 7 3" xfId="50484"/>
    <cellStyle name="Comma 6 3 7 3 2" xfId="50485"/>
    <cellStyle name="Comma 6 3 7 3 3" xfId="50486"/>
    <cellStyle name="Comma 6 3 7 4" xfId="50487"/>
    <cellStyle name="Comma 6 3 7 4 2" xfId="50488"/>
    <cellStyle name="Comma 6 3 7 5" xfId="50489"/>
    <cellStyle name="Comma 6 3 7 6" xfId="50490"/>
    <cellStyle name="Comma 6 3 8" xfId="9871"/>
    <cellStyle name="Comma 6 3 8 2" xfId="50491"/>
    <cellStyle name="Comma 6 3 8 2 2" xfId="50492"/>
    <cellStyle name="Comma 6 3 8 2 3" xfId="50493"/>
    <cellStyle name="Comma 6 3 8 3" xfId="50494"/>
    <cellStyle name="Comma 6 3 8 3 2" xfId="50495"/>
    <cellStyle name="Comma 6 3 8 4" xfId="50496"/>
    <cellStyle name="Comma 6 3 8 5" xfId="50497"/>
    <cellStyle name="Comma 6 3 9" xfId="9872"/>
    <cellStyle name="Comma 6 3 9 2" xfId="50498"/>
    <cellStyle name="Comma 6 3 9 3" xfId="50499"/>
    <cellStyle name="Comma 6 4" xfId="3870"/>
    <cellStyle name="Comma 6 4 10" xfId="50500"/>
    <cellStyle name="Comma 6 4 10 2" xfId="50501"/>
    <cellStyle name="Comma 6 4 11" xfId="50502"/>
    <cellStyle name="Comma 6 4 12" xfId="50503"/>
    <cellStyle name="Comma 6 4 13" xfId="50504"/>
    <cellStyle name="Comma 6 4 2" xfId="3871"/>
    <cellStyle name="Comma 6 4 2 10" xfId="50505"/>
    <cellStyle name="Comma 6 4 2 11" xfId="50506"/>
    <cellStyle name="Comma 6 4 2 2" xfId="3872"/>
    <cellStyle name="Comma 6 4 2 2 10" xfId="50507"/>
    <cellStyle name="Comma 6 4 2 2 2" xfId="3873"/>
    <cellStyle name="Comma 6 4 2 2 2 2" xfId="50508"/>
    <cellStyle name="Comma 6 4 2 2 2 2 2" xfId="50509"/>
    <cellStyle name="Comma 6 4 2 2 2 2 3" xfId="50510"/>
    <cellStyle name="Comma 6 4 2 2 2 3" xfId="50511"/>
    <cellStyle name="Comma 6 4 2 2 2 3 2" xfId="50512"/>
    <cellStyle name="Comma 6 4 2 2 2 3 3" xfId="50513"/>
    <cellStyle name="Comma 6 4 2 2 2 4" xfId="50514"/>
    <cellStyle name="Comma 6 4 2 2 2 4 2" xfId="50515"/>
    <cellStyle name="Comma 6 4 2 2 2 5" xfId="50516"/>
    <cellStyle name="Comma 6 4 2 2 2 6" xfId="50517"/>
    <cellStyle name="Comma 6 4 2 2 3" xfId="14034"/>
    <cellStyle name="Comma 6 4 2 2 3 2" xfId="50518"/>
    <cellStyle name="Comma 6 4 2 2 3 2 2" xfId="50519"/>
    <cellStyle name="Comma 6 4 2 2 3 2 3" xfId="50520"/>
    <cellStyle name="Comma 6 4 2 2 3 3" xfId="50521"/>
    <cellStyle name="Comma 6 4 2 2 3 3 2" xfId="50522"/>
    <cellStyle name="Comma 6 4 2 2 3 3 3" xfId="50523"/>
    <cellStyle name="Comma 6 4 2 2 3 4" xfId="50524"/>
    <cellStyle name="Comma 6 4 2 2 3 4 2" xfId="50525"/>
    <cellStyle name="Comma 6 4 2 2 3 5" xfId="50526"/>
    <cellStyle name="Comma 6 4 2 2 3 6" xfId="50527"/>
    <cellStyle name="Comma 6 4 2 2 4" xfId="50528"/>
    <cellStyle name="Comma 6 4 2 2 4 2" xfId="50529"/>
    <cellStyle name="Comma 6 4 2 2 4 2 2" xfId="50530"/>
    <cellStyle name="Comma 6 4 2 2 4 2 3" xfId="50531"/>
    <cellStyle name="Comma 6 4 2 2 4 3" xfId="50532"/>
    <cellStyle name="Comma 6 4 2 2 4 3 2" xfId="50533"/>
    <cellStyle name="Comma 6 4 2 2 4 4" xfId="50534"/>
    <cellStyle name="Comma 6 4 2 2 4 5" xfId="50535"/>
    <cellStyle name="Comma 6 4 2 2 5" xfId="50536"/>
    <cellStyle name="Comma 6 4 2 2 5 2" xfId="50537"/>
    <cellStyle name="Comma 6 4 2 2 5 3" xfId="50538"/>
    <cellStyle name="Comma 6 4 2 2 6" xfId="50539"/>
    <cellStyle name="Comma 6 4 2 2 6 2" xfId="50540"/>
    <cellStyle name="Comma 6 4 2 2 6 3" xfId="50541"/>
    <cellStyle name="Comma 6 4 2 2 7" xfId="50542"/>
    <cellStyle name="Comma 6 4 2 2 7 2" xfId="50543"/>
    <cellStyle name="Comma 6 4 2 2 8" xfId="50544"/>
    <cellStyle name="Comma 6 4 2 2 9" xfId="50545"/>
    <cellStyle name="Comma 6 4 2 3" xfId="3874"/>
    <cellStyle name="Comma 6 4 2 3 2" xfId="14035"/>
    <cellStyle name="Comma 6 4 2 3 2 2" xfId="50546"/>
    <cellStyle name="Comma 6 4 2 3 2 3" xfId="50547"/>
    <cellStyle name="Comma 6 4 2 3 3" xfId="50548"/>
    <cellStyle name="Comma 6 4 2 3 3 2" xfId="50549"/>
    <cellStyle name="Comma 6 4 2 3 3 3" xfId="50550"/>
    <cellStyle name="Comma 6 4 2 3 4" xfId="50551"/>
    <cellStyle name="Comma 6 4 2 3 4 2" xfId="50552"/>
    <cellStyle name="Comma 6 4 2 3 5" xfId="50553"/>
    <cellStyle name="Comma 6 4 2 3 6" xfId="50554"/>
    <cellStyle name="Comma 6 4 2 3 7" xfId="50555"/>
    <cellStyle name="Comma 6 4 2 4" xfId="9873"/>
    <cellStyle name="Comma 6 4 2 4 2" xfId="50556"/>
    <cellStyle name="Comma 6 4 2 4 2 2" xfId="50557"/>
    <cellStyle name="Comma 6 4 2 4 2 3" xfId="50558"/>
    <cellStyle name="Comma 6 4 2 4 3" xfId="50559"/>
    <cellStyle name="Comma 6 4 2 4 3 2" xfId="50560"/>
    <cellStyle name="Comma 6 4 2 4 3 3" xfId="50561"/>
    <cellStyle name="Comma 6 4 2 4 4" xfId="50562"/>
    <cellStyle name="Comma 6 4 2 4 4 2" xfId="50563"/>
    <cellStyle name="Comma 6 4 2 4 5" xfId="50564"/>
    <cellStyle name="Comma 6 4 2 4 6" xfId="50565"/>
    <cellStyle name="Comma 6 4 2 5" xfId="9874"/>
    <cellStyle name="Comma 6 4 2 5 2" xfId="50566"/>
    <cellStyle name="Comma 6 4 2 5 2 2" xfId="50567"/>
    <cellStyle name="Comma 6 4 2 5 2 3" xfId="50568"/>
    <cellStyle name="Comma 6 4 2 5 3" xfId="50569"/>
    <cellStyle name="Comma 6 4 2 5 3 2" xfId="50570"/>
    <cellStyle name="Comma 6 4 2 5 4" xfId="50571"/>
    <cellStyle name="Comma 6 4 2 5 5" xfId="50572"/>
    <cellStyle name="Comma 6 4 2 6" xfId="50573"/>
    <cellStyle name="Comma 6 4 2 6 2" xfId="50574"/>
    <cellStyle name="Comma 6 4 2 6 3" xfId="50575"/>
    <cellStyle name="Comma 6 4 2 7" xfId="50576"/>
    <cellStyle name="Comma 6 4 2 7 2" xfId="50577"/>
    <cellStyle name="Comma 6 4 2 7 3" xfId="50578"/>
    <cellStyle name="Comma 6 4 2 8" xfId="50579"/>
    <cellStyle name="Comma 6 4 2 8 2" xfId="50580"/>
    <cellStyle name="Comma 6 4 2 9" xfId="50581"/>
    <cellStyle name="Comma 6 4 3" xfId="3875"/>
    <cellStyle name="Comma 6 4 3 10" xfId="50582"/>
    <cellStyle name="Comma 6 4 3 2" xfId="3876"/>
    <cellStyle name="Comma 6 4 3 2 2" xfId="50583"/>
    <cellStyle name="Comma 6 4 3 2 2 2" xfId="50584"/>
    <cellStyle name="Comma 6 4 3 2 2 3" xfId="50585"/>
    <cellStyle name="Comma 6 4 3 2 3" xfId="50586"/>
    <cellStyle name="Comma 6 4 3 2 3 2" xfId="50587"/>
    <cellStyle name="Comma 6 4 3 2 3 3" xfId="50588"/>
    <cellStyle name="Comma 6 4 3 2 4" xfId="50589"/>
    <cellStyle name="Comma 6 4 3 2 4 2" xfId="50590"/>
    <cellStyle name="Comma 6 4 3 2 5" xfId="50591"/>
    <cellStyle name="Comma 6 4 3 2 6" xfId="50592"/>
    <cellStyle name="Comma 6 4 3 3" xfId="14036"/>
    <cellStyle name="Comma 6 4 3 3 2" xfId="50593"/>
    <cellStyle name="Comma 6 4 3 3 2 2" xfId="50594"/>
    <cellStyle name="Comma 6 4 3 3 2 3" xfId="50595"/>
    <cellStyle name="Comma 6 4 3 3 3" xfId="50596"/>
    <cellStyle name="Comma 6 4 3 3 3 2" xfId="50597"/>
    <cellStyle name="Comma 6 4 3 3 3 3" xfId="50598"/>
    <cellStyle name="Comma 6 4 3 3 4" xfId="50599"/>
    <cellStyle name="Comma 6 4 3 3 4 2" xfId="50600"/>
    <cellStyle name="Comma 6 4 3 3 5" xfId="50601"/>
    <cellStyle name="Comma 6 4 3 3 6" xfId="50602"/>
    <cellStyle name="Comma 6 4 3 4" xfId="50603"/>
    <cellStyle name="Comma 6 4 3 4 2" xfId="50604"/>
    <cellStyle name="Comma 6 4 3 4 2 2" xfId="50605"/>
    <cellStyle name="Comma 6 4 3 4 2 3" xfId="50606"/>
    <cellStyle name="Comma 6 4 3 4 3" xfId="50607"/>
    <cellStyle name="Comma 6 4 3 4 3 2" xfId="50608"/>
    <cellStyle name="Comma 6 4 3 4 4" xfId="50609"/>
    <cellStyle name="Comma 6 4 3 4 5" xfId="50610"/>
    <cellStyle name="Comma 6 4 3 5" xfId="50611"/>
    <cellStyle name="Comma 6 4 3 5 2" xfId="50612"/>
    <cellStyle name="Comma 6 4 3 5 3" xfId="50613"/>
    <cellStyle name="Comma 6 4 3 6" xfId="50614"/>
    <cellStyle name="Comma 6 4 3 6 2" xfId="50615"/>
    <cellStyle name="Comma 6 4 3 6 3" xfId="50616"/>
    <cellStyle name="Comma 6 4 3 7" xfId="50617"/>
    <cellStyle name="Comma 6 4 3 7 2" xfId="50618"/>
    <cellStyle name="Comma 6 4 3 8" xfId="50619"/>
    <cellStyle name="Comma 6 4 3 9" xfId="50620"/>
    <cellStyle name="Comma 6 4 4" xfId="3877"/>
    <cellStyle name="Comma 6 4 4 10" xfId="50621"/>
    <cellStyle name="Comma 6 4 4 2" xfId="14037"/>
    <cellStyle name="Comma 6 4 4 2 2" xfId="50622"/>
    <cellStyle name="Comma 6 4 4 2 2 2" xfId="50623"/>
    <cellStyle name="Comma 6 4 4 2 2 3" xfId="50624"/>
    <cellStyle name="Comma 6 4 4 2 3" xfId="50625"/>
    <cellStyle name="Comma 6 4 4 2 3 2" xfId="50626"/>
    <cellStyle name="Comma 6 4 4 2 3 3" xfId="50627"/>
    <cellStyle name="Comma 6 4 4 2 4" xfId="50628"/>
    <cellStyle name="Comma 6 4 4 2 4 2" xfId="50629"/>
    <cellStyle name="Comma 6 4 4 2 5" xfId="50630"/>
    <cellStyle name="Comma 6 4 4 2 6" xfId="50631"/>
    <cellStyle name="Comma 6 4 4 3" xfId="50632"/>
    <cellStyle name="Comma 6 4 4 3 2" xfId="50633"/>
    <cellStyle name="Comma 6 4 4 3 2 2" xfId="50634"/>
    <cellStyle name="Comma 6 4 4 3 2 3" xfId="50635"/>
    <cellStyle name="Comma 6 4 4 3 3" xfId="50636"/>
    <cellStyle name="Comma 6 4 4 3 3 2" xfId="50637"/>
    <cellStyle name="Comma 6 4 4 3 3 3" xfId="50638"/>
    <cellStyle name="Comma 6 4 4 3 4" xfId="50639"/>
    <cellStyle name="Comma 6 4 4 3 4 2" xfId="50640"/>
    <cellStyle name="Comma 6 4 4 3 5" xfId="50641"/>
    <cellStyle name="Comma 6 4 4 3 6" xfId="50642"/>
    <cellStyle name="Comma 6 4 4 4" xfId="50643"/>
    <cellStyle name="Comma 6 4 4 4 2" xfId="50644"/>
    <cellStyle name="Comma 6 4 4 4 2 2" xfId="50645"/>
    <cellStyle name="Comma 6 4 4 4 2 3" xfId="50646"/>
    <cellStyle name="Comma 6 4 4 4 3" xfId="50647"/>
    <cellStyle name="Comma 6 4 4 4 3 2" xfId="50648"/>
    <cellStyle name="Comma 6 4 4 4 4" xfId="50649"/>
    <cellStyle name="Comma 6 4 4 4 5" xfId="50650"/>
    <cellStyle name="Comma 6 4 4 5" xfId="50651"/>
    <cellStyle name="Comma 6 4 4 5 2" xfId="50652"/>
    <cellStyle name="Comma 6 4 4 5 3" xfId="50653"/>
    <cellStyle name="Comma 6 4 4 6" xfId="50654"/>
    <cellStyle name="Comma 6 4 4 6 2" xfId="50655"/>
    <cellStyle name="Comma 6 4 4 6 3" xfId="50656"/>
    <cellStyle name="Comma 6 4 4 7" xfId="50657"/>
    <cellStyle name="Comma 6 4 4 7 2" xfId="50658"/>
    <cellStyle name="Comma 6 4 4 8" xfId="50659"/>
    <cellStyle name="Comma 6 4 4 9" xfId="50660"/>
    <cellStyle name="Comma 6 4 5" xfId="9875"/>
    <cellStyle name="Comma 6 4 5 2" xfId="50661"/>
    <cellStyle name="Comma 6 4 5 2 2" xfId="50662"/>
    <cellStyle name="Comma 6 4 5 2 3" xfId="50663"/>
    <cellStyle name="Comma 6 4 5 3" xfId="50664"/>
    <cellStyle name="Comma 6 4 5 3 2" xfId="50665"/>
    <cellStyle name="Comma 6 4 5 3 3" xfId="50666"/>
    <cellStyle name="Comma 6 4 5 4" xfId="50667"/>
    <cellStyle name="Comma 6 4 5 4 2" xfId="50668"/>
    <cellStyle name="Comma 6 4 5 5" xfId="50669"/>
    <cellStyle name="Comma 6 4 5 6" xfId="50670"/>
    <cellStyle name="Comma 6 4 6" xfId="9876"/>
    <cellStyle name="Comma 6 4 6 2" xfId="50671"/>
    <cellStyle name="Comma 6 4 6 2 2" xfId="50672"/>
    <cellStyle name="Comma 6 4 6 2 3" xfId="50673"/>
    <cellStyle name="Comma 6 4 6 3" xfId="50674"/>
    <cellStyle name="Comma 6 4 6 3 2" xfId="50675"/>
    <cellStyle name="Comma 6 4 6 3 3" xfId="50676"/>
    <cellStyle name="Comma 6 4 6 4" xfId="50677"/>
    <cellStyle name="Comma 6 4 6 4 2" xfId="50678"/>
    <cellStyle name="Comma 6 4 6 5" xfId="50679"/>
    <cellStyle name="Comma 6 4 6 6" xfId="50680"/>
    <cellStyle name="Comma 6 4 7" xfId="50681"/>
    <cellStyle name="Comma 6 4 7 2" xfId="50682"/>
    <cellStyle name="Comma 6 4 7 2 2" xfId="50683"/>
    <cellStyle name="Comma 6 4 7 2 3" xfId="50684"/>
    <cellStyle name="Comma 6 4 7 3" xfId="50685"/>
    <cellStyle name="Comma 6 4 7 3 2" xfId="50686"/>
    <cellStyle name="Comma 6 4 7 4" xfId="50687"/>
    <cellStyle name="Comma 6 4 7 5" xfId="50688"/>
    <cellStyle name="Comma 6 4 8" xfId="50689"/>
    <cellStyle name="Comma 6 4 8 2" xfId="50690"/>
    <cellStyle name="Comma 6 4 8 3" xfId="50691"/>
    <cellStyle name="Comma 6 4 9" xfId="50692"/>
    <cellStyle name="Comma 6 4 9 2" xfId="50693"/>
    <cellStyle name="Comma 6 4 9 3" xfId="50694"/>
    <cellStyle name="Comma 6 5" xfId="3878"/>
    <cellStyle name="Comma 6 5 10" xfId="50695"/>
    <cellStyle name="Comma 6 5 11" xfId="50696"/>
    <cellStyle name="Comma 6 5 2" xfId="3879"/>
    <cellStyle name="Comma 6 5 2 10" xfId="50697"/>
    <cellStyle name="Comma 6 5 2 2" xfId="3880"/>
    <cellStyle name="Comma 6 5 2 2 2" xfId="9877"/>
    <cellStyle name="Comma 6 5 2 2 2 2" xfId="50698"/>
    <cellStyle name="Comma 6 5 2 2 2 3" xfId="50699"/>
    <cellStyle name="Comma 6 5 2 2 3" xfId="50700"/>
    <cellStyle name="Comma 6 5 2 2 3 2" xfId="50701"/>
    <cellStyle name="Comma 6 5 2 2 3 3" xfId="50702"/>
    <cellStyle name="Comma 6 5 2 2 4" xfId="50703"/>
    <cellStyle name="Comma 6 5 2 2 4 2" xfId="50704"/>
    <cellStyle name="Comma 6 5 2 2 5" xfId="50705"/>
    <cellStyle name="Comma 6 5 2 2 6" xfId="50706"/>
    <cellStyle name="Comma 6 5 2 2 7" xfId="50707"/>
    <cellStyle name="Comma 6 5 2 3" xfId="9878"/>
    <cellStyle name="Comma 6 5 2 3 2" xfId="50708"/>
    <cellStyle name="Comma 6 5 2 3 2 2" xfId="50709"/>
    <cellStyle name="Comma 6 5 2 3 2 3" xfId="50710"/>
    <cellStyle name="Comma 6 5 2 3 3" xfId="50711"/>
    <cellStyle name="Comma 6 5 2 3 3 2" xfId="50712"/>
    <cellStyle name="Comma 6 5 2 3 3 3" xfId="50713"/>
    <cellStyle name="Comma 6 5 2 3 4" xfId="50714"/>
    <cellStyle name="Comma 6 5 2 3 4 2" xfId="50715"/>
    <cellStyle name="Comma 6 5 2 3 5" xfId="50716"/>
    <cellStyle name="Comma 6 5 2 3 6" xfId="50717"/>
    <cellStyle name="Comma 6 5 2 4" xfId="9879"/>
    <cellStyle name="Comma 6 5 2 4 2" xfId="50718"/>
    <cellStyle name="Comma 6 5 2 4 2 2" xfId="50719"/>
    <cellStyle name="Comma 6 5 2 4 2 3" xfId="50720"/>
    <cellStyle name="Comma 6 5 2 4 3" xfId="50721"/>
    <cellStyle name="Comma 6 5 2 4 3 2" xfId="50722"/>
    <cellStyle name="Comma 6 5 2 4 4" xfId="50723"/>
    <cellStyle name="Comma 6 5 2 4 5" xfId="50724"/>
    <cellStyle name="Comma 6 5 2 5" xfId="9880"/>
    <cellStyle name="Comma 6 5 2 5 2" xfId="50725"/>
    <cellStyle name="Comma 6 5 2 5 3" xfId="50726"/>
    <cellStyle name="Comma 6 5 2 6" xfId="50727"/>
    <cellStyle name="Comma 6 5 2 6 2" xfId="50728"/>
    <cellStyle name="Comma 6 5 2 6 3" xfId="50729"/>
    <cellStyle name="Comma 6 5 2 7" xfId="50730"/>
    <cellStyle name="Comma 6 5 2 7 2" xfId="50731"/>
    <cellStyle name="Comma 6 5 2 8" xfId="50732"/>
    <cellStyle name="Comma 6 5 2 9" xfId="50733"/>
    <cellStyle name="Comma 6 5 3" xfId="3881"/>
    <cellStyle name="Comma 6 5 3 2" xfId="9881"/>
    <cellStyle name="Comma 6 5 3 2 2" xfId="50734"/>
    <cellStyle name="Comma 6 5 3 2 3" xfId="50735"/>
    <cellStyle name="Comma 6 5 3 3" xfId="50736"/>
    <cellStyle name="Comma 6 5 3 3 2" xfId="50737"/>
    <cellStyle name="Comma 6 5 3 3 3" xfId="50738"/>
    <cellStyle name="Comma 6 5 3 4" xfId="50739"/>
    <cellStyle name="Comma 6 5 3 4 2" xfId="50740"/>
    <cellStyle name="Comma 6 5 3 5" xfId="50741"/>
    <cellStyle name="Comma 6 5 3 6" xfId="50742"/>
    <cellStyle name="Comma 6 5 3 7" xfId="50743"/>
    <cellStyle name="Comma 6 5 4" xfId="9882"/>
    <cellStyle name="Comma 6 5 4 2" xfId="50744"/>
    <cellStyle name="Comma 6 5 4 2 2" xfId="50745"/>
    <cellStyle name="Comma 6 5 4 2 3" xfId="50746"/>
    <cellStyle name="Comma 6 5 4 3" xfId="50747"/>
    <cellStyle name="Comma 6 5 4 3 2" xfId="50748"/>
    <cellStyle name="Comma 6 5 4 3 3" xfId="50749"/>
    <cellStyle name="Comma 6 5 4 4" xfId="50750"/>
    <cellStyle name="Comma 6 5 4 4 2" xfId="50751"/>
    <cellStyle name="Comma 6 5 4 5" xfId="50752"/>
    <cellStyle name="Comma 6 5 4 6" xfId="50753"/>
    <cellStyle name="Comma 6 5 5" xfId="9883"/>
    <cellStyle name="Comma 6 5 5 2" xfId="50754"/>
    <cellStyle name="Comma 6 5 5 2 2" xfId="50755"/>
    <cellStyle name="Comma 6 5 5 2 3" xfId="50756"/>
    <cellStyle name="Comma 6 5 5 3" xfId="50757"/>
    <cellStyle name="Comma 6 5 5 3 2" xfId="50758"/>
    <cellStyle name="Comma 6 5 5 4" xfId="50759"/>
    <cellStyle name="Comma 6 5 5 5" xfId="50760"/>
    <cellStyle name="Comma 6 5 6" xfId="9884"/>
    <cellStyle name="Comma 6 5 6 2" xfId="50761"/>
    <cellStyle name="Comma 6 5 6 3" xfId="50762"/>
    <cellStyle name="Comma 6 5 7" xfId="50763"/>
    <cellStyle name="Comma 6 5 7 2" xfId="50764"/>
    <cellStyle name="Comma 6 5 7 3" xfId="50765"/>
    <cellStyle name="Comma 6 5 8" xfId="50766"/>
    <cellStyle name="Comma 6 5 8 2" xfId="50767"/>
    <cellStyle name="Comma 6 5 9" xfId="50768"/>
    <cellStyle name="Comma 6 6" xfId="3882"/>
    <cellStyle name="Comma 6 6 10" xfId="50769"/>
    <cellStyle name="Comma 6 6 2" xfId="3883"/>
    <cellStyle name="Comma 6 6 2 2" xfId="9885"/>
    <cellStyle name="Comma 6 6 2 2 2" xfId="50770"/>
    <cellStyle name="Comma 6 6 2 2 3" xfId="50771"/>
    <cellStyle name="Comma 6 6 2 3" xfId="50772"/>
    <cellStyle name="Comma 6 6 2 3 2" xfId="50773"/>
    <cellStyle name="Comma 6 6 2 3 3" xfId="50774"/>
    <cellStyle name="Comma 6 6 2 4" xfId="50775"/>
    <cellStyle name="Comma 6 6 2 4 2" xfId="50776"/>
    <cellStyle name="Comma 6 6 2 5" xfId="50777"/>
    <cellStyle name="Comma 6 6 2 6" xfId="50778"/>
    <cellStyle name="Comma 6 6 2 7" xfId="50779"/>
    <cellStyle name="Comma 6 6 3" xfId="9886"/>
    <cellStyle name="Comma 6 6 3 2" xfId="50780"/>
    <cellStyle name="Comma 6 6 3 2 2" xfId="50781"/>
    <cellStyle name="Comma 6 6 3 2 3" xfId="50782"/>
    <cellStyle name="Comma 6 6 3 3" xfId="50783"/>
    <cellStyle name="Comma 6 6 3 3 2" xfId="50784"/>
    <cellStyle name="Comma 6 6 3 3 3" xfId="50785"/>
    <cellStyle name="Comma 6 6 3 4" xfId="50786"/>
    <cellStyle name="Comma 6 6 3 4 2" xfId="50787"/>
    <cellStyle name="Comma 6 6 3 5" xfId="50788"/>
    <cellStyle name="Comma 6 6 3 6" xfId="50789"/>
    <cellStyle name="Comma 6 6 4" xfId="9887"/>
    <cellStyle name="Comma 6 6 4 2" xfId="50790"/>
    <cellStyle name="Comma 6 6 4 2 2" xfId="50791"/>
    <cellStyle name="Comma 6 6 4 2 3" xfId="50792"/>
    <cellStyle name="Comma 6 6 4 3" xfId="50793"/>
    <cellStyle name="Comma 6 6 4 3 2" xfId="50794"/>
    <cellStyle name="Comma 6 6 4 4" xfId="50795"/>
    <cellStyle name="Comma 6 6 4 5" xfId="50796"/>
    <cellStyle name="Comma 6 6 5" xfId="9888"/>
    <cellStyle name="Comma 6 6 5 2" xfId="50797"/>
    <cellStyle name="Comma 6 6 5 3" xfId="50798"/>
    <cellStyle name="Comma 6 6 6" xfId="50799"/>
    <cellStyle name="Comma 6 6 6 2" xfId="50800"/>
    <cellStyle name="Comma 6 6 6 3" xfId="50801"/>
    <cellStyle name="Comma 6 6 7" xfId="50802"/>
    <cellStyle name="Comma 6 6 7 2" xfId="50803"/>
    <cellStyle name="Comma 6 6 8" xfId="50804"/>
    <cellStyle name="Comma 6 6 9" xfId="50805"/>
    <cellStyle name="Comma 6 7" xfId="3884"/>
    <cellStyle name="Comma 6 7 10" xfId="50806"/>
    <cellStyle name="Comma 6 7 2" xfId="3885"/>
    <cellStyle name="Comma 6 7 2 2" xfId="9889"/>
    <cellStyle name="Comma 6 7 2 2 2" xfId="50807"/>
    <cellStyle name="Comma 6 7 2 2 3" xfId="50808"/>
    <cellStyle name="Comma 6 7 2 3" xfId="50809"/>
    <cellStyle name="Comma 6 7 2 3 2" xfId="50810"/>
    <cellStyle name="Comma 6 7 2 3 3" xfId="50811"/>
    <cellStyle name="Comma 6 7 2 4" xfId="50812"/>
    <cellStyle name="Comma 6 7 2 4 2" xfId="50813"/>
    <cellStyle name="Comma 6 7 2 5" xfId="50814"/>
    <cellStyle name="Comma 6 7 2 6" xfId="50815"/>
    <cellStyle name="Comma 6 7 2 7" xfId="50816"/>
    <cellStyle name="Comma 6 7 3" xfId="9890"/>
    <cellStyle name="Comma 6 7 3 2" xfId="50817"/>
    <cellStyle name="Comma 6 7 3 2 2" xfId="50818"/>
    <cellStyle name="Comma 6 7 3 2 3" xfId="50819"/>
    <cellStyle name="Comma 6 7 3 3" xfId="50820"/>
    <cellStyle name="Comma 6 7 3 3 2" xfId="50821"/>
    <cellStyle name="Comma 6 7 3 3 3" xfId="50822"/>
    <cellStyle name="Comma 6 7 3 4" xfId="50823"/>
    <cellStyle name="Comma 6 7 3 4 2" xfId="50824"/>
    <cellStyle name="Comma 6 7 3 5" xfId="50825"/>
    <cellStyle name="Comma 6 7 3 6" xfId="50826"/>
    <cellStyle name="Comma 6 7 4" xfId="9891"/>
    <cellStyle name="Comma 6 7 4 2" xfId="50827"/>
    <cellStyle name="Comma 6 7 4 2 2" xfId="50828"/>
    <cellStyle name="Comma 6 7 4 2 3" xfId="50829"/>
    <cellStyle name="Comma 6 7 4 3" xfId="50830"/>
    <cellStyle name="Comma 6 7 4 3 2" xfId="50831"/>
    <cellStyle name="Comma 6 7 4 4" xfId="50832"/>
    <cellStyle name="Comma 6 7 4 5" xfId="50833"/>
    <cellStyle name="Comma 6 7 5" xfId="9892"/>
    <cellStyle name="Comma 6 7 5 2" xfId="50834"/>
    <cellStyle name="Comma 6 7 5 3" xfId="50835"/>
    <cellStyle name="Comma 6 7 6" xfId="50836"/>
    <cellStyle name="Comma 6 7 6 2" xfId="50837"/>
    <cellStyle name="Comma 6 7 6 3" xfId="50838"/>
    <cellStyle name="Comma 6 7 7" xfId="50839"/>
    <cellStyle name="Comma 6 7 7 2" xfId="50840"/>
    <cellStyle name="Comma 6 7 8" xfId="50841"/>
    <cellStyle name="Comma 6 7 9" xfId="50842"/>
    <cellStyle name="Comma 6 8" xfId="3886"/>
    <cellStyle name="Comma 6 8 2" xfId="9893"/>
    <cellStyle name="Comma 6 8 2 2" xfId="9894"/>
    <cellStyle name="Comma 6 8 2 3" xfId="50843"/>
    <cellStyle name="Comma 6 8 3" xfId="9895"/>
    <cellStyle name="Comma 6 8 3 2" xfId="50844"/>
    <cellStyle name="Comma 6 8 3 3" xfId="50845"/>
    <cellStyle name="Comma 6 8 4" xfId="9896"/>
    <cellStyle name="Comma 6 8 4 2" xfId="50846"/>
    <cellStyle name="Comma 6 8 5" xfId="9897"/>
    <cellStyle name="Comma 6 8 6" xfId="50847"/>
    <cellStyle name="Comma 6 8 7" xfId="50848"/>
    <cellStyle name="Comma 6 9" xfId="9898"/>
    <cellStyle name="Comma 6 9 2" xfId="9899"/>
    <cellStyle name="Comma 6 9 2 2" xfId="50849"/>
    <cellStyle name="Comma 6 9 2 3" xfId="50850"/>
    <cellStyle name="Comma 6 9 3" xfId="9900"/>
    <cellStyle name="Comma 6 9 3 2" xfId="50851"/>
    <cellStyle name="Comma 6 9 3 3" xfId="50852"/>
    <cellStyle name="Comma 6 9 4" xfId="50853"/>
    <cellStyle name="Comma 6 9 4 2" xfId="50854"/>
    <cellStyle name="Comma 6 9 5" xfId="50855"/>
    <cellStyle name="Comma 6 9 6" xfId="50856"/>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14611"/>
    <cellStyle name="Comma 7 10 2" xfId="50857"/>
    <cellStyle name="Comma 7 10 2 2" xfId="50858"/>
    <cellStyle name="Comma 7 10 2 3" xfId="50859"/>
    <cellStyle name="Comma 7 10 3" xfId="50860"/>
    <cellStyle name="Comma 7 10 3 2" xfId="50861"/>
    <cellStyle name="Comma 7 10 4" xfId="50862"/>
    <cellStyle name="Comma 7 10 5" xfId="50863"/>
    <cellStyle name="Comma 7 11" xfId="50864"/>
    <cellStyle name="Comma 7 11 2" xfId="50865"/>
    <cellStyle name="Comma 7 11 3" xfId="50866"/>
    <cellStyle name="Comma 7 12" xfId="50867"/>
    <cellStyle name="Comma 7 12 2" xfId="50868"/>
    <cellStyle name="Comma 7 12 3" xfId="50869"/>
    <cellStyle name="Comma 7 13" xfId="50870"/>
    <cellStyle name="Comma 7 13 2" xfId="50871"/>
    <cellStyle name="Comma 7 14" xfId="50872"/>
    <cellStyle name="Comma 7 15" xfId="50873"/>
    <cellStyle name="Comma 7 16" xfId="50874"/>
    <cellStyle name="Comma 7 2" xfId="3909"/>
    <cellStyle name="Comma 7 2 10" xfId="50875"/>
    <cellStyle name="Comma 7 2 10 2" xfId="50876"/>
    <cellStyle name="Comma 7 2 10 3" xfId="50877"/>
    <cellStyle name="Comma 7 2 11" xfId="50878"/>
    <cellStyle name="Comma 7 2 11 2" xfId="50879"/>
    <cellStyle name="Comma 7 2 11 3" xfId="50880"/>
    <cellStyle name="Comma 7 2 12" xfId="50881"/>
    <cellStyle name="Comma 7 2 12 2" xfId="50882"/>
    <cellStyle name="Comma 7 2 13" xfId="50883"/>
    <cellStyle name="Comma 7 2 14" xfId="50884"/>
    <cellStyle name="Comma 7 2 15" xfId="50885"/>
    <cellStyle name="Comma 7 2 2" xfId="3910"/>
    <cellStyle name="Comma 7 2 2 10" xfId="50886"/>
    <cellStyle name="Comma 7 2 2 10 2" xfId="50887"/>
    <cellStyle name="Comma 7 2 2 10 3" xfId="50888"/>
    <cellStyle name="Comma 7 2 2 11" xfId="50889"/>
    <cellStyle name="Comma 7 2 2 11 2" xfId="50890"/>
    <cellStyle name="Comma 7 2 2 12" xfId="50891"/>
    <cellStyle name="Comma 7 2 2 13" xfId="50892"/>
    <cellStyle name="Comma 7 2 2 14" xfId="50893"/>
    <cellStyle name="Comma 7 2 2 2" xfId="3911"/>
    <cellStyle name="Comma 7 2 2 2 10" xfId="50894"/>
    <cellStyle name="Comma 7 2 2 2 10 2" xfId="50895"/>
    <cellStyle name="Comma 7 2 2 2 11" xfId="50896"/>
    <cellStyle name="Comma 7 2 2 2 12" xfId="50897"/>
    <cellStyle name="Comma 7 2 2 2 13" xfId="50898"/>
    <cellStyle name="Comma 7 2 2 2 2" xfId="9901"/>
    <cellStyle name="Comma 7 2 2 2 2 10" xfId="50899"/>
    <cellStyle name="Comma 7 2 2 2 2 2" xfId="9902"/>
    <cellStyle name="Comma 7 2 2 2 2 2 2" xfId="50900"/>
    <cellStyle name="Comma 7 2 2 2 2 2 2 2" xfId="50901"/>
    <cellStyle name="Comma 7 2 2 2 2 2 2 2 2" xfId="50902"/>
    <cellStyle name="Comma 7 2 2 2 2 2 2 2 3" xfId="50903"/>
    <cellStyle name="Comma 7 2 2 2 2 2 2 3" xfId="50904"/>
    <cellStyle name="Comma 7 2 2 2 2 2 2 3 2" xfId="50905"/>
    <cellStyle name="Comma 7 2 2 2 2 2 2 3 3" xfId="50906"/>
    <cellStyle name="Comma 7 2 2 2 2 2 2 4" xfId="50907"/>
    <cellStyle name="Comma 7 2 2 2 2 2 2 4 2" xfId="50908"/>
    <cellStyle name="Comma 7 2 2 2 2 2 2 5" xfId="50909"/>
    <cellStyle name="Comma 7 2 2 2 2 2 2 6" xfId="50910"/>
    <cellStyle name="Comma 7 2 2 2 2 2 3" xfId="50911"/>
    <cellStyle name="Comma 7 2 2 2 2 2 3 2" xfId="50912"/>
    <cellStyle name="Comma 7 2 2 2 2 2 3 2 2" xfId="50913"/>
    <cellStyle name="Comma 7 2 2 2 2 2 3 2 3" xfId="50914"/>
    <cellStyle name="Comma 7 2 2 2 2 2 3 3" xfId="50915"/>
    <cellStyle name="Comma 7 2 2 2 2 2 3 3 2" xfId="50916"/>
    <cellStyle name="Comma 7 2 2 2 2 2 3 3 3" xfId="50917"/>
    <cellStyle name="Comma 7 2 2 2 2 2 3 4" xfId="50918"/>
    <cellStyle name="Comma 7 2 2 2 2 2 3 4 2" xfId="50919"/>
    <cellStyle name="Comma 7 2 2 2 2 2 3 5" xfId="50920"/>
    <cellStyle name="Comma 7 2 2 2 2 2 3 6" xfId="50921"/>
    <cellStyle name="Comma 7 2 2 2 2 2 4" xfId="50922"/>
    <cellStyle name="Comma 7 2 2 2 2 2 4 2" xfId="50923"/>
    <cellStyle name="Comma 7 2 2 2 2 2 4 2 2" xfId="50924"/>
    <cellStyle name="Comma 7 2 2 2 2 2 4 2 3" xfId="50925"/>
    <cellStyle name="Comma 7 2 2 2 2 2 4 3" xfId="50926"/>
    <cellStyle name="Comma 7 2 2 2 2 2 4 3 2" xfId="50927"/>
    <cellStyle name="Comma 7 2 2 2 2 2 4 4" xfId="50928"/>
    <cellStyle name="Comma 7 2 2 2 2 2 4 5" xfId="50929"/>
    <cellStyle name="Comma 7 2 2 2 2 2 5" xfId="50930"/>
    <cellStyle name="Comma 7 2 2 2 2 2 5 2" xfId="50931"/>
    <cellStyle name="Comma 7 2 2 2 2 2 5 3" xfId="50932"/>
    <cellStyle name="Comma 7 2 2 2 2 2 6" xfId="50933"/>
    <cellStyle name="Comma 7 2 2 2 2 2 6 2" xfId="50934"/>
    <cellStyle name="Comma 7 2 2 2 2 2 6 3" xfId="50935"/>
    <cellStyle name="Comma 7 2 2 2 2 2 7" xfId="50936"/>
    <cellStyle name="Comma 7 2 2 2 2 2 7 2" xfId="50937"/>
    <cellStyle name="Comma 7 2 2 2 2 2 8" xfId="50938"/>
    <cellStyle name="Comma 7 2 2 2 2 2 9" xfId="50939"/>
    <cellStyle name="Comma 7 2 2 2 2 3" xfId="50940"/>
    <cellStyle name="Comma 7 2 2 2 2 3 2" xfId="50941"/>
    <cellStyle name="Comma 7 2 2 2 2 3 2 2" xfId="50942"/>
    <cellStyle name="Comma 7 2 2 2 2 3 2 3" xfId="50943"/>
    <cellStyle name="Comma 7 2 2 2 2 3 3" xfId="50944"/>
    <cellStyle name="Comma 7 2 2 2 2 3 3 2" xfId="50945"/>
    <cellStyle name="Comma 7 2 2 2 2 3 3 3" xfId="50946"/>
    <cellStyle name="Comma 7 2 2 2 2 3 4" xfId="50947"/>
    <cellStyle name="Comma 7 2 2 2 2 3 4 2" xfId="50948"/>
    <cellStyle name="Comma 7 2 2 2 2 3 5" xfId="50949"/>
    <cellStyle name="Comma 7 2 2 2 2 3 6" xfId="50950"/>
    <cellStyle name="Comma 7 2 2 2 2 4" xfId="50951"/>
    <cellStyle name="Comma 7 2 2 2 2 4 2" xfId="50952"/>
    <cellStyle name="Comma 7 2 2 2 2 4 2 2" xfId="50953"/>
    <cellStyle name="Comma 7 2 2 2 2 4 2 3" xfId="50954"/>
    <cellStyle name="Comma 7 2 2 2 2 4 3" xfId="50955"/>
    <cellStyle name="Comma 7 2 2 2 2 4 3 2" xfId="50956"/>
    <cellStyle name="Comma 7 2 2 2 2 4 3 3" xfId="50957"/>
    <cellStyle name="Comma 7 2 2 2 2 4 4" xfId="50958"/>
    <cellStyle name="Comma 7 2 2 2 2 4 4 2" xfId="50959"/>
    <cellStyle name="Comma 7 2 2 2 2 4 5" xfId="50960"/>
    <cellStyle name="Comma 7 2 2 2 2 4 6" xfId="50961"/>
    <cellStyle name="Comma 7 2 2 2 2 5" xfId="50962"/>
    <cellStyle name="Comma 7 2 2 2 2 5 2" xfId="50963"/>
    <cellStyle name="Comma 7 2 2 2 2 5 2 2" xfId="50964"/>
    <cellStyle name="Comma 7 2 2 2 2 5 2 3" xfId="50965"/>
    <cellStyle name="Comma 7 2 2 2 2 5 3" xfId="50966"/>
    <cellStyle name="Comma 7 2 2 2 2 5 3 2" xfId="50967"/>
    <cellStyle name="Comma 7 2 2 2 2 5 4" xfId="50968"/>
    <cellStyle name="Comma 7 2 2 2 2 5 5" xfId="50969"/>
    <cellStyle name="Comma 7 2 2 2 2 6" xfId="50970"/>
    <cellStyle name="Comma 7 2 2 2 2 6 2" xfId="50971"/>
    <cellStyle name="Comma 7 2 2 2 2 6 3" xfId="50972"/>
    <cellStyle name="Comma 7 2 2 2 2 7" xfId="50973"/>
    <cellStyle name="Comma 7 2 2 2 2 7 2" xfId="50974"/>
    <cellStyle name="Comma 7 2 2 2 2 7 3" xfId="50975"/>
    <cellStyle name="Comma 7 2 2 2 2 8" xfId="50976"/>
    <cellStyle name="Comma 7 2 2 2 2 8 2" xfId="50977"/>
    <cellStyle name="Comma 7 2 2 2 2 9" xfId="50978"/>
    <cellStyle name="Comma 7 2 2 2 3" xfId="9903"/>
    <cellStyle name="Comma 7 2 2 2 3 2" xfId="50979"/>
    <cellStyle name="Comma 7 2 2 2 3 2 2" xfId="50980"/>
    <cellStyle name="Comma 7 2 2 2 3 2 2 2" xfId="50981"/>
    <cellStyle name="Comma 7 2 2 2 3 2 2 3" xfId="50982"/>
    <cellStyle name="Comma 7 2 2 2 3 2 3" xfId="50983"/>
    <cellStyle name="Comma 7 2 2 2 3 2 3 2" xfId="50984"/>
    <cellStyle name="Comma 7 2 2 2 3 2 3 3" xfId="50985"/>
    <cellStyle name="Comma 7 2 2 2 3 2 4" xfId="50986"/>
    <cellStyle name="Comma 7 2 2 2 3 2 4 2" xfId="50987"/>
    <cellStyle name="Comma 7 2 2 2 3 2 5" xfId="50988"/>
    <cellStyle name="Comma 7 2 2 2 3 2 6" xfId="50989"/>
    <cellStyle name="Comma 7 2 2 2 3 3" xfId="50990"/>
    <cellStyle name="Comma 7 2 2 2 3 3 2" xfId="50991"/>
    <cellStyle name="Comma 7 2 2 2 3 3 2 2" xfId="50992"/>
    <cellStyle name="Comma 7 2 2 2 3 3 2 3" xfId="50993"/>
    <cellStyle name="Comma 7 2 2 2 3 3 3" xfId="50994"/>
    <cellStyle name="Comma 7 2 2 2 3 3 3 2" xfId="50995"/>
    <cellStyle name="Comma 7 2 2 2 3 3 3 3" xfId="50996"/>
    <cellStyle name="Comma 7 2 2 2 3 3 4" xfId="50997"/>
    <cellStyle name="Comma 7 2 2 2 3 3 4 2" xfId="50998"/>
    <cellStyle name="Comma 7 2 2 2 3 3 5" xfId="50999"/>
    <cellStyle name="Comma 7 2 2 2 3 3 6" xfId="51000"/>
    <cellStyle name="Comma 7 2 2 2 3 4" xfId="51001"/>
    <cellStyle name="Comma 7 2 2 2 3 4 2" xfId="51002"/>
    <cellStyle name="Comma 7 2 2 2 3 4 2 2" xfId="51003"/>
    <cellStyle name="Comma 7 2 2 2 3 4 2 3" xfId="51004"/>
    <cellStyle name="Comma 7 2 2 2 3 4 3" xfId="51005"/>
    <cellStyle name="Comma 7 2 2 2 3 4 3 2" xfId="51006"/>
    <cellStyle name="Comma 7 2 2 2 3 4 4" xfId="51007"/>
    <cellStyle name="Comma 7 2 2 2 3 4 5" xfId="51008"/>
    <cellStyle name="Comma 7 2 2 2 3 5" xfId="51009"/>
    <cellStyle name="Comma 7 2 2 2 3 5 2" xfId="51010"/>
    <cellStyle name="Comma 7 2 2 2 3 5 3" xfId="51011"/>
    <cellStyle name="Comma 7 2 2 2 3 6" xfId="51012"/>
    <cellStyle name="Comma 7 2 2 2 3 6 2" xfId="51013"/>
    <cellStyle name="Comma 7 2 2 2 3 6 3" xfId="51014"/>
    <cellStyle name="Comma 7 2 2 2 3 7" xfId="51015"/>
    <cellStyle name="Comma 7 2 2 2 3 7 2" xfId="51016"/>
    <cellStyle name="Comma 7 2 2 2 3 8" xfId="51017"/>
    <cellStyle name="Comma 7 2 2 2 3 9" xfId="51018"/>
    <cellStyle name="Comma 7 2 2 2 4" xfId="9904"/>
    <cellStyle name="Comma 7 2 2 2 4 2" xfId="51019"/>
    <cellStyle name="Comma 7 2 2 2 4 2 2" xfId="51020"/>
    <cellStyle name="Comma 7 2 2 2 4 2 2 2" xfId="51021"/>
    <cellStyle name="Comma 7 2 2 2 4 2 2 3" xfId="51022"/>
    <cellStyle name="Comma 7 2 2 2 4 2 3" xfId="51023"/>
    <cellStyle name="Comma 7 2 2 2 4 2 3 2" xfId="51024"/>
    <cellStyle name="Comma 7 2 2 2 4 2 3 3" xfId="51025"/>
    <cellStyle name="Comma 7 2 2 2 4 2 4" xfId="51026"/>
    <cellStyle name="Comma 7 2 2 2 4 2 4 2" xfId="51027"/>
    <cellStyle name="Comma 7 2 2 2 4 2 5" xfId="51028"/>
    <cellStyle name="Comma 7 2 2 2 4 2 6" xfId="51029"/>
    <cellStyle name="Comma 7 2 2 2 4 3" xfId="51030"/>
    <cellStyle name="Comma 7 2 2 2 4 3 2" xfId="51031"/>
    <cellStyle name="Comma 7 2 2 2 4 3 2 2" xfId="51032"/>
    <cellStyle name="Comma 7 2 2 2 4 3 2 3" xfId="51033"/>
    <cellStyle name="Comma 7 2 2 2 4 3 3" xfId="51034"/>
    <cellStyle name="Comma 7 2 2 2 4 3 3 2" xfId="51035"/>
    <cellStyle name="Comma 7 2 2 2 4 3 3 3" xfId="51036"/>
    <cellStyle name="Comma 7 2 2 2 4 3 4" xfId="51037"/>
    <cellStyle name="Comma 7 2 2 2 4 3 4 2" xfId="51038"/>
    <cellStyle name="Comma 7 2 2 2 4 3 5" xfId="51039"/>
    <cellStyle name="Comma 7 2 2 2 4 3 6" xfId="51040"/>
    <cellStyle name="Comma 7 2 2 2 4 4" xfId="51041"/>
    <cellStyle name="Comma 7 2 2 2 4 4 2" xfId="51042"/>
    <cellStyle name="Comma 7 2 2 2 4 4 2 2" xfId="51043"/>
    <cellStyle name="Comma 7 2 2 2 4 4 2 3" xfId="51044"/>
    <cellStyle name="Comma 7 2 2 2 4 4 3" xfId="51045"/>
    <cellStyle name="Comma 7 2 2 2 4 4 3 2" xfId="51046"/>
    <cellStyle name="Comma 7 2 2 2 4 4 4" xfId="51047"/>
    <cellStyle name="Comma 7 2 2 2 4 4 5" xfId="51048"/>
    <cellStyle name="Comma 7 2 2 2 4 5" xfId="51049"/>
    <cellStyle name="Comma 7 2 2 2 4 5 2" xfId="51050"/>
    <cellStyle name="Comma 7 2 2 2 4 5 3" xfId="51051"/>
    <cellStyle name="Comma 7 2 2 2 4 6" xfId="51052"/>
    <cellStyle name="Comma 7 2 2 2 4 6 2" xfId="51053"/>
    <cellStyle name="Comma 7 2 2 2 4 6 3" xfId="51054"/>
    <cellStyle name="Comma 7 2 2 2 4 7" xfId="51055"/>
    <cellStyle name="Comma 7 2 2 2 4 7 2" xfId="51056"/>
    <cellStyle name="Comma 7 2 2 2 4 8" xfId="51057"/>
    <cellStyle name="Comma 7 2 2 2 4 9" xfId="51058"/>
    <cellStyle name="Comma 7 2 2 2 5" xfId="14038"/>
    <cellStyle name="Comma 7 2 2 2 5 2" xfId="51059"/>
    <cellStyle name="Comma 7 2 2 2 5 2 2" xfId="51060"/>
    <cellStyle name="Comma 7 2 2 2 5 2 3" xfId="51061"/>
    <cellStyle name="Comma 7 2 2 2 5 3" xfId="51062"/>
    <cellStyle name="Comma 7 2 2 2 5 3 2" xfId="51063"/>
    <cellStyle name="Comma 7 2 2 2 5 3 3" xfId="51064"/>
    <cellStyle name="Comma 7 2 2 2 5 4" xfId="51065"/>
    <cellStyle name="Comma 7 2 2 2 5 4 2" xfId="51066"/>
    <cellStyle name="Comma 7 2 2 2 5 5" xfId="51067"/>
    <cellStyle name="Comma 7 2 2 2 5 6" xfId="51068"/>
    <cellStyle name="Comma 7 2 2 2 6" xfId="51069"/>
    <cellStyle name="Comma 7 2 2 2 6 2" xfId="51070"/>
    <cellStyle name="Comma 7 2 2 2 6 2 2" xfId="51071"/>
    <cellStyle name="Comma 7 2 2 2 6 2 3" xfId="51072"/>
    <cellStyle name="Comma 7 2 2 2 6 3" xfId="51073"/>
    <cellStyle name="Comma 7 2 2 2 6 3 2" xfId="51074"/>
    <cellStyle name="Comma 7 2 2 2 6 3 3" xfId="51075"/>
    <cellStyle name="Comma 7 2 2 2 6 4" xfId="51076"/>
    <cellStyle name="Comma 7 2 2 2 6 4 2" xfId="51077"/>
    <cellStyle name="Comma 7 2 2 2 6 5" xfId="51078"/>
    <cellStyle name="Comma 7 2 2 2 6 6" xfId="51079"/>
    <cellStyle name="Comma 7 2 2 2 7" xfId="51080"/>
    <cellStyle name="Comma 7 2 2 2 7 2" xfId="51081"/>
    <cellStyle name="Comma 7 2 2 2 7 2 2" xfId="51082"/>
    <cellStyle name="Comma 7 2 2 2 7 2 3" xfId="51083"/>
    <cellStyle name="Comma 7 2 2 2 7 3" xfId="51084"/>
    <cellStyle name="Comma 7 2 2 2 7 3 2" xfId="51085"/>
    <cellStyle name="Comma 7 2 2 2 7 4" xfId="51086"/>
    <cellStyle name="Comma 7 2 2 2 7 5" xfId="51087"/>
    <cellStyle name="Comma 7 2 2 2 8" xfId="51088"/>
    <cellStyle name="Comma 7 2 2 2 8 2" xfId="51089"/>
    <cellStyle name="Comma 7 2 2 2 8 3" xfId="51090"/>
    <cellStyle name="Comma 7 2 2 2 9" xfId="51091"/>
    <cellStyle name="Comma 7 2 2 2 9 2" xfId="51092"/>
    <cellStyle name="Comma 7 2 2 2 9 3" xfId="51093"/>
    <cellStyle name="Comma 7 2 2 3" xfId="9905"/>
    <cellStyle name="Comma 7 2 2 3 10" xfId="51094"/>
    <cellStyle name="Comma 7 2 2 3 2" xfId="9906"/>
    <cellStyle name="Comma 7 2 2 3 2 2" xfId="51095"/>
    <cellStyle name="Comma 7 2 2 3 2 2 2" xfId="51096"/>
    <cellStyle name="Comma 7 2 2 3 2 2 2 2" xfId="51097"/>
    <cellStyle name="Comma 7 2 2 3 2 2 2 3" xfId="51098"/>
    <cellStyle name="Comma 7 2 2 3 2 2 3" xfId="51099"/>
    <cellStyle name="Comma 7 2 2 3 2 2 3 2" xfId="51100"/>
    <cellStyle name="Comma 7 2 2 3 2 2 3 3" xfId="51101"/>
    <cellStyle name="Comma 7 2 2 3 2 2 4" xfId="51102"/>
    <cellStyle name="Comma 7 2 2 3 2 2 4 2" xfId="51103"/>
    <cellStyle name="Comma 7 2 2 3 2 2 5" xfId="51104"/>
    <cellStyle name="Comma 7 2 2 3 2 2 6" xfId="51105"/>
    <cellStyle name="Comma 7 2 2 3 2 3" xfId="51106"/>
    <cellStyle name="Comma 7 2 2 3 2 3 2" xfId="51107"/>
    <cellStyle name="Comma 7 2 2 3 2 3 2 2" xfId="51108"/>
    <cellStyle name="Comma 7 2 2 3 2 3 2 3" xfId="51109"/>
    <cellStyle name="Comma 7 2 2 3 2 3 3" xfId="51110"/>
    <cellStyle name="Comma 7 2 2 3 2 3 3 2" xfId="51111"/>
    <cellStyle name="Comma 7 2 2 3 2 3 3 3" xfId="51112"/>
    <cellStyle name="Comma 7 2 2 3 2 3 4" xfId="51113"/>
    <cellStyle name="Comma 7 2 2 3 2 3 4 2" xfId="51114"/>
    <cellStyle name="Comma 7 2 2 3 2 3 5" xfId="51115"/>
    <cellStyle name="Comma 7 2 2 3 2 3 6" xfId="51116"/>
    <cellStyle name="Comma 7 2 2 3 2 4" xfId="51117"/>
    <cellStyle name="Comma 7 2 2 3 2 4 2" xfId="51118"/>
    <cellStyle name="Comma 7 2 2 3 2 4 2 2" xfId="51119"/>
    <cellStyle name="Comma 7 2 2 3 2 4 2 3" xfId="51120"/>
    <cellStyle name="Comma 7 2 2 3 2 4 3" xfId="51121"/>
    <cellStyle name="Comma 7 2 2 3 2 4 3 2" xfId="51122"/>
    <cellStyle name="Comma 7 2 2 3 2 4 4" xfId="51123"/>
    <cellStyle name="Comma 7 2 2 3 2 4 5" xfId="51124"/>
    <cellStyle name="Comma 7 2 2 3 2 5" xfId="51125"/>
    <cellStyle name="Comma 7 2 2 3 2 5 2" xfId="51126"/>
    <cellStyle name="Comma 7 2 2 3 2 5 3" xfId="51127"/>
    <cellStyle name="Comma 7 2 2 3 2 6" xfId="51128"/>
    <cellStyle name="Comma 7 2 2 3 2 6 2" xfId="51129"/>
    <cellStyle name="Comma 7 2 2 3 2 6 3" xfId="51130"/>
    <cellStyle name="Comma 7 2 2 3 2 7" xfId="51131"/>
    <cellStyle name="Comma 7 2 2 3 2 7 2" xfId="51132"/>
    <cellStyle name="Comma 7 2 2 3 2 8" xfId="51133"/>
    <cellStyle name="Comma 7 2 2 3 2 9" xfId="51134"/>
    <cellStyle name="Comma 7 2 2 3 3" xfId="51135"/>
    <cellStyle name="Comma 7 2 2 3 3 2" xfId="51136"/>
    <cellStyle name="Comma 7 2 2 3 3 2 2" xfId="51137"/>
    <cellStyle name="Comma 7 2 2 3 3 2 3" xfId="51138"/>
    <cellStyle name="Comma 7 2 2 3 3 3" xfId="51139"/>
    <cellStyle name="Comma 7 2 2 3 3 3 2" xfId="51140"/>
    <cellStyle name="Comma 7 2 2 3 3 3 3" xfId="51141"/>
    <cellStyle name="Comma 7 2 2 3 3 4" xfId="51142"/>
    <cellStyle name="Comma 7 2 2 3 3 4 2" xfId="51143"/>
    <cellStyle name="Comma 7 2 2 3 3 5" xfId="51144"/>
    <cellStyle name="Comma 7 2 2 3 3 6" xfId="51145"/>
    <cellStyle name="Comma 7 2 2 3 4" xfId="51146"/>
    <cellStyle name="Comma 7 2 2 3 4 2" xfId="51147"/>
    <cellStyle name="Comma 7 2 2 3 4 2 2" xfId="51148"/>
    <cellStyle name="Comma 7 2 2 3 4 2 3" xfId="51149"/>
    <cellStyle name="Comma 7 2 2 3 4 3" xfId="51150"/>
    <cellStyle name="Comma 7 2 2 3 4 3 2" xfId="51151"/>
    <cellStyle name="Comma 7 2 2 3 4 3 3" xfId="51152"/>
    <cellStyle name="Comma 7 2 2 3 4 4" xfId="51153"/>
    <cellStyle name="Comma 7 2 2 3 4 4 2" xfId="51154"/>
    <cellStyle name="Comma 7 2 2 3 4 5" xfId="51155"/>
    <cellStyle name="Comma 7 2 2 3 4 6" xfId="51156"/>
    <cellStyle name="Comma 7 2 2 3 5" xfId="51157"/>
    <cellStyle name="Comma 7 2 2 3 5 2" xfId="51158"/>
    <cellStyle name="Comma 7 2 2 3 5 2 2" xfId="51159"/>
    <cellStyle name="Comma 7 2 2 3 5 2 3" xfId="51160"/>
    <cellStyle name="Comma 7 2 2 3 5 3" xfId="51161"/>
    <cellStyle name="Comma 7 2 2 3 5 3 2" xfId="51162"/>
    <cellStyle name="Comma 7 2 2 3 5 4" xfId="51163"/>
    <cellStyle name="Comma 7 2 2 3 5 5" xfId="51164"/>
    <cellStyle name="Comma 7 2 2 3 6" xfId="51165"/>
    <cellStyle name="Comma 7 2 2 3 6 2" xfId="51166"/>
    <cellStyle name="Comma 7 2 2 3 6 3" xfId="51167"/>
    <cellStyle name="Comma 7 2 2 3 7" xfId="51168"/>
    <cellStyle name="Comma 7 2 2 3 7 2" xfId="51169"/>
    <cellStyle name="Comma 7 2 2 3 7 3" xfId="51170"/>
    <cellStyle name="Comma 7 2 2 3 8" xfId="51171"/>
    <cellStyle name="Comma 7 2 2 3 8 2" xfId="51172"/>
    <cellStyle name="Comma 7 2 2 3 9" xfId="51173"/>
    <cellStyle name="Comma 7 2 2 4" xfId="9907"/>
    <cellStyle name="Comma 7 2 2 4 2" xfId="9908"/>
    <cellStyle name="Comma 7 2 2 4 2 2" xfId="51174"/>
    <cellStyle name="Comma 7 2 2 4 2 2 2" xfId="51175"/>
    <cellStyle name="Comma 7 2 2 4 2 2 3" xfId="51176"/>
    <cellStyle name="Comma 7 2 2 4 2 3" xfId="51177"/>
    <cellStyle name="Comma 7 2 2 4 2 3 2" xfId="51178"/>
    <cellStyle name="Comma 7 2 2 4 2 3 3" xfId="51179"/>
    <cellStyle name="Comma 7 2 2 4 2 4" xfId="51180"/>
    <cellStyle name="Comma 7 2 2 4 2 4 2" xfId="51181"/>
    <cellStyle name="Comma 7 2 2 4 2 5" xfId="51182"/>
    <cellStyle name="Comma 7 2 2 4 2 6" xfId="51183"/>
    <cellStyle name="Comma 7 2 2 4 3" xfId="51184"/>
    <cellStyle name="Comma 7 2 2 4 3 2" xfId="51185"/>
    <cellStyle name="Comma 7 2 2 4 3 2 2" xfId="51186"/>
    <cellStyle name="Comma 7 2 2 4 3 2 3" xfId="51187"/>
    <cellStyle name="Comma 7 2 2 4 3 3" xfId="51188"/>
    <cellStyle name="Comma 7 2 2 4 3 3 2" xfId="51189"/>
    <cellStyle name="Comma 7 2 2 4 3 3 3" xfId="51190"/>
    <cellStyle name="Comma 7 2 2 4 3 4" xfId="51191"/>
    <cellStyle name="Comma 7 2 2 4 3 4 2" xfId="51192"/>
    <cellStyle name="Comma 7 2 2 4 3 5" xfId="51193"/>
    <cellStyle name="Comma 7 2 2 4 3 6" xfId="51194"/>
    <cellStyle name="Comma 7 2 2 4 4" xfId="51195"/>
    <cellStyle name="Comma 7 2 2 4 4 2" xfId="51196"/>
    <cellStyle name="Comma 7 2 2 4 4 2 2" xfId="51197"/>
    <cellStyle name="Comma 7 2 2 4 4 2 3" xfId="51198"/>
    <cellStyle name="Comma 7 2 2 4 4 3" xfId="51199"/>
    <cellStyle name="Comma 7 2 2 4 4 3 2" xfId="51200"/>
    <cellStyle name="Comma 7 2 2 4 4 4" xfId="51201"/>
    <cellStyle name="Comma 7 2 2 4 4 5" xfId="51202"/>
    <cellStyle name="Comma 7 2 2 4 5" xfId="51203"/>
    <cellStyle name="Comma 7 2 2 4 5 2" xfId="51204"/>
    <cellStyle name="Comma 7 2 2 4 5 3" xfId="51205"/>
    <cellStyle name="Comma 7 2 2 4 6" xfId="51206"/>
    <cellStyle name="Comma 7 2 2 4 6 2" xfId="51207"/>
    <cellStyle name="Comma 7 2 2 4 6 3" xfId="51208"/>
    <cellStyle name="Comma 7 2 2 4 7" xfId="51209"/>
    <cellStyle name="Comma 7 2 2 4 7 2" xfId="51210"/>
    <cellStyle name="Comma 7 2 2 4 8" xfId="51211"/>
    <cellStyle name="Comma 7 2 2 4 9" xfId="51212"/>
    <cellStyle name="Comma 7 2 2 5" xfId="9909"/>
    <cellStyle name="Comma 7 2 2 5 2" xfId="51213"/>
    <cellStyle name="Comma 7 2 2 5 2 2" xfId="51214"/>
    <cellStyle name="Comma 7 2 2 5 2 2 2" xfId="51215"/>
    <cellStyle name="Comma 7 2 2 5 2 2 3" xfId="51216"/>
    <cellStyle name="Comma 7 2 2 5 2 3" xfId="51217"/>
    <cellStyle name="Comma 7 2 2 5 2 3 2" xfId="51218"/>
    <cellStyle name="Comma 7 2 2 5 2 3 3" xfId="51219"/>
    <cellStyle name="Comma 7 2 2 5 2 4" xfId="51220"/>
    <cellStyle name="Comma 7 2 2 5 2 4 2" xfId="51221"/>
    <cellStyle name="Comma 7 2 2 5 2 5" xfId="51222"/>
    <cellStyle name="Comma 7 2 2 5 2 6" xfId="51223"/>
    <cellStyle name="Comma 7 2 2 5 3" xfId="51224"/>
    <cellStyle name="Comma 7 2 2 5 3 2" xfId="51225"/>
    <cellStyle name="Comma 7 2 2 5 3 2 2" xfId="51226"/>
    <cellStyle name="Comma 7 2 2 5 3 2 3" xfId="51227"/>
    <cellStyle name="Comma 7 2 2 5 3 3" xfId="51228"/>
    <cellStyle name="Comma 7 2 2 5 3 3 2" xfId="51229"/>
    <cellStyle name="Comma 7 2 2 5 3 3 3" xfId="51230"/>
    <cellStyle name="Comma 7 2 2 5 3 4" xfId="51231"/>
    <cellStyle name="Comma 7 2 2 5 3 4 2" xfId="51232"/>
    <cellStyle name="Comma 7 2 2 5 3 5" xfId="51233"/>
    <cellStyle name="Comma 7 2 2 5 3 6" xfId="51234"/>
    <cellStyle name="Comma 7 2 2 5 4" xfId="51235"/>
    <cellStyle name="Comma 7 2 2 5 4 2" xfId="51236"/>
    <cellStyle name="Comma 7 2 2 5 4 2 2" xfId="51237"/>
    <cellStyle name="Comma 7 2 2 5 4 2 3" xfId="51238"/>
    <cellStyle name="Comma 7 2 2 5 4 3" xfId="51239"/>
    <cellStyle name="Comma 7 2 2 5 4 3 2" xfId="51240"/>
    <cellStyle name="Comma 7 2 2 5 4 4" xfId="51241"/>
    <cellStyle name="Comma 7 2 2 5 4 5" xfId="51242"/>
    <cellStyle name="Comma 7 2 2 5 5" xfId="51243"/>
    <cellStyle name="Comma 7 2 2 5 5 2" xfId="51244"/>
    <cellStyle name="Comma 7 2 2 5 5 3" xfId="51245"/>
    <cellStyle name="Comma 7 2 2 5 6" xfId="51246"/>
    <cellStyle name="Comma 7 2 2 5 6 2" xfId="51247"/>
    <cellStyle name="Comma 7 2 2 5 6 3" xfId="51248"/>
    <cellStyle name="Comma 7 2 2 5 7" xfId="51249"/>
    <cellStyle name="Comma 7 2 2 5 7 2" xfId="51250"/>
    <cellStyle name="Comma 7 2 2 5 8" xfId="51251"/>
    <cellStyle name="Comma 7 2 2 5 9" xfId="51252"/>
    <cellStyle name="Comma 7 2 2 6" xfId="9910"/>
    <cellStyle name="Comma 7 2 2 6 2" xfId="51253"/>
    <cellStyle name="Comma 7 2 2 6 2 2" xfId="51254"/>
    <cellStyle name="Comma 7 2 2 6 2 3" xfId="51255"/>
    <cellStyle name="Comma 7 2 2 6 3" xfId="51256"/>
    <cellStyle name="Comma 7 2 2 6 3 2" xfId="51257"/>
    <cellStyle name="Comma 7 2 2 6 3 3" xfId="51258"/>
    <cellStyle name="Comma 7 2 2 6 4" xfId="51259"/>
    <cellStyle name="Comma 7 2 2 6 4 2" xfId="51260"/>
    <cellStyle name="Comma 7 2 2 6 5" xfId="51261"/>
    <cellStyle name="Comma 7 2 2 6 6" xfId="51262"/>
    <cellStyle name="Comma 7 2 2 7" xfId="51263"/>
    <cellStyle name="Comma 7 2 2 7 2" xfId="51264"/>
    <cellStyle name="Comma 7 2 2 7 2 2" xfId="51265"/>
    <cellStyle name="Comma 7 2 2 7 2 3" xfId="51266"/>
    <cellStyle name="Comma 7 2 2 7 3" xfId="51267"/>
    <cellStyle name="Comma 7 2 2 7 3 2" xfId="51268"/>
    <cellStyle name="Comma 7 2 2 7 3 3" xfId="51269"/>
    <cellStyle name="Comma 7 2 2 7 4" xfId="51270"/>
    <cellStyle name="Comma 7 2 2 7 4 2" xfId="51271"/>
    <cellStyle name="Comma 7 2 2 7 5" xfId="51272"/>
    <cellStyle name="Comma 7 2 2 7 6" xfId="51273"/>
    <cellStyle name="Comma 7 2 2 8" xfId="51274"/>
    <cellStyle name="Comma 7 2 2 8 2" xfId="51275"/>
    <cellStyle name="Comma 7 2 2 8 2 2" xfId="51276"/>
    <cellStyle name="Comma 7 2 2 8 2 3" xfId="51277"/>
    <cellStyle name="Comma 7 2 2 8 3" xfId="51278"/>
    <cellStyle name="Comma 7 2 2 8 3 2" xfId="51279"/>
    <cellStyle name="Comma 7 2 2 8 4" xfId="51280"/>
    <cellStyle name="Comma 7 2 2 8 5" xfId="51281"/>
    <cellStyle name="Comma 7 2 2 9" xfId="51282"/>
    <cellStyle name="Comma 7 2 2 9 2" xfId="51283"/>
    <cellStyle name="Comma 7 2 2 9 3" xfId="51284"/>
    <cellStyle name="Comma 7 2 3" xfId="3912"/>
    <cellStyle name="Comma 7 2 3 10" xfId="51285"/>
    <cellStyle name="Comma 7 2 3 10 2" xfId="51286"/>
    <cellStyle name="Comma 7 2 3 11" xfId="51287"/>
    <cellStyle name="Comma 7 2 3 12" xfId="51288"/>
    <cellStyle name="Comma 7 2 3 13" xfId="51289"/>
    <cellStyle name="Comma 7 2 3 2" xfId="9911"/>
    <cellStyle name="Comma 7 2 3 2 10" xfId="51290"/>
    <cellStyle name="Comma 7 2 3 2 2" xfId="9912"/>
    <cellStyle name="Comma 7 2 3 2 2 2" xfId="51291"/>
    <cellStyle name="Comma 7 2 3 2 2 2 2" xfId="51292"/>
    <cellStyle name="Comma 7 2 3 2 2 2 2 2" xfId="51293"/>
    <cellStyle name="Comma 7 2 3 2 2 2 2 3" xfId="51294"/>
    <cellStyle name="Comma 7 2 3 2 2 2 3" xfId="51295"/>
    <cellStyle name="Comma 7 2 3 2 2 2 3 2" xfId="51296"/>
    <cellStyle name="Comma 7 2 3 2 2 2 3 3" xfId="51297"/>
    <cellStyle name="Comma 7 2 3 2 2 2 4" xfId="51298"/>
    <cellStyle name="Comma 7 2 3 2 2 2 4 2" xfId="51299"/>
    <cellStyle name="Comma 7 2 3 2 2 2 5" xfId="51300"/>
    <cellStyle name="Comma 7 2 3 2 2 2 6" xfId="51301"/>
    <cellStyle name="Comma 7 2 3 2 2 3" xfId="51302"/>
    <cellStyle name="Comma 7 2 3 2 2 3 2" xfId="51303"/>
    <cellStyle name="Comma 7 2 3 2 2 3 2 2" xfId="51304"/>
    <cellStyle name="Comma 7 2 3 2 2 3 2 3" xfId="51305"/>
    <cellStyle name="Comma 7 2 3 2 2 3 3" xfId="51306"/>
    <cellStyle name="Comma 7 2 3 2 2 3 3 2" xfId="51307"/>
    <cellStyle name="Comma 7 2 3 2 2 3 3 3" xfId="51308"/>
    <cellStyle name="Comma 7 2 3 2 2 3 4" xfId="51309"/>
    <cellStyle name="Comma 7 2 3 2 2 3 4 2" xfId="51310"/>
    <cellStyle name="Comma 7 2 3 2 2 3 5" xfId="51311"/>
    <cellStyle name="Comma 7 2 3 2 2 3 6" xfId="51312"/>
    <cellStyle name="Comma 7 2 3 2 2 4" xfId="51313"/>
    <cellStyle name="Comma 7 2 3 2 2 4 2" xfId="51314"/>
    <cellStyle name="Comma 7 2 3 2 2 4 2 2" xfId="51315"/>
    <cellStyle name="Comma 7 2 3 2 2 4 2 3" xfId="51316"/>
    <cellStyle name="Comma 7 2 3 2 2 4 3" xfId="51317"/>
    <cellStyle name="Comma 7 2 3 2 2 4 3 2" xfId="51318"/>
    <cellStyle name="Comma 7 2 3 2 2 4 4" xfId="51319"/>
    <cellStyle name="Comma 7 2 3 2 2 4 5" xfId="51320"/>
    <cellStyle name="Comma 7 2 3 2 2 5" xfId="51321"/>
    <cellStyle name="Comma 7 2 3 2 2 5 2" xfId="51322"/>
    <cellStyle name="Comma 7 2 3 2 2 5 3" xfId="51323"/>
    <cellStyle name="Comma 7 2 3 2 2 6" xfId="51324"/>
    <cellStyle name="Comma 7 2 3 2 2 6 2" xfId="51325"/>
    <cellStyle name="Comma 7 2 3 2 2 6 3" xfId="51326"/>
    <cellStyle name="Comma 7 2 3 2 2 7" xfId="51327"/>
    <cellStyle name="Comma 7 2 3 2 2 7 2" xfId="51328"/>
    <cellStyle name="Comma 7 2 3 2 2 8" xfId="51329"/>
    <cellStyle name="Comma 7 2 3 2 2 9" xfId="51330"/>
    <cellStyle name="Comma 7 2 3 2 3" xfId="51331"/>
    <cellStyle name="Comma 7 2 3 2 3 2" xfId="51332"/>
    <cellStyle name="Comma 7 2 3 2 3 2 2" xfId="51333"/>
    <cellStyle name="Comma 7 2 3 2 3 2 3" xfId="51334"/>
    <cellStyle name="Comma 7 2 3 2 3 3" xfId="51335"/>
    <cellStyle name="Comma 7 2 3 2 3 3 2" xfId="51336"/>
    <cellStyle name="Comma 7 2 3 2 3 3 3" xfId="51337"/>
    <cellStyle name="Comma 7 2 3 2 3 4" xfId="51338"/>
    <cellStyle name="Comma 7 2 3 2 3 4 2" xfId="51339"/>
    <cellStyle name="Comma 7 2 3 2 3 5" xfId="51340"/>
    <cellStyle name="Comma 7 2 3 2 3 6" xfId="51341"/>
    <cellStyle name="Comma 7 2 3 2 4" xfId="51342"/>
    <cellStyle name="Comma 7 2 3 2 4 2" xfId="51343"/>
    <cellStyle name="Comma 7 2 3 2 4 2 2" xfId="51344"/>
    <cellStyle name="Comma 7 2 3 2 4 2 3" xfId="51345"/>
    <cellStyle name="Comma 7 2 3 2 4 3" xfId="51346"/>
    <cellStyle name="Comma 7 2 3 2 4 3 2" xfId="51347"/>
    <cellStyle name="Comma 7 2 3 2 4 3 3" xfId="51348"/>
    <cellStyle name="Comma 7 2 3 2 4 4" xfId="51349"/>
    <cellStyle name="Comma 7 2 3 2 4 4 2" xfId="51350"/>
    <cellStyle name="Comma 7 2 3 2 4 5" xfId="51351"/>
    <cellStyle name="Comma 7 2 3 2 4 6" xfId="51352"/>
    <cellStyle name="Comma 7 2 3 2 5" xfId="51353"/>
    <cellStyle name="Comma 7 2 3 2 5 2" xfId="51354"/>
    <cellStyle name="Comma 7 2 3 2 5 2 2" xfId="51355"/>
    <cellStyle name="Comma 7 2 3 2 5 2 3" xfId="51356"/>
    <cellStyle name="Comma 7 2 3 2 5 3" xfId="51357"/>
    <cellStyle name="Comma 7 2 3 2 5 3 2" xfId="51358"/>
    <cellStyle name="Comma 7 2 3 2 5 4" xfId="51359"/>
    <cellStyle name="Comma 7 2 3 2 5 5" xfId="51360"/>
    <cellStyle name="Comma 7 2 3 2 6" xfId="51361"/>
    <cellStyle name="Comma 7 2 3 2 6 2" xfId="51362"/>
    <cellStyle name="Comma 7 2 3 2 6 3" xfId="51363"/>
    <cellStyle name="Comma 7 2 3 2 7" xfId="51364"/>
    <cellStyle name="Comma 7 2 3 2 7 2" xfId="51365"/>
    <cellStyle name="Comma 7 2 3 2 7 3" xfId="51366"/>
    <cellStyle name="Comma 7 2 3 2 8" xfId="51367"/>
    <cellStyle name="Comma 7 2 3 2 8 2" xfId="51368"/>
    <cellStyle name="Comma 7 2 3 2 9" xfId="51369"/>
    <cellStyle name="Comma 7 2 3 3" xfId="9913"/>
    <cellStyle name="Comma 7 2 3 3 2" xfId="51370"/>
    <cellStyle name="Comma 7 2 3 3 2 2" xfId="51371"/>
    <cellStyle name="Comma 7 2 3 3 2 2 2" xfId="51372"/>
    <cellStyle name="Comma 7 2 3 3 2 2 3" xfId="51373"/>
    <cellStyle name="Comma 7 2 3 3 2 3" xfId="51374"/>
    <cellStyle name="Comma 7 2 3 3 2 3 2" xfId="51375"/>
    <cellStyle name="Comma 7 2 3 3 2 3 3" xfId="51376"/>
    <cellStyle name="Comma 7 2 3 3 2 4" xfId="51377"/>
    <cellStyle name="Comma 7 2 3 3 2 4 2" xfId="51378"/>
    <cellStyle name="Comma 7 2 3 3 2 5" xfId="51379"/>
    <cellStyle name="Comma 7 2 3 3 2 6" xfId="51380"/>
    <cellStyle name="Comma 7 2 3 3 3" xfId="51381"/>
    <cellStyle name="Comma 7 2 3 3 3 2" xfId="51382"/>
    <cellStyle name="Comma 7 2 3 3 3 2 2" xfId="51383"/>
    <cellStyle name="Comma 7 2 3 3 3 2 3" xfId="51384"/>
    <cellStyle name="Comma 7 2 3 3 3 3" xfId="51385"/>
    <cellStyle name="Comma 7 2 3 3 3 3 2" xfId="51386"/>
    <cellStyle name="Comma 7 2 3 3 3 3 3" xfId="51387"/>
    <cellStyle name="Comma 7 2 3 3 3 4" xfId="51388"/>
    <cellStyle name="Comma 7 2 3 3 3 4 2" xfId="51389"/>
    <cellStyle name="Comma 7 2 3 3 3 5" xfId="51390"/>
    <cellStyle name="Comma 7 2 3 3 3 6" xfId="51391"/>
    <cellStyle name="Comma 7 2 3 3 4" xfId="51392"/>
    <cellStyle name="Comma 7 2 3 3 4 2" xfId="51393"/>
    <cellStyle name="Comma 7 2 3 3 4 2 2" xfId="51394"/>
    <cellStyle name="Comma 7 2 3 3 4 2 3" xfId="51395"/>
    <cellStyle name="Comma 7 2 3 3 4 3" xfId="51396"/>
    <cellStyle name="Comma 7 2 3 3 4 3 2" xfId="51397"/>
    <cellStyle name="Comma 7 2 3 3 4 4" xfId="51398"/>
    <cellStyle name="Comma 7 2 3 3 4 5" xfId="51399"/>
    <cellStyle name="Comma 7 2 3 3 5" xfId="51400"/>
    <cellStyle name="Comma 7 2 3 3 5 2" xfId="51401"/>
    <cellStyle name="Comma 7 2 3 3 5 3" xfId="51402"/>
    <cellStyle name="Comma 7 2 3 3 6" xfId="51403"/>
    <cellStyle name="Comma 7 2 3 3 6 2" xfId="51404"/>
    <cellStyle name="Comma 7 2 3 3 6 3" xfId="51405"/>
    <cellStyle name="Comma 7 2 3 3 7" xfId="51406"/>
    <cellStyle name="Comma 7 2 3 3 7 2" xfId="51407"/>
    <cellStyle name="Comma 7 2 3 3 8" xfId="51408"/>
    <cellStyle name="Comma 7 2 3 3 9" xfId="51409"/>
    <cellStyle name="Comma 7 2 3 4" xfId="9914"/>
    <cellStyle name="Comma 7 2 3 4 2" xfId="51410"/>
    <cellStyle name="Comma 7 2 3 4 2 2" xfId="51411"/>
    <cellStyle name="Comma 7 2 3 4 2 2 2" xfId="51412"/>
    <cellStyle name="Comma 7 2 3 4 2 2 3" xfId="51413"/>
    <cellStyle name="Comma 7 2 3 4 2 3" xfId="51414"/>
    <cellStyle name="Comma 7 2 3 4 2 3 2" xfId="51415"/>
    <cellStyle name="Comma 7 2 3 4 2 3 3" xfId="51416"/>
    <cellStyle name="Comma 7 2 3 4 2 4" xfId="51417"/>
    <cellStyle name="Comma 7 2 3 4 2 4 2" xfId="51418"/>
    <cellStyle name="Comma 7 2 3 4 2 5" xfId="51419"/>
    <cellStyle name="Comma 7 2 3 4 2 6" xfId="51420"/>
    <cellStyle name="Comma 7 2 3 4 3" xfId="51421"/>
    <cellStyle name="Comma 7 2 3 4 3 2" xfId="51422"/>
    <cellStyle name="Comma 7 2 3 4 3 2 2" xfId="51423"/>
    <cellStyle name="Comma 7 2 3 4 3 2 3" xfId="51424"/>
    <cellStyle name="Comma 7 2 3 4 3 3" xfId="51425"/>
    <cellStyle name="Comma 7 2 3 4 3 3 2" xfId="51426"/>
    <cellStyle name="Comma 7 2 3 4 3 3 3" xfId="51427"/>
    <cellStyle name="Comma 7 2 3 4 3 4" xfId="51428"/>
    <cellStyle name="Comma 7 2 3 4 3 4 2" xfId="51429"/>
    <cellStyle name="Comma 7 2 3 4 3 5" xfId="51430"/>
    <cellStyle name="Comma 7 2 3 4 3 6" xfId="51431"/>
    <cellStyle name="Comma 7 2 3 4 4" xfId="51432"/>
    <cellStyle name="Comma 7 2 3 4 4 2" xfId="51433"/>
    <cellStyle name="Comma 7 2 3 4 4 2 2" xfId="51434"/>
    <cellStyle name="Comma 7 2 3 4 4 2 3" xfId="51435"/>
    <cellStyle name="Comma 7 2 3 4 4 3" xfId="51436"/>
    <cellStyle name="Comma 7 2 3 4 4 3 2" xfId="51437"/>
    <cellStyle name="Comma 7 2 3 4 4 4" xfId="51438"/>
    <cellStyle name="Comma 7 2 3 4 4 5" xfId="51439"/>
    <cellStyle name="Comma 7 2 3 4 5" xfId="51440"/>
    <cellStyle name="Comma 7 2 3 4 5 2" xfId="51441"/>
    <cellStyle name="Comma 7 2 3 4 5 3" xfId="51442"/>
    <cellStyle name="Comma 7 2 3 4 6" xfId="51443"/>
    <cellStyle name="Comma 7 2 3 4 6 2" xfId="51444"/>
    <cellStyle name="Comma 7 2 3 4 6 3" xfId="51445"/>
    <cellStyle name="Comma 7 2 3 4 7" xfId="51446"/>
    <cellStyle name="Comma 7 2 3 4 7 2" xfId="51447"/>
    <cellStyle name="Comma 7 2 3 4 8" xfId="51448"/>
    <cellStyle name="Comma 7 2 3 4 9" xfId="51449"/>
    <cellStyle name="Comma 7 2 3 5" xfId="14039"/>
    <cellStyle name="Comma 7 2 3 5 2" xfId="51450"/>
    <cellStyle name="Comma 7 2 3 5 2 2" xfId="51451"/>
    <cellStyle name="Comma 7 2 3 5 2 3" xfId="51452"/>
    <cellStyle name="Comma 7 2 3 5 3" xfId="51453"/>
    <cellStyle name="Comma 7 2 3 5 3 2" xfId="51454"/>
    <cellStyle name="Comma 7 2 3 5 3 3" xfId="51455"/>
    <cellStyle name="Comma 7 2 3 5 4" xfId="51456"/>
    <cellStyle name="Comma 7 2 3 5 4 2" xfId="51457"/>
    <cellStyle name="Comma 7 2 3 5 5" xfId="51458"/>
    <cellStyle name="Comma 7 2 3 5 6" xfId="51459"/>
    <cellStyle name="Comma 7 2 3 6" xfId="51460"/>
    <cellStyle name="Comma 7 2 3 6 2" xfId="51461"/>
    <cellStyle name="Comma 7 2 3 6 2 2" xfId="51462"/>
    <cellStyle name="Comma 7 2 3 6 2 3" xfId="51463"/>
    <cellStyle name="Comma 7 2 3 6 3" xfId="51464"/>
    <cellStyle name="Comma 7 2 3 6 3 2" xfId="51465"/>
    <cellStyle name="Comma 7 2 3 6 3 3" xfId="51466"/>
    <cellStyle name="Comma 7 2 3 6 4" xfId="51467"/>
    <cellStyle name="Comma 7 2 3 6 4 2" xfId="51468"/>
    <cellStyle name="Comma 7 2 3 6 5" xfId="51469"/>
    <cellStyle name="Comma 7 2 3 6 6" xfId="51470"/>
    <cellStyle name="Comma 7 2 3 7" xfId="51471"/>
    <cellStyle name="Comma 7 2 3 7 2" xfId="51472"/>
    <cellStyle name="Comma 7 2 3 7 2 2" xfId="51473"/>
    <cellStyle name="Comma 7 2 3 7 2 3" xfId="51474"/>
    <cellStyle name="Comma 7 2 3 7 3" xfId="51475"/>
    <cellStyle name="Comma 7 2 3 7 3 2" xfId="51476"/>
    <cellStyle name="Comma 7 2 3 7 4" xfId="51477"/>
    <cellStyle name="Comma 7 2 3 7 5" xfId="51478"/>
    <cellStyle name="Comma 7 2 3 8" xfId="51479"/>
    <cellStyle name="Comma 7 2 3 8 2" xfId="51480"/>
    <cellStyle name="Comma 7 2 3 8 3" xfId="51481"/>
    <cellStyle name="Comma 7 2 3 9" xfId="51482"/>
    <cellStyle name="Comma 7 2 3 9 2" xfId="51483"/>
    <cellStyle name="Comma 7 2 3 9 3" xfId="51484"/>
    <cellStyle name="Comma 7 2 4" xfId="9915"/>
    <cellStyle name="Comma 7 2 4 10" xfId="51485"/>
    <cellStyle name="Comma 7 2 4 2" xfId="9916"/>
    <cellStyle name="Comma 7 2 4 2 2" xfId="51486"/>
    <cellStyle name="Comma 7 2 4 2 2 2" xfId="51487"/>
    <cellStyle name="Comma 7 2 4 2 2 2 2" xfId="51488"/>
    <cellStyle name="Comma 7 2 4 2 2 2 3" xfId="51489"/>
    <cellStyle name="Comma 7 2 4 2 2 3" xfId="51490"/>
    <cellStyle name="Comma 7 2 4 2 2 3 2" xfId="51491"/>
    <cellStyle name="Comma 7 2 4 2 2 3 3" xfId="51492"/>
    <cellStyle name="Comma 7 2 4 2 2 4" xfId="51493"/>
    <cellStyle name="Comma 7 2 4 2 2 4 2" xfId="51494"/>
    <cellStyle name="Comma 7 2 4 2 2 5" xfId="51495"/>
    <cellStyle name="Comma 7 2 4 2 2 6" xfId="51496"/>
    <cellStyle name="Comma 7 2 4 2 3" xfId="51497"/>
    <cellStyle name="Comma 7 2 4 2 3 2" xfId="51498"/>
    <cellStyle name="Comma 7 2 4 2 3 2 2" xfId="51499"/>
    <cellStyle name="Comma 7 2 4 2 3 2 3" xfId="51500"/>
    <cellStyle name="Comma 7 2 4 2 3 3" xfId="51501"/>
    <cellStyle name="Comma 7 2 4 2 3 3 2" xfId="51502"/>
    <cellStyle name="Comma 7 2 4 2 3 3 3" xfId="51503"/>
    <cellStyle name="Comma 7 2 4 2 3 4" xfId="51504"/>
    <cellStyle name="Comma 7 2 4 2 3 4 2" xfId="51505"/>
    <cellStyle name="Comma 7 2 4 2 3 5" xfId="51506"/>
    <cellStyle name="Comma 7 2 4 2 3 6" xfId="51507"/>
    <cellStyle name="Comma 7 2 4 2 4" xfId="51508"/>
    <cellStyle name="Comma 7 2 4 2 4 2" xfId="51509"/>
    <cellStyle name="Comma 7 2 4 2 4 2 2" xfId="51510"/>
    <cellStyle name="Comma 7 2 4 2 4 2 3" xfId="51511"/>
    <cellStyle name="Comma 7 2 4 2 4 3" xfId="51512"/>
    <cellStyle name="Comma 7 2 4 2 4 3 2" xfId="51513"/>
    <cellStyle name="Comma 7 2 4 2 4 4" xfId="51514"/>
    <cellStyle name="Comma 7 2 4 2 4 5" xfId="51515"/>
    <cellStyle name="Comma 7 2 4 2 5" xfId="51516"/>
    <cellStyle name="Comma 7 2 4 2 5 2" xfId="51517"/>
    <cellStyle name="Comma 7 2 4 2 5 3" xfId="51518"/>
    <cellStyle name="Comma 7 2 4 2 6" xfId="51519"/>
    <cellStyle name="Comma 7 2 4 2 6 2" xfId="51520"/>
    <cellStyle name="Comma 7 2 4 2 6 3" xfId="51521"/>
    <cellStyle name="Comma 7 2 4 2 7" xfId="51522"/>
    <cellStyle name="Comma 7 2 4 2 7 2" xfId="51523"/>
    <cellStyle name="Comma 7 2 4 2 8" xfId="51524"/>
    <cellStyle name="Comma 7 2 4 2 9" xfId="51525"/>
    <cellStyle name="Comma 7 2 4 3" xfId="51526"/>
    <cellStyle name="Comma 7 2 4 3 2" xfId="51527"/>
    <cellStyle name="Comma 7 2 4 3 2 2" xfId="51528"/>
    <cellStyle name="Comma 7 2 4 3 2 3" xfId="51529"/>
    <cellStyle name="Comma 7 2 4 3 3" xfId="51530"/>
    <cellStyle name="Comma 7 2 4 3 3 2" xfId="51531"/>
    <cellStyle name="Comma 7 2 4 3 3 3" xfId="51532"/>
    <cellStyle name="Comma 7 2 4 3 4" xfId="51533"/>
    <cellStyle name="Comma 7 2 4 3 4 2" xfId="51534"/>
    <cellStyle name="Comma 7 2 4 3 5" xfId="51535"/>
    <cellStyle name="Comma 7 2 4 3 6" xfId="51536"/>
    <cellStyle name="Comma 7 2 4 4" xfId="51537"/>
    <cellStyle name="Comma 7 2 4 4 2" xfId="51538"/>
    <cellStyle name="Comma 7 2 4 4 2 2" xfId="51539"/>
    <cellStyle name="Comma 7 2 4 4 2 3" xfId="51540"/>
    <cellStyle name="Comma 7 2 4 4 3" xfId="51541"/>
    <cellStyle name="Comma 7 2 4 4 3 2" xfId="51542"/>
    <cellStyle name="Comma 7 2 4 4 3 3" xfId="51543"/>
    <cellStyle name="Comma 7 2 4 4 4" xfId="51544"/>
    <cellStyle name="Comma 7 2 4 4 4 2" xfId="51545"/>
    <cellStyle name="Comma 7 2 4 4 5" xfId="51546"/>
    <cellStyle name="Comma 7 2 4 4 6" xfId="51547"/>
    <cellStyle name="Comma 7 2 4 5" xfId="51548"/>
    <cellStyle name="Comma 7 2 4 5 2" xfId="51549"/>
    <cellStyle name="Comma 7 2 4 5 2 2" xfId="51550"/>
    <cellStyle name="Comma 7 2 4 5 2 3" xfId="51551"/>
    <cellStyle name="Comma 7 2 4 5 3" xfId="51552"/>
    <cellStyle name="Comma 7 2 4 5 3 2" xfId="51553"/>
    <cellStyle name="Comma 7 2 4 5 4" xfId="51554"/>
    <cellStyle name="Comma 7 2 4 5 5" xfId="51555"/>
    <cellStyle name="Comma 7 2 4 6" xfId="51556"/>
    <cellStyle name="Comma 7 2 4 6 2" xfId="51557"/>
    <cellStyle name="Comma 7 2 4 6 3" xfId="51558"/>
    <cellStyle name="Comma 7 2 4 7" xfId="51559"/>
    <cellStyle name="Comma 7 2 4 7 2" xfId="51560"/>
    <cellStyle name="Comma 7 2 4 7 3" xfId="51561"/>
    <cellStyle name="Comma 7 2 4 8" xfId="51562"/>
    <cellStyle name="Comma 7 2 4 8 2" xfId="51563"/>
    <cellStyle name="Comma 7 2 4 9" xfId="51564"/>
    <cellStyle name="Comma 7 2 5" xfId="9917"/>
    <cellStyle name="Comma 7 2 5 2" xfId="9918"/>
    <cellStyle name="Comma 7 2 5 2 2" xfId="51565"/>
    <cellStyle name="Comma 7 2 5 2 2 2" xfId="51566"/>
    <cellStyle name="Comma 7 2 5 2 2 3" xfId="51567"/>
    <cellStyle name="Comma 7 2 5 2 3" xfId="51568"/>
    <cellStyle name="Comma 7 2 5 2 3 2" xfId="51569"/>
    <cellStyle name="Comma 7 2 5 2 3 3" xfId="51570"/>
    <cellStyle name="Comma 7 2 5 2 4" xfId="51571"/>
    <cellStyle name="Comma 7 2 5 2 4 2" xfId="51572"/>
    <cellStyle name="Comma 7 2 5 2 5" xfId="51573"/>
    <cellStyle name="Comma 7 2 5 2 6" xfId="51574"/>
    <cellStyle name="Comma 7 2 5 3" xfId="51575"/>
    <cellStyle name="Comma 7 2 5 3 2" xfId="51576"/>
    <cellStyle name="Comma 7 2 5 3 2 2" xfId="51577"/>
    <cellStyle name="Comma 7 2 5 3 2 3" xfId="51578"/>
    <cellStyle name="Comma 7 2 5 3 3" xfId="51579"/>
    <cellStyle name="Comma 7 2 5 3 3 2" xfId="51580"/>
    <cellStyle name="Comma 7 2 5 3 3 3" xfId="51581"/>
    <cellStyle name="Comma 7 2 5 3 4" xfId="51582"/>
    <cellStyle name="Comma 7 2 5 3 4 2" xfId="51583"/>
    <cellStyle name="Comma 7 2 5 3 5" xfId="51584"/>
    <cellStyle name="Comma 7 2 5 3 6" xfId="51585"/>
    <cellStyle name="Comma 7 2 5 4" xfId="51586"/>
    <cellStyle name="Comma 7 2 5 4 2" xfId="51587"/>
    <cellStyle name="Comma 7 2 5 4 2 2" xfId="51588"/>
    <cellStyle name="Comma 7 2 5 4 2 3" xfId="51589"/>
    <cellStyle name="Comma 7 2 5 4 3" xfId="51590"/>
    <cellStyle name="Comma 7 2 5 4 3 2" xfId="51591"/>
    <cellStyle name="Comma 7 2 5 4 4" xfId="51592"/>
    <cellStyle name="Comma 7 2 5 4 5" xfId="51593"/>
    <cellStyle name="Comma 7 2 5 5" xfId="51594"/>
    <cellStyle name="Comma 7 2 5 5 2" xfId="51595"/>
    <cellStyle name="Comma 7 2 5 5 3" xfId="51596"/>
    <cellStyle name="Comma 7 2 5 6" xfId="51597"/>
    <cellStyle name="Comma 7 2 5 6 2" xfId="51598"/>
    <cellStyle name="Comma 7 2 5 6 3" xfId="51599"/>
    <cellStyle name="Comma 7 2 5 7" xfId="51600"/>
    <cellStyle name="Comma 7 2 5 7 2" xfId="51601"/>
    <cellStyle name="Comma 7 2 5 8" xfId="51602"/>
    <cellStyle name="Comma 7 2 5 9" xfId="51603"/>
    <cellStyle name="Comma 7 2 6" xfId="9919"/>
    <cellStyle name="Comma 7 2 6 2" xfId="51604"/>
    <cellStyle name="Comma 7 2 6 2 2" xfId="51605"/>
    <cellStyle name="Comma 7 2 6 2 2 2" xfId="51606"/>
    <cellStyle name="Comma 7 2 6 2 2 3" xfId="51607"/>
    <cellStyle name="Comma 7 2 6 2 3" xfId="51608"/>
    <cellStyle name="Comma 7 2 6 2 3 2" xfId="51609"/>
    <cellStyle name="Comma 7 2 6 2 3 3" xfId="51610"/>
    <cellStyle name="Comma 7 2 6 2 4" xfId="51611"/>
    <cellStyle name="Comma 7 2 6 2 4 2" xfId="51612"/>
    <cellStyle name="Comma 7 2 6 2 5" xfId="51613"/>
    <cellStyle name="Comma 7 2 6 2 6" xfId="51614"/>
    <cellStyle name="Comma 7 2 6 3" xfId="51615"/>
    <cellStyle name="Comma 7 2 6 3 2" xfId="51616"/>
    <cellStyle name="Comma 7 2 6 3 2 2" xfId="51617"/>
    <cellStyle name="Comma 7 2 6 3 2 3" xfId="51618"/>
    <cellStyle name="Comma 7 2 6 3 3" xfId="51619"/>
    <cellStyle name="Comma 7 2 6 3 3 2" xfId="51620"/>
    <cellStyle name="Comma 7 2 6 3 3 3" xfId="51621"/>
    <cellStyle name="Comma 7 2 6 3 4" xfId="51622"/>
    <cellStyle name="Comma 7 2 6 3 4 2" xfId="51623"/>
    <cellStyle name="Comma 7 2 6 3 5" xfId="51624"/>
    <cellStyle name="Comma 7 2 6 3 6" xfId="51625"/>
    <cellStyle name="Comma 7 2 6 4" xfId="51626"/>
    <cellStyle name="Comma 7 2 6 4 2" xfId="51627"/>
    <cellStyle name="Comma 7 2 6 4 2 2" xfId="51628"/>
    <cellStyle name="Comma 7 2 6 4 2 3" xfId="51629"/>
    <cellStyle name="Comma 7 2 6 4 3" xfId="51630"/>
    <cellStyle name="Comma 7 2 6 4 3 2" xfId="51631"/>
    <cellStyle name="Comma 7 2 6 4 4" xfId="51632"/>
    <cellStyle name="Comma 7 2 6 4 5" xfId="51633"/>
    <cellStyle name="Comma 7 2 6 5" xfId="51634"/>
    <cellStyle name="Comma 7 2 6 5 2" xfId="51635"/>
    <cellStyle name="Comma 7 2 6 5 3" xfId="51636"/>
    <cellStyle name="Comma 7 2 6 6" xfId="51637"/>
    <cellStyle name="Comma 7 2 6 6 2" xfId="51638"/>
    <cellStyle name="Comma 7 2 6 6 3" xfId="51639"/>
    <cellStyle name="Comma 7 2 6 7" xfId="51640"/>
    <cellStyle name="Comma 7 2 6 7 2" xfId="51641"/>
    <cellStyle name="Comma 7 2 6 8" xfId="51642"/>
    <cellStyle name="Comma 7 2 6 9" xfId="51643"/>
    <cellStyle name="Comma 7 2 7" xfId="9920"/>
    <cellStyle name="Comma 7 2 7 2" xfId="51644"/>
    <cellStyle name="Comma 7 2 7 2 2" xfId="51645"/>
    <cellStyle name="Comma 7 2 7 2 3" xfId="51646"/>
    <cellStyle name="Comma 7 2 7 3" xfId="51647"/>
    <cellStyle name="Comma 7 2 7 3 2" xfId="51648"/>
    <cellStyle name="Comma 7 2 7 3 3" xfId="51649"/>
    <cellStyle name="Comma 7 2 7 4" xfId="51650"/>
    <cellStyle name="Comma 7 2 7 4 2" xfId="51651"/>
    <cellStyle name="Comma 7 2 7 5" xfId="51652"/>
    <cellStyle name="Comma 7 2 7 6" xfId="51653"/>
    <cellStyle name="Comma 7 2 8" xfId="51654"/>
    <cellStyle name="Comma 7 2 8 2" xfId="51655"/>
    <cellStyle name="Comma 7 2 8 2 2" xfId="51656"/>
    <cellStyle name="Comma 7 2 8 2 3" xfId="51657"/>
    <cellStyle name="Comma 7 2 8 3" xfId="51658"/>
    <cellStyle name="Comma 7 2 8 3 2" xfId="51659"/>
    <cellStyle name="Comma 7 2 8 3 3" xfId="51660"/>
    <cellStyle name="Comma 7 2 8 4" xfId="51661"/>
    <cellStyle name="Comma 7 2 8 4 2" xfId="51662"/>
    <cellStyle name="Comma 7 2 8 5" xfId="51663"/>
    <cellStyle name="Comma 7 2 8 6" xfId="51664"/>
    <cellStyle name="Comma 7 2 9" xfId="51665"/>
    <cellStyle name="Comma 7 2 9 2" xfId="51666"/>
    <cellStyle name="Comma 7 2 9 2 2" xfId="51667"/>
    <cellStyle name="Comma 7 2 9 2 3" xfId="51668"/>
    <cellStyle name="Comma 7 2 9 3" xfId="51669"/>
    <cellStyle name="Comma 7 2 9 3 2" xfId="51670"/>
    <cellStyle name="Comma 7 2 9 4" xfId="51671"/>
    <cellStyle name="Comma 7 2 9 5" xfId="51672"/>
    <cellStyle name="Comma 7 3" xfId="3913"/>
    <cellStyle name="Comma 7 3 10" xfId="51673"/>
    <cellStyle name="Comma 7 3 10 2" xfId="51674"/>
    <cellStyle name="Comma 7 3 10 3" xfId="51675"/>
    <cellStyle name="Comma 7 3 11" xfId="51676"/>
    <cellStyle name="Comma 7 3 11 2" xfId="51677"/>
    <cellStyle name="Comma 7 3 12" xfId="51678"/>
    <cellStyle name="Comma 7 3 13" xfId="51679"/>
    <cellStyle name="Comma 7 3 14" xfId="51680"/>
    <cellStyle name="Comma 7 3 2" xfId="3914"/>
    <cellStyle name="Comma 7 3 2 10" xfId="51681"/>
    <cellStyle name="Comma 7 3 2 10 2" xfId="51682"/>
    <cellStyle name="Comma 7 3 2 11" xfId="51683"/>
    <cellStyle name="Comma 7 3 2 12" xfId="51684"/>
    <cellStyle name="Comma 7 3 2 2" xfId="9921"/>
    <cellStyle name="Comma 7 3 2 2 10" xfId="51685"/>
    <cellStyle name="Comma 7 3 2 2 2" xfId="9922"/>
    <cellStyle name="Comma 7 3 2 2 2 2" xfId="51686"/>
    <cellStyle name="Comma 7 3 2 2 2 2 2" xfId="51687"/>
    <cellStyle name="Comma 7 3 2 2 2 2 2 2" xfId="51688"/>
    <cellStyle name="Comma 7 3 2 2 2 2 2 3" xfId="51689"/>
    <cellStyle name="Comma 7 3 2 2 2 2 3" xfId="51690"/>
    <cellStyle name="Comma 7 3 2 2 2 2 3 2" xfId="51691"/>
    <cellStyle name="Comma 7 3 2 2 2 2 3 3" xfId="51692"/>
    <cellStyle name="Comma 7 3 2 2 2 2 4" xfId="51693"/>
    <cellStyle name="Comma 7 3 2 2 2 2 4 2" xfId="51694"/>
    <cellStyle name="Comma 7 3 2 2 2 2 5" xfId="51695"/>
    <cellStyle name="Comma 7 3 2 2 2 2 6" xfId="51696"/>
    <cellStyle name="Comma 7 3 2 2 2 3" xfId="51697"/>
    <cellStyle name="Comma 7 3 2 2 2 3 2" xfId="51698"/>
    <cellStyle name="Comma 7 3 2 2 2 3 2 2" xfId="51699"/>
    <cellStyle name="Comma 7 3 2 2 2 3 2 3" xfId="51700"/>
    <cellStyle name="Comma 7 3 2 2 2 3 3" xfId="51701"/>
    <cellStyle name="Comma 7 3 2 2 2 3 3 2" xfId="51702"/>
    <cellStyle name="Comma 7 3 2 2 2 3 3 3" xfId="51703"/>
    <cellStyle name="Comma 7 3 2 2 2 3 4" xfId="51704"/>
    <cellStyle name="Comma 7 3 2 2 2 3 4 2" xfId="51705"/>
    <cellStyle name="Comma 7 3 2 2 2 3 5" xfId="51706"/>
    <cellStyle name="Comma 7 3 2 2 2 3 6" xfId="51707"/>
    <cellStyle name="Comma 7 3 2 2 2 4" xfId="51708"/>
    <cellStyle name="Comma 7 3 2 2 2 4 2" xfId="51709"/>
    <cellStyle name="Comma 7 3 2 2 2 4 2 2" xfId="51710"/>
    <cellStyle name="Comma 7 3 2 2 2 4 2 3" xfId="51711"/>
    <cellStyle name="Comma 7 3 2 2 2 4 3" xfId="51712"/>
    <cellStyle name="Comma 7 3 2 2 2 4 3 2" xfId="51713"/>
    <cellStyle name="Comma 7 3 2 2 2 4 4" xfId="51714"/>
    <cellStyle name="Comma 7 3 2 2 2 4 5" xfId="51715"/>
    <cellStyle name="Comma 7 3 2 2 2 5" xfId="51716"/>
    <cellStyle name="Comma 7 3 2 2 2 5 2" xfId="51717"/>
    <cellStyle name="Comma 7 3 2 2 2 5 3" xfId="51718"/>
    <cellStyle name="Comma 7 3 2 2 2 6" xfId="51719"/>
    <cellStyle name="Comma 7 3 2 2 2 6 2" xfId="51720"/>
    <cellStyle name="Comma 7 3 2 2 2 6 3" xfId="51721"/>
    <cellStyle name="Comma 7 3 2 2 2 7" xfId="51722"/>
    <cellStyle name="Comma 7 3 2 2 2 7 2" xfId="51723"/>
    <cellStyle name="Comma 7 3 2 2 2 8" xfId="51724"/>
    <cellStyle name="Comma 7 3 2 2 2 9" xfId="51725"/>
    <cellStyle name="Comma 7 3 2 2 3" xfId="51726"/>
    <cellStyle name="Comma 7 3 2 2 3 2" xfId="51727"/>
    <cellStyle name="Comma 7 3 2 2 3 2 2" xfId="51728"/>
    <cellStyle name="Comma 7 3 2 2 3 2 3" xfId="51729"/>
    <cellStyle name="Comma 7 3 2 2 3 3" xfId="51730"/>
    <cellStyle name="Comma 7 3 2 2 3 3 2" xfId="51731"/>
    <cellStyle name="Comma 7 3 2 2 3 3 3" xfId="51732"/>
    <cellStyle name="Comma 7 3 2 2 3 4" xfId="51733"/>
    <cellStyle name="Comma 7 3 2 2 3 4 2" xfId="51734"/>
    <cellStyle name="Comma 7 3 2 2 3 5" xfId="51735"/>
    <cellStyle name="Comma 7 3 2 2 3 6" xfId="51736"/>
    <cellStyle name="Comma 7 3 2 2 4" xfId="51737"/>
    <cellStyle name="Comma 7 3 2 2 4 2" xfId="51738"/>
    <cellStyle name="Comma 7 3 2 2 4 2 2" xfId="51739"/>
    <cellStyle name="Comma 7 3 2 2 4 2 3" xfId="51740"/>
    <cellStyle name="Comma 7 3 2 2 4 3" xfId="51741"/>
    <cellStyle name="Comma 7 3 2 2 4 3 2" xfId="51742"/>
    <cellStyle name="Comma 7 3 2 2 4 3 3" xfId="51743"/>
    <cellStyle name="Comma 7 3 2 2 4 4" xfId="51744"/>
    <cellStyle name="Comma 7 3 2 2 4 4 2" xfId="51745"/>
    <cellStyle name="Comma 7 3 2 2 4 5" xfId="51746"/>
    <cellStyle name="Comma 7 3 2 2 4 6" xfId="51747"/>
    <cellStyle name="Comma 7 3 2 2 5" xfId="51748"/>
    <cellStyle name="Comma 7 3 2 2 5 2" xfId="51749"/>
    <cellStyle name="Comma 7 3 2 2 5 2 2" xfId="51750"/>
    <cellStyle name="Comma 7 3 2 2 5 2 3" xfId="51751"/>
    <cellStyle name="Comma 7 3 2 2 5 3" xfId="51752"/>
    <cellStyle name="Comma 7 3 2 2 5 3 2" xfId="51753"/>
    <cellStyle name="Comma 7 3 2 2 5 4" xfId="51754"/>
    <cellStyle name="Comma 7 3 2 2 5 5" xfId="51755"/>
    <cellStyle name="Comma 7 3 2 2 6" xfId="51756"/>
    <cellStyle name="Comma 7 3 2 2 6 2" xfId="51757"/>
    <cellStyle name="Comma 7 3 2 2 6 3" xfId="51758"/>
    <cellStyle name="Comma 7 3 2 2 7" xfId="51759"/>
    <cellStyle name="Comma 7 3 2 2 7 2" xfId="51760"/>
    <cellStyle name="Comma 7 3 2 2 7 3" xfId="51761"/>
    <cellStyle name="Comma 7 3 2 2 8" xfId="51762"/>
    <cellStyle name="Comma 7 3 2 2 8 2" xfId="51763"/>
    <cellStyle name="Comma 7 3 2 2 9" xfId="51764"/>
    <cellStyle name="Comma 7 3 2 3" xfId="9923"/>
    <cellStyle name="Comma 7 3 2 3 2" xfId="51765"/>
    <cellStyle name="Comma 7 3 2 3 2 2" xfId="51766"/>
    <cellStyle name="Comma 7 3 2 3 2 2 2" xfId="51767"/>
    <cellStyle name="Comma 7 3 2 3 2 2 3" xfId="51768"/>
    <cellStyle name="Comma 7 3 2 3 2 3" xfId="51769"/>
    <cellStyle name="Comma 7 3 2 3 2 3 2" xfId="51770"/>
    <cellStyle name="Comma 7 3 2 3 2 3 3" xfId="51771"/>
    <cellStyle name="Comma 7 3 2 3 2 4" xfId="51772"/>
    <cellStyle name="Comma 7 3 2 3 2 4 2" xfId="51773"/>
    <cellStyle name="Comma 7 3 2 3 2 5" xfId="51774"/>
    <cellStyle name="Comma 7 3 2 3 2 6" xfId="51775"/>
    <cellStyle name="Comma 7 3 2 3 3" xfId="51776"/>
    <cellStyle name="Comma 7 3 2 3 3 2" xfId="51777"/>
    <cellStyle name="Comma 7 3 2 3 3 2 2" xfId="51778"/>
    <cellStyle name="Comma 7 3 2 3 3 2 3" xfId="51779"/>
    <cellStyle name="Comma 7 3 2 3 3 3" xfId="51780"/>
    <cellStyle name="Comma 7 3 2 3 3 3 2" xfId="51781"/>
    <cellStyle name="Comma 7 3 2 3 3 3 3" xfId="51782"/>
    <cellStyle name="Comma 7 3 2 3 3 4" xfId="51783"/>
    <cellStyle name="Comma 7 3 2 3 3 4 2" xfId="51784"/>
    <cellStyle name="Comma 7 3 2 3 3 5" xfId="51785"/>
    <cellStyle name="Comma 7 3 2 3 3 6" xfId="51786"/>
    <cellStyle name="Comma 7 3 2 3 4" xfId="51787"/>
    <cellStyle name="Comma 7 3 2 3 4 2" xfId="51788"/>
    <cellStyle name="Comma 7 3 2 3 4 2 2" xfId="51789"/>
    <cellStyle name="Comma 7 3 2 3 4 2 3" xfId="51790"/>
    <cellStyle name="Comma 7 3 2 3 4 3" xfId="51791"/>
    <cellStyle name="Comma 7 3 2 3 4 3 2" xfId="51792"/>
    <cellStyle name="Comma 7 3 2 3 4 4" xfId="51793"/>
    <cellStyle name="Comma 7 3 2 3 4 5" xfId="51794"/>
    <cellStyle name="Comma 7 3 2 3 5" xfId="51795"/>
    <cellStyle name="Comma 7 3 2 3 5 2" xfId="51796"/>
    <cellStyle name="Comma 7 3 2 3 5 3" xfId="51797"/>
    <cellStyle name="Comma 7 3 2 3 6" xfId="51798"/>
    <cellStyle name="Comma 7 3 2 3 6 2" xfId="51799"/>
    <cellStyle name="Comma 7 3 2 3 6 3" xfId="51800"/>
    <cellStyle name="Comma 7 3 2 3 7" xfId="51801"/>
    <cellStyle name="Comma 7 3 2 3 7 2" xfId="51802"/>
    <cellStyle name="Comma 7 3 2 3 8" xfId="51803"/>
    <cellStyle name="Comma 7 3 2 3 9" xfId="51804"/>
    <cellStyle name="Comma 7 3 2 4" xfId="9924"/>
    <cellStyle name="Comma 7 3 2 4 2" xfId="51805"/>
    <cellStyle name="Comma 7 3 2 4 2 2" xfId="51806"/>
    <cellStyle name="Comma 7 3 2 4 2 2 2" xfId="51807"/>
    <cellStyle name="Comma 7 3 2 4 2 2 3" xfId="51808"/>
    <cellStyle name="Comma 7 3 2 4 2 3" xfId="51809"/>
    <cellStyle name="Comma 7 3 2 4 2 3 2" xfId="51810"/>
    <cellStyle name="Comma 7 3 2 4 2 3 3" xfId="51811"/>
    <cellStyle name="Comma 7 3 2 4 2 4" xfId="51812"/>
    <cellStyle name="Comma 7 3 2 4 2 4 2" xfId="51813"/>
    <cellStyle name="Comma 7 3 2 4 2 5" xfId="51814"/>
    <cellStyle name="Comma 7 3 2 4 2 6" xfId="51815"/>
    <cellStyle name="Comma 7 3 2 4 3" xfId="51816"/>
    <cellStyle name="Comma 7 3 2 4 3 2" xfId="51817"/>
    <cellStyle name="Comma 7 3 2 4 3 2 2" xfId="51818"/>
    <cellStyle name="Comma 7 3 2 4 3 2 3" xfId="51819"/>
    <cellStyle name="Comma 7 3 2 4 3 3" xfId="51820"/>
    <cellStyle name="Comma 7 3 2 4 3 3 2" xfId="51821"/>
    <cellStyle name="Comma 7 3 2 4 3 3 3" xfId="51822"/>
    <cellStyle name="Comma 7 3 2 4 3 4" xfId="51823"/>
    <cellStyle name="Comma 7 3 2 4 3 4 2" xfId="51824"/>
    <cellStyle name="Comma 7 3 2 4 3 5" xfId="51825"/>
    <cellStyle name="Comma 7 3 2 4 3 6" xfId="51826"/>
    <cellStyle name="Comma 7 3 2 4 4" xfId="51827"/>
    <cellStyle name="Comma 7 3 2 4 4 2" xfId="51828"/>
    <cellStyle name="Comma 7 3 2 4 4 2 2" xfId="51829"/>
    <cellStyle name="Comma 7 3 2 4 4 2 3" xfId="51830"/>
    <cellStyle name="Comma 7 3 2 4 4 3" xfId="51831"/>
    <cellStyle name="Comma 7 3 2 4 4 3 2" xfId="51832"/>
    <cellStyle name="Comma 7 3 2 4 4 4" xfId="51833"/>
    <cellStyle name="Comma 7 3 2 4 4 5" xfId="51834"/>
    <cellStyle name="Comma 7 3 2 4 5" xfId="51835"/>
    <cellStyle name="Comma 7 3 2 4 5 2" xfId="51836"/>
    <cellStyle name="Comma 7 3 2 4 5 3" xfId="51837"/>
    <cellStyle name="Comma 7 3 2 4 6" xfId="51838"/>
    <cellStyle name="Comma 7 3 2 4 6 2" xfId="51839"/>
    <cellStyle name="Comma 7 3 2 4 6 3" xfId="51840"/>
    <cellStyle name="Comma 7 3 2 4 7" xfId="51841"/>
    <cellStyle name="Comma 7 3 2 4 7 2" xfId="51842"/>
    <cellStyle name="Comma 7 3 2 4 8" xfId="51843"/>
    <cellStyle name="Comma 7 3 2 4 9" xfId="51844"/>
    <cellStyle name="Comma 7 3 2 5" xfId="51845"/>
    <cellStyle name="Comma 7 3 2 5 2" xfId="51846"/>
    <cellStyle name="Comma 7 3 2 5 2 2" xfId="51847"/>
    <cellStyle name="Comma 7 3 2 5 2 3" xfId="51848"/>
    <cellStyle name="Comma 7 3 2 5 3" xfId="51849"/>
    <cellStyle name="Comma 7 3 2 5 3 2" xfId="51850"/>
    <cellStyle name="Comma 7 3 2 5 3 3" xfId="51851"/>
    <cellStyle name="Comma 7 3 2 5 4" xfId="51852"/>
    <cellStyle name="Comma 7 3 2 5 4 2" xfId="51853"/>
    <cellStyle name="Comma 7 3 2 5 5" xfId="51854"/>
    <cellStyle name="Comma 7 3 2 5 6" xfId="51855"/>
    <cellStyle name="Comma 7 3 2 6" xfId="51856"/>
    <cellStyle name="Comma 7 3 2 6 2" xfId="51857"/>
    <cellStyle name="Comma 7 3 2 6 2 2" xfId="51858"/>
    <cellStyle name="Comma 7 3 2 6 2 3" xfId="51859"/>
    <cellStyle name="Comma 7 3 2 6 3" xfId="51860"/>
    <cellStyle name="Comma 7 3 2 6 3 2" xfId="51861"/>
    <cellStyle name="Comma 7 3 2 6 3 3" xfId="51862"/>
    <cellStyle name="Comma 7 3 2 6 4" xfId="51863"/>
    <cellStyle name="Comma 7 3 2 6 4 2" xfId="51864"/>
    <cellStyle name="Comma 7 3 2 6 5" xfId="51865"/>
    <cellStyle name="Comma 7 3 2 6 6" xfId="51866"/>
    <cellStyle name="Comma 7 3 2 7" xfId="51867"/>
    <cellStyle name="Comma 7 3 2 7 2" xfId="51868"/>
    <cellStyle name="Comma 7 3 2 7 2 2" xfId="51869"/>
    <cellStyle name="Comma 7 3 2 7 2 3" xfId="51870"/>
    <cellStyle name="Comma 7 3 2 7 3" xfId="51871"/>
    <cellStyle name="Comma 7 3 2 7 3 2" xfId="51872"/>
    <cellStyle name="Comma 7 3 2 7 4" xfId="51873"/>
    <cellStyle name="Comma 7 3 2 7 5" xfId="51874"/>
    <cellStyle name="Comma 7 3 2 8" xfId="51875"/>
    <cellStyle name="Comma 7 3 2 8 2" xfId="51876"/>
    <cellStyle name="Comma 7 3 2 8 3" xfId="51877"/>
    <cellStyle name="Comma 7 3 2 9" xfId="51878"/>
    <cellStyle name="Comma 7 3 2 9 2" xfId="51879"/>
    <cellStyle name="Comma 7 3 2 9 3" xfId="51880"/>
    <cellStyle name="Comma 7 3 3" xfId="9925"/>
    <cellStyle name="Comma 7 3 3 10" xfId="51881"/>
    <cellStyle name="Comma 7 3 3 2" xfId="9926"/>
    <cellStyle name="Comma 7 3 3 2 2" xfId="51882"/>
    <cellStyle name="Comma 7 3 3 2 2 2" xfId="51883"/>
    <cellStyle name="Comma 7 3 3 2 2 2 2" xfId="51884"/>
    <cellStyle name="Comma 7 3 3 2 2 2 3" xfId="51885"/>
    <cellStyle name="Comma 7 3 3 2 2 3" xfId="51886"/>
    <cellStyle name="Comma 7 3 3 2 2 3 2" xfId="51887"/>
    <cellStyle name="Comma 7 3 3 2 2 3 3" xfId="51888"/>
    <cellStyle name="Comma 7 3 3 2 2 4" xfId="51889"/>
    <cellStyle name="Comma 7 3 3 2 2 4 2" xfId="51890"/>
    <cellStyle name="Comma 7 3 3 2 2 5" xfId="51891"/>
    <cellStyle name="Comma 7 3 3 2 2 6" xfId="51892"/>
    <cellStyle name="Comma 7 3 3 2 3" xfId="51893"/>
    <cellStyle name="Comma 7 3 3 2 3 2" xfId="51894"/>
    <cellStyle name="Comma 7 3 3 2 3 2 2" xfId="51895"/>
    <cellStyle name="Comma 7 3 3 2 3 2 3" xfId="51896"/>
    <cellStyle name="Comma 7 3 3 2 3 3" xfId="51897"/>
    <cellStyle name="Comma 7 3 3 2 3 3 2" xfId="51898"/>
    <cellStyle name="Comma 7 3 3 2 3 3 3" xfId="51899"/>
    <cellStyle name="Comma 7 3 3 2 3 4" xfId="51900"/>
    <cellStyle name="Comma 7 3 3 2 3 4 2" xfId="51901"/>
    <cellStyle name="Comma 7 3 3 2 3 5" xfId="51902"/>
    <cellStyle name="Comma 7 3 3 2 3 6" xfId="51903"/>
    <cellStyle name="Comma 7 3 3 2 4" xfId="51904"/>
    <cellStyle name="Comma 7 3 3 2 4 2" xfId="51905"/>
    <cellStyle name="Comma 7 3 3 2 4 2 2" xfId="51906"/>
    <cellStyle name="Comma 7 3 3 2 4 2 3" xfId="51907"/>
    <cellStyle name="Comma 7 3 3 2 4 3" xfId="51908"/>
    <cellStyle name="Comma 7 3 3 2 4 3 2" xfId="51909"/>
    <cellStyle name="Comma 7 3 3 2 4 4" xfId="51910"/>
    <cellStyle name="Comma 7 3 3 2 4 5" xfId="51911"/>
    <cellStyle name="Comma 7 3 3 2 5" xfId="51912"/>
    <cellStyle name="Comma 7 3 3 2 5 2" xfId="51913"/>
    <cellStyle name="Comma 7 3 3 2 5 3" xfId="51914"/>
    <cellStyle name="Comma 7 3 3 2 6" xfId="51915"/>
    <cellStyle name="Comma 7 3 3 2 6 2" xfId="51916"/>
    <cellStyle name="Comma 7 3 3 2 6 3" xfId="51917"/>
    <cellStyle name="Comma 7 3 3 2 7" xfId="51918"/>
    <cellStyle name="Comma 7 3 3 2 7 2" xfId="51919"/>
    <cellStyle name="Comma 7 3 3 2 8" xfId="51920"/>
    <cellStyle name="Comma 7 3 3 2 9" xfId="51921"/>
    <cellStyle name="Comma 7 3 3 3" xfId="51922"/>
    <cellStyle name="Comma 7 3 3 3 2" xfId="51923"/>
    <cellStyle name="Comma 7 3 3 3 2 2" xfId="51924"/>
    <cellStyle name="Comma 7 3 3 3 2 3" xfId="51925"/>
    <cellStyle name="Comma 7 3 3 3 3" xfId="51926"/>
    <cellStyle name="Comma 7 3 3 3 3 2" xfId="51927"/>
    <cellStyle name="Comma 7 3 3 3 3 3" xfId="51928"/>
    <cellStyle name="Comma 7 3 3 3 4" xfId="51929"/>
    <cellStyle name="Comma 7 3 3 3 4 2" xfId="51930"/>
    <cellStyle name="Comma 7 3 3 3 5" xfId="51931"/>
    <cellStyle name="Comma 7 3 3 3 6" xfId="51932"/>
    <cellStyle name="Comma 7 3 3 4" xfId="51933"/>
    <cellStyle name="Comma 7 3 3 4 2" xfId="51934"/>
    <cellStyle name="Comma 7 3 3 4 2 2" xfId="51935"/>
    <cellStyle name="Comma 7 3 3 4 2 3" xfId="51936"/>
    <cellStyle name="Comma 7 3 3 4 3" xfId="51937"/>
    <cellStyle name="Comma 7 3 3 4 3 2" xfId="51938"/>
    <cellStyle name="Comma 7 3 3 4 3 3" xfId="51939"/>
    <cellStyle name="Comma 7 3 3 4 4" xfId="51940"/>
    <cellStyle name="Comma 7 3 3 4 4 2" xfId="51941"/>
    <cellStyle name="Comma 7 3 3 4 5" xfId="51942"/>
    <cellStyle name="Comma 7 3 3 4 6" xfId="51943"/>
    <cellStyle name="Comma 7 3 3 5" xfId="51944"/>
    <cellStyle name="Comma 7 3 3 5 2" xfId="51945"/>
    <cellStyle name="Comma 7 3 3 5 2 2" xfId="51946"/>
    <cellStyle name="Comma 7 3 3 5 2 3" xfId="51947"/>
    <cellStyle name="Comma 7 3 3 5 3" xfId="51948"/>
    <cellStyle name="Comma 7 3 3 5 3 2" xfId="51949"/>
    <cellStyle name="Comma 7 3 3 5 4" xfId="51950"/>
    <cellStyle name="Comma 7 3 3 5 5" xfId="51951"/>
    <cellStyle name="Comma 7 3 3 6" xfId="51952"/>
    <cellStyle name="Comma 7 3 3 6 2" xfId="51953"/>
    <cellStyle name="Comma 7 3 3 6 3" xfId="51954"/>
    <cellStyle name="Comma 7 3 3 7" xfId="51955"/>
    <cellStyle name="Comma 7 3 3 7 2" xfId="51956"/>
    <cellStyle name="Comma 7 3 3 7 3" xfId="51957"/>
    <cellStyle name="Comma 7 3 3 8" xfId="51958"/>
    <cellStyle name="Comma 7 3 3 8 2" xfId="51959"/>
    <cellStyle name="Comma 7 3 3 9" xfId="51960"/>
    <cellStyle name="Comma 7 3 4" xfId="9927"/>
    <cellStyle name="Comma 7 3 4 2" xfId="51961"/>
    <cellStyle name="Comma 7 3 4 2 2" xfId="51962"/>
    <cellStyle name="Comma 7 3 4 2 2 2" xfId="51963"/>
    <cellStyle name="Comma 7 3 4 2 2 3" xfId="51964"/>
    <cellStyle name="Comma 7 3 4 2 3" xfId="51965"/>
    <cellStyle name="Comma 7 3 4 2 3 2" xfId="51966"/>
    <cellStyle name="Comma 7 3 4 2 3 3" xfId="51967"/>
    <cellStyle name="Comma 7 3 4 2 4" xfId="51968"/>
    <cellStyle name="Comma 7 3 4 2 4 2" xfId="51969"/>
    <cellStyle name="Comma 7 3 4 2 5" xfId="51970"/>
    <cellStyle name="Comma 7 3 4 2 6" xfId="51971"/>
    <cellStyle name="Comma 7 3 4 3" xfId="51972"/>
    <cellStyle name="Comma 7 3 4 3 2" xfId="51973"/>
    <cellStyle name="Comma 7 3 4 3 2 2" xfId="51974"/>
    <cellStyle name="Comma 7 3 4 3 2 3" xfId="51975"/>
    <cellStyle name="Comma 7 3 4 3 3" xfId="51976"/>
    <cellStyle name="Comma 7 3 4 3 3 2" xfId="51977"/>
    <cellStyle name="Comma 7 3 4 3 3 3" xfId="51978"/>
    <cellStyle name="Comma 7 3 4 3 4" xfId="51979"/>
    <cellStyle name="Comma 7 3 4 3 4 2" xfId="51980"/>
    <cellStyle name="Comma 7 3 4 3 5" xfId="51981"/>
    <cellStyle name="Comma 7 3 4 3 6" xfId="51982"/>
    <cellStyle name="Comma 7 3 4 4" xfId="51983"/>
    <cellStyle name="Comma 7 3 4 4 2" xfId="51984"/>
    <cellStyle name="Comma 7 3 4 4 2 2" xfId="51985"/>
    <cellStyle name="Comma 7 3 4 4 2 3" xfId="51986"/>
    <cellStyle name="Comma 7 3 4 4 3" xfId="51987"/>
    <cellStyle name="Comma 7 3 4 4 3 2" xfId="51988"/>
    <cellStyle name="Comma 7 3 4 4 4" xfId="51989"/>
    <cellStyle name="Comma 7 3 4 4 5" xfId="51990"/>
    <cellStyle name="Comma 7 3 4 5" xfId="51991"/>
    <cellStyle name="Comma 7 3 4 5 2" xfId="51992"/>
    <cellStyle name="Comma 7 3 4 5 3" xfId="51993"/>
    <cellStyle name="Comma 7 3 4 6" xfId="51994"/>
    <cellStyle name="Comma 7 3 4 6 2" xfId="51995"/>
    <cellStyle name="Comma 7 3 4 6 3" xfId="51996"/>
    <cellStyle name="Comma 7 3 4 7" xfId="51997"/>
    <cellStyle name="Comma 7 3 4 7 2" xfId="51998"/>
    <cellStyle name="Comma 7 3 4 8" xfId="51999"/>
    <cellStyle name="Comma 7 3 4 9" xfId="52000"/>
    <cellStyle name="Comma 7 3 5" xfId="9928"/>
    <cellStyle name="Comma 7 3 5 2" xfId="52001"/>
    <cellStyle name="Comma 7 3 5 2 2" xfId="52002"/>
    <cellStyle name="Comma 7 3 5 2 2 2" xfId="52003"/>
    <cellStyle name="Comma 7 3 5 2 2 3" xfId="52004"/>
    <cellStyle name="Comma 7 3 5 2 3" xfId="52005"/>
    <cellStyle name="Comma 7 3 5 2 3 2" xfId="52006"/>
    <cellStyle name="Comma 7 3 5 2 3 3" xfId="52007"/>
    <cellStyle name="Comma 7 3 5 2 4" xfId="52008"/>
    <cellStyle name="Comma 7 3 5 2 4 2" xfId="52009"/>
    <cellStyle name="Comma 7 3 5 2 5" xfId="52010"/>
    <cellStyle name="Comma 7 3 5 2 6" xfId="52011"/>
    <cellStyle name="Comma 7 3 5 3" xfId="52012"/>
    <cellStyle name="Comma 7 3 5 3 2" xfId="52013"/>
    <cellStyle name="Comma 7 3 5 3 2 2" xfId="52014"/>
    <cellStyle name="Comma 7 3 5 3 2 3" xfId="52015"/>
    <cellStyle name="Comma 7 3 5 3 3" xfId="52016"/>
    <cellStyle name="Comma 7 3 5 3 3 2" xfId="52017"/>
    <cellStyle name="Comma 7 3 5 3 3 3" xfId="52018"/>
    <cellStyle name="Comma 7 3 5 3 4" xfId="52019"/>
    <cellStyle name="Comma 7 3 5 3 4 2" xfId="52020"/>
    <cellStyle name="Comma 7 3 5 3 5" xfId="52021"/>
    <cellStyle name="Comma 7 3 5 3 6" xfId="52022"/>
    <cellStyle name="Comma 7 3 5 4" xfId="52023"/>
    <cellStyle name="Comma 7 3 5 4 2" xfId="52024"/>
    <cellStyle name="Comma 7 3 5 4 2 2" xfId="52025"/>
    <cellStyle name="Comma 7 3 5 4 2 3" xfId="52026"/>
    <cellStyle name="Comma 7 3 5 4 3" xfId="52027"/>
    <cellStyle name="Comma 7 3 5 4 3 2" xfId="52028"/>
    <cellStyle name="Comma 7 3 5 4 4" xfId="52029"/>
    <cellStyle name="Comma 7 3 5 4 5" xfId="52030"/>
    <cellStyle name="Comma 7 3 5 5" xfId="52031"/>
    <cellStyle name="Comma 7 3 5 5 2" xfId="52032"/>
    <cellStyle name="Comma 7 3 5 5 3" xfId="52033"/>
    <cellStyle name="Comma 7 3 5 6" xfId="52034"/>
    <cellStyle name="Comma 7 3 5 6 2" xfId="52035"/>
    <cellStyle name="Comma 7 3 5 6 3" xfId="52036"/>
    <cellStyle name="Comma 7 3 5 7" xfId="52037"/>
    <cellStyle name="Comma 7 3 5 7 2" xfId="52038"/>
    <cellStyle name="Comma 7 3 5 8" xfId="52039"/>
    <cellStyle name="Comma 7 3 5 9" xfId="52040"/>
    <cellStyle name="Comma 7 3 6" xfId="14040"/>
    <cellStyle name="Comma 7 3 6 2" xfId="52041"/>
    <cellStyle name="Comma 7 3 6 2 2" xfId="52042"/>
    <cellStyle name="Comma 7 3 6 2 3" xfId="52043"/>
    <cellStyle name="Comma 7 3 6 3" xfId="52044"/>
    <cellStyle name="Comma 7 3 6 3 2" xfId="52045"/>
    <cellStyle name="Comma 7 3 6 3 3" xfId="52046"/>
    <cellStyle name="Comma 7 3 6 4" xfId="52047"/>
    <cellStyle name="Comma 7 3 6 4 2" xfId="52048"/>
    <cellStyle name="Comma 7 3 6 5" xfId="52049"/>
    <cellStyle name="Comma 7 3 6 6" xfId="52050"/>
    <cellStyle name="Comma 7 3 7" xfId="52051"/>
    <cellStyle name="Comma 7 3 7 2" xfId="52052"/>
    <cellStyle name="Comma 7 3 7 2 2" xfId="52053"/>
    <cellStyle name="Comma 7 3 7 2 3" xfId="52054"/>
    <cellStyle name="Comma 7 3 7 3" xfId="52055"/>
    <cellStyle name="Comma 7 3 7 3 2" xfId="52056"/>
    <cellStyle name="Comma 7 3 7 3 3" xfId="52057"/>
    <cellStyle name="Comma 7 3 7 4" xfId="52058"/>
    <cellStyle name="Comma 7 3 7 4 2" xfId="52059"/>
    <cellStyle name="Comma 7 3 7 5" xfId="52060"/>
    <cellStyle name="Comma 7 3 7 6" xfId="52061"/>
    <cellStyle name="Comma 7 3 8" xfId="52062"/>
    <cellStyle name="Comma 7 3 8 2" xfId="52063"/>
    <cellStyle name="Comma 7 3 8 2 2" xfId="52064"/>
    <cellStyle name="Comma 7 3 8 2 3" xfId="52065"/>
    <cellStyle name="Comma 7 3 8 3" xfId="52066"/>
    <cellStyle name="Comma 7 3 8 3 2" xfId="52067"/>
    <cellStyle name="Comma 7 3 8 4" xfId="52068"/>
    <cellStyle name="Comma 7 3 8 5" xfId="52069"/>
    <cellStyle name="Comma 7 3 9" xfId="52070"/>
    <cellStyle name="Comma 7 3 9 2" xfId="52071"/>
    <cellStyle name="Comma 7 3 9 3" xfId="52072"/>
    <cellStyle name="Comma 7 4" xfId="3915"/>
    <cellStyle name="Comma 7 4 10" xfId="52073"/>
    <cellStyle name="Comma 7 4 10 2" xfId="52074"/>
    <cellStyle name="Comma 7 4 11" xfId="52075"/>
    <cellStyle name="Comma 7 4 12" xfId="52076"/>
    <cellStyle name="Comma 7 4 2" xfId="3916"/>
    <cellStyle name="Comma 7 4 2 10" xfId="52077"/>
    <cellStyle name="Comma 7 4 2 2" xfId="9929"/>
    <cellStyle name="Comma 7 4 2 2 2" xfId="9930"/>
    <cellStyle name="Comma 7 4 2 2 2 2" xfId="52078"/>
    <cellStyle name="Comma 7 4 2 2 2 2 2" xfId="52079"/>
    <cellStyle name="Comma 7 4 2 2 2 2 3" xfId="52080"/>
    <cellStyle name="Comma 7 4 2 2 2 3" xfId="52081"/>
    <cellStyle name="Comma 7 4 2 2 2 3 2" xfId="52082"/>
    <cellStyle name="Comma 7 4 2 2 2 3 3" xfId="52083"/>
    <cellStyle name="Comma 7 4 2 2 2 4" xfId="52084"/>
    <cellStyle name="Comma 7 4 2 2 2 4 2" xfId="52085"/>
    <cellStyle name="Comma 7 4 2 2 2 5" xfId="52086"/>
    <cellStyle name="Comma 7 4 2 2 2 6" xfId="52087"/>
    <cellStyle name="Comma 7 4 2 2 3" xfId="52088"/>
    <cellStyle name="Comma 7 4 2 2 3 2" xfId="52089"/>
    <cellStyle name="Comma 7 4 2 2 3 2 2" xfId="52090"/>
    <cellStyle name="Comma 7 4 2 2 3 2 3" xfId="52091"/>
    <cellStyle name="Comma 7 4 2 2 3 3" xfId="52092"/>
    <cellStyle name="Comma 7 4 2 2 3 3 2" xfId="52093"/>
    <cellStyle name="Comma 7 4 2 2 3 3 3" xfId="52094"/>
    <cellStyle name="Comma 7 4 2 2 3 4" xfId="52095"/>
    <cellStyle name="Comma 7 4 2 2 3 4 2" xfId="52096"/>
    <cellStyle name="Comma 7 4 2 2 3 5" xfId="52097"/>
    <cellStyle name="Comma 7 4 2 2 3 6" xfId="52098"/>
    <cellStyle name="Comma 7 4 2 2 4" xfId="52099"/>
    <cellStyle name="Comma 7 4 2 2 4 2" xfId="52100"/>
    <cellStyle name="Comma 7 4 2 2 4 2 2" xfId="52101"/>
    <cellStyle name="Comma 7 4 2 2 4 2 3" xfId="52102"/>
    <cellStyle name="Comma 7 4 2 2 4 3" xfId="52103"/>
    <cellStyle name="Comma 7 4 2 2 4 3 2" xfId="52104"/>
    <cellStyle name="Comma 7 4 2 2 4 4" xfId="52105"/>
    <cellStyle name="Comma 7 4 2 2 4 5" xfId="52106"/>
    <cellStyle name="Comma 7 4 2 2 5" xfId="52107"/>
    <cellStyle name="Comma 7 4 2 2 5 2" xfId="52108"/>
    <cellStyle name="Comma 7 4 2 2 5 3" xfId="52109"/>
    <cellStyle name="Comma 7 4 2 2 6" xfId="52110"/>
    <cellStyle name="Comma 7 4 2 2 6 2" xfId="52111"/>
    <cellStyle name="Comma 7 4 2 2 6 3" xfId="52112"/>
    <cellStyle name="Comma 7 4 2 2 7" xfId="52113"/>
    <cellStyle name="Comma 7 4 2 2 7 2" xfId="52114"/>
    <cellStyle name="Comma 7 4 2 2 8" xfId="52115"/>
    <cellStyle name="Comma 7 4 2 2 9" xfId="52116"/>
    <cellStyle name="Comma 7 4 2 3" xfId="9931"/>
    <cellStyle name="Comma 7 4 2 3 2" xfId="52117"/>
    <cellStyle name="Comma 7 4 2 3 2 2" xfId="52118"/>
    <cellStyle name="Comma 7 4 2 3 2 3" xfId="52119"/>
    <cellStyle name="Comma 7 4 2 3 3" xfId="52120"/>
    <cellStyle name="Comma 7 4 2 3 3 2" xfId="52121"/>
    <cellStyle name="Comma 7 4 2 3 3 3" xfId="52122"/>
    <cellStyle name="Comma 7 4 2 3 4" xfId="52123"/>
    <cellStyle name="Comma 7 4 2 3 4 2" xfId="52124"/>
    <cellStyle name="Comma 7 4 2 3 5" xfId="52125"/>
    <cellStyle name="Comma 7 4 2 3 6" xfId="52126"/>
    <cellStyle name="Comma 7 4 2 4" xfId="9932"/>
    <cellStyle name="Comma 7 4 2 4 2" xfId="52127"/>
    <cellStyle name="Comma 7 4 2 4 2 2" xfId="52128"/>
    <cellStyle name="Comma 7 4 2 4 2 3" xfId="52129"/>
    <cellStyle name="Comma 7 4 2 4 3" xfId="52130"/>
    <cellStyle name="Comma 7 4 2 4 3 2" xfId="52131"/>
    <cellStyle name="Comma 7 4 2 4 3 3" xfId="52132"/>
    <cellStyle name="Comma 7 4 2 4 4" xfId="52133"/>
    <cellStyle name="Comma 7 4 2 4 4 2" xfId="52134"/>
    <cellStyle name="Comma 7 4 2 4 5" xfId="52135"/>
    <cellStyle name="Comma 7 4 2 4 6" xfId="52136"/>
    <cellStyle name="Comma 7 4 2 5" xfId="52137"/>
    <cellStyle name="Comma 7 4 2 5 2" xfId="52138"/>
    <cellStyle name="Comma 7 4 2 5 2 2" xfId="52139"/>
    <cellStyle name="Comma 7 4 2 5 2 3" xfId="52140"/>
    <cellStyle name="Comma 7 4 2 5 3" xfId="52141"/>
    <cellStyle name="Comma 7 4 2 5 3 2" xfId="52142"/>
    <cellStyle name="Comma 7 4 2 5 4" xfId="52143"/>
    <cellStyle name="Comma 7 4 2 5 5" xfId="52144"/>
    <cellStyle name="Comma 7 4 2 6" xfId="52145"/>
    <cellStyle name="Comma 7 4 2 6 2" xfId="52146"/>
    <cellStyle name="Comma 7 4 2 6 3" xfId="52147"/>
    <cellStyle name="Comma 7 4 2 7" xfId="52148"/>
    <cellStyle name="Comma 7 4 2 7 2" xfId="52149"/>
    <cellStyle name="Comma 7 4 2 7 3" xfId="52150"/>
    <cellStyle name="Comma 7 4 2 8" xfId="52151"/>
    <cellStyle name="Comma 7 4 2 8 2" xfId="52152"/>
    <cellStyle name="Comma 7 4 2 9" xfId="52153"/>
    <cellStyle name="Comma 7 4 3" xfId="9933"/>
    <cellStyle name="Comma 7 4 3 2" xfId="9934"/>
    <cellStyle name="Comma 7 4 3 2 2" xfId="52154"/>
    <cellStyle name="Comma 7 4 3 2 2 2" xfId="52155"/>
    <cellStyle name="Comma 7 4 3 2 2 3" xfId="52156"/>
    <cellStyle name="Comma 7 4 3 2 3" xfId="52157"/>
    <cellStyle name="Comma 7 4 3 2 3 2" xfId="52158"/>
    <cellStyle name="Comma 7 4 3 2 3 3" xfId="52159"/>
    <cellStyle name="Comma 7 4 3 2 4" xfId="52160"/>
    <cellStyle name="Comma 7 4 3 2 4 2" xfId="52161"/>
    <cellStyle name="Comma 7 4 3 2 5" xfId="52162"/>
    <cellStyle name="Comma 7 4 3 2 6" xfId="52163"/>
    <cellStyle name="Comma 7 4 3 3" xfId="52164"/>
    <cellStyle name="Comma 7 4 3 3 2" xfId="52165"/>
    <cellStyle name="Comma 7 4 3 3 2 2" xfId="52166"/>
    <cellStyle name="Comma 7 4 3 3 2 3" xfId="52167"/>
    <cellStyle name="Comma 7 4 3 3 3" xfId="52168"/>
    <cellStyle name="Comma 7 4 3 3 3 2" xfId="52169"/>
    <cellStyle name="Comma 7 4 3 3 3 3" xfId="52170"/>
    <cellStyle name="Comma 7 4 3 3 4" xfId="52171"/>
    <cellStyle name="Comma 7 4 3 3 4 2" xfId="52172"/>
    <cellStyle name="Comma 7 4 3 3 5" xfId="52173"/>
    <cellStyle name="Comma 7 4 3 3 6" xfId="52174"/>
    <cellStyle name="Comma 7 4 3 4" xfId="52175"/>
    <cellStyle name="Comma 7 4 3 4 2" xfId="52176"/>
    <cellStyle name="Comma 7 4 3 4 2 2" xfId="52177"/>
    <cellStyle name="Comma 7 4 3 4 2 3" xfId="52178"/>
    <cellStyle name="Comma 7 4 3 4 3" xfId="52179"/>
    <cellStyle name="Comma 7 4 3 4 3 2" xfId="52180"/>
    <cellStyle name="Comma 7 4 3 4 4" xfId="52181"/>
    <cellStyle name="Comma 7 4 3 4 5" xfId="52182"/>
    <cellStyle name="Comma 7 4 3 5" xfId="52183"/>
    <cellStyle name="Comma 7 4 3 5 2" xfId="52184"/>
    <cellStyle name="Comma 7 4 3 5 3" xfId="52185"/>
    <cellStyle name="Comma 7 4 3 6" xfId="52186"/>
    <cellStyle name="Comma 7 4 3 6 2" xfId="52187"/>
    <cellStyle name="Comma 7 4 3 6 3" xfId="52188"/>
    <cellStyle name="Comma 7 4 3 7" xfId="52189"/>
    <cellStyle name="Comma 7 4 3 7 2" xfId="52190"/>
    <cellStyle name="Comma 7 4 3 8" xfId="52191"/>
    <cellStyle name="Comma 7 4 3 9" xfId="52192"/>
    <cellStyle name="Comma 7 4 4" xfId="9935"/>
    <cellStyle name="Comma 7 4 4 2" xfId="52193"/>
    <cellStyle name="Comma 7 4 4 2 2" xfId="52194"/>
    <cellStyle name="Comma 7 4 4 2 2 2" xfId="52195"/>
    <cellStyle name="Comma 7 4 4 2 2 3" xfId="52196"/>
    <cellStyle name="Comma 7 4 4 2 3" xfId="52197"/>
    <cellStyle name="Comma 7 4 4 2 3 2" xfId="52198"/>
    <cellStyle name="Comma 7 4 4 2 3 3" xfId="52199"/>
    <cellStyle name="Comma 7 4 4 2 4" xfId="52200"/>
    <cellStyle name="Comma 7 4 4 2 4 2" xfId="52201"/>
    <cellStyle name="Comma 7 4 4 2 5" xfId="52202"/>
    <cellStyle name="Comma 7 4 4 2 6" xfId="52203"/>
    <cellStyle name="Comma 7 4 4 3" xfId="52204"/>
    <cellStyle name="Comma 7 4 4 3 2" xfId="52205"/>
    <cellStyle name="Comma 7 4 4 3 2 2" xfId="52206"/>
    <cellStyle name="Comma 7 4 4 3 2 3" xfId="52207"/>
    <cellStyle name="Comma 7 4 4 3 3" xfId="52208"/>
    <cellStyle name="Comma 7 4 4 3 3 2" xfId="52209"/>
    <cellStyle name="Comma 7 4 4 3 3 3" xfId="52210"/>
    <cellStyle name="Comma 7 4 4 3 4" xfId="52211"/>
    <cellStyle name="Comma 7 4 4 3 4 2" xfId="52212"/>
    <cellStyle name="Comma 7 4 4 3 5" xfId="52213"/>
    <cellStyle name="Comma 7 4 4 3 6" xfId="52214"/>
    <cellStyle name="Comma 7 4 4 4" xfId="52215"/>
    <cellStyle name="Comma 7 4 4 4 2" xfId="52216"/>
    <cellStyle name="Comma 7 4 4 4 2 2" xfId="52217"/>
    <cellStyle name="Comma 7 4 4 4 2 3" xfId="52218"/>
    <cellStyle name="Comma 7 4 4 4 3" xfId="52219"/>
    <cellStyle name="Comma 7 4 4 4 3 2" xfId="52220"/>
    <cellStyle name="Comma 7 4 4 4 4" xfId="52221"/>
    <cellStyle name="Comma 7 4 4 4 5" xfId="52222"/>
    <cellStyle name="Comma 7 4 4 5" xfId="52223"/>
    <cellStyle name="Comma 7 4 4 5 2" xfId="52224"/>
    <cellStyle name="Comma 7 4 4 5 3" xfId="52225"/>
    <cellStyle name="Comma 7 4 4 6" xfId="52226"/>
    <cellStyle name="Comma 7 4 4 6 2" xfId="52227"/>
    <cellStyle name="Comma 7 4 4 6 3" xfId="52228"/>
    <cellStyle name="Comma 7 4 4 7" xfId="52229"/>
    <cellStyle name="Comma 7 4 4 7 2" xfId="52230"/>
    <cellStyle name="Comma 7 4 4 8" xfId="52231"/>
    <cellStyle name="Comma 7 4 4 9" xfId="52232"/>
    <cellStyle name="Comma 7 4 5" xfId="9936"/>
    <cellStyle name="Comma 7 4 5 2" xfId="52233"/>
    <cellStyle name="Comma 7 4 5 2 2" xfId="52234"/>
    <cellStyle name="Comma 7 4 5 2 3" xfId="52235"/>
    <cellStyle name="Comma 7 4 5 3" xfId="52236"/>
    <cellStyle name="Comma 7 4 5 3 2" xfId="52237"/>
    <cellStyle name="Comma 7 4 5 3 3" xfId="52238"/>
    <cellStyle name="Comma 7 4 5 4" xfId="52239"/>
    <cellStyle name="Comma 7 4 5 4 2" xfId="52240"/>
    <cellStyle name="Comma 7 4 5 5" xfId="52241"/>
    <cellStyle name="Comma 7 4 5 6" xfId="52242"/>
    <cellStyle name="Comma 7 4 6" xfId="52243"/>
    <cellStyle name="Comma 7 4 6 2" xfId="52244"/>
    <cellStyle name="Comma 7 4 6 2 2" xfId="52245"/>
    <cellStyle name="Comma 7 4 6 2 3" xfId="52246"/>
    <cellStyle name="Comma 7 4 6 3" xfId="52247"/>
    <cellStyle name="Comma 7 4 6 3 2" xfId="52248"/>
    <cellStyle name="Comma 7 4 6 3 3" xfId="52249"/>
    <cellStyle name="Comma 7 4 6 4" xfId="52250"/>
    <cellStyle name="Comma 7 4 6 4 2" xfId="52251"/>
    <cellStyle name="Comma 7 4 6 5" xfId="52252"/>
    <cellStyle name="Comma 7 4 6 6" xfId="52253"/>
    <cellStyle name="Comma 7 4 7" xfId="52254"/>
    <cellStyle name="Comma 7 4 7 2" xfId="52255"/>
    <cellStyle name="Comma 7 4 7 2 2" xfId="52256"/>
    <cellStyle name="Comma 7 4 7 2 3" xfId="52257"/>
    <cellStyle name="Comma 7 4 7 3" xfId="52258"/>
    <cellStyle name="Comma 7 4 7 3 2" xfId="52259"/>
    <cellStyle name="Comma 7 4 7 4" xfId="52260"/>
    <cellStyle name="Comma 7 4 7 5" xfId="52261"/>
    <cellStyle name="Comma 7 4 8" xfId="52262"/>
    <cellStyle name="Comma 7 4 8 2" xfId="52263"/>
    <cellStyle name="Comma 7 4 8 3" xfId="52264"/>
    <cellStyle name="Comma 7 4 9" xfId="52265"/>
    <cellStyle name="Comma 7 4 9 2" xfId="52266"/>
    <cellStyle name="Comma 7 4 9 3" xfId="52267"/>
    <cellStyle name="Comma 7 5" xfId="3917"/>
    <cellStyle name="Comma 7 5 10" xfId="52268"/>
    <cellStyle name="Comma 7 5 2" xfId="3918"/>
    <cellStyle name="Comma 7 5 2 2" xfId="9937"/>
    <cellStyle name="Comma 7 5 2 2 2" xfId="9938"/>
    <cellStyle name="Comma 7 5 2 2 2 2" xfId="52269"/>
    <cellStyle name="Comma 7 5 2 2 2 3" xfId="52270"/>
    <cellStyle name="Comma 7 5 2 2 3" xfId="52271"/>
    <cellStyle name="Comma 7 5 2 2 3 2" xfId="52272"/>
    <cellStyle name="Comma 7 5 2 2 3 3" xfId="52273"/>
    <cellStyle name="Comma 7 5 2 2 4" xfId="52274"/>
    <cellStyle name="Comma 7 5 2 2 4 2" xfId="52275"/>
    <cellStyle name="Comma 7 5 2 2 5" xfId="52276"/>
    <cellStyle name="Comma 7 5 2 2 6" xfId="52277"/>
    <cellStyle name="Comma 7 5 2 3" xfId="9939"/>
    <cellStyle name="Comma 7 5 2 3 2" xfId="52278"/>
    <cellStyle name="Comma 7 5 2 3 2 2" xfId="52279"/>
    <cellStyle name="Comma 7 5 2 3 2 3" xfId="52280"/>
    <cellStyle name="Comma 7 5 2 3 3" xfId="52281"/>
    <cellStyle name="Comma 7 5 2 3 3 2" xfId="52282"/>
    <cellStyle name="Comma 7 5 2 3 3 3" xfId="52283"/>
    <cellStyle name="Comma 7 5 2 3 4" xfId="52284"/>
    <cellStyle name="Comma 7 5 2 3 4 2" xfId="52285"/>
    <cellStyle name="Comma 7 5 2 3 5" xfId="52286"/>
    <cellStyle name="Comma 7 5 2 3 6" xfId="52287"/>
    <cellStyle name="Comma 7 5 2 4" xfId="9940"/>
    <cellStyle name="Comma 7 5 2 4 2" xfId="52288"/>
    <cellStyle name="Comma 7 5 2 4 2 2" xfId="52289"/>
    <cellStyle name="Comma 7 5 2 4 2 3" xfId="52290"/>
    <cellStyle name="Comma 7 5 2 4 3" xfId="52291"/>
    <cellStyle name="Comma 7 5 2 4 3 2" xfId="52292"/>
    <cellStyle name="Comma 7 5 2 4 4" xfId="52293"/>
    <cellStyle name="Comma 7 5 2 4 5" xfId="52294"/>
    <cellStyle name="Comma 7 5 2 5" xfId="52295"/>
    <cellStyle name="Comma 7 5 2 5 2" xfId="52296"/>
    <cellStyle name="Comma 7 5 2 5 3" xfId="52297"/>
    <cellStyle name="Comma 7 5 2 6" xfId="52298"/>
    <cellStyle name="Comma 7 5 2 6 2" xfId="52299"/>
    <cellStyle name="Comma 7 5 2 6 3" xfId="52300"/>
    <cellStyle name="Comma 7 5 2 7" xfId="52301"/>
    <cellStyle name="Comma 7 5 2 7 2" xfId="52302"/>
    <cellStyle name="Comma 7 5 2 8" xfId="52303"/>
    <cellStyle name="Comma 7 5 2 9" xfId="52304"/>
    <cellStyle name="Comma 7 5 3" xfId="9941"/>
    <cellStyle name="Comma 7 5 3 2" xfId="9942"/>
    <cellStyle name="Comma 7 5 3 2 2" xfId="52305"/>
    <cellStyle name="Comma 7 5 3 2 3" xfId="52306"/>
    <cellStyle name="Comma 7 5 3 3" xfId="52307"/>
    <cellStyle name="Comma 7 5 3 3 2" xfId="52308"/>
    <cellStyle name="Comma 7 5 3 3 3" xfId="52309"/>
    <cellStyle name="Comma 7 5 3 4" xfId="52310"/>
    <cellStyle name="Comma 7 5 3 4 2" xfId="52311"/>
    <cellStyle name="Comma 7 5 3 5" xfId="52312"/>
    <cellStyle name="Comma 7 5 3 6" xfId="52313"/>
    <cellStyle name="Comma 7 5 4" xfId="9943"/>
    <cellStyle name="Comma 7 5 4 2" xfId="52314"/>
    <cellStyle name="Comma 7 5 4 2 2" xfId="52315"/>
    <cellStyle name="Comma 7 5 4 2 3" xfId="52316"/>
    <cellStyle name="Comma 7 5 4 3" xfId="52317"/>
    <cellStyle name="Comma 7 5 4 3 2" xfId="52318"/>
    <cellStyle name="Comma 7 5 4 3 3" xfId="52319"/>
    <cellStyle name="Comma 7 5 4 4" xfId="52320"/>
    <cellStyle name="Comma 7 5 4 4 2" xfId="52321"/>
    <cellStyle name="Comma 7 5 4 5" xfId="52322"/>
    <cellStyle name="Comma 7 5 4 6" xfId="52323"/>
    <cellStyle name="Comma 7 5 5" xfId="9944"/>
    <cellStyle name="Comma 7 5 5 2" xfId="52324"/>
    <cellStyle name="Comma 7 5 5 2 2" xfId="52325"/>
    <cellStyle name="Comma 7 5 5 2 3" xfId="52326"/>
    <cellStyle name="Comma 7 5 5 3" xfId="52327"/>
    <cellStyle name="Comma 7 5 5 3 2" xfId="52328"/>
    <cellStyle name="Comma 7 5 5 4" xfId="52329"/>
    <cellStyle name="Comma 7 5 5 5" xfId="52330"/>
    <cellStyle name="Comma 7 5 6" xfId="52331"/>
    <cellStyle name="Comma 7 5 6 2" xfId="52332"/>
    <cellStyle name="Comma 7 5 6 3" xfId="52333"/>
    <cellStyle name="Comma 7 5 7" xfId="52334"/>
    <cellStyle name="Comma 7 5 7 2" xfId="52335"/>
    <cellStyle name="Comma 7 5 7 3" xfId="52336"/>
    <cellStyle name="Comma 7 5 8" xfId="52337"/>
    <cellStyle name="Comma 7 5 8 2" xfId="52338"/>
    <cellStyle name="Comma 7 5 9" xfId="52339"/>
    <cellStyle name="Comma 7 6" xfId="3919"/>
    <cellStyle name="Comma 7 6 2" xfId="3920"/>
    <cellStyle name="Comma 7 6 2 2" xfId="9945"/>
    <cellStyle name="Comma 7 6 2 2 2" xfId="9946"/>
    <cellStyle name="Comma 7 6 2 2 3" xfId="52340"/>
    <cellStyle name="Comma 7 6 2 3" xfId="9947"/>
    <cellStyle name="Comma 7 6 2 3 2" xfId="52341"/>
    <cellStyle name="Comma 7 6 2 3 3" xfId="52342"/>
    <cellStyle name="Comma 7 6 2 4" xfId="9948"/>
    <cellStyle name="Comma 7 6 2 4 2" xfId="52343"/>
    <cellStyle name="Comma 7 6 2 5" xfId="52344"/>
    <cellStyle name="Comma 7 6 2 6" xfId="52345"/>
    <cellStyle name="Comma 7 6 3" xfId="9949"/>
    <cellStyle name="Comma 7 6 3 2" xfId="9950"/>
    <cellStyle name="Comma 7 6 3 2 2" xfId="52346"/>
    <cellStyle name="Comma 7 6 3 2 3" xfId="52347"/>
    <cellStyle name="Comma 7 6 3 3" xfId="52348"/>
    <cellStyle name="Comma 7 6 3 3 2" xfId="52349"/>
    <cellStyle name="Comma 7 6 3 3 3" xfId="52350"/>
    <cellStyle name="Comma 7 6 3 4" xfId="52351"/>
    <cellStyle name="Comma 7 6 3 4 2" xfId="52352"/>
    <cellStyle name="Comma 7 6 3 5" xfId="52353"/>
    <cellStyle name="Comma 7 6 3 6" xfId="52354"/>
    <cellStyle name="Comma 7 6 4" xfId="9951"/>
    <cellStyle name="Comma 7 6 4 2" xfId="52355"/>
    <cellStyle name="Comma 7 6 4 2 2" xfId="52356"/>
    <cellStyle name="Comma 7 6 4 2 3" xfId="52357"/>
    <cellStyle name="Comma 7 6 4 3" xfId="52358"/>
    <cellStyle name="Comma 7 6 4 3 2" xfId="52359"/>
    <cellStyle name="Comma 7 6 4 4" xfId="52360"/>
    <cellStyle name="Comma 7 6 4 5" xfId="52361"/>
    <cellStyle name="Comma 7 6 5" xfId="9952"/>
    <cellStyle name="Comma 7 6 5 2" xfId="52362"/>
    <cellStyle name="Comma 7 6 5 3" xfId="52363"/>
    <cellStyle name="Comma 7 6 6" xfId="52364"/>
    <cellStyle name="Comma 7 6 6 2" xfId="52365"/>
    <cellStyle name="Comma 7 6 6 3" xfId="52366"/>
    <cellStyle name="Comma 7 6 7" xfId="52367"/>
    <cellStyle name="Comma 7 6 7 2" xfId="52368"/>
    <cellStyle name="Comma 7 6 8" xfId="52369"/>
    <cellStyle name="Comma 7 6 9" xfId="52370"/>
    <cellStyle name="Comma 7 7" xfId="3921"/>
    <cellStyle name="Comma 7 7 2" xfId="9953"/>
    <cellStyle name="Comma 7 7 2 2" xfId="9954"/>
    <cellStyle name="Comma 7 7 2 2 2" xfId="52371"/>
    <cellStyle name="Comma 7 7 2 2 3" xfId="52372"/>
    <cellStyle name="Comma 7 7 2 3" xfId="52373"/>
    <cellStyle name="Comma 7 7 2 3 2" xfId="52374"/>
    <cellStyle name="Comma 7 7 2 3 3" xfId="52375"/>
    <cellStyle name="Comma 7 7 2 4" xfId="52376"/>
    <cellStyle name="Comma 7 7 2 4 2" xfId="52377"/>
    <cellStyle name="Comma 7 7 2 5" xfId="52378"/>
    <cellStyle name="Comma 7 7 2 6" xfId="52379"/>
    <cellStyle name="Comma 7 7 3" xfId="9955"/>
    <cellStyle name="Comma 7 7 3 2" xfId="52380"/>
    <cellStyle name="Comma 7 7 3 2 2" xfId="52381"/>
    <cellStyle name="Comma 7 7 3 2 3" xfId="52382"/>
    <cellStyle name="Comma 7 7 3 3" xfId="52383"/>
    <cellStyle name="Comma 7 7 3 3 2" xfId="52384"/>
    <cellStyle name="Comma 7 7 3 3 3" xfId="52385"/>
    <cellStyle name="Comma 7 7 3 4" xfId="52386"/>
    <cellStyle name="Comma 7 7 3 4 2" xfId="52387"/>
    <cellStyle name="Comma 7 7 3 5" xfId="52388"/>
    <cellStyle name="Comma 7 7 3 6" xfId="52389"/>
    <cellStyle name="Comma 7 7 4" xfId="9956"/>
    <cellStyle name="Comma 7 7 4 2" xfId="52390"/>
    <cellStyle name="Comma 7 7 4 2 2" xfId="52391"/>
    <cellStyle name="Comma 7 7 4 2 3" xfId="52392"/>
    <cellStyle name="Comma 7 7 4 3" xfId="52393"/>
    <cellStyle name="Comma 7 7 4 3 2" xfId="52394"/>
    <cellStyle name="Comma 7 7 4 4" xfId="52395"/>
    <cellStyle name="Comma 7 7 4 5" xfId="52396"/>
    <cellStyle name="Comma 7 7 5" xfId="52397"/>
    <cellStyle name="Comma 7 7 5 2" xfId="52398"/>
    <cellStyle name="Comma 7 7 5 3" xfId="52399"/>
    <cellStyle name="Comma 7 7 6" xfId="52400"/>
    <cellStyle name="Comma 7 7 6 2" xfId="52401"/>
    <cellStyle name="Comma 7 7 6 3" xfId="52402"/>
    <cellStyle name="Comma 7 7 7" xfId="52403"/>
    <cellStyle name="Comma 7 7 7 2" xfId="52404"/>
    <cellStyle name="Comma 7 7 8" xfId="52405"/>
    <cellStyle name="Comma 7 7 9" xfId="52406"/>
    <cellStyle name="Comma 7 8" xfId="3922"/>
    <cellStyle name="Comma 7 8 2" xfId="14612"/>
    <cellStyle name="Comma 7 8 2 2" xfId="52407"/>
    <cellStyle name="Comma 7 8 2 3" xfId="52408"/>
    <cellStyle name="Comma 7 8 3" xfId="14613"/>
    <cellStyle name="Comma 7 8 3 2" xfId="52409"/>
    <cellStyle name="Comma 7 8 3 3" xfId="52410"/>
    <cellStyle name="Comma 7 8 4" xfId="52411"/>
    <cellStyle name="Comma 7 8 4 2" xfId="52412"/>
    <cellStyle name="Comma 7 8 5" xfId="52413"/>
    <cellStyle name="Comma 7 8 6" xfId="52414"/>
    <cellStyle name="Comma 7 9" xfId="14614"/>
    <cellStyle name="Comma 7 9 2" xfId="52415"/>
    <cellStyle name="Comma 7 9 2 2" xfId="52416"/>
    <cellStyle name="Comma 7 9 2 3" xfId="52417"/>
    <cellStyle name="Comma 7 9 3" xfId="52418"/>
    <cellStyle name="Comma 7 9 3 2" xfId="52419"/>
    <cellStyle name="Comma 7 9 3 3" xfId="52420"/>
    <cellStyle name="Comma 7 9 4" xfId="52421"/>
    <cellStyle name="Comma 7 9 4 2" xfId="52422"/>
    <cellStyle name="Comma 7 9 5" xfId="52423"/>
    <cellStyle name="Comma 7 9 6" xfId="52424"/>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425"/>
    <cellStyle name="Comma 8 10 2" xfId="52426"/>
    <cellStyle name="Comma 8 10 2 2" xfId="52427"/>
    <cellStyle name="Comma 8 10 2 3" xfId="52428"/>
    <cellStyle name="Comma 8 10 3" xfId="52429"/>
    <cellStyle name="Comma 8 10 3 2" xfId="52430"/>
    <cellStyle name="Comma 8 10 4" xfId="52431"/>
    <cellStyle name="Comma 8 10 5" xfId="52432"/>
    <cellStyle name="Comma 8 11" xfId="52433"/>
    <cellStyle name="Comma 8 11 2" xfId="52434"/>
    <cellStyle name="Comma 8 11 3" xfId="52435"/>
    <cellStyle name="Comma 8 12" xfId="52436"/>
    <cellStyle name="Comma 8 12 2" xfId="52437"/>
    <cellStyle name="Comma 8 12 3" xfId="52438"/>
    <cellStyle name="Comma 8 13" xfId="52439"/>
    <cellStyle name="Comma 8 13 2" xfId="52440"/>
    <cellStyle name="Comma 8 14" xfId="52441"/>
    <cellStyle name="Comma 8 15" xfId="52442"/>
    <cellStyle name="Comma 8 16" xfId="52443"/>
    <cellStyle name="Comma 8 2" xfId="3939"/>
    <cellStyle name="Comma 8 2 10" xfId="52444"/>
    <cellStyle name="Comma 8 2 10 2" xfId="52445"/>
    <cellStyle name="Comma 8 2 10 3" xfId="52446"/>
    <cellStyle name="Comma 8 2 11" xfId="52447"/>
    <cellStyle name="Comma 8 2 11 2" xfId="52448"/>
    <cellStyle name="Comma 8 2 11 3" xfId="52449"/>
    <cellStyle name="Comma 8 2 12" xfId="52450"/>
    <cellStyle name="Comma 8 2 12 2" xfId="52451"/>
    <cellStyle name="Comma 8 2 13" xfId="52452"/>
    <cellStyle name="Comma 8 2 14" xfId="52453"/>
    <cellStyle name="Comma 8 2 15" xfId="52454"/>
    <cellStyle name="Comma 8 2 2" xfId="3940"/>
    <cellStyle name="Comma 8 2 2 10" xfId="52455"/>
    <cellStyle name="Comma 8 2 2 10 2" xfId="52456"/>
    <cellStyle name="Comma 8 2 2 10 3" xfId="52457"/>
    <cellStyle name="Comma 8 2 2 11" xfId="52458"/>
    <cellStyle name="Comma 8 2 2 11 2" xfId="52459"/>
    <cellStyle name="Comma 8 2 2 12" xfId="52460"/>
    <cellStyle name="Comma 8 2 2 13" xfId="52461"/>
    <cellStyle name="Comma 8 2 2 14" xfId="52462"/>
    <cellStyle name="Comma 8 2 2 2" xfId="9957"/>
    <cellStyle name="Comma 8 2 2 2 10" xfId="52463"/>
    <cellStyle name="Comma 8 2 2 2 10 2" xfId="52464"/>
    <cellStyle name="Comma 8 2 2 2 11" xfId="52465"/>
    <cellStyle name="Comma 8 2 2 2 12" xfId="52466"/>
    <cellStyle name="Comma 8 2 2 2 13" xfId="52467"/>
    <cellStyle name="Comma 8 2 2 2 2" xfId="9958"/>
    <cellStyle name="Comma 8 2 2 2 2 10" xfId="52468"/>
    <cellStyle name="Comma 8 2 2 2 2 2" xfId="52469"/>
    <cellStyle name="Comma 8 2 2 2 2 2 2" xfId="52470"/>
    <cellStyle name="Comma 8 2 2 2 2 2 2 2" xfId="52471"/>
    <cellStyle name="Comma 8 2 2 2 2 2 2 2 2" xfId="52472"/>
    <cellStyle name="Comma 8 2 2 2 2 2 2 2 3" xfId="52473"/>
    <cellStyle name="Comma 8 2 2 2 2 2 2 3" xfId="52474"/>
    <cellStyle name="Comma 8 2 2 2 2 2 2 3 2" xfId="52475"/>
    <cellStyle name="Comma 8 2 2 2 2 2 2 3 3" xfId="52476"/>
    <cellStyle name="Comma 8 2 2 2 2 2 2 4" xfId="52477"/>
    <cellStyle name="Comma 8 2 2 2 2 2 2 4 2" xfId="52478"/>
    <cellStyle name="Comma 8 2 2 2 2 2 2 5" xfId="52479"/>
    <cellStyle name="Comma 8 2 2 2 2 2 2 6" xfId="52480"/>
    <cellStyle name="Comma 8 2 2 2 2 2 3" xfId="52481"/>
    <cellStyle name="Comma 8 2 2 2 2 2 3 2" xfId="52482"/>
    <cellStyle name="Comma 8 2 2 2 2 2 3 2 2" xfId="52483"/>
    <cellStyle name="Comma 8 2 2 2 2 2 3 2 3" xfId="52484"/>
    <cellStyle name="Comma 8 2 2 2 2 2 3 3" xfId="52485"/>
    <cellStyle name="Comma 8 2 2 2 2 2 3 3 2" xfId="52486"/>
    <cellStyle name="Comma 8 2 2 2 2 2 3 3 3" xfId="52487"/>
    <cellStyle name="Comma 8 2 2 2 2 2 3 4" xfId="52488"/>
    <cellStyle name="Comma 8 2 2 2 2 2 3 4 2" xfId="52489"/>
    <cellStyle name="Comma 8 2 2 2 2 2 3 5" xfId="52490"/>
    <cellStyle name="Comma 8 2 2 2 2 2 3 6" xfId="52491"/>
    <cellStyle name="Comma 8 2 2 2 2 2 4" xfId="52492"/>
    <cellStyle name="Comma 8 2 2 2 2 2 4 2" xfId="52493"/>
    <cellStyle name="Comma 8 2 2 2 2 2 4 2 2" xfId="52494"/>
    <cellStyle name="Comma 8 2 2 2 2 2 4 2 3" xfId="52495"/>
    <cellStyle name="Comma 8 2 2 2 2 2 4 3" xfId="52496"/>
    <cellStyle name="Comma 8 2 2 2 2 2 4 3 2" xfId="52497"/>
    <cellStyle name="Comma 8 2 2 2 2 2 4 4" xfId="52498"/>
    <cellStyle name="Comma 8 2 2 2 2 2 4 5" xfId="52499"/>
    <cellStyle name="Comma 8 2 2 2 2 2 5" xfId="52500"/>
    <cellStyle name="Comma 8 2 2 2 2 2 5 2" xfId="52501"/>
    <cellStyle name="Comma 8 2 2 2 2 2 5 3" xfId="52502"/>
    <cellStyle name="Comma 8 2 2 2 2 2 6" xfId="52503"/>
    <cellStyle name="Comma 8 2 2 2 2 2 6 2" xfId="52504"/>
    <cellStyle name="Comma 8 2 2 2 2 2 6 3" xfId="52505"/>
    <cellStyle name="Comma 8 2 2 2 2 2 7" xfId="52506"/>
    <cellStyle name="Comma 8 2 2 2 2 2 7 2" xfId="52507"/>
    <cellStyle name="Comma 8 2 2 2 2 2 8" xfId="52508"/>
    <cellStyle name="Comma 8 2 2 2 2 2 9" xfId="52509"/>
    <cellStyle name="Comma 8 2 2 2 2 3" xfId="52510"/>
    <cellStyle name="Comma 8 2 2 2 2 3 2" xfId="52511"/>
    <cellStyle name="Comma 8 2 2 2 2 3 2 2" xfId="52512"/>
    <cellStyle name="Comma 8 2 2 2 2 3 2 3" xfId="52513"/>
    <cellStyle name="Comma 8 2 2 2 2 3 3" xfId="52514"/>
    <cellStyle name="Comma 8 2 2 2 2 3 3 2" xfId="52515"/>
    <cellStyle name="Comma 8 2 2 2 2 3 3 3" xfId="52516"/>
    <cellStyle name="Comma 8 2 2 2 2 3 4" xfId="52517"/>
    <cellStyle name="Comma 8 2 2 2 2 3 4 2" xfId="52518"/>
    <cellStyle name="Comma 8 2 2 2 2 3 5" xfId="52519"/>
    <cellStyle name="Comma 8 2 2 2 2 3 6" xfId="52520"/>
    <cellStyle name="Comma 8 2 2 2 2 4" xfId="52521"/>
    <cellStyle name="Comma 8 2 2 2 2 4 2" xfId="52522"/>
    <cellStyle name="Comma 8 2 2 2 2 4 2 2" xfId="52523"/>
    <cellStyle name="Comma 8 2 2 2 2 4 2 3" xfId="52524"/>
    <cellStyle name="Comma 8 2 2 2 2 4 3" xfId="52525"/>
    <cellStyle name="Comma 8 2 2 2 2 4 3 2" xfId="52526"/>
    <cellStyle name="Comma 8 2 2 2 2 4 3 3" xfId="52527"/>
    <cellStyle name="Comma 8 2 2 2 2 4 4" xfId="52528"/>
    <cellStyle name="Comma 8 2 2 2 2 4 4 2" xfId="52529"/>
    <cellStyle name="Comma 8 2 2 2 2 4 5" xfId="52530"/>
    <cellStyle name="Comma 8 2 2 2 2 4 6" xfId="52531"/>
    <cellStyle name="Comma 8 2 2 2 2 5" xfId="52532"/>
    <cellStyle name="Comma 8 2 2 2 2 5 2" xfId="52533"/>
    <cellStyle name="Comma 8 2 2 2 2 5 2 2" xfId="52534"/>
    <cellStyle name="Comma 8 2 2 2 2 5 2 3" xfId="52535"/>
    <cellStyle name="Comma 8 2 2 2 2 5 3" xfId="52536"/>
    <cellStyle name="Comma 8 2 2 2 2 5 3 2" xfId="52537"/>
    <cellStyle name="Comma 8 2 2 2 2 5 4" xfId="52538"/>
    <cellStyle name="Comma 8 2 2 2 2 5 5" xfId="52539"/>
    <cellStyle name="Comma 8 2 2 2 2 6" xfId="52540"/>
    <cellStyle name="Comma 8 2 2 2 2 6 2" xfId="52541"/>
    <cellStyle name="Comma 8 2 2 2 2 6 3" xfId="52542"/>
    <cellStyle name="Comma 8 2 2 2 2 7" xfId="52543"/>
    <cellStyle name="Comma 8 2 2 2 2 7 2" xfId="52544"/>
    <cellStyle name="Comma 8 2 2 2 2 7 3" xfId="52545"/>
    <cellStyle name="Comma 8 2 2 2 2 8" xfId="52546"/>
    <cellStyle name="Comma 8 2 2 2 2 8 2" xfId="52547"/>
    <cellStyle name="Comma 8 2 2 2 2 9" xfId="52548"/>
    <cellStyle name="Comma 8 2 2 2 3" xfId="52549"/>
    <cellStyle name="Comma 8 2 2 2 3 2" xfId="52550"/>
    <cellStyle name="Comma 8 2 2 2 3 2 2" xfId="52551"/>
    <cellStyle name="Comma 8 2 2 2 3 2 2 2" xfId="52552"/>
    <cellStyle name="Comma 8 2 2 2 3 2 2 3" xfId="52553"/>
    <cellStyle name="Comma 8 2 2 2 3 2 3" xfId="52554"/>
    <cellStyle name="Comma 8 2 2 2 3 2 3 2" xfId="52555"/>
    <cellStyle name="Comma 8 2 2 2 3 2 3 3" xfId="52556"/>
    <cellStyle name="Comma 8 2 2 2 3 2 4" xfId="52557"/>
    <cellStyle name="Comma 8 2 2 2 3 2 4 2" xfId="52558"/>
    <cellStyle name="Comma 8 2 2 2 3 2 5" xfId="52559"/>
    <cellStyle name="Comma 8 2 2 2 3 2 6" xfId="52560"/>
    <cellStyle name="Comma 8 2 2 2 3 3" xfId="52561"/>
    <cellStyle name="Comma 8 2 2 2 3 3 2" xfId="52562"/>
    <cellStyle name="Comma 8 2 2 2 3 3 2 2" xfId="52563"/>
    <cellStyle name="Comma 8 2 2 2 3 3 2 3" xfId="52564"/>
    <cellStyle name="Comma 8 2 2 2 3 3 3" xfId="52565"/>
    <cellStyle name="Comma 8 2 2 2 3 3 3 2" xfId="52566"/>
    <cellStyle name="Comma 8 2 2 2 3 3 3 3" xfId="52567"/>
    <cellStyle name="Comma 8 2 2 2 3 3 4" xfId="52568"/>
    <cellStyle name="Comma 8 2 2 2 3 3 4 2" xfId="52569"/>
    <cellStyle name="Comma 8 2 2 2 3 3 5" xfId="52570"/>
    <cellStyle name="Comma 8 2 2 2 3 3 6" xfId="52571"/>
    <cellStyle name="Comma 8 2 2 2 3 4" xfId="52572"/>
    <cellStyle name="Comma 8 2 2 2 3 4 2" xfId="52573"/>
    <cellStyle name="Comma 8 2 2 2 3 4 2 2" xfId="52574"/>
    <cellStyle name="Comma 8 2 2 2 3 4 2 3" xfId="52575"/>
    <cellStyle name="Comma 8 2 2 2 3 4 3" xfId="52576"/>
    <cellStyle name="Comma 8 2 2 2 3 4 3 2" xfId="52577"/>
    <cellStyle name="Comma 8 2 2 2 3 4 4" xfId="52578"/>
    <cellStyle name="Comma 8 2 2 2 3 4 5" xfId="52579"/>
    <cellStyle name="Comma 8 2 2 2 3 5" xfId="52580"/>
    <cellStyle name="Comma 8 2 2 2 3 5 2" xfId="52581"/>
    <cellStyle name="Comma 8 2 2 2 3 5 3" xfId="52582"/>
    <cellStyle name="Comma 8 2 2 2 3 6" xfId="52583"/>
    <cellStyle name="Comma 8 2 2 2 3 6 2" xfId="52584"/>
    <cellStyle name="Comma 8 2 2 2 3 6 3" xfId="52585"/>
    <cellStyle name="Comma 8 2 2 2 3 7" xfId="52586"/>
    <cellStyle name="Comma 8 2 2 2 3 7 2" xfId="52587"/>
    <cellStyle name="Comma 8 2 2 2 3 8" xfId="52588"/>
    <cellStyle name="Comma 8 2 2 2 3 9" xfId="52589"/>
    <cellStyle name="Comma 8 2 2 2 4" xfId="52590"/>
    <cellStyle name="Comma 8 2 2 2 4 2" xfId="52591"/>
    <cellStyle name="Comma 8 2 2 2 4 2 2" xfId="52592"/>
    <cellStyle name="Comma 8 2 2 2 4 2 2 2" xfId="52593"/>
    <cellStyle name="Comma 8 2 2 2 4 2 2 3" xfId="52594"/>
    <cellStyle name="Comma 8 2 2 2 4 2 3" xfId="52595"/>
    <cellStyle name="Comma 8 2 2 2 4 2 3 2" xfId="52596"/>
    <cellStyle name="Comma 8 2 2 2 4 2 3 3" xfId="52597"/>
    <cellStyle name="Comma 8 2 2 2 4 2 4" xfId="52598"/>
    <cellStyle name="Comma 8 2 2 2 4 2 4 2" xfId="52599"/>
    <cellStyle name="Comma 8 2 2 2 4 2 5" xfId="52600"/>
    <cellStyle name="Comma 8 2 2 2 4 2 6" xfId="52601"/>
    <cellStyle name="Comma 8 2 2 2 4 3" xfId="52602"/>
    <cellStyle name="Comma 8 2 2 2 4 3 2" xfId="52603"/>
    <cellStyle name="Comma 8 2 2 2 4 3 2 2" xfId="52604"/>
    <cellStyle name="Comma 8 2 2 2 4 3 2 3" xfId="52605"/>
    <cellStyle name="Comma 8 2 2 2 4 3 3" xfId="52606"/>
    <cellStyle name="Comma 8 2 2 2 4 3 3 2" xfId="52607"/>
    <cellStyle name="Comma 8 2 2 2 4 3 3 3" xfId="52608"/>
    <cellStyle name="Comma 8 2 2 2 4 3 4" xfId="52609"/>
    <cellStyle name="Comma 8 2 2 2 4 3 4 2" xfId="52610"/>
    <cellStyle name="Comma 8 2 2 2 4 3 5" xfId="52611"/>
    <cellStyle name="Comma 8 2 2 2 4 3 6" xfId="52612"/>
    <cellStyle name="Comma 8 2 2 2 4 4" xfId="52613"/>
    <cellStyle name="Comma 8 2 2 2 4 4 2" xfId="52614"/>
    <cellStyle name="Comma 8 2 2 2 4 4 2 2" xfId="52615"/>
    <cellStyle name="Comma 8 2 2 2 4 4 2 3" xfId="52616"/>
    <cellStyle name="Comma 8 2 2 2 4 4 3" xfId="52617"/>
    <cellStyle name="Comma 8 2 2 2 4 4 3 2" xfId="52618"/>
    <cellStyle name="Comma 8 2 2 2 4 4 4" xfId="52619"/>
    <cellStyle name="Comma 8 2 2 2 4 4 5" xfId="52620"/>
    <cellStyle name="Comma 8 2 2 2 4 5" xfId="52621"/>
    <cellStyle name="Comma 8 2 2 2 4 5 2" xfId="52622"/>
    <cellStyle name="Comma 8 2 2 2 4 5 3" xfId="52623"/>
    <cellStyle name="Comma 8 2 2 2 4 6" xfId="52624"/>
    <cellStyle name="Comma 8 2 2 2 4 6 2" xfId="52625"/>
    <cellStyle name="Comma 8 2 2 2 4 6 3" xfId="52626"/>
    <cellStyle name="Comma 8 2 2 2 4 7" xfId="52627"/>
    <cellStyle name="Comma 8 2 2 2 4 7 2" xfId="52628"/>
    <cellStyle name="Comma 8 2 2 2 4 8" xfId="52629"/>
    <cellStyle name="Comma 8 2 2 2 4 9" xfId="52630"/>
    <cellStyle name="Comma 8 2 2 2 5" xfId="52631"/>
    <cellStyle name="Comma 8 2 2 2 5 2" xfId="52632"/>
    <cellStyle name="Comma 8 2 2 2 5 2 2" xfId="52633"/>
    <cellStyle name="Comma 8 2 2 2 5 2 3" xfId="52634"/>
    <cellStyle name="Comma 8 2 2 2 5 3" xfId="52635"/>
    <cellStyle name="Comma 8 2 2 2 5 3 2" xfId="52636"/>
    <cellStyle name="Comma 8 2 2 2 5 3 3" xfId="52637"/>
    <cellStyle name="Comma 8 2 2 2 5 4" xfId="52638"/>
    <cellStyle name="Comma 8 2 2 2 5 4 2" xfId="52639"/>
    <cellStyle name="Comma 8 2 2 2 5 5" xfId="52640"/>
    <cellStyle name="Comma 8 2 2 2 5 6" xfId="52641"/>
    <cellStyle name="Comma 8 2 2 2 6" xfId="52642"/>
    <cellStyle name="Comma 8 2 2 2 6 2" xfId="52643"/>
    <cellStyle name="Comma 8 2 2 2 6 2 2" xfId="52644"/>
    <cellStyle name="Comma 8 2 2 2 6 2 3" xfId="52645"/>
    <cellStyle name="Comma 8 2 2 2 6 3" xfId="52646"/>
    <cellStyle name="Comma 8 2 2 2 6 3 2" xfId="52647"/>
    <cellStyle name="Comma 8 2 2 2 6 3 3" xfId="52648"/>
    <cellStyle name="Comma 8 2 2 2 6 4" xfId="52649"/>
    <cellStyle name="Comma 8 2 2 2 6 4 2" xfId="52650"/>
    <cellStyle name="Comma 8 2 2 2 6 5" xfId="52651"/>
    <cellStyle name="Comma 8 2 2 2 6 6" xfId="52652"/>
    <cellStyle name="Comma 8 2 2 2 7" xfId="52653"/>
    <cellStyle name="Comma 8 2 2 2 7 2" xfId="52654"/>
    <cellStyle name="Comma 8 2 2 2 7 2 2" xfId="52655"/>
    <cellStyle name="Comma 8 2 2 2 7 2 3" xfId="52656"/>
    <cellStyle name="Comma 8 2 2 2 7 3" xfId="52657"/>
    <cellStyle name="Comma 8 2 2 2 7 3 2" xfId="52658"/>
    <cellStyle name="Comma 8 2 2 2 7 4" xfId="52659"/>
    <cellStyle name="Comma 8 2 2 2 7 5" xfId="52660"/>
    <cellStyle name="Comma 8 2 2 2 8" xfId="52661"/>
    <cellStyle name="Comma 8 2 2 2 8 2" xfId="52662"/>
    <cellStyle name="Comma 8 2 2 2 8 3" xfId="52663"/>
    <cellStyle name="Comma 8 2 2 2 9" xfId="52664"/>
    <cellStyle name="Comma 8 2 2 2 9 2" xfId="52665"/>
    <cellStyle name="Comma 8 2 2 2 9 3" xfId="52666"/>
    <cellStyle name="Comma 8 2 2 3" xfId="9959"/>
    <cellStyle name="Comma 8 2 2 3 10" xfId="52667"/>
    <cellStyle name="Comma 8 2 2 3 2" xfId="9960"/>
    <cellStyle name="Comma 8 2 2 3 2 2" xfId="52668"/>
    <cellStyle name="Comma 8 2 2 3 2 2 2" xfId="52669"/>
    <cellStyle name="Comma 8 2 2 3 2 2 2 2" xfId="52670"/>
    <cellStyle name="Comma 8 2 2 3 2 2 2 3" xfId="52671"/>
    <cellStyle name="Comma 8 2 2 3 2 2 3" xfId="52672"/>
    <cellStyle name="Comma 8 2 2 3 2 2 3 2" xfId="52673"/>
    <cellStyle name="Comma 8 2 2 3 2 2 3 3" xfId="52674"/>
    <cellStyle name="Comma 8 2 2 3 2 2 4" xfId="52675"/>
    <cellStyle name="Comma 8 2 2 3 2 2 4 2" xfId="52676"/>
    <cellStyle name="Comma 8 2 2 3 2 2 5" xfId="52677"/>
    <cellStyle name="Comma 8 2 2 3 2 2 6" xfId="52678"/>
    <cellStyle name="Comma 8 2 2 3 2 3" xfId="52679"/>
    <cellStyle name="Comma 8 2 2 3 2 3 2" xfId="52680"/>
    <cellStyle name="Comma 8 2 2 3 2 3 2 2" xfId="52681"/>
    <cellStyle name="Comma 8 2 2 3 2 3 2 3" xfId="52682"/>
    <cellStyle name="Comma 8 2 2 3 2 3 3" xfId="52683"/>
    <cellStyle name="Comma 8 2 2 3 2 3 3 2" xfId="52684"/>
    <cellStyle name="Comma 8 2 2 3 2 3 3 3" xfId="52685"/>
    <cellStyle name="Comma 8 2 2 3 2 3 4" xfId="52686"/>
    <cellStyle name="Comma 8 2 2 3 2 3 4 2" xfId="52687"/>
    <cellStyle name="Comma 8 2 2 3 2 3 5" xfId="52688"/>
    <cellStyle name="Comma 8 2 2 3 2 3 6" xfId="52689"/>
    <cellStyle name="Comma 8 2 2 3 2 4" xfId="52690"/>
    <cellStyle name="Comma 8 2 2 3 2 4 2" xfId="52691"/>
    <cellStyle name="Comma 8 2 2 3 2 4 2 2" xfId="52692"/>
    <cellStyle name="Comma 8 2 2 3 2 4 2 3" xfId="52693"/>
    <cellStyle name="Comma 8 2 2 3 2 4 3" xfId="52694"/>
    <cellStyle name="Comma 8 2 2 3 2 4 3 2" xfId="52695"/>
    <cellStyle name="Comma 8 2 2 3 2 4 4" xfId="52696"/>
    <cellStyle name="Comma 8 2 2 3 2 4 5" xfId="52697"/>
    <cellStyle name="Comma 8 2 2 3 2 5" xfId="52698"/>
    <cellStyle name="Comma 8 2 2 3 2 5 2" xfId="52699"/>
    <cellStyle name="Comma 8 2 2 3 2 5 3" xfId="52700"/>
    <cellStyle name="Comma 8 2 2 3 2 6" xfId="52701"/>
    <cellStyle name="Comma 8 2 2 3 2 6 2" xfId="52702"/>
    <cellStyle name="Comma 8 2 2 3 2 6 3" xfId="52703"/>
    <cellStyle name="Comma 8 2 2 3 2 7" xfId="52704"/>
    <cellStyle name="Comma 8 2 2 3 2 7 2" xfId="52705"/>
    <cellStyle name="Comma 8 2 2 3 2 8" xfId="52706"/>
    <cellStyle name="Comma 8 2 2 3 2 9" xfId="52707"/>
    <cellStyle name="Comma 8 2 2 3 3" xfId="52708"/>
    <cellStyle name="Comma 8 2 2 3 3 2" xfId="52709"/>
    <cellStyle name="Comma 8 2 2 3 3 2 2" xfId="52710"/>
    <cellStyle name="Comma 8 2 2 3 3 2 3" xfId="52711"/>
    <cellStyle name="Comma 8 2 2 3 3 3" xfId="52712"/>
    <cellStyle name="Comma 8 2 2 3 3 3 2" xfId="52713"/>
    <cellStyle name="Comma 8 2 2 3 3 3 3" xfId="52714"/>
    <cellStyle name="Comma 8 2 2 3 3 4" xfId="52715"/>
    <cellStyle name="Comma 8 2 2 3 3 4 2" xfId="52716"/>
    <cellStyle name="Comma 8 2 2 3 3 5" xfId="52717"/>
    <cellStyle name="Comma 8 2 2 3 3 6" xfId="52718"/>
    <cellStyle name="Comma 8 2 2 3 4" xfId="52719"/>
    <cellStyle name="Comma 8 2 2 3 4 2" xfId="52720"/>
    <cellStyle name="Comma 8 2 2 3 4 2 2" xfId="52721"/>
    <cellStyle name="Comma 8 2 2 3 4 2 3" xfId="52722"/>
    <cellStyle name="Comma 8 2 2 3 4 3" xfId="52723"/>
    <cellStyle name="Comma 8 2 2 3 4 3 2" xfId="52724"/>
    <cellStyle name="Comma 8 2 2 3 4 3 3" xfId="52725"/>
    <cellStyle name="Comma 8 2 2 3 4 4" xfId="52726"/>
    <cellStyle name="Comma 8 2 2 3 4 4 2" xfId="52727"/>
    <cellStyle name="Comma 8 2 2 3 4 5" xfId="52728"/>
    <cellStyle name="Comma 8 2 2 3 4 6" xfId="52729"/>
    <cellStyle name="Comma 8 2 2 3 5" xfId="52730"/>
    <cellStyle name="Comma 8 2 2 3 5 2" xfId="52731"/>
    <cellStyle name="Comma 8 2 2 3 5 2 2" xfId="52732"/>
    <cellStyle name="Comma 8 2 2 3 5 2 3" xfId="52733"/>
    <cellStyle name="Comma 8 2 2 3 5 3" xfId="52734"/>
    <cellStyle name="Comma 8 2 2 3 5 3 2" xfId="52735"/>
    <cellStyle name="Comma 8 2 2 3 5 4" xfId="52736"/>
    <cellStyle name="Comma 8 2 2 3 5 5" xfId="52737"/>
    <cellStyle name="Comma 8 2 2 3 6" xfId="52738"/>
    <cellStyle name="Comma 8 2 2 3 6 2" xfId="52739"/>
    <cellStyle name="Comma 8 2 2 3 6 3" xfId="52740"/>
    <cellStyle name="Comma 8 2 2 3 7" xfId="52741"/>
    <cellStyle name="Comma 8 2 2 3 7 2" xfId="52742"/>
    <cellStyle name="Comma 8 2 2 3 7 3" xfId="52743"/>
    <cellStyle name="Comma 8 2 2 3 8" xfId="52744"/>
    <cellStyle name="Comma 8 2 2 3 8 2" xfId="52745"/>
    <cellStyle name="Comma 8 2 2 3 9" xfId="52746"/>
    <cellStyle name="Comma 8 2 2 4" xfId="9961"/>
    <cellStyle name="Comma 8 2 2 4 2" xfId="52747"/>
    <cellStyle name="Comma 8 2 2 4 2 2" xfId="52748"/>
    <cellStyle name="Comma 8 2 2 4 2 2 2" xfId="52749"/>
    <cellStyle name="Comma 8 2 2 4 2 2 3" xfId="52750"/>
    <cellStyle name="Comma 8 2 2 4 2 3" xfId="52751"/>
    <cellStyle name="Comma 8 2 2 4 2 3 2" xfId="52752"/>
    <cellStyle name="Comma 8 2 2 4 2 3 3" xfId="52753"/>
    <cellStyle name="Comma 8 2 2 4 2 4" xfId="52754"/>
    <cellStyle name="Comma 8 2 2 4 2 4 2" xfId="52755"/>
    <cellStyle name="Comma 8 2 2 4 2 5" xfId="52756"/>
    <cellStyle name="Comma 8 2 2 4 2 6" xfId="52757"/>
    <cellStyle name="Comma 8 2 2 4 3" xfId="52758"/>
    <cellStyle name="Comma 8 2 2 4 3 2" xfId="52759"/>
    <cellStyle name="Comma 8 2 2 4 3 2 2" xfId="52760"/>
    <cellStyle name="Comma 8 2 2 4 3 2 3" xfId="52761"/>
    <cellStyle name="Comma 8 2 2 4 3 3" xfId="52762"/>
    <cellStyle name="Comma 8 2 2 4 3 3 2" xfId="52763"/>
    <cellStyle name="Comma 8 2 2 4 3 3 3" xfId="52764"/>
    <cellStyle name="Comma 8 2 2 4 3 4" xfId="52765"/>
    <cellStyle name="Comma 8 2 2 4 3 4 2" xfId="52766"/>
    <cellStyle name="Comma 8 2 2 4 3 5" xfId="52767"/>
    <cellStyle name="Comma 8 2 2 4 3 6" xfId="52768"/>
    <cellStyle name="Comma 8 2 2 4 4" xfId="52769"/>
    <cellStyle name="Comma 8 2 2 4 4 2" xfId="52770"/>
    <cellStyle name="Comma 8 2 2 4 4 2 2" xfId="52771"/>
    <cellStyle name="Comma 8 2 2 4 4 2 3" xfId="52772"/>
    <cellStyle name="Comma 8 2 2 4 4 3" xfId="52773"/>
    <cellStyle name="Comma 8 2 2 4 4 3 2" xfId="52774"/>
    <cellStyle name="Comma 8 2 2 4 4 4" xfId="52775"/>
    <cellStyle name="Comma 8 2 2 4 4 5" xfId="52776"/>
    <cellStyle name="Comma 8 2 2 4 5" xfId="52777"/>
    <cellStyle name="Comma 8 2 2 4 5 2" xfId="52778"/>
    <cellStyle name="Comma 8 2 2 4 5 3" xfId="52779"/>
    <cellStyle name="Comma 8 2 2 4 6" xfId="52780"/>
    <cellStyle name="Comma 8 2 2 4 6 2" xfId="52781"/>
    <cellStyle name="Comma 8 2 2 4 6 3" xfId="52782"/>
    <cellStyle name="Comma 8 2 2 4 7" xfId="52783"/>
    <cellStyle name="Comma 8 2 2 4 7 2" xfId="52784"/>
    <cellStyle name="Comma 8 2 2 4 8" xfId="52785"/>
    <cellStyle name="Comma 8 2 2 4 9" xfId="52786"/>
    <cellStyle name="Comma 8 2 2 5" xfId="9962"/>
    <cellStyle name="Comma 8 2 2 5 2" xfId="52787"/>
    <cellStyle name="Comma 8 2 2 5 2 2" xfId="52788"/>
    <cellStyle name="Comma 8 2 2 5 2 2 2" xfId="52789"/>
    <cellStyle name="Comma 8 2 2 5 2 2 3" xfId="52790"/>
    <cellStyle name="Comma 8 2 2 5 2 3" xfId="52791"/>
    <cellStyle name="Comma 8 2 2 5 2 3 2" xfId="52792"/>
    <cellStyle name="Comma 8 2 2 5 2 3 3" xfId="52793"/>
    <cellStyle name="Comma 8 2 2 5 2 4" xfId="52794"/>
    <cellStyle name="Comma 8 2 2 5 2 4 2" xfId="52795"/>
    <cellStyle name="Comma 8 2 2 5 2 5" xfId="52796"/>
    <cellStyle name="Comma 8 2 2 5 2 6" xfId="52797"/>
    <cellStyle name="Comma 8 2 2 5 3" xfId="52798"/>
    <cellStyle name="Comma 8 2 2 5 3 2" xfId="52799"/>
    <cellStyle name="Comma 8 2 2 5 3 2 2" xfId="52800"/>
    <cellStyle name="Comma 8 2 2 5 3 2 3" xfId="52801"/>
    <cellStyle name="Comma 8 2 2 5 3 3" xfId="52802"/>
    <cellStyle name="Comma 8 2 2 5 3 3 2" xfId="52803"/>
    <cellStyle name="Comma 8 2 2 5 3 3 3" xfId="52804"/>
    <cellStyle name="Comma 8 2 2 5 3 4" xfId="52805"/>
    <cellStyle name="Comma 8 2 2 5 3 4 2" xfId="52806"/>
    <cellStyle name="Comma 8 2 2 5 3 5" xfId="52807"/>
    <cellStyle name="Comma 8 2 2 5 3 6" xfId="52808"/>
    <cellStyle name="Comma 8 2 2 5 4" xfId="52809"/>
    <cellStyle name="Comma 8 2 2 5 4 2" xfId="52810"/>
    <cellStyle name="Comma 8 2 2 5 4 2 2" xfId="52811"/>
    <cellStyle name="Comma 8 2 2 5 4 2 3" xfId="52812"/>
    <cellStyle name="Comma 8 2 2 5 4 3" xfId="52813"/>
    <cellStyle name="Comma 8 2 2 5 4 3 2" xfId="52814"/>
    <cellStyle name="Comma 8 2 2 5 4 4" xfId="52815"/>
    <cellStyle name="Comma 8 2 2 5 4 5" xfId="52816"/>
    <cellStyle name="Comma 8 2 2 5 5" xfId="52817"/>
    <cellStyle name="Comma 8 2 2 5 5 2" xfId="52818"/>
    <cellStyle name="Comma 8 2 2 5 5 3" xfId="52819"/>
    <cellStyle name="Comma 8 2 2 5 6" xfId="52820"/>
    <cellStyle name="Comma 8 2 2 5 6 2" xfId="52821"/>
    <cellStyle name="Comma 8 2 2 5 6 3" xfId="52822"/>
    <cellStyle name="Comma 8 2 2 5 7" xfId="52823"/>
    <cellStyle name="Comma 8 2 2 5 7 2" xfId="52824"/>
    <cellStyle name="Comma 8 2 2 5 8" xfId="52825"/>
    <cellStyle name="Comma 8 2 2 5 9" xfId="52826"/>
    <cellStyle name="Comma 8 2 2 6" xfId="52827"/>
    <cellStyle name="Comma 8 2 2 6 2" xfId="52828"/>
    <cellStyle name="Comma 8 2 2 6 2 2" xfId="52829"/>
    <cellStyle name="Comma 8 2 2 6 2 3" xfId="52830"/>
    <cellStyle name="Comma 8 2 2 6 3" xfId="52831"/>
    <cellStyle name="Comma 8 2 2 6 3 2" xfId="52832"/>
    <cellStyle name="Comma 8 2 2 6 3 3" xfId="52833"/>
    <cellStyle name="Comma 8 2 2 6 4" xfId="52834"/>
    <cellStyle name="Comma 8 2 2 6 4 2" xfId="52835"/>
    <cellStyle name="Comma 8 2 2 6 5" xfId="52836"/>
    <cellStyle name="Comma 8 2 2 6 6" xfId="52837"/>
    <cellStyle name="Comma 8 2 2 7" xfId="52838"/>
    <cellStyle name="Comma 8 2 2 7 2" xfId="52839"/>
    <cellStyle name="Comma 8 2 2 7 2 2" xfId="52840"/>
    <cellStyle name="Comma 8 2 2 7 2 3" xfId="52841"/>
    <cellStyle name="Comma 8 2 2 7 3" xfId="52842"/>
    <cellStyle name="Comma 8 2 2 7 3 2" xfId="52843"/>
    <cellStyle name="Comma 8 2 2 7 3 3" xfId="52844"/>
    <cellStyle name="Comma 8 2 2 7 4" xfId="52845"/>
    <cellStyle name="Comma 8 2 2 7 4 2" xfId="52846"/>
    <cellStyle name="Comma 8 2 2 7 5" xfId="52847"/>
    <cellStyle name="Comma 8 2 2 7 6" xfId="52848"/>
    <cellStyle name="Comma 8 2 2 8" xfId="52849"/>
    <cellStyle name="Comma 8 2 2 8 2" xfId="52850"/>
    <cellStyle name="Comma 8 2 2 8 2 2" xfId="52851"/>
    <cellStyle name="Comma 8 2 2 8 2 3" xfId="52852"/>
    <cellStyle name="Comma 8 2 2 8 3" xfId="52853"/>
    <cellStyle name="Comma 8 2 2 8 3 2" xfId="52854"/>
    <cellStyle name="Comma 8 2 2 8 4" xfId="52855"/>
    <cellStyle name="Comma 8 2 2 8 5" xfId="52856"/>
    <cellStyle name="Comma 8 2 2 9" xfId="52857"/>
    <cellStyle name="Comma 8 2 2 9 2" xfId="52858"/>
    <cellStyle name="Comma 8 2 2 9 3" xfId="52859"/>
    <cellStyle name="Comma 8 2 3" xfId="9963"/>
    <cellStyle name="Comma 8 2 3 10" xfId="52860"/>
    <cellStyle name="Comma 8 2 3 10 2" xfId="52861"/>
    <cellStyle name="Comma 8 2 3 11" xfId="52862"/>
    <cellStyle name="Comma 8 2 3 12" xfId="52863"/>
    <cellStyle name="Comma 8 2 3 13" xfId="52864"/>
    <cellStyle name="Comma 8 2 3 2" xfId="9964"/>
    <cellStyle name="Comma 8 2 3 2 10" xfId="52865"/>
    <cellStyle name="Comma 8 2 3 2 2" xfId="52866"/>
    <cellStyle name="Comma 8 2 3 2 2 2" xfId="52867"/>
    <cellStyle name="Comma 8 2 3 2 2 2 2" xfId="52868"/>
    <cellStyle name="Comma 8 2 3 2 2 2 2 2" xfId="52869"/>
    <cellStyle name="Comma 8 2 3 2 2 2 2 3" xfId="52870"/>
    <cellStyle name="Comma 8 2 3 2 2 2 3" xfId="52871"/>
    <cellStyle name="Comma 8 2 3 2 2 2 3 2" xfId="52872"/>
    <cellStyle name="Comma 8 2 3 2 2 2 3 3" xfId="52873"/>
    <cellStyle name="Comma 8 2 3 2 2 2 4" xfId="52874"/>
    <cellStyle name="Comma 8 2 3 2 2 2 4 2" xfId="52875"/>
    <cellStyle name="Comma 8 2 3 2 2 2 5" xfId="52876"/>
    <cellStyle name="Comma 8 2 3 2 2 2 6" xfId="52877"/>
    <cellStyle name="Comma 8 2 3 2 2 3" xfId="52878"/>
    <cellStyle name="Comma 8 2 3 2 2 3 2" xfId="52879"/>
    <cellStyle name="Comma 8 2 3 2 2 3 2 2" xfId="52880"/>
    <cellStyle name="Comma 8 2 3 2 2 3 2 3" xfId="52881"/>
    <cellStyle name="Comma 8 2 3 2 2 3 3" xfId="52882"/>
    <cellStyle name="Comma 8 2 3 2 2 3 3 2" xfId="52883"/>
    <cellStyle name="Comma 8 2 3 2 2 3 3 3" xfId="52884"/>
    <cellStyle name="Comma 8 2 3 2 2 3 4" xfId="52885"/>
    <cellStyle name="Comma 8 2 3 2 2 3 4 2" xfId="52886"/>
    <cellStyle name="Comma 8 2 3 2 2 3 5" xfId="52887"/>
    <cellStyle name="Comma 8 2 3 2 2 3 6" xfId="52888"/>
    <cellStyle name="Comma 8 2 3 2 2 4" xfId="52889"/>
    <cellStyle name="Comma 8 2 3 2 2 4 2" xfId="52890"/>
    <cellStyle name="Comma 8 2 3 2 2 4 2 2" xfId="52891"/>
    <cellStyle name="Comma 8 2 3 2 2 4 2 3" xfId="52892"/>
    <cellStyle name="Comma 8 2 3 2 2 4 3" xfId="52893"/>
    <cellStyle name="Comma 8 2 3 2 2 4 3 2" xfId="52894"/>
    <cellStyle name="Comma 8 2 3 2 2 4 4" xfId="52895"/>
    <cellStyle name="Comma 8 2 3 2 2 4 5" xfId="52896"/>
    <cellStyle name="Comma 8 2 3 2 2 5" xfId="52897"/>
    <cellStyle name="Comma 8 2 3 2 2 5 2" xfId="52898"/>
    <cellStyle name="Comma 8 2 3 2 2 5 3" xfId="52899"/>
    <cellStyle name="Comma 8 2 3 2 2 6" xfId="52900"/>
    <cellStyle name="Comma 8 2 3 2 2 6 2" xfId="52901"/>
    <cellStyle name="Comma 8 2 3 2 2 6 3" xfId="52902"/>
    <cellStyle name="Comma 8 2 3 2 2 7" xfId="52903"/>
    <cellStyle name="Comma 8 2 3 2 2 7 2" xfId="52904"/>
    <cellStyle name="Comma 8 2 3 2 2 8" xfId="52905"/>
    <cellStyle name="Comma 8 2 3 2 2 9" xfId="52906"/>
    <cellStyle name="Comma 8 2 3 2 3" xfId="52907"/>
    <cellStyle name="Comma 8 2 3 2 3 2" xfId="52908"/>
    <cellStyle name="Comma 8 2 3 2 3 2 2" xfId="52909"/>
    <cellStyle name="Comma 8 2 3 2 3 2 3" xfId="52910"/>
    <cellStyle name="Comma 8 2 3 2 3 3" xfId="52911"/>
    <cellStyle name="Comma 8 2 3 2 3 3 2" xfId="52912"/>
    <cellStyle name="Comma 8 2 3 2 3 3 3" xfId="52913"/>
    <cellStyle name="Comma 8 2 3 2 3 4" xfId="52914"/>
    <cellStyle name="Comma 8 2 3 2 3 4 2" xfId="52915"/>
    <cellStyle name="Comma 8 2 3 2 3 5" xfId="52916"/>
    <cellStyle name="Comma 8 2 3 2 3 6" xfId="52917"/>
    <cellStyle name="Comma 8 2 3 2 4" xfId="52918"/>
    <cellStyle name="Comma 8 2 3 2 4 2" xfId="52919"/>
    <cellStyle name="Comma 8 2 3 2 4 2 2" xfId="52920"/>
    <cellStyle name="Comma 8 2 3 2 4 2 3" xfId="52921"/>
    <cellStyle name="Comma 8 2 3 2 4 3" xfId="52922"/>
    <cellStyle name="Comma 8 2 3 2 4 3 2" xfId="52923"/>
    <cellStyle name="Comma 8 2 3 2 4 3 3" xfId="52924"/>
    <cellStyle name="Comma 8 2 3 2 4 4" xfId="52925"/>
    <cellStyle name="Comma 8 2 3 2 4 4 2" xfId="52926"/>
    <cellStyle name="Comma 8 2 3 2 4 5" xfId="52927"/>
    <cellStyle name="Comma 8 2 3 2 4 6" xfId="52928"/>
    <cellStyle name="Comma 8 2 3 2 5" xfId="52929"/>
    <cellStyle name="Comma 8 2 3 2 5 2" xfId="52930"/>
    <cellStyle name="Comma 8 2 3 2 5 2 2" xfId="52931"/>
    <cellStyle name="Comma 8 2 3 2 5 2 3" xfId="52932"/>
    <cellStyle name="Comma 8 2 3 2 5 3" xfId="52933"/>
    <cellStyle name="Comma 8 2 3 2 5 3 2" xfId="52934"/>
    <cellStyle name="Comma 8 2 3 2 5 4" xfId="52935"/>
    <cellStyle name="Comma 8 2 3 2 5 5" xfId="52936"/>
    <cellStyle name="Comma 8 2 3 2 6" xfId="52937"/>
    <cellStyle name="Comma 8 2 3 2 6 2" xfId="52938"/>
    <cellStyle name="Comma 8 2 3 2 6 3" xfId="52939"/>
    <cellStyle name="Comma 8 2 3 2 7" xfId="52940"/>
    <cellStyle name="Comma 8 2 3 2 7 2" xfId="52941"/>
    <cellStyle name="Comma 8 2 3 2 7 3" xfId="52942"/>
    <cellStyle name="Comma 8 2 3 2 8" xfId="52943"/>
    <cellStyle name="Comma 8 2 3 2 8 2" xfId="52944"/>
    <cellStyle name="Comma 8 2 3 2 9" xfId="52945"/>
    <cellStyle name="Comma 8 2 3 3" xfId="9965"/>
    <cellStyle name="Comma 8 2 3 3 2" xfId="52946"/>
    <cellStyle name="Comma 8 2 3 3 2 2" xfId="52947"/>
    <cellStyle name="Comma 8 2 3 3 2 2 2" xfId="52948"/>
    <cellStyle name="Comma 8 2 3 3 2 2 3" xfId="52949"/>
    <cellStyle name="Comma 8 2 3 3 2 3" xfId="52950"/>
    <cellStyle name="Comma 8 2 3 3 2 3 2" xfId="52951"/>
    <cellStyle name="Comma 8 2 3 3 2 3 3" xfId="52952"/>
    <cellStyle name="Comma 8 2 3 3 2 4" xfId="52953"/>
    <cellStyle name="Comma 8 2 3 3 2 4 2" xfId="52954"/>
    <cellStyle name="Comma 8 2 3 3 2 5" xfId="52955"/>
    <cellStyle name="Comma 8 2 3 3 2 6" xfId="52956"/>
    <cellStyle name="Comma 8 2 3 3 3" xfId="52957"/>
    <cellStyle name="Comma 8 2 3 3 3 2" xfId="52958"/>
    <cellStyle name="Comma 8 2 3 3 3 2 2" xfId="52959"/>
    <cellStyle name="Comma 8 2 3 3 3 2 3" xfId="52960"/>
    <cellStyle name="Comma 8 2 3 3 3 3" xfId="52961"/>
    <cellStyle name="Comma 8 2 3 3 3 3 2" xfId="52962"/>
    <cellStyle name="Comma 8 2 3 3 3 3 3" xfId="52963"/>
    <cellStyle name="Comma 8 2 3 3 3 4" xfId="52964"/>
    <cellStyle name="Comma 8 2 3 3 3 4 2" xfId="52965"/>
    <cellStyle name="Comma 8 2 3 3 3 5" xfId="52966"/>
    <cellStyle name="Comma 8 2 3 3 3 6" xfId="52967"/>
    <cellStyle name="Comma 8 2 3 3 4" xfId="52968"/>
    <cellStyle name="Comma 8 2 3 3 4 2" xfId="52969"/>
    <cellStyle name="Comma 8 2 3 3 4 2 2" xfId="52970"/>
    <cellStyle name="Comma 8 2 3 3 4 2 3" xfId="52971"/>
    <cellStyle name="Comma 8 2 3 3 4 3" xfId="52972"/>
    <cellStyle name="Comma 8 2 3 3 4 3 2" xfId="52973"/>
    <cellStyle name="Comma 8 2 3 3 4 4" xfId="52974"/>
    <cellStyle name="Comma 8 2 3 3 4 5" xfId="52975"/>
    <cellStyle name="Comma 8 2 3 3 5" xfId="52976"/>
    <cellStyle name="Comma 8 2 3 3 5 2" xfId="52977"/>
    <cellStyle name="Comma 8 2 3 3 5 3" xfId="52978"/>
    <cellStyle name="Comma 8 2 3 3 6" xfId="52979"/>
    <cellStyle name="Comma 8 2 3 3 6 2" xfId="52980"/>
    <cellStyle name="Comma 8 2 3 3 6 3" xfId="52981"/>
    <cellStyle name="Comma 8 2 3 3 7" xfId="52982"/>
    <cellStyle name="Comma 8 2 3 3 7 2" xfId="52983"/>
    <cellStyle name="Comma 8 2 3 3 8" xfId="52984"/>
    <cellStyle name="Comma 8 2 3 3 9" xfId="52985"/>
    <cellStyle name="Comma 8 2 3 4" xfId="9966"/>
    <cellStyle name="Comma 8 2 3 4 2" xfId="52986"/>
    <cellStyle name="Comma 8 2 3 4 2 2" xfId="52987"/>
    <cellStyle name="Comma 8 2 3 4 2 2 2" xfId="52988"/>
    <cellStyle name="Comma 8 2 3 4 2 2 3" xfId="52989"/>
    <cellStyle name="Comma 8 2 3 4 2 3" xfId="52990"/>
    <cellStyle name="Comma 8 2 3 4 2 3 2" xfId="52991"/>
    <cellStyle name="Comma 8 2 3 4 2 3 3" xfId="52992"/>
    <cellStyle name="Comma 8 2 3 4 2 4" xfId="52993"/>
    <cellStyle name="Comma 8 2 3 4 2 4 2" xfId="52994"/>
    <cellStyle name="Comma 8 2 3 4 2 5" xfId="52995"/>
    <cellStyle name="Comma 8 2 3 4 2 6" xfId="52996"/>
    <cellStyle name="Comma 8 2 3 4 3" xfId="52997"/>
    <cellStyle name="Comma 8 2 3 4 3 2" xfId="52998"/>
    <cellStyle name="Comma 8 2 3 4 3 2 2" xfId="52999"/>
    <cellStyle name="Comma 8 2 3 4 3 2 3" xfId="53000"/>
    <cellStyle name="Comma 8 2 3 4 3 3" xfId="53001"/>
    <cellStyle name="Comma 8 2 3 4 3 3 2" xfId="53002"/>
    <cellStyle name="Comma 8 2 3 4 3 3 3" xfId="53003"/>
    <cellStyle name="Comma 8 2 3 4 3 4" xfId="53004"/>
    <cellStyle name="Comma 8 2 3 4 3 4 2" xfId="53005"/>
    <cellStyle name="Comma 8 2 3 4 3 5" xfId="53006"/>
    <cellStyle name="Comma 8 2 3 4 3 6" xfId="53007"/>
    <cellStyle name="Comma 8 2 3 4 4" xfId="53008"/>
    <cellStyle name="Comma 8 2 3 4 4 2" xfId="53009"/>
    <cellStyle name="Comma 8 2 3 4 4 2 2" xfId="53010"/>
    <cellStyle name="Comma 8 2 3 4 4 2 3" xfId="53011"/>
    <cellStyle name="Comma 8 2 3 4 4 3" xfId="53012"/>
    <cellStyle name="Comma 8 2 3 4 4 3 2" xfId="53013"/>
    <cellStyle name="Comma 8 2 3 4 4 4" xfId="53014"/>
    <cellStyle name="Comma 8 2 3 4 4 5" xfId="53015"/>
    <cellStyle name="Comma 8 2 3 4 5" xfId="53016"/>
    <cellStyle name="Comma 8 2 3 4 5 2" xfId="53017"/>
    <cellStyle name="Comma 8 2 3 4 5 3" xfId="53018"/>
    <cellStyle name="Comma 8 2 3 4 6" xfId="53019"/>
    <cellStyle name="Comma 8 2 3 4 6 2" xfId="53020"/>
    <cellStyle name="Comma 8 2 3 4 6 3" xfId="53021"/>
    <cellStyle name="Comma 8 2 3 4 7" xfId="53022"/>
    <cellStyle name="Comma 8 2 3 4 7 2" xfId="53023"/>
    <cellStyle name="Comma 8 2 3 4 8" xfId="53024"/>
    <cellStyle name="Comma 8 2 3 4 9" xfId="53025"/>
    <cellStyle name="Comma 8 2 3 5" xfId="14041"/>
    <cellStyle name="Comma 8 2 3 5 2" xfId="53026"/>
    <cellStyle name="Comma 8 2 3 5 2 2" xfId="53027"/>
    <cellStyle name="Comma 8 2 3 5 2 3" xfId="53028"/>
    <cellStyle name="Comma 8 2 3 5 3" xfId="53029"/>
    <cellStyle name="Comma 8 2 3 5 3 2" xfId="53030"/>
    <cellStyle name="Comma 8 2 3 5 3 3" xfId="53031"/>
    <cellStyle name="Comma 8 2 3 5 4" xfId="53032"/>
    <cellStyle name="Comma 8 2 3 5 4 2" xfId="53033"/>
    <cellStyle name="Comma 8 2 3 5 5" xfId="53034"/>
    <cellStyle name="Comma 8 2 3 5 6" xfId="53035"/>
    <cellStyle name="Comma 8 2 3 6" xfId="53036"/>
    <cellStyle name="Comma 8 2 3 6 2" xfId="53037"/>
    <cellStyle name="Comma 8 2 3 6 2 2" xfId="53038"/>
    <cellStyle name="Comma 8 2 3 6 2 3" xfId="53039"/>
    <cellStyle name="Comma 8 2 3 6 3" xfId="53040"/>
    <cellStyle name="Comma 8 2 3 6 3 2" xfId="53041"/>
    <cellStyle name="Comma 8 2 3 6 3 3" xfId="53042"/>
    <cellStyle name="Comma 8 2 3 6 4" xfId="53043"/>
    <cellStyle name="Comma 8 2 3 6 4 2" xfId="53044"/>
    <cellStyle name="Comma 8 2 3 6 5" xfId="53045"/>
    <cellStyle name="Comma 8 2 3 6 6" xfId="53046"/>
    <cellStyle name="Comma 8 2 3 7" xfId="53047"/>
    <cellStyle name="Comma 8 2 3 7 2" xfId="53048"/>
    <cellStyle name="Comma 8 2 3 7 2 2" xfId="53049"/>
    <cellStyle name="Comma 8 2 3 7 2 3" xfId="53050"/>
    <cellStyle name="Comma 8 2 3 7 3" xfId="53051"/>
    <cellStyle name="Comma 8 2 3 7 3 2" xfId="53052"/>
    <cellStyle name="Comma 8 2 3 7 4" xfId="53053"/>
    <cellStyle name="Comma 8 2 3 7 5" xfId="53054"/>
    <cellStyle name="Comma 8 2 3 8" xfId="53055"/>
    <cellStyle name="Comma 8 2 3 8 2" xfId="53056"/>
    <cellStyle name="Comma 8 2 3 8 3" xfId="53057"/>
    <cellStyle name="Comma 8 2 3 9" xfId="53058"/>
    <cellStyle name="Comma 8 2 3 9 2" xfId="53059"/>
    <cellStyle name="Comma 8 2 3 9 3" xfId="53060"/>
    <cellStyle name="Comma 8 2 4" xfId="9967"/>
    <cellStyle name="Comma 8 2 4 10" xfId="53061"/>
    <cellStyle name="Comma 8 2 4 2" xfId="9968"/>
    <cellStyle name="Comma 8 2 4 2 2" xfId="53062"/>
    <cellStyle name="Comma 8 2 4 2 2 2" xfId="53063"/>
    <cellStyle name="Comma 8 2 4 2 2 2 2" xfId="53064"/>
    <cellStyle name="Comma 8 2 4 2 2 2 3" xfId="53065"/>
    <cellStyle name="Comma 8 2 4 2 2 3" xfId="53066"/>
    <cellStyle name="Comma 8 2 4 2 2 3 2" xfId="53067"/>
    <cellStyle name="Comma 8 2 4 2 2 3 3" xfId="53068"/>
    <cellStyle name="Comma 8 2 4 2 2 4" xfId="53069"/>
    <cellStyle name="Comma 8 2 4 2 2 4 2" xfId="53070"/>
    <cellStyle name="Comma 8 2 4 2 2 5" xfId="53071"/>
    <cellStyle name="Comma 8 2 4 2 2 6" xfId="53072"/>
    <cellStyle name="Comma 8 2 4 2 3" xfId="53073"/>
    <cellStyle name="Comma 8 2 4 2 3 2" xfId="53074"/>
    <cellStyle name="Comma 8 2 4 2 3 2 2" xfId="53075"/>
    <cellStyle name="Comma 8 2 4 2 3 2 3" xfId="53076"/>
    <cellStyle name="Comma 8 2 4 2 3 3" xfId="53077"/>
    <cellStyle name="Comma 8 2 4 2 3 3 2" xfId="53078"/>
    <cellStyle name="Comma 8 2 4 2 3 3 3" xfId="53079"/>
    <cellStyle name="Comma 8 2 4 2 3 4" xfId="53080"/>
    <cellStyle name="Comma 8 2 4 2 3 4 2" xfId="53081"/>
    <cellStyle name="Comma 8 2 4 2 3 5" xfId="53082"/>
    <cellStyle name="Comma 8 2 4 2 3 6" xfId="53083"/>
    <cellStyle name="Comma 8 2 4 2 4" xfId="53084"/>
    <cellStyle name="Comma 8 2 4 2 4 2" xfId="53085"/>
    <cellStyle name="Comma 8 2 4 2 4 2 2" xfId="53086"/>
    <cellStyle name="Comma 8 2 4 2 4 2 3" xfId="53087"/>
    <cellStyle name="Comma 8 2 4 2 4 3" xfId="53088"/>
    <cellStyle name="Comma 8 2 4 2 4 3 2" xfId="53089"/>
    <cellStyle name="Comma 8 2 4 2 4 4" xfId="53090"/>
    <cellStyle name="Comma 8 2 4 2 4 5" xfId="53091"/>
    <cellStyle name="Comma 8 2 4 2 5" xfId="53092"/>
    <cellStyle name="Comma 8 2 4 2 5 2" xfId="53093"/>
    <cellStyle name="Comma 8 2 4 2 5 3" xfId="53094"/>
    <cellStyle name="Comma 8 2 4 2 6" xfId="53095"/>
    <cellStyle name="Comma 8 2 4 2 6 2" xfId="53096"/>
    <cellStyle name="Comma 8 2 4 2 6 3" xfId="53097"/>
    <cellStyle name="Comma 8 2 4 2 7" xfId="53098"/>
    <cellStyle name="Comma 8 2 4 2 7 2" xfId="53099"/>
    <cellStyle name="Comma 8 2 4 2 8" xfId="53100"/>
    <cellStyle name="Comma 8 2 4 2 9" xfId="53101"/>
    <cellStyle name="Comma 8 2 4 3" xfId="53102"/>
    <cellStyle name="Comma 8 2 4 3 2" xfId="53103"/>
    <cellStyle name="Comma 8 2 4 3 2 2" xfId="53104"/>
    <cellStyle name="Comma 8 2 4 3 2 3" xfId="53105"/>
    <cellStyle name="Comma 8 2 4 3 3" xfId="53106"/>
    <cellStyle name="Comma 8 2 4 3 3 2" xfId="53107"/>
    <cellStyle name="Comma 8 2 4 3 3 3" xfId="53108"/>
    <cellStyle name="Comma 8 2 4 3 4" xfId="53109"/>
    <cellStyle name="Comma 8 2 4 3 4 2" xfId="53110"/>
    <cellStyle name="Comma 8 2 4 3 5" xfId="53111"/>
    <cellStyle name="Comma 8 2 4 3 6" xfId="53112"/>
    <cellStyle name="Comma 8 2 4 4" xfId="53113"/>
    <cellStyle name="Comma 8 2 4 4 2" xfId="53114"/>
    <cellStyle name="Comma 8 2 4 4 2 2" xfId="53115"/>
    <cellStyle name="Comma 8 2 4 4 2 3" xfId="53116"/>
    <cellStyle name="Comma 8 2 4 4 3" xfId="53117"/>
    <cellStyle name="Comma 8 2 4 4 3 2" xfId="53118"/>
    <cellStyle name="Comma 8 2 4 4 3 3" xfId="53119"/>
    <cellStyle name="Comma 8 2 4 4 4" xfId="53120"/>
    <cellStyle name="Comma 8 2 4 4 4 2" xfId="53121"/>
    <cellStyle name="Comma 8 2 4 4 5" xfId="53122"/>
    <cellStyle name="Comma 8 2 4 4 6" xfId="53123"/>
    <cellStyle name="Comma 8 2 4 5" xfId="53124"/>
    <cellStyle name="Comma 8 2 4 5 2" xfId="53125"/>
    <cellStyle name="Comma 8 2 4 5 2 2" xfId="53126"/>
    <cellStyle name="Comma 8 2 4 5 2 3" xfId="53127"/>
    <cellStyle name="Comma 8 2 4 5 3" xfId="53128"/>
    <cellStyle name="Comma 8 2 4 5 3 2" xfId="53129"/>
    <cellStyle name="Comma 8 2 4 5 4" xfId="53130"/>
    <cellStyle name="Comma 8 2 4 5 5" xfId="53131"/>
    <cellStyle name="Comma 8 2 4 6" xfId="53132"/>
    <cellStyle name="Comma 8 2 4 6 2" xfId="53133"/>
    <cellStyle name="Comma 8 2 4 6 3" xfId="53134"/>
    <cellStyle name="Comma 8 2 4 7" xfId="53135"/>
    <cellStyle name="Comma 8 2 4 7 2" xfId="53136"/>
    <cellStyle name="Comma 8 2 4 7 3" xfId="53137"/>
    <cellStyle name="Comma 8 2 4 8" xfId="53138"/>
    <cellStyle name="Comma 8 2 4 8 2" xfId="53139"/>
    <cellStyle name="Comma 8 2 4 9" xfId="53140"/>
    <cellStyle name="Comma 8 2 5" xfId="9969"/>
    <cellStyle name="Comma 8 2 5 2" xfId="53141"/>
    <cellStyle name="Comma 8 2 5 2 2" xfId="53142"/>
    <cellStyle name="Comma 8 2 5 2 2 2" xfId="53143"/>
    <cellStyle name="Comma 8 2 5 2 2 3" xfId="53144"/>
    <cellStyle name="Comma 8 2 5 2 3" xfId="53145"/>
    <cellStyle name="Comma 8 2 5 2 3 2" xfId="53146"/>
    <cellStyle name="Comma 8 2 5 2 3 3" xfId="53147"/>
    <cellStyle name="Comma 8 2 5 2 4" xfId="53148"/>
    <cellStyle name="Comma 8 2 5 2 4 2" xfId="53149"/>
    <cellStyle name="Comma 8 2 5 2 5" xfId="53150"/>
    <cellStyle name="Comma 8 2 5 2 6" xfId="53151"/>
    <cellStyle name="Comma 8 2 5 3" xfId="53152"/>
    <cellStyle name="Comma 8 2 5 3 2" xfId="53153"/>
    <cellStyle name="Comma 8 2 5 3 2 2" xfId="53154"/>
    <cellStyle name="Comma 8 2 5 3 2 3" xfId="53155"/>
    <cellStyle name="Comma 8 2 5 3 3" xfId="53156"/>
    <cellStyle name="Comma 8 2 5 3 3 2" xfId="53157"/>
    <cellStyle name="Comma 8 2 5 3 3 3" xfId="53158"/>
    <cellStyle name="Comma 8 2 5 3 4" xfId="53159"/>
    <cellStyle name="Comma 8 2 5 3 4 2" xfId="53160"/>
    <cellStyle name="Comma 8 2 5 3 5" xfId="53161"/>
    <cellStyle name="Comma 8 2 5 3 6" xfId="53162"/>
    <cellStyle name="Comma 8 2 5 4" xfId="53163"/>
    <cellStyle name="Comma 8 2 5 4 2" xfId="53164"/>
    <cellStyle name="Comma 8 2 5 4 2 2" xfId="53165"/>
    <cellStyle name="Comma 8 2 5 4 2 3" xfId="53166"/>
    <cellStyle name="Comma 8 2 5 4 3" xfId="53167"/>
    <cellStyle name="Comma 8 2 5 4 3 2" xfId="53168"/>
    <cellStyle name="Comma 8 2 5 4 4" xfId="53169"/>
    <cellStyle name="Comma 8 2 5 4 5" xfId="53170"/>
    <cellStyle name="Comma 8 2 5 5" xfId="53171"/>
    <cellStyle name="Comma 8 2 5 5 2" xfId="53172"/>
    <cellStyle name="Comma 8 2 5 5 3" xfId="53173"/>
    <cellStyle name="Comma 8 2 5 6" xfId="53174"/>
    <cellStyle name="Comma 8 2 5 6 2" xfId="53175"/>
    <cellStyle name="Comma 8 2 5 6 3" xfId="53176"/>
    <cellStyle name="Comma 8 2 5 7" xfId="53177"/>
    <cellStyle name="Comma 8 2 5 7 2" xfId="53178"/>
    <cellStyle name="Comma 8 2 5 8" xfId="53179"/>
    <cellStyle name="Comma 8 2 5 9" xfId="53180"/>
    <cellStyle name="Comma 8 2 6" xfId="9970"/>
    <cellStyle name="Comma 8 2 6 2" xfId="53181"/>
    <cellStyle name="Comma 8 2 6 2 2" xfId="53182"/>
    <cellStyle name="Comma 8 2 6 2 2 2" xfId="53183"/>
    <cellStyle name="Comma 8 2 6 2 2 3" xfId="53184"/>
    <cellStyle name="Comma 8 2 6 2 3" xfId="53185"/>
    <cellStyle name="Comma 8 2 6 2 3 2" xfId="53186"/>
    <cellStyle name="Comma 8 2 6 2 3 3" xfId="53187"/>
    <cellStyle name="Comma 8 2 6 2 4" xfId="53188"/>
    <cellStyle name="Comma 8 2 6 2 4 2" xfId="53189"/>
    <cellStyle name="Comma 8 2 6 2 5" xfId="53190"/>
    <cellStyle name="Comma 8 2 6 2 6" xfId="53191"/>
    <cellStyle name="Comma 8 2 6 3" xfId="53192"/>
    <cellStyle name="Comma 8 2 6 3 2" xfId="53193"/>
    <cellStyle name="Comma 8 2 6 3 2 2" xfId="53194"/>
    <cellStyle name="Comma 8 2 6 3 2 3" xfId="53195"/>
    <cellStyle name="Comma 8 2 6 3 3" xfId="53196"/>
    <cellStyle name="Comma 8 2 6 3 3 2" xfId="53197"/>
    <cellStyle name="Comma 8 2 6 3 3 3" xfId="53198"/>
    <cellStyle name="Comma 8 2 6 3 4" xfId="53199"/>
    <cellStyle name="Comma 8 2 6 3 4 2" xfId="53200"/>
    <cellStyle name="Comma 8 2 6 3 5" xfId="53201"/>
    <cellStyle name="Comma 8 2 6 3 6" xfId="53202"/>
    <cellStyle name="Comma 8 2 6 4" xfId="53203"/>
    <cellStyle name="Comma 8 2 6 4 2" xfId="53204"/>
    <cellStyle name="Comma 8 2 6 4 2 2" xfId="53205"/>
    <cellStyle name="Comma 8 2 6 4 2 3" xfId="53206"/>
    <cellStyle name="Comma 8 2 6 4 3" xfId="53207"/>
    <cellStyle name="Comma 8 2 6 4 3 2" xfId="53208"/>
    <cellStyle name="Comma 8 2 6 4 4" xfId="53209"/>
    <cellStyle name="Comma 8 2 6 4 5" xfId="53210"/>
    <cellStyle name="Comma 8 2 6 5" xfId="53211"/>
    <cellStyle name="Comma 8 2 6 5 2" xfId="53212"/>
    <cellStyle name="Comma 8 2 6 5 3" xfId="53213"/>
    <cellStyle name="Comma 8 2 6 6" xfId="53214"/>
    <cellStyle name="Comma 8 2 6 6 2" xfId="53215"/>
    <cellStyle name="Comma 8 2 6 6 3" xfId="53216"/>
    <cellStyle name="Comma 8 2 6 7" xfId="53217"/>
    <cellStyle name="Comma 8 2 6 7 2" xfId="53218"/>
    <cellStyle name="Comma 8 2 6 8" xfId="53219"/>
    <cellStyle name="Comma 8 2 6 9" xfId="53220"/>
    <cellStyle name="Comma 8 2 7" xfId="9971"/>
    <cellStyle name="Comma 8 2 7 2" xfId="53221"/>
    <cellStyle name="Comma 8 2 7 2 2" xfId="53222"/>
    <cellStyle name="Comma 8 2 7 2 3" xfId="53223"/>
    <cellStyle name="Comma 8 2 7 3" xfId="53224"/>
    <cellStyle name="Comma 8 2 7 3 2" xfId="53225"/>
    <cellStyle name="Comma 8 2 7 3 3" xfId="53226"/>
    <cellStyle name="Comma 8 2 7 4" xfId="53227"/>
    <cellStyle name="Comma 8 2 7 4 2" xfId="53228"/>
    <cellStyle name="Comma 8 2 7 5" xfId="53229"/>
    <cellStyle name="Comma 8 2 7 6" xfId="53230"/>
    <cellStyle name="Comma 8 2 8" xfId="9972"/>
    <cellStyle name="Comma 8 2 8 2" xfId="53231"/>
    <cellStyle name="Comma 8 2 8 2 2" xfId="53232"/>
    <cellStyle name="Comma 8 2 8 2 3" xfId="53233"/>
    <cellStyle name="Comma 8 2 8 3" xfId="53234"/>
    <cellStyle name="Comma 8 2 8 3 2" xfId="53235"/>
    <cellStyle name="Comma 8 2 8 3 3" xfId="53236"/>
    <cellStyle name="Comma 8 2 8 4" xfId="53237"/>
    <cellStyle name="Comma 8 2 8 4 2" xfId="53238"/>
    <cellStyle name="Comma 8 2 8 5" xfId="53239"/>
    <cellStyle name="Comma 8 2 8 6" xfId="53240"/>
    <cellStyle name="Comma 8 2 9" xfId="53241"/>
    <cellStyle name="Comma 8 2 9 2" xfId="53242"/>
    <cellStyle name="Comma 8 2 9 2 2" xfId="53243"/>
    <cellStyle name="Comma 8 2 9 2 3" xfId="53244"/>
    <cellStyle name="Comma 8 2 9 3" xfId="53245"/>
    <cellStyle name="Comma 8 2 9 3 2" xfId="53246"/>
    <cellStyle name="Comma 8 2 9 4" xfId="53247"/>
    <cellStyle name="Comma 8 2 9 5" xfId="53248"/>
    <cellStyle name="Comma 8 3" xfId="3941"/>
    <cellStyle name="Comma 8 3 10" xfId="53249"/>
    <cellStyle name="Comma 8 3 10 2" xfId="53250"/>
    <cellStyle name="Comma 8 3 10 3" xfId="53251"/>
    <cellStyle name="Comma 8 3 11" xfId="53252"/>
    <cellStyle name="Comma 8 3 11 2" xfId="53253"/>
    <cellStyle name="Comma 8 3 12" xfId="53254"/>
    <cellStyle name="Comma 8 3 13" xfId="53255"/>
    <cellStyle name="Comma 8 3 14" xfId="53256"/>
    <cellStyle name="Comma 8 3 2" xfId="9973"/>
    <cellStyle name="Comma 8 3 2 10" xfId="53257"/>
    <cellStyle name="Comma 8 3 2 10 2" xfId="53258"/>
    <cellStyle name="Comma 8 3 2 11" xfId="53259"/>
    <cellStyle name="Comma 8 3 2 12" xfId="53260"/>
    <cellStyle name="Comma 8 3 2 13" xfId="53261"/>
    <cellStyle name="Comma 8 3 2 2" xfId="9974"/>
    <cellStyle name="Comma 8 3 2 2 10" xfId="53262"/>
    <cellStyle name="Comma 8 3 2 2 2" xfId="53263"/>
    <cellStyle name="Comma 8 3 2 2 2 2" xfId="53264"/>
    <cellStyle name="Comma 8 3 2 2 2 2 2" xfId="53265"/>
    <cellStyle name="Comma 8 3 2 2 2 2 2 2" xfId="53266"/>
    <cellStyle name="Comma 8 3 2 2 2 2 2 3" xfId="53267"/>
    <cellStyle name="Comma 8 3 2 2 2 2 3" xfId="53268"/>
    <cellStyle name="Comma 8 3 2 2 2 2 3 2" xfId="53269"/>
    <cellStyle name="Comma 8 3 2 2 2 2 3 3" xfId="53270"/>
    <cellStyle name="Comma 8 3 2 2 2 2 4" xfId="53271"/>
    <cellStyle name="Comma 8 3 2 2 2 2 4 2" xfId="53272"/>
    <cellStyle name="Comma 8 3 2 2 2 2 5" xfId="53273"/>
    <cellStyle name="Comma 8 3 2 2 2 2 6" xfId="53274"/>
    <cellStyle name="Comma 8 3 2 2 2 3" xfId="53275"/>
    <cellStyle name="Comma 8 3 2 2 2 3 2" xfId="53276"/>
    <cellStyle name="Comma 8 3 2 2 2 3 2 2" xfId="53277"/>
    <cellStyle name="Comma 8 3 2 2 2 3 2 3" xfId="53278"/>
    <cellStyle name="Comma 8 3 2 2 2 3 3" xfId="53279"/>
    <cellStyle name="Comma 8 3 2 2 2 3 3 2" xfId="53280"/>
    <cellStyle name="Comma 8 3 2 2 2 3 3 3" xfId="53281"/>
    <cellStyle name="Comma 8 3 2 2 2 3 4" xfId="53282"/>
    <cellStyle name="Comma 8 3 2 2 2 3 4 2" xfId="53283"/>
    <cellStyle name="Comma 8 3 2 2 2 3 5" xfId="53284"/>
    <cellStyle name="Comma 8 3 2 2 2 3 6" xfId="53285"/>
    <cellStyle name="Comma 8 3 2 2 2 4" xfId="53286"/>
    <cellStyle name="Comma 8 3 2 2 2 4 2" xfId="53287"/>
    <cellStyle name="Comma 8 3 2 2 2 4 2 2" xfId="53288"/>
    <cellStyle name="Comma 8 3 2 2 2 4 2 3" xfId="53289"/>
    <cellStyle name="Comma 8 3 2 2 2 4 3" xfId="53290"/>
    <cellStyle name="Comma 8 3 2 2 2 4 3 2" xfId="53291"/>
    <cellStyle name="Comma 8 3 2 2 2 4 4" xfId="53292"/>
    <cellStyle name="Comma 8 3 2 2 2 4 5" xfId="53293"/>
    <cellStyle name="Comma 8 3 2 2 2 5" xfId="53294"/>
    <cellStyle name="Comma 8 3 2 2 2 5 2" xfId="53295"/>
    <cellStyle name="Comma 8 3 2 2 2 5 3" xfId="53296"/>
    <cellStyle name="Comma 8 3 2 2 2 6" xfId="53297"/>
    <cellStyle name="Comma 8 3 2 2 2 6 2" xfId="53298"/>
    <cellStyle name="Comma 8 3 2 2 2 6 3" xfId="53299"/>
    <cellStyle name="Comma 8 3 2 2 2 7" xfId="53300"/>
    <cellStyle name="Comma 8 3 2 2 2 7 2" xfId="53301"/>
    <cellStyle name="Comma 8 3 2 2 2 8" xfId="53302"/>
    <cellStyle name="Comma 8 3 2 2 2 9" xfId="53303"/>
    <cellStyle name="Comma 8 3 2 2 3" xfId="53304"/>
    <cellStyle name="Comma 8 3 2 2 3 2" xfId="53305"/>
    <cellStyle name="Comma 8 3 2 2 3 2 2" xfId="53306"/>
    <cellStyle name="Comma 8 3 2 2 3 2 3" xfId="53307"/>
    <cellStyle name="Comma 8 3 2 2 3 3" xfId="53308"/>
    <cellStyle name="Comma 8 3 2 2 3 3 2" xfId="53309"/>
    <cellStyle name="Comma 8 3 2 2 3 3 3" xfId="53310"/>
    <cellStyle name="Comma 8 3 2 2 3 4" xfId="53311"/>
    <cellStyle name="Comma 8 3 2 2 3 4 2" xfId="53312"/>
    <cellStyle name="Comma 8 3 2 2 3 5" xfId="53313"/>
    <cellStyle name="Comma 8 3 2 2 3 6" xfId="53314"/>
    <cellStyle name="Comma 8 3 2 2 4" xfId="53315"/>
    <cellStyle name="Comma 8 3 2 2 4 2" xfId="53316"/>
    <cellStyle name="Comma 8 3 2 2 4 2 2" xfId="53317"/>
    <cellStyle name="Comma 8 3 2 2 4 2 3" xfId="53318"/>
    <cellStyle name="Comma 8 3 2 2 4 3" xfId="53319"/>
    <cellStyle name="Comma 8 3 2 2 4 3 2" xfId="53320"/>
    <cellStyle name="Comma 8 3 2 2 4 3 3" xfId="53321"/>
    <cellStyle name="Comma 8 3 2 2 4 4" xfId="53322"/>
    <cellStyle name="Comma 8 3 2 2 4 4 2" xfId="53323"/>
    <cellStyle name="Comma 8 3 2 2 4 5" xfId="53324"/>
    <cellStyle name="Comma 8 3 2 2 4 6" xfId="53325"/>
    <cellStyle name="Comma 8 3 2 2 5" xfId="53326"/>
    <cellStyle name="Comma 8 3 2 2 5 2" xfId="53327"/>
    <cellStyle name="Comma 8 3 2 2 5 2 2" xfId="53328"/>
    <cellStyle name="Comma 8 3 2 2 5 2 3" xfId="53329"/>
    <cellStyle name="Comma 8 3 2 2 5 3" xfId="53330"/>
    <cellStyle name="Comma 8 3 2 2 5 3 2" xfId="53331"/>
    <cellStyle name="Comma 8 3 2 2 5 4" xfId="53332"/>
    <cellStyle name="Comma 8 3 2 2 5 5" xfId="53333"/>
    <cellStyle name="Comma 8 3 2 2 6" xfId="53334"/>
    <cellStyle name="Comma 8 3 2 2 6 2" xfId="53335"/>
    <cellStyle name="Comma 8 3 2 2 6 3" xfId="53336"/>
    <cellStyle name="Comma 8 3 2 2 7" xfId="53337"/>
    <cellStyle name="Comma 8 3 2 2 7 2" xfId="53338"/>
    <cellStyle name="Comma 8 3 2 2 7 3" xfId="53339"/>
    <cellStyle name="Comma 8 3 2 2 8" xfId="53340"/>
    <cellStyle name="Comma 8 3 2 2 8 2" xfId="53341"/>
    <cellStyle name="Comma 8 3 2 2 9" xfId="53342"/>
    <cellStyle name="Comma 8 3 2 3" xfId="53343"/>
    <cellStyle name="Comma 8 3 2 3 2" xfId="53344"/>
    <cellStyle name="Comma 8 3 2 3 2 2" xfId="53345"/>
    <cellStyle name="Comma 8 3 2 3 2 2 2" xfId="53346"/>
    <cellStyle name="Comma 8 3 2 3 2 2 3" xfId="53347"/>
    <cellStyle name="Comma 8 3 2 3 2 3" xfId="53348"/>
    <cellStyle name="Comma 8 3 2 3 2 3 2" xfId="53349"/>
    <cellStyle name="Comma 8 3 2 3 2 3 3" xfId="53350"/>
    <cellStyle name="Comma 8 3 2 3 2 4" xfId="53351"/>
    <cellStyle name="Comma 8 3 2 3 2 4 2" xfId="53352"/>
    <cellStyle name="Comma 8 3 2 3 2 5" xfId="53353"/>
    <cellStyle name="Comma 8 3 2 3 2 6" xfId="53354"/>
    <cellStyle name="Comma 8 3 2 3 3" xfId="53355"/>
    <cellStyle name="Comma 8 3 2 3 3 2" xfId="53356"/>
    <cellStyle name="Comma 8 3 2 3 3 2 2" xfId="53357"/>
    <cellStyle name="Comma 8 3 2 3 3 2 3" xfId="53358"/>
    <cellStyle name="Comma 8 3 2 3 3 3" xfId="53359"/>
    <cellStyle name="Comma 8 3 2 3 3 3 2" xfId="53360"/>
    <cellStyle name="Comma 8 3 2 3 3 3 3" xfId="53361"/>
    <cellStyle name="Comma 8 3 2 3 3 4" xfId="53362"/>
    <cellStyle name="Comma 8 3 2 3 3 4 2" xfId="53363"/>
    <cellStyle name="Comma 8 3 2 3 3 5" xfId="53364"/>
    <cellStyle name="Comma 8 3 2 3 3 6" xfId="53365"/>
    <cellStyle name="Comma 8 3 2 3 4" xfId="53366"/>
    <cellStyle name="Comma 8 3 2 3 4 2" xfId="53367"/>
    <cellStyle name="Comma 8 3 2 3 4 2 2" xfId="53368"/>
    <cellStyle name="Comma 8 3 2 3 4 2 3" xfId="53369"/>
    <cellStyle name="Comma 8 3 2 3 4 3" xfId="53370"/>
    <cellStyle name="Comma 8 3 2 3 4 3 2" xfId="53371"/>
    <cellStyle name="Comma 8 3 2 3 4 4" xfId="53372"/>
    <cellStyle name="Comma 8 3 2 3 4 5" xfId="53373"/>
    <cellStyle name="Comma 8 3 2 3 5" xfId="53374"/>
    <cellStyle name="Comma 8 3 2 3 5 2" xfId="53375"/>
    <cellStyle name="Comma 8 3 2 3 5 3" xfId="53376"/>
    <cellStyle name="Comma 8 3 2 3 6" xfId="53377"/>
    <cellStyle name="Comma 8 3 2 3 6 2" xfId="53378"/>
    <cellStyle name="Comma 8 3 2 3 6 3" xfId="53379"/>
    <cellStyle name="Comma 8 3 2 3 7" xfId="53380"/>
    <cellStyle name="Comma 8 3 2 3 7 2" xfId="53381"/>
    <cellStyle name="Comma 8 3 2 3 8" xfId="53382"/>
    <cellStyle name="Comma 8 3 2 3 9" xfId="53383"/>
    <cellStyle name="Comma 8 3 2 4" xfId="53384"/>
    <cellStyle name="Comma 8 3 2 4 2" xfId="53385"/>
    <cellStyle name="Comma 8 3 2 4 2 2" xfId="53386"/>
    <cellStyle name="Comma 8 3 2 4 2 2 2" xfId="53387"/>
    <cellStyle name="Comma 8 3 2 4 2 2 3" xfId="53388"/>
    <cellStyle name="Comma 8 3 2 4 2 3" xfId="53389"/>
    <cellStyle name="Comma 8 3 2 4 2 3 2" xfId="53390"/>
    <cellStyle name="Comma 8 3 2 4 2 3 3" xfId="53391"/>
    <cellStyle name="Comma 8 3 2 4 2 4" xfId="53392"/>
    <cellStyle name="Comma 8 3 2 4 2 4 2" xfId="53393"/>
    <cellStyle name="Comma 8 3 2 4 2 5" xfId="53394"/>
    <cellStyle name="Comma 8 3 2 4 2 6" xfId="53395"/>
    <cellStyle name="Comma 8 3 2 4 3" xfId="53396"/>
    <cellStyle name="Comma 8 3 2 4 3 2" xfId="53397"/>
    <cellStyle name="Comma 8 3 2 4 3 2 2" xfId="53398"/>
    <cellStyle name="Comma 8 3 2 4 3 2 3" xfId="53399"/>
    <cellStyle name="Comma 8 3 2 4 3 3" xfId="53400"/>
    <cellStyle name="Comma 8 3 2 4 3 3 2" xfId="53401"/>
    <cellStyle name="Comma 8 3 2 4 3 3 3" xfId="53402"/>
    <cellStyle name="Comma 8 3 2 4 3 4" xfId="53403"/>
    <cellStyle name="Comma 8 3 2 4 3 4 2" xfId="53404"/>
    <cellStyle name="Comma 8 3 2 4 3 5" xfId="53405"/>
    <cellStyle name="Comma 8 3 2 4 3 6" xfId="53406"/>
    <cellStyle name="Comma 8 3 2 4 4" xfId="53407"/>
    <cellStyle name="Comma 8 3 2 4 4 2" xfId="53408"/>
    <cellStyle name="Comma 8 3 2 4 4 2 2" xfId="53409"/>
    <cellStyle name="Comma 8 3 2 4 4 2 3" xfId="53410"/>
    <cellStyle name="Comma 8 3 2 4 4 3" xfId="53411"/>
    <cellStyle name="Comma 8 3 2 4 4 3 2" xfId="53412"/>
    <cellStyle name="Comma 8 3 2 4 4 4" xfId="53413"/>
    <cellStyle name="Comma 8 3 2 4 4 5" xfId="53414"/>
    <cellStyle name="Comma 8 3 2 4 5" xfId="53415"/>
    <cellStyle name="Comma 8 3 2 4 5 2" xfId="53416"/>
    <cellStyle name="Comma 8 3 2 4 5 3" xfId="53417"/>
    <cellStyle name="Comma 8 3 2 4 6" xfId="53418"/>
    <cellStyle name="Comma 8 3 2 4 6 2" xfId="53419"/>
    <cellStyle name="Comma 8 3 2 4 6 3" xfId="53420"/>
    <cellStyle name="Comma 8 3 2 4 7" xfId="53421"/>
    <cellStyle name="Comma 8 3 2 4 7 2" xfId="53422"/>
    <cellStyle name="Comma 8 3 2 4 8" xfId="53423"/>
    <cellStyle name="Comma 8 3 2 4 9" xfId="53424"/>
    <cellStyle name="Comma 8 3 2 5" xfId="53425"/>
    <cellStyle name="Comma 8 3 2 5 2" xfId="53426"/>
    <cellStyle name="Comma 8 3 2 5 2 2" xfId="53427"/>
    <cellStyle name="Comma 8 3 2 5 2 3" xfId="53428"/>
    <cellStyle name="Comma 8 3 2 5 3" xfId="53429"/>
    <cellStyle name="Comma 8 3 2 5 3 2" xfId="53430"/>
    <cellStyle name="Comma 8 3 2 5 3 3" xfId="53431"/>
    <cellStyle name="Comma 8 3 2 5 4" xfId="53432"/>
    <cellStyle name="Comma 8 3 2 5 4 2" xfId="53433"/>
    <cellStyle name="Comma 8 3 2 5 5" xfId="53434"/>
    <cellStyle name="Comma 8 3 2 5 6" xfId="53435"/>
    <cellStyle name="Comma 8 3 2 6" xfId="53436"/>
    <cellStyle name="Comma 8 3 2 6 2" xfId="53437"/>
    <cellStyle name="Comma 8 3 2 6 2 2" xfId="53438"/>
    <cellStyle name="Comma 8 3 2 6 2 3" xfId="53439"/>
    <cellStyle name="Comma 8 3 2 6 3" xfId="53440"/>
    <cellStyle name="Comma 8 3 2 6 3 2" xfId="53441"/>
    <cellStyle name="Comma 8 3 2 6 3 3" xfId="53442"/>
    <cellStyle name="Comma 8 3 2 6 4" xfId="53443"/>
    <cellStyle name="Comma 8 3 2 6 4 2" xfId="53444"/>
    <cellStyle name="Comma 8 3 2 6 5" xfId="53445"/>
    <cellStyle name="Comma 8 3 2 6 6" xfId="53446"/>
    <cellStyle name="Comma 8 3 2 7" xfId="53447"/>
    <cellStyle name="Comma 8 3 2 7 2" xfId="53448"/>
    <cellStyle name="Comma 8 3 2 7 2 2" xfId="53449"/>
    <cellStyle name="Comma 8 3 2 7 2 3" xfId="53450"/>
    <cellStyle name="Comma 8 3 2 7 3" xfId="53451"/>
    <cellStyle name="Comma 8 3 2 7 3 2" xfId="53452"/>
    <cellStyle name="Comma 8 3 2 7 4" xfId="53453"/>
    <cellStyle name="Comma 8 3 2 7 5" xfId="53454"/>
    <cellStyle name="Comma 8 3 2 8" xfId="53455"/>
    <cellStyle name="Comma 8 3 2 8 2" xfId="53456"/>
    <cellStyle name="Comma 8 3 2 8 3" xfId="53457"/>
    <cellStyle name="Comma 8 3 2 9" xfId="53458"/>
    <cellStyle name="Comma 8 3 2 9 2" xfId="53459"/>
    <cellStyle name="Comma 8 3 2 9 3" xfId="53460"/>
    <cellStyle name="Comma 8 3 3" xfId="9975"/>
    <cellStyle name="Comma 8 3 3 10" xfId="53461"/>
    <cellStyle name="Comma 8 3 3 2" xfId="9976"/>
    <cellStyle name="Comma 8 3 3 2 2" xfId="53462"/>
    <cellStyle name="Comma 8 3 3 2 2 2" xfId="53463"/>
    <cellStyle name="Comma 8 3 3 2 2 2 2" xfId="53464"/>
    <cellStyle name="Comma 8 3 3 2 2 2 3" xfId="53465"/>
    <cellStyle name="Comma 8 3 3 2 2 3" xfId="53466"/>
    <cellStyle name="Comma 8 3 3 2 2 3 2" xfId="53467"/>
    <cellStyle name="Comma 8 3 3 2 2 3 3" xfId="53468"/>
    <cellStyle name="Comma 8 3 3 2 2 4" xfId="53469"/>
    <cellStyle name="Comma 8 3 3 2 2 4 2" xfId="53470"/>
    <cellStyle name="Comma 8 3 3 2 2 5" xfId="53471"/>
    <cellStyle name="Comma 8 3 3 2 2 6" xfId="53472"/>
    <cellStyle name="Comma 8 3 3 2 3" xfId="53473"/>
    <cellStyle name="Comma 8 3 3 2 3 2" xfId="53474"/>
    <cellStyle name="Comma 8 3 3 2 3 2 2" xfId="53475"/>
    <cellStyle name="Comma 8 3 3 2 3 2 3" xfId="53476"/>
    <cellStyle name="Comma 8 3 3 2 3 3" xfId="53477"/>
    <cellStyle name="Comma 8 3 3 2 3 3 2" xfId="53478"/>
    <cellStyle name="Comma 8 3 3 2 3 3 3" xfId="53479"/>
    <cellStyle name="Comma 8 3 3 2 3 4" xfId="53480"/>
    <cellStyle name="Comma 8 3 3 2 3 4 2" xfId="53481"/>
    <cellStyle name="Comma 8 3 3 2 3 5" xfId="53482"/>
    <cellStyle name="Comma 8 3 3 2 3 6" xfId="53483"/>
    <cellStyle name="Comma 8 3 3 2 4" xfId="53484"/>
    <cellStyle name="Comma 8 3 3 2 4 2" xfId="53485"/>
    <cellStyle name="Comma 8 3 3 2 4 2 2" xfId="53486"/>
    <cellStyle name="Comma 8 3 3 2 4 2 3" xfId="53487"/>
    <cellStyle name="Comma 8 3 3 2 4 3" xfId="53488"/>
    <cellStyle name="Comma 8 3 3 2 4 3 2" xfId="53489"/>
    <cellStyle name="Comma 8 3 3 2 4 4" xfId="53490"/>
    <cellStyle name="Comma 8 3 3 2 4 5" xfId="53491"/>
    <cellStyle name="Comma 8 3 3 2 5" xfId="53492"/>
    <cellStyle name="Comma 8 3 3 2 5 2" xfId="53493"/>
    <cellStyle name="Comma 8 3 3 2 5 3" xfId="53494"/>
    <cellStyle name="Comma 8 3 3 2 6" xfId="53495"/>
    <cellStyle name="Comma 8 3 3 2 6 2" xfId="53496"/>
    <cellStyle name="Comma 8 3 3 2 6 3" xfId="53497"/>
    <cellStyle name="Comma 8 3 3 2 7" xfId="53498"/>
    <cellStyle name="Comma 8 3 3 2 7 2" xfId="53499"/>
    <cellStyle name="Comma 8 3 3 2 8" xfId="53500"/>
    <cellStyle name="Comma 8 3 3 2 9" xfId="53501"/>
    <cellStyle name="Comma 8 3 3 3" xfId="53502"/>
    <cellStyle name="Comma 8 3 3 3 2" xfId="53503"/>
    <cellStyle name="Comma 8 3 3 3 2 2" xfId="53504"/>
    <cellStyle name="Comma 8 3 3 3 2 3" xfId="53505"/>
    <cellStyle name="Comma 8 3 3 3 3" xfId="53506"/>
    <cellStyle name="Comma 8 3 3 3 3 2" xfId="53507"/>
    <cellStyle name="Comma 8 3 3 3 3 3" xfId="53508"/>
    <cellStyle name="Comma 8 3 3 3 4" xfId="53509"/>
    <cellStyle name="Comma 8 3 3 3 4 2" xfId="53510"/>
    <cellStyle name="Comma 8 3 3 3 5" xfId="53511"/>
    <cellStyle name="Comma 8 3 3 3 6" xfId="53512"/>
    <cellStyle name="Comma 8 3 3 4" xfId="53513"/>
    <cellStyle name="Comma 8 3 3 4 2" xfId="53514"/>
    <cellStyle name="Comma 8 3 3 4 2 2" xfId="53515"/>
    <cellStyle name="Comma 8 3 3 4 2 3" xfId="53516"/>
    <cellStyle name="Comma 8 3 3 4 3" xfId="53517"/>
    <cellStyle name="Comma 8 3 3 4 3 2" xfId="53518"/>
    <cellStyle name="Comma 8 3 3 4 3 3" xfId="53519"/>
    <cellStyle name="Comma 8 3 3 4 4" xfId="53520"/>
    <cellStyle name="Comma 8 3 3 4 4 2" xfId="53521"/>
    <cellStyle name="Comma 8 3 3 4 5" xfId="53522"/>
    <cellStyle name="Comma 8 3 3 4 6" xfId="53523"/>
    <cellStyle name="Comma 8 3 3 5" xfId="53524"/>
    <cellStyle name="Comma 8 3 3 5 2" xfId="53525"/>
    <cellStyle name="Comma 8 3 3 5 2 2" xfId="53526"/>
    <cellStyle name="Comma 8 3 3 5 2 3" xfId="53527"/>
    <cellStyle name="Comma 8 3 3 5 3" xfId="53528"/>
    <cellStyle name="Comma 8 3 3 5 3 2" xfId="53529"/>
    <cellStyle name="Comma 8 3 3 5 4" xfId="53530"/>
    <cellStyle name="Comma 8 3 3 5 5" xfId="53531"/>
    <cellStyle name="Comma 8 3 3 6" xfId="53532"/>
    <cellStyle name="Comma 8 3 3 6 2" xfId="53533"/>
    <cellStyle name="Comma 8 3 3 6 3" xfId="53534"/>
    <cellStyle name="Comma 8 3 3 7" xfId="53535"/>
    <cellStyle name="Comma 8 3 3 7 2" xfId="53536"/>
    <cellStyle name="Comma 8 3 3 7 3" xfId="53537"/>
    <cellStyle name="Comma 8 3 3 8" xfId="53538"/>
    <cellStyle name="Comma 8 3 3 8 2" xfId="53539"/>
    <cellStyle name="Comma 8 3 3 9" xfId="53540"/>
    <cellStyle name="Comma 8 3 4" xfId="9977"/>
    <cellStyle name="Comma 8 3 4 2" xfId="53541"/>
    <cellStyle name="Comma 8 3 4 2 2" xfId="53542"/>
    <cellStyle name="Comma 8 3 4 2 2 2" xfId="53543"/>
    <cellStyle name="Comma 8 3 4 2 2 3" xfId="53544"/>
    <cellStyle name="Comma 8 3 4 2 3" xfId="53545"/>
    <cellStyle name="Comma 8 3 4 2 3 2" xfId="53546"/>
    <cellStyle name="Comma 8 3 4 2 3 3" xfId="53547"/>
    <cellStyle name="Comma 8 3 4 2 4" xfId="53548"/>
    <cellStyle name="Comma 8 3 4 2 4 2" xfId="53549"/>
    <cellStyle name="Comma 8 3 4 2 5" xfId="53550"/>
    <cellStyle name="Comma 8 3 4 2 6" xfId="53551"/>
    <cellStyle name="Comma 8 3 4 3" xfId="53552"/>
    <cellStyle name="Comma 8 3 4 3 2" xfId="53553"/>
    <cellStyle name="Comma 8 3 4 3 2 2" xfId="53554"/>
    <cellStyle name="Comma 8 3 4 3 2 3" xfId="53555"/>
    <cellStyle name="Comma 8 3 4 3 3" xfId="53556"/>
    <cellStyle name="Comma 8 3 4 3 3 2" xfId="53557"/>
    <cellStyle name="Comma 8 3 4 3 3 3" xfId="53558"/>
    <cellStyle name="Comma 8 3 4 3 4" xfId="53559"/>
    <cellStyle name="Comma 8 3 4 3 4 2" xfId="53560"/>
    <cellStyle name="Comma 8 3 4 3 5" xfId="53561"/>
    <cellStyle name="Comma 8 3 4 3 6" xfId="53562"/>
    <cellStyle name="Comma 8 3 4 4" xfId="53563"/>
    <cellStyle name="Comma 8 3 4 4 2" xfId="53564"/>
    <cellStyle name="Comma 8 3 4 4 2 2" xfId="53565"/>
    <cellStyle name="Comma 8 3 4 4 2 3" xfId="53566"/>
    <cellStyle name="Comma 8 3 4 4 3" xfId="53567"/>
    <cellStyle name="Comma 8 3 4 4 3 2" xfId="53568"/>
    <cellStyle name="Comma 8 3 4 4 4" xfId="53569"/>
    <cellStyle name="Comma 8 3 4 4 5" xfId="53570"/>
    <cellStyle name="Comma 8 3 4 5" xfId="53571"/>
    <cellStyle name="Comma 8 3 4 5 2" xfId="53572"/>
    <cellStyle name="Comma 8 3 4 5 3" xfId="53573"/>
    <cellStyle name="Comma 8 3 4 6" xfId="53574"/>
    <cellStyle name="Comma 8 3 4 6 2" xfId="53575"/>
    <cellStyle name="Comma 8 3 4 6 3" xfId="53576"/>
    <cellStyle name="Comma 8 3 4 7" xfId="53577"/>
    <cellStyle name="Comma 8 3 4 7 2" xfId="53578"/>
    <cellStyle name="Comma 8 3 4 8" xfId="53579"/>
    <cellStyle name="Comma 8 3 4 9" xfId="53580"/>
    <cellStyle name="Comma 8 3 5" xfId="9978"/>
    <cellStyle name="Comma 8 3 5 2" xfId="53581"/>
    <cellStyle name="Comma 8 3 5 2 2" xfId="53582"/>
    <cellStyle name="Comma 8 3 5 2 2 2" xfId="53583"/>
    <cellStyle name="Comma 8 3 5 2 2 3" xfId="53584"/>
    <cellStyle name="Comma 8 3 5 2 3" xfId="53585"/>
    <cellStyle name="Comma 8 3 5 2 3 2" xfId="53586"/>
    <cellStyle name="Comma 8 3 5 2 3 3" xfId="53587"/>
    <cellStyle name="Comma 8 3 5 2 4" xfId="53588"/>
    <cellStyle name="Comma 8 3 5 2 4 2" xfId="53589"/>
    <cellStyle name="Comma 8 3 5 2 5" xfId="53590"/>
    <cellStyle name="Comma 8 3 5 2 6" xfId="53591"/>
    <cellStyle name="Comma 8 3 5 3" xfId="53592"/>
    <cellStyle name="Comma 8 3 5 3 2" xfId="53593"/>
    <cellStyle name="Comma 8 3 5 3 2 2" xfId="53594"/>
    <cellStyle name="Comma 8 3 5 3 2 3" xfId="53595"/>
    <cellStyle name="Comma 8 3 5 3 3" xfId="53596"/>
    <cellStyle name="Comma 8 3 5 3 3 2" xfId="53597"/>
    <cellStyle name="Comma 8 3 5 3 3 3" xfId="53598"/>
    <cellStyle name="Comma 8 3 5 3 4" xfId="53599"/>
    <cellStyle name="Comma 8 3 5 3 4 2" xfId="53600"/>
    <cellStyle name="Comma 8 3 5 3 5" xfId="53601"/>
    <cellStyle name="Comma 8 3 5 3 6" xfId="53602"/>
    <cellStyle name="Comma 8 3 5 4" xfId="53603"/>
    <cellStyle name="Comma 8 3 5 4 2" xfId="53604"/>
    <cellStyle name="Comma 8 3 5 4 2 2" xfId="53605"/>
    <cellStyle name="Comma 8 3 5 4 2 3" xfId="53606"/>
    <cellStyle name="Comma 8 3 5 4 3" xfId="53607"/>
    <cellStyle name="Comma 8 3 5 4 3 2" xfId="53608"/>
    <cellStyle name="Comma 8 3 5 4 4" xfId="53609"/>
    <cellStyle name="Comma 8 3 5 4 5" xfId="53610"/>
    <cellStyle name="Comma 8 3 5 5" xfId="53611"/>
    <cellStyle name="Comma 8 3 5 5 2" xfId="53612"/>
    <cellStyle name="Comma 8 3 5 5 3" xfId="53613"/>
    <cellStyle name="Comma 8 3 5 6" xfId="53614"/>
    <cellStyle name="Comma 8 3 5 6 2" xfId="53615"/>
    <cellStyle name="Comma 8 3 5 6 3" xfId="53616"/>
    <cellStyle name="Comma 8 3 5 7" xfId="53617"/>
    <cellStyle name="Comma 8 3 5 7 2" xfId="53618"/>
    <cellStyle name="Comma 8 3 5 8" xfId="53619"/>
    <cellStyle name="Comma 8 3 5 9" xfId="53620"/>
    <cellStyle name="Comma 8 3 6" xfId="53621"/>
    <cellStyle name="Comma 8 3 6 2" xfId="53622"/>
    <cellStyle name="Comma 8 3 6 2 2" xfId="53623"/>
    <cellStyle name="Comma 8 3 6 2 3" xfId="53624"/>
    <cellStyle name="Comma 8 3 6 3" xfId="53625"/>
    <cellStyle name="Comma 8 3 6 3 2" xfId="53626"/>
    <cellStyle name="Comma 8 3 6 3 3" xfId="53627"/>
    <cellStyle name="Comma 8 3 6 4" xfId="53628"/>
    <cellStyle name="Comma 8 3 6 4 2" xfId="53629"/>
    <cellStyle name="Comma 8 3 6 5" xfId="53630"/>
    <cellStyle name="Comma 8 3 6 6" xfId="53631"/>
    <cellStyle name="Comma 8 3 7" xfId="53632"/>
    <cellStyle name="Comma 8 3 7 2" xfId="53633"/>
    <cellStyle name="Comma 8 3 7 2 2" xfId="53634"/>
    <cellStyle name="Comma 8 3 7 2 3" xfId="53635"/>
    <cellStyle name="Comma 8 3 7 3" xfId="53636"/>
    <cellStyle name="Comma 8 3 7 3 2" xfId="53637"/>
    <cellStyle name="Comma 8 3 7 3 3" xfId="53638"/>
    <cellStyle name="Comma 8 3 7 4" xfId="53639"/>
    <cellStyle name="Comma 8 3 7 4 2" xfId="53640"/>
    <cellStyle name="Comma 8 3 7 5" xfId="53641"/>
    <cellStyle name="Comma 8 3 7 6" xfId="53642"/>
    <cellStyle name="Comma 8 3 8" xfId="53643"/>
    <cellStyle name="Comma 8 3 8 2" xfId="53644"/>
    <cellStyle name="Comma 8 3 8 2 2" xfId="53645"/>
    <cellStyle name="Comma 8 3 8 2 3" xfId="53646"/>
    <cellStyle name="Comma 8 3 8 3" xfId="53647"/>
    <cellStyle name="Comma 8 3 8 3 2" xfId="53648"/>
    <cellStyle name="Comma 8 3 8 4" xfId="53649"/>
    <cellStyle name="Comma 8 3 8 5" xfId="53650"/>
    <cellStyle name="Comma 8 3 9" xfId="53651"/>
    <cellStyle name="Comma 8 3 9 2" xfId="53652"/>
    <cellStyle name="Comma 8 3 9 3" xfId="53653"/>
    <cellStyle name="Comma 8 4" xfId="3942"/>
    <cellStyle name="Comma 8 4 10" xfId="53654"/>
    <cellStyle name="Comma 8 4 10 2" xfId="53655"/>
    <cellStyle name="Comma 8 4 11" xfId="53656"/>
    <cellStyle name="Comma 8 4 12" xfId="53657"/>
    <cellStyle name="Comma 8 4 13" xfId="53658"/>
    <cellStyle name="Comma 8 4 2" xfId="9979"/>
    <cellStyle name="Comma 8 4 2 10" xfId="53659"/>
    <cellStyle name="Comma 8 4 2 2" xfId="53660"/>
    <cellStyle name="Comma 8 4 2 2 2" xfId="53661"/>
    <cellStyle name="Comma 8 4 2 2 2 2" xfId="53662"/>
    <cellStyle name="Comma 8 4 2 2 2 2 2" xfId="53663"/>
    <cellStyle name="Comma 8 4 2 2 2 2 3" xfId="53664"/>
    <cellStyle name="Comma 8 4 2 2 2 3" xfId="53665"/>
    <cellStyle name="Comma 8 4 2 2 2 3 2" xfId="53666"/>
    <cellStyle name="Comma 8 4 2 2 2 3 3" xfId="53667"/>
    <cellStyle name="Comma 8 4 2 2 2 4" xfId="53668"/>
    <cellStyle name="Comma 8 4 2 2 2 4 2" xfId="53669"/>
    <cellStyle name="Comma 8 4 2 2 2 5" xfId="53670"/>
    <cellStyle name="Comma 8 4 2 2 2 6" xfId="53671"/>
    <cellStyle name="Comma 8 4 2 2 3" xfId="53672"/>
    <cellStyle name="Comma 8 4 2 2 3 2" xfId="53673"/>
    <cellStyle name="Comma 8 4 2 2 3 2 2" xfId="53674"/>
    <cellStyle name="Comma 8 4 2 2 3 2 3" xfId="53675"/>
    <cellStyle name="Comma 8 4 2 2 3 3" xfId="53676"/>
    <cellStyle name="Comma 8 4 2 2 3 3 2" xfId="53677"/>
    <cellStyle name="Comma 8 4 2 2 3 3 3" xfId="53678"/>
    <cellStyle name="Comma 8 4 2 2 3 4" xfId="53679"/>
    <cellStyle name="Comma 8 4 2 2 3 4 2" xfId="53680"/>
    <cellStyle name="Comma 8 4 2 2 3 5" xfId="53681"/>
    <cellStyle name="Comma 8 4 2 2 3 6" xfId="53682"/>
    <cellStyle name="Comma 8 4 2 2 4" xfId="53683"/>
    <cellStyle name="Comma 8 4 2 2 4 2" xfId="53684"/>
    <cellStyle name="Comma 8 4 2 2 4 2 2" xfId="53685"/>
    <cellStyle name="Comma 8 4 2 2 4 2 3" xfId="53686"/>
    <cellStyle name="Comma 8 4 2 2 4 3" xfId="53687"/>
    <cellStyle name="Comma 8 4 2 2 4 3 2" xfId="53688"/>
    <cellStyle name="Comma 8 4 2 2 4 4" xfId="53689"/>
    <cellStyle name="Comma 8 4 2 2 4 5" xfId="53690"/>
    <cellStyle name="Comma 8 4 2 2 5" xfId="53691"/>
    <cellStyle name="Comma 8 4 2 2 5 2" xfId="53692"/>
    <cellStyle name="Comma 8 4 2 2 5 3" xfId="53693"/>
    <cellStyle name="Comma 8 4 2 2 6" xfId="53694"/>
    <cellStyle name="Comma 8 4 2 2 6 2" xfId="53695"/>
    <cellStyle name="Comma 8 4 2 2 6 3" xfId="53696"/>
    <cellStyle name="Comma 8 4 2 2 7" xfId="53697"/>
    <cellStyle name="Comma 8 4 2 2 7 2" xfId="53698"/>
    <cellStyle name="Comma 8 4 2 2 8" xfId="53699"/>
    <cellStyle name="Comma 8 4 2 2 9" xfId="53700"/>
    <cellStyle name="Comma 8 4 2 3" xfId="53701"/>
    <cellStyle name="Comma 8 4 2 3 2" xfId="53702"/>
    <cellStyle name="Comma 8 4 2 3 2 2" xfId="53703"/>
    <cellStyle name="Comma 8 4 2 3 2 3" xfId="53704"/>
    <cellStyle name="Comma 8 4 2 3 3" xfId="53705"/>
    <cellStyle name="Comma 8 4 2 3 3 2" xfId="53706"/>
    <cellStyle name="Comma 8 4 2 3 3 3" xfId="53707"/>
    <cellStyle name="Comma 8 4 2 3 4" xfId="53708"/>
    <cellStyle name="Comma 8 4 2 3 4 2" xfId="53709"/>
    <cellStyle name="Comma 8 4 2 3 5" xfId="53710"/>
    <cellStyle name="Comma 8 4 2 3 6" xfId="53711"/>
    <cellStyle name="Comma 8 4 2 4" xfId="53712"/>
    <cellStyle name="Comma 8 4 2 4 2" xfId="53713"/>
    <cellStyle name="Comma 8 4 2 4 2 2" xfId="53714"/>
    <cellStyle name="Comma 8 4 2 4 2 3" xfId="53715"/>
    <cellStyle name="Comma 8 4 2 4 3" xfId="53716"/>
    <cellStyle name="Comma 8 4 2 4 3 2" xfId="53717"/>
    <cellStyle name="Comma 8 4 2 4 3 3" xfId="53718"/>
    <cellStyle name="Comma 8 4 2 4 4" xfId="53719"/>
    <cellStyle name="Comma 8 4 2 4 4 2" xfId="53720"/>
    <cellStyle name="Comma 8 4 2 4 5" xfId="53721"/>
    <cellStyle name="Comma 8 4 2 4 6" xfId="53722"/>
    <cellStyle name="Comma 8 4 2 5" xfId="53723"/>
    <cellStyle name="Comma 8 4 2 5 2" xfId="53724"/>
    <cellStyle name="Comma 8 4 2 5 2 2" xfId="53725"/>
    <cellStyle name="Comma 8 4 2 5 2 3" xfId="53726"/>
    <cellStyle name="Comma 8 4 2 5 3" xfId="53727"/>
    <cellStyle name="Comma 8 4 2 5 3 2" xfId="53728"/>
    <cellStyle name="Comma 8 4 2 5 4" xfId="53729"/>
    <cellStyle name="Comma 8 4 2 5 5" xfId="53730"/>
    <cellStyle name="Comma 8 4 2 6" xfId="53731"/>
    <cellStyle name="Comma 8 4 2 6 2" xfId="53732"/>
    <cellStyle name="Comma 8 4 2 6 3" xfId="53733"/>
    <cellStyle name="Comma 8 4 2 7" xfId="53734"/>
    <cellStyle name="Comma 8 4 2 7 2" xfId="53735"/>
    <cellStyle name="Comma 8 4 2 7 3" xfId="53736"/>
    <cellStyle name="Comma 8 4 2 8" xfId="53737"/>
    <cellStyle name="Comma 8 4 2 8 2" xfId="53738"/>
    <cellStyle name="Comma 8 4 2 9" xfId="53739"/>
    <cellStyle name="Comma 8 4 3" xfId="9980"/>
    <cellStyle name="Comma 8 4 3 2" xfId="9981"/>
    <cellStyle name="Comma 8 4 3 2 2" xfId="53740"/>
    <cellStyle name="Comma 8 4 3 2 2 2" xfId="53741"/>
    <cellStyle name="Comma 8 4 3 2 2 3" xfId="53742"/>
    <cellStyle name="Comma 8 4 3 2 3" xfId="53743"/>
    <cellStyle name="Comma 8 4 3 2 3 2" xfId="53744"/>
    <cellStyle name="Comma 8 4 3 2 3 3" xfId="53745"/>
    <cellStyle name="Comma 8 4 3 2 4" xfId="53746"/>
    <cellStyle name="Comma 8 4 3 2 4 2" xfId="53747"/>
    <cellStyle name="Comma 8 4 3 2 5" xfId="53748"/>
    <cellStyle name="Comma 8 4 3 2 6" xfId="53749"/>
    <cellStyle name="Comma 8 4 3 3" xfId="53750"/>
    <cellStyle name="Comma 8 4 3 3 2" xfId="53751"/>
    <cellStyle name="Comma 8 4 3 3 2 2" xfId="53752"/>
    <cellStyle name="Comma 8 4 3 3 2 3" xfId="53753"/>
    <cellStyle name="Comma 8 4 3 3 3" xfId="53754"/>
    <cellStyle name="Comma 8 4 3 3 3 2" xfId="53755"/>
    <cellStyle name="Comma 8 4 3 3 3 3" xfId="53756"/>
    <cellStyle name="Comma 8 4 3 3 4" xfId="53757"/>
    <cellStyle name="Comma 8 4 3 3 4 2" xfId="53758"/>
    <cellStyle name="Comma 8 4 3 3 5" xfId="53759"/>
    <cellStyle name="Comma 8 4 3 3 6" xfId="53760"/>
    <cellStyle name="Comma 8 4 3 4" xfId="53761"/>
    <cellStyle name="Comma 8 4 3 4 2" xfId="53762"/>
    <cellStyle name="Comma 8 4 3 4 2 2" xfId="53763"/>
    <cellStyle name="Comma 8 4 3 4 2 3" xfId="53764"/>
    <cellStyle name="Comma 8 4 3 4 3" xfId="53765"/>
    <cellStyle name="Comma 8 4 3 4 3 2" xfId="53766"/>
    <cellStyle name="Comma 8 4 3 4 4" xfId="53767"/>
    <cellStyle name="Comma 8 4 3 4 5" xfId="53768"/>
    <cellStyle name="Comma 8 4 3 5" xfId="53769"/>
    <cellStyle name="Comma 8 4 3 5 2" xfId="53770"/>
    <cellStyle name="Comma 8 4 3 5 3" xfId="53771"/>
    <cellStyle name="Comma 8 4 3 6" xfId="53772"/>
    <cellStyle name="Comma 8 4 3 6 2" xfId="53773"/>
    <cellStyle name="Comma 8 4 3 6 3" xfId="53774"/>
    <cellStyle name="Comma 8 4 3 7" xfId="53775"/>
    <cellStyle name="Comma 8 4 3 7 2" xfId="53776"/>
    <cellStyle name="Comma 8 4 3 8" xfId="53777"/>
    <cellStyle name="Comma 8 4 3 9" xfId="53778"/>
    <cellStyle name="Comma 8 4 4" xfId="9982"/>
    <cellStyle name="Comma 8 4 4 2" xfId="53779"/>
    <cellStyle name="Comma 8 4 4 2 2" xfId="53780"/>
    <cellStyle name="Comma 8 4 4 2 2 2" xfId="53781"/>
    <cellStyle name="Comma 8 4 4 2 2 3" xfId="53782"/>
    <cellStyle name="Comma 8 4 4 2 3" xfId="53783"/>
    <cellStyle name="Comma 8 4 4 2 3 2" xfId="53784"/>
    <cellStyle name="Comma 8 4 4 2 3 3" xfId="53785"/>
    <cellStyle name="Comma 8 4 4 2 4" xfId="53786"/>
    <cellStyle name="Comma 8 4 4 2 4 2" xfId="53787"/>
    <cellStyle name="Comma 8 4 4 2 5" xfId="53788"/>
    <cellStyle name="Comma 8 4 4 2 6" xfId="53789"/>
    <cellStyle name="Comma 8 4 4 3" xfId="53790"/>
    <cellStyle name="Comma 8 4 4 3 2" xfId="53791"/>
    <cellStyle name="Comma 8 4 4 3 2 2" xfId="53792"/>
    <cellStyle name="Comma 8 4 4 3 2 3" xfId="53793"/>
    <cellStyle name="Comma 8 4 4 3 3" xfId="53794"/>
    <cellStyle name="Comma 8 4 4 3 3 2" xfId="53795"/>
    <cellStyle name="Comma 8 4 4 3 3 3" xfId="53796"/>
    <cellStyle name="Comma 8 4 4 3 4" xfId="53797"/>
    <cellStyle name="Comma 8 4 4 3 4 2" xfId="53798"/>
    <cellStyle name="Comma 8 4 4 3 5" xfId="53799"/>
    <cellStyle name="Comma 8 4 4 3 6" xfId="53800"/>
    <cellStyle name="Comma 8 4 4 4" xfId="53801"/>
    <cellStyle name="Comma 8 4 4 4 2" xfId="53802"/>
    <cellStyle name="Comma 8 4 4 4 2 2" xfId="53803"/>
    <cellStyle name="Comma 8 4 4 4 2 3" xfId="53804"/>
    <cellStyle name="Comma 8 4 4 4 3" xfId="53805"/>
    <cellStyle name="Comma 8 4 4 4 3 2" xfId="53806"/>
    <cellStyle name="Comma 8 4 4 4 4" xfId="53807"/>
    <cellStyle name="Comma 8 4 4 4 5" xfId="53808"/>
    <cellStyle name="Comma 8 4 4 5" xfId="53809"/>
    <cellStyle name="Comma 8 4 4 5 2" xfId="53810"/>
    <cellStyle name="Comma 8 4 4 5 3" xfId="53811"/>
    <cellStyle name="Comma 8 4 4 6" xfId="53812"/>
    <cellStyle name="Comma 8 4 4 6 2" xfId="53813"/>
    <cellStyle name="Comma 8 4 4 6 3" xfId="53814"/>
    <cellStyle name="Comma 8 4 4 7" xfId="53815"/>
    <cellStyle name="Comma 8 4 4 7 2" xfId="53816"/>
    <cellStyle name="Comma 8 4 4 8" xfId="53817"/>
    <cellStyle name="Comma 8 4 4 9" xfId="53818"/>
    <cellStyle name="Comma 8 4 5" xfId="9983"/>
    <cellStyle name="Comma 8 4 5 2" xfId="53819"/>
    <cellStyle name="Comma 8 4 5 2 2" xfId="53820"/>
    <cellStyle name="Comma 8 4 5 2 3" xfId="53821"/>
    <cellStyle name="Comma 8 4 5 3" xfId="53822"/>
    <cellStyle name="Comma 8 4 5 3 2" xfId="53823"/>
    <cellStyle name="Comma 8 4 5 3 3" xfId="53824"/>
    <cellStyle name="Comma 8 4 5 4" xfId="53825"/>
    <cellStyle name="Comma 8 4 5 4 2" xfId="53826"/>
    <cellStyle name="Comma 8 4 5 5" xfId="53827"/>
    <cellStyle name="Comma 8 4 5 6" xfId="53828"/>
    <cellStyle name="Comma 8 4 6" xfId="53829"/>
    <cellStyle name="Comma 8 4 6 2" xfId="53830"/>
    <cellStyle name="Comma 8 4 6 2 2" xfId="53831"/>
    <cellStyle name="Comma 8 4 6 2 3" xfId="53832"/>
    <cellStyle name="Comma 8 4 6 3" xfId="53833"/>
    <cellStyle name="Comma 8 4 6 3 2" xfId="53834"/>
    <cellStyle name="Comma 8 4 6 3 3" xfId="53835"/>
    <cellStyle name="Comma 8 4 6 4" xfId="53836"/>
    <cellStyle name="Comma 8 4 6 4 2" xfId="53837"/>
    <cellStyle name="Comma 8 4 6 5" xfId="53838"/>
    <cellStyle name="Comma 8 4 6 6" xfId="53839"/>
    <cellStyle name="Comma 8 4 7" xfId="53840"/>
    <cellStyle name="Comma 8 4 7 2" xfId="53841"/>
    <cellStyle name="Comma 8 4 7 2 2" xfId="53842"/>
    <cellStyle name="Comma 8 4 7 2 3" xfId="53843"/>
    <cellStyle name="Comma 8 4 7 3" xfId="53844"/>
    <cellStyle name="Comma 8 4 7 3 2" xfId="53845"/>
    <cellStyle name="Comma 8 4 7 4" xfId="53846"/>
    <cellStyle name="Comma 8 4 7 5" xfId="53847"/>
    <cellStyle name="Comma 8 4 8" xfId="53848"/>
    <cellStyle name="Comma 8 4 8 2" xfId="53849"/>
    <cellStyle name="Comma 8 4 8 3" xfId="53850"/>
    <cellStyle name="Comma 8 4 9" xfId="53851"/>
    <cellStyle name="Comma 8 4 9 2" xfId="53852"/>
    <cellStyle name="Comma 8 4 9 3" xfId="53853"/>
    <cellStyle name="Comma 8 5" xfId="3943"/>
    <cellStyle name="Comma 8 5 10" xfId="53854"/>
    <cellStyle name="Comma 8 5 2" xfId="9984"/>
    <cellStyle name="Comma 8 5 2 2" xfId="53855"/>
    <cellStyle name="Comma 8 5 2 2 2" xfId="53856"/>
    <cellStyle name="Comma 8 5 2 2 2 2" xfId="53857"/>
    <cellStyle name="Comma 8 5 2 2 2 3" xfId="53858"/>
    <cellStyle name="Comma 8 5 2 2 3" xfId="53859"/>
    <cellStyle name="Comma 8 5 2 2 3 2" xfId="53860"/>
    <cellStyle name="Comma 8 5 2 2 3 3" xfId="53861"/>
    <cellStyle name="Comma 8 5 2 2 4" xfId="53862"/>
    <cellStyle name="Comma 8 5 2 2 4 2" xfId="53863"/>
    <cellStyle name="Comma 8 5 2 2 5" xfId="53864"/>
    <cellStyle name="Comma 8 5 2 2 6" xfId="53865"/>
    <cellStyle name="Comma 8 5 2 3" xfId="53866"/>
    <cellStyle name="Comma 8 5 2 3 2" xfId="53867"/>
    <cellStyle name="Comma 8 5 2 3 2 2" xfId="53868"/>
    <cellStyle name="Comma 8 5 2 3 2 3" xfId="53869"/>
    <cellStyle name="Comma 8 5 2 3 3" xfId="53870"/>
    <cellStyle name="Comma 8 5 2 3 3 2" xfId="53871"/>
    <cellStyle name="Comma 8 5 2 3 3 3" xfId="53872"/>
    <cellStyle name="Comma 8 5 2 3 4" xfId="53873"/>
    <cellStyle name="Comma 8 5 2 3 4 2" xfId="53874"/>
    <cellStyle name="Comma 8 5 2 3 5" xfId="53875"/>
    <cellStyle name="Comma 8 5 2 3 6" xfId="53876"/>
    <cellStyle name="Comma 8 5 2 4" xfId="53877"/>
    <cellStyle name="Comma 8 5 2 4 2" xfId="53878"/>
    <cellStyle name="Comma 8 5 2 4 2 2" xfId="53879"/>
    <cellStyle name="Comma 8 5 2 4 2 3" xfId="53880"/>
    <cellStyle name="Comma 8 5 2 4 3" xfId="53881"/>
    <cellStyle name="Comma 8 5 2 4 3 2" xfId="53882"/>
    <cellStyle name="Comma 8 5 2 4 4" xfId="53883"/>
    <cellStyle name="Comma 8 5 2 4 5" xfId="53884"/>
    <cellStyle name="Comma 8 5 2 5" xfId="53885"/>
    <cellStyle name="Comma 8 5 2 5 2" xfId="53886"/>
    <cellStyle name="Comma 8 5 2 5 3" xfId="53887"/>
    <cellStyle name="Comma 8 5 2 6" xfId="53888"/>
    <cellStyle name="Comma 8 5 2 6 2" xfId="53889"/>
    <cellStyle name="Comma 8 5 2 6 3" xfId="53890"/>
    <cellStyle name="Comma 8 5 2 7" xfId="53891"/>
    <cellStyle name="Comma 8 5 2 7 2" xfId="53892"/>
    <cellStyle name="Comma 8 5 2 8" xfId="53893"/>
    <cellStyle name="Comma 8 5 2 9" xfId="53894"/>
    <cellStyle name="Comma 8 5 3" xfId="53895"/>
    <cellStyle name="Comma 8 5 3 2" xfId="53896"/>
    <cellStyle name="Comma 8 5 3 2 2" xfId="53897"/>
    <cellStyle name="Comma 8 5 3 2 3" xfId="53898"/>
    <cellStyle name="Comma 8 5 3 3" xfId="53899"/>
    <cellStyle name="Comma 8 5 3 3 2" xfId="53900"/>
    <cellStyle name="Comma 8 5 3 3 3" xfId="53901"/>
    <cellStyle name="Comma 8 5 3 4" xfId="53902"/>
    <cellStyle name="Comma 8 5 3 4 2" xfId="53903"/>
    <cellStyle name="Comma 8 5 3 5" xfId="53904"/>
    <cellStyle name="Comma 8 5 3 6" xfId="53905"/>
    <cellStyle name="Comma 8 5 4" xfId="53906"/>
    <cellStyle name="Comma 8 5 4 2" xfId="53907"/>
    <cellStyle name="Comma 8 5 4 2 2" xfId="53908"/>
    <cellStyle name="Comma 8 5 4 2 3" xfId="53909"/>
    <cellStyle name="Comma 8 5 4 3" xfId="53910"/>
    <cellStyle name="Comma 8 5 4 3 2" xfId="53911"/>
    <cellStyle name="Comma 8 5 4 3 3" xfId="53912"/>
    <cellStyle name="Comma 8 5 4 4" xfId="53913"/>
    <cellStyle name="Comma 8 5 4 4 2" xfId="53914"/>
    <cellStyle name="Comma 8 5 4 5" xfId="53915"/>
    <cellStyle name="Comma 8 5 4 6" xfId="53916"/>
    <cellStyle name="Comma 8 5 5" xfId="53917"/>
    <cellStyle name="Comma 8 5 5 2" xfId="53918"/>
    <cellStyle name="Comma 8 5 5 2 2" xfId="53919"/>
    <cellStyle name="Comma 8 5 5 2 3" xfId="53920"/>
    <cellStyle name="Comma 8 5 5 3" xfId="53921"/>
    <cellStyle name="Comma 8 5 5 3 2" xfId="53922"/>
    <cellStyle name="Comma 8 5 5 4" xfId="53923"/>
    <cellStyle name="Comma 8 5 5 5" xfId="53924"/>
    <cellStyle name="Comma 8 5 6" xfId="53925"/>
    <cellStyle name="Comma 8 5 6 2" xfId="53926"/>
    <cellStyle name="Comma 8 5 6 3" xfId="53927"/>
    <cellStyle name="Comma 8 5 7" xfId="53928"/>
    <cellStyle name="Comma 8 5 7 2" xfId="53929"/>
    <cellStyle name="Comma 8 5 7 3" xfId="53930"/>
    <cellStyle name="Comma 8 5 8" xfId="53931"/>
    <cellStyle name="Comma 8 5 8 2" xfId="53932"/>
    <cellStyle name="Comma 8 5 9" xfId="53933"/>
    <cellStyle name="Comma 8 6" xfId="9985"/>
    <cellStyle name="Comma 8 6 2" xfId="53934"/>
    <cellStyle name="Comma 8 6 2 2" xfId="53935"/>
    <cellStyle name="Comma 8 6 2 2 2" xfId="53936"/>
    <cellStyle name="Comma 8 6 2 2 3" xfId="53937"/>
    <cellStyle name="Comma 8 6 2 3" xfId="53938"/>
    <cellStyle name="Comma 8 6 2 3 2" xfId="53939"/>
    <cellStyle name="Comma 8 6 2 3 3" xfId="53940"/>
    <cellStyle name="Comma 8 6 2 4" xfId="53941"/>
    <cellStyle name="Comma 8 6 2 4 2" xfId="53942"/>
    <cellStyle name="Comma 8 6 2 5" xfId="53943"/>
    <cellStyle name="Comma 8 6 2 6" xfId="53944"/>
    <cellStyle name="Comma 8 6 3" xfId="53945"/>
    <cellStyle name="Comma 8 6 3 2" xfId="53946"/>
    <cellStyle name="Comma 8 6 3 2 2" xfId="53947"/>
    <cellStyle name="Comma 8 6 3 2 3" xfId="53948"/>
    <cellStyle name="Comma 8 6 3 3" xfId="53949"/>
    <cellStyle name="Comma 8 6 3 3 2" xfId="53950"/>
    <cellStyle name="Comma 8 6 3 3 3" xfId="53951"/>
    <cellStyle name="Comma 8 6 3 4" xfId="53952"/>
    <cellStyle name="Comma 8 6 3 4 2" xfId="53953"/>
    <cellStyle name="Comma 8 6 3 5" xfId="53954"/>
    <cellStyle name="Comma 8 6 3 6" xfId="53955"/>
    <cellStyle name="Comma 8 6 4" xfId="53956"/>
    <cellStyle name="Comma 8 6 4 2" xfId="53957"/>
    <cellStyle name="Comma 8 6 4 2 2" xfId="53958"/>
    <cellStyle name="Comma 8 6 4 2 3" xfId="53959"/>
    <cellStyle name="Comma 8 6 4 3" xfId="53960"/>
    <cellStyle name="Comma 8 6 4 3 2" xfId="53961"/>
    <cellStyle name="Comma 8 6 4 4" xfId="53962"/>
    <cellStyle name="Comma 8 6 4 5" xfId="53963"/>
    <cellStyle name="Comma 8 6 5" xfId="53964"/>
    <cellStyle name="Comma 8 6 5 2" xfId="53965"/>
    <cellStyle name="Comma 8 6 5 3" xfId="53966"/>
    <cellStyle name="Comma 8 6 6" xfId="53967"/>
    <cellStyle name="Comma 8 6 6 2" xfId="53968"/>
    <cellStyle name="Comma 8 6 6 3" xfId="53969"/>
    <cellStyle name="Comma 8 6 7" xfId="53970"/>
    <cellStyle name="Comma 8 6 7 2" xfId="53971"/>
    <cellStyle name="Comma 8 6 8" xfId="53972"/>
    <cellStyle name="Comma 8 6 9" xfId="53973"/>
    <cellStyle name="Comma 8 7" xfId="9986"/>
    <cellStyle name="Comma 8 7 2" xfId="53974"/>
    <cellStyle name="Comma 8 7 2 2" xfId="53975"/>
    <cellStyle name="Comma 8 7 2 2 2" xfId="53976"/>
    <cellStyle name="Comma 8 7 2 2 3" xfId="53977"/>
    <cellStyle name="Comma 8 7 2 3" xfId="53978"/>
    <cellStyle name="Comma 8 7 2 3 2" xfId="53979"/>
    <cellStyle name="Comma 8 7 2 3 3" xfId="53980"/>
    <cellStyle name="Comma 8 7 2 4" xfId="53981"/>
    <cellStyle name="Comma 8 7 2 4 2" xfId="53982"/>
    <cellStyle name="Comma 8 7 2 5" xfId="53983"/>
    <cellStyle name="Comma 8 7 2 6" xfId="53984"/>
    <cellStyle name="Comma 8 7 3" xfId="53985"/>
    <cellStyle name="Comma 8 7 3 2" xfId="53986"/>
    <cellStyle name="Comma 8 7 3 2 2" xfId="53987"/>
    <cellStyle name="Comma 8 7 3 2 3" xfId="53988"/>
    <cellStyle name="Comma 8 7 3 3" xfId="53989"/>
    <cellStyle name="Comma 8 7 3 3 2" xfId="53990"/>
    <cellStyle name="Comma 8 7 3 3 3" xfId="53991"/>
    <cellStyle name="Comma 8 7 3 4" xfId="53992"/>
    <cellStyle name="Comma 8 7 3 4 2" xfId="53993"/>
    <cellStyle name="Comma 8 7 3 5" xfId="53994"/>
    <cellStyle name="Comma 8 7 3 6" xfId="53995"/>
    <cellStyle name="Comma 8 7 4" xfId="53996"/>
    <cellStyle name="Comma 8 7 4 2" xfId="53997"/>
    <cellStyle name="Comma 8 7 4 2 2" xfId="53998"/>
    <cellStyle name="Comma 8 7 4 2 3" xfId="53999"/>
    <cellStyle name="Comma 8 7 4 3" xfId="54000"/>
    <cellStyle name="Comma 8 7 4 3 2" xfId="54001"/>
    <cellStyle name="Comma 8 7 4 4" xfId="54002"/>
    <cellStyle name="Comma 8 7 4 5" xfId="54003"/>
    <cellStyle name="Comma 8 7 5" xfId="54004"/>
    <cellStyle name="Comma 8 7 5 2" xfId="54005"/>
    <cellStyle name="Comma 8 7 5 3" xfId="54006"/>
    <cellStyle name="Comma 8 7 6" xfId="54007"/>
    <cellStyle name="Comma 8 7 6 2" xfId="54008"/>
    <cellStyle name="Comma 8 7 6 3" xfId="54009"/>
    <cellStyle name="Comma 8 7 7" xfId="54010"/>
    <cellStyle name="Comma 8 7 7 2" xfId="54011"/>
    <cellStyle name="Comma 8 7 8" xfId="54012"/>
    <cellStyle name="Comma 8 7 9" xfId="54013"/>
    <cellStyle name="Comma 8 8" xfId="9987"/>
    <cellStyle name="Comma 8 8 2" xfId="54014"/>
    <cellStyle name="Comma 8 8 2 2" xfId="54015"/>
    <cellStyle name="Comma 8 8 2 3" xfId="54016"/>
    <cellStyle name="Comma 8 8 3" xfId="54017"/>
    <cellStyle name="Comma 8 8 3 2" xfId="54018"/>
    <cellStyle name="Comma 8 8 3 3" xfId="54019"/>
    <cellStyle name="Comma 8 8 4" xfId="54020"/>
    <cellStyle name="Comma 8 8 4 2" xfId="54021"/>
    <cellStyle name="Comma 8 8 5" xfId="54022"/>
    <cellStyle name="Comma 8 8 6" xfId="54023"/>
    <cellStyle name="Comma 8 9" xfId="9988"/>
    <cellStyle name="Comma 8 9 2" xfId="54024"/>
    <cellStyle name="Comma 8 9 2 2" xfId="54025"/>
    <cellStyle name="Comma 8 9 2 3" xfId="54026"/>
    <cellStyle name="Comma 8 9 3" xfId="54027"/>
    <cellStyle name="Comma 8 9 3 2" xfId="54028"/>
    <cellStyle name="Comma 8 9 3 3" xfId="54029"/>
    <cellStyle name="Comma 8 9 4" xfId="54030"/>
    <cellStyle name="Comma 8 9 4 2" xfId="54031"/>
    <cellStyle name="Comma 8 9 5" xfId="54032"/>
    <cellStyle name="Comma 8 9 6" xfId="54033"/>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14615"/>
    <cellStyle name="Comma 9 10 2" xfId="54034"/>
    <cellStyle name="Comma 9 10 2 2" xfId="54035"/>
    <cellStyle name="Comma 9 10 2 3" xfId="54036"/>
    <cellStyle name="Comma 9 10 3" xfId="54037"/>
    <cellStyle name="Comma 9 10 3 2" xfId="54038"/>
    <cellStyle name="Comma 9 10 4" xfId="54039"/>
    <cellStyle name="Comma 9 10 5" xfId="54040"/>
    <cellStyle name="Comma 9 11" xfId="54041"/>
    <cellStyle name="Comma 9 11 2" xfId="54042"/>
    <cellStyle name="Comma 9 11 3" xfId="54043"/>
    <cellStyle name="Comma 9 12" xfId="54044"/>
    <cellStyle name="Comma 9 12 2" xfId="54045"/>
    <cellStyle name="Comma 9 12 3" xfId="54046"/>
    <cellStyle name="Comma 9 13" xfId="54047"/>
    <cellStyle name="Comma 9 13 2" xfId="54048"/>
    <cellStyle name="Comma 9 14" xfId="54049"/>
    <cellStyle name="Comma 9 15" xfId="54050"/>
    <cellStyle name="Comma 9 16" xfId="54051"/>
    <cellStyle name="Comma 9 2" xfId="3952"/>
    <cellStyle name="Comma 9 2 10" xfId="54052"/>
    <cellStyle name="Comma 9 2 10 2" xfId="54053"/>
    <cellStyle name="Comma 9 2 10 3" xfId="54054"/>
    <cellStyle name="Comma 9 2 11" xfId="54055"/>
    <cellStyle name="Comma 9 2 11 2" xfId="54056"/>
    <cellStyle name="Comma 9 2 11 3" xfId="54057"/>
    <cellStyle name="Comma 9 2 12" xfId="54058"/>
    <cellStyle name="Comma 9 2 12 2" xfId="54059"/>
    <cellStyle name="Comma 9 2 13" xfId="54060"/>
    <cellStyle name="Comma 9 2 14" xfId="54061"/>
    <cellStyle name="Comma 9 2 15" xfId="54062"/>
    <cellStyle name="Comma 9 2 2" xfId="3953"/>
    <cellStyle name="Comma 9 2 2 10" xfId="54063"/>
    <cellStyle name="Comma 9 2 2 10 2" xfId="54064"/>
    <cellStyle name="Comma 9 2 2 10 3" xfId="54065"/>
    <cellStyle name="Comma 9 2 2 11" xfId="54066"/>
    <cellStyle name="Comma 9 2 2 11 2" xfId="54067"/>
    <cellStyle name="Comma 9 2 2 12" xfId="54068"/>
    <cellStyle name="Comma 9 2 2 13" xfId="54069"/>
    <cellStyle name="Comma 9 2 2 14" xfId="54070"/>
    <cellStyle name="Comma 9 2 2 2" xfId="3954"/>
    <cellStyle name="Comma 9 2 2 2 10" xfId="54071"/>
    <cellStyle name="Comma 9 2 2 2 10 2" xfId="54072"/>
    <cellStyle name="Comma 9 2 2 2 11" xfId="54073"/>
    <cellStyle name="Comma 9 2 2 2 12" xfId="54074"/>
    <cellStyle name="Comma 9 2 2 2 2" xfId="3955"/>
    <cellStyle name="Comma 9 2 2 2 2 10" xfId="54075"/>
    <cellStyle name="Comma 9 2 2 2 2 2" xfId="3956"/>
    <cellStyle name="Comma 9 2 2 2 2 2 2" xfId="3957"/>
    <cellStyle name="Comma 9 2 2 2 2 2 2 2" xfId="54076"/>
    <cellStyle name="Comma 9 2 2 2 2 2 2 2 2" xfId="54077"/>
    <cellStyle name="Comma 9 2 2 2 2 2 2 2 3" xfId="54078"/>
    <cellStyle name="Comma 9 2 2 2 2 2 2 3" xfId="54079"/>
    <cellStyle name="Comma 9 2 2 2 2 2 2 3 2" xfId="54080"/>
    <cellStyle name="Comma 9 2 2 2 2 2 2 3 3" xfId="54081"/>
    <cellStyle name="Comma 9 2 2 2 2 2 2 4" xfId="54082"/>
    <cellStyle name="Comma 9 2 2 2 2 2 2 4 2" xfId="54083"/>
    <cellStyle name="Comma 9 2 2 2 2 2 2 5" xfId="54084"/>
    <cellStyle name="Comma 9 2 2 2 2 2 2 6" xfId="54085"/>
    <cellStyle name="Comma 9 2 2 2 2 2 3" xfId="54086"/>
    <cellStyle name="Comma 9 2 2 2 2 2 3 2" xfId="54087"/>
    <cellStyle name="Comma 9 2 2 2 2 2 3 2 2" xfId="54088"/>
    <cellStyle name="Comma 9 2 2 2 2 2 3 2 3" xfId="54089"/>
    <cellStyle name="Comma 9 2 2 2 2 2 3 3" xfId="54090"/>
    <cellStyle name="Comma 9 2 2 2 2 2 3 3 2" xfId="54091"/>
    <cellStyle name="Comma 9 2 2 2 2 2 3 3 3" xfId="54092"/>
    <cellStyle name="Comma 9 2 2 2 2 2 3 4" xfId="54093"/>
    <cellStyle name="Comma 9 2 2 2 2 2 3 4 2" xfId="54094"/>
    <cellStyle name="Comma 9 2 2 2 2 2 3 5" xfId="54095"/>
    <cellStyle name="Comma 9 2 2 2 2 2 3 6" xfId="54096"/>
    <cellStyle name="Comma 9 2 2 2 2 2 4" xfId="54097"/>
    <cellStyle name="Comma 9 2 2 2 2 2 4 2" xfId="54098"/>
    <cellStyle name="Comma 9 2 2 2 2 2 4 2 2" xfId="54099"/>
    <cellStyle name="Comma 9 2 2 2 2 2 4 2 3" xfId="54100"/>
    <cellStyle name="Comma 9 2 2 2 2 2 4 3" xfId="54101"/>
    <cellStyle name="Comma 9 2 2 2 2 2 4 3 2" xfId="54102"/>
    <cellStyle name="Comma 9 2 2 2 2 2 4 4" xfId="54103"/>
    <cellStyle name="Comma 9 2 2 2 2 2 4 5" xfId="54104"/>
    <cellStyle name="Comma 9 2 2 2 2 2 5" xfId="54105"/>
    <cellStyle name="Comma 9 2 2 2 2 2 5 2" xfId="54106"/>
    <cellStyle name="Comma 9 2 2 2 2 2 5 3" xfId="54107"/>
    <cellStyle name="Comma 9 2 2 2 2 2 6" xfId="54108"/>
    <cellStyle name="Comma 9 2 2 2 2 2 6 2" xfId="54109"/>
    <cellStyle name="Comma 9 2 2 2 2 2 6 3" xfId="54110"/>
    <cellStyle name="Comma 9 2 2 2 2 2 7" xfId="54111"/>
    <cellStyle name="Comma 9 2 2 2 2 2 7 2" xfId="54112"/>
    <cellStyle name="Comma 9 2 2 2 2 2 8" xfId="54113"/>
    <cellStyle name="Comma 9 2 2 2 2 2 9" xfId="54114"/>
    <cellStyle name="Comma 9 2 2 2 2 3" xfId="3958"/>
    <cellStyle name="Comma 9 2 2 2 2 3 2" xfId="54115"/>
    <cellStyle name="Comma 9 2 2 2 2 3 2 2" xfId="54116"/>
    <cellStyle name="Comma 9 2 2 2 2 3 2 3" xfId="54117"/>
    <cellStyle name="Comma 9 2 2 2 2 3 3" xfId="54118"/>
    <cellStyle name="Comma 9 2 2 2 2 3 3 2" xfId="54119"/>
    <cellStyle name="Comma 9 2 2 2 2 3 3 3" xfId="54120"/>
    <cellStyle name="Comma 9 2 2 2 2 3 4" xfId="54121"/>
    <cellStyle name="Comma 9 2 2 2 2 3 4 2" xfId="54122"/>
    <cellStyle name="Comma 9 2 2 2 2 3 5" xfId="54123"/>
    <cellStyle name="Comma 9 2 2 2 2 3 6" xfId="54124"/>
    <cellStyle name="Comma 9 2 2 2 2 4" xfId="54125"/>
    <cellStyle name="Comma 9 2 2 2 2 4 2" xfId="54126"/>
    <cellStyle name="Comma 9 2 2 2 2 4 2 2" xfId="54127"/>
    <cellStyle name="Comma 9 2 2 2 2 4 2 3" xfId="54128"/>
    <cellStyle name="Comma 9 2 2 2 2 4 3" xfId="54129"/>
    <cellStyle name="Comma 9 2 2 2 2 4 3 2" xfId="54130"/>
    <cellStyle name="Comma 9 2 2 2 2 4 3 3" xfId="54131"/>
    <cellStyle name="Comma 9 2 2 2 2 4 4" xfId="54132"/>
    <cellStyle name="Comma 9 2 2 2 2 4 4 2" xfId="54133"/>
    <cellStyle name="Comma 9 2 2 2 2 4 5" xfId="54134"/>
    <cellStyle name="Comma 9 2 2 2 2 4 6" xfId="54135"/>
    <cellStyle name="Comma 9 2 2 2 2 5" xfId="54136"/>
    <cellStyle name="Comma 9 2 2 2 2 5 2" xfId="54137"/>
    <cellStyle name="Comma 9 2 2 2 2 5 2 2" xfId="54138"/>
    <cellStyle name="Comma 9 2 2 2 2 5 2 3" xfId="54139"/>
    <cellStyle name="Comma 9 2 2 2 2 5 3" xfId="54140"/>
    <cellStyle name="Comma 9 2 2 2 2 5 3 2" xfId="54141"/>
    <cellStyle name="Comma 9 2 2 2 2 5 4" xfId="54142"/>
    <cellStyle name="Comma 9 2 2 2 2 5 5" xfId="54143"/>
    <cellStyle name="Comma 9 2 2 2 2 6" xfId="54144"/>
    <cellStyle name="Comma 9 2 2 2 2 6 2" xfId="54145"/>
    <cellStyle name="Comma 9 2 2 2 2 6 3" xfId="54146"/>
    <cellStyle name="Comma 9 2 2 2 2 7" xfId="54147"/>
    <cellStyle name="Comma 9 2 2 2 2 7 2" xfId="54148"/>
    <cellStyle name="Comma 9 2 2 2 2 7 3" xfId="54149"/>
    <cellStyle name="Comma 9 2 2 2 2 8" xfId="54150"/>
    <cellStyle name="Comma 9 2 2 2 2 8 2" xfId="54151"/>
    <cellStyle name="Comma 9 2 2 2 2 9" xfId="54152"/>
    <cellStyle name="Comma 9 2 2 2 3" xfId="3959"/>
    <cellStyle name="Comma 9 2 2 2 3 2" xfId="3960"/>
    <cellStyle name="Comma 9 2 2 2 3 2 2" xfId="54153"/>
    <cellStyle name="Comma 9 2 2 2 3 2 2 2" xfId="54154"/>
    <cellStyle name="Comma 9 2 2 2 3 2 2 3" xfId="54155"/>
    <cellStyle name="Comma 9 2 2 2 3 2 3" xfId="54156"/>
    <cellStyle name="Comma 9 2 2 2 3 2 3 2" xfId="54157"/>
    <cellStyle name="Comma 9 2 2 2 3 2 3 3" xfId="54158"/>
    <cellStyle name="Comma 9 2 2 2 3 2 4" xfId="54159"/>
    <cellStyle name="Comma 9 2 2 2 3 2 4 2" xfId="54160"/>
    <cellStyle name="Comma 9 2 2 2 3 2 5" xfId="54161"/>
    <cellStyle name="Comma 9 2 2 2 3 2 6" xfId="54162"/>
    <cellStyle name="Comma 9 2 2 2 3 3" xfId="54163"/>
    <cellStyle name="Comma 9 2 2 2 3 3 2" xfId="54164"/>
    <cellStyle name="Comma 9 2 2 2 3 3 2 2" xfId="54165"/>
    <cellStyle name="Comma 9 2 2 2 3 3 2 3" xfId="54166"/>
    <cellStyle name="Comma 9 2 2 2 3 3 3" xfId="54167"/>
    <cellStyle name="Comma 9 2 2 2 3 3 3 2" xfId="54168"/>
    <cellStyle name="Comma 9 2 2 2 3 3 3 3" xfId="54169"/>
    <cellStyle name="Comma 9 2 2 2 3 3 4" xfId="54170"/>
    <cellStyle name="Comma 9 2 2 2 3 3 4 2" xfId="54171"/>
    <cellStyle name="Comma 9 2 2 2 3 3 5" xfId="54172"/>
    <cellStyle name="Comma 9 2 2 2 3 3 6" xfId="54173"/>
    <cellStyle name="Comma 9 2 2 2 3 4" xfId="54174"/>
    <cellStyle name="Comma 9 2 2 2 3 4 2" xfId="54175"/>
    <cellStyle name="Comma 9 2 2 2 3 4 2 2" xfId="54176"/>
    <cellStyle name="Comma 9 2 2 2 3 4 2 3" xfId="54177"/>
    <cellStyle name="Comma 9 2 2 2 3 4 3" xfId="54178"/>
    <cellStyle name="Comma 9 2 2 2 3 4 3 2" xfId="54179"/>
    <cellStyle name="Comma 9 2 2 2 3 4 4" xfId="54180"/>
    <cellStyle name="Comma 9 2 2 2 3 4 5" xfId="54181"/>
    <cellStyle name="Comma 9 2 2 2 3 5" xfId="54182"/>
    <cellStyle name="Comma 9 2 2 2 3 5 2" xfId="54183"/>
    <cellStyle name="Comma 9 2 2 2 3 5 3" xfId="54184"/>
    <cellStyle name="Comma 9 2 2 2 3 6" xfId="54185"/>
    <cellStyle name="Comma 9 2 2 2 3 6 2" xfId="54186"/>
    <cellStyle name="Comma 9 2 2 2 3 6 3" xfId="54187"/>
    <cellStyle name="Comma 9 2 2 2 3 7" xfId="54188"/>
    <cellStyle name="Comma 9 2 2 2 3 7 2" xfId="54189"/>
    <cellStyle name="Comma 9 2 2 2 3 8" xfId="54190"/>
    <cellStyle name="Comma 9 2 2 2 3 9" xfId="54191"/>
    <cellStyle name="Comma 9 2 2 2 4" xfId="3961"/>
    <cellStyle name="Comma 9 2 2 2 4 2" xfId="54192"/>
    <cellStyle name="Comma 9 2 2 2 4 2 2" xfId="54193"/>
    <cellStyle name="Comma 9 2 2 2 4 2 2 2" xfId="54194"/>
    <cellStyle name="Comma 9 2 2 2 4 2 2 3" xfId="54195"/>
    <cellStyle name="Comma 9 2 2 2 4 2 3" xfId="54196"/>
    <cellStyle name="Comma 9 2 2 2 4 2 3 2" xfId="54197"/>
    <cellStyle name="Comma 9 2 2 2 4 2 3 3" xfId="54198"/>
    <cellStyle name="Comma 9 2 2 2 4 2 4" xfId="54199"/>
    <cellStyle name="Comma 9 2 2 2 4 2 4 2" xfId="54200"/>
    <cellStyle name="Comma 9 2 2 2 4 2 5" xfId="54201"/>
    <cellStyle name="Comma 9 2 2 2 4 2 6" xfId="54202"/>
    <cellStyle name="Comma 9 2 2 2 4 3" xfId="54203"/>
    <cellStyle name="Comma 9 2 2 2 4 3 2" xfId="54204"/>
    <cellStyle name="Comma 9 2 2 2 4 3 2 2" xfId="54205"/>
    <cellStyle name="Comma 9 2 2 2 4 3 2 3" xfId="54206"/>
    <cellStyle name="Comma 9 2 2 2 4 3 3" xfId="54207"/>
    <cellStyle name="Comma 9 2 2 2 4 3 3 2" xfId="54208"/>
    <cellStyle name="Comma 9 2 2 2 4 3 3 3" xfId="54209"/>
    <cellStyle name="Comma 9 2 2 2 4 3 4" xfId="54210"/>
    <cellStyle name="Comma 9 2 2 2 4 3 4 2" xfId="54211"/>
    <cellStyle name="Comma 9 2 2 2 4 3 5" xfId="54212"/>
    <cellStyle name="Comma 9 2 2 2 4 3 6" xfId="54213"/>
    <cellStyle name="Comma 9 2 2 2 4 4" xfId="54214"/>
    <cellStyle name="Comma 9 2 2 2 4 4 2" xfId="54215"/>
    <cellStyle name="Comma 9 2 2 2 4 4 2 2" xfId="54216"/>
    <cellStyle name="Comma 9 2 2 2 4 4 2 3" xfId="54217"/>
    <cellStyle name="Comma 9 2 2 2 4 4 3" xfId="54218"/>
    <cellStyle name="Comma 9 2 2 2 4 4 3 2" xfId="54219"/>
    <cellStyle name="Comma 9 2 2 2 4 4 4" xfId="54220"/>
    <cellStyle name="Comma 9 2 2 2 4 4 5" xfId="54221"/>
    <cellStyle name="Comma 9 2 2 2 4 5" xfId="54222"/>
    <cellStyle name="Comma 9 2 2 2 4 5 2" xfId="54223"/>
    <cellStyle name="Comma 9 2 2 2 4 5 3" xfId="54224"/>
    <cellStyle name="Comma 9 2 2 2 4 6" xfId="54225"/>
    <cellStyle name="Comma 9 2 2 2 4 6 2" xfId="54226"/>
    <cellStyle name="Comma 9 2 2 2 4 6 3" xfId="54227"/>
    <cellStyle name="Comma 9 2 2 2 4 7" xfId="54228"/>
    <cellStyle name="Comma 9 2 2 2 4 7 2" xfId="54229"/>
    <cellStyle name="Comma 9 2 2 2 4 8" xfId="54230"/>
    <cellStyle name="Comma 9 2 2 2 4 9" xfId="54231"/>
    <cellStyle name="Comma 9 2 2 2 5" xfId="54232"/>
    <cellStyle name="Comma 9 2 2 2 5 2" xfId="54233"/>
    <cellStyle name="Comma 9 2 2 2 5 2 2" xfId="54234"/>
    <cellStyle name="Comma 9 2 2 2 5 2 3" xfId="54235"/>
    <cellStyle name="Comma 9 2 2 2 5 3" xfId="54236"/>
    <cellStyle name="Comma 9 2 2 2 5 3 2" xfId="54237"/>
    <cellStyle name="Comma 9 2 2 2 5 3 3" xfId="54238"/>
    <cellStyle name="Comma 9 2 2 2 5 4" xfId="54239"/>
    <cellStyle name="Comma 9 2 2 2 5 4 2" xfId="54240"/>
    <cellStyle name="Comma 9 2 2 2 5 5" xfId="54241"/>
    <cellStyle name="Comma 9 2 2 2 5 6" xfId="54242"/>
    <cellStyle name="Comma 9 2 2 2 6" xfId="54243"/>
    <cellStyle name="Comma 9 2 2 2 6 2" xfId="54244"/>
    <cellStyle name="Comma 9 2 2 2 6 2 2" xfId="54245"/>
    <cellStyle name="Comma 9 2 2 2 6 2 3" xfId="54246"/>
    <cellStyle name="Comma 9 2 2 2 6 3" xfId="54247"/>
    <cellStyle name="Comma 9 2 2 2 6 3 2" xfId="54248"/>
    <cellStyle name="Comma 9 2 2 2 6 3 3" xfId="54249"/>
    <cellStyle name="Comma 9 2 2 2 6 4" xfId="54250"/>
    <cellStyle name="Comma 9 2 2 2 6 4 2" xfId="54251"/>
    <cellStyle name="Comma 9 2 2 2 6 5" xfId="54252"/>
    <cellStyle name="Comma 9 2 2 2 6 6" xfId="54253"/>
    <cellStyle name="Comma 9 2 2 2 7" xfId="54254"/>
    <cellStyle name="Comma 9 2 2 2 7 2" xfId="54255"/>
    <cellStyle name="Comma 9 2 2 2 7 2 2" xfId="54256"/>
    <cellStyle name="Comma 9 2 2 2 7 2 3" xfId="54257"/>
    <cellStyle name="Comma 9 2 2 2 7 3" xfId="54258"/>
    <cellStyle name="Comma 9 2 2 2 7 3 2" xfId="54259"/>
    <cellStyle name="Comma 9 2 2 2 7 4" xfId="54260"/>
    <cellStyle name="Comma 9 2 2 2 7 5" xfId="54261"/>
    <cellStyle name="Comma 9 2 2 2 8" xfId="54262"/>
    <cellStyle name="Comma 9 2 2 2 8 2" xfId="54263"/>
    <cellStyle name="Comma 9 2 2 2 8 3" xfId="54264"/>
    <cellStyle name="Comma 9 2 2 2 9" xfId="54265"/>
    <cellStyle name="Comma 9 2 2 2 9 2" xfId="54266"/>
    <cellStyle name="Comma 9 2 2 2 9 3" xfId="54267"/>
    <cellStyle name="Comma 9 2 2 3" xfId="3962"/>
    <cellStyle name="Comma 9 2 2 3 10" xfId="54268"/>
    <cellStyle name="Comma 9 2 2 3 2" xfId="3963"/>
    <cellStyle name="Comma 9 2 2 3 2 2" xfId="3964"/>
    <cellStyle name="Comma 9 2 2 3 2 2 2" xfId="54269"/>
    <cellStyle name="Comma 9 2 2 3 2 2 2 2" xfId="54270"/>
    <cellStyle name="Comma 9 2 2 3 2 2 2 3" xfId="54271"/>
    <cellStyle name="Comma 9 2 2 3 2 2 3" xfId="54272"/>
    <cellStyle name="Comma 9 2 2 3 2 2 3 2" xfId="54273"/>
    <cellStyle name="Comma 9 2 2 3 2 2 3 3" xfId="54274"/>
    <cellStyle name="Comma 9 2 2 3 2 2 4" xfId="54275"/>
    <cellStyle name="Comma 9 2 2 3 2 2 4 2" xfId="54276"/>
    <cellStyle name="Comma 9 2 2 3 2 2 5" xfId="54277"/>
    <cellStyle name="Comma 9 2 2 3 2 2 6" xfId="54278"/>
    <cellStyle name="Comma 9 2 2 3 2 3" xfId="54279"/>
    <cellStyle name="Comma 9 2 2 3 2 3 2" xfId="54280"/>
    <cellStyle name="Comma 9 2 2 3 2 3 2 2" xfId="54281"/>
    <cellStyle name="Comma 9 2 2 3 2 3 2 3" xfId="54282"/>
    <cellStyle name="Comma 9 2 2 3 2 3 3" xfId="54283"/>
    <cellStyle name="Comma 9 2 2 3 2 3 3 2" xfId="54284"/>
    <cellStyle name="Comma 9 2 2 3 2 3 3 3" xfId="54285"/>
    <cellStyle name="Comma 9 2 2 3 2 3 4" xfId="54286"/>
    <cellStyle name="Comma 9 2 2 3 2 3 4 2" xfId="54287"/>
    <cellStyle name="Comma 9 2 2 3 2 3 5" xfId="54288"/>
    <cellStyle name="Comma 9 2 2 3 2 3 6" xfId="54289"/>
    <cellStyle name="Comma 9 2 2 3 2 4" xfId="54290"/>
    <cellStyle name="Comma 9 2 2 3 2 4 2" xfId="54291"/>
    <cellStyle name="Comma 9 2 2 3 2 4 2 2" xfId="54292"/>
    <cellStyle name="Comma 9 2 2 3 2 4 2 3" xfId="54293"/>
    <cellStyle name="Comma 9 2 2 3 2 4 3" xfId="54294"/>
    <cellStyle name="Comma 9 2 2 3 2 4 3 2" xfId="54295"/>
    <cellStyle name="Comma 9 2 2 3 2 4 4" xfId="54296"/>
    <cellStyle name="Comma 9 2 2 3 2 4 5" xfId="54297"/>
    <cellStyle name="Comma 9 2 2 3 2 5" xfId="54298"/>
    <cellStyle name="Comma 9 2 2 3 2 5 2" xfId="54299"/>
    <cellStyle name="Comma 9 2 2 3 2 5 3" xfId="54300"/>
    <cellStyle name="Comma 9 2 2 3 2 6" xfId="54301"/>
    <cellStyle name="Comma 9 2 2 3 2 6 2" xfId="54302"/>
    <cellStyle name="Comma 9 2 2 3 2 6 3" xfId="54303"/>
    <cellStyle name="Comma 9 2 2 3 2 7" xfId="54304"/>
    <cellStyle name="Comma 9 2 2 3 2 7 2" xfId="54305"/>
    <cellStyle name="Comma 9 2 2 3 2 8" xfId="54306"/>
    <cellStyle name="Comma 9 2 2 3 2 9" xfId="54307"/>
    <cellStyle name="Comma 9 2 2 3 3" xfId="3965"/>
    <cellStyle name="Comma 9 2 2 3 3 2" xfId="54308"/>
    <cellStyle name="Comma 9 2 2 3 3 2 2" xfId="54309"/>
    <cellStyle name="Comma 9 2 2 3 3 2 3" xfId="54310"/>
    <cellStyle name="Comma 9 2 2 3 3 3" xfId="54311"/>
    <cellStyle name="Comma 9 2 2 3 3 3 2" xfId="54312"/>
    <cellStyle name="Comma 9 2 2 3 3 3 3" xfId="54313"/>
    <cellStyle name="Comma 9 2 2 3 3 4" xfId="54314"/>
    <cellStyle name="Comma 9 2 2 3 3 4 2" xfId="54315"/>
    <cellStyle name="Comma 9 2 2 3 3 5" xfId="54316"/>
    <cellStyle name="Comma 9 2 2 3 3 6" xfId="54317"/>
    <cellStyle name="Comma 9 2 2 3 4" xfId="54318"/>
    <cellStyle name="Comma 9 2 2 3 4 2" xfId="54319"/>
    <cellStyle name="Comma 9 2 2 3 4 2 2" xfId="54320"/>
    <cellStyle name="Comma 9 2 2 3 4 2 3" xfId="54321"/>
    <cellStyle name="Comma 9 2 2 3 4 3" xfId="54322"/>
    <cellStyle name="Comma 9 2 2 3 4 3 2" xfId="54323"/>
    <cellStyle name="Comma 9 2 2 3 4 3 3" xfId="54324"/>
    <cellStyle name="Comma 9 2 2 3 4 4" xfId="54325"/>
    <cellStyle name="Comma 9 2 2 3 4 4 2" xfId="54326"/>
    <cellStyle name="Comma 9 2 2 3 4 5" xfId="54327"/>
    <cellStyle name="Comma 9 2 2 3 4 6" xfId="54328"/>
    <cellStyle name="Comma 9 2 2 3 5" xfId="54329"/>
    <cellStyle name="Comma 9 2 2 3 5 2" xfId="54330"/>
    <cellStyle name="Comma 9 2 2 3 5 2 2" xfId="54331"/>
    <cellStyle name="Comma 9 2 2 3 5 2 3" xfId="54332"/>
    <cellStyle name="Comma 9 2 2 3 5 3" xfId="54333"/>
    <cellStyle name="Comma 9 2 2 3 5 3 2" xfId="54334"/>
    <cellStyle name="Comma 9 2 2 3 5 4" xfId="54335"/>
    <cellStyle name="Comma 9 2 2 3 5 5" xfId="54336"/>
    <cellStyle name="Comma 9 2 2 3 6" xfId="54337"/>
    <cellStyle name="Comma 9 2 2 3 6 2" xfId="54338"/>
    <cellStyle name="Comma 9 2 2 3 6 3" xfId="54339"/>
    <cellStyle name="Comma 9 2 2 3 7" xfId="54340"/>
    <cellStyle name="Comma 9 2 2 3 7 2" xfId="54341"/>
    <cellStyle name="Comma 9 2 2 3 7 3" xfId="54342"/>
    <cellStyle name="Comma 9 2 2 3 8" xfId="54343"/>
    <cellStyle name="Comma 9 2 2 3 8 2" xfId="54344"/>
    <cellStyle name="Comma 9 2 2 3 9" xfId="54345"/>
    <cellStyle name="Comma 9 2 2 4" xfId="3966"/>
    <cellStyle name="Comma 9 2 2 4 2" xfId="3967"/>
    <cellStyle name="Comma 9 2 2 4 2 2" xfId="54346"/>
    <cellStyle name="Comma 9 2 2 4 2 2 2" xfId="54347"/>
    <cellStyle name="Comma 9 2 2 4 2 2 3" xfId="54348"/>
    <cellStyle name="Comma 9 2 2 4 2 3" xfId="54349"/>
    <cellStyle name="Comma 9 2 2 4 2 3 2" xfId="54350"/>
    <cellStyle name="Comma 9 2 2 4 2 3 3" xfId="54351"/>
    <cellStyle name="Comma 9 2 2 4 2 4" xfId="54352"/>
    <cellStyle name="Comma 9 2 2 4 2 4 2" xfId="54353"/>
    <cellStyle name="Comma 9 2 2 4 2 5" xfId="54354"/>
    <cellStyle name="Comma 9 2 2 4 2 6" xfId="54355"/>
    <cellStyle name="Comma 9 2 2 4 3" xfId="54356"/>
    <cellStyle name="Comma 9 2 2 4 3 2" xfId="54357"/>
    <cellStyle name="Comma 9 2 2 4 3 2 2" xfId="54358"/>
    <cellStyle name="Comma 9 2 2 4 3 2 3" xfId="54359"/>
    <cellStyle name="Comma 9 2 2 4 3 3" xfId="54360"/>
    <cellStyle name="Comma 9 2 2 4 3 3 2" xfId="54361"/>
    <cellStyle name="Comma 9 2 2 4 3 3 3" xfId="54362"/>
    <cellStyle name="Comma 9 2 2 4 3 4" xfId="54363"/>
    <cellStyle name="Comma 9 2 2 4 3 4 2" xfId="54364"/>
    <cellStyle name="Comma 9 2 2 4 3 5" xfId="54365"/>
    <cellStyle name="Comma 9 2 2 4 3 6" xfId="54366"/>
    <cellStyle name="Comma 9 2 2 4 4" xfId="54367"/>
    <cellStyle name="Comma 9 2 2 4 4 2" xfId="54368"/>
    <cellStyle name="Comma 9 2 2 4 4 2 2" xfId="54369"/>
    <cellStyle name="Comma 9 2 2 4 4 2 3" xfId="54370"/>
    <cellStyle name="Comma 9 2 2 4 4 3" xfId="54371"/>
    <cellStyle name="Comma 9 2 2 4 4 3 2" xfId="54372"/>
    <cellStyle name="Comma 9 2 2 4 4 4" xfId="54373"/>
    <cellStyle name="Comma 9 2 2 4 4 5" xfId="54374"/>
    <cellStyle name="Comma 9 2 2 4 5" xfId="54375"/>
    <cellStyle name="Comma 9 2 2 4 5 2" xfId="54376"/>
    <cellStyle name="Comma 9 2 2 4 5 3" xfId="54377"/>
    <cellStyle name="Comma 9 2 2 4 6" xfId="54378"/>
    <cellStyle name="Comma 9 2 2 4 6 2" xfId="54379"/>
    <cellStyle name="Comma 9 2 2 4 6 3" xfId="54380"/>
    <cellStyle name="Comma 9 2 2 4 7" xfId="54381"/>
    <cellStyle name="Comma 9 2 2 4 7 2" xfId="54382"/>
    <cellStyle name="Comma 9 2 2 4 8" xfId="54383"/>
    <cellStyle name="Comma 9 2 2 4 9" xfId="54384"/>
    <cellStyle name="Comma 9 2 2 5" xfId="3968"/>
    <cellStyle name="Comma 9 2 2 5 2" xfId="54385"/>
    <cellStyle name="Comma 9 2 2 5 2 2" xfId="54386"/>
    <cellStyle name="Comma 9 2 2 5 2 2 2" xfId="54387"/>
    <cellStyle name="Comma 9 2 2 5 2 2 3" xfId="54388"/>
    <cellStyle name="Comma 9 2 2 5 2 3" xfId="54389"/>
    <cellStyle name="Comma 9 2 2 5 2 3 2" xfId="54390"/>
    <cellStyle name="Comma 9 2 2 5 2 3 3" xfId="54391"/>
    <cellStyle name="Comma 9 2 2 5 2 4" xfId="54392"/>
    <cellStyle name="Comma 9 2 2 5 2 4 2" xfId="54393"/>
    <cellStyle name="Comma 9 2 2 5 2 5" xfId="54394"/>
    <cellStyle name="Comma 9 2 2 5 2 6" xfId="54395"/>
    <cellStyle name="Comma 9 2 2 5 3" xfId="54396"/>
    <cellStyle name="Comma 9 2 2 5 3 2" xfId="54397"/>
    <cellStyle name="Comma 9 2 2 5 3 2 2" xfId="54398"/>
    <cellStyle name="Comma 9 2 2 5 3 2 3" xfId="54399"/>
    <cellStyle name="Comma 9 2 2 5 3 3" xfId="54400"/>
    <cellStyle name="Comma 9 2 2 5 3 3 2" xfId="54401"/>
    <cellStyle name="Comma 9 2 2 5 3 3 3" xfId="54402"/>
    <cellStyle name="Comma 9 2 2 5 3 4" xfId="54403"/>
    <cellStyle name="Comma 9 2 2 5 3 4 2" xfId="54404"/>
    <cellStyle name="Comma 9 2 2 5 3 5" xfId="54405"/>
    <cellStyle name="Comma 9 2 2 5 3 6" xfId="54406"/>
    <cellStyle name="Comma 9 2 2 5 4" xfId="54407"/>
    <cellStyle name="Comma 9 2 2 5 4 2" xfId="54408"/>
    <cellStyle name="Comma 9 2 2 5 4 2 2" xfId="54409"/>
    <cellStyle name="Comma 9 2 2 5 4 2 3" xfId="54410"/>
    <cellStyle name="Comma 9 2 2 5 4 3" xfId="54411"/>
    <cellStyle name="Comma 9 2 2 5 4 3 2" xfId="54412"/>
    <cellStyle name="Comma 9 2 2 5 4 4" xfId="54413"/>
    <cellStyle name="Comma 9 2 2 5 4 5" xfId="54414"/>
    <cellStyle name="Comma 9 2 2 5 5" xfId="54415"/>
    <cellStyle name="Comma 9 2 2 5 5 2" xfId="54416"/>
    <cellStyle name="Comma 9 2 2 5 5 3" xfId="54417"/>
    <cellStyle name="Comma 9 2 2 5 6" xfId="54418"/>
    <cellStyle name="Comma 9 2 2 5 6 2" xfId="54419"/>
    <cellStyle name="Comma 9 2 2 5 6 3" xfId="54420"/>
    <cellStyle name="Comma 9 2 2 5 7" xfId="54421"/>
    <cellStyle name="Comma 9 2 2 5 7 2" xfId="54422"/>
    <cellStyle name="Comma 9 2 2 5 8" xfId="54423"/>
    <cellStyle name="Comma 9 2 2 5 9" xfId="54424"/>
    <cellStyle name="Comma 9 2 2 6" xfId="14042"/>
    <cellStyle name="Comma 9 2 2 6 2" xfId="54425"/>
    <cellStyle name="Comma 9 2 2 6 2 2" xfId="54426"/>
    <cellStyle name="Comma 9 2 2 6 2 3" xfId="54427"/>
    <cellStyle name="Comma 9 2 2 6 3" xfId="54428"/>
    <cellStyle name="Comma 9 2 2 6 3 2" xfId="54429"/>
    <cellStyle name="Comma 9 2 2 6 3 3" xfId="54430"/>
    <cellStyle name="Comma 9 2 2 6 4" xfId="54431"/>
    <cellStyle name="Comma 9 2 2 6 4 2" xfId="54432"/>
    <cellStyle name="Comma 9 2 2 6 5" xfId="54433"/>
    <cellStyle name="Comma 9 2 2 6 6" xfId="54434"/>
    <cellStyle name="Comma 9 2 2 7" xfId="54435"/>
    <cellStyle name="Comma 9 2 2 7 2" xfId="54436"/>
    <cellStyle name="Comma 9 2 2 7 2 2" xfId="54437"/>
    <cellStyle name="Comma 9 2 2 7 2 3" xfId="54438"/>
    <cellStyle name="Comma 9 2 2 7 3" xfId="54439"/>
    <cellStyle name="Comma 9 2 2 7 3 2" xfId="54440"/>
    <cellStyle name="Comma 9 2 2 7 3 3" xfId="54441"/>
    <cellStyle name="Comma 9 2 2 7 4" xfId="54442"/>
    <cellStyle name="Comma 9 2 2 7 4 2" xfId="54443"/>
    <cellStyle name="Comma 9 2 2 7 5" xfId="54444"/>
    <cellStyle name="Comma 9 2 2 7 6" xfId="54445"/>
    <cellStyle name="Comma 9 2 2 8" xfId="54446"/>
    <cellStyle name="Comma 9 2 2 8 2" xfId="54447"/>
    <cellStyle name="Comma 9 2 2 8 2 2" xfId="54448"/>
    <cellStyle name="Comma 9 2 2 8 2 3" xfId="54449"/>
    <cellStyle name="Comma 9 2 2 8 3" xfId="54450"/>
    <cellStyle name="Comma 9 2 2 8 3 2" xfId="54451"/>
    <cellStyle name="Comma 9 2 2 8 4" xfId="54452"/>
    <cellStyle name="Comma 9 2 2 8 5" xfId="54453"/>
    <cellStyle name="Comma 9 2 2 9" xfId="54454"/>
    <cellStyle name="Comma 9 2 2 9 2" xfId="54455"/>
    <cellStyle name="Comma 9 2 2 9 3" xfId="54456"/>
    <cellStyle name="Comma 9 2 3" xfId="3969"/>
    <cellStyle name="Comma 9 2 3 10" xfId="54457"/>
    <cellStyle name="Comma 9 2 3 10 2" xfId="54458"/>
    <cellStyle name="Comma 9 2 3 11" xfId="54459"/>
    <cellStyle name="Comma 9 2 3 12" xfId="54460"/>
    <cellStyle name="Comma 9 2 3 2" xfId="3970"/>
    <cellStyle name="Comma 9 2 3 2 10" xfId="54461"/>
    <cellStyle name="Comma 9 2 3 2 2" xfId="3971"/>
    <cellStyle name="Comma 9 2 3 2 2 2" xfId="3972"/>
    <cellStyle name="Comma 9 2 3 2 2 2 2" xfId="54462"/>
    <cellStyle name="Comma 9 2 3 2 2 2 2 2" xfId="54463"/>
    <cellStyle name="Comma 9 2 3 2 2 2 2 3" xfId="54464"/>
    <cellStyle name="Comma 9 2 3 2 2 2 3" xfId="54465"/>
    <cellStyle name="Comma 9 2 3 2 2 2 3 2" xfId="54466"/>
    <cellStyle name="Comma 9 2 3 2 2 2 3 3" xfId="54467"/>
    <cellStyle name="Comma 9 2 3 2 2 2 4" xfId="54468"/>
    <cellStyle name="Comma 9 2 3 2 2 2 4 2" xfId="54469"/>
    <cellStyle name="Comma 9 2 3 2 2 2 5" xfId="54470"/>
    <cellStyle name="Comma 9 2 3 2 2 2 6" xfId="54471"/>
    <cellStyle name="Comma 9 2 3 2 2 3" xfId="54472"/>
    <cellStyle name="Comma 9 2 3 2 2 3 2" xfId="54473"/>
    <cellStyle name="Comma 9 2 3 2 2 3 2 2" xfId="54474"/>
    <cellStyle name="Comma 9 2 3 2 2 3 2 3" xfId="54475"/>
    <cellStyle name="Comma 9 2 3 2 2 3 3" xfId="54476"/>
    <cellStyle name="Comma 9 2 3 2 2 3 3 2" xfId="54477"/>
    <cellStyle name="Comma 9 2 3 2 2 3 3 3" xfId="54478"/>
    <cellStyle name="Comma 9 2 3 2 2 3 4" xfId="54479"/>
    <cellStyle name="Comma 9 2 3 2 2 3 4 2" xfId="54480"/>
    <cellStyle name="Comma 9 2 3 2 2 3 5" xfId="54481"/>
    <cellStyle name="Comma 9 2 3 2 2 3 6" xfId="54482"/>
    <cellStyle name="Comma 9 2 3 2 2 4" xfId="54483"/>
    <cellStyle name="Comma 9 2 3 2 2 4 2" xfId="54484"/>
    <cellStyle name="Comma 9 2 3 2 2 4 2 2" xfId="54485"/>
    <cellStyle name="Comma 9 2 3 2 2 4 2 3" xfId="54486"/>
    <cellStyle name="Comma 9 2 3 2 2 4 3" xfId="54487"/>
    <cellStyle name="Comma 9 2 3 2 2 4 3 2" xfId="54488"/>
    <cellStyle name="Comma 9 2 3 2 2 4 4" xfId="54489"/>
    <cellStyle name="Comma 9 2 3 2 2 4 5" xfId="54490"/>
    <cellStyle name="Comma 9 2 3 2 2 5" xfId="54491"/>
    <cellStyle name="Comma 9 2 3 2 2 5 2" xfId="54492"/>
    <cellStyle name="Comma 9 2 3 2 2 5 3" xfId="54493"/>
    <cellStyle name="Comma 9 2 3 2 2 6" xfId="54494"/>
    <cellStyle name="Comma 9 2 3 2 2 6 2" xfId="54495"/>
    <cellStyle name="Comma 9 2 3 2 2 6 3" xfId="54496"/>
    <cellStyle name="Comma 9 2 3 2 2 7" xfId="54497"/>
    <cellStyle name="Comma 9 2 3 2 2 7 2" xfId="54498"/>
    <cellStyle name="Comma 9 2 3 2 2 8" xfId="54499"/>
    <cellStyle name="Comma 9 2 3 2 2 9" xfId="54500"/>
    <cellStyle name="Comma 9 2 3 2 3" xfId="3973"/>
    <cellStyle name="Comma 9 2 3 2 3 2" xfId="54501"/>
    <cellStyle name="Comma 9 2 3 2 3 2 2" xfId="54502"/>
    <cellStyle name="Comma 9 2 3 2 3 2 3" xfId="54503"/>
    <cellStyle name="Comma 9 2 3 2 3 3" xfId="54504"/>
    <cellStyle name="Comma 9 2 3 2 3 3 2" xfId="54505"/>
    <cellStyle name="Comma 9 2 3 2 3 3 3" xfId="54506"/>
    <cellStyle name="Comma 9 2 3 2 3 4" xfId="54507"/>
    <cellStyle name="Comma 9 2 3 2 3 4 2" xfId="54508"/>
    <cellStyle name="Comma 9 2 3 2 3 5" xfId="54509"/>
    <cellStyle name="Comma 9 2 3 2 3 6" xfId="54510"/>
    <cellStyle name="Comma 9 2 3 2 4" xfId="54511"/>
    <cellStyle name="Comma 9 2 3 2 4 2" xfId="54512"/>
    <cellStyle name="Comma 9 2 3 2 4 2 2" xfId="54513"/>
    <cellStyle name="Comma 9 2 3 2 4 2 3" xfId="54514"/>
    <cellStyle name="Comma 9 2 3 2 4 3" xfId="54515"/>
    <cellStyle name="Comma 9 2 3 2 4 3 2" xfId="54516"/>
    <cellStyle name="Comma 9 2 3 2 4 3 3" xfId="54517"/>
    <cellStyle name="Comma 9 2 3 2 4 4" xfId="54518"/>
    <cellStyle name="Comma 9 2 3 2 4 4 2" xfId="54519"/>
    <cellStyle name="Comma 9 2 3 2 4 5" xfId="54520"/>
    <cellStyle name="Comma 9 2 3 2 4 6" xfId="54521"/>
    <cellStyle name="Comma 9 2 3 2 5" xfId="54522"/>
    <cellStyle name="Comma 9 2 3 2 5 2" xfId="54523"/>
    <cellStyle name="Comma 9 2 3 2 5 2 2" xfId="54524"/>
    <cellStyle name="Comma 9 2 3 2 5 2 3" xfId="54525"/>
    <cellStyle name="Comma 9 2 3 2 5 3" xfId="54526"/>
    <cellStyle name="Comma 9 2 3 2 5 3 2" xfId="54527"/>
    <cellStyle name="Comma 9 2 3 2 5 4" xfId="54528"/>
    <cellStyle name="Comma 9 2 3 2 5 5" xfId="54529"/>
    <cellStyle name="Comma 9 2 3 2 6" xfId="54530"/>
    <cellStyle name="Comma 9 2 3 2 6 2" xfId="54531"/>
    <cellStyle name="Comma 9 2 3 2 6 3" xfId="54532"/>
    <cellStyle name="Comma 9 2 3 2 7" xfId="54533"/>
    <cellStyle name="Comma 9 2 3 2 7 2" xfId="54534"/>
    <cellStyle name="Comma 9 2 3 2 7 3" xfId="54535"/>
    <cellStyle name="Comma 9 2 3 2 8" xfId="54536"/>
    <cellStyle name="Comma 9 2 3 2 8 2" xfId="54537"/>
    <cellStyle name="Comma 9 2 3 2 9" xfId="54538"/>
    <cellStyle name="Comma 9 2 3 3" xfId="3974"/>
    <cellStyle name="Comma 9 2 3 3 2" xfId="3975"/>
    <cellStyle name="Comma 9 2 3 3 2 2" xfId="54539"/>
    <cellStyle name="Comma 9 2 3 3 2 2 2" xfId="54540"/>
    <cellStyle name="Comma 9 2 3 3 2 2 3" xfId="54541"/>
    <cellStyle name="Comma 9 2 3 3 2 3" xfId="54542"/>
    <cellStyle name="Comma 9 2 3 3 2 3 2" xfId="54543"/>
    <cellStyle name="Comma 9 2 3 3 2 3 3" xfId="54544"/>
    <cellStyle name="Comma 9 2 3 3 2 4" xfId="54545"/>
    <cellStyle name="Comma 9 2 3 3 2 4 2" xfId="54546"/>
    <cellStyle name="Comma 9 2 3 3 2 5" xfId="54547"/>
    <cellStyle name="Comma 9 2 3 3 2 6" xfId="54548"/>
    <cellStyle name="Comma 9 2 3 3 3" xfId="54549"/>
    <cellStyle name="Comma 9 2 3 3 3 2" xfId="54550"/>
    <cellStyle name="Comma 9 2 3 3 3 2 2" xfId="54551"/>
    <cellStyle name="Comma 9 2 3 3 3 2 3" xfId="54552"/>
    <cellStyle name="Comma 9 2 3 3 3 3" xfId="54553"/>
    <cellStyle name="Comma 9 2 3 3 3 3 2" xfId="54554"/>
    <cellStyle name="Comma 9 2 3 3 3 3 3" xfId="54555"/>
    <cellStyle name="Comma 9 2 3 3 3 4" xfId="54556"/>
    <cellStyle name="Comma 9 2 3 3 3 4 2" xfId="54557"/>
    <cellStyle name="Comma 9 2 3 3 3 5" xfId="54558"/>
    <cellStyle name="Comma 9 2 3 3 3 6" xfId="54559"/>
    <cellStyle name="Comma 9 2 3 3 4" xfId="54560"/>
    <cellStyle name="Comma 9 2 3 3 4 2" xfId="54561"/>
    <cellStyle name="Comma 9 2 3 3 4 2 2" xfId="54562"/>
    <cellStyle name="Comma 9 2 3 3 4 2 3" xfId="54563"/>
    <cellStyle name="Comma 9 2 3 3 4 3" xfId="54564"/>
    <cellStyle name="Comma 9 2 3 3 4 3 2" xfId="54565"/>
    <cellStyle name="Comma 9 2 3 3 4 4" xfId="54566"/>
    <cellStyle name="Comma 9 2 3 3 4 5" xfId="54567"/>
    <cellStyle name="Comma 9 2 3 3 5" xfId="54568"/>
    <cellStyle name="Comma 9 2 3 3 5 2" xfId="54569"/>
    <cellStyle name="Comma 9 2 3 3 5 3" xfId="54570"/>
    <cellStyle name="Comma 9 2 3 3 6" xfId="54571"/>
    <cellStyle name="Comma 9 2 3 3 6 2" xfId="54572"/>
    <cellStyle name="Comma 9 2 3 3 6 3" xfId="54573"/>
    <cellStyle name="Comma 9 2 3 3 7" xfId="54574"/>
    <cellStyle name="Comma 9 2 3 3 7 2" xfId="54575"/>
    <cellStyle name="Comma 9 2 3 3 8" xfId="54576"/>
    <cellStyle name="Comma 9 2 3 3 9" xfId="54577"/>
    <cellStyle name="Comma 9 2 3 4" xfId="3976"/>
    <cellStyle name="Comma 9 2 3 4 2" xfId="54578"/>
    <cellStyle name="Comma 9 2 3 4 2 2" xfId="54579"/>
    <cellStyle name="Comma 9 2 3 4 2 2 2" xfId="54580"/>
    <cellStyle name="Comma 9 2 3 4 2 2 3" xfId="54581"/>
    <cellStyle name="Comma 9 2 3 4 2 3" xfId="54582"/>
    <cellStyle name="Comma 9 2 3 4 2 3 2" xfId="54583"/>
    <cellStyle name="Comma 9 2 3 4 2 3 3" xfId="54584"/>
    <cellStyle name="Comma 9 2 3 4 2 4" xfId="54585"/>
    <cellStyle name="Comma 9 2 3 4 2 4 2" xfId="54586"/>
    <cellStyle name="Comma 9 2 3 4 2 5" xfId="54587"/>
    <cellStyle name="Comma 9 2 3 4 2 6" xfId="54588"/>
    <cellStyle name="Comma 9 2 3 4 3" xfId="54589"/>
    <cellStyle name="Comma 9 2 3 4 3 2" xfId="54590"/>
    <cellStyle name="Comma 9 2 3 4 3 2 2" xfId="54591"/>
    <cellStyle name="Comma 9 2 3 4 3 2 3" xfId="54592"/>
    <cellStyle name="Comma 9 2 3 4 3 3" xfId="54593"/>
    <cellStyle name="Comma 9 2 3 4 3 3 2" xfId="54594"/>
    <cellStyle name="Comma 9 2 3 4 3 3 3" xfId="54595"/>
    <cellStyle name="Comma 9 2 3 4 3 4" xfId="54596"/>
    <cellStyle name="Comma 9 2 3 4 3 4 2" xfId="54597"/>
    <cellStyle name="Comma 9 2 3 4 3 5" xfId="54598"/>
    <cellStyle name="Comma 9 2 3 4 3 6" xfId="54599"/>
    <cellStyle name="Comma 9 2 3 4 4" xfId="54600"/>
    <cellStyle name="Comma 9 2 3 4 4 2" xfId="54601"/>
    <cellStyle name="Comma 9 2 3 4 4 2 2" xfId="54602"/>
    <cellStyle name="Comma 9 2 3 4 4 2 3" xfId="54603"/>
    <cellStyle name="Comma 9 2 3 4 4 3" xfId="54604"/>
    <cellStyle name="Comma 9 2 3 4 4 3 2" xfId="54605"/>
    <cellStyle name="Comma 9 2 3 4 4 4" xfId="54606"/>
    <cellStyle name="Comma 9 2 3 4 4 5" xfId="54607"/>
    <cellStyle name="Comma 9 2 3 4 5" xfId="54608"/>
    <cellStyle name="Comma 9 2 3 4 5 2" xfId="54609"/>
    <cellStyle name="Comma 9 2 3 4 5 3" xfId="54610"/>
    <cellStyle name="Comma 9 2 3 4 6" xfId="54611"/>
    <cellStyle name="Comma 9 2 3 4 6 2" xfId="54612"/>
    <cellStyle name="Comma 9 2 3 4 6 3" xfId="54613"/>
    <cellStyle name="Comma 9 2 3 4 7" xfId="54614"/>
    <cellStyle name="Comma 9 2 3 4 7 2" xfId="54615"/>
    <cellStyle name="Comma 9 2 3 4 8" xfId="54616"/>
    <cellStyle name="Comma 9 2 3 4 9" xfId="54617"/>
    <cellStyle name="Comma 9 2 3 5" xfId="54618"/>
    <cellStyle name="Comma 9 2 3 5 2" xfId="54619"/>
    <cellStyle name="Comma 9 2 3 5 2 2" xfId="54620"/>
    <cellStyle name="Comma 9 2 3 5 2 3" xfId="54621"/>
    <cellStyle name="Comma 9 2 3 5 3" xfId="54622"/>
    <cellStyle name="Comma 9 2 3 5 3 2" xfId="54623"/>
    <cellStyle name="Comma 9 2 3 5 3 3" xfId="54624"/>
    <cellStyle name="Comma 9 2 3 5 4" xfId="54625"/>
    <cellStyle name="Comma 9 2 3 5 4 2" xfId="54626"/>
    <cellStyle name="Comma 9 2 3 5 5" xfId="54627"/>
    <cellStyle name="Comma 9 2 3 5 6" xfId="54628"/>
    <cellStyle name="Comma 9 2 3 6" xfId="54629"/>
    <cellStyle name="Comma 9 2 3 6 2" xfId="54630"/>
    <cellStyle name="Comma 9 2 3 6 2 2" xfId="54631"/>
    <cellStyle name="Comma 9 2 3 6 2 3" xfId="54632"/>
    <cellStyle name="Comma 9 2 3 6 3" xfId="54633"/>
    <cellStyle name="Comma 9 2 3 6 3 2" xfId="54634"/>
    <cellStyle name="Comma 9 2 3 6 3 3" xfId="54635"/>
    <cellStyle name="Comma 9 2 3 6 4" xfId="54636"/>
    <cellStyle name="Comma 9 2 3 6 4 2" xfId="54637"/>
    <cellStyle name="Comma 9 2 3 6 5" xfId="54638"/>
    <cellStyle name="Comma 9 2 3 6 6" xfId="54639"/>
    <cellStyle name="Comma 9 2 3 7" xfId="54640"/>
    <cellStyle name="Comma 9 2 3 7 2" xfId="54641"/>
    <cellStyle name="Comma 9 2 3 7 2 2" xfId="54642"/>
    <cellStyle name="Comma 9 2 3 7 2 3" xfId="54643"/>
    <cellStyle name="Comma 9 2 3 7 3" xfId="54644"/>
    <cellStyle name="Comma 9 2 3 7 3 2" xfId="54645"/>
    <cellStyle name="Comma 9 2 3 7 4" xfId="54646"/>
    <cellStyle name="Comma 9 2 3 7 5" xfId="54647"/>
    <cellStyle name="Comma 9 2 3 8" xfId="54648"/>
    <cellStyle name="Comma 9 2 3 8 2" xfId="54649"/>
    <cellStyle name="Comma 9 2 3 8 3" xfId="54650"/>
    <cellStyle name="Comma 9 2 3 9" xfId="54651"/>
    <cellStyle name="Comma 9 2 3 9 2" xfId="54652"/>
    <cellStyle name="Comma 9 2 3 9 3" xfId="54653"/>
    <cellStyle name="Comma 9 2 4" xfId="3977"/>
    <cellStyle name="Comma 9 2 4 10" xfId="54654"/>
    <cellStyle name="Comma 9 2 4 2" xfId="3978"/>
    <cellStyle name="Comma 9 2 4 2 2" xfId="3979"/>
    <cellStyle name="Comma 9 2 4 2 2 2" xfId="54655"/>
    <cellStyle name="Comma 9 2 4 2 2 2 2" xfId="54656"/>
    <cellStyle name="Comma 9 2 4 2 2 2 3" xfId="54657"/>
    <cellStyle name="Comma 9 2 4 2 2 3" xfId="54658"/>
    <cellStyle name="Comma 9 2 4 2 2 3 2" xfId="54659"/>
    <cellStyle name="Comma 9 2 4 2 2 3 3" xfId="54660"/>
    <cellStyle name="Comma 9 2 4 2 2 4" xfId="54661"/>
    <cellStyle name="Comma 9 2 4 2 2 4 2" xfId="54662"/>
    <cellStyle name="Comma 9 2 4 2 2 5" xfId="54663"/>
    <cellStyle name="Comma 9 2 4 2 2 6" xfId="54664"/>
    <cellStyle name="Comma 9 2 4 2 3" xfId="54665"/>
    <cellStyle name="Comma 9 2 4 2 3 2" xfId="54666"/>
    <cellStyle name="Comma 9 2 4 2 3 2 2" xfId="54667"/>
    <cellStyle name="Comma 9 2 4 2 3 2 3" xfId="54668"/>
    <cellStyle name="Comma 9 2 4 2 3 3" xfId="54669"/>
    <cellStyle name="Comma 9 2 4 2 3 3 2" xfId="54670"/>
    <cellStyle name="Comma 9 2 4 2 3 3 3" xfId="54671"/>
    <cellStyle name="Comma 9 2 4 2 3 4" xfId="54672"/>
    <cellStyle name="Comma 9 2 4 2 3 4 2" xfId="54673"/>
    <cellStyle name="Comma 9 2 4 2 3 5" xfId="54674"/>
    <cellStyle name="Comma 9 2 4 2 3 6" xfId="54675"/>
    <cellStyle name="Comma 9 2 4 2 4" xfId="54676"/>
    <cellStyle name="Comma 9 2 4 2 4 2" xfId="54677"/>
    <cellStyle name="Comma 9 2 4 2 4 2 2" xfId="54678"/>
    <cellStyle name="Comma 9 2 4 2 4 2 3" xfId="54679"/>
    <cellStyle name="Comma 9 2 4 2 4 3" xfId="54680"/>
    <cellStyle name="Comma 9 2 4 2 4 3 2" xfId="54681"/>
    <cellStyle name="Comma 9 2 4 2 4 4" xfId="54682"/>
    <cellStyle name="Comma 9 2 4 2 4 5" xfId="54683"/>
    <cellStyle name="Comma 9 2 4 2 5" xfId="54684"/>
    <cellStyle name="Comma 9 2 4 2 5 2" xfId="54685"/>
    <cellStyle name="Comma 9 2 4 2 5 3" xfId="54686"/>
    <cellStyle name="Comma 9 2 4 2 6" xfId="54687"/>
    <cellStyle name="Comma 9 2 4 2 6 2" xfId="54688"/>
    <cellStyle name="Comma 9 2 4 2 6 3" xfId="54689"/>
    <cellStyle name="Comma 9 2 4 2 7" xfId="54690"/>
    <cellStyle name="Comma 9 2 4 2 7 2" xfId="54691"/>
    <cellStyle name="Comma 9 2 4 2 8" xfId="54692"/>
    <cellStyle name="Comma 9 2 4 2 9" xfId="54693"/>
    <cellStyle name="Comma 9 2 4 3" xfId="3980"/>
    <cellStyle name="Comma 9 2 4 3 2" xfId="54694"/>
    <cellStyle name="Comma 9 2 4 3 2 2" xfId="54695"/>
    <cellStyle name="Comma 9 2 4 3 2 3" xfId="54696"/>
    <cellStyle name="Comma 9 2 4 3 3" xfId="54697"/>
    <cellStyle name="Comma 9 2 4 3 3 2" xfId="54698"/>
    <cellStyle name="Comma 9 2 4 3 3 3" xfId="54699"/>
    <cellStyle name="Comma 9 2 4 3 4" xfId="54700"/>
    <cellStyle name="Comma 9 2 4 3 4 2" xfId="54701"/>
    <cellStyle name="Comma 9 2 4 3 5" xfId="54702"/>
    <cellStyle name="Comma 9 2 4 3 6" xfId="54703"/>
    <cellStyle name="Comma 9 2 4 4" xfId="54704"/>
    <cellStyle name="Comma 9 2 4 4 2" xfId="54705"/>
    <cellStyle name="Comma 9 2 4 4 2 2" xfId="54706"/>
    <cellStyle name="Comma 9 2 4 4 2 3" xfId="54707"/>
    <cellStyle name="Comma 9 2 4 4 3" xfId="54708"/>
    <cellStyle name="Comma 9 2 4 4 3 2" xfId="54709"/>
    <cellStyle name="Comma 9 2 4 4 3 3" xfId="54710"/>
    <cellStyle name="Comma 9 2 4 4 4" xfId="54711"/>
    <cellStyle name="Comma 9 2 4 4 4 2" xfId="54712"/>
    <cellStyle name="Comma 9 2 4 4 5" xfId="54713"/>
    <cellStyle name="Comma 9 2 4 4 6" xfId="54714"/>
    <cellStyle name="Comma 9 2 4 5" xfId="54715"/>
    <cellStyle name="Comma 9 2 4 5 2" xfId="54716"/>
    <cellStyle name="Comma 9 2 4 5 2 2" xfId="54717"/>
    <cellStyle name="Comma 9 2 4 5 2 3" xfId="54718"/>
    <cellStyle name="Comma 9 2 4 5 3" xfId="54719"/>
    <cellStyle name="Comma 9 2 4 5 3 2" xfId="54720"/>
    <cellStyle name="Comma 9 2 4 5 4" xfId="54721"/>
    <cellStyle name="Comma 9 2 4 5 5" xfId="54722"/>
    <cellStyle name="Comma 9 2 4 6" xfId="54723"/>
    <cellStyle name="Comma 9 2 4 6 2" xfId="54724"/>
    <cellStyle name="Comma 9 2 4 6 3" xfId="54725"/>
    <cellStyle name="Comma 9 2 4 7" xfId="54726"/>
    <cellStyle name="Comma 9 2 4 7 2" xfId="54727"/>
    <cellStyle name="Comma 9 2 4 7 3" xfId="54728"/>
    <cellStyle name="Comma 9 2 4 8" xfId="54729"/>
    <cellStyle name="Comma 9 2 4 8 2" xfId="54730"/>
    <cellStyle name="Comma 9 2 4 9" xfId="54731"/>
    <cellStyle name="Comma 9 2 5" xfId="3981"/>
    <cellStyle name="Comma 9 2 5 2" xfId="3982"/>
    <cellStyle name="Comma 9 2 5 2 2" xfId="54732"/>
    <cellStyle name="Comma 9 2 5 2 2 2" xfId="54733"/>
    <cellStyle name="Comma 9 2 5 2 2 3" xfId="54734"/>
    <cellStyle name="Comma 9 2 5 2 3" xfId="54735"/>
    <cellStyle name="Comma 9 2 5 2 3 2" xfId="54736"/>
    <cellStyle name="Comma 9 2 5 2 3 3" xfId="54737"/>
    <cellStyle name="Comma 9 2 5 2 4" xfId="54738"/>
    <cellStyle name="Comma 9 2 5 2 4 2" xfId="54739"/>
    <cellStyle name="Comma 9 2 5 2 5" xfId="54740"/>
    <cellStyle name="Comma 9 2 5 2 6" xfId="54741"/>
    <cellStyle name="Comma 9 2 5 3" xfId="54742"/>
    <cellStyle name="Comma 9 2 5 3 2" xfId="54743"/>
    <cellStyle name="Comma 9 2 5 3 2 2" xfId="54744"/>
    <cellStyle name="Comma 9 2 5 3 2 3" xfId="54745"/>
    <cellStyle name="Comma 9 2 5 3 3" xfId="54746"/>
    <cellStyle name="Comma 9 2 5 3 3 2" xfId="54747"/>
    <cellStyle name="Comma 9 2 5 3 3 3" xfId="54748"/>
    <cellStyle name="Comma 9 2 5 3 4" xfId="54749"/>
    <cellStyle name="Comma 9 2 5 3 4 2" xfId="54750"/>
    <cellStyle name="Comma 9 2 5 3 5" xfId="54751"/>
    <cellStyle name="Comma 9 2 5 3 6" xfId="54752"/>
    <cellStyle name="Comma 9 2 5 4" xfId="54753"/>
    <cellStyle name="Comma 9 2 5 4 2" xfId="54754"/>
    <cellStyle name="Comma 9 2 5 4 2 2" xfId="54755"/>
    <cellStyle name="Comma 9 2 5 4 2 3" xfId="54756"/>
    <cellStyle name="Comma 9 2 5 4 3" xfId="54757"/>
    <cellStyle name="Comma 9 2 5 4 3 2" xfId="54758"/>
    <cellStyle name="Comma 9 2 5 4 4" xfId="54759"/>
    <cellStyle name="Comma 9 2 5 4 5" xfId="54760"/>
    <cellStyle name="Comma 9 2 5 5" xfId="54761"/>
    <cellStyle name="Comma 9 2 5 5 2" xfId="54762"/>
    <cellStyle name="Comma 9 2 5 5 3" xfId="54763"/>
    <cellStyle name="Comma 9 2 5 6" xfId="54764"/>
    <cellStyle name="Comma 9 2 5 6 2" xfId="54765"/>
    <cellStyle name="Comma 9 2 5 6 3" xfId="54766"/>
    <cellStyle name="Comma 9 2 5 7" xfId="54767"/>
    <cellStyle name="Comma 9 2 5 7 2" xfId="54768"/>
    <cellStyle name="Comma 9 2 5 8" xfId="54769"/>
    <cellStyle name="Comma 9 2 5 9" xfId="54770"/>
    <cellStyle name="Comma 9 2 6" xfId="3983"/>
    <cellStyle name="Comma 9 2 6 2" xfId="54771"/>
    <cellStyle name="Comma 9 2 6 2 2" xfId="54772"/>
    <cellStyle name="Comma 9 2 6 2 2 2" xfId="54773"/>
    <cellStyle name="Comma 9 2 6 2 2 3" xfId="54774"/>
    <cellStyle name="Comma 9 2 6 2 3" xfId="54775"/>
    <cellStyle name="Comma 9 2 6 2 3 2" xfId="54776"/>
    <cellStyle name="Comma 9 2 6 2 3 3" xfId="54777"/>
    <cellStyle name="Comma 9 2 6 2 4" xfId="54778"/>
    <cellStyle name="Comma 9 2 6 2 4 2" xfId="54779"/>
    <cellStyle name="Comma 9 2 6 2 5" xfId="54780"/>
    <cellStyle name="Comma 9 2 6 2 6" xfId="54781"/>
    <cellStyle name="Comma 9 2 6 3" xfId="54782"/>
    <cellStyle name="Comma 9 2 6 3 2" xfId="54783"/>
    <cellStyle name="Comma 9 2 6 3 2 2" xfId="54784"/>
    <cellStyle name="Comma 9 2 6 3 2 3" xfId="54785"/>
    <cellStyle name="Comma 9 2 6 3 3" xfId="54786"/>
    <cellStyle name="Comma 9 2 6 3 3 2" xfId="54787"/>
    <cellStyle name="Comma 9 2 6 3 3 3" xfId="54788"/>
    <cellStyle name="Comma 9 2 6 3 4" xfId="54789"/>
    <cellStyle name="Comma 9 2 6 3 4 2" xfId="54790"/>
    <cellStyle name="Comma 9 2 6 3 5" xfId="54791"/>
    <cellStyle name="Comma 9 2 6 3 6" xfId="54792"/>
    <cellStyle name="Comma 9 2 6 4" xfId="54793"/>
    <cellStyle name="Comma 9 2 6 4 2" xfId="54794"/>
    <cellStyle name="Comma 9 2 6 4 2 2" xfId="54795"/>
    <cellStyle name="Comma 9 2 6 4 2 3" xfId="54796"/>
    <cellStyle name="Comma 9 2 6 4 3" xfId="54797"/>
    <cellStyle name="Comma 9 2 6 4 3 2" xfId="54798"/>
    <cellStyle name="Comma 9 2 6 4 4" xfId="54799"/>
    <cellStyle name="Comma 9 2 6 4 5" xfId="54800"/>
    <cellStyle name="Comma 9 2 6 5" xfId="54801"/>
    <cellStyle name="Comma 9 2 6 5 2" xfId="54802"/>
    <cellStyle name="Comma 9 2 6 5 3" xfId="54803"/>
    <cellStyle name="Comma 9 2 6 6" xfId="54804"/>
    <cellStyle name="Comma 9 2 6 6 2" xfId="54805"/>
    <cellStyle name="Comma 9 2 6 6 3" xfId="54806"/>
    <cellStyle name="Comma 9 2 6 7" xfId="54807"/>
    <cellStyle name="Comma 9 2 6 7 2" xfId="54808"/>
    <cellStyle name="Comma 9 2 6 8" xfId="54809"/>
    <cellStyle name="Comma 9 2 6 9" xfId="54810"/>
    <cellStyle name="Comma 9 2 7" xfId="3984"/>
    <cellStyle name="Comma 9 2 7 2" xfId="54811"/>
    <cellStyle name="Comma 9 2 7 2 2" xfId="54812"/>
    <cellStyle name="Comma 9 2 7 2 3" xfId="54813"/>
    <cellStyle name="Comma 9 2 7 3" xfId="54814"/>
    <cellStyle name="Comma 9 2 7 3 2" xfId="54815"/>
    <cellStyle name="Comma 9 2 7 3 3" xfId="54816"/>
    <cellStyle name="Comma 9 2 7 4" xfId="54817"/>
    <cellStyle name="Comma 9 2 7 4 2" xfId="54818"/>
    <cellStyle name="Comma 9 2 7 5" xfId="54819"/>
    <cellStyle name="Comma 9 2 7 6" xfId="54820"/>
    <cellStyle name="Comma 9 2 8" xfId="54821"/>
    <cellStyle name="Comma 9 2 8 2" xfId="54822"/>
    <cellStyle name="Comma 9 2 8 2 2" xfId="54823"/>
    <cellStyle name="Comma 9 2 8 2 3" xfId="54824"/>
    <cellStyle name="Comma 9 2 8 3" xfId="54825"/>
    <cellStyle name="Comma 9 2 8 3 2" xfId="54826"/>
    <cellStyle name="Comma 9 2 8 3 3" xfId="54827"/>
    <cellStyle name="Comma 9 2 8 4" xfId="54828"/>
    <cellStyle name="Comma 9 2 8 4 2" xfId="54829"/>
    <cellStyle name="Comma 9 2 8 5" xfId="54830"/>
    <cellStyle name="Comma 9 2 8 6" xfId="54831"/>
    <cellStyle name="Comma 9 2 9" xfId="54832"/>
    <cellStyle name="Comma 9 2 9 2" xfId="54833"/>
    <cellStyle name="Comma 9 2 9 2 2" xfId="54834"/>
    <cellStyle name="Comma 9 2 9 2 3" xfId="54835"/>
    <cellStyle name="Comma 9 2 9 3" xfId="54836"/>
    <cellStyle name="Comma 9 2 9 3 2" xfId="54837"/>
    <cellStyle name="Comma 9 2 9 4" xfId="54838"/>
    <cellStyle name="Comma 9 2 9 5" xfId="54839"/>
    <cellStyle name="Comma 9 3" xfId="3985"/>
    <cellStyle name="Comma 9 3 10" xfId="54840"/>
    <cellStyle name="Comma 9 3 10 2" xfId="54841"/>
    <cellStyle name="Comma 9 3 10 3" xfId="54842"/>
    <cellStyle name="Comma 9 3 11" xfId="54843"/>
    <cellStyle name="Comma 9 3 11 2" xfId="54844"/>
    <cellStyle name="Comma 9 3 12" xfId="54845"/>
    <cellStyle name="Comma 9 3 13" xfId="54846"/>
    <cellStyle name="Comma 9 3 14" xfId="54847"/>
    <cellStyle name="Comma 9 3 2" xfId="3986"/>
    <cellStyle name="Comma 9 3 2 10" xfId="54848"/>
    <cellStyle name="Comma 9 3 2 10 2" xfId="54849"/>
    <cellStyle name="Comma 9 3 2 11" xfId="54850"/>
    <cellStyle name="Comma 9 3 2 12" xfId="54851"/>
    <cellStyle name="Comma 9 3 2 2" xfId="3987"/>
    <cellStyle name="Comma 9 3 2 2 10" xfId="54852"/>
    <cellStyle name="Comma 9 3 2 2 2" xfId="3988"/>
    <cellStyle name="Comma 9 3 2 2 2 2" xfId="3989"/>
    <cellStyle name="Comma 9 3 2 2 2 2 2" xfId="54853"/>
    <cellStyle name="Comma 9 3 2 2 2 2 2 2" xfId="54854"/>
    <cellStyle name="Comma 9 3 2 2 2 2 2 3" xfId="54855"/>
    <cellStyle name="Comma 9 3 2 2 2 2 3" xfId="54856"/>
    <cellStyle name="Comma 9 3 2 2 2 2 3 2" xfId="54857"/>
    <cellStyle name="Comma 9 3 2 2 2 2 3 3" xfId="54858"/>
    <cellStyle name="Comma 9 3 2 2 2 2 4" xfId="54859"/>
    <cellStyle name="Comma 9 3 2 2 2 2 4 2" xfId="54860"/>
    <cellStyle name="Comma 9 3 2 2 2 2 5" xfId="54861"/>
    <cellStyle name="Comma 9 3 2 2 2 2 6" xfId="54862"/>
    <cellStyle name="Comma 9 3 2 2 2 3" xfId="54863"/>
    <cellStyle name="Comma 9 3 2 2 2 3 2" xfId="54864"/>
    <cellStyle name="Comma 9 3 2 2 2 3 2 2" xfId="54865"/>
    <cellStyle name="Comma 9 3 2 2 2 3 2 3" xfId="54866"/>
    <cellStyle name="Comma 9 3 2 2 2 3 3" xfId="54867"/>
    <cellStyle name="Comma 9 3 2 2 2 3 3 2" xfId="54868"/>
    <cellStyle name="Comma 9 3 2 2 2 3 3 3" xfId="54869"/>
    <cellStyle name="Comma 9 3 2 2 2 3 4" xfId="54870"/>
    <cellStyle name="Comma 9 3 2 2 2 3 4 2" xfId="54871"/>
    <cellStyle name="Comma 9 3 2 2 2 3 5" xfId="54872"/>
    <cellStyle name="Comma 9 3 2 2 2 3 6" xfId="54873"/>
    <cellStyle name="Comma 9 3 2 2 2 4" xfId="54874"/>
    <cellStyle name="Comma 9 3 2 2 2 4 2" xfId="54875"/>
    <cellStyle name="Comma 9 3 2 2 2 4 2 2" xfId="54876"/>
    <cellStyle name="Comma 9 3 2 2 2 4 2 3" xfId="54877"/>
    <cellStyle name="Comma 9 3 2 2 2 4 3" xfId="54878"/>
    <cellStyle name="Comma 9 3 2 2 2 4 3 2" xfId="54879"/>
    <cellStyle name="Comma 9 3 2 2 2 4 4" xfId="54880"/>
    <cellStyle name="Comma 9 3 2 2 2 4 5" xfId="54881"/>
    <cellStyle name="Comma 9 3 2 2 2 5" xfId="54882"/>
    <cellStyle name="Comma 9 3 2 2 2 5 2" xfId="54883"/>
    <cellStyle name="Comma 9 3 2 2 2 5 3" xfId="54884"/>
    <cellStyle name="Comma 9 3 2 2 2 6" xfId="54885"/>
    <cellStyle name="Comma 9 3 2 2 2 6 2" xfId="54886"/>
    <cellStyle name="Comma 9 3 2 2 2 6 3" xfId="54887"/>
    <cellStyle name="Comma 9 3 2 2 2 7" xfId="54888"/>
    <cellStyle name="Comma 9 3 2 2 2 7 2" xfId="54889"/>
    <cellStyle name="Comma 9 3 2 2 2 8" xfId="54890"/>
    <cellStyle name="Comma 9 3 2 2 2 9" xfId="54891"/>
    <cellStyle name="Comma 9 3 2 2 3" xfId="3990"/>
    <cellStyle name="Comma 9 3 2 2 3 2" xfId="54892"/>
    <cellStyle name="Comma 9 3 2 2 3 2 2" xfId="54893"/>
    <cellStyle name="Comma 9 3 2 2 3 2 3" xfId="54894"/>
    <cellStyle name="Comma 9 3 2 2 3 3" xfId="54895"/>
    <cellStyle name="Comma 9 3 2 2 3 3 2" xfId="54896"/>
    <cellStyle name="Comma 9 3 2 2 3 3 3" xfId="54897"/>
    <cellStyle name="Comma 9 3 2 2 3 4" xfId="54898"/>
    <cellStyle name="Comma 9 3 2 2 3 4 2" xfId="54899"/>
    <cellStyle name="Comma 9 3 2 2 3 5" xfId="54900"/>
    <cellStyle name="Comma 9 3 2 2 3 6" xfId="54901"/>
    <cellStyle name="Comma 9 3 2 2 4" xfId="54902"/>
    <cellStyle name="Comma 9 3 2 2 4 2" xfId="54903"/>
    <cellStyle name="Comma 9 3 2 2 4 2 2" xfId="54904"/>
    <cellStyle name="Comma 9 3 2 2 4 2 3" xfId="54905"/>
    <cellStyle name="Comma 9 3 2 2 4 3" xfId="54906"/>
    <cellStyle name="Comma 9 3 2 2 4 3 2" xfId="54907"/>
    <cellStyle name="Comma 9 3 2 2 4 3 3" xfId="54908"/>
    <cellStyle name="Comma 9 3 2 2 4 4" xfId="54909"/>
    <cellStyle name="Comma 9 3 2 2 4 4 2" xfId="54910"/>
    <cellStyle name="Comma 9 3 2 2 4 5" xfId="54911"/>
    <cellStyle name="Comma 9 3 2 2 4 6" xfId="54912"/>
    <cellStyle name="Comma 9 3 2 2 5" xfId="54913"/>
    <cellStyle name="Comma 9 3 2 2 5 2" xfId="54914"/>
    <cellStyle name="Comma 9 3 2 2 5 2 2" xfId="54915"/>
    <cellStyle name="Comma 9 3 2 2 5 2 3" xfId="54916"/>
    <cellStyle name="Comma 9 3 2 2 5 3" xfId="54917"/>
    <cellStyle name="Comma 9 3 2 2 5 3 2" xfId="54918"/>
    <cellStyle name="Comma 9 3 2 2 5 4" xfId="54919"/>
    <cellStyle name="Comma 9 3 2 2 5 5" xfId="54920"/>
    <cellStyle name="Comma 9 3 2 2 6" xfId="54921"/>
    <cellStyle name="Comma 9 3 2 2 6 2" xfId="54922"/>
    <cellStyle name="Comma 9 3 2 2 6 3" xfId="54923"/>
    <cellStyle name="Comma 9 3 2 2 7" xfId="54924"/>
    <cellStyle name="Comma 9 3 2 2 7 2" xfId="54925"/>
    <cellStyle name="Comma 9 3 2 2 7 3" xfId="54926"/>
    <cellStyle name="Comma 9 3 2 2 8" xfId="54927"/>
    <cellStyle name="Comma 9 3 2 2 8 2" xfId="54928"/>
    <cellStyle name="Comma 9 3 2 2 9" xfId="54929"/>
    <cellStyle name="Comma 9 3 2 3" xfId="3991"/>
    <cellStyle name="Comma 9 3 2 3 2" xfId="3992"/>
    <cellStyle name="Comma 9 3 2 3 2 2" xfId="54930"/>
    <cellStyle name="Comma 9 3 2 3 2 2 2" xfId="54931"/>
    <cellStyle name="Comma 9 3 2 3 2 2 3" xfId="54932"/>
    <cellStyle name="Comma 9 3 2 3 2 3" xfId="54933"/>
    <cellStyle name="Comma 9 3 2 3 2 3 2" xfId="54934"/>
    <cellStyle name="Comma 9 3 2 3 2 3 3" xfId="54935"/>
    <cellStyle name="Comma 9 3 2 3 2 4" xfId="54936"/>
    <cellStyle name="Comma 9 3 2 3 2 4 2" xfId="54937"/>
    <cellStyle name="Comma 9 3 2 3 2 5" xfId="54938"/>
    <cellStyle name="Comma 9 3 2 3 2 6" xfId="54939"/>
    <cellStyle name="Comma 9 3 2 3 3" xfId="54940"/>
    <cellStyle name="Comma 9 3 2 3 3 2" xfId="54941"/>
    <cellStyle name="Comma 9 3 2 3 3 2 2" xfId="54942"/>
    <cellStyle name="Comma 9 3 2 3 3 2 3" xfId="54943"/>
    <cellStyle name="Comma 9 3 2 3 3 3" xfId="54944"/>
    <cellStyle name="Comma 9 3 2 3 3 3 2" xfId="54945"/>
    <cellStyle name="Comma 9 3 2 3 3 3 3" xfId="54946"/>
    <cellStyle name="Comma 9 3 2 3 3 4" xfId="54947"/>
    <cellStyle name="Comma 9 3 2 3 3 4 2" xfId="54948"/>
    <cellStyle name="Comma 9 3 2 3 3 5" xfId="54949"/>
    <cellStyle name="Comma 9 3 2 3 3 6" xfId="54950"/>
    <cellStyle name="Comma 9 3 2 3 4" xfId="54951"/>
    <cellStyle name="Comma 9 3 2 3 4 2" xfId="54952"/>
    <cellStyle name="Comma 9 3 2 3 4 2 2" xfId="54953"/>
    <cellStyle name="Comma 9 3 2 3 4 2 3" xfId="54954"/>
    <cellStyle name="Comma 9 3 2 3 4 3" xfId="54955"/>
    <cellStyle name="Comma 9 3 2 3 4 3 2" xfId="54956"/>
    <cellStyle name="Comma 9 3 2 3 4 4" xfId="54957"/>
    <cellStyle name="Comma 9 3 2 3 4 5" xfId="54958"/>
    <cellStyle name="Comma 9 3 2 3 5" xfId="54959"/>
    <cellStyle name="Comma 9 3 2 3 5 2" xfId="54960"/>
    <cellStyle name="Comma 9 3 2 3 5 3" xfId="54961"/>
    <cellStyle name="Comma 9 3 2 3 6" xfId="54962"/>
    <cellStyle name="Comma 9 3 2 3 6 2" xfId="54963"/>
    <cellStyle name="Comma 9 3 2 3 6 3" xfId="54964"/>
    <cellStyle name="Comma 9 3 2 3 7" xfId="54965"/>
    <cellStyle name="Comma 9 3 2 3 7 2" xfId="54966"/>
    <cellStyle name="Comma 9 3 2 3 8" xfId="54967"/>
    <cellStyle name="Comma 9 3 2 3 9" xfId="54968"/>
    <cellStyle name="Comma 9 3 2 4" xfId="3993"/>
    <cellStyle name="Comma 9 3 2 4 2" xfId="54969"/>
    <cellStyle name="Comma 9 3 2 4 2 2" xfId="54970"/>
    <cellStyle name="Comma 9 3 2 4 2 2 2" xfId="54971"/>
    <cellStyle name="Comma 9 3 2 4 2 2 3" xfId="54972"/>
    <cellStyle name="Comma 9 3 2 4 2 3" xfId="54973"/>
    <cellStyle name="Comma 9 3 2 4 2 3 2" xfId="54974"/>
    <cellStyle name="Comma 9 3 2 4 2 3 3" xfId="54975"/>
    <cellStyle name="Comma 9 3 2 4 2 4" xfId="54976"/>
    <cellStyle name="Comma 9 3 2 4 2 4 2" xfId="54977"/>
    <cellStyle name="Comma 9 3 2 4 2 5" xfId="54978"/>
    <cellStyle name="Comma 9 3 2 4 2 6" xfId="54979"/>
    <cellStyle name="Comma 9 3 2 4 3" xfId="54980"/>
    <cellStyle name="Comma 9 3 2 4 3 2" xfId="54981"/>
    <cellStyle name="Comma 9 3 2 4 3 2 2" xfId="54982"/>
    <cellStyle name="Comma 9 3 2 4 3 2 3" xfId="54983"/>
    <cellStyle name="Comma 9 3 2 4 3 3" xfId="54984"/>
    <cellStyle name="Comma 9 3 2 4 3 3 2" xfId="54985"/>
    <cellStyle name="Comma 9 3 2 4 3 3 3" xfId="54986"/>
    <cellStyle name="Comma 9 3 2 4 3 4" xfId="54987"/>
    <cellStyle name="Comma 9 3 2 4 3 4 2" xfId="54988"/>
    <cellStyle name="Comma 9 3 2 4 3 5" xfId="54989"/>
    <cellStyle name="Comma 9 3 2 4 3 6" xfId="54990"/>
    <cellStyle name="Comma 9 3 2 4 4" xfId="54991"/>
    <cellStyle name="Comma 9 3 2 4 4 2" xfId="54992"/>
    <cellStyle name="Comma 9 3 2 4 4 2 2" xfId="54993"/>
    <cellStyle name="Comma 9 3 2 4 4 2 3" xfId="54994"/>
    <cellStyle name="Comma 9 3 2 4 4 3" xfId="54995"/>
    <cellStyle name="Comma 9 3 2 4 4 3 2" xfId="54996"/>
    <cellStyle name="Comma 9 3 2 4 4 4" xfId="54997"/>
    <cellStyle name="Comma 9 3 2 4 4 5" xfId="54998"/>
    <cellStyle name="Comma 9 3 2 4 5" xfId="54999"/>
    <cellStyle name="Comma 9 3 2 4 5 2" xfId="55000"/>
    <cellStyle name="Comma 9 3 2 4 5 3" xfId="55001"/>
    <cellStyle name="Comma 9 3 2 4 6" xfId="55002"/>
    <cellStyle name="Comma 9 3 2 4 6 2" xfId="55003"/>
    <cellStyle name="Comma 9 3 2 4 6 3" xfId="55004"/>
    <cellStyle name="Comma 9 3 2 4 7" xfId="55005"/>
    <cellStyle name="Comma 9 3 2 4 7 2" xfId="55006"/>
    <cellStyle name="Comma 9 3 2 4 8" xfId="55007"/>
    <cellStyle name="Comma 9 3 2 4 9" xfId="55008"/>
    <cellStyle name="Comma 9 3 2 5" xfId="55009"/>
    <cellStyle name="Comma 9 3 2 5 2" xfId="55010"/>
    <cellStyle name="Comma 9 3 2 5 2 2" xfId="55011"/>
    <cellStyle name="Comma 9 3 2 5 2 3" xfId="55012"/>
    <cellStyle name="Comma 9 3 2 5 3" xfId="55013"/>
    <cellStyle name="Comma 9 3 2 5 3 2" xfId="55014"/>
    <cellStyle name="Comma 9 3 2 5 3 3" xfId="55015"/>
    <cellStyle name="Comma 9 3 2 5 4" xfId="55016"/>
    <cellStyle name="Comma 9 3 2 5 4 2" xfId="55017"/>
    <cellStyle name="Comma 9 3 2 5 5" xfId="55018"/>
    <cellStyle name="Comma 9 3 2 5 6" xfId="55019"/>
    <cellStyle name="Comma 9 3 2 6" xfId="55020"/>
    <cellStyle name="Comma 9 3 2 6 2" xfId="55021"/>
    <cellStyle name="Comma 9 3 2 6 2 2" xfId="55022"/>
    <cellStyle name="Comma 9 3 2 6 2 3" xfId="55023"/>
    <cellStyle name="Comma 9 3 2 6 3" xfId="55024"/>
    <cellStyle name="Comma 9 3 2 6 3 2" xfId="55025"/>
    <cellStyle name="Comma 9 3 2 6 3 3" xfId="55026"/>
    <cellStyle name="Comma 9 3 2 6 4" xfId="55027"/>
    <cellStyle name="Comma 9 3 2 6 4 2" xfId="55028"/>
    <cellStyle name="Comma 9 3 2 6 5" xfId="55029"/>
    <cellStyle name="Comma 9 3 2 6 6" xfId="55030"/>
    <cellStyle name="Comma 9 3 2 7" xfId="55031"/>
    <cellStyle name="Comma 9 3 2 7 2" xfId="55032"/>
    <cellStyle name="Comma 9 3 2 7 2 2" xfId="55033"/>
    <cellStyle name="Comma 9 3 2 7 2 3" xfId="55034"/>
    <cellStyle name="Comma 9 3 2 7 3" xfId="55035"/>
    <cellStyle name="Comma 9 3 2 7 3 2" xfId="55036"/>
    <cellStyle name="Comma 9 3 2 7 4" xfId="55037"/>
    <cellStyle name="Comma 9 3 2 7 5" xfId="55038"/>
    <cellStyle name="Comma 9 3 2 8" xfId="55039"/>
    <cellStyle name="Comma 9 3 2 8 2" xfId="55040"/>
    <cellStyle name="Comma 9 3 2 8 3" xfId="55041"/>
    <cellStyle name="Comma 9 3 2 9" xfId="55042"/>
    <cellStyle name="Comma 9 3 2 9 2" xfId="55043"/>
    <cellStyle name="Comma 9 3 2 9 3" xfId="55044"/>
    <cellStyle name="Comma 9 3 3" xfId="3994"/>
    <cellStyle name="Comma 9 3 3 10" xfId="55045"/>
    <cellStyle name="Comma 9 3 3 2" xfId="3995"/>
    <cellStyle name="Comma 9 3 3 2 2" xfId="3996"/>
    <cellStyle name="Comma 9 3 3 2 2 2" xfId="55046"/>
    <cellStyle name="Comma 9 3 3 2 2 2 2" xfId="55047"/>
    <cellStyle name="Comma 9 3 3 2 2 2 3" xfId="55048"/>
    <cellStyle name="Comma 9 3 3 2 2 3" xfId="55049"/>
    <cellStyle name="Comma 9 3 3 2 2 3 2" xfId="55050"/>
    <cellStyle name="Comma 9 3 3 2 2 3 3" xfId="55051"/>
    <cellStyle name="Comma 9 3 3 2 2 4" xfId="55052"/>
    <cellStyle name="Comma 9 3 3 2 2 4 2" xfId="55053"/>
    <cellStyle name="Comma 9 3 3 2 2 5" xfId="55054"/>
    <cellStyle name="Comma 9 3 3 2 2 6" xfId="55055"/>
    <cellStyle name="Comma 9 3 3 2 3" xfId="55056"/>
    <cellStyle name="Comma 9 3 3 2 3 2" xfId="55057"/>
    <cellStyle name="Comma 9 3 3 2 3 2 2" xfId="55058"/>
    <cellStyle name="Comma 9 3 3 2 3 2 3" xfId="55059"/>
    <cellStyle name="Comma 9 3 3 2 3 3" xfId="55060"/>
    <cellStyle name="Comma 9 3 3 2 3 3 2" xfId="55061"/>
    <cellStyle name="Comma 9 3 3 2 3 3 3" xfId="55062"/>
    <cellStyle name="Comma 9 3 3 2 3 4" xfId="55063"/>
    <cellStyle name="Comma 9 3 3 2 3 4 2" xfId="55064"/>
    <cellStyle name="Comma 9 3 3 2 3 5" xfId="55065"/>
    <cellStyle name="Comma 9 3 3 2 3 6" xfId="55066"/>
    <cellStyle name="Comma 9 3 3 2 4" xfId="55067"/>
    <cellStyle name="Comma 9 3 3 2 4 2" xfId="55068"/>
    <cellStyle name="Comma 9 3 3 2 4 2 2" xfId="55069"/>
    <cellStyle name="Comma 9 3 3 2 4 2 3" xfId="55070"/>
    <cellStyle name="Comma 9 3 3 2 4 3" xfId="55071"/>
    <cellStyle name="Comma 9 3 3 2 4 3 2" xfId="55072"/>
    <cellStyle name="Comma 9 3 3 2 4 4" xfId="55073"/>
    <cellStyle name="Comma 9 3 3 2 4 5" xfId="55074"/>
    <cellStyle name="Comma 9 3 3 2 5" xfId="55075"/>
    <cellStyle name="Comma 9 3 3 2 5 2" xfId="55076"/>
    <cellStyle name="Comma 9 3 3 2 5 3" xfId="55077"/>
    <cellStyle name="Comma 9 3 3 2 6" xfId="55078"/>
    <cellStyle name="Comma 9 3 3 2 6 2" xfId="55079"/>
    <cellStyle name="Comma 9 3 3 2 6 3" xfId="55080"/>
    <cellStyle name="Comma 9 3 3 2 7" xfId="55081"/>
    <cellStyle name="Comma 9 3 3 2 7 2" xfId="55082"/>
    <cellStyle name="Comma 9 3 3 2 8" xfId="55083"/>
    <cellStyle name="Comma 9 3 3 2 9" xfId="55084"/>
    <cellStyle name="Comma 9 3 3 3" xfId="3997"/>
    <cellStyle name="Comma 9 3 3 3 2" xfId="55085"/>
    <cellStyle name="Comma 9 3 3 3 2 2" xfId="55086"/>
    <cellStyle name="Comma 9 3 3 3 2 3" xfId="55087"/>
    <cellStyle name="Comma 9 3 3 3 3" xfId="55088"/>
    <cellStyle name="Comma 9 3 3 3 3 2" xfId="55089"/>
    <cellStyle name="Comma 9 3 3 3 3 3" xfId="55090"/>
    <cellStyle name="Comma 9 3 3 3 4" xfId="55091"/>
    <cellStyle name="Comma 9 3 3 3 4 2" xfId="55092"/>
    <cellStyle name="Comma 9 3 3 3 5" xfId="55093"/>
    <cellStyle name="Comma 9 3 3 3 6" xfId="55094"/>
    <cellStyle name="Comma 9 3 3 4" xfId="55095"/>
    <cellStyle name="Comma 9 3 3 4 2" xfId="55096"/>
    <cellStyle name="Comma 9 3 3 4 2 2" xfId="55097"/>
    <cellStyle name="Comma 9 3 3 4 2 3" xfId="55098"/>
    <cellStyle name="Comma 9 3 3 4 3" xfId="55099"/>
    <cellStyle name="Comma 9 3 3 4 3 2" xfId="55100"/>
    <cellStyle name="Comma 9 3 3 4 3 3" xfId="55101"/>
    <cellStyle name="Comma 9 3 3 4 4" xfId="55102"/>
    <cellStyle name="Comma 9 3 3 4 4 2" xfId="55103"/>
    <cellStyle name="Comma 9 3 3 4 5" xfId="55104"/>
    <cellStyle name="Comma 9 3 3 4 6" xfId="55105"/>
    <cellStyle name="Comma 9 3 3 5" xfId="55106"/>
    <cellStyle name="Comma 9 3 3 5 2" xfId="55107"/>
    <cellStyle name="Comma 9 3 3 5 2 2" xfId="55108"/>
    <cellStyle name="Comma 9 3 3 5 2 3" xfId="55109"/>
    <cellStyle name="Comma 9 3 3 5 3" xfId="55110"/>
    <cellStyle name="Comma 9 3 3 5 3 2" xfId="55111"/>
    <cellStyle name="Comma 9 3 3 5 4" xfId="55112"/>
    <cellStyle name="Comma 9 3 3 5 5" xfId="55113"/>
    <cellStyle name="Comma 9 3 3 6" xfId="55114"/>
    <cellStyle name="Comma 9 3 3 6 2" xfId="55115"/>
    <cellStyle name="Comma 9 3 3 6 3" xfId="55116"/>
    <cellStyle name="Comma 9 3 3 7" xfId="55117"/>
    <cellStyle name="Comma 9 3 3 7 2" xfId="55118"/>
    <cellStyle name="Comma 9 3 3 7 3" xfId="55119"/>
    <cellStyle name="Comma 9 3 3 8" xfId="55120"/>
    <cellStyle name="Comma 9 3 3 8 2" xfId="55121"/>
    <cellStyle name="Comma 9 3 3 9" xfId="55122"/>
    <cellStyle name="Comma 9 3 4" xfId="3998"/>
    <cellStyle name="Comma 9 3 4 2" xfId="3999"/>
    <cellStyle name="Comma 9 3 4 2 2" xfId="55123"/>
    <cellStyle name="Comma 9 3 4 2 2 2" xfId="55124"/>
    <cellStyle name="Comma 9 3 4 2 2 3" xfId="55125"/>
    <cellStyle name="Comma 9 3 4 2 3" xfId="55126"/>
    <cellStyle name="Comma 9 3 4 2 3 2" xfId="55127"/>
    <cellStyle name="Comma 9 3 4 2 3 3" xfId="55128"/>
    <cellStyle name="Comma 9 3 4 2 4" xfId="55129"/>
    <cellStyle name="Comma 9 3 4 2 4 2" xfId="55130"/>
    <cellStyle name="Comma 9 3 4 2 5" xfId="55131"/>
    <cellStyle name="Comma 9 3 4 2 6" xfId="55132"/>
    <cellStyle name="Comma 9 3 4 3" xfId="55133"/>
    <cellStyle name="Comma 9 3 4 3 2" xfId="55134"/>
    <cellStyle name="Comma 9 3 4 3 2 2" xfId="55135"/>
    <cellStyle name="Comma 9 3 4 3 2 3" xfId="55136"/>
    <cellStyle name="Comma 9 3 4 3 3" xfId="55137"/>
    <cellStyle name="Comma 9 3 4 3 3 2" xfId="55138"/>
    <cellStyle name="Comma 9 3 4 3 3 3" xfId="55139"/>
    <cellStyle name="Comma 9 3 4 3 4" xfId="55140"/>
    <cellStyle name="Comma 9 3 4 3 4 2" xfId="55141"/>
    <cellStyle name="Comma 9 3 4 3 5" xfId="55142"/>
    <cellStyle name="Comma 9 3 4 3 6" xfId="55143"/>
    <cellStyle name="Comma 9 3 4 4" xfId="55144"/>
    <cellStyle name="Comma 9 3 4 4 2" xfId="55145"/>
    <cellStyle name="Comma 9 3 4 4 2 2" xfId="55146"/>
    <cellStyle name="Comma 9 3 4 4 2 3" xfId="55147"/>
    <cellStyle name="Comma 9 3 4 4 3" xfId="55148"/>
    <cellStyle name="Comma 9 3 4 4 3 2" xfId="55149"/>
    <cellStyle name="Comma 9 3 4 4 4" xfId="55150"/>
    <cellStyle name="Comma 9 3 4 4 5" xfId="55151"/>
    <cellStyle name="Comma 9 3 4 5" xfId="55152"/>
    <cellStyle name="Comma 9 3 4 5 2" xfId="55153"/>
    <cellStyle name="Comma 9 3 4 5 3" xfId="55154"/>
    <cellStyle name="Comma 9 3 4 6" xfId="55155"/>
    <cellStyle name="Comma 9 3 4 6 2" xfId="55156"/>
    <cellStyle name="Comma 9 3 4 6 3" xfId="55157"/>
    <cellStyle name="Comma 9 3 4 7" xfId="55158"/>
    <cellStyle name="Comma 9 3 4 7 2" xfId="55159"/>
    <cellStyle name="Comma 9 3 4 8" xfId="55160"/>
    <cellStyle name="Comma 9 3 4 9" xfId="55161"/>
    <cellStyle name="Comma 9 3 5" xfId="4000"/>
    <cellStyle name="Comma 9 3 5 2" xfId="55162"/>
    <cellStyle name="Comma 9 3 5 2 2" xfId="55163"/>
    <cellStyle name="Comma 9 3 5 2 2 2" xfId="55164"/>
    <cellStyle name="Comma 9 3 5 2 2 3" xfId="55165"/>
    <cellStyle name="Comma 9 3 5 2 3" xfId="55166"/>
    <cellStyle name="Comma 9 3 5 2 3 2" xfId="55167"/>
    <cellStyle name="Comma 9 3 5 2 3 3" xfId="55168"/>
    <cellStyle name="Comma 9 3 5 2 4" xfId="55169"/>
    <cellStyle name="Comma 9 3 5 2 4 2" xfId="55170"/>
    <cellStyle name="Comma 9 3 5 2 5" xfId="55171"/>
    <cellStyle name="Comma 9 3 5 2 6" xfId="55172"/>
    <cellStyle name="Comma 9 3 5 3" xfId="55173"/>
    <cellStyle name="Comma 9 3 5 3 2" xfId="55174"/>
    <cellStyle name="Comma 9 3 5 3 2 2" xfId="55175"/>
    <cellStyle name="Comma 9 3 5 3 2 3" xfId="55176"/>
    <cellStyle name="Comma 9 3 5 3 3" xfId="55177"/>
    <cellStyle name="Comma 9 3 5 3 3 2" xfId="55178"/>
    <cellStyle name="Comma 9 3 5 3 3 3" xfId="55179"/>
    <cellStyle name="Comma 9 3 5 3 4" xfId="55180"/>
    <cellStyle name="Comma 9 3 5 3 4 2" xfId="55181"/>
    <cellStyle name="Comma 9 3 5 3 5" xfId="55182"/>
    <cellStyle name="Comma 9 3 5 3 6" xfId="55183"/>
    <cellStyle name="Comma 9 3 5 4" xfId="55184"/>
    <cellStyle name="Comma 9 3 5 4 2" xfId="55185"/>
    <cellStyle name="Comma 9 3 5 4 2 2" xfId="55186"/>
    <cellStyle name="Comma 9 3 5 4 2 3" xfId="55187"/>
    <cellStyle name="Comma 9 3 5 4 3" xfId="55188"/>
    <cellStyle name="Comma 9 3 5 4 3 2" xfId="55189"/>
    <cellStyle name="Comma 9 3 5 4 4" xfId="55190"/>
    <cellStyle name="Comma 9 3 5 4 5" xfId="55191"/>
    <cellStyle name="Comma 9 3 5 5" xfId="55192"/>
    <cellStyle name="Comma 9 3 5 5 2" xfId="55193"/>
    <cellStyle name="Comma 9 3 5 5 3" xfId="55194"/>
    <cellStyle name="Comma 9 3 5 6" xfId="55195"/>
    <cellStyle name="Comma 9 3 5 6 2" xfId="55196"/>
    <cellStyle name="Comma 9 3 5 6 3" xfId="55197"/>
    <cellStyle name="Comma 9 3 5 7" xfId="55198"/>
    <cellStyle name="Comma 9 3 5 7 2" xfId="55199"/>
    <cellStyle name="Comma 9 3 5 8" xfId="55200"/>
    <cellStyle name="Comma 9 3 5 9" xfId="55201"/>
    <cellStyle name="Comma 9 3 6" xfId="14043"/>
    <cellStyle name="Comma 9 3 6 2" xfId="55202"/>
    <cellStyle name="Comma 9 3 6 2 2" xfId="55203"/>
    <cellStyle name="Comma 9 3 6 2 3" xfId="55204"/>
    <cellStyle name="Comma 9 3 6 3" xfId="55205"/>
    <cellStyle name="Comma 9 3 6 3 2" xfId="55206"/>
    <cellStyle name="Comma 9 3 6 3 3" xfId="55207"/>
    <cellStyle name="Comma 9 3 6 4" xfId="55208"/>
    <cellStyle name="Comma 9 3 6 4 2" xfId="55209"/>
    <cellStyle name="Comma 9 3 6 5" xfId="55210"/>
    <cellStyle name="Comma 9 3 6 6" xfId="55211"/>
    <cellStyle name="Comma 9 3 7" xfId="55212"/>
    <cellStyle name="Comma 9 3 7 2" xfId="55213"/>
    <cellStyle name="Comma 9 3 7 2 2" xfId="55214"/>
    <cellStyle name="Comma 9 3 7 2 3" xfId="55215"/>
    <cellStyle name="Comma 9 3 7 3" xfId="55216"/>
    <cellStyle name="Comma 9 3 7 3 2" xfId="55217"/>
    <cellStyle name="Comma 9 3 7 3 3" xfId="55218"/>
    <cellStyle name="Comma 9 3 7 4" xfId="55219"/>
    <cellStyle name="Comma 9 3 7 4 2" xfId="55220"/>
    <cellStyle name="Comma 9 3 7 5" xfId="55221"/>
    <cellStyle name="Comma 9 3 7 6" xfId="55222"/>
    <cellStyle name="Comma 9 3 8" xfId="55223"/>
    <cellStyle name="Comma 9 3 8 2" xfId="55224"/>
    <cellStyle name="Comma 9 3 8 2 2" xfId="55225"/>
    <cellStyle name="Comma 9 3 8 2 3" xfId="55226"/>
    <cellStyle name="Comma 9 3 8 3" xfId="55227"/>
    <cellStyle name="Comma 9 3 8 3 2" xfId="55228"/>
    <cellStyle name="Comma 9 3 8 4" xfId="55229"/>
    <cellStyle name="Comma 9 3 8 5" xfId="55230"/>
    <cellStyle name="Comma 9 3 9" xfId="55231"/>
    <cellStyle name="Comma 9 3 9 2" xfId="55232"/>
    <cellStyle name="Comma 9 3 9 3" xfId="55233"/>
    <cellStyle name="Comma 9 4" xfId="4001"/>
    <cellStyle name="Comma 9 4 10" xfId="55234"/>
    <cellStyle name="Comma 9 4 10 2" xfId="55235"/>
    <cellStyle name="Comma 9 4 11" xfId="55236"/>
    <cellStyle name="Comma 9 4 12" xfId="55237"/>
    <cellStyle name="Comma 9 4 2" xfId="4002"/>
    <cellStyle name="Comma 9 4 2 10" xfId="55238"/>
    <cellStyle name="Comma 9 4 2 2" xfId="4003"/>
    <cellStyle name="Comma 9 4 2 2 2" xfId="4004"/>
    <cellStyle name="Comma 9 4 2 2 2 2" xfId="55239"/>
    <cellStyle name="Comma 9 4 2 2 2 2 2" xfId="55240"/>
    <cellStyle name="Comma 9 4 2 2 2 2 3" xfId="55241"/>
    <cellStyle name="Comma 9 4 2 2 2 3" xfId="55242"/>
    <cellStyle name="Comma 9 4 2 2 2 3 2" xfId="55243"/>
    <cellStyle name="Comma 9 4 2 2 2 3 3" xfId="55244"/>
    <cellStyle name="Comma 9 4 2 2 2 4" xfId="55245"/>
    <cellStyle name="Comma 9 4 2 2 2 4 2" xfId="55246"/>
    <cellStyle name="Comma 9 4 2 2 2 5" xfId="55247"/>
    <cellStyle name="Comma 9 4 2 2 2 6" xfId="55248"/>
    <cellStyle name="Comma 9 4 2 2 3" xfId="55249"/>
    <cellStyle name="Comma 9 4 2 2 3 2" xfId="55250"/>
    <cellStyle name="Comma 9 4 2 2 3 2 2" xfId="55251"/>
    <cellStyle name="Comma 9 4 2 2 3 2 3" xfId="55252"/>
    <cellStyle name="Comma 9 4 2 2 3 3" xfId="55253"/>
    <cellStyle name="Comma 9 4 2 2 3 3 2" xfId="55254"/>
    <cellStyle name="Comma 9 4 2 2 3 3 3" xfId="55255"/>
    <cellStyle name="Comma 9 4 2 2 3 4" xfId="55256"/>
    <cellStyle name="Comma 9 4 2 2 3 4 2" xfId="55257"/>
    <cellStyle name="Comma 9 4 2 2 3 5" xfId="55258"/>
    <cellStyle name="Comma 9 4 2 2 3 6" xfId="55259"/>
    <cellStyle name="Comma 9 4 2 2 4" xfId="55260"/>
    <cellStyle name="Comma 9 4 2 2 4 2" xfId="55261"/>
    <cellStyle name="Comma 9 4 2 2 4 2 2" xfId="55262"/>
    <cellStyle name="Comma 9 4 2 2 4 2 3" xfId="55263"/>
    <cellStyle name="Comma 9 4 2 2 4 3" xfId="55264"/>
    <cellStyle name="Comma 9 4 2 2 4 3 2" xfId="55265"/>
    <cellStyle name="Comma 9 4 2 2 4 4" xfId="55266"/>
    <cellStyle name="Comma 9 4 2 2 4 5" xfId="55267"/>
    <cellStyle name="Comma 9 4 2 2 5" xfId="55268"/>
    <cellStyle name="Comma 9 4 2 2 5 2" xfId="55269"/>
    <cellStyle name="Comma 9 4 2 2 5 3" xfId="55270"/>
    <cellStyle name="Comma 9 4 2 2 6" xfId="55271"/>
    <cellStyle name="Comma 9 4 2 2 6 2" xfId="55272"/>
    <cellStyle name="Comma 9 4 2 2 6 3" xfId="55273"/>
    <cellStyle name="Comma 9 4 2 2 7" xfId="55274"/>
    <cellStyle name="Comma 9 4 2 2 7 2" xfId="55275"/>
    <cellStyle name="Comma 9 4 2 2 8" xfId="55276"/>
    <cellStyle name="Comma 9 4 2 2 9" xfId="55277"/>
    <cellStyle name="Comma 9 4 2 3" xfId="4005"/>
    <cellStyle name="Comma 9 4 2 3 2" xfId="55278"/>
    <cellStyle name="Comma 9 4 2 3 2 2" xfId="55279"/>
    <cellStyle name="Comma 9 4 2 3 2 3" xfId="55280"/>
    <cellStyle name="Comma 9 4 2 3 3" xfId="55281"/>
    <cellStyle name="Comma 9 4 2 3 3 2" xfId="55282"/>
    <cellStyle name="Comma 9 4 2 3 3 3" xfId="55283"/>
    <cellStyle name="Comma 9 4 2 3 4" xfId="55284"/>
    <cellStyle name="Comma 9 4 2 3 4 2" xfId="55285"/>
    <cellStyle name="Comma 9 4 2 3 5" xfId="55286"/>
    <cellStyle name="Comma 9 4 2 3 6" xfId="55287"/>
    <cellStyle name="Comma 9 4 2 4" xfId="55288"/>
    <cellStyle name="Comma 9 4 2 4 2" xfId="55289"/>
    <cellStyle name="Comma 9 4 2 4 2 2" xfId="55290"/>
    <cellStyle name="Comma 9 4 2 4 2 3" xfId="55291"/>
    <cellStyle name="Comma 9 4 2 4 3" xfId="55292"/>
    <cellStyle name="Comma 9 4 2 4 3 2" xfId="55293"/>
    <cellStyle name="Comma 9 4 2 4 3 3" xfId="55294"/>
    <cellStyle name="Comma 9 4 2 4 4" xfId="55295"/>
    <cellStyle name="Comma 9 4 2 4 4 2" xfId="55296"/>
    <cellStyle name="Comma 9 4 2 4 5" xfId="55297"/>
    <cellStyle name="Comma 9 4 2 4 6" xfId="55298"/>
    <cellStyle name="Comma 9 4 2 5" xfId="55299"/>
    <cellStyle name="Comma 9 4 2 5 2" xfId="55300"/>
    <cellStyle name="Comma 9 4 2 5 2 2" xfId="55301"/>
    <cellStyle name="Comma 9 4 2 5 2 3" xfId="55302"/>
    <cellStyle name="Comma 9 4 2 5 3" xfId="55303"/>
    <cellStyle name="Comma 9 4 2 5 3 2" xfId="55304"/>
    <cellStyle name="Comma 9 4 2 5 4" xfId="55305"/>
    <cellStyle name="Comma 9 4 2 5 5" xfId="55306"/>
    <cellStyle name="Comma 9 4 2 6" xfId="55307"/>
    <cellStyle name="Comma 9 4 2 6 2" xfId="55308"/>
    <cellStyle name="Comma 9 4 2 6 3" xfId="55309"/>
    <cellStyle name="Comma 9 4 2 7" xfId="55310"/>
    <cellStyle name="Comma 9 4 2 7 2" xfId="55311"/>
    <cellStyle name="Comma 9 4 2 7 3" xfId="55312"/>
    <cellStyle name="Comma 9 4 2 8" xfId="55313"/>
    <cellStyle name="Comma 9 4 2 8 2" xfId="55314"/>
    <cellStyle name="Comma 9 4 2 9" xfId="55315"/>
    <cellStyle name="Comma 9 4 3" xfId="4006"/>
    <cellStyle name="Comma 9 4 3 2" xfId="4007"/>
    <cellStyle name="Comma 9 4 3 2 2" xfId="55316"/>
    <cellStyle name="Comma 9 4 3 2 2 2" xfId="55317"/>
    <cellStyle name="Comma 9 4 3 2 2 3" xfId="55318"/>
    <cellStyle name="Comma 9 4 3 2 3" xfId="55319"/>
    <cellStyle name="Comma 9 4 3 2 3 2" xfId="55320"/>
    <cellStyle name="Comma 9 4 3 2 3 3" xfId="55321"/>
    <cellStyle name="Comma 9 4 3 2 4" xfId="55322"/>
    <cellStyle name="Comma 9 4 3 2 4 2" xfId="55323"/>
    <cellStyle name="Comma 9 4 3 2 5" xfId="55324"/>
    <cellStyle name="Comma 9 4 3 2 6" xfId="55325"/>
    <cellStyle name="Comma 9 4 3 3" xfId="55326"/>
    <cellStyle name="Comma 9 4 3 3 2" xfId="55327"/>
    <cellStyle name="Comma 9 4 3 3 2 2" xfId="55328"/>
    <cellStyle name="Comma 9 4 3 3 2 3" xfId="55329"/>
    <cellStyle name="Comma 9 4 3 3 3" xfId="55330"/>
    <cellStyle name="Comma 9 4 3 3 3 2" xfId="55331"/>
    <cellStyle name="Comma 9 4 3 3 3 3" xfId="55332"/>
    <cellStyle name="Comma 9 4 3 3 4" xfId="55333"/>
    <cellStyle name="Comma 9 4 3 3 4 2" xfId="55334"/>
    <cellStyle name="Comma 9 4 3 3 5" xfId="55335"/>
    <cellStyle name="Comma 9 4 3 3 6" xfId="55336"/>
    <cellStyle name="Comma 9 4 3 4" xfId="55337"/>
    <cellStyle name="Comma 9 4 3 4 2" xfId="55338"/>
    <cellStyle name="Comma 9 4 3 4 2 2" xfId="55339"/>
    <cellStyle name="Comma 9 4 3 4 2 3" xfId="55340"/>
    <cellStyle name="Comma 9 4 3 4 3" xfId="55341"/>
    <cellStyle name="Comma 9 4 3 4 3 2" xfId="55342"/>
    <cellStyle name="Comma 9 4 3 4 4" xfId="55343"/>
    <cellStyle name="Comma 9 4 3 4 5" xfId="55344"/>
    <cellStyle name="Comma 9 4 3 5" xfId="55345"/>
    <cellStyle name="Comma 9 4 3 5 2" xfId="55346"/>
    <cellStyle name="Comma 9 4 3 5 3" xfId="55347"/>
    <cellStyle name="Comma 9 4 3 6" xfId="55348"/>
    <cellStyle name="Comma 9 4 3 6 2" xfId="55349"/>
    <cellStyle name="Comma 9 4 3 6 3" xfId="55350"/>
    <cellStyle name="Comma 9 4 3 7" xfId="55351"/>
    <cellStyle name="Comma 9 4 3 7 2" xfId="55352"/>
    <cellStyle name="Comma 9 4 3 8" xfId="55353"/>
    <cellStyle name="Comma 9 4 3 9" xfId="55354"/>
    <cellStyle name="Comma 9 4 4" xfId="4008"/>
    <cellStyle name="Comma 9 4 4 2" xfId="55355"/>
    <cellStyle name="Comma 9 4 4 2 2" xfId="55356"/>
    <cellStyle name="Comma 9 4 4 2 2 2" xfId="55357"/>
    <cellStyle name="Comma 9 4 4 2 2 3" xfId="55358"/>
    <cellStyle name="Comma 9 4 4 2 3" xfId="55359"/>
    <cellStyle name="Comma 9 4 4 2 3 2" xfId="55360"/>
    <cellStyle name="Comma 9 4 4 2 3 3" xfId="55361"/>
    <cellStyle name="Comma 9 4 4 2 4" xfId="55362"/>
    <cellStyle name="Comma 9 4 4 2 4 2" xfId="55363"/>
    <cellStyle name="Comma 9 4 4 2 5" xfId="55364"/>
    <cellStyle name="Comma 9 4 4 2 6" xfId="55365"/>
    <cellStyle name="Comma 9 4 4 3" xfId="55366"/>
    <cellStyle name="Comma 9 4 4 3 2" xfId="55367"/>
    <cellStyle name="Comma 9 4 4 3 2 2" xfId="55368"/>
    <cellStyle name="Comma 9 4 4 3 2 3" xfId="55369"/>
    <cellStyle name="Comma 9 4 4 3 3" xfId="55370"/>
    <cellStyle name="Comma 9 4 4 3 3 2" xfId="55371"/>
    <cellStyle name="Comma 9 4 4 3 3 3" xfId="55372"/>
    <cellStyle name="Comma 9 4 4 3 4" xfId="55373"/>
    <cellStyle name="Comma 9 4 4 3 4 2" xfId="55374"/>
    <cellStyle name="Comma 9 4 4 3 5" xfId="55375"/>
    <cellStyle name="Comma 9 4 4 3 6" xfId="55376"/>
    <cellStyle name="Comma 9 4 4 4" xfId="55377"/>
    <cellStyle name="Comma 9 4 4 4 2" xfId="55378"/>
    <cellStyle name="Comma 9 4 4 4 2 2" xfId="55379"/>
    <cellStyle name="Comma 9 4 4 4 2 3" xfId="55380"/>
    <cellStyle name="Comma 9 4 4 4 3" xfId="55381"/>
    <cellStyle name="Comma 9 4 4 4 3 2" xfId="55382"/>
    <cellStyle name="Comma 9 4 4 4 4" xfId="55383"/>
    <cellStyle name="Comma 9 4 4 4 5" xfId="55384"/>
    <cellStyle name="Comma 9 4 4 5" xfId="55385"/>
    <cellStyle name="Comma 9 4 4 5 2" xfId="55386"/>
    <cellStyle name="Comma 9 4 4 5 3" xfId="55387"/>
    <cellStyle name="Comma 9 4 4 6" xfId="55388"/>
    <cellStyle name="Comma 9 4 4 6 2" xfId="55389"/>
    <cellStyle name="Comma 9 4 4 6 3" xfId="55390"/>
    <cellStyle name="Comma 9 4 4 7" xfId="55391"/>
    <cellStyle name="Comma 9 4 4 7 2" xfId="55392"/>
    <cellStyle name="Comma 9 4 4 8" xfId="55393"/>
    <cellStyle name="Comma 9 4 4 9" xfId="55394"/>
    <cellStyle name="Comma 9 4 5" xfId="55395"/>
    <cellStyle name="Comma 9 4 5 2" xfId="55396"/>
    <cellStyle name="Comma 9 4 5 2 2" xfId="55397"/>
    <cellStyle name="Comma 9 4 5 2 3" xfId="55398"/>
    <cellStyle name="Comma 9 4 5 3" xfId="55399"/>
    <cellStyle name="Comma 9 4 5 3 2" xfId="55400"/>
    <cellStyle name="Comma 9 4 5 3 3" xfId="55401"/>
    <cellStyle name="Comma 9 4 5 4" xfId="55402"/>
    <cellStyle name="Comma 9 4 5 4 2" xfId="55403"/>
    <cellStyle name="Comma 9 4 5 5" xfId="55404"/>
    <cellStyle name="Comma 9 4 5 6" xfId="55405"/>
    <cellStyle name="Comma 9 4 6" xfId="55406"/>
    <cellStyle name="Comma 9 4 6 2" xfId="55407"/>
    <cellStyle name="Comma 9 4 6 2 2" xfId="55408"/>
    <cellStyle name="Comma 9 4 6 2 3" xfId="55409"/>
    <cellStyle name="Comma 9 4 6 3" xfId="55410"/>
    <cellStyle name="Comma 9 4 6 3 2" xfId="55411"/>
    <cellStyle name="Comma 9 4 6 3 3" xfId="55412"/>
    <cellStyle name="Comma 9 4 6 4" xfId="55413"/>
    <cellStyle name="Comma 9 4 6 4 2" xfId="55414"/>
    <cellStyle name="Comma 9 4 6 5" xfId="55415"/>
    <cellStyle name="Comma 9 4 6 6" xfId="55416"/>
    <cellStyle name="Comma 9 4 7" xfId="55417"/>
    <cellStyle name="Comma 9 4 7 2" xfId="55418"/>
    <cellStyle name="Comma 9 4 7 2 2" xfId="55419"/>
    <cellStyle name="Comma 9 4 7 2 3" xfId="55420"/>
    <cellStyle name="Comma 9 4 7 3" xfId="55421"/>
    <cellStyle name="Comma 9 4 7 3 2" xfId="55422"/>
    <cellStyle name="Comma 9 4 7 4" xfId="55423"/>
    <cellStyle name="Comma 9 4 7 5" xfId="55424"/>
    <cellStyle name="Comma 9 4 8" xfId="55425"/>
    <cellStyle name="Comma 9 4 8 2" xfId="55426"/>
    <cellStyle name="Comma 9 4 8 3" xfId="55427"/>
    <cellStyle name="Comma 9 4 9" xfId="55428"/>
    <cellStyle name="Comma 9 4 9 2" xfId="55429"/>
    <cellStyle name="Comma 9 4 9 3" xfId="55430"/>
    <cellStyle name="Comma 9 5" xfId="4009"/>
    <cellStyle name="Comma 9 5 10" xfId="55431"/>
    <cellStyle name="Comma 9 5 2" xfId="4010"/>
    <cellStyle name="Comma 9 5 2 2" xfId="4011"/>
    <cellStyle name="Comma 9 5 2 2 2" xfId="55432"/>
    <cellStyle name="Comma 9 5 2 2 2 2" xfId="55433"/>
    <cellStyle name="Comma 9 5 2 2 2 3" xfId="55434"/>
    <cellStyle name="Comma 9 5 2 2 3" xfId="55435"/>
    <cellStyle name="Comma 9 5 2 2 3 2" xfId="55436"/>
    <cellStyle name="Comma 9 5 2 2 3 3" xfId="55437"/>
    <cellStyle name="Comma 9 5 2 2 4" xfId="55438"/>
    <cellStyle name="Comma 9 5 2 2 4 2" xfId="55439"/>
    <cellStyle name="Comma 9 5 2 2 5" xfId="55440"/>
    <cellStyle name="Comma 9 5 2 2 6" xfId="55441"/>
    <cellStyle name="Comma 9 5 2 3" xfId="55442"/>
    <cellStyle name="Comma 9 5 2 3 2" xfId="55443"/>
    <cellStyle name="Comma 9 5 2 3 2 2" xfId="55444"/>
    <cellStyle name="Comma 9 5 2 3 2 3" xfId="55445"/>
    <cellStyle name="Comma 9 5 2 3 3" xfId="55446"/>
    <cellStyle name="Comma 9 5 2 3 3 2" xfId="55447"/>
    <cellStyle name="Comma 9 5 2 3 3 3" xfId="55448"/>
    <cellStyle name="Comma 9 5 2 3 4" xfId="55449"/>
    <cellStyle name="Comma 9 5 2 3 4 2" xfId="55450"/>
    <cellStyle name="Comma 9 5 2 3 5" xfId="55451"/>
    <cellStyle name="Comma 9 5 2 3 6" xfId="55452"/>
    <cellStyle name="Comma 9 5 2 4" xfId="55453"/>
    <cellStyle name="Comma 9 5 2 4 2" xfId="55454"/>
    <cellStyle name="Comma 9 5 2 4 2 2" xfId="55455"/>
    <cellStyle name="Comma 9 5 2 4 2 3" xfId="55456"/>
    <cellStyle name="Comma 9 5 2 4 3" xfId="55457"/>
    <cellStyle name="Comma 9 5 2 4 3 2" xfId="55458"/>
    <cellStyle name="Comma 9 5 2 4 4" xfId="55459"/>
    <cellStyle name="Comma 9 5 2 4 5" xfId="55460"/>
    <cellStyle name="Comma 9 5 2 5" xfId="55461"/>
    <cellStyle name="Comma 9 5 2 5 2" xfId="55462"/>
    <cellStyle name="Comma 9 5 2 5 3" xfId="55463"/>
    <cellStyle name="Comma 9 5 2 6" xfId="55464"/>
    <cellStyle name="Comma 9 5 2 6 2" xfId="55465"/>
    <cellStyle name="Comma 9 5 2 6 3" xfId="55466"/>
    <cellStyle name="Comma 9 5 2 7" xfId="55467"/>
    <cellStyle name="Comma 9 5 2 7 2" xfId="55468"/>
    <cellStyle name="Comma 9 5 2 8" xfId="55469"/>
    <cellStyle name="Comma 9 5 2 9" xfId="55470"/>
    <cellStyle name="Comma 9 5 3" xfId="4012"/>
    <cellStyle name="Comma 9 5 3 2" xfId="55471"/>
    <cellStyle name="Comma 9 5 3 2 2" xfId="55472"/>
    <cellStyle name="Comma 9 5 3 2 3" xfId="55473"/>
    <cellStyle name="Comma 9 5 3 3" xfId="55474"/>
    <cellStyle name="Comma 9 5 3 3 2" xfId="55475"/>
    <cellStyle name="Comma 9 5 3 3 3" xfId="55476"/>
    <cellStyle name="Comma 9 5 3 4" xfId="55477"/>
    <cellStyle name="Comma 9 5 3 4 2" xfId="55478"/>
    <cellStyle name="Comma 9 5 3 5" xfId="55479"/>
    <cellStyle name="Comma 9 5 3 6" xfId="55480"/>
    <cellStyle name="Comma 9 5 4" xfId="55481"/>
    <cellStyle name="Comma 9 5 4 2" xfId="55482"/>
    <cellStyle name="Comma 9 5 4 2 2" xfId="55483"/>
    <cellStyle name="Comma 9 5 4 2 3" xfId="55484"/>
    <cellStyle name="Comma 9 5 4 3" xfId="55485"/>
    <cellStyle name="Comma 9 5 4 3 2" xfId="55486"/>
    <cellStyle name="Comma 9 5 4 3 3" xfId="55487"/>
    <cellStyle name="Comma 9 5 4 4" xfId="55488"/>
    <cellStyle name="Comma 9 5 4 4 2" xfId="55489"/>
    <cellStyle name="Comma 9 5 4 5" xfId="55490"/>
    <cellStyle name="Comma 9 5 4 6" xfId="55491"/>
    <cellStyle name="Comma 9 5 5" xfId="55492"/>
    <cellStyle name="Comma 9 5 5 2" xfId="55493"/>
    <cellStyle name="Comma 9 5 5 2 2" xfId="55494"/>
    <cellStyle name="Comma 9 5 5 2 3" xfId="55495"/>
    <cellStyle name="Comma 9 5 5 3" xfId="55496"/>
    <cellStyle name="Comma 9 5 5 3 2" xfId="55497"/>
    <cellStyle name="Comma 9 5 5 4" xfId="55498"/>
    <cellStyle name="Comma 9 5 5 5" xfId="55499"/>
    <cellStyle name="Comma 9 5 6" xfId="55500"/>
    <cellStyle name="Comma 9 5 6 2" xfId="55501"/>
    <cellStyle name="Comma 9 5 6 3" xfId="55502"/>
    <cellStyle name="Comma 9 5 7" xfId="55503"/>
    <cellStyle name="Comma 9 5 7 2" xfId="55504"/>
    <cellStyle name="Comma 9 5 7 3" xfId="55505"/>
    <cellStyle name="Comma 9 5 8" xfId="55506"/>
    <cellStyle name="Comma 9 5 8 2" xfId="55507"/>
    <cellStyle name="Comma 9 5 9" xfId="55508"/>
    <cellStyle name="Comma 9 6" xfId="4013"/>
    <cellStyle name="Comma 9 6 2" xfId="4014"/>
    <cellStyle name="Comma 9 6 2 2" xfId="55509"/>
    <cellStyle name="Comma 9 6 2 2 2" xfId="55510"/>
    <cellStyle name="Comma 9 6 2 2 3" xfId="55511"/>
    <cellStyle name="Comma 9 6 2 3" xfId="55512"/>
    <cellStyle name="Comma 9 6 2 3 2" xfId="55513"/>
    <cellStyle name="Comma 9 6 2 3 3" xfId="55514"/>
    <cellStyle name="Comma 9 6 2 4" xfId="55515"/>
    <cellStyle name="Comma 9 6 2 4 2" xfId="55516"/>
    <cellStyle name="Comma 9 6 2 5" xfId="55517"/>
    <cellStyle name="Comma 9 6 2 6" xfId="55518"/>
    <cellStyle name="Comma 9 6 3" xfId="55519"/>
    <cellStyle name="Comma 9 6 3 2" xfId="55520"/>
    <cellStyle name="Comma 9 6 3 2 2" xfId="55521"/>
    <cellStyle name="Comma 9 6 3 2 3" xfId="55522"/>
    <cellStyle name="Comma 9 6 3 3" xfId="55523"/>
    <cellStyle name="Comma 9 6 3 3 2" xfId="55524"/>
    <cellStyle name="Comma 9 6 3 3 3" xfId="55525"/>
    <cellStyle name="Comma 9 6 3 4" xfId="55526"/>
    <cellStyle name="Comma 9 6 3 4 2" xfId="55527"/>
    <cellStyle name="Comma 9 6 3 5" xfId="55528"/>
    <cellStyle name="Comma 9 6 3 6" xfId="55529"/>
    <cellStyle name="Comma 9 6 4" xfId="55530"/>
    <cellStyle name="Comma 9 6 4 2" xfId="55531"/>
    <cellStyle name="Comma 9 6 4 2 2" xfId="55532"/>
    <cellStyle name="Comma 9 6 4 2 3" xfId="55533"/>
    <cellStyle name="Comma 9 6 4 3" xfId="55534"/>
    <cellStyle name="Comma 9 6 4 3 2" xfId="55535"/>
    <cellStyle name="Comma 9 6 4 4" xfId="55536"/>
    <cellStyle name="Comma 9 6 4 5" xfId="55537"/>
    <cellStyle name="Comma 9 6 5" xfId="55538"/>
    <cellStyle name="Comma 9 6 5 2" xfId="55539"/>
    <cellStyle name="Comma 9 6 5 3" xfId="55540"/>
    <cellStyle name="Comma 9 6 6" xfId="55541"/>
    <cellStyle name="Comma 9 6 6 2" xfId="55542"/>
    <cellStyle name="Comma 9 6 6 3" xfId="55543"/>
    <cellStyle name="Comma 9 6 7" xfId="55544"/>
    <cellStyle name="Comma 9 6 7 2" xfId="55545"/>
    <cellStyle name="Comma 9 6 8" xfId="55546"/>
    <cellStyle name="Comma 9 6 9" xfId="55547"/>
    <cellStyle name="Comma 9 7" xfId="4015"/>
    <cellStyle name="Comma 9 7 2" xfId="55548"/>
    <cellStyle name="Comma 9 7 2 2" xfId="55549"/>
    <cellStyle name="Comma 9 7 2 2 2" xfId="55550"/>
    <cellStyle name="Comma 9 7 2 2 3" xfId="55551"/>
    <cellStyle name="Comma 9 7 2 3" xfId="55552"/>
    <cellStyle name="Comma 9 7 2 3 2" xfId="55553"/>
    <cellStyle name="Comma 9 7 2 3 3" xfId="55554"/>
    <cellStyle name="Comma 9 7 2 4" xfId="55555"/>
    <cellStyle name="Comma 9 7 2 4 2" xfId="55556"/>
    <cellStyle name="Comma 9 7 2 5" xfId="55557"/>
    <cellStyle name="Comma 9 7 2 6" xfId="55558"/>
    <cellStyle name="Comma 9 7 3" xfId="55559"/>
    <cellStyle name="Comma 9 7 3 2" xfId="55560"/>
    <cellStyle name="Comma 9 7 3 2 2" xfId="55561"/>
    <cellStyle name="Comma 9 7 3 2 3" xfId="55562"/>
    <cellStyle name="Comma 9 7 3 3" xfId="55563"/>
    <cellStyle name="Comma 9 7 3 3 2" xfId="55564"/>
    <cellStyle name="Comma 9 7 3 3 3" xfId="55565"/>
    <cellStyle name="Comma 9 7 3 4" xfId="55566"/>
    <cellStyle name="Comma 9 7 3 4 2" xfId="55567"/>
    <cellStyle name="Comma 9 7 3 5" xfId="55568"/>
    <cellStyle name="Comma 9 7 3 6" xfId="55569"/>
    <cellStyle name="Comma 9 7 4" xfId="55570"/>
    <cellStyle name="Comma 9 7 4 2" xfId="55571"/>
    <cellStyle name="Comma 9 7 4 2 2" xfId="55572"/>
    <cellStyle name="Comma 9 7 4 2 3" xfId="55573"/>
    <cellStyle name="Comma 9 7 4 3" xfId="55574"/>
    <cellStyle name="Comma 9 7 4 3 2" xfId="55575"/>
    <cellStyle name="Comma 9 7 4 4" xfId="55576"/>
    <cellStyle name="Comma 9 7 4 5" xfId="55577"/>
    <cellStyle name="Comma 9 7 5" xfId="55578"/>
    <cellStyle name="Comma 9 7 5 2" xfId="55579"/>
    <cellStyle name="Comma 9 7 5 3" xfId="55580"/>
    <cellStyle name="Comma 9 7 6" xfId="55581"/>
    <cellStyle name="Comma 9 7 6 2" xfId="55582"/>
    <cellStyle name="Comma 9 7 6 3" xfId="55583"/>
    <cellStyle name="Comma 9 7 7" xfId="55584"/>
    <cellStyle name="Comma 9 7 7 2" xfId="55585"/>
    <cellStyle name="Comma 9 7 8" xfId="55586"/>
    <cellStyle name="Comma 9 7 9" xfId="55587"/>
    <cellStyle name="Comma 9 8" xfId="4016"/>
    <cellStyle name="Comma 9 8 2" xfId="55588"/>
    <cellStyle name="Comma 9 8 2 2" xfId="55589"/>
    <cellStyle name="Comma 9 8 2 3" xfId="55590"/>
    <cellStyle name="Comma 9 8 3" xfId="55591"/>
    <cellStyle name="Comma 9 8 3 2" xfId="55592"/>
    <cellStyle name="Comma 9 8 3 3" xfId="55593"/>
    <cellStyle name="Comma 9 8 4" xfId="55594"/>
    <cellStyle name="Comma 9 8 4 2" xfId="55595"/>
    <cellStyle name="Comma 9 8 5" xfId="55596"/>
    <cellStyle name="Comma 9 8 6" xfId="55597"/>
    <cellStyle name="Comma 9 9" xfId="4017"/>
    <cellStyle name="Comma 9 9 2" xfId="55598"/>
    <cellStyle name="Comma 9 9 2 2" xfId="55599"/>
    <cellStyle name="Comma 9 9 2 3" xfId="55600"/>
    <cellStyle name="Comma 9 9 3" xfId="55601"/>
    <cellStyle name="Comma 9 9 3 2" xfId="55602"/>
    <cellStyle name="Comma 9 9 3 3" xfId="55603"/>
    <cellStyle name="Comma 9 9 4" xfId="55604"/>
    <cellStyle name="Comma 9 9 4 2" xfId="55605"/>
    <cellStyle name="Comma 9 9 5" xfId="55606"/>
    <cellStyle name="Comma 9 9 6" xfId="55607"/>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14616"/>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608"/>
    <cellStyle name="Currency 176" xfId="62057"/>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609"/>
    <cellStyle name="Currency 2 10 2" xfId="55610"/>
    <cellStyle name="Currency 2 11" xfId="55611"/>
    <cellStyle name="Currency 2 2" xfId="4058"/>
    <cellStyle name="Currency 2 2 2" xfId="4059"/>
    <cellStyle name="Currency 2 2 2 2" xfId="10122"/>
    <cellStyle name="Currency 2 2 3" xfId="10123"/>
    <cellStyle name="Currency 2 2 3 2" xfId="55612"/>
    <cellStyle name="Currency 2 2 4" xfId="55613"/>
    <cellStyle name="Currency 2 2 4 2" xfId="55614"/>
    <cellStyle name="Currency 2 3" xfId="4060"/>
    <cellStyle name="Currency 2 3 2" xfId="10124"/>
    <cellStyle name="Currency 2 3 2 2" xfId="14048"/>
    <cellStyle name="Currency 2 3 3" xfId="13723"/>
    <cellStyle name="Currency 2 3 3 2" xfId="55615"/>
    <cellStyle name="Currency 2 4" xfId="10125"/>
    <cellStyle name="Currency 2 4 2" xfId="55616"/>
    <cellStyle name="Currency 2 4 2 2" xfId="55617"/>
    <cellStyle name="Currency 2 4 3" xfId="55618"/>
    <cellStyle name="Currency 2 5" xfId="55619"/>
    <cellStyle name="Currency 2 5 2" xfId="55620"/>
    <cellStyle name="Currency 2 6" xfId="55621"/>
    <cellStyle name="Currency 2 6 2" xfId="55622"/>
    <cellStyle name="Currency 2 7" xfId="55623"/>
    <cellStyle name="Currency 2 7 2" xfId="55624"/>
    <cellStyle name="Currency 2 8" xfId="55625"/>
    <cellStyle name="Currency 2 8 2" xfId="55626"/>
    <cellStyle name="Currency 2 9" xfId="55627"/>
    <cellStyle name="Currency 2 9 2" xfId="55628"/>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629"/>
    <cellStyle name="Currency 4 10 2" xfId="55630"/>
    <cellStyle name="Currency 4 10 2 2" xfId="55631"/>
    <cellStyle name="Currency 4 10 2 3" xfId="55632"/>
    <cellStyle name="Currency 4 10 3" xfId="55633"/>
    <cellStyle name="Currency 4 10 3 2" xfId="55634"/>
    <cellStyle name="Currency 4 10 4" xfId="55635"/>
    <cellStyle name="Currency 4 10 5" xfId="55636"/>
    <cellStyle name="Currency 4 11" xfId="55637"/>
    <cellStyle name="Currency 4 11 2" xfId="55638"/>
    <cellStyle name="Currency 4 11 3" xfId="55639"/>
    <cellStyle name="Currency 4 12" xfId="55640"/>
    <cellStyle name="Currency 4 12 2" xfId="55641"/>
    <cellStyle name="Currency 4 12 3" xfId="55642"/>
    <cellStyle name="Currency 4 13" xfId="55643"/>
    <cellStyle name="Currency 4 13 2" xfId="55644"/>
    <cellStyle name="Currency 4 14" xfId="55645"/>
    <cellStyle name="Currency 4 15" xfId="55646"/>
    <cellStyle name="Currency 4 16" xfId="55647"/>
    <cellStyle name="Currency 4 2" xfId="4101"/>
    <cellStyle name="Currency 4 2 10" xfId="55648"/>
    <cellStyle name="Currency 4 2 10 2" xfId="55649"/>
    <cellStyle name="Currency 4 2 10 3" xfId="55650"/>
    <cellStyle name="Currency 4 2 11" xfId="55651"/>
    <cellStyle name="Currency 4 2 11 2" xfId="55652"/>
    <cellStyle name="Currency 4 2 11 3" xfId="55653"/>
    <cellStyle name="Currency 4 2 12" xfId="55654"/>
    <cellStyle name="Currency 4 2 12 2" xfId="55655"/>
    <cellStyle name="Currency 4 2 13" xfId="55656"/>
    <cellStyle name="Currency 4 2 14" xfId="55657"/>
    <cellStyle name="Currency 4 2 15" xfId="55658"/>
    <cellStyle name="Currency 4 2 2" xfId="4102"/>
    <cellStyle name="Currency 4 2 2 10" xfId="55659"/>
    <cellStyle name="Currency 4 2 2 10 2" xfId="55660"/>
    <cellStyle name="Currency 4 2 2 10 3" xfId="55661"/>
    <cellStyle name="Currency 4 2 2 11" xfId="55662"/>
    <cellStyle name="Currency 4 2 2 11 2" xfId="55663"/>
    <cellStyle name="Currency 4 2 2 12" xfId="55664"/>
    <cellStyle name="Currency 4 2 2 13" xfId="55665"/>
    <cellStyle name="Currency 4 2 2 2" xfId="10219"/>
    <cellStyle name="Currency 4 2 2 2 10" xfId="55666"/>
    <cellStyle name="Currency 4 2 2 2 10 2" xfId="55667"/>
    <cellStyle name="Currency 4 2 2 2 11" xfId="55668"/>
    <cellStyle name="Currency 4 2 2 2 12" xfId="55669"/>
    <cellStyle name="Currency 4 2 2 2 2" xfId="10220"/>
    <cellStyle name="Currency 4 2 2 2 2 10" xfId="55670"/>
    <cellStyle name="Currency 4 2 2 2 2 2" xfId="55671"/>
    <cellStyle name="Currency 4 2 2 2 2 2 2" xfId="55672"/>
    <cellStyle name="Currency 4 2 2 2 2 2 2 2" xfId="55673"/>
    <cellStyle name="Currency 4 2 2 2 2 2 2 2 2" xfId="55674"/>
    <cellStyle name="Currency 4 2 2 2 2 2 2 2 3" xfId="55675"/>
    <cellStyle name="Currency 4 2 2 2 2 2 2 3" xfId="55676"/>
    <cellStyle name="Currency 4 2 2 2 2 2 2 3 2" xfId="55677"/>
    <cellStyle name="Currency 4 2 2 2 2 2 2 3 3" xfId="55678"/>
    <cellStyle name="Currency 4 2 2 2 2 2 2 4" xfId="55679"/>
    <cellStyle name="Currency 4 2 2 2 2 2 2 4 2" xfId="55680"/>
    <cellStyle name="Currency 4 2 2 2 2 2 2 5" xfId="55681"/>
    <cellStyle name="Currency 4 2 2 2 2 2 2 6" xfId="55682"/>
    <cellStyle name="Currency 4 2 2 2 2 2 3" xfId="55683"/>
    <cellStyle name="Currency 4 2 2 2 2 2 3 2" xfId="55684"/>
    <cellStyle name="Currency 4 2 2 2 2 2 3 2 2" xfId="55685"/>
    <cellStyle name="Currency 4 2 2 2 2 2 3 2 3" xfId="55686"/>
    <cellStyle name="Currency 4 2 2 2 2 2 3 3" xfId="55687"/>
    <cellStyle name="Currency 4 2 2 2 2 2 3 3 2" xfId="55688"/>
    <cellStyle name="Currency 4 2 2 2 2 2 3 3 3" xfId="55689"/>
    <cellStyle name="Currency 4 2 2 2 2 2 3 4" xfId="55690"/>
    <cellStyle name="Currency 4 2 2 2 2 2 3 4 2" xfId="55691"/>
    <cellStyle name="Currency 4 2 2 2 2 2 3 5" xfId="55692"/>
    <cellStyle name="Currency 4 2 2 2 2 2 3 6" xfId="55693"/>
    <cellStyle name="Currency 4 2 2 2 2 2 4" xfId="55694"/>
    <cellStyle name="Currency 4 2 2 2 2 2 4 2" xfId="55695"/>
    <cellStyle name="Currency 4 2 2 2 2 2 4 2 2" xfId="55696"/>
    <cellStyle name="Currency 4 2 2 2 2 2 4 2 3" xfId="55697"/>
    <cellStyle name="Currency 4 2 2 2 2 2 4 3" xfId="55698"/>
    <cellStyle name="Currency 4 2 2 2 2 2 4 3 2" xfId="55699"/>
    <cellStyle name="Currency 4 2 2 2 2 2 4 4" xfId="55700"/>
    <cellStyle name="Currency 4 2 2 2 2 2 4 5" xfId="55701"/>
    <cellStyle name="Currency 4 2 2 2 2 2 5" xfId="55702"/>
    <cellStyle name="Currency 4 2 2 2 2 2 5 2" xfId="55703"/>
    <cellStyle name="Currency 4 2 2 2 2 2 5 3" xfId="55704"/>
    <cellStyle name="Currency 4 2 2 2 2 2 6" xfId="55705"/>
    <cellStyle name="Currency 4 2 2 2 2 2 6 2" xfId="55706"/>
    <cellStyle name="Currency 4 2 2 2 2 2 6 3" xfId="55707"/>
    <cellStyle name="Currency 4 2 2 2 2 2 7" xfId="55708"/>
    <cellStyle name="Currency 4 2 2 2 2 2 7 2" xfId="55709"/>
    <cellStyle name="Currency 4 2 2 2 2 2 8" xfId="55710"/>
    <cellStyle name="Currency 4 2 2 2 2 2 9" xfId="55711"/>
    <cellStyle name="Currency 4 2 2 2 2 3" xfId="55712"/>
    <cellStyle name="Currency 4 2 2 2 2 3 2" xfId="55713"/>
    <cellStyle name="Currency 4 2 2 2 2 3 2 2" xfId="55714"/>
    <cellStyle name="Currency 4 2 2 2 2 3 2 3" xfId="55715"/>
    <cellStyle name="Currency 4 2 2 2 2 3 3" xfId="55716"/>
    <cellStyle name="Currency 4 2 2 2 2 3 3 2" xfId="55717"/>
    <cellStyle name="Currency 4 2 2 2 2 3 3 3" xfId="55718"/>
    <cellStyle name="Currency 4 2 2 2 2 3 4" xfId="55719"/>
    <cellStyle name="Currency 4 2 2 2 2 3 4 2" xfId="55720"/>
    <cellStyle name="Currency 4 2 2 2 2 3 5" xfId="55721"/>
    <cellStyle name="Currency 4 2 2 2 2 3 6" xfId="55722"/>
    <cellStyle name="Currency 4 2 2 2 2 4" xfId="55723"/>
    <cellStyle name="Currency 4 2 2 2 2 4 2" xfId="55724"/>
    <cellStyle name="Currency 4 2 2 2 2 4 2 2" xfId="55725"/>
    <cellStyle name="Currency 4 2 2 2 2 4 2 3" xfId="55726"/>
    <cellStyle name="Currency 4 2 2 2 2 4 3" xfId="55727"/>
    <cellStyle name="Currency 4 2 2 2 2 4 3 2" xfId="55728"/>
    <cellStyle name="Currency 4 2 2 2 2 4 3 3" xfId="55729"/>
    <cellStyle name="Currency 4 2 2 2 2 4 4" xfId="55730"/>
    <cellStyle name="Currency 4 2 2 2 2 4 4 2" xfId="55731"/>
    <cellStyle name="Currency 4 2 2 2 2 4 5" xfId="55732"/>
    <cellStyle name="Currency 4 2 2 2 2 4 6" xfId="55733"/>
    <cellStyle name="Currency 4 2 2 2 2 5" xfId="55734"/>
    <cellStyle name="Currency 4 2 2 2 2 5 2" xfId="55735"/>
    <cellStyle name="Currency 4 2 2 2 2 5 2 2" xfId="55736"/>
    <cellStyle name="Currency 4 2 2 2 2 5 2 3" xfId="55737"/>
    <cellStyle name="Currency 4 2 2 2 2 5 3" xfId="55738"/>
    <cellStyle name="Currency 4 2 2 2 2 5 3 2" xfId="55739"/>
    <cellStyle name="Currency 4 2 2 2 2 5 4" xfId="55740"/>
    <cellStyle name="Currency 4 2 2 2 2 5 5" xfId="55741"/>
    <cellStyle name="Currency 4 2 2 2 2 6" xfId="55742"/>
    <cellStyle name="Currency 4 2 2 2 2 6 2" xfId="55743"/>
    <cellStyle name="Currency 4 2 2 2 2 6 3" xfId="55744"/>
    <cellStyle name="Currency 4 2 2 2 2 7" xfId="55745"/>
    <cellStyle name="Currency 4 2 2 2 2 7 2" xfId="55746"/>
    <cellStyle name="Currency 4 2 2 2 2 7 3" xfId="55747"/>
    <cellStyle name="Currency 4 2 2 2 2 8" xfId="55748"/>
    <cellStyle name="Currency 4 2 2 2 2 8 2" xfId="55749"/>
    <cellStyle name="Currency 4 2 2 2 2 9" xfId="55750"/>
    <cellStyle name="Currency 4 2 2 2 3" xfId="55751"/>
    <cellStyle name="Currency 4 2 2 2 3 2" xfId="55752"/>
    <cellStyle name="Currency 4 2 2 2 3 2 2" xfId="55753"/>
    <cellStyle name="Currency 4 2 2 2 3 2 2 2" xfId="55754"/>
    <cellStyle name="Currency 4 2 2 2 3 2 2 3" xfId="55755"/>
    <cellStyle name="Currency 4 2 2 2 3 2 3" xfId="55756"/>
    <cellStyle name="Currency 4 2 2 2 3 2 3 2" xfId="55757"/>
    <cellStyle name="Currency 4 2 2 2 3 2 3 3" xfId="55758"/>
    <cellStyle name="Currency 4 2 2 2 3 2 4" xfId="55759"/>
    <cellStyle name="Currency 4 2 2 2 3 2 4 2" xfId="55760"/>
    <cellStyle name="Currency 4 2 2 2 3 2 5" xfId="55761"/>
    <cellStyle name="Currency 4 2 2 2 3 2 6" xfId="55762"/>
    <cellStyle name="Currency 4 2 2 2 3 3" xfId="55763"/>
    <cellStyle name="Currency 4 2 2 2 3 3 2" xfId="55764"/>
    <cellStyle name="Currency 4 2 2 2 3 3 2 2" xfId="55765"/>
    <cellStyle name="Currency 4 2 2 2 3 3 2 3" xfId="55766"/>
    <cellStyle name="Currency 4 2 2 2 3 3 3" xfId="55767"/>
    <cellStyle name="Currency 4 2 2 2 3 3 3 2" xfId="55768"/>
    <cellStyle name="Currency 4 2 2 2 3 3 3 3" xfId="55769"/>
    <cellStyle name="Currency 4 2 2 2 3 3 4" xfId="55770"/>
    <cellStyle name="Currency 4 2 2 2 3 3 4 2" xfId="55771"/>
    <cellStyle name="Currency 4 2 2 2 3 3 5" xfId="55772"/>
    <cellStyle name="Currency 4 2 2 2 3 3 6" xfId="55773"/>
    <cellStyle name="Currency 4 2 2 2 3 4" xfId="55774"/>
    <cellStyle name="Currency 4 2 2 2 3 4 2" xfId="55775"/>
    <cellStyle name="Currency 4 2 2 2 3 4 2 2" xfId="55776"/>
    <cellStyle name="Currency 4 2 2 2 3 4 2 3" xfId="55777"/>
    <cellStyle name="Currency 4 2 2 2 3 4 3" xfId="55778"/>
    <cellStyle name="Currency 4 2 2 2 3 4 3 2" xfId="55779"/>
    <cellStyle name="Currency 4 2 2 2 3 4 4" xfId="55780"/>
    <cellStyle name="Currency 4 2 2 2 3 4 5" xfId="55781"/>
    <cellStyle name="Currency 4 2 2 2 3 5" xfId="55782"/>
    <cellStyle name="Currency 4 2 2 2 3 5 2" xfId="55783"/>
    <cellStyle name="Currency 4 2 2 2 3 5 3" xfId="55784"/>
    <cellStyle name="Currency 4 2 2 2 3 6" xfId="55785"/>
    <cellStyle name="Currency 4 2 2 2 3 6 2" xfId="55786"/>
    <cellStyle name="Currency 4 2 2 2 3 6 3" xfId="55787"/>
    <cellStyle name="Currency 4 2 2 2 3 7" xfId="55788"/>
    <cellStyle name="Currency 4 2 2 2 3 7 2" xfId="55789"/>
    <cellStyle name="Currency 4 2 2 2 3 8" xfId="55790"/>
    <cellStyle name="Currency 4 2 2 2 3 9" xfId="55791"/>
    <cellStyle name="Currency 4 2 2 2 4" xfId="55792"/>
    <cellStyle name="Currency 4 2 2 2 4 2" xfId="55793"/>
    <cellStyle name="Currency 4 2 2 2 4 2 2" xfId="55794"/>
    <cellStyle name="Currency 4 2 2 2 4 2 2 2" xfId="55795"/>
    <cellStyle name="Currency 4 2 2 2 4 2 2 3" xfId="55796"/>
    <cellStyle name="Currency 4 2 2 2 4 2 3" xfId="55797"/>
    <cellStyle name="Currency 4 2 2 2 4 2 3 2" xfId="55798"/>
    <cellStyle name="Currency 4 2 2 2 4 2 3 3" xfId="55799"/>
    <cellStyle name="Currency 4 2 2 2 4 2 4" xfId="55800"/>
    <cellStyle name="Currency 4 2 2 2 4 2 4 2" xfId="55801"/>
    <cellStyle name="Currency 4 2 2 2 4 2 5" xfId="55802"/>
    <cellStyle name="Currency 4 2 2 2 4 2 6" xfId="55803"/>
    <cellStyle name="Currency 4 2 2 2 4 3" xfId="55804"/>
    <cellStyle name="Currency 4 2 2 2 4 3 2" xfId="55805"/>
    <cellStyle name="Currency 4 2 2 2 4 3 2 2" xfId="55806"/>
    <cellStyle name="Currency 4 2 2 2 4 3 2 3" xfId="55807"/>
    <cellStyle name="Currency 4 2 2 2 4 3 3" xfId="55808"/>
    <cellStyle name="Currency 4 2 2 2 4 3 3 2" xfId="55809"/>
    <cellStyle name="Currency 4 2 2 2 4 3 3 3" xfId="55810"/>
    <cellStyle name="Currency 4 2 2 2 4 3 4" xfId="55811"/>
    <cellStyle name="Currency 4 2 2 2 4 3 4 2" xfId="55812"/>
    <cellStyle name="Currency 4 2 2 2 4 3 5" xfId="55813"/>
    <cellStyle name="Currency 4 2 2 2 4 3 6" xfId="55814"/>
    <cellStyle name="Currency 4 2 2 2 4 4" xfId="55815"/>
    <cellStyle name="Currency 4 2 2 2 4 4 2" xfId="55816"/>
    <cellStyle name="Currency 4 2 2 2 4 4 2 2" xfId="55817"/>
    <cellStyle name="Currency 4 2 2 2 4 4 2 3" xfId="55818"/>
    <cellStyle name="Currency 4 2 2 2 4 4 3" xfId="55819"/>
    <cellStyle name="Currency 4 2 2 2 4 4 3 2" xfId="55820"/>
    <cellStyle name="Currency 4 2 2 2 4 4 4" xfId="55821"/>
    <cellStyle name="Currency 4 2 2 2 4 4 5" xfId="55822"/>
    <cellStyle name="Currency 4 2 2 2 4 5" xfId="55823"/>
    <cellStyle name="Currency 4 2 2 2 4 5 2" xfId="55824"/>
    <cellStyle name="Currency 4 2 2 2 4 5 3" xfId="55825"/>
    <cellStyle name="Currency 4 2 2 2 4 6" xfId="55826"/>
    <cellStyle name="Currency 4 2 2 2 4 6 2" xfId="55827"/>
    <cellStyle name="Currency 4 2 2 2 4 6 3" xfId="55828"/>
    <cellStyle name="Currency 4 2 2 2 4 7" xfId="55829"/>
    <cellStyle name="Currency 4 2 2 2 4 7 2" xfId="55830"/>
    <cellStyle name="Currency 4 2 2 2 4 8" xfId="55831"/>
    <cellStyle name="Currency 4 2 2 2 4 9" xfId="55832"/>
    <cellStyle name="Currency 4 2 2 2 5" xfId="55833"/>
    <cellStyle name="Currency 4 2 2 2 5 2" xfId="55834"/>
    <cellStyle name="Currency 4 2 2 2 5 2 2" xfId="55835"/>
    <cellStyle name="Currency 4 2 2 2 5 2 3" xfId="55836"/>
    <cellStyle name="Currency 4 2 2 2 5 3" xfId="55837"/>
    <cellStyle name="Currency 4 2 2 2 5 3 2" xfId="55838"/>
    <cellStyle name="Currency 4 2 2 2 5 3 3" xfId="55839"/>
    <cellStyle name="Currency 4 2 2 2 5 4" xfId="55840"/>
    <cellStyle name="Currency 4 2 2 2 5 4 2" xfId="55841"/>
    <cellStyle name="Currency 4 2 2 2 5 5" xfId="55842"/>
    <cellStyle name="Currency 4 2 2 2 5 6" xfId="55843"/>
    <cellStyle name="Currency 4 2 2 2 6" xfId="55844"/>
    <cellStyle name="Currency 4 2 2 2 6 2" xfId="55845"/>
    <cellStyle name="Currency 4 2 2 2 6 2 2" xfId="55846"/>
    <cellStyle name="Currency 4 2 2 2 6 2 3" xfId="55847"/>
    <cellStyle name="Currency 4 2 2 2 6 3" xfId="55848"/>
    <cellStyle name="Currency 4 2 2 2 6 3 2" xfId="55849"/>
    <cellStyle name="Currency 4 2 2 2 6 3 3" xfId="55850"/>
    <cellStyle name="Currency 4 2 2 2 6 4" xfId="55851"/>
    <cellStyle name="Currency 4 2 2 2 6 4 2" xfId="55852"/>
    <cellStyle name="Currency 4 2 2 2 6 5" xfId="55853"/>
    <cellStyle name="Currency 4 2 2 2 6 6" xfId="55854"/>
    <cellStyle name="Currency 4 2 2 2 7" xfId="55855"/>
    <cellStyle name="Currency 4 2 2 2 7 2" xfId="55856"/>
    <cellStyle name="Currency 4 2 2 2 7 2 2" xfId="55857"/>
    <cellStyle name="Currency 4 2 2 2 7 2 3" xfId="55858"/>
    <cellStyle name="Currency 4 2 2 2 7 3" xfId="55859"/>
    <cellStyle name="Currency 4 2 2 2 7 3 2" xfId="55860"/>
    <cellStyle name="Currency 4 2 2 2 7 4" xfId="55861"/>
    <cellStyle name="Currency 4 2 2 2 7 5" xfId="55862"/>
    <cellStyle name="Currency 4 2 2 2 8" xfId="55863"/>
    <cellStyle name="Currency 4 2 2 2 8 2" xfId="55864"/>
    <cellStyle name="Currency 4 2 2 2 8 3" xfId="55865"/>
    <cellStyle name="Currency 4 2 2 2 9" xfId="55866"/>
    <cellStyle name="Currency 4 2 2 2 9 2" xfId="55867"/>
    <cellStyle name="Currency 4 2 2 2 9 3" xfId="55868"/>
    <cellStyle name="Currency 4 2 2 3" xfId="10221"/>
    <cellStyle name="Currency 4 2 2 3 10" xfId="55869"/>
    <cellStyle name="Currency 4 2 2 3 2" xfId="55870"/>
    <cellStyle name="Currency 4 2 2 3 2 2" xfId="55871"/>
    <cellStyle name="Currency 4 2 2 3 2 2 2" xfId="55872"/>
    <cellStyle name="Currency 4 2 2 3 2 2 2 2" xfId="55873"/>
    <cellStyle name="Currency 4 2 2 3 2 2 2 3" xfId="55874"/>
    <cellStyle name="Currency 4 2 2 3 2 2 3" xfId="55875"/>
    <cellStyle name="Currency 4 2 2 3 2 2 3 2" xfId="55876"/>
    <cellStyle name="Currency 4 2 2 3 2 2 3 3" xfId="55877"/>
    <cellStyle name="Currency 4 2 2 3 2 2 4" xfId="55878"/>
    <cellStyle name="Currency 4 2 2 3 2 2 4 2" xfId="55879"/>
    <cellStyle name="Currency 4 2 2 3 2 2 5" xfId="55880"/>
    <cellStyle name="Currency 4 2 2 3 2 2 6" xfId="55881"/>
    <cellStyle name="Currency 4 2 2 3 2 3" xfId="55882"/>
    <cellStyle name="Currency 4 2 2 3 2 3 2" xfId="55883"/>
    <cellStyle name="Currency 4 2 2 3 2 3 2 2" xfId="55884"/>
    <cellStyle name="Currency 4 2 2 3 2 3 2 3" xfId="55885"/>
    <cellStyle name="Currency 4 2 2 3 2 3 3" xfId="55886"/>
    <cellStyle name="Currency 4 2 2 3 2 3 3 2" xfId="55887"/>
    <cellStyle name="Currency 4 2 2 3 2 3 3 3" xfId="55888"/>
    <cellStyle name="Currency 4 2 2 3 2 3 4" xfId="55889"/>
    <cellStyle name="Currency 4 2 2 3 2 3 4 2" xfId="55890"/>
    <cellStyle name="Currency 4 2 2 3 2 3 5" xfId="55891"/>
    <cellStyle name="Currency 4 2 2 3 2 3 6" xfId="55892"/>
    <cellStyle name="Currency 4 2 2 3 2 4" xfId="55893"/>
    <cellStyle name="Currency 4 2 2 3 2 4 2" xfId="55894"/>
    <cellStyle name="Currency 4 2 2 3 2 4 2 2" xfId="55895"/>
    <cellStyle name="Currency 4 2 2 3 2 4 2 3" xfId="55896"/>
    <cellStyle name="Currency 4 2 2 3 2 4 3" xfId="55897"/>
    <cellStyle name="Currency 4 2 2 3 2 4 3 2" xfId="55898"/>
    <cellStyle name="Currency 4 2 2 3 2 4 4" xfId="55899"/>
    <cellStyle name="Currency 4 2 2 3 2 4 5" xfId="55900"/>
    <cellStyle name="Currency 4 2 2 3 2 5" xfId="55901"/>
    <cellStyle name="Currency 4 2 2 3 2 5 2" xfId="55902"/>
    <cellStyle name="Currency 4 2 2 3 2 5 3" xfId="55903"/>
    <cellStyle name="Currency 4 2 2 3 2 6" xfId="55904"/>
    <cellStyle name="Currency 4 2 2 3 2 6 2" xfId="55905"/>
    <cellStyle name="Currency 4 2 2 3 2 6 3" xfId="55906"/>
    <cellStyle name="Currency 4 2 2 3 2 7" xfId="55907"/>
    <cellStyle name="Currency 4 2 2 3 2 7 2" xfId="55908"/>
    <cellStyle name="Currency 4 2 2 3 2 8" xfId="55909"/>
    <cellStyle name="Currency 4 2 2 3 2 9" xfId="55910"/>
    <cellStyle name="Currency 4 2 2 3 3" xfId="55911"/>
    <cellStyle name="Currency 4 2 2 3 3 2" xfId="55912"/>
    <cellStyle name="Currency 4 2 2 3 3 2 2" xfId="55913"/>
    <cellStyle name="Currency 4 2 2 3 3 2 3" xfId="55914"/>
    <cellStyle name="Currency 4 2 2 3 3 3" xfId="55915"/>
    <cellStyle name="Currency 4 2 2 3 3 3 2" xfId="55916"/>
    <cellStyle name="Currency 4 2 2 3 3 3 3" xfId="55917"/>
    <cellStyle name="Currency 4 2 2 3 3 4" xfId="55918"/>
    <cellStyle name="Currency 4 2 2 3 3 4 2" xfId="55919"/>
    <cellStyle name="Currency 4 2 2 3 3 5" xfId="55920"/>
    <cellStyle name="Currency 4 2 2 3 3 6" xfId="55921"/>
    <cellStyle name="Currency 4 2 2 3 4" xfId="55922"/>
    <cellStyle name="Currency 4 2 2 3 4 2" xfId="55923"/>
    <cellStyle name="Currency 4 2 2 3 4 2 2" xfId="55924"/>
    <cellStyle name="Currency 4 2 2 3 4 2 3" xfId="55925"/>
    <cellStyle name="Currency 4 2 2 3 4 3" xfId="55926"/>
    <cellStyle name="Currency 4 2 2 3 4 3 2" xfId="55927"/>
    <cellStyle name="Currency 4 2 2 3 4 3 3" xfId="55928"/>
    <cellStyle name="Currency 4 2 2 3 4 4" xfId="55929"/>
    <cellStyle name="Currency 4 2 2 3 4 4 2" xfId="55930"/>
    <cellStyle name="Currency 4 2 2 3 4 5" xfId="55931"/>
    <cellStyle name="Currency 4 2 2 3 4 6" xfId="55932"/>
    <cellStyle name="Currency 4 2 2 3 5" xfId="55933"/>
    <cellStyle name="Currency 4 2 2 3 5 2" xfId="55934"/>
    <cellStyle name="Currency 4 2 2 3 5 2 2" xfId="55935"/>
    <cellStyle name="Currency 4 2 2 3 5 2 3" xfId="55936"/>
    <cellStyle name="Currency 4 2 2 3 5 3" xfId="55937"/>
    <cellStyle name="Currency 4 2 2 3 5 3 2" xfId="55938"/>
    <cellStyle name="Currency 4 2 2 3 5 4" xfId="55939"/>
    <cellStyle name="Currency 4 2 2 3 5 5" xfId="55940"/>
    <cellStyle name="Currency 4 2 2 3 6" xfId="55941"/>
    <cellStyle name="Currency 4 2 2 3 6 2" xfId="55942"/>
    <cellStyle name="Currency 4 2 2 3 6 3" xfId="55943"/>
    <cellStyle name="Currency 4 2 2 3 7" xfId="55944"/>
    <cellStyle name="Currency 4 2 2 3 7 2" xfId="55945"/>
    <cellStyle name="Currency 4 2 2 3 7 3" xfId="55946"/>
    <cellStyle name="Currency 4 2 2 3 8" xfId="55947"/>
    <cellStyle name="Currency 4 2 2 3 8 2" xfId="55948"/>
    <cellStyle name="Currency 4 2 2 3 9" xfId="55949"/>
    <cellStyle name="Currency 4 2 2 4" xfId="10222"/>
    <cellStyle name="Currency 4 2 2 4 2" xfId="55950"/>
    <cellStyle name="Currency 4 2 2 4 2 2" xfId="55951"/>
    <cellStyle name="Currency 4 2 2 4 2 2 2" xfId="55952"/>
    <cellStyle name="Currency 4 2 2 4 2 2 3" xfId="55953"/>
    <cellStyle name="Currency 4 2 2 4 2 3" xfId="55954"/>
    <cellStyle name="Currency 4 2 2 4 2 3 2" xfId="55955"/>
    <cellStyle name="Currency 4 2 2 4 2 3 3" xfId="55956"/>
    <cellStyle name="Currency 4 2 2 4 2 4" xfId="55957"/>
    <cellStyle name="Currency 4 2 2 4 2 4 2" xfId="55958"/>
    <cellStyle name="Currency 4 2 2 4 2 5" xfId="55959"/>
    <cellStyle name="Currency 4 2 2 4 2 6" xfId="55960"/>
    <cellStyle name="Currency 4 2 2 4 3" xfId="55961"/>
    <cellStyle name="Currency 4 2 2 4 3 2" xfId="55962"/>
    <cellStyle name="Currency 4 2 2 4 3 2 2" xfId="55963"/>
    <cellStyle name="Currency 4 2 2 4 3 2 3" xfId="55964"/>
    <cellStyle name="Currency 4 2 2 4 3 3" xfId="55965"/>
    <cellStyle name="Currency 4 2 2 4 3 3 2" xfId="55966"/>
    <cellStyle name="Currency 4 2 2 4 3 3 3" xfId="55967"/>
    <cellStyle name="Currency 4 2 2 4 3 4" xfId="55968"/>
    <cellStyle name="Currency 4 2 2 4 3 4 2" xfId="55969"/>
    <cellStyle name="Currency 4 2 2 4 3 5" xfId="55970"/>
    <cellStyle name="Currency 4 2 2 4 3 6" xfId="55971"/>
    <cellStyle name="Currency 4 2 2 4 4" xfId="55972"/>
    <cellStyle name="Currency 4 2 2 4 4 2" xfId="55973"/>
    <cellStyle name="Currency 4 2 2 4 4 2 2" xfId="55974"/>
    <cellStyle name="Currency 4 2 2 4 4 2 3" xfId="55975"/>
    <cellStyle name="Currency 4 2 2 4 4 3" xfId="55976"/>
    <cellStyle name="Currency 4 2 2 4 4 3 2" xfId="55977"/>
    <cellStyle name="Currency 4 2 2 4 4 4" xfId="55978"/>
    <cellStyle name="Currency 4 2 2 4 4 5" xfId="55979"/>
    <cellStyle name="Currency 4 2 2 4 5" xfId="55980"/>
    <cellStyle name="Currency 4 2 2 4 5 2" xfId="55981"/>
    <cellStyle name="Currency 4 2 2 4 5 3" xfId="55982"/>
    <cellStyle name="Currency 4 2 2 4 6" xfId="55983"/>
    <cellStyle name="Currency 4 2 2 4 6 2" xfId="55984"/>
    <cellStyle name="Currency 4 2 2 4 6 3" xfId="55985"/>
    <cellStyle name="Currency 4 2 2 4 7" xfId="55986"/>
    <cellStyle name="Currency 4 2 2 4 7 2" xfId="55987"/>
    <cellStyle name="Currency 4 2 2 4 8" xfId="55988"/>
    <cellStyle name="Currency 4 2 2 4 9" xfId="55989"/>
    <cellStyle name="Currency 4 2 2 5" xfId="55990"/>
    <cellStyle name="Currency 4 2 2 5 2" xfId="55991"/>
    <cellStyle name="Currency 4 2 2 5 2 2" xfId="55992"/>
    <cellStyle name="Currency 4 2 2 5 2 2 2" xfId="55993"/>
    <cellStyle name="Currency 4 2 2 5 2 2 3" xfId="55994"/>
    <cellStyle name="Currency 4 2 2 5 2 3" xfId="55995"/>
    <cellStyle name="Currency 4 2 2 5 2 3 2" xfId="55996"/>
    <cellStyle name="Currency 4 2 2 5 2 3 3" xfId="55997"/>
    <cellStyle name="Currency 4 2 2 5 2 4" xfId="55998"/>
    <cellStyle name="Currency 4 2 2 5 2 4 2" xfId="55999"/>
    <cellStyle name="Currency 4 2 2 5 2 5" xfId="56000"/>
    <cellStyle name="Currency 4 2 2 5 2 6" xfId="56001"/>
    <cellStyle name="Currency 4 2 2 5 3" xfId="56002"/>
    <cellStyle name="Currency 4 2 2 5 3 2" xfId="56003"/>
    <cellStyle name="Currency 4 2 2 5 3 2 2" xfId="56004"/>
    <cellStyle name="Currency 4 2 2 5 3 2 3" xfId="56005"/>
    <cellStyle name="Currency 4 2 2 5 3 3" xfId="56006"/>
    <cellStyle name="Currency 4 2 2 5 3 3 2" xfId="56007"/>
    <cellStyle name="Currency 4 2 2 5 3 3 3" xfId="56008"/>
    <cellStyle name="Currency 4 2 2 5 3 4" xfId="56009"/>
    <cellStyle name="Currency 4 2 2 5 3 4 2" xfId="56010"/>
    <cellStyle name="Currency 4 2 2 5 3 5" xfId="56011"/>
    <cellStyle name="Currency 4 2 2 5 3 6" xfId="56012"/>
    <cellStyle name="Currency 4 2 2 5 4" xfId="56013"/>
    <cellStyle name="Currency 4 2 2 5 4 2" xfId="56014"/>
    <cellStyle name="Currency 4 2 2 5 4 2 2" xfId="56015"/>
    <cellStyle name="Currency 4 2 2 5 4 2 3" xfId="56016"/>
    <cellStyle name="Currency 4 2 2 5 4 3" xfId="56017"/>
    <cellStyle name="Currency 4 2 2 5 4 3 2" xfId="56018"/>
    <cellStyle name="Currency 4 2 2 5 4 4" xfId="56019"/>
    <cellStyle name="Currency 4 2 2 5 4 5" xfId="56020"/>
    <cellStyle name="Currency 4 2 2 5 5" xfId="56021"/>
    <cellStyle name="Currency 4 2 2 5 5 2" xfId="56022"/>
    <cellStyle name="Currency 4 2 2 5 5 3" xfId="56023"/>
    <cellStyle name="Currency 4 2 2 5 6" xfId="56024"/>
    <cellStyle name="Currency 4 2 2 5 6 2" xfId="56025"/>
    <cellStyle name="Currency 4 2 2 5 6 3" xfId="56026"/>
    <cellStyle name="Currency 4 2 2 5 7" xfId="56027"/>
    <cellStyle name="Currency 4 2 2 5 7 2" xfId="56028"/>
    <cellStyle name="Currency 4 2 2 5 8" xfId="56029"/>
    <cellStyle name="Currency 4 2 2 5 9" xfId="56030"/>
    <cellStyle name="Currency 4 2 2 6" xfId="56031"/>
    <cellStyle name="Currency 4 2 2 6 2" xfId="56032"/>
    <cellStyle name="Currency 4 2 2 6 2 2" xfId="56033"/>
    <cellStyle name="Currency 4 2 2 6 2 3" xfId="56034"/>
    <cellStyle name="Currency 4 2 2 6 3" xfId="56035"/>
    <cellStyle name="Currency 4 2 2 6 3 2" xfId="56036"/>
    <cellStyle name="Currency 4 2 2 6 3 3" xfId="56037"/>
    <cellStyle name="Currency 4 2 2 6 4" xfId="56038"/>
    <cellStyle name="Currency 4 2 2 6 4 2" xfId="56039"/>
    <cellStyle name="Currency 4 2 2 6 5" xfId="56040"/>
    <cellStyle name="Currency 4 2 2 6 6" xfId="56041"/>
    <cellStyle name="Currency 4 2 2 7" xfId="56042"/>
    <cellStyle name="Currency 4 2 2 7 2" xfId="56043"/>
    <cellStyle name="Currency 4 2 2 7 2 2" xfId="56044"/>
    <cellStyle name="Currency 4 2 2 7 2 3" xfId="56045"/>
    <cellStyle name="Currency 4 2 2 7 3" xfId="56046"/>
    <cellStyle name="Currency 4 2 2 7 3 2" xfId="56047"/>
    <cellStyle name="Currency 4 2 2 7 3 3" xfId="56048"/>
    <cellStyle name="Currency 4 2 2 7 4" xfId="56049"/>
    <cellStyle name="Currency 4 2 2 7 4 2" xfId="56050"/>
    <cellStyle name="Currency 4 2 2 7 5" xfId="56051"/>
    <cellStyle name="Currency 4 2 2 7 6" xfId="56052"/>
    <cellStyle name="Currency 4 2 2 8" xfId="56053"/>
    <cellStyle name="Currency 4 2 2 8 2" xfId="56054"/>
    <cellStyle name="Currency 4 2 2 8 2 2" xfId="56055"/>
    <cellStyle name="Currency 4 2 2 8 2 3" xfId="56056"/>
    <cellStyle name="Currency 4 2 2 8 3" xfId="56057"/>
    <cellStyle name="Currency 4 2 2 8 3 2" xfId="56058"/>
    <cellStyle name="Currency 4 2 2 8 4" xfId="56059"/>
    <cellStyle name="Currency 4 2 2 8 5" xfId="56060"/>
    <cellStyle name="Currency 4 2 2 9" xfId="56061"/>
    <cellStyle name="Currency 4 2 2 9 2" xfId="56062"/>
    <cellStyle name="Currency 4 2 2 9 3" xfId="56063"/>
    <cellStyle name="Currency 4 2 3" xfId="4103"/>
    <cellStyle name="Currency 4 2 3 10" xfId="56064"/>
    <cellStyle name="Currency 4 2 3 10 2" xfId="56065"/>
    <cellStyle name="Currency 4 2 3 11" xfId="56066"/>
    <cellStyle name="Currency 4 2 3 12" xfId="56067"/>
    <cellStyle name="Currency 4 2 3 2" xfId="10223"/>
    <cellStyle name="Currency 4 2 3 2 10" xfId="56068"/>
    <cellStyle name="Currency 4 2 3 2 2" xfId="10224"/>
    <cellStyle name="Currency 4 2 3 2 2 2" xfId="56069"/>
    <cellStyle name="Currency 4 2 3 2 2 2 2" xfId="56070"/>
    <cellStyle name="Currency 4 2 3 2 2 2 2 2" xfId="56071"/>
    <cellStyle name="Currency 4 2 3 2 2 2 2 3" xfId="56072"/>
    <cellStyle name="Currency 4 2 3 2 2 2 3" xfId="56073"/>
    <cellStyle name="Currency 4 2 3 2 2 2 3 2" xfId="56074"/>
    <cellStyle name="Currency 4 2 3 2 2 2 3 3" xfId="56075"/>
    <cellStyle name="Currency 4 2 3 2 2 2 4" xfId="56076"/>
    <cellStyle name="Currency 4 2 3 2 2 2 4 2" xfId="56077"/>
    <cellStyle name="Currency 4 2 3 2 2 2 5" xfId="56078"/>
    <cellStyle name="Currency 4 2 3 2 2 2 6" xfId="56079"/>
    <cellStyle name="Currency 4 2 3 2 2 3" xfId="56080"/>
    <cellStyle name="Currency 4 2 3 2 2 3 2" xfId="56081"/>
    <cellStyle name="Currency 4 2 3 2 2 3 2 2" xfId="56082"/>
    <cellStyle name="Currency 4 2 3 2 2 3 2 3" xfId="56083"/>
    <cellStyle name="Currency 4 2 3 2 2 3 3" xfId="56084"/>
    <cellStyle name="Currency 4 2 3 2 2 3 3 2" xfId="56085"/>
    <cellStyle name="Currency 4 2 3 2 2 3 3 3" xfId="56086"/>
    <cellStyle name="Currency 4 2 3 2 2 3 4" xfId="56087"/>
    <cellStyle name="Currency 4 2 3 2 2 3 4 2" xfId="56088"/>
    <cellStyle name="Currency 4 2 3 2 2 3 5" xfId="56089"/>
    <cellStyle name="Currency 4 2 3 2 2 3 6" xfId="56090"/>
    <cellStyle name="Currency 4 2 3 2 2 4" xfId="56091"/>
    <cellStyle name="Currency 4 2 3 2 2 4 2" xfId="56092"/>
    <cellStyle name="Currency 4 2 3 2 2 4 2 2" xfId="56093"/>
    <cellStyle name="Currency 4 2 3 2 2 4 2 3" xfId="56094"/>
    <cellStyle name="Currency 4 2 3 2 2 4 3" xfId="56095"/>
    <cellStyle name="Currency 4 2 3 2 2 4 3 2" xfId="56096"/>
    <cellStyle name="Currency 4 2 3 2 2 4 4" xfId="56097"/>
    <cellStyle name="Currency 4 2 3 2 2 4 5" xfId="56098"/>
    <cellStyle name="Currency 4 2 3 2 2 5" xfId="56099"/>
    <cellStyle name="Currency 4 2 3 2 2 5 2" xfId="56100"/>
    <cellStyle name="Currency 4 2 3 2 2 5 3" xfId="56101"/>
    <cellStyle name="Currency 4 2 3 2 2 6" xfId="56102"/>
    <cellStyle name="Currency 4 2 3 2 2 6 2" xfId="56103"/>
    <cellStyle name="Currency 4 2 3 2 2 6 3" xfId="56104"/>
    <cellStyle name="Currency 4 2 3 2 2 7" xfId="56105"/>
    <cellStyle name="Currency 4 2 3 2 2 7 2" xfId="56106"/>
    <cellStyle name="Currency 4 2 3 2 2 8" xfId="56107"/>
    <cellStyle name="Currency 4 2 3 2 2 9" xfId="56108"/>
    <cellStyle name="Currency 4 2 3 2 3" xfId="56109"/>
    <cellStyle name="Currency 4 2 3 2 3 2" xfId="56110"/>
    <cellStyle name="Currency 4 2 3 2 3 2 2" xfId="56111"/>
    <cellStyle name="Currency 4 2 3 2 3 2 3" xfId="56112"/>
    <cellStyle name="Currency 4 2 3 2 3 3" xfId="56113"/>
    <cellStyle name="Currency 4 2 3 2 3 3 2" xfId="56114"/>
    <cellStyle name="Currency 4 2 3 2 3 3 3" xfId="56115"/>
    <cellStyle name="Currency 4 2 3 2 3 4" xfId="56116"/>
    <cellStyle name="Currency 4 2 3 2 3 4 2" xfId="56117"/>
    <cellStyle name="Currency 4 2 3 2 3 5" xfId="56118"/>
    <cellStyle name="Currency 4 2 3 2 3 6" xfId="56119"/>
    <cellStyle name="Currency 4 2 3 2 4" xfId="56120"/>
    <cellStyle name="Currency 4 2 3 2 4 2" xfId="56121"/>
    <cellStyle name="Currency 4 2 3 2 4 2 2" xfId="56122"/>
    <cellStyle name="Currency 4 2 3 2 4 2 3" xfId="56123"/>
    <cellStyle name="Currency 4 2 3 2 4 3" xfId="56124"/>
    <cellStyle name="Currency 4 2 3 2 4 3 2" xfId="56125"/>
    <cellStyle name="Currency 4 2 3 2 4 3 3" xfId="56126"/>
    <cellStyle name="Currency 4 2 3 2 4 4" xfId="56127"/>
    <cellStyle name="Currency 4 2 3 2 4 4 2" xfId="56128"/>
    <cellStyle name="Currency 4 2 3 2 4 5" xfId="56129"/>
    <cellStyle name="Currency 4 2 3 2 4 6" xfId="56130"/>
    <cellStyle name="Currency 4 2 3 2 5" xfId="56131"/>
    <cellStyle name="Currency 4 2 3 2 5 2" xfId="56132"/>
    <cellStyle name="Currency 4 2 3 2 5 2 2" xfId="56133"/>
    <cellStyle name="Currency 4 2 3 2 5 2 3" xfId="56134"/>
    <cellStyle name="Currency 4 2 3 2 5 3" xfId="56135"/>
    <cellStyle name="Currency 4 2 3 2 5 3 2" xfId="56136"/>
    <cellStyle name="Currency 4 2 3 2 5 4" xfId="56137"/>
    <cellStyle name="Currency 4 2 3 2 5 5" xfId="56138"/>
    <cellStyle name="Currency 4 2 3 2 6" xfId="56139"/>
    <cellStyle name="Currency 4 2 3 2 6 2" xfId="56140"/>
    <cellStyle name="Currency 4 2 3 2 6 3" xfId="56141"/>
    <cellStyle name="Currency 4 2 3 2 7" xfId="56142"/>
    <cellStyle name="Currency 4 2 3 2 7 2" xfId="56143"/>
    <cellStyle name="Currency 4 2 3 2 7 3" xfId="56144"/>
    <cellStyle name="Currency 4 2 3 2 8" xfId="56145"/>
    <cellStyle name="Currency 4 2 3 2 8 2" xfId="56146"/>
    <cellStyle name="Currency 4 2 3 2 9" xfId="56147"/>
    <cellStyle name="Currency 4 2 3 3" xfId="10225"/>
    <cellStyle name="Currency 4 2 3 3 2" xfId="56148"/>
    <cellStyle name="Currency 4 2 3 3 2 2" xfId="56149"/>
    <cellStyle name="Currency 4 2 3 3 2 2 2" xfId="56150"/>
    <cellStyle name="Currency 4 2 3 3 2 2 3" xfId="56151"/>
    <cellStyle name="Currency 4 2 3 3 2 3" xfId="56152"/>
    <cellStyle name="Currency 4 2 3 3 2 3 2" xfId="56153"/>
    <cellStyle name="Currency 4 2 3 3 2 3 3" xfId="56154"/>
    <cellStyle name="Currency 4 2 3 3 2 4" xfId="56155"/>
    <cellStyle name="Currency 4 2 3 3 2 4 2" xfId="56156"/>
    <cellStyle name="Currency 4 2 3 3 2 5" xfId="56157"/>
    <cellStyle name="Currency 4 2 3 3 2 6" xfId="56158"/>
    <cellStyle name="Currency 4 2 3 3 3" xfId="56159"/>
    <cellStyle name="Currency 4 2 3 3 3 2" xfId="56160"/>
    <cellStyle name="Currency 4 2 3 3 3 2 2" xfId="56161"/>
    <cellStyle name="Currency 4 2 3 3 3 2 3" xfId="56162"/>
    <cellStyle name="Currency 4 2 3 3 3 3" xfId="56163"/>
    <cellStyle name="Currency 4 2 3 3 3 3 2" xfId="56164"/>
    <cellStyle name="Currency 4 2 3 3 3 3 3" xfId="56165"/>
    <cellStyle name="Currency 4 2 3 3 3 4" xfId="56166"/>
    <cellStyle name="Currency 4 2 3 3 3 4 2" xfId="56167"/>
    <cellStyle name="Currency 4 2 3 3 3 5" xfId="56168"/>
    <cellStyle name="Currency 4 2 3 3 3 6" xfId="56169"/>
    <cellStyle name="Currency 4 2 3 3 4" xfId="56170"/>
    <cellStyle name="Currency 4 2 3 3 4 2" xfId="56171"/>
    <cellStyle name="Currency 4 2 3 3 4 2 2" xfId="56172"/>
    <cellStyle name="Currency 4 2 3 3 4 2 3" xfId="56173"/>
    <cellStyle name="Currency 4 2 3 3 4 3" xfId="56174"/>
    <cellStyle name="Currency 4 2 3 3 4 3 2" xfId="56175"/>
    <cellStyle name="Currency 4 2 3 3 4 4" xfId="56176"/>
    <cellStyle name="Currency 4 2 3 3 4 5" xfId="56177"/>
    <cellStyle name="Currency 4 2 3 3 5" xfId="56178"/>
    <cellStyle name="Currency 4 2 3 3 5 2" xfId="56179"/>
    <cellStyle name="Currency 4 2 3 3 5 3" xfId="56180"/>
    <cellStyle name="Currency 4 2 3 3 6" xfId="56181"/>
    <cellStyle name="Currency 4 2 3 3 6 2" xfId="56182"/>
    <cellStyle name="Currency 4 2 3 3 6 3" xfId="56183"/>
    <cellStyle name="Currency 4 2 3 3 7" xfId="56184"/>
    <cellStyle name="Currency 4 2 3 3 7 2" xfId="56185"/>
    <cellStyle name="Currency 4 2 3 3 8" xfId="56186"/>
    <cellStyle name="Currency 4 2 3 3 9" xfId="56187"/>
    <cellStyle name="Currency 4 2 3 4" xfId="10226"/>
    <cellStyle name="Currency 4 2 3 4 2" xfId="56188"/>
    <cellStyle name="Currency 4 2 3 4 2 2" xfId="56189"/>
    <cellStyle name="Currency 4 2 3 4 2 2 2" xfId="56190"/>
    <cellStyle name="Currency 4 2 3 4 2 2 3" xfId="56191"/>
    <cellStyle name="Currency 4 2 3 4 2 3" xfId="56192"/>
    <cellStyle name="Currency 4 2 3 4 2 3 2" xfId="56193"/>
    <cellStyle name="Currency 4 2 3 4 2 3 3" xfId="56194"/>
    <cellStyle name="Currency 4 2 3 4 2 4" xfId="56195"/>
    <cellStyle name="Currency 4 2 3 4 2 4 2" xfId="56196"/>
    <cellStyle name="Currency 4 2 3 4 2 5" xfId="56197"/>
    <cellStyle name="Currency 4 2 3 4 2 6" xfId="56198"/>
    <cellStyle name="Currency 4 2 3 4 3" xfId="56199"/>
    <cellStyle name="Currency 4 2 3 4 3 2" xfId="56200"/>
    <cellStyle name="Currency 4 2 3 4 3 2 2" xfId="56201"/>
    <cellStyle name="Currency 4 2 3 4 3 2 3" xfId="56202"/>
    <cellStyle name="Currency 4 2 3 4 3 3" xfId="56203"/>
    <cellStyle name="Currency 4 2 3 4 3 3 2" xfId="56204"/>
    <cellStyle name="Currency 4 2 3 4 3 3 3" xfId="56205"/>
    <cellStyle name="Currency 4 2 3 4 3 4" xfId="56206"/>
    <cellStyle name="Currency 4 2 3 4 3 4 2" xfId="56207"/>
    <cellStyle name="Currency 4 2 3 4 3 5" xfId="56208"/>
    <cellStyle name="Currency 4 2 3 4 3 6" xfId="56209"/>
    <cellStyle name="Currency 4 2 3 4 4" xfId="56210"/>
    <cellStyle name="Currency 4 2 3 4 4 2" xfId="56211"/>
    <cellStyle name="Currency 4 2 3 4 4 2 2" xfId="56212"/>
    <cellStyle name="Currency 4 2 3 4 4 2 3" xfId="56213"/>
    <cellStyle name="Currency 4 2 3 4 4 3" xfId="56214"/>
    <cellStyle name="Currency 4 2 3 4 4 3 2" xfId="56215"/>
    <cellStyle name="Currency 4 2 3 4 4 4" xfId="56216"/>
    <cellStyle name="Currency 4 2 3 4 4 5" xfId="56217"/>
    <cellStyle name="Currency 4 2 3 4 5" xfId="56218"/>
    <cellStyle name="Currency 4 2 3 4 5 2" xfId="56219"/>
    <cellStyle name="Currency 4 2 3 4 5 3" xfId="56220"/>
    <cellStyle name="Currency 4 2 3 4 6" xfId="56221"/>
    <cellStyle name="Currency 4 2 3 4 6 2" xfId="56222"/>
    <cellStyle name="Currency 4 2 3 4 6 3" xfId="56223"/>
    <cellStyle name="Currency 4 2 3 4 7" xfId="56224"/>
    <cellStyle name="Currency 4 2 3 4 7 2" xfId="56225"/>
    <cellStyle name="Currency 4 2 3 4 8" xfId="56226"/>
    <cellStyle name="Currency 4 2 3 4 9" xfId="56227"/>
    <cellStyle name="Currency 4 2 3 5" xfId="56228"/>
    <cellStyle name="Currency 4 2 3 5 2" xfId="56229"/>
    <cellStyle name="Currency 4 2 3 5 2 2" xfId="56230"/>
    <cellStyle name="Currency 4 2 3 5 2 3" xfId="56231"/>
    <cellStyle name="Currency 4 2 3 5 3" xfId="56232"/>
    <cellStyle name="Currency 4 2 3 5 3 2" xfId="56233"/>
    <cellStyle name="Currency 4 2 3 5 3 3" xfId="56234"/>
    <cellStyle name="Currency 4 2 3 5 4" xfId="56235"/>
    <cellStyle name="Currency 4 2 3 5 4 2" xfId="56236"/>
    <cellStyle name="Currency 4 2 3 5 5" xfId="56237"/>
    <cellStyle name="Currency 4 2 3 5 6" xfId="56238"/>
    <cellStyle name="Currency 4 2 3 6" xfId="56239"/>
    <cellStyle name="Currency 4 2 3 6 2" xfId="56240"/>
    <cellStyle name="Currency 4 2 3 6 2 2" xfId="56241"/>
    <cellStyle name="Currency 4 2 3 6 2 3" xfId="56242"/>
    <cellStyle name="Currency 4 2 3 6 3" xfId="56243"/>
    <cellStyle name="Currency 4 2 3 6 3 2" xfId="56244"/>
    <cellStyle name="Currency 4 2 3 6 3 3" xfId="56245"/>
    <cellStyle name="Currency 4 2 3 6 4" xfId="56246"/>
    <cellStyle name="Currency 4 2 3 6 4 2" xfId="56247"/>
    <cellStyle name="Currency 4 2 3 6 5" xfId="56248"/>
    <cellStyle name="Currency 4 2 3 6 6" xfId="56249"/>
    <cellStyle name="Currency 4 2 3 7" xfId="56250"/>
    <cellStyle name="Currency 4 2 3 7 2" xfId="56251"/>
    <cellStyle name="Currency 4 2 3 7 2 2" xfId="56252"/>
    <cellStyle name="Currency 4 2 3 7 2 3" xfId="56253"/>
    <cellStyle name="Currency 4 2 3 7 3" xfId="56254"/>
    <cellStyle name="Currency 4 2 3 7 3 2" xfId="56255"/>
    <cellStyle name="Currency 4 2 3 7 4" xfId="56256"/>
    <cellStyle name="Currency 4 2 3 7 5" xfId="56257"/>
    <cellStyle name="Currency 4 2 3 8" xfId="56258"/>
    <cellStyle name="Currency 4 2 3 8 2" xfId="56259"/>
    <cellStyle name="Currency 4 2 3 8 3" xfId="56260"/>
    <cellStyle name="Currency 4 2 3 9" xfId="56261"/>
    <cellStyle name="Currency 4 2 3 9 2" xfId="56262"/>
    <cellStyle name="Currency 4 2 3 9 3" xfId="56263"/>
    <cellStyle name="Currency 4 2 4" xfId="10227"/>
    <cellStyle name="Currency 4 2 4 10" xfId="56264"/>
    <cellStyle name="Currency 4 2 4 2" xfId="10228"/>
    <cellStyle name="Currency 4 2 4 2 2" xfId="56265"/>
    <cellStyle name="Currency 4 2 4 2 2 2" xfId="56266"/>
    <cellStyle name="Currency 4 2 4 2 2 2 2" xfId="56267"/>
    <cellStyle name="Currency 4 2 4 2 2 2 3" xfId="56268"/>
    <cellStyle name="Currency 4 2 4 2 2 3" xfId="56269"/>
    <cellStyle name="Currency 4 2 4 2 2 3 2" xfId="56270"/>
    <cellStyle name="Currency 4 2 4 2 2 3 3" xfId="56271"/>
    <cellStyle name="Currency 4 2 4 2 2 4" xfId="56272"/>
    <cellStyle name="Currency 4 2 4 2 2 4 2" xfId="56273"/>
    <cellStyle name="Currency 4 2 4 2 2 5" xfId="56274"/>
    <cellStyle name="Currency 4 2 4 2 2 6" xfId="56275"/>
    <cellStyle name="Currency 4 2 4 2 3" xfId="56276"/>
    <cellStyle name="Currency 4 2 4 2 3 2" xfId="56277"/>
    <cellStyle name="Currency 4 2 4 2 3 2 2" xfId="56278"/>
    <cellStyle name="Currency 4 2 4 2 3 2 3" xfId="56279"/>
    <cellStyle name="Currency 4 2 4 2 3 3" xfId="56280"/>
    <cellStyle name="Currency 4 2 4 2 3 3 2" xfId="56281"/>
    <cellStyle name="Currency 4 2 4 2 3 3 3" xfId="56282"/>
    <cellStyle name="Currency 4 2 4 2 3 4" xfId="56283"/>
    <cellStyle name="Currency 4 2 4 2 3 4 2" xfId="56284"/>
    <cellStyle name="Currency 4 2 4 2 3 5" xfId="56285"/>
    <cellStyle name="Currency 4 2 4 2 3 6" xfId="56286"/>
    <cellStyle name="Currency 4 2 4 2 4" xfId="56287"/>
    <cellStyle name="Currency 4 2 4 2 4 2" xfId="56288"/>
    <cellStyle name="Currency 4 2 4 2 4 2 2" xfId="56289"/>
    <cellStyle name="Currency 4 2 4 2 4 2 3" xfId="56290"/>
    <cellStyle name="Currency 4 2 4 2 4 3" xfId="56291"/>
    <cellStyle name="Currency 4 2 4 2 4 3 2" xfId="56292"/>
    <cellStyle name="Currency 4 2 4 2 4 4" xfId="56293"/>
    <cellStyle name="Currency 4 2 4 2 4 5" xfId="56294"/>
    <cellStyle name="Currency 4 2 4 2 5" xfId="56295"/>
    <cellStyle name="Currency 4 2 4 2 5 2" xfId="56296"/>
    <cellStyle name="Currency 4 2 4 2 5 3" xfId="56297"/>
    <cellStyle name="Currency 4 2 4 2 6" xfId="56298"/>
    <cellStyle name="Currency 4 2 4 2 6 2" xfId="56299"/>
    <cellStyle name="Currency 4 2 4 2 6 3" xfId="56300"/>
    <cellStyle name="Currency 4 2 4 2 7" xfId="56301"/>
    <cellStyle name="Currency 4 2 4 2 7 2" xfId="56302"/>
    <cellStyle name="Currency 4 2 4 2 8" xfId="56303"/>
    <cellStyle name="Currency 4 2 4 2 9" xfId="56304"/>
    <cellStyle name="Currency 4 2 4 3" xfId="10229"/>
    <cellStyle name="Currency 4 2 4 3 2" xfId="56305"/>
    <cellStyle name="Currency 4 2 4 3 2 2" xfId="56306"/>
    <cellStyle name="Currency 4 2 4 3 2 3" xfId="56307"/>
    <cellStyle name="Currency 4 2 4 3 3" xfId="56308"/>
    <cellStyle name="Currency 4 2 4 3 3 2" xfId="56309"/>
    <cellStyle name="Currency 4 2 4 3 3 3" xfId="56310"/>
    <cellStyle name="Currency 4 2 4 3 4" xfId="56311"/>
    <cellStyle name="Currency 4 2 4 3 4 2" xfId="56312"/>
    <cellStyle name="Currency 4 2 4 3 5" xfId="56313"/>
    <cellStyle name="Currency 4 2 4 3 6" xfId="56314"/>
    <cellStyle name="Currency 4 2 4 4" xfId="10230"/>
    <cellStyle name="Currency 4 2 4 4 2" xfId="56315"/>
    <cellStyle name="Currency 4 2 4 4 2 2" xfId="56316"/>
    <cellStyle name="Currency 4 2 4 4 2 3" xfId="56317"/>
    <cellStyle name="Currency 4 2 4 4 3" xfId="56318"/>
    <cellStyle name="Currency 4 2 4 4 3 2" xfId="56319"/>
    <cellStyle name="Currency 4 2 4 4 3 3" xfId="56320"/>
    <cellStyle name="Currency 4 2 4 4 4" xfId="56321"/>
    <cellStyle name="Currency 4 2 4 4 4 2" xfId="56322"/>
    <cellStyle name="Currency 4 2 4 4 5" xfId="56323"/>
    <cellStyle name="Currency 4 2 4 4 6" xfId="56324"/>
    <cellStyle name="Currency 4 2 4 5" xfId="56325"/>
    <cellStyle name="Currency 4 2 4 5 2" xfId="56326"/>
    <cellStyle name="Currency 4 2 4 5 2 2" xfId="56327"/>
    <cellStyle name="Currency 4 2 4 5 2 3" xfId="56328"/>
    <cellStyle name="Currency 4 2 4 5 3" xfId="56329"/>
    <cellStyle name="Currency 4 2 4 5 3 2" xfId="56330"/>
    <cellStyle name="Currency 4 2 4 5 4" xfId="56331"/>
    <cellStyle name="Currency 4 2 4 5 5" xfId="56332"/>
    <cellStyle name="Currency 4 2 4 6" xfId="56333"/>
    <cellStyle name="Currency 4 2 4 6 2" xfId="56334"/>
    <cellStyle name="Currency 4 2 4 6 3" xfId="56335"/>
    <cellStyle name="Currency 4 2 4 7" xfId="56336"/>
    <cellStyle name="Currency 4 2 4 7 2" xfId="56337"/>
    <cellStyle name="Currency 4 2 4 7 3" xfId="56338"/>
    <cellStyle name="Currency 4 2 4 8" xfId="56339"/>
    <cellStyle name="Currency 4 2 4 8 2" xfId="56340"/>
    <cellStyle name="Currency 4 2 4 9" xfId="56341"/>
    <cellStyle name="Currency 4 2 5" xfId="10231"/>
    <cellStyle name="Currency 4 2 5 2" xfId="56342"/>
    <cellStyle name="Currency 4 2 5 2 2" xfId="56343"/>
    <cellStyle name="Currency 4 2 5 2 2 2" xfId="56344"/>
    <cellStyle name="Currency 4 2 5 2 2 3" xfId="56345"/>
    <cellStyle name="Currency 4 2 5 2 3" xfId="56346"/>
    <cellStyle name="Currency 4 2 5 2 3 2" xfId="56347"/>
    <cellStyle name="Currency 4 2 5 2 3 3" xfId="56348"/>
    <cellStyle name="Currency 4 2 5 2 4" xfId="56349"/>
    <cellStyle name="Currency 4 2 5 2 4 2" xfId="56350"/>
    <cellStyle name="Currency 4 2 5 2 5" xfId="56351"/>
    <cellStyle name="Currency 4 2 5 2 6" xfId="56352"/>
    <cellStyle name="Currency 4 2 5 3" xfId="56353"/>
    <cellStyle name="Currency 4 2 5 3 2" xfId="56354"/>
    <cellStyle name="Currency 4 2 5 3 2 2" xfId="56355"/>
    <cellStyle name="Currency 4 2 5 3 2 3" xfId="56356"/>
    <cellStyle name="Currency 4 2 5 3 3" xfId="56357"/>
    <cellStyle name="Currency 4 2 5 3 3 2" xfId="56358"/>
    <cellStyle name="Currency 4 2 5 3 3 3" xfId="56359"/>
    <cellStyle name="Currency 4 2 5 3 4" xfId="56360"/>
    <cellStyle name="Currency 4 2 5 3 4 2" xfId="56361"/>
    <cellStyle name="Currency 4 2 5 3 5" xfId="56362"/>
    <cellStyle name="Currency 4 2 5 3 6" xfId="56363"/>
    <cellStyle name="Currency 4 2 5 4" xfId="56364"/>
    <cellStyle name="Currency 4 2 5 4 2" xfId="56365"/>
    <cellStyle name="Currency 4 2 5 4 2 2" xfId="56366"/>
    <cellStyle name="Currency 4 2 5 4 2 3" xfId="56367"/>
    <cellStyle name="Currency 4 2 5 4 3" xfId="56368"/>
    <cellStyle name="Currency 4 2 5 4 3 2" xfId="56369"/>
    <cellStyle name="Currency 4 2 5 4 4" xfId="56370"/>
    <cellStyle name="Currency 4 2 5 4 5" xfId="56371"/>
    <cellStyle name="Currency 4 2 5 5" xfId="56372"/>
    <cellStyle name="Currency 4 2 5 5 2" xfId="56373"/>
    <cellStyle name="Currency 4 2 5 5 3" xfId="56374"/>
    <cellStyle name="Currency 4 2 5 6" xfId="56375"/>
    <cellStyle name="Currency 4 2 5 6 2" xfId="56376"/>
    <cellStyle name="Currency 4 2 5 6 3" xfId="56377"/>
    <cellStyle name="Currency 4 2 5 7" xfId="56378"/>
    <cellStyle name="Currency 4 2 5 7 2" xfId="56379"/>
    <cellStyle name="Currency 4 2 5 8" xfId="56380"/>
    <cellStyle name="Currency 4 2 5 9" xfId="56381"/>
    <cellStyle name="Currency 4 2 6" xfId="13829"/>
    <cellStyle name="Currency 4 2 6 2" xfId="56382"/>
    <cellStyle name="Currency 4 2 6 2 2" xfId="56383"/>
    <cellStyle name="Currency 4 2 6 2 2 2" xfId="56384"/>
    <cellStyle name="Currency 4 2 6 2 2 3" xfId="56385"/>
    <cellStyle name="Currency 4 2 6 2 3" xfId="56386"/>
    <cellStyle name="Currency 4 2 6 2 3 2" xfId="56387"/>
    <cellStyle name="Currency 4 2 6 2 3 3" xfId="56388"/>
    <cellStyle name="Currency 4 2 6 2 4" xfId="56389"/>
    <cellStyle name="Currency 4 2 6 2 4 2" xfId="56390"/>
    <cellStyle name="Currency 4 2 6 2 5" xfId="56391"/>
    <cellStyle name="Currency 4 2 6 2 6" xfId="56392"/>
    <cellStyle name="Currency 4 2 6 3" xfId="56393"/>
    <cellStyle name="Currency 4 2 6 3 2" xfId="56394"/>
    <cellStyle name="Currency 4 2 6 3 2 2" xfId="56395"/>
    <cellStyle name="Currency 4 2 6 3 2 3" xfId="56396"/>
    <cellStyle name="Currency 4 2 6 3 3" xfId="56397"/>
    <cellStyle name="Currency 4 2 6 3 3 2" xfId="56398"/>
    <cellStyle name="Currency 4 2 6 3 3 3" xfId="56399"/>
    <cellStyle name="Currency 4 2 6 3 4" xfId="56400"/>
    <cellStyle name="Currency 4 2 6 3 4 2" xfId="56401"/>
    <cellStyle name="Currency 4 2 6 3 5" xfId="56402"/>
    <cellStyle name="Currency 4 2 6 3 6" xfId="56403"/>
    <cellStyle name="Currency 4 2 6 4" xfId="56404"/>
    <cellStyle name="Currency 4 2 6 4 2" xfId="56405"/>
    <cellStyle name="Currency 4 2 6 4 2 2" xfId="56406"/>
    <cellStyle name="Currency 4 2 6 4 2 3" xfId="56407"/>
    <cellStyle name="Currency 4 2 6 4 3" xfId="56408"/>
    <cellStyle name="Currency 4 2 6 4 3 2" xfId="56409"/>
    <cellStyle name="Currency 4 2 6 4 4" xfId="56410"/>
    <cellStyle name="Currency 4 2 6 4 5" xfId="56411"/>
    <cellStyle name="Currency 4 2 6 5" xfId="56412"/>
    <cellStyle name="Currency 4 2 6 5 2" xfId="56413"/>
    <cellStyle name="Currency 4 2 6 5 3" xfId="56414"/>
    <cellStyle name="Currency 4 2 6 6" xfId="56415"/>
    <cellStyle name="Currency 4 2 6 6 2" xfId="56416"/>
    <cellStyle name="Currency 4 2 6 6 3" xfId="56417"/>
    <cellStyle name="Currency 4 2 6 7" xfId="56418"/>
    <cellStyle name="Currency 4 2 6 7 2" xfId="56419"/>
    <cellStyle name="Currency 4 2 6 8" xfId="56420"/>
    <cellStyle name="Currency 4 2 6 9" xfId="56421"/>
    <cellStyle name="Currency 4 2 7" xfId="56422"/>
    <cellStyle name="Currency 4 2 7 2" xfId="56423"/>
    <cellStyle name="Currency 4 2 7 2 2" xfId="56424"/>
    <cellStyle name="Currency 4 2 7 2 3" xfId="56425"/>
    <cellStyle name="Currency 4 2 7 3" xfId="56426"/>
    <cellStyle name="Currency 4 2 7 3 2" xfId="56427"/>
    <cellStyle name="Currency 4 2 7 3 3" xfId="56428"/>
    <cellStyle name="Currency 4 2 7 4" xfId="56429"/>
    <cellStyle name="Currency 4 2 7 4 2" xfId="56430"/>
    <cellStyle name="Currency 4 2 7 5" xfId="56431"/>
    <cellStyle name="Currency 4 2 7 6" xfId="56432"/>
    <cellStyle name="Currency 4 2 8" xfId="56433"/>
    <cellStyle name="Currency 4 2 8 2" xfId="56434"/>
    <cellStyle name="Currency 4 2 8 2 2" xfId="56435"/>
    <cellStyle name="Currency 4 2 8 2 3" xfId="56436"/>
    <cellStyle name="Currency 4 2 8 3" xfId="56437"/>
    <cellStyle name="Currency 4 2 8 3 2" xfId="56438"/>
    <cellStyle name="Currency 4 2 8 3 3" xfId="56439"/>
    <cellStyle name="Currency 4 2 8 4" xfId="56440"/>
    <cellStyle name="Currency 4 2 8 4 2" xfId="56441"/>
    <cellStyle name="Currency 4 2 8 5" xfId="56442"/>
    <cellStyle name="Currency 4 2 8 6" xfId="56443"/>
    <cellStyle name="Currency 4 2 9" xfId="56444"/>
    <cellStyle name="Currency 4 2 9 2" xfId="56445"/>
    <cellStyle name="Currency 4 2 9 2 2" xfId="56446"/>
    <cellStyle name="Currency 4 2 9 2 3" xfId="56447"/>
    <cellStyle name="Currency 4 2 9 3" xfId="56448"/>
    <cellStyle name="Currency 4 2 9 3 2" xfId="56449"/>
    <cellStyle name="Currency 4 2 9 4" xfId="56450"/>
    <cellStyle name="Currency 4 2 9 5" xfId="56451"/>
    <cellStyle name="Currency 4 3" xfId="4104"/>
    <cellStyle name="Currency 4 3 10" xfId="56452"/>
    <cellStyle name="Currency 4 3 10 2" xfId="56453"/>
    <cellStyle name="Currency 4 3 10 3" xfId="56454"/>
    <cellStyle name="Currency 4 3 11" xfId="56455"/>
    <cellStyle name="Currency 4 3 11 2" xfId="56456"/>
    <cellStyle name="Currency 4 3 12" xfId="56457"/>
    <cellStyle name="Currency 4 3 13" xfId="56458"/>
    <cellStyle name="Currency 4 3 14" xfId="56459"/>
    <cellStyle name="Currency 4 3 2" xfId="10232"/>
    <cellStyle name="Currency 4 3 2 10" xfId="56460"/>
    <cellStyle name="Currency 4 3 2 10 2" xfId="56461"/>
    <cellStyle name="Currency 4 3 2 11" xfId="56462"/>
    <cellStyle name="Currency 4 3 2 12" xfId="56463"/>
    <cellStyle name="Currency 4 3 2 2" xfId="10233"/>
    <cellStyle name="Currency 4 3 2 2 10" xfId="56464"/>
    <cellStyle name="Currency 4 3 2 2 2" xfId="56465"/>
    <cellStyle name="Currency 4 3 2 2 2 2" xfId="56466"/>
    <cellStyle name="Currency 4 3 2 2 2 2 2" xfId="56467"/>
    <cellStyle name="Currency 4 3 2 2 2 2 2 2" xfId="56468"/>
    <cellStyle name="Currency 4 3 2 2 2 2 2 3" xfId="56469"/>
    <cellStyle name="Currency 4 3 2 2 2 2 3" xfId="56470"/>
    <cellStyle name="Currency 4 3 2 2 2 2 3 2" xfId="56471"/>
    <cellStyle name="Currency 4 3 2 2 2 2 3 3" xfId="56472"/>
    <cellStyle name="Currency 4 3 2 2 2 2 4" xfId="56473"/>
    <cellStyle name="Currency 4 3 2 2 2 2 4 2" xfId="56474"/>
    <cellStyle name="Currency 4 3 2 2 2 2 5" xfId="56475"/>
    <cellStyle name="Currency 4 3 2 2 2 2 6" xfId="56476"/>
    <cellStyle name="Currency 4 3 2 2 2 3" xfId="56477"/>
    <cellStyle name="Currency 4 3 2 2 2 3 2" xfId="56478"/>
    <cellStyle name="Currency 4 3 2 2 2 3 2 2" xfId="56479"/>
    <cellStyle name="Currency 4 3 2 2 2 3 2 3" xfId="56480"/>
    <cellStyle name="Currency 4 3 2 2 2 3 3" xfId="56481"/>
    <cellStyle name="Currency 4 3 2 2 2 3 3 2" xfId="56482"/>
    <cellStyle name="Currency 4 3 2 2 2 3 3 3" xfId="56483"/>
    <cellStyle name="Currency 4 3 2 2 2 3 4" xfId="56484"/>
    <cellStyle name="Currency 4 3 2 2 2 3 4 2" xfId="56485"/>
    <cellStyle name="Currency 4 3 2 2 2 3 5" xfId="56486"/>
    <cellStyle name="Currency 4 3 2 2 2 3 6" xfId="56487"/>
    <cellStyle name="Currency 4 3 2 2 2 4" xfId="56488"/>
    <cellStyle name="Currency 4 3 2 2 2 4 2" xfId="56489"/>
    <cellStyle name="Currency 4 3 2 2 2 4 2 2" xfId="56490"/>
    <cellStyle name="Currency 4 3 2 2 2 4 2 3" xfId="56491"/>
    <cellStyle name="Currency 4 3 2 2 2 4 3" xfId="56492"/>
    <cellStyle name="Currency 4 3 2 2 2 4 3 2" xfId="56493"/>
    <cellStyle name="Currency 4 3 2 2 2 4 4" xfId="56494"/>
    <cellStyle name="Currency 4 3 2 2 2 4 5" xfId="56495"/>
    <cellStyle name="Currency 4 3 2 2 2 5" xfId="56496"/>
    <cellStyle name="Currency 4 3 2 2 2 5 2" xfId="56497"/>
    <cellStyle name="Currency 4 3 2 2 2 5 3" xfId="56498"/>
    <cellStyle name="Currency 4 3 2 2 2 6" xfId="56499"/>
    <cellStyle name="Currency 4 3 2 2 2 6 2" xfId="56500"/>
    <cellStyle name="Currency 4 3 2 2 2 6 3" xfId="56501"/>
    <cellStyle name="Currency 4 3 2 2 2 7" xfId="56502"/>
    <cellStyle name="Currency 4 3 2 2 2 7 2" xfId="56503"/>
    <cellStyle name="Currency 4 3 2 2 2 8" xfId="56504"/>
    <cellStyle name="Currency 4 3 2 2 2 9" xfId="56505"/>
    <cellStyle name="Currency 4 3 2 2 3" xfId="56506"/>
    <cellStyle name="Currency 4 3 2 2 3 2" xfId="56507"/>
    <cellStyle name="Currency 4 3 2 2 3 2 2" xfId="56508"/>
    <cellStyle name="Currency 4 3 2 2 3 2 3" xfId="56509"/>
    <cellStyle name="Currency 4 3 2 2 3 3" xfId="56510"/>
    <cellStyle name="Currency 4 3 2 2 3 3 2" xfId="56511"/>
    <cellStyle name="Currency 4 3 2 2 3 3 3" xfId="56512"/>
    <cellStyle name="Currency 4 3 2 2 3 4" xfId="56513"/>
    <cellStyle name="Currency 4 3 2 2 3 4 2" xfId="56514"/>
    <cellStyle name="Currency 4 3 2 2 3 5" xfId="56515"/>
    <cellStyle name="Currency 4 3 2 2 3 6" xfId="56516"/>
    <cellStyle name="Currency 4 3 2 2 4" xfId="56517"/>
    <cellStyle name="Currency 4 3 2 2 4 2" xfId="56518"/>
    <cellStyle name="Currency 4 3 2 2 4 2 2" xfId="56519"/>
    <cellStyle name="Currency 4 3 2 2 4 2 3" xfId="56520"/>
    <cellStyle name="Currency 4 3 2 2 4 3" xfId="56521"/>
    <cellStyle name="Currency 4 3 2 2 4 3 2" xfId="56522"/>
    <cellStyle name="Currency 4 3 2 2 4 3 3" xfId="56523"/>
    <cellStyle name="Currency 4 3 2 2 4 4" xfId="56524"/>
    <cellStyle name="Currency 4 3 2 2 4 4 2" xfId="56525"/>
    <cellStyle name="Currency 4 3 2 2 4 5" xfId="56526"/>
    <cellStyle name="Currency 4 3 2 2 4 6" xfId="56527"/>
    <cellStyle name="Currency 4 3 2 2 5" xfId="56528"/>
    <cellStyle name="Currency 4 3 2 2 5 2" xfId="56529"/>
    <cellStyle name="Currency 4 3 2 2 5 2 2" xfId="56530"/>
    <cellStyle name="Currency 4 3 2 2 5 2 3" xfId="56531"/>
    <cellStyle name="Currency 4 3 2 2 5 3" xfId="56532"/>
    <cellStyle name="Currency 4 3 2 2 5 3 2" xfId="56533"/>
    <cellStyle name="Currency 4 3 2 2 5 4" xfId="56534"/>
    <cellStyle name="Currency 4 3 2 2 5 5" xfId="56535"/>
    <cellStyle name="Currency 4 3 2 2 6" xfId="56536"/>
    <cellStyle name="Currency 4 3 2 2 6 2" xfId="56537"/>
    <cellStyle name="Currency 4 3 2 2 6 3" xfId="56538"/>
    <cellStyle name="Currency 4 3 2 2 7" xfId="56539"/>
    <cellStyle name="Currency 4 3 2 2 7 2" xfId="56540"/>
    <cellStyle name="Currency 4 3 2 2 7 3" xfId="56541"/>
    <cellStyle name="Currency 4 3 2 2 8" xfId="56542"/>
    <cellStyle name="Currency 4 3 2 2 8 2" xfId="56543"/>
    <cellStyle name="Currency 4 3 2 2 9" xfId="56544"/>
    <cellStyle name="Currency 4 3 2 3" xfId="56545"/>
    <cellStyle name="Currency 4 3 2 3 2" xfId="56546"/>
    <cellStyle name="Currency 4 3 2 3 2 2" xfId="56547"/>
    <cellStyle name="Currency 4 3 2 3 2 2 2" xfId="56548"/>
    <cellStyle name="Currency 4 3 2 3 2 2 3" xfId="56549"/>
    <cellStyle name="Currency 4 3 2 3 2 3" xfId="56550"/>
    <cellStyle name="Currency 4 3 2 3 2 3 2" xfId="56551"/>
    <cellStyle name="Currency 4 3 2 3 2 3 3" xfId="56552"/>
    <cellStyle name="Currency 4 3 2 3 2 4" xfId="56553"/>
    <cellStyle name="Currency 4 3 2 3 2 4 2" xfId="56554"/>
    <cellStyle name="Currency 4 3 2 3 2 5" xfId="56555"/>
    <cellStyle name="Currency 4 3 2 3 2 6" xfId="56556"/>
    <cellStyle name="Currency 4 3 2 3 3" xfId="56557"/>
    <cellStyle name="Currency 4 3 2 3 3 2" xfId="56558"/>
    <cellStyle name="Currency 4 3 2 3 3 2 2" xfId="56559"/>
    <cellStyle name="Currency 4 3 2 3 3 2 3" xfId="56560"/>
    <cellStyle name="Currency 4 3 2 3 3 3" xfId="56561"/>
    <cellStyle name="Currency 4 3 2 3 3 3 2" xfId="56562"/>
    <cellStyle name="Currency 4 3 2 3 3 3 3" xfId="56563"/>
    <cellStyle name="Currency 4 3 2 3 3 4" xfId="56564"/>
    <cellStyle name="Currency 4 3 2 3 3 4 2" xfId="56565"/>
    <cellStyle name="Currency 4 3 2 3 3 5" xfId="56566"/>
    <cellStyle name="Currency 4 3 2 3 3 6" xfId="56567"/>
    <cellStyle name="Currency 4 3 2 3 4" xfId="56568"/>
    <cellStyle name="Currency 4 3 2 3 4 2" xfId="56569"/>
    <cellStyle name="Currency 4 3 2 3 4 2 2" xfId="56570"/>
    <cellStyle name="Currency 4 3 2 3 4 2 3" xfId="56571"/>
    <cellStyle name="Currency 4 3 2 3 4 3" xfId="56572"/>
    <cellStyle name="Currency 4 3 2 3 4 3 2" xfId="56573"/>
    <cellStyle name="Currency 4 3 2 3 4 4" xfId="56574"/>
    <cellStyle name="Currency 4 3 2 3 4 5" xfId="56575"/>
    <cellStyle name="Currency 4 3 2 3 5" xfId="56576"/>
    <cellStyle name="Currency 4 3 2 3 5 2" xfId="56577"/>
    <cellStyle name="Currency 4 3 2 3 5 3" xfId="56578"/>
    <cellStyle name="Currency 4 3 2 3 6" xfId="56579"/>
    <cellStyle name="Currency 4 3 2 3 6 2" xfId="56580"/>
    <cellStyle name="Currency 4 3 2 3 6 3" xfId="56581"/>
    <cellStyle name="Currency 4 3 2 3 7" xfId="56582"/>
    <cellStyle name="Currency 4 3 2 3 7 2" xfId="56583"/>
    <cellStyle name="Currency 4 3 2 3 8" xfId="56584"/>
    <cellStyle name="Currency 4 3 2 3 9" xfId="56585"/>
    <cellStyle name="Currency 4 3 2 4" xfId="56586"/>
    <cellStyle name="Currency 4 3 2 4 2" xfId="56587"/>
    <cellStyle name="Currency 4 3 2 4 2 2" xfId="56588"/>
    <cellStyle name="Currency 4 3 2 4 2 2 2" xfId="56589"/>
    <cellStyle name="Currency 4 3 2 4 2 2 3" xfId="56590"/>
    <cellStyle name="Currency 4 3 2 4 2 3" xfId="56591"/>
    <cellStyle name="Currency 4 3 2 4 2 3 2" xfId="56592"/>
    <cellStyle name="Currency 4 3 2 4 2 3 3" xfId="56593"/>
    <cellStyle name="Currency 4 3 2 4 2 4" xfId="56594"/>
    <cellStyle name="Currency 4 3 2 4 2 4 2" xfId="56595"/>
    <cellStyle name="Currency 4 3 2 4 2 5" xfId="56596"/>
    <cellStyle name="Currency 4 3 2 4 2 6" xfId="56597"/>
    <cellStyle name="Currency 4 3 2 4 3" xfId="56598"/>
    <cellStyle name="Currency 4 3 2 4 3 2" xfId="56599"/>
    <cellStyle name="Currency 4 3 2 4 3 2 2" xfId="56600"/>
    <cellStyle name="Currency 4 3 2 4 3 2 3" xfId="56601"/>
    <cellStyle name="Currency 4 3 2 4 3 3" xfId="56602"/>
    <cellStyle name="Currency 4 3 2 4 3 3 2" xfId="56603"/>
    <cellStyle name="Currency 4 3 2 4 3 3 3" xfId="56604"/>
    <cellStyle name="Currency 4 3 2 4 3 4" xfId="56605"/>
    <cellStyle name="Currency 4 3 2 4 3 4 2" xfId="56606"/>
    <cellStyle name="Currency 4 3 2 4 3 5" xfId="56607"/>
    <cellStyle name="Currency 4 3 2 4 3 6" xfId="56608"/>
    <cellStyle name="Currency 4 3 2 4 4" xfId="56609"/>
    <cellStyle name="Currency 4 3 2 4 4 2" xfId="56610"/>
    <cellStyle name="Currency 4 3 2 4 4 2 2" xfId="56611"/>
    <cellStyle name="Currency 4 3 2 4 4 2 3" xfId="56612"/>
    <cellStyle name="Currency 4 3 2 4 4 3" xfId="56613"/>
    <cellStyle name="Currency 4 3 2 4 4 3 2" xfId="56614"/>
    <cellStyle name="Currency 4 3 2 4 4 4" xfId="56615"/>
    <cellStyle name="Currency 4 3 2 4 4 5" xfId="56616"/>
    <cellStyle name="Currency 4 3 2 4 5" xfId="56617"/>
    <cellStyle name="Currency 4 3 2 4 5 2" xfId="56618"/>
    <cellStyle name="Currency 4 3 2 4 5 3" xfId="56619"/>
    <cellStyle name="Currency 4 3 2 4 6" xfId="56620"/>
    <cellStyle name="Currency 4 3 2 4 6 2" xfId="56621"/>
    <cellStyle name="Currency 4 3 2 4 6 3" xfId="56622"/>
    <cellStyle name="Currency 4 3 2 4 7" xfId="56623"/>
    <cellStyle name="Currency 4 3 2 4 7 2" xfId="56624"/>
    <cellStyle name="Currency 4 3 2 4 8" xfId="56625"/>
    <cellStyle name="Currency 4 3 2 4 9" xfId="56626"/>
    <cellStyle name="Currency 4 3 2 5" xfId="56627"/>
    <cellStyle name="Currency 4 3 2 5 2" xfId="56628"/>
    <cellStyle name="Currency 4 3 2 5 2 2" xfId="56629"/>
    <cellStyle name="Currency 4 3 2 5 2 3" xfId="56630"/>
    <cellStyle name="Currency 4 3 2 5 3" xfId="56631"/>
    <cellStyle name="Currency 4 3 2 5 3 2" xfId="56632"/>
    <cellStyle name="Currency 4 3 2 5 3 3" xfId="56633"/>
    <cellStyle name="Currency 4 3 2 5 4" xfId="56634"/>
    <cellStyle name="Currency 4 3 2 5 4 2" xfId="56635"/>
    <cellStyle name="Currency 4 3 2 5 5" xfId="56636"/>
    <cellStyle name="Currency 4 3 2 5 6" xfId="56637"/>
    <cellStyle name="Currency 4 3 2 6" xfId="56638"/>
    <cellStyle name="Currency 4 3 2 6 2" xfId="56639"/>
    <cellStyle name="Currency 4 3 2 6 2 2" xfId="56640"/>
    <cellStyle name="Currency 4 3 2 6 2 3" xfId="56641"/>
    <cellStyle name="Currency 4 3 2 6 3" xfId="56642"/>
    <cellStyle name="Currency 4 3 2 6 3 2" xfId="56643"/>
    <cellStyle name="Currency 4 3 2 6 3 3" xfId="56644"/>
    <cellStyle name="Currency 4 3 2 6 4" xfId="56645"/>
    <cellStyle name="Currency 4 3 2 6 4 2" xfId="56646"/>
    <cellStyle name="Currency 4 3 2 6 5" xfId="56647"/>
    <cellStyle name="Currency 4 3 2 6 6" xfId="56648"/>
    <cellStyle name="Currency 4 3 2 7" xfId="56649"/>
    <cellStyle name="Currency 4 3 2 7 2" xfId="56650"/>
    <cellStyle name="Currency 4 3 2 7 2 2" xfId="56651"/>
    <cellStyle name="Currency 4 3 2 7 2 3" xfId="56652"/>
    <cellStyle name="Currency 4 3 2 7 3" xfId="56653"/>
    <cellStyle name="Currency 4 3 2 7 3 2" xfId="56654"/>
    <cellStyle name="Currency 4 3 2 7 4" xfId="56655"/>
    <cellStyle name="Currency 4 3 2 7 5" xfId="56656"/>
    <cellStyle name="Currency 4 3 2 8" xfId="56657"/>
    <cellStyle name="Currency 4 3 2 8 2" xfId="56658"/>
    <cellStyle name="Currency 4 3 2 8 3" xfId="56659"/>
    <cellStyle name="Currency 4 3 2 9" xfId="56660"/>
    <cellStyle name="Currency 4 3 2 9 2" xfId="56661"/>
    <cellStyle name="Currency 4 3 2 9 3" xfId="56662"/>
    <cellStyle name="Currency 4 3 3" xfId="10234"/>
    <cellStyle name="Currency 4 3 3 10" xfId="56663"/>
    <cellStyle name="Currency 4 3 3 2" xfId="56664"/>
    <cellStyle name="Currency 4 3 3 2 2" xfId="56665"/>
    <cellStyle name="Currency 4 3 3 2 2 2" xfId="56666"/>
    <cellStyle name="Currency 4 3 3 2 2 2 2" xfId="56667"/>
    <cellStyle name="Currency 4 3 3 2 2 2 3" xfId="56668"/>
    <cellStyle name="Currency 4 3 3 2 2 3" xfId="56669"/>
    <cellStyle name="Currency 4 3 3 2 2 3 2" xfId="56670"/>
    <cellStyle name="Currency 4 3 3 2 2 3 3" xfId="56671"/>
    <cellStyle name="Currency 4 3 3 2 2 4" xfId="56672"/>
    <cellStyle name="Currency 4 3 3 2 2 4 2" xfId="56673"/>
    <cellStyle name="Currency 4 3 3 2 2 5" xfId="56674"/>
    <cellStyle name="Currency 4 3 3 2 2 6" xfId="56675"/>
    <cellStyle name="Currency 4 3 3 2 3" xfId="56676"/>
    <cellStyle name="Currency 4 3 3 2 3 2" xfId="56677"/>
    <cellStyle name="Currency 4 3 3 2 3 2 2" xfId="56678"/>
    <cellStyle name="Currency 4 3 3 2 3 2 3" xfId="56679"/>
    <cellStyle name="Currency 4 3 3 2 3 3" xfId="56680"/>
    <cellStyle name="Currency 4 3 3 2 3 3 2" xfId="56681"/>
    <cellStyle name="Currency 4 3 3 2 3 3 3" xfId="56682"/>
    <cellStyle name="Currency 4 3 3 2 3 4" xfId="56683"/>
    <cellStyle name="Currency 4 3 3 2 3 4 2" xfId="56684"/>
    <cellStyle name="Currency 4 3 3 2 3 5" xfId="56685"/>
    <cellStyle name="Currency 4 3 3 2 3 6" xfId="56686"/>
    <cellStyle name="Currency 4 3 3 2 4" xfId="56687"/>
    <cellStyle name="Currency 4 3 3 2 4 2" xfId="56688"/>
    <cellStyle name="Currency 4 3 3 2 4 2 2" xfId="56689"/>
    <cellStyle name="Currency 4 3 3 2 4 2 3" xfId="56690"/>
    <cellStyle name="Currency 4 3 3 2 4 3" xfId="56691"/>
    <cellStyle name="Currency 4 3 3 2 4 3 2" xfId="56692"/>
    <cellStyle name="Currency 4 3 3 2 4 4" xfId="56693"/>
    <cellStyle name="Currency 4 3 3 2 4 5" xfId="56694"/>
    <cellStyle name="Currency 4 3 3 2 5" xfId="56695"/>
    <cellStyle name="Currency 4 3 3 2 5 2" xfId="56696"/>
    <cellStyle name="Currency 4 3 3 2 5 3" xfId="56697"/>
    <cellStyle name="Currency 4 3 3 2 6" xfId="56698"/>
    <cellStyle name="Currency 4 3 3 2 6 2" xfId="56699"/>
    <cellStyle name="Currency 4 3 3 2 6 3" xfId="56700"/>
    <cellStyle name="Currency 4 3 3 2 7" xfId="56701"/>
    <cellStyle name="Currency 4 3 3 2 7 2" xfId="56702"/>
    <cellStyle name="Currency 4 3 3 2 8" xfId="56703"/>
    <cellStyle name="Currency 4 3 3 2 9" xfId="56704"/>
    <cellStyle name="Currency 4 3 3 3" xfId="56705"/>
    <cellStyle name="Currency 4 3 3 3 2" xfId="56706"/>
    <cellStyle name="Currency 4 3 3 3 2 2" xfId="56707"/>
    <cellStyle name="Currency 4 3 3 3 2 3" xfId="56708"/>
    <cellStyle name="Currency 4 3 3 3 3" xfId="56709"/>
    <cellStyle name="Currency 4 3 3 3 3 2" xfId="56710"/>
    <cellStyle name="Currency 4 3 3 3 3 3" xfId="56711"/>
    <cellStyle name="Currency 4 3 3 3 4" xfId="56712"/>
    <cellStyle name="Currency 4 3 3 3 4 2" xfId="56713"/>
    <cellStyle name="Currency 4 3 3 3 5" xfId="56714"/>
    <cellStyle name="Currency 4 3 3 3 6" xfId="56715"/>
    <cellStyle name="Currency 4 3 3 4" xfId="56716"/>
    <cellStyle name="Currency 4 3 3 4 2" xfId="56717"/>
    <cellStyle name="Currency 4 3 3 4 2 2" xfId="56718"/>
    <cellStyle name="Currency 4 3 3 4 2 3" xfId="56719"/>
    <cellStyle name="Currency 4 3 3 4 3" xfId="56720"/>
    <cellStyle name="Currency 4 3 3 4 3 2" xfId="56721"/>
    <cellStyle name="Currency 4 3 3 4 3 3" xfId="56722"/>
    <cellStyle name="Currency 4 3 3 4 4" xfId="56723"/>
    <cellStyle name="Currency 4 3 3 4 4 2" xfId="56724"/>
    <cellStyle name="Currency 4 3 3 4 5" xfId="56725"/>
    <cellStyle name="Currency 4 3 3 4 6" xfId="56726"/>
    <cellStyle name="Currency 4 3 3 5" xfId="56727"/>
    <cellStyle name="Currency 4 3 3 5 2" xfId="56728"/>
    <cellStyle name="Currency 4 3 3 5 2 2" xfId="56729"/>
    <cellStyle name="Currency 4 3 3 5 2 3" xfId="56730"/>
    <cellStyle name="Currency 4 3 3 5 3" xfId="56731"/>
    <cellStyle name="Currency 4 3 3 5 3 2" xfId="56732"/>
    <cellStyle name="Currency 4 3 3 5 4" xfId="56733"/>
    <cellStyle name="Currency 4 3 3 5 5" xfId="56734"/>
    <cellStyle name="Currency 4 3 3 6" xfId="56735"/>
    <cellStyle name="Currency 4 3 3 6 2" xfId="56736"/>
    <cellStyle name="Currency 4 3 3 6 3" xfId="56737"/>
    <cellStyle name="Currency 4 3 3 7" xfId="56738"/>
    <cellStyle name="Currency 4 3 3 7 2" xfId="56739"/>
    <cellStyle name="Currency 4 3 3 7 3" xfId="56740"/>
    <cellStyle name="Currency 4 3 3 8" xfId="56741"/>
    <cellStyle name="Currency 4 3 3 8 2" xfId="56742"/>
    <cellStyle name="Currency 4 3 3 9" xfId="56743"/>
    <cellStyle name="Currency 4 3 4" xfId="10235"/>
    <cellStyle name="Currency 4 3 4 2" xfId="56744"/>
    <cellStyle name="Currency 4 3 4 2 2" xfId="56745"/>
    <cellStyle name="Currency 4 3 4 2 2 2" xfId="56746"/>
    <cellStyle name="Currency 4 3 4 2 2 3" xfId="56747"/>
    <cellStyle name="Currency 4 3 4 2 3" xfId="56748"/>
    <cellStyle name="Currency 4 3 4 2 3 2" xfId="56749"/>
    <cellStyle name="Currency 4 3 4 2 3 3" xfId="56750"/>
    <cellStyle name="Currency 4 3 4 2 4" xfId="56751"/>
    <cellStyle name="Currency 4 3 4 2 4 2" xfId="56752"/>
    <cellStyle name="Currency 4 3 4 2 5" xfId="56753"/>
    <cellStyle name="Currency 4 3 4 2 6" xfId="56754"/>
    <cellStyle name="Currency 4 3 4 3" xfId="56755"/>
    <cellStyle name="Currency 4 3 4 3 2" xfId="56756"/>
    <cellStyle name="Currency 4 3 4 3 2 2" xfId="56757"/>
    <cellStyle name="Currency 4 3 4 3 2 3" xfId="56758"/>
    <cellStyle name="Currency 4 3 4 3 3" xfId="56759"/>
    <cellStyle name="Currency 4 3 4 3 3 2" xfId="56760"/>
    <cellStyle name="Currency 4 3 4 3 3 3" xfId="56761"/>
    <cellStyle name="Currency 4 3 4 3 4" xfId="56762"/>
    <cellStyle name="Currency 4 3 4 3 4 2" xfId="56763"/>
    <cellStyle name="Currency 4 3 4 3 5" xfId="56764"/>
    <cellStyle name="Currency 4 3 4 3 6" xfId="56765"/>
    <cellStyle name="Currency 4 3 4 4" xfId="56766"/>
    <cellStyle name="Currency 4 3 4 4 2" xfId="56767"/>
    <cellStyle name="Currency 4 3 4 4 2 2" xfId="56768"/>
    <cellStyle name="Currency 4 3 4 4 2 3" xfId="56769"/>
    <cellStyle name="Currency 4 3 4 4 3" xfId="56770"/>
    <cellStyle name="Currency 4 3 4 4 3 2" xfId="56771"/>
    <cellStyle name="Currency 4 3 4 4 4" xfId="56772"/>
    <cellStyle name="Currency 4 3 4 4 5" xfId="56773"/>
    <cellStyle name="Currency 4 3 4 5" xfId="56774"/>
    <cellStyle name="Currency 4 3 4 5 2" xfId="56775"/>
    <cellStyle name="Currency 4 3 4 5 3" xfId="56776"/>
    <cellStyle name="Currency 4 3 4 6" xfId="56777"/>
    <cellStyle name="Currency 4 3 4 6 2" xfId="56778"/>
    <cellStyle name="Currency 4 3 4 6 3" xfId="56779"/>
    <cellStyle name="Currency 4 3 4 7" xfId="56780"/>
    <cellStyle name="Currency 4 3 4 7 2" xfId="56781"/>
    <cellStyle name="Currency 4 3 4 8" xfId="56782"/>
    <cellStyle name="Currency 4 3 4 9" xfId="56783"/>
    <cellStyle name="Currency 4 3 5" xfId="14050"/>
    <cellStyle name="Currency 4 3 5 2" xfId="56784"/>
    <cellStyle name="Currency 4 3 5 2 2" xfId="56785"/>
    <cellStyle name="Currency 4 3 5 2 2 2" xfId="56786"/>
    <cellStyle name="Currency 4 3 5 2 2 3" xfId="56787"/>
    <cellStyle name="Currency 4 3 5 2 3" xfId="56788"/>
    <cellStyle name="Currency 4 3 5 2 3 2" xfId="56789"/>
    <cellStyle name="Currency 4 3 5 2 3 3" xfId="56790"/>
    <cellStyle name="Currency 4 3 5 2 4" xfId="56791"/>
    <cellStyle name="Currency 4 3 5 2 4 2" xfId="56792"/>
    <cellStyle name="Currency 4 3 5 2 5" xfId="56793"/>
    <cellStyle name="Currency 4 3 5 2 6" xfId="56794"/>
    <cellStyle name="Currency 4 3 5 3" xfId="56795"/>
    <cellStyle name="Currency 4 3 5 3 2" xfId="56796"/>
    <cellStyle name="Currency 4 3 5 3 2 2" xfId="56797"/>
    <cellStyle name="Currency 4 3 5 3 2 3" xfId="56798"/>
    <cellStyle name="Currency 4 3 5 3 3" xfId="56799"/>
    <cellStyle name="Currency 4 3 5 3 3 2" xfId="56800"/>
    <cellStyle name="Currency 4 3 5 3 3 3" xfId="56801"/>
    <cellStyle name="Currency 4 3 5 3 4" xfId="56802"/>
    <cellStyle name="Currency 4 3 5 3 4 2" xfId="56803"/>
    <cellStyle name="Currency 4 3 5 3 5" xfId="56804"/>
    <cellStyle name="Currency 4 3 5 3 6" xfId="56805"/>
    <cellStyle name="Currency 4 3 5 4" xfId="56806"/>
    <cellStyle name="Currency 4 3 5 4 2" xfId="56807"/>
    <cellStyle name="Currency 4 3 5 4 2 2" xfId="56808"/>
    <cellStyle name="Currency 4 3 5 4 2 3" xfId="56809"/>
    <cellStyle name="Currency 4 3 5 4 3" xfId="56810"/>
    <cellStyle name="Currency 4 3 5 4 3 2" xfId="56811"/>
    <cellStyle name="Currency 4 3 5 4 4" xfId="56812"/>
    <cellStyle name="Currency 4 3 5 4 5" xfId="56813"/>
    <cellStyle name="Currency 4 3 5 5" xfId="56814"/>
    <cellStyle name="Currency 4 3 5 5 2" xfId="56815"/>
    <cellStyle name="Currency 4 3 5 5 3" xfId="56816"/>
    <cellStyle name="Currency 4 3 5 6" xfId="56817"/>
    <cellStyle name="Currency 4 3 5 6 2" xfId="56818"/>
    <cellStyle name="Currency 4 3 5 6 3" xfId="56819"/>
    <cellStyle name="Currency 4 3 5 7" xfId="56820"/>
    <cellStyle name="Currency 4 3 5 7 2" xfId="56821"/>
    <cellStyle name="Currency 4 3 5 8" xfId="56822"/>
    <cellStyle name="Currency 4 3 5 9" xfId="56823"/>
    <cellStyle name="Currency 4 3 6" xfId="56824"/>
    <cellStyle name="Currency 4 3 6 2" xfId="56825"/>
    <cellStyle name="Currency 4 3 6 2 2" xfId="56826"/>
    <cellStyle name="Currency 4 3 6 2 3" xfId="56827"/>
    <cellStyle name="Currency 4 3 6 3" xfId="56828"/>
    <cellStyle name="Currency 4 3 6 3 2" xfId="56829"/>
    <cellStyle name="Currency 4 3 6 3 3" xfId="56830"/>
    <cellStyle name="Currency 4 3 6 4" xfId="56831"/>
    <cellStyle name="Currency 4 3 6 4 2" xfId="56832"/>
    <cellStyle name="Currency 4 3 6 5" xfId="56833"/>
    <cellStyle name="Currency 4 3 6 6" xfId="56834"/>
    <cellStyle name="Currency 4 3 7" xfId="56835"/>
    <cellStyle name="Currency 4 3 7 2" xfId="56836"/>
    <cellStyle name="Currency 4 3 7 2 2" xfId="56837"/>
    <cellStyle name="Currency 4 3 7 2 3" xfId="56838"/>
    <cellStyle name="Currency 4 3 7 3" xfId="56839"/>
    <cellStyle name="Currency 4 3 7 3 2" xfId="56840"/>
    <cellStyle name="Currency 4 3 7 3 3" xfId="56841"/>
    <cellStyle name="Currency 4 3 7 4" xfId="56842"/>
    <cellStyle name="Currency 4 3 7 4 2" xfId="56843"/>
    <cellStyle name="Currency 4 3 7 5" xfId="56844"/>
    <cellStyle name="Currency 4 3 7 6" xfId="56845"/>
    <cellStyle name="Currency 4 3 8" xfId="56846"/>
    <cellStyle name="Currency 4 3 8 2" xfId="56847"/>
    <cellStyle name="Currency 4 3 8 2 2" xfId="56848"/>
    <cellStyle name="Currency 4 3 8 2 3" xfId="56849"/>
    <cellStyle name="Currency 4 3 8 3" xfId="56850"/>
    <cellStyle name="Currency 4 3 8 3 2" xfId="56851"/>
    <cellStyle name="Currency 4 3 8 4" xfId="56852"/>
    <cellStyle name="Currency 4 3 8 5" xfId="56853"/>
    <cellStyle name="Currency 4 3 9" xfId="56854"/>
    <cellStyle name="Currency 4 3 9 2" xfId="56855"/>
    <cellStyle name="Currency 4 3 9 3" xfId="56856"/>
    <cellStyle name="Currency 4 4" xfId="4105"/>
    <cellStyle name="Currency 4 4 10" xfId="56857"/>
    <cellStyle name="Currency 4 4 10 2" xfId="56858"/>
    <cellStyle name="Currency 4 4 11" xfId="56859"/>
    <cellStyle name="Currency 4 4 12" xfId="56860"/>
    <cellStyle name="Currency 4 4 2" xfId="10236"/>
    <cellStyle name="Currency 4 4 2 10" xfId="56861"/>
    <cellStyle name="Currency 4 4 2 2" xfId="10237"/>
    <cellStyle name="Currency 4 4 2 2 2" xfId="56862"/>
    <cellStyle name="Currency 4 4 2 2 2 2" xfId="56863"/>
    <cellStyle name="Currency 4 4 2 2 2 2 2" xfId="56864"/>
    <cellStyle name="Currency 4 4 2 2 2 2 3" xfId="56865"/>
    <cellStyle name="Currency 4 4 2 2 2 3" xfId="56866"/>
    <cellStyle name="Currency 4 4 2 2 2 3 2" xfId="56867"/>
    <cellStyle name="Currency 4 4 2 2 2 3 3" xfId="56868"/>
    <cellStyle name="Currency 4 4 2 2 2 4" xfId="56869"/>
    <cellStyle name="Currency 4 4 2 2 2 4 2" xfId="56870"/>
    <cellStyle name="Currency 4 4 2 2 2 5" xfId="56871"/>
    <cellStyle name="Currency 4 4 2 2 2 6" xfId="56872"/>
    <cellStyle name="Currency 4 4 2 2 3" xfId="56873"/>
    <cellStyle name="Currency 4 4 2 2 3 2" xfId="56874"/>
    <cellStyle name="Currency 4 4 2 2 3 2 2" xfId="56875"/>
    <cellStyle name="Currency 4 4 2 2 3 2 3" xfId="56876"/>
    <cellStyle name="Currency 4 4 2 2 3 3" xfId="56877"/>
    <cellStyle name="Currency 4 4 2 2 3 3 2" xfId="56878"/>
    <cellStyle name="Currency 4 4 2 2 3 3 3" xfId="56879"/>
    <cellStyle name="Currency 4 4 2 2 3 4" xfId="56880"/>
    <cellStyle name="Currency 4 4 2 2 3 4 2" xfId="56881"/>
    <cellStyle name="Currency 4 4 2 2 3 5" xfId="56882"/>
    <cellStyle name="Currency 4 4 2 2 3 6" xfId="56883"/>
    <cellStyle name="Currency 4 4 2 2 4" xfId="56884"/>
    <cellStyle name="Currency 4 4 2 2 4 2" xfId="56885"/>
    <cellStyle name="Currency 4 4 2 2 4 2 2" xfId="56886"/>
    <cellStyle name="Currency 4 4 2 2 4 2 3" xfId="56887"/>
    <cellStyle name="Currency 4 4 2 2 4 3" xfId="56888"/>
    <cellStyle name="Currency 4 4 2 2 4 3 2" xfId="56889"/>
    <cellStyle name="Currency 4 4 2 2 4 4" xfId="56890"/>
    <cellStyle name="Currency 4 4 2 2 4 5" xfId="56891"/>
    <cellStyle name="Currency 4 4 2 2 5" xfId="56892"/>
    <cellStyle name="Currency 4 4 2 2 5 2" xfId="56893"/>
    <cellStyle name="Currency 4 4 2 2 5 3" xfId="56894"/>
    <cellStyle name="Currency 4 4 2 2 6" xfId="56895"/>
    <cellStyle name="Currency 4 4 2 2 6 2" xfId="56896"/>
    <cellStyle name="Currency 4 4 2 2 6 3" xfId="56897"/>
    <cellStyle name="Currency 4 4 2 2 7" xfId="56898"/>
    <cellStyle name="Currency 4 4 2 2 7 2" xfId="56899"/>
    <cellStyle name="Currency 4 4 2 2 8" xfId="56900"/>
    <cellStyle name="Currency 4 4 2 2 9" xfId="56901"/>
    <cellStyle name="Currency 4 4 2 3" xfId="56902"/>
    <cellStyle name="Currency 4 4 2 3 2" xfId="56903"/>
    <cellStyle name="Currency 4 4 2 3 2 2" xfId="56904"/>
    <cellStyle name="Currency 4 4 2 3 2 3" xfId="56905"/>
    <cellStyle name="Currency 4 4 2 3 3" xfId="56906"/>
    <cellStyle name="Currency 4 4 2 3 3 2" xfId="56907"/>
    <cellStyle name="Currency 4 4 2 3 3 3" xfId="56908"/>
    <cellStyle name="Currency 4 4 2 3 4" xfId="56909"/>
    <cellStyle name="Currency 4 4 2 3 4 2" xfId="56910"/>
    <cellStyle name="Currency 4 4 2 3 5" xfId="56911"/>
    <cellStyle name="Currency 4 4 2 3 6" xfId="56912"/>
    <cellStyle name="Currency 4 4 2 4" xfId="56913"/>
    <cellStyle name="Currency 4 4 2 4 2" xfId="56914"/>
    <cellStyle name="Currency 4 4 2 4 2 2" xfId="56915"/>
    <cellStyle name="Currency 4 4 2 4 2 3" xfId="56916"/>
    <cellStyle name="Currency 4 4 2 4 3" xfId="56917"/>
    <cellStyle name="Currency 4 4 2 4 3 2" xfId="56918"/>
    <cellStyle name="Currency 4 4 2 4 3 3" xfId="56919"/>
    <cellStyle name="Currency 4 4 2 4 4" xfId="56920"/>
    <cellStyle name="Currency 4 4 2 4 4 2" xfId="56921"/>
    <cellStyle name="Currency 4 4 2 4 5" xfId="56922"/>
    <cellStyle name="Currency 4 4 2 4 6" xfId="56923"/>
    <cellStyle name="Currency 4 4 2 5" xfId="56924"/>
    <cellStyle name="Currency 4 4 2 5 2" xfId="56925"/>
    <cellStyle name="Currency 4 4 2 5 2 2" xfId="56926"/>
    <cellStyle name="Currency 4 4 2 5 2 3" xfId="56927"/>
    <cellStyle name="Currency 4 4 2 5 3" xfId="56928"/>
    <cellStyle name="Currency 4 4 2 5 3 2" xfId="56929"/>
    <cellStyle name="Currency 4 4 2 5 4" xfId="56930"/>
    <cellStyle name="Currency 4 4 2 5 5" xfId="56931"/>
    <cellStyle name="Currency 4 4 2 6" xfId="56932"/>
    <cellStyle name="Currency 4 4 2 6 2" xfId="56933"/>
    <cellStyle name="Currency 4 4 2 6 3" xfId="56934"/>
    <cellStyle name="Currency 4 4 2 7" xfId="56935"/>
    <cellStyle name="Currency 4 4 2 7 2" xfId="56936"/>
    <cellStyle name="Currency 4 4 2 7 3" xfId="56937"/>
    <cellStyle name="Currency 4 4 2 8" xfId="56938"/>
    <cellStyle name="Currency 4 4 2 8 2" xfId="56939"/>
    <cellStyle name="Currency 4 4 2 9" xfId="56940"/>
    <cellStyle name="Currency 4 4 3" xfId="10238"/>
    <cellStyle name="Currency 4 4 3 2" xfId="56941"/>
    <cellStyle name="Currency 4 4 3 2 2" xfId="56942"/>
    <cellStyle name="Currency 4 4 3 2 2 2" xfId="56943"/>
    <cellStyle name="Currency 4 4 3 2 2 3" xfId="56944"/>
    <cellStyle name="Currency 4 4 3 2 3" xfId="56945"/>
    <cellStyle name="Currency 4 4 3 2 3 2" xfId="56946"/>
    <cellStyle name="Currency 4 4 3 2 3 3" xfId="56947"/>
    <cellStyle name="Currency 4 4 3 2 4" xfId="56948"/>
    <cellStyle name="Currency 4 4 3 2 4 2" xfId="56949"/>
    <cellStyle name="Currency 4 4 3 2 5" xfId="56950"/>
    <cellStyle name="Currency 4 4 3 2 6" xfId="56951"/>
    <cellStyle name="Currency 4 4 3 3" xfId="56952"/>
    <cellStyle name="Currency 4 4 3 3 2" xfId="56953"/>
    <cellStyle name="Currency 4 4 3 3 2 2" xfId="56954"/>
    <cellStyle name="Currency 4 4 3 3 2 3" xfId="56955"/>
    <cellStyle name="Currency 4 4 3 3 3" xfId="56956"/>
    <cellStyle name="Currency 4 4 3 3 3 2" xfId="56957"/>
    <cellStyle name="Currency 4 4 3 3 3 3" xfId="56958"/>
    <cellStyle name="Currency 4 4 3 3 4" xfId="56959"/>
    <cellStyle name="Currency 4 4 3 3 4 2" xfId="56960"/>
    <cellStyle name="Currency 4 4 3 3 5" xfId="56961"/>
    <cellStyle name="Currency 4 4 3 3 6" xfId="56962"/>
    <cellStyle name="Currency 4 4 3 4" xfId="56963"/>
    <cellStyle name="Currency 4 4 3 4 2" xfId="56964"/>
    <cellStyle name="Currency 4 4 3 4 2 2" xfId="56965"/>
    <cellStyle name="Currency 4 4 3 4 2 3" xfId="56966"/>
    <cellStyle name="Currency 4 4 3 4 3" xfId="56967"/>
    <cellStyle name="Currency 4 4 3 4 3 2" xfId="56968"/>
    <cellStyle name="Currency 4 4 3 4 4" xfId="56969"/>
    <cellStyle name="Currency 4 4 3 4 5" xfId="56970"/>
    <cellStyle name="Currency 4 4 3 5" xfId="56971"/>
    <cellStyle name="Currency 4 4 3 5 2" xfId="56972"/>
    <cellStyle name="Currency 4 4 3 5 3" xfId="56973"/>
    <cellStyle name="Currency 4 4 3 6" xfId="56974"/>
    <cellStyle name="Currency 4 4 3 6 2" xfId="56975"/>
    <cellStyle name="Currency 4 4 3 6 3" xfId="56976"/>
    <cellStyle name="Currency 4 4 3 7" xfId="56977"/>
    <cellStyle name="Currency 4 4 3 7 2" xfId="56978"/>
    <cellStyle name="Currency 4 4 3 8" xfId="56979"/>
    <cellStyle name="Currency 4 4 3 9" xfId="56980"/>
    <cellStyle name="Currency 4 4 4" xfId="10239"/>
    <cellStyle name="Currency 4 4 4 2" xfId="56981"/>
    <cellStyle name="Currency 4 4 4 2 2" xfId="56982"/>
    <cellStyle name="Currency 4 4 4 2 2 2" xfId="56983"/>
    <cellStyle name="Currency 4 4 4 2 2 3" xfId="56984"/>
    <cellStyle name="Currency 4 4 4 2 3" xfId="56985"/>
    <cellStyle name="Currency 4 4 4 2 3 2" xfId="56986"/>
    <cellStyle name="Currency 4 4 4 2 3 3" xfId="56987"/>
    <cellStyle name="Currency 4 4 4 2 4" xfId="56988"/>
    <cellStyle name="Currency 4 4 4 2 4 2" xfId="56989"/>
    <cellStyle name="Currency 4 4 4 2 5" xfId="56990"/>
    <cellStyle name="Currency 4 4 4 2 6" xfId="56991"/>
    <cellStyle name="Currency 4 4 4 3" xfId="56992"/>
    <cellStyle name="Currency 4 4 4 3 2" xfId="56993"/>
    <cellStyle name="Currency 4 4 4 3 2 2" xfId="56994"/>
    <cellStyle name="Currency 4 4 4 3 2 3" xfId="56995"/>
    <cellStyle name="Currency 4 4 4 3 3" xfId="56996"/>
    <cellStyle name="Currency 4 4 4 3 3 2" xfId="56997"/>
    <cellStyle name="Currency 4 4 4 3 3 3" xfId="56998"/>
    <cellStyle name="Currency 4 4 4 3 4" xfId="56999"/>
    <cellStyle name="Currency 4 4 4 3 4 2" xfId="57000"/>
    <cellStyle name="Currency 4 4 4 3 5" xfId="57001"/>
    <cellStyle name="Currency 4 4 4 3 6" xfId="57002"/>
    <cellStyle name="Currency 4 4 4 4" xfId="57003"/>
    <cellStyle name="Currency 4 4 4 4 2" xfId="57004"/>
    <cellStyle name="Currency 4 4 4 4 2 2" xfId="57005"/>
    <cellStyle name="Currency 4 4 4 4 2 3" xfId="57006"/>
    <cellStyle name="Currency 4 4 4 4 3" xfId="57007"/>
    <cellStyle name="Currency 4 4 4 4 3 2" xfId="57008"/>
    <cellStyle name="Currency 4 4 4 4 4" xfId="57009"/>
    <cellStyle name="Currency 4 4 4 4 5" xfId="57010"/>
    <cellStyle name="Currency 4 4 4 5" xfId="57011"/>
    <cellStyle name="Currency 4 4 4 5 2" xfId="57012"/>
    <cellStyle name="Currency 4 4 4 5 3" xfId="57013"/>
    <cellStyle name="Currency 4 4 4 6" xfId="57014"/>
    <cellStyle name="Currency 4 4 4 6 2" xfId="57015"/>
    <cellStyle name="Currency 4 4 4 6 3" xfId="57016"/>
    <cellStyle name="Currency 4 4 4 7" xfId="57017"/>
    <cellStyle name="Currency 4 4 4 7 2" xfId="57018"/>
    <cellStyle name="Currency 4 4 4 8" xfId="57019"/>
    <cellStyle name="Currency 4 4 4 9" xfId="57020"/>
    <cellStyle name="Currency 4 4 5" xfId="57021"/>
    <cellStyle name="Currency 4 4 5 2" xfId="57022"/>
    <cellStyle name="Currency 4 4 5 2 2" xfId="57023"/>
    <cellStyle name="Currency 4 4 5 2 3" xfId="57024"/>
    <cellStyle name="Currency 4 4 5 3" xfId="57025"/>
    <cellStyle name="Currency 4 4 5 3 2" xfId="57026"/>
    <cellStyle name="Currency 4 4 5 3 3" xfId="57027"/>
    <cellStyle name="Currency 4 4 5 4" xfId="57028"/>
    <cellStyle name="Currency 4 4 5 4 2" xfId="57029"/>
    <cellStyle name="Currency 4 4 5 5" xfId="57030"/>
    <cellStyle name="Currency 4 4 5 6" xfId="57031"/>
    <cellStyle name="Currency 4 4 6" xfId="57032"/>
    <cellStyle name="Currency 4 4 6 2" xfId="57033"/>
    <cellStyle name="Currency 4 4 6 2 2" xfId="57034"/>
    <cellStyle name="Currency 4 4 6 2 3" xfId="57035"/>
    <cellStyle name="Currency 4 4 6 3" xfId="57036"/>
    <cellStyle name="Currency 4 4 6 3 2" xfId="57037"/>
    <cellStyle name="Currency 4 4 6 3 3" xfId="57038"/>
    <cellStyle name="Currency 4 4 6 4" xfId="57039"/>
    <cellStyle name="Currency 4 4 6 4 2" xfId="57040"/>
    <cellStyle name="Currency 4 4 6 5" xfId="57041"/>
    <cellStyle name="Currency 4 4 6 6" xfId="57042"/>
    <cellStyle name="Currency 4 4 7" xfId="57043"/>
    <cellStyle name="Currency 4 4 7 2" xfId="57044"/>
    <cellStyle name="Currency 4 4 7 2 2" xfId="57045"/>
    <cellStyle name="Currency 4 4 7 2 3" xfId="57046"/>
    <cellStyle name="Currency 4 4 7 3" xfId="57047"/>
    <cellStyle name="Currency 4 4 7 3 2" xfId="57048"/>
    <cellStyle name="Currency 4 4 7 4" xfId="57049"/>
    <cellStyle name="Currency 4 4 7 5" xfId="57050"/>
    <cellStyle name="Currency 4 4 8" xfId="57051"/>
    <cellStyle name="Currency 4 4 8 2" xfId="57052"/>
    <cellStyle name="Currency 4 4 8 3" xfId="57053"/>
    <cellStyle name="Currency 4 4 9" xfId="57054"/>
    <cellStyle name="Currency 4 4 9 2" xfId="57055"/>
    <cellStyle name="Currency 4 4 9 3" xfId="57056"/>
    <cellStyle name="Currency 4 5" xfId="4106"/>
    <cellStyle name="Currency 4 5 10" xfId="57057"/>
    <cellStyle name="Currency 4 5 2" xfId="57058"/>
    <cellStyle name="Currency 4 5 2 2" xfId="57059"/>
    <cellStyle name="Currency 4 5 2 2 2" xfId="57060"/>
    <cellStyle name="Currency 4 5 2 2 2 2" xfId="57061"/>
    <cellStyle name="Currency 4 5 2 2 2 3" xfId="57062"/>
    <cellStyle name="Currency 4 5 2 2 3" xfId="57063"/>
    <cellStyle name="Currency 4 5 2 2 3 2" xfId="57064"/>
    <cellStyle name="Currency 4 5 2 2 3 3" xfId="57065"/>
    <cellStyle name="Currency 4 5 2 2 4" xfId="57066"/>
    <cellStyle name="Currency 4 5 2 2 4 2" xfId="57067"/>
    <cellStyle name="Currency 4 5 2 2 5" xfId="57068"/>
    <cellStyle name="Currency 4 5 2 2 6" xfId="57069"/>
    <cellStyle name="Currency 4 5 2 3" xfId="57070"/>
    <cellStyle name="Currency 4 5 2 3 2" xfId="57071"/>
    <cellStyle name="Currency 4 5 2 3 2 2" xfId="57072"/>
    <cellStyle name="Currency 4 5 2 3 2 3" xfId="57073"/>
    <cellStyle name="Currency 4 5 2 3 3" xfId="57074"/>
    <cellStyle name="Currency 4 5 2 3 3 2" xfId="57075"/>
    <cellStyle name="Currency 4 5 2 3 3 3" xfId="57076"/>
    <cellStyle name="Currency 4 5 2 3 4" xfId="57077"/>
    <cellStyle name="Currency 4 5 2 3 4 2" xfId="57078"/>
    <cellStyle name="Currency 4 5 2 3 5" xfId="57079"/>
    <cellStyle name="Currency 4 5 2 3 6" xfId="57080"/>
    <cellStyle name="Currency 4 5 2 4" xfId="57081"/>
    <cellStyle name="Currency 4 5 2 4 2" xfId="57082"/>
    <cellStyle name="Currency 4 5 2 4 2 2" xfId="57083"/>
    <cellStyle name="Currency 4 5 2 4 2 3" xfId="57084"/>
    <cellStyle name="Currency 4 5 2 4 3" xfId="57085"/>
    <cellStyle name="Currency 4 5 2 4 3 2" xfId="57086"/>
    <cellStyle name="Currency 4 5 2 4 4" xfId="57087"/>
    <cellStyle name="Currency 4 5 2 4 5" xfId="57088"/>
    <cellStyle name="Currency 4 5 2 5" xfId="57089"/>
    <cellStyle name="Currency 4 5 2 5 2" xfId="57090"/>
    <cellStyle name="Currency 4 5 2 5 3" xfId="57091"/>
    <cellStyle name="Currency 4 5 2 6" xfId="57092"/>
    <cellStyle name="Currency 4 5 2 6 2" xfId="57093"/>
    <cellStyle name="Currency 4 5 2 6 3" xfId="57094"/>
    <cellStyle name="Currency 4 5 2 7" xfId="57095"/>
    <cellStyle name="Currency 4 5 2 7 2" xfId="57096"/>
    <cellStyle name="Currency 4 5 2 8" xfId="57097"/>
    <cellStyle name="Currency 4 5 2 9" xfId="57098"/>
    <cellStyle name="Currency 4 5 3" xfId="57099"/>
    <cellStyle name="Currency 4 5 3 2" xfId="57100"/>
    <cellStyle name="Currency 4 5 3 2 2" xfId="57101"/>
    <cellStyle name="Currency 4 5 3 2 3" xfId="57102"/>
    <cellStyle name="Currency 4 5 3 3" xfId="57103"/>
    <cellStyle name="Currency 4 5 3 3 2" xfId="57104"/>
    <cellStyle name="Currency 4 5 3 3 3" xfId="57105"/>
    <cellStyle name="Currency 4 5 3 4" xfId="57106"/>
    <cellStyle name="Currency 4 5 3 4 2" xfId="57107"/>
    <cellStyle name="Currency 4 5 3 5" xfId="57108"/>
    <cellStyle name="Currency 4 5 3 6" xfId="57109"/>
    <cellStyle name="Currency 4 5 4" xfId="57110"/>
    <cellStyle name="Currency 4 5 4 2" xfId="57111"/>
    <cellStyle name="Currency 4 5 4 2 2" xfId="57112"/>
    <cellStyle name="Currency 4 5 4 2 3" xfId="57113"/>
    <cellStyle name="Currency 4 5 4 3" xfId="57114"/>
    <cellStyle name="Currency 4 5 4 3 2" xfId="57115"/>
    <cellStyle name="Currency 4 5 4 3 3" xfId="57116"/>
    <cellStyle name="Currency 4 5 4 4" xfId="57117"/>
    <cellStyle name="Currency 4 5 4 4 2" xfId="57118"/>
    <cellStyle name="Currency 4 5 4 5" xfId="57119"/>
    <cellStyle name="Currency 4 5 4 6" xfId="57120"/>
    <cellStyle name="Currency 4 5 5" xfId="57121"/>
    <cellStyle name="Currency 4 5 5 2" xfId="57122"/>
    <cellStyle name="Currency 4 5 5 2 2" xfId="57123"/>
    <cellStyle name="Currency 4 5 5 2 3" xfId="57124"/>
    <cellStyle name="Currency 4 5 5 3" xfId="57125"/>
    <cellStyle name="Currency 4 5 5 3 2" xfId="57126"/>
    <cellStyle name="Currency 4 5 5 4" xfId="57127"/>
    <cellStyle name="Currency 4 5 5 5" xfId="57128"/>
    <cellStyle name="Currency 4 5 6" xfId="57129"/>
    <cellStyle name="Currency 4 5 6 2" xfId="57130"/>
    <cellStyle name="Currency 4 5 6 3" xfId="57131"/>
    <cellStyle name="Currency 4 5 7" xfId="57132"/>
    <cellStyle name="Currency 4 5 7 2" xfId="57133"/>
    <cellStyle name="Currency 4 5 7 3" xfId="57134"/>
    <cellStyle name="Currency 4 5 8" xfId="57135"/>
    <cellStyle name="Currency 4 5 8 2" xfId="57136"/>
    <cellStyle name="Currency 4 5 9" xfId="57137"/>
    <cellStyle name="Currency 4 6" xfId="14617"/>
    <cellStyle name="Currency 4 6 2" xfId="57138"/>
    <cellStyle name="Currency 4 6 2 2" xfId="57139"/>
    <cellStyle name="Currency 4 6 2 2 2" xfId="57140"/>
    <cellStyle name="Currency 4 6 2 2 3" xfId="57141"/>
    <cellStyle name="Currency 4 6 2 3" xfId="57142"/>
    <cellStyle name="Currency 4 6 2 3 2" xfId="57143"/>
    <cellStyle name="Currency 4 6 2 3 3" xfId="57144"/>
    <cellStyle name="Currency 4 6 2 4" xfId="57145"/>
    <cellStyle name="Currency 4 6 2 4 2" xfId="57146"/>
    <cellStyle name="Currency 4 6 2 5" xfId="57147"/>
    <cellStyle name="Currency 4 6 2 6" xfId="57148"/>
    <cellStyle name="Currency 4 6 3" xfId="57149"/>
    <cellStyle name="Currency 4 6 3 2" xfId="57150"/>
    <cellStyle name="Currency 4 6 3 2 2" xfId="57151"/>
    <cellStyle name="Currency 4 6 3 2 3" xfId="57152"/>
    <cellStyle name="Currency 4 6 3 3" xfId="57153"/>
    <cellStyle name="Currency 4 6 3 3 2" xfId="57154"/>
    <cellStyle name="Currency 4 6 3 3 3" xfId="57155"/>
    <cellStyle name="Currency 4 6 3 4" xfId="57156"/>
    <cellStyle name="Currency 4 6 3 4 2" xfId="57157"/>
    <cellStyle name="Currency 4 6 3 5" xfId="57158"/>
    <cellStyle name="Currency 4 6 3 6" xfId="57159"/>
    <cellStyle name="Currency 4 6 4" xfId="57160"/>
    <cellStyle name="Currency 4 6 4 2" xfId="57161"/>
    <cellStyle name="Currency 4 6 4 2 2" xfId="57162"/>
    <cellStyle name="Currency 4 6 4 2 3" xfId="57163"/>
    <cellStyle name="Currency 4 6 4 3" xfId="57164"/>
    <cellStyle name="Currency 4 6 4 3 2" xfId="57165"/>
    <cellStyle name="Currency 4 6 4 4" xfId="57166"/>
    <cellStyle name="Currency 4 6 4 5" xfId="57167"/>
    <cellStyle name="Currency 4 6 5" xfId="57168"/>
    <cellStyle name="Currency 4 6 5 2" xfId="57169"/>
    <cellStyle name="Currency 4 6 5 3" xfId="57170"/>
    <cellStyle name="Currency 4 6 6" xfId="57171"/>
    <cellStyle name="Currency 4 6 6 2" xfId="57172"/>
    <cellStyle name="Currency 4 6 6 3" xfId="57173"/>
    <cellStyle name="Currency 4 6 7" xfId="57174"/>
    <cellStyle name="Currency 4 6 7 2" xfId="57175"/>
    <cellStyle name="Currency 4 6 8" xfId="57176"/>
    <cellStyle name="Currency 4 6 9" xfId="57177"/>
    <cellStyle name="Currency 4 7" xfId="57178"/>
    <cellStyle name="Currency 4 7 2" xfId="57179"/>
    <cellStyle name="Currency 4 7 2 2" xfId="57180"/>
    <cellStyle name="Currency 4 7 2 2 2" xfId="57181"/>
    <cellStyle name="Currency 4 7 2 2 3" xfId="57182"/>
    <cellStyle name="Currency 4 7 2 3" xfId="57183"/>
    <cellStyle name="Currency 4 7 2 3 2" xfId="57184"/>
    <cellStyle name="Currency 4 7 2 3 3" xfId="57185"/>
    <cellStyle name="Currency 4 7 2 4" xfId="57186"/>
    <cellStyle name="Currency 4 7 2 4 2" xfId="57187"/>
    <cellStyle name="Currency 4 7 2 5" xfId="57188"/>
    <cellStyle name="Currency 4 7 2 6" xfId="57189"/>
    <cellStyle name="Currency 4 7 3" xfId="57190"/>
    <cellStyle name="Currency 4 7 3 2" xfId="57191"/>
    <cellStyle name="Currency 4 7 3 2 2" xfId="57192"/>
    <cellStyle name="Currency 4 7 3 2 3" xfId="57193"/>
    <cellStyle name="Currency 4 7 3 3" xfId="57194"/>
    <cellStyle name="Currency 4 7 3 3 2" xfId="57195"/>
    <cellStyle name="Currency 4 7 3 3 3" xfId="57196"/>
    <cellStyle name="Currency 4 7 3 4" xfId="57197"/>
    <cellStyle name="Currency 4 7 3 4 2" xfId="57198"/>
    <cellStyle name="Currency 4 7 3 5" xfId="57199"/>
    <cellStyle name="Currency 4 7 3 6" xfId="57200"/>
    <cellStyle name="Currency 4 7 4" xfId="57201"/>
    <cellStyle name="Currency 4 7 4 2" xfId="57202"/>
    <cellStyle name="Currency 4 7 4 2 2" xfId="57203"/>
    <cellStyle name="Currency 4 7 4 2 3" xfId="57204"/>
    <cellStyle name="Currency 4 7 4 3" xfId="57205"/>
    <cellStyle name="Currency 4 7 4 3 2" xfId="57206"/>
    <cellStyle name="Currency 4 7 4 4" xfId="57207"/>
    <cellStyle name="Currency 4 7 4 5" xfId="57208"/>
    <cellStyle name="Currency 4 7 5" xfId="57209"/>
    <cellStyle name="Currency 4 7 5 2" xfId="57210"/>
    <cellStyle name="Currency 4 7 5 3" xfId="57211"/>
    <cellStyle name="Currency 4 7 6" xfId="57212"/>
    <cellStyle name="Currency 4 7 6 2" xfId="57213"/>
    <cellStyle name="Currency 4 7 6 3" xfId="57214"/>
    <cellStyle name="Currency 4 7 7" xfId="57215"/>
    <cellStyle name="Currency 4 7 7 2" xfId="57216"/>
    <cellStyle name="Currency 4 7 8" xfId="57217"/>
    <cellStyle name="Currency 4 7 9" xfId="57218"/>
    <cellStyle name="Currency 4 8" xfId="57219"/>
    <cellStyle name="Currency 4 8 2" xfId="57220"/>
    <cellStyle name="Currency 4 8 2 2" xfId="57221"/>
    <cellStyle name="Currency 4 8 2 3" xfId="57222"/>
    <cellStyle name="Currency 4 8 3" xfId="57223"/>
    <cellStyle name="Currency 4 8 3 2" xfId="57224"/>
    <cellStyle name="Currency 4 8 3 3" xfId="57225"/>
    <cellStyle name="Currency 4 8 4" xfId="57226"/>
    <cellStyle name="Currency 4 8 4 2" xfId="57227"/>
    <cellStyle name="Currency 4 8 5" xfId="57228"/>
    <cellStyle name="Currency 4 8 6" xfId="57229"/>
    <cellStyle name="Currency 4 9" xfId="57230"/>
    <cellStyle name="Currency 4 9 2" xfId="57231"/>
    <cellStyle name="Currency 4 9 2 2" xfId="57232"/>
    <cellStyle name="Currency 4 9 2 3" xfId="57233"/>
    <cellStyle name="Currency 4 9 3" xfId="57234"/>
    <cellStyle name="Currency 4 9 3 2" xfId="57235"/>
    <cellStyle name="Currency 4 9 3 3" xfId="57236"/>
    <cellStyle name="Currency 4 9 4" xfId="57237"/>
    <cellStyle name="Currency 4 9 4 2" xfId="57238"/>
    <cellStyle name="Currency 4 9 5" xfId="57239"/>
    <cellStyle name="Currency 4 9 6" xfId="57240"/>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14618"/>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24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xfId="62030" builtinId="53" customBuiltin="1"/>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242"/>
    <cellStyle name="Explanatory Text 2 5" xfId="57243"/>
    <cellStyle name="Explanatory Text 3" xfId="4188"/>
    <cellStyle name="Explanatory Text 3 2" xfId="13726"/>
    <cellStyle name="Explanatory Text 4" xfId="10362"/>
    <cellStyle name="Explanatory Text 4 2" xfId="57244"/>
    <cellStyle name="Explanatory Text 5" xfId="10363"/>
    <cellStyle name="Explanatory Text 5 2" xfId="57245"/>
    <cellStyle name="Explanatory Text 6" xfId="10364"/>
    <cellStyle name="Explanatory Text 6 2" xfId="57246"/>
    <cellStyle name="Explanatory Text 7" xfId="10365"/>
    <cellStyle name="Explanatory Text 7 2" xfId="5724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xfId="62021" builtinId="26" customBuiltin="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248"/>
    <cellStyle name="Good 2 5" xfId="57249"/>
    <cellStyle name="Good 3" xfId="4211"/>
    <cellStyle name="Good 3 2" xfId="13728"/>
    <cellStyle name="Good 4" xfId="10450"/>
    <cellStyle name="Good 4 2" xfId="57250"/>
    <cellStyle name="Good 5" xfId="10451"/>
    <cellStyle name="Good 5 2" xfId="57251"/>
    <cellStyle name="Good 6" xfId="10452"/>
    <cellStyle name="Good 6 2" xfId="57252"/>
    <cellStyle name="Good 7" xfId="10453"/>
    <cellStyle name="Good 7 2" xfId="57253"/>
    <cellStyle name="Good 8" xfId="10454"/>
    <cellStyle name="Good 9" xfId="10455"/>
    <cellStyle name="Heading 1" xfId="62017" builtinId="16" customBuiltin="1"/>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254"/>
    <cellStyle name="Heading 1 2 4" xfId="57255"/>
    <cellStyle name="Heading 1 2 5" xfId="57256"/>
    <cellStyle name="Heading 1 3" xfId="4214"/>
    <cellStyle name="Heading 1 3 2" xfId="4215"/>
    <cellStyle name="Heading 1 3 2 2" xfId="10467"/>
    <cellStyle name="Heading 1 3 3" xfId="57257"/>
    <cellStyle name="Heading 1 4" xfId="10468"/>
    <cellStyle name="Heading 1 4 2" xfId="57258"/>
    <cellStyle name="Heading 1 5" xfId="10469"/>
    <cellStyle name="Heading 1 5 2" xfId="57259"/>
    <cellStyle name="Heading 1 6" xfId="10470"/>
    <cellStyle name="Heading 1 6 2" xfId="57260"/>
    <cellStyle name="Heading 1 7" xfId="10471"/>
    <cellStyle name="Heading 1 7 2" xfId="57261"/>
    <cellStyle name="Heading 1 8" xfId="10472"/>
    <cellStyle name="Heading 1 9" xfId="10473"/>
    <cellStyle name="Heading 2" xfId="62018" builtinId="17" customBuiltin="1"/>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262"/>
    <cellStyle name="Heading 2 2 4" xfId="57263"/>
    <cellStyle name="Heading 2 2 5" xfId="57264"/>
    <cellStyle name="Heading 2 3" xfId="4218"/>
    <cellStyle name="Heading 2 3 2" xfId="4219"/>
    <cellStyle name="Heading 2 3 2 2" xfId="10485"/>
    <cellStyle name="Heading 2 3 3" xfId="57265"/>
    <cellStyle name="Heading 2 4" xfId="10486"/>
    <cellStyle name="Heading 2 4 2" xfId="57266"/>
    <cellStyle name="Heading 2 5" xfId="10487"/>
    <cellStyle name="Heading 2 5 2" xfId="57267"/>
    <cellStyle name="Heading 2 6" xfId="10488"/>
    <cellStyle name="Heading 2 6 2" xfId="57268"/>
    <cellStyle name="Heading 2 7" xfId="10489"/>
    <cellStyle name="Heading 2 7 2" xfId="57269"/>
    <cellStyle name="Heading 2 8" xfId="10490"/>
    <cellStyle name="Heading 2 9" xfId="10491"/>
    <cellStyle name="Heading 3" xfId="62019" builtinId="18" customBuiltin="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70"/>
    <cellStyle name="Heading 3 2 6" xfId="57271"/>
    <cellStyle name="Heading 3 2 7" xfId="57272"/>
    <cellStyle name="Heading 3 3" xfId="4223"/>
    <cellStyle name="Heading 3 3 2" xfId="13730"/>
    <cellStyle name="Heading 3 3 3" xfId="57273"/>
    <cellStyle name="Heading 3 4" xfId="4224"/>
    <cellStyle name="Heading 3 4 2" xfId="13731"/>
    <cellStyle name="Heading 3 5" xfId="4225"/>
    <cellStyle name="Heading 3 5 2" xfId="13732"/>
    <cellStyle name="Heading 3 6" xfId="10500"/>
    <cellStyle name="Heading 3 6 2" xfId="57274"/>
    <cellStyle name="Heading 3 7" xfId="10501"/>
    <cellStyle name="Heading 3 7 2" xfId="57275"/>
    <cellStyle name="Heading 3 8" xfId="10502"/>
    <cellStyle name="Heading 3 8 2" xfId="57276"/>
    <cellStyle name="Heading 3 9" xfId="10503"/>
    <cellStyle name="Heading 3 9 2" xfId="57277"/>
    <cellStyle name="Heading 4" xfId="62020" builtinId="19" customBuiltin="1"/>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78"/>
    <cellStyle name="Heading 4 2 5" xfId="57279"/>
    <cellStyle name="Heading 4 3" xfId="4228"/>
    <cellStyle name="Heading 4 3 2" xfId="13734"/>
    <cellStyle name="Heading 4 4" xfId="10512"/>
    <cellStyle name="Heading 4 4 2" xfId="57280"/>
    <cellStyle name="Heading 4 5" xfId="10513"/>
    <cellStyle name="Heading 4 5 2" xfId="57281"/>
    <cellStyle name="Heading 4 6" xfId="10514"/>
    <cellStyle name="Heading 4 6 2" xfId="57282"/>
    <cellStyle name="Heading 4 7" xfId="10515"/>
    <cellStyle name="Heading 4 7 2" xfId="57283"/>
    <cellStyle name="Heading 4 8" xfId="10516"/>
    <cellStyle name="Heading 4 9" xfId="10517"/>
    <cellStyle name="Hyperlink 2" xfId="4229"/>
    <cellStyle name="Hyperlink 2 2" xfId="57284"/>
    <cellStyle name="Input" xfId="62024" builtinId="20" customBuiltin="1"/>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14619"/>
    <cellStyle name="LineItemValue" xfId="4603"/>
    <cellStyle name="LineItemValue 2" xfId="4604"/>
    <cellStyle name="LineItemValue 2 2" xfId="10820"/>
    <cellStyle name="LineItemValue 2 3" xfId="10821"/>
    <cellStyle name="LineItemValue 3" xfId="4605"/>
    <cellStyle name="LineItemValue 4" xfId="4606"/>
    <cellStyle name="LineItemValue 5" xfId="14620"/>
    <cellStyle name="Linked Cell" xfId="62027" builtinId="24" customBuiltin="1"/>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85"/>
    <cellStyle name="Linked Cell 2 5" xfId="57286"/>
    <cellStyle name="Linked Cell 3" xfId="4609"/>
    <cellStyle name="Linked Cell 3 2" xfId="13751"/>
    <cellStyle name="Linked Cell 4" xfId="10830"/>
    <cellStyle name="Linked Cell 4 2" xfId="57287"/>
    <cellStyle name="Linked Cell 5" xfId="10831"/>
    <cellStyle name="Linked Cell 5 2" xfId="57288"/>
    <cellStyle name="Linked Cell 6" xfId="10832"/>
    <cellStyle name="Linked Cell 6 2" xfId="57289"/>
    <cellStyle name="Linked Cell 7" xfId="10833"/>
    <cellStyle name="Linked Cell 7 2" xfId="57290"/>
    <cellStyle name="Linked Cell 8" xfId="10834"/>
    <cellStyle name="Linked Cell 9" xfId="10835"/>
    <cellStyle name="Milliers [0]_EDYAN" xfId="10836"/>
    <cellStyle name="Milliers_EDYAN" xfId="10837"/>
    <cellStyle name="Monétaire [0]_EDYAN" xfId="10838"/>
    <cellStyle name="Monétaire_EDYAN" xfId="10839"/>
    <cellStyle name="MTH" xfId="57291"/>
    <cellStyle name="Neutral" xfId="62023" builtinId="28" customBuiltin="1"/>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92"/>
    <cellStyle name="Neutral 2 5" xfId="57293"/>
    <cellStyle name="Neutral 3" xfId="4612"/>
    <cellStyle name="Neutral 3 2" xfId="13753"/>
    <cellStyle name="Neutral 4" xfId="10848"/>
    <cellStyle name="Neutral 4 2" xfId="57294"/>
    <cellStyle name="Neutral 5" xfId="10849"/>
    <cellStyle name="Neutral 5 2" xfId="57295"/>
    <cellStyle name="Neutral 6" xfId="10850"/>
    <cellStyle name="Neutral 6 2" xfId="57296"/>
    <cellStyle name="Neutral 7" xfId="10851"/>
    <cellStyle name="Neutral 7 2" xfId="57297"/>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98"/>
    <cellStyle name="Normal 10 3 3" xfId="57299"/>
    <cellStyle name="Normal 10 4" xfId="14621"/>
    <cellStyle name="Normal 11" xfId="4616"/>
    <cellStyle name="Normal 11 10" xfId="57300"/>
    <cellStyle name="Normal 11 10 2" xfId="57301"/>
    <cellStyle name="Normal 11 10 2 2" xfId="57302"/>
    <cellStyle name="Normal 11 10 2 3" xfId="57303"/>
    <cellStyle name="Normal 11 10 3" xfId="57304"/>
    <cellStyle name="Normal 11 10 3 2" xfId="57305"/>
    <cellStyle name="Normal 11 10 4" xfId="57306"/>
    <cellStyle name="Normal 11 10 5" xfId="57307"/>
    <cellStyle name="Normal 11 11" xfId="57308"/>
    <cellStyle name="Normal 11 11 2" xfId="57309"/>
    <cellStyle name="Normal 11 11 3" xfId="57310"/>
    <cellStyle name="Normal 11 12" xfId="57311"/>
    <cellStyle name="Normal 11 12 2" xfId="57312"/>
    <cellStyle name="Normal 11 12 3" xfId="57313"/>
    <cellStyle name="Normal 11 13" xfId="57314"/>
    <cellStyle name="Normal 11 13 2" xfId="57315"/>
    <cellStyle name="Normal 11 14" xfId="57316"/>
    <cellStyle name="Normal 11 15" xfId="57317"/>
    <cellStyle name="Normal 11 16" xfId="57318"/>
    <cellStyle name="Normal 11 2" xfId="4617"/>
    <cellStyle name="Normal 11 2 10" xfId="57319"/>
    <cellStyle name="Normal 11 2 10 2" xfId="57320"/>
    <cellStyle name="Normal 11 2 10 3" xfId="57321"/>
    <cellStyle name="Normal 11 2 11" xfId="57322"/>
    <cellStyle name="Normal 11 2 11 2" xfId="57323"/>
    <cellStyle name="Normal 11 2 11 3" xfId="57324"/>
    <cellStyle name="Normal 11 2 12" xfId="57325"/>
    <cellStyle name="Normal 11 2 12 2" xfId="57326"/>
    <cellStyle name="Normal 11 2 13" xfId="57327"/>
    <cellStyle name="Normal 11 2 14" xfId="57328"/>
    <cellStyle name="Normal 11 2 15" xfId="57329"/>
    <cellStyle name="Normal 11 2 2" xfId="10864"/>
    <cellStyle name="Normal 11 2 2 10" xfId="57330"/>
    <cellStyle name="Normal 11 2 2 10 2" xfId="57331"/>
    <cellStyle name="Normal 11 2 2 10 3" xfId="57332"/>
    <cellStyle name="Normal 11 2 2 11" xfId="57333"/>
    <cellStyle name="Normal 11 2 2 11 2" xfId="57334"/>
    <cellStyle name="Normal 11 2 2 12" xfId="57335"/>
    <cellStyle name="Normal 11 2 2 13" xfId="57336"/>
    <cellStyle name="Normal 11 2 2 2" xfId="57337"/>
    <cellStyle name="Normal 11 2 2 2 10" xfId="57338"/>
    <cellStyle name="Normal 11 2 2 2 10 2" xfId="57339"/>
    <cellStyle name="Normal 11 2 2 2 11" xfId="57340"/>
    <cellStyle name="Normal 11 2 2 2 12" xfId="57341"/>
    <cellStyle name="Normal 11 2 2 2 2" xfId="57342"/>
    <cellStyle name="Normal 11 2 2 2 2 10" xfId="57343"/>
    <cellStyle name="Normal 11 2 2 2 2 2" xfId="57344"/>
    <cellStyle name="Normal 11 2 2 2 2 2 2" xfId="57345"/>
    <cellStyle name="Normal 11 2 2 2 2 2 2 2" xfId="57346"/>
    <cellStyle name="Normal 11 2 2 2 2 2 2 2 2" xfId="57347"/>
    <cellStyle name="Normal 11 2 2 2 2 2 2 2 3" xfId="57348"/>
    <cellStyle name="Normal 11 2 2 2 2 2 2 3" xfId="57349"/>
    <cellStyle name="Normal 11 2 2 2 2 2 2 3 2" xfId="57350"/>
    <cellStyle name="Normal 11 2 2 2 2 2 2 3 3" xfId="57351"/>
    <cellStyle name="Normal 11 2 2 2 2 2 2 4" xfId="57352"/>
    <cellStyle name="Normal 11 2 2 2 2 2 2 4 2" xfId="57353"/>
    <cellStyle name="Normal 11 2 2 2 2 2 2 5" xfId="57354"/>
    <cellStyle name="Normal 11 2 2 2 2 2 2 6" xfId="57355"/>
    <cellStyle name="Normal 11 2 2 2 2 2 3" xfId="57356"/>
    <cellStyle name="Normal 11 2 2 2 2 2 3 2" xfId="57357"/>
    <cellStyle name="Normal 11 2 2 2 2 2 3 2 2" xfId="57358"/>
    <cellStyle name="Normal 11 2 2 2 2 2 3 2 3" xfId="57359"/>
    <cellStyle name="Normal 11 2 2 2 2 2 3 3" xfId="57360"/>
    <cellStyle name="Normal 11 2 2 2 2 2 3 3 2" xfId="57361"/>
    <cellStyle name="Normal 11 2 2 2 2 2 3 3 3" xfId="57362"/>
    <cellStyle name="Normal 11 2 2 2 2 2 3 4" xfId="57363"/>
    <cellStyle name="Normal 11 2 2 2 2 2 3 4 2" xfId="57364"/>
    <cellStyle name="Normal 11 2 2 2 2 2 3 5" xfId="57365"/>
    <cellStyle name="Normal 11 2 2 2 2 2 3 6" xfId="57366"/>
    <cellStyle name="Normal 11 2 2 2 2 2 4" xfId="57367"/>
    <cellStyle name="Normal 11 2 2 2 2 2 4 2" xfId="57368"/>
    <cellStyle name="Normal 11 2 2 2 2 2 4 2 2" xfId="57369"/>
    <cellStyle name="Normal 11 2 2 2 2 2 4 2 3" xfId="57370"/>
    <cellStyle name="Normal 11 2 2 2 2 2 4 3" xfId="57371"/>
    <cellStyle name="Normal 11 2 2 2 2 2 4 3 2" xfId="57372"/>
    <cellStyle name="Normal 11 2 2 2 2 2 4 4" xfId="57373"/>
    <cellStyle name="Normal 11 2 2 2 2 2 4 5" xfId="57374"/>
    <cellStyle name="Normal 11 2 2 2 2 2 5" xfId="57375"/>
    <cellStyle name="Normal 11 2 2 2 2 2 5 2" xfId="57376"/>
    <cellStyle name="Normal 11 2 2 2 2 2 5 3" xfId="57377"/>
    <cellStyle name="Normal 11 2 2 2 2 2 6" xfId="57378"/>
    <cellStyle name="Normal 11 2 2 2 2 2 6 2" xfId="57379"/>
    <cellStyle name="Normal 11 2 2 2 2 2 6 3" xfId="57380"/>
    <cellStyle name="Normal 11 2 2 2 2 2 7" xfId="57381"/>
    <cellStyle name="Normal 11 2 2 2 2 2 7 2" xfId="57382"/>
    <cellStyle name="Normal 11 2 2 2 2 2 8" xfId="57383"/>
    <cellStyle name="Normal 11 2 2 2 2 2 9" xfId="57384"/>
    <cellStyle name="Normal 11 2 2 2 2 3" xfId="57385"/>
    <cellStyle name="Normal 11 2 2 2 2 3 2" xfId="57386"/>
    <cellStyle name="Normal 11 2 2 2 2 3 2 2" xfId="57387"/>
    <cellStyle name="Normal 11 2 2 2 2 3 2 3" xfId="57388"/>
    <cellStyle name="Normal 11 2 2 2 2 3 3" xfId="57389"/>
    <cellStyle name="Normal 11 2 2 2 2 3 3 2" xfId="57390"/>
    <cellStyle name="Normal 11 2 2 2 2 3 3 3" xfId="57391"/>
    <cellStyle name="Normal 11 2 2 2 2 3 4" xfId="57392"/>
    <cellStyle name="Normal 11 2 2 2 2 3 4 2" xfId="57393"/>
    <cellStyle name="Normal 11 2 2 2 2 3 5" xfId="57394"/>
    <cellStyle name="Normal 11 2 2 2 2 3 6" xfId="57395"/>
    <cellStyle name="Normal 11 2 2 2 2 4" xfId="57396"/>
    <cellStyle name="Normal 11 2 2 2 2 4 2" xfId="57397"/>
    <cellStyle name="Normal 11 2 2 2 2 4 2 2" xfId="57398"/>
    <cellStyle name="Normal 11 2 2 2 2 4 2 3" xfId="57399"/>
    <cellStyle name="Normal 11 2 2 2 2 4 3" xfId="57400"/>
    <cellStyle name="Normal 11 2 2 2 2 4 3 2" xfId="57401"/>
    <cellStyle name="Normal 11 2 2 2 2 4 3 3" xfId="57402"/>
    <cellStyle name="Normal 11 2 2 2 2 4 4" xfId="57403"/>
    <cellStyle name="Normal 11 2 2 2 2 4 4 2" xfId="57404"/>
    <cellStyle name="Normal 11 2 2 2 2 4 5" xfId="57405"/>
    <cellStyle name="Normal 11 2 2 2 2 4 6" xfId="57406"/>
    <cellStyle name="Normal 11 2 2 2 2 5" xfId="57407"/>
    <cellStyle name="Normal 11 2 2 2 2 5 2" xfId="57408"/>
    <cellStyle name="Normal 11 2 2 2 2 5 2 2" xfId="57409"/>
    <cellStyle name="Normal 11 2 2 2 2 5 2 3" xfId="57410"/>
    <cellStyle name="Normal 11 2 2 2 2 5 3" xfId="57411"/>
    <cellStyle name="Normal 11 2 2 2 2 5 3 2" xfId="57412"/>
    <cellStyle name="Normal 11 2 2 2 2 5 4" xfId="57413"/>
    <cellStyle name="Normal 11 2 2 2 2 5 5" xfId="57414"/>
    <cellStyle name="Normal 11 2 2 2 2 6" xfId="57415"/>
    <cellStyle name="Normal 11 2 2 2 2 6 2" xfId="57416"/>
    <cellStyle name="Normal 11 2 2 2 2 6 3" xfId="57417"/>
    <cellStyle name="Normal 11 2 2 2 2 7" xfId="57418"/>
    <cellStyle name="Normal 11 2 2 2 2 7 2" xfId="57419"/>
    <cellStyle name="Normal 11 2 2 2 2 7 3" xfId="57420"/>
    <cellStyle name="Normal 11 2 2 2 2 8" xfId="57421"/>
    <cellStyle name="Normal 11 2 2 2 2 8 2" xfId="57422"/>
    <cellStyle name="Normal 11 2 2 2 2 9" xfId="57423"/>
    <cellStyle name="Normal 11 2 2 2 3" xfId="57424"/>
    <cellStyle name="Normal 11 2 2 2 3 2" xfId="57425"/>
    <cellStyle name="Normal 11 2 2 2 3 2 2" xfId="57426"/>
    <cellStyle name="Normal 11 2 2 2 3 2 2 2" xfId="57427"/>
    <cellStyle name="Normal 11 2 2 2 3 2 2 3" xfId="57428"/>
    <cellStyle name="Normal 11 2 2 2 3 2 3" xfId="57429"/>
    <cellStyle name="Normal 11 2 2 2 3 2 3 2" xfId="57430"/>
    <cellStyle name="Normal 11 2 2 2 3 2 3 3" xfId="57431"/>
    <cellStyle name="Normal 11 2 2 2 3 2 4" xfId="57432"/>
    <cellStyle name="Normal 11 2 2 2 3 2 4 2" xfId="57433"/>
    <cellStyle name="Normal 11 2 2 2 3 2 5" xfId="57434"/>
    <cellStyle name="Normal 11 2 2 2 3 2 6" xfId="57435"/>
    <cellStyle name="Normal 11 2 2 2 3 3" xfId="57436"/>
    <cellStyle name="Normal 11 2 2 2 3 3 2" xfId="57437"/>
    <cellStyle name="Normal 11 2 2 2 3 3 2 2" xfId="57438"/>
    <cellStyle name="Normal 11 2 2 2 3 3 2 3" xfId="57439"/>
    <cellStyle name="Normal 11 2 2 2 3 3 3" xfId="57440"/>
    <cellStyle name="Normal 11 2 2 2 3 3 3 2" xfId="57441"/>
    <cellStyle name="Normal 11 2 2 2 3 3 3 3" xfId="57442"/>
    <cellStyle name="Normal 11 2 2 2 3 3 4" xfId="57443"/>
    <cellStyle name="Normal 11 2 2 2 3 3 4 2" xfId="57444"/>
    <cellStyle name="Normal 11 2 2 2 3 3 5" xfId="57445"/>
    <cellStyle name="Normal 11 2 2 2 3 3 6" xfId="57446"/>
    <cellStyle name="Normal 11 2 2 2 3 4" xfId="57447"/>
    <cellStyle name="Normal 11 2 2 2 3 4 2" xfId="57448"/>
    <cellStyle name="Normal 11 2 2 2 3 4 2 2" xfId="57449"/>
    <cellStyle name="Normal 11 2 2 2 3 4 2 3" xfId="57450"/>
    <cellStyle name="Normal 11 2 2 2 3 4 3" xfId="57451"/>
    <cellStyle name="Normal 11 2 2 2 3 4 3 2" xfId="57452"/>
    <cellStyle name="Normal 11 2 2 2 3 4 4" xfId="57453"/>
    <cellStyle name="Normal 11 2 2 2 3 4 5" xfId="57454"/>
    <cellStyle name="Normal 11 2 2 2 3 5" xfId="57455"/>
    <cellStyle name="Normal 11 2 2 2 3 5 2" xfId="57456"/>
    <cellStyle name="Normal 11 2 2 2 3 5 3" xfId="57457"/>
    <cellStyle name="Normal 11 2 2 2 3 6" xfId="57458"/>
    <cellStyle name="Normal 11 2 2 2 3 6 2" xfId="57459"/>
    <cellStyle name="Normal 11 2 2 2 3 6 3" xfId="57460"/>
    <cellStyle name="Normal 11 2 2 2 3 7" xfId="57461"/>
    <cellStyle name="Normal 11 2 2 2 3 7 2" xfId="57462"/>
    <cellStyle name="Normal 11 2 2 2 3 8" xfId="57463"/>
    <cellStyle name="Normal 11 2 2 2 3 9" xfId="57464"/>
    <cellStyle name="Normal 11 2 2 2 4" xfId="57465"/>
    <cellStyle name="Normal 11 2 2 2 4 2" xfId="57466"/>
    <cellStyle name="Normal 11 2 2 2 4 2 2" xfId="57467"/>
    <cellStyle name="Normal 11 2 2 2 4 2 2 2" xfId="57468"/>
    <cellStyle name="Normal 11 2 2 2 4 2 2 3" xfId="57469"/>
    <cellStyle name="Normal 11 2 2 2 4 2 3" xfId="57470"/>
    <cellStyle name="Normal 11 2 2 2 4 2 3 2" xfId="57471"/>
    <cellStyle name="Normal 11 2 2 2 4 2 3 3" xfId="57472"/>
    <cellStyle name="Normal 11 2 2 2 4 2 4" xfId="57473"/>
    <cellStyle name="Normal 11 2 2 2 4 2 4 2" xfId="57474"/>
    <cellStyle name="Normal 11 2 2 2 4 2 5" xfId="57475"/>
    <cellStyle name="Normal 11 2 2 2 4 2 6" xfId="57476"/>
    <cellStyle name="Normal 11 2 2 2 4 3" xfId="57477"/>
    <cellStyle name="Normal 11 2 2 2 4 3 2" xfId="57478"/>
    <cellStyle name="Normal 11 2 2 2 4 3 2 2" xfId="57479"/>
    <cellStyle name="Normal 11 2 2 2 4 3 2 3" xfId="57480"/>
    <cellStyle name="Normal 11 2 2 2 4 3 3" xfId="57481"/>
    <cellStyle name="Normal 11 2 2 2 4 3 3 2" xfId="57482"/>
    <cellStyle name="Normal 11 2 2 2 4 3 3 3" xfId="57483"/>
    <cellStyle name="Normal 11 2 2 2 4 3 4" xfId="57484"/>
    <cellStyle name="Normal 11 2 2 2 4 3 4 2" xfId="57485"/>
    <cellStyle name="Normal 11 2 2 2 4 3 5" xfId="57486"/>
    <cellStyle name="Normal 11 2 2 2 4 3 6" xfId="57487"/>
    <cellStyle name="Normal 11 2 2 2 4 4" xfId="57488"/>
    <cellStyle name="Normal 11 2 2 2 4 4 2" xfId="57489"/>
    <cellStyle name="Normal 11 2 2 2 4 4 2 2" xfId="57490"/>
    <cellStyle name="Normal 11 2 2 2 4 4 2 3" xfId="57491"/>
    <cellStyle name="Normal 11 2 2 2 4 4 3" xfId="57492"/>
    <cellStyle name="Normal 11 2 2 2 4 4 3 2" xfId="57493"/>
    <cellStyle name="Normal 11 2 2 2 4 4 4" xfId="57494"/>
    <cellStyle name="Normal 11 2 2 2 4 4 5" xfId="57495"/>
    <cellStyle name="Normal 11 2 2 2 4 5" xfId="57496"/>
    <cellStyle name="Normal 11 2 2 2 4 5 2" xfId="57497"/>
    <cellStyle name="Normal 11 2 2 2 4 5 3" xfId="57498"/>
    <cellStyle name="Normal 11 2 2 2 4 6" xfId="57499"/>
    <cellStyle name="Normal 11 2 2 2 4 6 2" xfId="57500"/>
    <cellStyle name="Normal 11 2 2 2 4 6 3" xfId="57501"/>
    <cellStyle name="Normal 11 2 2 2 4 7" xfId="57502"/>
    <cellStyle name="Normal 11 2 2 2 4 7 2" xfId="57503"/>
    <cellStyle name="Normal 11 2 2 2 4 8" xfId="57504"/>
    <cellStyle name="Normal 11 2 2 2 4 9" xfId="57505"/>
    <cellStyle name="Normal 11 2 2 2 5" xfId="57506"/>
    <cellStyle name="Normal 11 2 2 2 5 2" xfId="57507"/>
    <cellStyle name="Normal 11 2 2 2 5 2 2" xfId="57508"/>
    <cellStyle name="Normal 11 2 2 2 5 2 3" xfId="57509"/>
    <cellStyle name="Normal 11 2 2 2 5 3" xfId="57510"/>
    <cellStyle name="Normal 11 2 2 2 5 3 2" xfId="57511"/>
    <cellStyle name="Normal 11 2 2 2 5 3 3" xfId="57512"/>
    <cellStyle name="Normal 11 2 2 2 5 4" xfId="57513"/>
    <cellStyle name="Normal 11 2 2 2 5 4 2" xfId="57514"/>
    <cellStyle name="Normal 11 2 2 2 5 5" xfId="57515"/>
    <cellStyle name="Normal 11 2 2 2 5 6" xfId="57516"/>
    <cellStyle name="Normal 11 2 2 2 6" xfId="57517"/>
    <cellStyle name="Normal 11 2 2 2 6 2" xfId="57518"/>
    <cellStyle name="Normal 11 2 2 2 6 2 2" xfId="57519"/>
    <cellStyle name="Normal 11 2 2 2 6 2 3" xfId="57520"/>
    <cellStyle name="Normal 11 2 2 2 6 3" xfId="57521"/>
    <cellStyle name="Normal 11 2 2 2 6 3 2" xfId="57522"/>
    <cellStyle name="Normal 11 2 2 2 6 3 3" xfId="57523"/>
    <cellStyle name="Normal 11 2 2 2 6 4" xfId="57524"/>
    <cellStyle name="Normal 11 2 2 2 6 4 2" xfId="57525"/>
    <cellStyle name="Normal 11 2 2 2 6 5" xfId="57526"/>
    <cellStyle name="Normal 11 2 2 2 6 6" xfId="57527"/>
    <cellStyle name="Normal 11 2 2 2 7" xfId="57528"/>
    <cellStyle name="Normal 11 2 2 2 7 2" xfId="57529"/>
    <cellStyle name="Normal 11 2 2 2 7 2 2" xfId="57530"/>
    <cellStyle name="Normal 11 2 2 2 7 2 3" xfId="57531"/>
    <cellStyle name="Normal 11 2 2 2 7 3" xfId="57532"/>
    <cellStyle name="Normal 11 2 2 2 7 3 2" xfId="57533"/>
    <cellStyle name="Normal 11 2 2 2 7 4" xfId="57534"/>
    <cellStyle name="Normal 11 2 2 2 7 5" xfId="57535"/>
    <cellStyle name="Normal 11 2 2 2 8" xfId="57536"/>
    <cellStyle name="Normal 11 2 2 2 8 2" xfId="57537"/>
    <cellStyle name="Normal 11 2 2 2 8 3" xfId="57538"/>
    <cellStyle name="Normal 11 2 2 2 9" xfId="57539"/>
    <cellStyle name="Normal 11 2 2 2 9 2" xfId="57540"/>
    <cellStyle name="Normal 11 2 2 2 9 3" xfId="57541"/>
    <cellStyle name="Normal 11 2 2 3" xfId="57542"/>
    <cellStyle name="Normal 11 2 2 3 10" xfId="57543"/>
    <cellStyle name="Normal 11 2 2 3 2" xfId="57544"/>
    <cellStyle name="Normal 11 2 2 3 2 2" xfId="57545"/>
    <cellStyle name="Normal 11 2 2 3 2 2 2" xfId="57546"/>
    <cellStyle name="Normal 11 2 2 3 2 2 2 2" xfId="57547"/>
    <cellStyle name="Normal 11 2 2 3 2 2 2 3" xfId="57548"/>
    <cellStyle name="Normal 11 2 2 3 2 2 3" xfId="57549"/>
    <cellStyle name="Normal 11 2 2 3 2 2 3 2" xfId="57550"/>
    <cellStyle name="Normal 11 2 2 3 2 2 3 3" xfId="57551"/>
    <cellStyle name="Normal 11 2 2 3 2 2 4" xfId="57552"/>
    <cellStyle name="Normal 11 2 2 3 2 2 4 2" xfId="57553"/>
    <cellStyle name="Normal 11 2 2 3 2 2 5" xfId="57554"/>
    <cellStyle name="Normal 11 2 2 3 2 2 6" xfId="57555"/>
    <cellStyle name="Normal 11 2 2 3 2 3" xfId="57556"/>
    <cellStyle name="Normal 11 2 2 3 2 3 2" xfId="57557"/>
    <cellStyle name="Normal 11 2 2 3 2 3 2 2" xfId="57558"/>
    <cellStyle name="Normal 11 2 2 3 2 3 2 3" xfId="57559"/>
    <cellStyle name="Normal 11 2 2 3 2 3 3" xfId="57560"/>
    <cellStyle name="Normal 11 2 2 3 2 3 3 2" xfId="57561"/>
    <cellStyle name="Normal 11 2 2 3 2 3 3 3" xfId="57562"/>
    <cellStyle name="Normal 11 2 2 3 2 3 4" xfId="57563"/>
    <cellStyle name="Normal 11 2 2 3 2 3 4 2" xfId="57564"/>
    <cellStyle name="Normal 11 2 2 3 2 3 5" xfId="57565"/>
    <cellStyle name="Normal 11 2 2 3 2 3 6" xfId="57566"/>
    <cellStyle name="Normal 11 2 2 3 2 4" xfId="57567"/>
    <cellStyle name="Normal 11 2 2 3 2 4 2" xfId="57568"/>
    <cellStyle name="Normal 11 2 2 3 2 4 2 2" xfId="57569"/>
    <cellStyle name="Normal 11 2 2 3 2 4 2 3" xfId="57570"/>
    <cellStyle name="Normal 11 2 2 3 2 4 3" xfId="57571"/>
    <cellStyle name="Normal 11 2 2 3 2 4 3 2" xfId="57572"/>
    <cellStyle name="Normal 11 2 2 3 2 4 4" xfId="57573"/>
    <cellStyle name="Normal 11 2 2 3 2 4 5" xfId="57574"/>
    <cellStyle name="Normal 11 2 2 3 2 5" xfId="57575"/>
    <cellStyle name="Normal 11 2 2 3 2 5 2" xfId="57576"/>
    <cellStyle name="Normal 11 2 2 3 2 5 3" xfId="57577"/>
    <cellStyle name="Normal 11 2 2 3 2 6" xfId="57578"/>
    <cellStyle name="Normal 11 2 2 3 2 6 2" xfId="57579"/>
    <cellStyle name="Normal 11 2 2 3 2 6 3" xfId="57580"/>
    <cellStyle name="Normal 11 2 2 3 2 7" xfId="57581"/>
    <cellStyle name="Normal 11 2 2 3 2 7 2" xfId="57582"/>
    <cellStyle name="Normal 11 2 2 3 2 8" xfId="57583"/>
    <cellStyle name="Normal 11 2 2 3 2 9" xfId="57584"/>
    <cellStyle name="Normal 11 2 2 3 3" xfId="57585"/>
    <cellStyle name="Normal 11 2 2 3 3 2" xfId="57586"/>
    <cellStyle name="Normal 11 2 2 3 3 2 2" xfId="57587"/>
    <cellStyle name="Normal 11 2 2 3 3 2 3" xfId="57588"/>
    <cellStyle name="Normal 11 2 2 3 3 3" xfId="57589"/>
    <cellStyle name="Normal 11 2 2 3 3 3 2" xfId="57590"/>
    <cellStyle name="Normal 11 2 2 3 3 3 3" xfId="57591"/>
    <cellStyle name="Normal 11 2 2 3 3 4" xfId="57592"/>
    <cellStyle name="Normal 11 2 2 3 3 4 2" xfId="57593"/>
    <cellStyle name="Normal 11 2 2 3 3 5" xfId="57594"/>
    <cellStyle name="Normal 11 2 2 3 3 6" xfId="57595"/>
    <cellStyle name="Normal 11 2 2 3 4" xfId="57596"/>
    <cellStyle name="Normal 11 2 2 3 4 2" xfId="57597"/>
    <cellStyle name="Normal 11 2 2 3 4 2 2" xfId="57598"/>
    <cellStyle name="Normal 11 2 2 3 4 2 3" xfId="57599"/>
    <cellStyle name="Normal 11 2 2 3 4 3" xfId="57600"/>
    <cellStyle name="Normal 11 2 2 3 4 3 2" xfId="57601"/>
    <cellStyle name="Normal 11 2 2 3 4 3 3" xfId="57602"/>
    <cellStyle name="Normal 11 2 2 3 4 4" xfId="57603"/>
    <cellStyle name="Normal 11 2 2 3 4 4 2" xfId="57604"/>
    <cellStyle name="Normal 11 2 2 3 4 5" xfId="57605"/>
    <cellStyle name="Normal 11 2 2 3 4 6" xfId="57606"/>
    <cellStyle name="Normal 11 2 2 3 5" xfId="57607"/>
    <cellStyle name="Normal 11 2 2 3 5 2" xfId="57608"/>
    <cellStyle name="Normal 11 2 2 3 5 2 2" xfId="57609"/>
    <cellStyle name="Normal 11 2 2 3 5 2 3" xfId="57610"/>
    <cellStyle name="Normal 11 2 2 3 5 3" xfId="57611"/>
    <cellStyle name="Normal 11 2 2 3 5 3 2" xfId="57612"/>
    <cellStyle name="Normal 11 2 2 3 5 4" xfId="57613"/>
    <cellStyle name="Normal 11 2 2 3 5 5" xfId="57614"/>
    <cellStyle name="Normal 11 2 2 3 6" xfId="57615"/>
    <cellStyle name="Normal 11 2 2 3 6 2" xfId="57616"/>
    <cellStyle name="Normal 11 2 2 3 6 3" xfId="57617"/>
    <cellStyle name="Normal 11 2 2 3 7" xfId="57618"/>
    <cellStyle name="Normal 11 2 2 3 7 2" xfId="57619"/>
    <cellStyle name="Normal 11 2 2 3 7 3" xfId="57620"/>
    <cellStyle name="Normal 11 2 2 3 8" xfId="57621"/>
    <cellStyle name="Normal 11 2 2 3 8 2" xfId="57622"/>
    <cellStyle name="Normal 11 2 2 3 9" xfId="57623"/>
    <cellStyle name="Normal 11 2 2 4" xfId="57624"/>
    <cellStyle name="Normal 11 2 2 4 2" xfId="57625"/>
    <cellStyle name="Normal 11 2 2 4 2 2" xfId="57626"/>
    <cellStyle name="Normal 11 2 2 4 2 2 2" xfId="57627"/>
    <cellStyle name="Normal 11 2 2 4 2 2 3" xfId="57628"/>
    <cellStyle name="Normal 11 2 2 4 2 3" xfId="57629"/>
    <cellStyle name="Normal 11 2 2 4 2 3 2" xfId="57630"/>
    <cellStyle name="Normal 11 2 2 4 2 3 3" xfId="57631"/>
    <cellStyle name="Normal 11 2 2 4 2 4" xfId="57632"/>
    <cellStyle name="Normal 11 2 2 4 2 4 2" xfId="57633"/>
    <cellStyle name="Normal 11 2 2 4 2 5" xfId="57634"/>
    <cellStyle name="Normal 11 2 2 4 2 6" xfId="57635"/>
    <cellStyle name="Normal 11 2 2 4 3" xfId="57636"/>
    <cellStyle name="Normal 11 2 2 4 3 2" xfId="57637"/>
    <cellStyle name="Normal 11 2 2 4 3 2 2" xfId="57638"/>
    <cellStyle name="Normal 11 2 2 4 3 2 3" xfId="57639"/>
    <cellStyle name="Normal 11 2 2 4 3 3" xfId="57640"/>
    <cellStyle name="Normal 11 2 2 4 3 3 2" xfId="57641"/>
    <cellStyle name="Normal 11 2 2 4 3 3 3" xfId="57642"/>
    <cellStyle name="Normal 11 2 2 4 3 4" xfId="57643"/>
    <cellStyle name="Normal 11 2 2 4 3 4 2" xfId="57644"/>
    <cellStyle name="Normal 11 2 2 4 3 5" xfId="57645"/>
    <cellStyle name="Normal 11 2 2 4 3 6" xfId="57646"/>
    <cellStyle name="Normal 11 2 2 4 4" xfId="57647"/>
    <cellStyle name="Normal 11 2 2 4 4 2" xfId="57648"/>
    <cellStyle name="Normal 11 2 2 4 4 2 2" xfId="57649"/>
    <cellStyle name="Normal 11 2 2 4 4 2 3" xfId="57650"/>
    <cellStyle name="Normal 11 2 2 4 4 3" xfId="57651"/>
    <cellStyle name="Normal 11 2 2 4 4 3 2" xfId="57652"/>
    <cellStyle name="Normal 11 2 2 4 4 4" xfId="57653"/>
    <cellStyle name="Normal 11 2 2 4 4 5" xfId="57654"/>
    <cellStyle name="Normal 11 2 2 4 5" xfId="57655"/>
    <cellStyle name="Normal 11 2 2 4 5 2" xfId="57656"/>
    <cellStyle name="Normal 11 2 2 4 5 3" xfId="57657"/>
    <cellStyle name="Normal 11 2 2 4 6" xfId="57658"/>
    <cellStyle name="Normal 11 2 2 4 6 2" xfId="57659"/>
    <cellStyle name="Normal 11 2 2 4 6 3" xfId="57660"/>
    <cellStyle name="Normal 11 2 2 4 7" xfId="57661"/>
    <cellStyle name="Normal 11 2 2 4 7 2" xfId="57662"/>
    <cellStyle name="Normal 11 2 2 4 8" xfId="57663"/>
    <cellStyle name="Normal 11 2 2 4 9" xfId="57664"/>
    <cellStyle name="Normal 11 2 2 5" xfId="57665"/>
    <cellStyle name="Normal 11 2 2 5 2" xfId="57666"/>
    <cellStyle name="Normal 11 2 2 5 2 2" xfId="57667"/>
    <cellStyle name="Normal 11 2 2 5 2 2 2" xfId="57668"/>
    <cellStyle name="Normal 11 2 2 5 2 2 3" xfId="57669"/>
    <cellStyle name="Normal 11 2 2 5 2 3" xfId="57670"/>
    <cellStyle name="Normal 11 2 2 5 2 3 2" xfId="57671"/>
    <cellStyle name="Normal 11 2 2 5 2 3 3" xfId="57672"/>
    <cellStyle name="Normal 11 2 2 5 2 4" xfId="57673"/>
    <cellStyle name="Normal 11 2 2 5 2 4 2" xfId="57674"/>
    <cellStyle name="Normal 11 2 2 5 2 5" xfId="57675"/>
    <cellStyle name="Normal 11 2 2 5 2 6" xfId="57676"/>
    <cellStyle name="Normal 11 2 2 5 3" xfId="57677"/>
    <cellStyle name="Normal 11 2 2 5 3 2" xfId="57678"/>
    <cellStyle name="Normal 11 2 2 5 3 2 2" xfId="57679"/>
    <cellStyle name="Normal 11 2 2 5 3 2 3" xfId="57680"/>
    <cellStyle name="Normal 11 2 2 5 3 3" xfId="57681"/>
    <cellStyle name="Normal 11 2 2 5 3 3 2" xfId="57682"/>
    <cellStyle name="Normal 11 2 2 5 3 3 3" xfId="57683"/>
    <cellStyle name="Normal 11 2 2 5 3 4" xfId="57684"/>
    <cellStyle name="Normal 11 2 2 5 3 4 2" xfId="57685"/>
    <cellStyle name="Normal 11 2 2 5 3 5" xfId="57686"/>
    <cellStyle name="Normal 11 2 2 5 3 6" xfId="57687"/>
    <cellStyle name="Normal 11 2 2 5 4" xfId="57688"/>
    <cellStyle name="Normal 11 2 2 5 4 2" xfId="57689"/>
    <cellStyle name="Normal 11 2 2 5 4 2 2" xfId="57690"/>
    <cellStyle name="Normal 11 2 2 5 4 2 3" xfId="57691"/>
    <cellStyle name="Normal 11 2 2 5 4 3" xfId="57692"/>
    <cellStyle name="Normal 11 2 2 5 4 3 2" xfId="57693"/>
    <cellStyle name="Normal 11 2 2 5 4 4" xfId="57694"/>
    <cellStyle name="Normal 11 2 2 5 4 5" xfId="57695"/>
    <cellStyle name="Normal 11 2 2 5 5" xfId="57696"/>
    <cellStyle name="Normal 11 2 2 5 5 2" xfId="57697"/>
    <cellStyle name="Normal 11 2 2 5 5 3" xfId="57698"/>
    <cellStyle name="Normal 11 2 2 5 6" xfId="57699"/>
    <cellStyle name="Normal 11 2 2 5 6 2" xfId="57700"/>
    <cellStyle name="Normal 11 2 2 5 6 3" xfId="57701"/>
    <cellStyle name="Normal 11 2 2 5 7" xfId="57702"/>
    <cellStyle name="Normal 11 2 2 5 7 2" xfId="57703"/>
    <cellStyle name="Normal 11 2 2 5 8" xfId="57704"/>
    <cellStyle name="Normal 11 2 2 5 9" xfId="57705"/>
    <cellStyle name="Normal 11 2 2 6" xfId="57706"/>
    <cellStyle name="Normal 11 2 2 6 2" xfId="57707"/>
    <cellStyle name="Normal 11 2 2 6 2 2" xfId="57708"/>
    <cellStyle name="Normal 11 2 2 6 2 3" xfId="57709"/>
    <cellStyle name="Normal 11 2 2 6 3" xfId="57710"/>
    <cellStyle name="Normal 11 2 2 6 3 2" xfId="57711"/>
    <cellStyle name="Normal 11 2 2 6 3 3" xfId="57712"/>
    <cellStyle name="Normal 11 2 2 6 4" xfId="57713"/>
    <cellStyle name="Normal 11 2 2 6 4 2" xfId="57714"/>
    <cellStyle name="Normal 11 2 2 6 5" xfId="57715"/>
    <cellStyle name="Normal 11 2 2 6 6" xfId="57716"/>
    <cellStyle name="Normal 11 2 2 7" xfId="57717"/>
    <cellStyle name="Normal 11 2 2 7 2" xfId="57718"/>
    <cellStyle name="Normal 11 2 2 7 2 2" xfId="57719"/>
    <cellStyle name="Normal 11 2 2 7 2 3" xfId="57720"/>
    <cellStyle name="Normal 11 2 2 7 3" xfId="57721"/>
    <cellStyle name="Normal 11 2 2 7 3 2" xfId="57722"/>
    <cellStyle name="Normal 11 2 2 7 3 3" xfId="57723"/>
    <cellStyle name="Normal 11 2 2 7 4" xfId="57724"/>
    <cellStyle name="Normal 11 2 2 7 4 2" xfId="57725"/>
    <cellStyle name="Normal 11 2 2 7 5" xfId="57726"/>
    <cellStyle name="Normal 11 2 2 7 6" xfId="57727"/>
    <cellStyle name="Normal 11 2 2 8" xfId="57728"/>
    <cellStyle name="Normal 11 2 2 8 2" xfId="57729"/>
    <cellStyle name="Normal 11 2 2 8 2 2" xfId="57730"/>
    <cellStyle name="Normal 11 2 2 8 2 3" xfId="57731"/>
    <cellStyle name="Normal 11 2 2 8 3" xfId="57732"/>
    <cellStyle name="Normal 11 2 2 8 3 2" xfId="57733"/>
    <cellStyle name="Normal 11 2 2 8 4" xfId="57734"/>
    <cellStyle name="Normal 11 2 2 8 5" xfId="57735"/>
    <cellStyle name="Normal 11 2 2 9" xfId="57736"/>
    <cellStyle name="Normal 11 2 2 9 2" xfId="57737"/>
    <cellStyle name="Normal 11 2 2 9 3" xfId="57738"/>
    <cellStyle name="Normal 11 2 3" xfId="57739"/>
    <cellStyle name="Normal 11 2 3 10" xfId="57740"/>
    <cellStyle name="Normal 11 2 3 10 2" xfId="57741"/>
    <cellStyle name="Normal 11 2 3 11" xfId="57742"/>
    <cellStyle name="Normal 11 2 3 12" xfId="57743"/>
    <cellStyle name="Normal 11 2 3 2" xfId="57744"/>
    <cellStyle name="Normal 11 2 3 2 10" xfId="57745"/>
    <cellStyle name="Normal 11 2 3 2 2" xfId="57746"/>
    <cellStyle name="Normal 11 2 3 2 2 2" xfId="57747"/>
    <cellStyle name="Normal 11 2 3 2 2 2 2" xfId="57748"/>
    <cellStyle name="Normal 11 2 3 2 2 2 2 2" xfId="57749"/>
    <cellStyle name="Normal 11 2 3 2 2 2 2 3" xfId="57750"/>
    <cellStyle name="Normal 11 2 3 2 2 2 3" xfId="57751"/>
    <cellStyle name="Normal 11 2 3 2 2 2 3 2" xfId="57752"/>
    <cellStyle name="Normal 11 2 3 2 2 2 3 3" xfId="57753"/>
    <cellStyle name="Normal 11 2 3 2 2 2 4" xfId="57754"/>
    <cellStyle name="Normal 11 2 3 2 2 2 4 2" xfId="57755"/>
    <cellStyle name="Normal 11 2 3 2 2 2 5" xfId="57756"/>
    <cellStyle name="Normal 11 2 3 2 2 2 6" xfId="57757"/>
    <cellStyle name="Normal 11 2 3 2 2 3" xfId="57758"/>
    <cellStyle name="Normal 11 2 3 2 2 3 2" xfId="57759"/>
    <cellStyle name="Normal 11 2 3 2 2 3 2 2" xfId="57760"/>
    <cellStyle name="Normal 11 2 3 2 2 3 2 3" xfId="57761"/>
    <cellStyle name="Normal 11 2 3 2 2 3 3" xfId="57762"/>
    <cellStyle name="Normal 11 2 3 2 2 3 3 2" xfId="57763"/>
    <cellStyle name="Normal 11 2 3 2 2 3 3 3" xfId="57764"/>
    <cellStyle name="Normal 11 2 3 2 2 3 4" xfId="57765"/>
    <cellStyle name="Normal 11 2 3 2 2 3 4 2" xfId="57766"/>
    <cellStyle name="Normal 11 2 3 2 2 3 5" xfId="57767"/>
    <cellStyle name="Normal 11 2 3 2 2 3 6" xfId="57768"/>
    <cellStyle name="Normal 11 2 3 2 2 4" xfId="57769"/>
    <cellStyle name="Normal 11 2 3 2 2 4 2" xfId="57770"/>
    <cellStyle name="Normal 11 2 3 2 2 4 2 2" xfId="57771"/>
    <cellStyle name="Normal 11 2 3 2 2 4 2 3" xfId="57772"/>
    <cellStyle name="Normal 11 2 3 2 2 4 3" xfId="57773"/>
    <cellStyle name="Normal 11 2 3 2 2 4 3 2" xfId="57774"/>
    <cellStyle name="Normal 11 2 3 2 2 4 4" xfId="57775"/>
    <cellStyle name="Normal 11 2 3 2 2 4 5" xfId="57776"/>
    <cellStyle name="Normal 11 2 3 2 2 5" xfId="57777"/>
    <cellStyle name="Normal 11 2 3 2 2 5 2" xfId="57778"/>
    <cellStyle name="Normal 11 2 3 2 2 5 3" xfId="57779"/>
    <cellStyle name="Normal 11 2 3 2 2 6" xfId="57780"/>
    <cellStyle name="Normal 11 2 3 2 2 6 2" xfId="57781"/>
    <cellStyle name="Normal 11 2 3 2 2 6 3" xfId="57782"/>
    <cellStyle name="Normal 11 2 3 2 2 7" xfId="57783"/>
    <cellStyle name="Normal 11 2 3 2 2 7 2" xfId="57784"/>
    <cellStyle name="Normal 11 2 3 2 2 8" xfId="57785"/>
    <cellStyle name="Normal 11 2 3 2 2 9" xfId="57786"/>
    <cellStyle name="Normal 11 2 3 2 3" xfId="57787"/>
    <cellStyle name="Normal 11 2 3 2 3 2" xfId="57788"/>
    <cellStyle name="Normal 11 2 3 2 3 2 2" xfId="57789"/>
    <cellStyle name="Normal 11 2 3 2 3 2 3" xfId="57790"/>
    <cellStyle name="Normal 11 2 3 2 3 3" xfId="57791"/>
    <cellStyle name="Normal 11 2 3 2 3 3 2" xfId="57792"/>
    <cellStyle name="Normal 11 2 3 2 3 3 3" xfId="57793"/>
    <cellStyle name="Normal 11 2 3 2 3 4" xfId="57794"/>
    <cellStyle name="Normal 11 2 3 2 3 4 2" xfId="57795"/>
    <cellStyle name="Normal 11 2 3 2 3 5" xfId="57796"/>
    <cellStyle name="Normal 11 2 3 2 3 6" xfId="57797"/>
    <cellStyle name="Normal 11 2 3 2 4" xfId="57798"/>
    <cellStyle name="Normal 11 2 3 2 4 2" xfId="57799"/>
    <cellStyle name="Normal 11 2 3 2 4 2 2" xfId="57800"/>
    <cellStyle name="Normal 11 2 3 2 4 2 3" xfId="57801"/>
    <cellStyle name="Normal 11 2 3 2 4 3" xfId="57802"/>
    <cellStyle name="Normal 11 2 3 2 4 3 2" xfId="57803"/>
    <cellStyle name="Normal 11 2 3 2 4 3 3" xfId="57804"/>
    <cellStyle name="Normal 11 2 3 2 4 4" xfId="57805"/>
    <cellStyle name="Normal 11 2 3 2 4 4 2" xfId="57806"/>
    <cellStyle name="Normal 11 2 3 2 4 5" xfId="57807"/>
    <cellStyle name="Normal 11 2 3 2 4 6" xfId="57808"/>
    <cellStyle name="Normal 11 2 3 2 5" xfId="57809"/>
    <cellStyle name="Normal 11 2 3 2 5 2" xfId="57810"/>
    <cellStyle name="Normal 11 2 3 2 5 2 2" xfId="57811"/>
    <cellStyle name="Normal 11 2 3 2 5 2 3" xfId="57812"/>
    <cellStyle name="Normal 11 2 3 2 5 3" xfId="57813"/>
    <cellStyle name="Normal 11 2 3 2 5 3 2" xfId="57814"/>
    <cellStyle name="Normal 11 2 3 2 5 4" xfId="57815"/>
    <cellStyle name="Normal 11 2 3 2 5 5" xfId="57816"/>
    <cellStyle name="Normal 11 2 3 2 6" xfId="57817"/>
    <cellStyle name="Normal 11 2 3 2 6 2" xfId="57818"/>
    <cellStyle name="Normal 11 2 3 2 6 3" xfId="57819"/>
    <cellStyle name="Normal 11 2 3 2 7" xfId="57820"/>
    <cellStyle name="Normal 11 2 3 2 7 2" xfId="57821"/>
    <cellStyle name="Normal 11 2 3 2 7 3" xfId="57822"/>
    <cellStyle name="Normal 11 2 3 2 8" xfId="57823"/>
    <cellStyle name="Normal 11 2 3 2 8 2" xfId="57824"/>
    <cellStyle name="Normal 11 2 3 2 9" xfId="57825"/>
    <cellStyle name="Normal 11 2 3 3" xfId="57826"/>
    <cellStyle name="Normal 11 2 3 3 2" xfId="57827"/>
    <cellStyle name="Normal 11 2 3 3 2 2" xfId="57828"/>
    <cellStyle name="Normal 11 2 3 3 2 2 2" xfId="57829"/>
    <cellStyle name="Normal 11 2 3 3 2 2 3" xfId="57830"/>
    <cellStyle name="Normal 11 2 3 3 2 3" xfId="57831"/>
    <cellStyle name="Normal 11 2 3 3 2 3 2" xfId="57832"/>
    <cellStyle name="Normal 11 2 3 3 2 3 3" xfId="57833"/>
    <cellStyle name="Normal 11 2 3 3 2 4" xfId="57834"/>
    <cellStyle name="Normal 11 2 3 3 2 4 2" xfId="57835"/>
    <cellStyle name="Normal 11 2 3 3 2 5" xfId="57836"/>
    <cellStyle name="Normal 11 2 3 3 2 6" xfId="57837"/>
    <cellStyle name="Normal 11 2 3 3 3" xfId="57838"/>
    <cellStyle name="Normal 11 2 3 3 3 2" xfId="57839"/>
    <cellStyle name="Normal 11 2 3 3 3 2 2" xfId="57840"/>
    <cellStyle name="Normal 11 2 3 3 3 2 3" xfId="57841"/>
    <cellStyle name="Normal 11 2 3 3 3 3" xfId="57842"/>
    <cellStyle name="Normal 11 2 3 3 3 3 2" xfId="57843"/>
    <cellStyle name="Normal 11 2 3 3 3 3 3" xfId="57844"/>
    <cellStyle name="Normal 11 2 3 3 3 4" xfId="57845"/>
    <cellStyle name="Normal 11 2 3 3 3 4 2" xfId="57846"/>
    <cellStyle name="Normal 11 2 3 3 3 5" xfId="57847"/>
    <cellStyle name="Normal 11 2 3 3 3 6" xfId="57848"/>
    <cellStyle name="Normal 11 2 3 3 4" xfId="57849"/>
    <cellStyle name="Normal 11 2 3 3 4 2" xfId="57850"/>
    <cellStyle name="Normal 11 2 3 3 4 2 2" xfId="57851"/>
    <cellStyle name="Normal 11 2 3 3 4 2 3" xfId="57852"/>
    <cellStyle name="Normal 11 2 3 3 4 3" xfId="57853"/>
    <cellStyle name="Normal 11 2 3 3 4 3 2" xfId="57854"/>
    <cellStyle name="Normal 11 2 3 3 4 4" xfId="57855"/>
    <cellStyle name="Normal 11 2 3 3 4 5" xfId="57856"/>
    <cellStyle name="Normal 11 2 3 3 5" xfId="57857"/>
    <cellStyle name="Normal 11 2 3 3 5 2" xfId="57858"/>
    <cellStyle name="Normal 11 2 3 3 5 3" xfId="57859"/>
    <cellStyle name="Normal 11 2 3 3 6" xfId="57860"/>
    <cellStyle name="Normal 11 2 3 3 6 2" xfId="57861"/>
    <cellStyle name="Normal 11 2 3 3 6 3" xfId="57862"/>
    <cellStyle name="Normal 11 2 3 3 7" xfId="57863"/>
    <cellStyle name="Normal 11 2 3 3 7 2" xfId="57864"/>
    <cellStyle name="Normal 11 2 3 3 8" xfId="57865"/>
    <cellStyle name="Normal 11 2 3 3 9" xfId="57866"/>
    <cellStyle name="Normal 11 2 3 4" xfId="57867"/>
    <cellStyle name="Normal 11 2 3 4 2" xfId="57868"/>
    <cellStyle name="Normal 11 2 3 4 2 2" xfId="57869"/>
    <cellStyle name="Normal 11 2 3 4 2 2 2" xfId="57870"/>
    <cellStyle name="Normal 11 2 3 4 2 2 3" xfId="57871"/>
    <cellStyle name="Normal 11 2 3 4 2 3" xfId="57872"/>
    <cellStyle name="Normal 11 2 3 4 2 3 2" xfId="57873"/>
    <cellStyle name="Normal 11 2 3 4 2 3 3" xfId="57874"/>
    <cellStyle name="Normal 11 2 3 4 2 4" xfId="57875"/>
    <cellStyle name="Normal 11 2 3 4 2 4 2" xfId="57876"/>
    <cellStyle name="Normal 11 2 3 4 2 5" xfId="57877"/>
    <cellStyle name="Normal 11 2 3 4 2 6" xfId="57878"/>
    <cellStyle name="Normal 11 2 3 4 3" xfId="57879"/>
    <cellStyle name="Normal 11 2 3 4 3 2" xfId="57880"/>
    <cellStyle name="Normal 11 2 3 4 3 2 2" xfId="57881"/>
    <cellStyle name="Normal 11 2 3 4 3 2 3" xfId="57882"/>
    <cellStyle name="Normal 11 2 3 4 3 3" xfId="57883"/>
    <cellStyle name="Normal 11 2 3 4 3 3 2" xfId="57884"/>
    <cellStyle name="Normal 11 2 3 4 3 3 3" xfId="57885"/>
    <cellStyle name="Normal 11 2 3 4 3 4" xfId="57886"/>
    <cellStyle name="Normal 11 2 3 4 3 4 2" xfId="57887"/>
    <cellStyle name="Normal 11 2 3 4 3 5" xfId="57888"/>
    <cellStyle name="Normal 11 2 3 4 3 6" xfId="57889"/>
    <cellStyle name="Normal 11 2 3 4 4" xfId="57890"/>
    <cellStyle name="Normal 11 2 3 4 4 2" xfId="57891"/>
    <cellStyle name="Normal 11 2 3 4 4 2 2" xfId="57892"/>
    <cellStyle name="Normal 11 2 3 4 4 2 3" xfId="57893"/>
    <cellStyle name="Normal 11 2 3 4 4 3" xfId="57894"/>
    <cellStyle name="Normal 11 2 3 4 4 3 2" xfId="57895"/>
    <cellStyle name="Normal 11 2 3 4 4 4" xfId="57896"/>
    <cellStyle name="Normal 11 2 3 4 4 5" xfId="57897"/>
    <cellStyle name="Normal 11 2 3 4 5" xfId="57898"/>
    <cellStyle name="Normal 11 2 3 4 5 2" xfId="57899"/>
    <cellStyle name="Normal 11 2 3 4 5 3" xfId="57900"/>
    <cellStyle name="Normal 11 2 3 4 6" xfId="57901"/>
    <cellStyle name="Normal 11 2 3 4 6 2" xfId="57902"/>
    <cellStyle name="Normal 11 2 3 4 6 3" xfId="57903"/>
    <cellStyle name="Normal 11 2 3 4 7" xfId="57904"/>
    <cellStyle name="Normal 11 2 3 4 7 2" xfId="57905"/>
    <cellStyle name="Normal 11 2 3 4 8" xfId="57906"/>
    <cellStyle name="Normal 11 2 3 4 9" xfId="57907"/>
    <cellStyle name="Normal 11 2 3 5" xfId="57908"/>
    <cellStyle name="Normal 11 2 3 5 2" xfId="57909"/>
    <cellStyle name="Normal 11 2 3 5 2 2" xfId="57910"/>
    <cellStyle name="Normal 11 2 3 5 2 3" xfId="57911"/>
    <cellStyle name="Normal 11 2 3 5 3" xfId="57912"/>
    <cellStyle name="Normal 11 2 3 5 3 2" xfId="57913"/>
    <cellStyle name="Normal 11 2 3 5 3 3" xfId="57914"/>
    <cellStyle name="Normal 11 2 3 5 4" xfId="57915"/>
    <cellStyle name="Normal 11 2 3 5 4 2" xfId="57916"/>
    <cellStyle name="Normal 11 2 3 5 5" xfId="57917"/>
    <cellStyle name="Normal 11 2 3 5 6" xfId="57918"/>
    <cellStyle name="Normal 11 2 3 6" xfId="57919"/>
    <cellStyle name="Normal 11 2 3 6 2" xfId="57920"/>
    <cellStyle name="Normal 11 2 3 6 2 2" xfId="57921"/>
    <cellStyle name="Normal 11 2 3 6 2 3" xfId="57922"/>
    <cellStyle name="Normal 11 2 3 6 3" xfId="57923"/>
    <cellStyle name="Normal 11 2 3 6 3 2" xfId="57924"/>
    <cellStyle name="Normal 11 2 3 6 3 3" xfId="57925"/>
    <cellStyle name="Normal 11 2 3 6 4" xfId="57926"/>
    <cellStyle name="Normal 11 2 3 6 4 2" xfId="57927"/>
    <cellStyle name="Normal 11 2 3 6 5" xfId="57928"/>
    <cellStyle name="Normal 11 2 3 6 6" xfId="57929"/>
    <cellStyle name="Normal 11 2 3 7" xfId="57930"/>
    <cellStyle name="Normal 11 2 3 7 2" xfId="57931"/>
    <cellStyle name="Normal 11 2 3 7 2 2" xfId="57932"/>
    <cellStyle name="Normal 11 2 3 7 2 3" xfId="57933"/>
    <cellStyle name="Normal 11 2 3 7 3" xfId="57934"/>
    <cellStyle name="Normal 11 2 3 7 3 2" xfId="57935"/>
    <cellStyle name="Normal 11 2 3 7 4" xfId="57936"/>
    <cellStyle name="Normal 11 2 3 7 5" xfId="57937"/>
    <cellStyle name="Normal 11 2 3 8" xfId="57938"/>
    <cellStyle name="Normal 11 2 3 8 2" xfId="57939"/>
    <cellStyle name="Normal 11 2 3 8 3" xfId="57940"/>
    <cellStyle name="Normal 11 2 3 9" xfId="57941"/>
    <cellStyle name="Normal 11 2 3 9 2" xfId="57942"/>
    <cellStyle name="Normal 11 2 3 9 3" xfId="57943"/>
    <cellStyle name="Normal 11 2 4" xfId="57944"/>
    <cellStyle name="Normal 11 2 4 10" xfId="57945"/>
    <cellStyle name="Normal 11 2 4 2" xfId="57946"/>
    <cellStyle name="Normal 11 2 4 2 2" xfId="57947"/>
    <cellStyle name="Normal 11 2 4 2 2 2" xfId="57948"/>
    <cellStyle name="Normal 11 2 4 2 2 2 2" xfId="57949"/>
    <cellStyle name="Normal 11 2 4 2 2 2 3" xfId="57950"/>
    <cellStyle name="Normal 11 2 4 2 2 3" xfId="57951"/>
    <cellStyle name="Normal 11 2 4 2 2 3 2" xfId="57952"/>
    <cellStyle name="Normal 11 2 4 2 2 3 3" xfId="57953"/>
    <cellStyle name="Normal 11 2 4 2 2 4" xfId="57954"/>
    <cellStyle name="Normal 11 2 4 2 2 4 2" xfId="57955"/>
    <cellStyle name="Normal 11 2 4 2 2 5" xfId="57956"/>
    <cellStyle name="Normal 11 2 4 2 2 6" xfId="57957"/>
    <cellStyle name="Normal 11 2 4 2 3" xfId="57958"/>
    <cellStyle name="Normal 11 2 4 2 3 2" xfId="57959"/>
    <cellStyle name="Normal 11 2 4 2 3 2 2" xfId="57960"/>
    <cellStyle name="Normal 11 2 4 2 3 2 3" xfId="57961"/>
    <cellStyle name="Normal 11 2 4 2 3 3" xfId="57962"/>
    <cellStyle name="Normal 11 2 4 2 3 3 2" xfId="57963"/>
    <cellStyle name="Normal 11 2 4 2 3 3 3" xfId="57964"/>
    <cellStyle name="Normal 11 2 4 2 3 4" xfId="57965"/>
    <cellStyle name="Normal 11 2 4 2 3 4 2" xfId="57966"/>
    <cellStyle name="Normal 11 2 4 2 3 5" xfId="57967"/>
    <cellStyle name="Normal 11 2 4 2 3 6" xfId="57968"/>
    <cellStyle name="Normal 11 2 4 2 4" xfId="57969"/>
    <cellStyle name="Normal 11 2 4 2 4 2" xfId="57970"/>
    <cellStyle name="Normal 11 2 4 2 4 2 2" xfId="57971"/>
    <cellStyle name="Normal 11 2 4 2 4 2 3" xfId="57972"/>
    <cellStyle name="Normal 11 2 4 2 4 3" xfId="57973"/>
    <cellStyle name="Normal 11 2 4 2 4 3 2" xfId="57974"/>
    <cellStyle name="Normal 11 2 4 2 4 4" xfId="57975"/>
    <cellStyle name="Normal 11 2 4 2 4 5" xfId="57976"/>
    <cellStyle name="Normal 11 2 4 2 5" xfId="57977"/>
    <cellStyle name="Normal 11 2 4 2 5 2" xfId="57978"/>
    <cellStyle name="Normal 11 2 4 2 5 3" xfId="57979"/>
    <cellStyle name="Normal 11 2 4 2 6" xfId="57980"/>
    <cellStyle name="Normal 11 2 4 2 6 2" xfId="57981"/>
    <cellStyle name="Normal 11 2 4 2 6 3" xfId="57982"/>
    <cellStyle name="Normal 11 2 4 2 7" xfId="57983"/>
    <cellStyle name="Normal 11 2 4 2 7 2" xfId="57984"/>
    <cellStyle name="Normal 11 2 4 2 8" xfId="57985"/>
    <cellStyle name="Normal 11 2 4 2 9" xfId="57986"/>
    <cellStyle name="Normal 11 2 4 3" xfId="57987"/>
    <cellStyle name="Normal 11 2 4 3 2" xfId="57988"/>
    <cellStyle name="Normal 11 2 4 3 2 2" xfId="57989"/>
    <cellStyle name="Normal 11 2 4 3 2 3" xfId="57990"/>
    <cellStyle name="Normal 11 2 4 3 3" xfId="57991"/>
    <cellStyle name="Normal 11 2 4 3 3 2" xfId="57992"/>
    <cellStyle name="Normal 11 2 4 3 3 3" xfId="57993"/>
    <cellStyle name="Normal 11 2 4 3 4" xfId="57994"/>
    <cellStyle name="Normal 11 2 4 3 4 2" xfId="57995"/>
    <cellStyle name="Normal 11 2 4 3 5" xfId="57996"/>
    <cellStyle name="Normal 11 2 4 3 6" xfId="57997"/>
    <cellStyle name="Normal 11 2 4 4" xfId="57998"/>
    <cellStyle name="Normal 11 2 4 4 2" xfId="57999"/>
    <cellStyle name="Normal 11 2 4 4 2 2" xfId="58000"/>
    <cellStyle name="Normal 11 2 4 4 2 3" xfId="58001"/>
    <cellStyle name="Normal 11 2 4 4 3" xfId="58002"/>
    <cellStyle name="Normal 11 2 4 4 3 2" xfId="58003"/>
    <cellStyle name="Normal 11 2 4 4 3 3" xfId="58004"/>
    <cellStyle name="Normal 11 2 4 4 4" xfId="58005"/>
    <cellStyle name="Normal 11 2 4 4 4 2" xfId="58006"/>
    <cellStyle name="Normal 11 2 4 4 5" xfId="58007"/>
    <cellStyle name="Normal 11 2 4 4 6" xfId="58008"/>
    <cellStyle name="Normal 11 2 4 5" xfId="58009"/>
    <cellStyle name="Normal 11 2 4 5 2" xfId="58010"/>
    <cellStyle name="Normal 11 2 4 5 2 2" xfId="58011"/>
    <cellStyle name="Normal 11 2 4 5 2 3" xfId="58012"/>
    <cellStyle name="Normal 11 2 4 5 3" xfId="58013"/>
    <cellStyle name="Normal 11 2 4 5 3 2" xfId="58014"/>
    <cellStyle name="Normal 11 2 4 5 4" xfId="58015"/>
    <cellStyle name="Normal 11 2 4 5 5" xfId="58016"/>
    <cellStyle name="Normal 11 2 4 6" xfId="58017"/>
    <cellStyle name="Normal 11 2 4 6 2" xfId="58018"/>
    <cellStyle name="Normal 11 2 4 6 3" xfId="58019"/>
    <cellStyle name="Normal 11 2 4 7" xfId="58020"/>
    <cellStyle name="Normal 11 2 4 7 2" xfId="58021"/>
    <cellStyle name="Normal 11 2 4 7 3" xfId="58022"/>
    <cellStyle name="Normal 11 2 4 8" xfId="58023"/>
    <cellStyle name="Normal 11 2 4 8 2" xfId="58024"/>
    <cellStyle name="Normal 11 2 4 9" xfId="58025"/>
    <cellStyle name="Normal 11 2 5" xfId="58026"/>
    <cellStyle name="Normal 11 2 5 2" xfId="58027"/>
    <cellStyle name="Normal 11 2 5 2 2" xfId="58028"/>
    <cellStyle name="Normal 11 2 5 2 2 2" xfId="58029"/>
    <cellStyle name="Normal 11 2 5 2 2 3" xfId="58030"/>
    <cellStyle name="Normal 11 2 5 2 3" xfId="58031"/>
    <cellStyle name="Normal 11 2 5 2 3 2" xfId="58032"/>
    <cellStyle name="Normal 11 2 5 2 3 3" xfId="58033"/>
    <cellStyle name="Normal 11 2 5 2 4" xfId="58034"/>
    <cellStyle name="Normal 11 2 5 2 4 2" xfId="58035"/>
    <cellStyle name="Normal 11 2 5 2 5" xfId="58036"/>
    <cellStyle name="Normal 11 2 5 2 6" xfId="58037"/>
    <cellStyle name="Normal 11 2 5 3" xfId="58038"/>
    <cellStyle name="Normal 11 2 5 3 2" xfId="58039"/>
    <cellStyle name="Normal 11 2 5 3 2 2" xfId="58040"/>
    <cellStyle name="Normal 11 2 5 3 2 3" xfId="58041"/>
    <cellStyle name="Normal 11 2 5 3 3" xfId="58042"/>
    <cellStyle name="Normal 11 2 5 3 3 2" xfId="58043"/>
    <cellStyle name="Normal 11 2 5 3 3 3" xfId="58044"/>
    <cellStyle name="Normal 11 2 5 3 4" xfId="58045"/>
    <cellStyle name="Normal 11 2 5 3 4 2" xfId="58046"/>
    <cellStyle name="Normal 11 2 5 3 5" xfId="58047"/>
    <cellStyle name="Normal 11 2 5 3 6" xfId="58048"/>
    <cellStyle name="Normal 11 2 5 4" xfId="58049"/>
    <cellStyle name="Normal 11 2 5 4 2" xfId="58050"/>
    <cellStyle name="Normal 11 2 5 4 2 2" xfId="58051"/>
    <cellStyle name="Normal 11 2 5 4 2 3" xfId="58052"/>
    <cellStyle name="Normal 11 2 5 4 3" xfId="58053"/>
    <cellStyle name="Normal 11 2 5 4 3 2" xfId="58054"/>
    <cellStyle name="Normal 11 2 5 4 4" xfId="58055"/>
    <cellStyle name="Normal 11 2 5 4 5" xfId="58056"/>
    <cellStyle name="Normal 11 2 5 5" xfId="58057"/>
    <cellStyle name="Normal 11 2 5 5 2" xfId="58058"/>
    <cellStyle name="Normal 11 2 5 5 3" xfId="58059"/>
    <cellStyle name="Normal 11 2 5 6" xfId="58060"/>
    <cellStyle name="Normal 11 2 5 6 2" xfId="58061"/>
    <cellStyle name="Normal 11 2 5 6 3" xfId="58062"/>
    <cellStyle name="Normal 11 2 5 7" xfId="58063"/>
    <cellStyle name="Normal 11 2 5 7 2" xfId="58064"/>
    <cellStyle name="Normal 11 2 5 8" xfId="58065"/>
    <cellStyle name="Normal 11 2 5 9" xfId="58066"/>
    <cellStyle name="Normal 11 2 6" xfId="58067"/>
    <cellStyle name="Normal 11 2 6 2" xfId="58068"/>
    <cellStyle name="Normal 11 2 6 2 2" xfId="58069"/>
    <cellStyle name="Normal 11 2 6 2 2 2" xfId="58070"/>
    <cellStyle name="Normal 11 2 6 2 2 3" xfId="58071"/>
    <cellStyle name="Normal 11 2 6 2 3" xfId="58072"/>
    <cellStyle name="Normal 11 2 6 2 3 2" xfId="58073"/>
    <cellStyle name="Normal 11 2 6 2 3 3" xfId="58074"/>
    <cellStyle name="Normal 11 2 6 2 4" xfId="58075"/>
    <cellStyle name="Normal 11 2 6 2 4 2" xfId="58076"/>
    <cellStyle name="Normal 11 2 6 2 5" xfId="58077"/>
    <cellStyle name="Normal 11 2 6 2 6" xfId="58078"/>
    <cellStyle name="Normal 11 2 6 3" xfId="58079"/>
    <cellStyle name="Normal 11 2 6 3 2" xfId="58080"/>
    <cellStyle name="Normal 11 2 6 3 2 2" xfId="58081"/>
    <cellStyle name="Normal 11 2 6 3 2 3" xfId="58082"/>
    <cellStyle name="Normal 11 2 6 3 3" xfId="58083"/>
    <cellStyle name="Normal 11 2 6 3 3 2" xfId="58084"/>
    <cellStyle name="Normal 11 2 6 3 3 3" xfId="58085"/>
    <cellStyle name="Normal 11 2 6 3 4" xfId="58086"/>
    <cellStyle name="Normal 11 2 6 3 4 2" xfId="58087"/>
    <cellStyle name="Normal 11 2 6 3 5" xfId="58088"/>
    <cellStyle name="Normal 11 2 6 3 6" xfId="58089"/>
    <cellStyle name="Normal 11 2 6 4" xfId="58090"/>
    <cellStyle name="Normal 11 2 6 4 2" xfId="58091"/>
    <cellStyle name="Normal 11 2 6 4 2 2" xfId="58092"/>
    <cellStyle name="Normal 11 2 6 4 2 3" xfId="58093"/>
    <cellStyle name="Normal 11 2 6 4 3" xfId="58094"/>
    <cellStyle name="Normal 11 2 6 4 3 2" xfId="58095"/>
    <cellStyle name="Normal 11 2 6 4 4" xfId="58096"/>
    <cellStyle name="Normal 11 2 6 4 5" xfId="58097"/>
    <cellStyle name="Normal 11 2 6 5" xfId="58098"/>
    <cellStyle name="Normal 11 2 6 5 2" xfId="58099"/>
    <cellStyle name="Normal 11 2 6 5 3" xfId="58100"/>
    <cellStyle name="Normal 11 2 6 6" xfId="58101"/>
    <cellStyle name="Normal 11 2 6 6 2" xfId="58102"/>
    <cellStyle name="Normal 11 2 6 6 3" xfId="58103"/>
    <cellStyle name="Normal 11 2 6 7" xfId="58104"/>
    <cellStyle name="Normal 11 2 6 7 2" xfId="58105"/>
    <cellStyle name="Normal 11 2 6 8" xfId="58106"/>
    <cellStyle name="Normal 11 2 6 9" xfId="58107"/>
    <cellStyle name="Normal 11 2 7" xfId="58108"/>
    <cellStyle name="Normal 11 2 7 2" xfId="58109"/>
    <cellStyle name="Normal 11 2 7 2 2" xfId="58110"/>
    <cellStyle name="Normal 11 2 7 2 3" xfId="58111"/>
    <cellStyle name="Normal 11 2 7 3" xfId="58112"/>
    <cellStyle name="Normal 11 2 7 3 2" xfId="58113"/>
    <cellStyle name="Normal 11 2 7 3 3" xfId="58114"/>
    <cellStyle name="Normal 11 2 7 4" xfId="58115"/>
    <cellStyle name="Normal 11 2 7 4 2" xfId="58116"/>
    <cellStyle name="Normal 11 2 7 5" xfId="58117"/>
    <cellStyle name="Normal 11 2 7 6" xfId="58118"/>
    <cellStyle name="Normal 11 2 8" xfId="58119"/>
    <cellStyle name="Normal 11 2 8 2" xfId="58120"/>
    <cellStyle name="Normal 11 2 8 2 2" xfId="58121"/>
    <cellStyle name="Normal 11 2 8 2 3" xfId="58122"/>
    <cellStyle name="Normal 11 2 8 3" xfId="58123"/>
    <cellStyle name="Normal 11 2 8 3 2" xfId="58124"/>
    <cellStyle name="Normal 11 2 8 3 3" xfId="58125"/>
    <cellStyle name="Normal 11 2 8 4" xfId="58126"/>
    <cellStyle name="Normal 11 2 8 4 2" xfId="58127"/>
    <cellStyle name="Normal 11 2 8 5" xfId="58128"/>
    <cellStyle name="Normal 11 2 8 6" xfId="58129"/>
    <cellStyle name="Normal 11 2 9" xfId="58130"/>
    <cellStyle name="Normal 11 2 9 2" xfId="58131"/>
    <cellStyle name="Normal 11 2 9 2 2" xfId="58132"/>
    <cellStyle name="Normal 11 2 9 2 3" xfId="58133"/>
    <cellStyle name="Normal 11 2 9 3" xfId="58134"/>
    <cellStyle name="Normal 11 2 9 3 2" xfId="58135"/>
    <cellStyle name="Normal 11 2 9 4" xfId="58136"/>
    <cellStyle name="Normal 11 2 9 5" xfId="58137"/>
    <cellStyle name="Normal 11 3" xfId="10865"/>
    <cellStyle name="Normal 11 3 10" xfId="58138"/>
    <cellStyle name="Normal 11 3 10 2" xfId="58139"/>
    <cellStyle name="Normal 11 3 10 3" xfId="58140"/>
    <cellStyle name="Normal 11 3 11" xfId="58141"/>
    <cellStyle name="Normal 11 3 11 2" xfId="58142"/>
    <cellStyle name="Normal 11 3 12" xfId="58143"/>
    <cellStyle name="Normal 11 3 13" xfId="58144"/>
    <cellStyle name="Normal 11 3 2" xfId="58145"/>
    <cellStyle name="Normal 11 3 2 10" xfId="58146"/>
    <cellStyle name="Normal 11 3 2 10 2" xfId="58147"/>
    <cellStyle name="Normal 11 3 2 11" xfId="58148"/>
    <cellStyle name="Normal 11 3 2 12" xfId="58149"/>
    <cellStyle name="Normal 11 3 2 2" xfId="58150"/>
    <cellStyle name="Normal 11 3 2 2 10" xfId="58151"/>
    <cellStyle name="Normal 11 3 2 2 2" xfId="58152"/>
    <cellStyle name="Normal 11 3 2 2 2 2" xfId="58153"/>
    <cellStyle name="Normal 11 3 2 2 2 2 2" xfId="58154"/>
    <cellStyle name="Normal 11 3 2 2 2 2 2 2" xfId="58155"/>
    <cellStyle name="Normal 11 3 2 2 2 2 2 3" xfId="58156"/>
    <cellStyle name="Normal 11 3 2 2 2 2 3" xfId="58157"/>
    <cellStyle name="Normal 11 3 2 2 2 2 3 2" xfId="58158"/>
    <cellStyle name="Normal 11 3 2 2 2 2 3 3" xfId="58159"/>
    <cellStyle name="Normal 11 3 2 2 2 2 4" xfId="58160"/>
    <cellStyle name="Normal 11 3 2 2 2 2 4 2" xfId="58161"/>
    <cellStyle name="Normal 11 3 2 2 2 2 5" xfId="58162"/>
    <cellStyle name="Normal 11 3 2 2 2 2 6" xfId="58163"/>
    <cellStyle name="Normal 11 3 2 2 2 3" xfId="58164"/>
    <cellStyle name="Normal 11 3 2 2 2 3 2" xfId="58165"/>
    <cellStyle name="Normal 11 3 2 2 2 3 2 2" xfId="58166"/>
    <cellStyle name="Normal 11 3 2 2 2 3 2 3" xfId="58167"/>
    <cellStyle name="Normal 11 3 2 2 2 3 3" xfId="58168"/>
    <cellStyle name="Normal 11 3 2 2 2 3 3 2" xfId="58169"/>
    <cellStyle name="Normal 11 3 2 2 2 3 3 3" xfId="58170"/>
    <cellStyle name="Normal 11 3 2 2 2 3 4" xfId="58171"/>
    <cellStyle name="Normal 11 3 2 2 2 3 4 2" xfId="58172"/>
    <cellStyle name="Normal 11 3 2 2 2 3 5" xfId="58173"/>
    <cellStyle name="Normal 11 3 2 2 2 3 6" xfId="58174"/>
    <cellStyle name="Normal 11 3 2 2 2 4" xfId="58175"/>
    <cellStyle name="Normal 11 3 2 2 2 4 2" xfId="58176"/>
    <cellStyle name="Normal 11 3 2 2 2 4 2 2" xfId="58177"/>
    <cellStyle name="Normal 11 3 2 2 2 4 2 3" xfId="58178"/>
    <cellStyle name="Normal 11 3 2 2 2 4 3" xfId="58179"/>
    <cellStyle name="Normal 11 3 2 2 2 4 3 2" xfId="58180"/>
    <cellStyle name="Normal 11 3 2 2 2 4 4" xfId="58181"/>
    <cellStyle name="Normal 11 3 2 2 2 4 5" xfId="58182"/>
    <cellStyle name="Normal 11 3 2 2 2 5" xfId="58183"/>
    <cellStyle name="Normal 11 3 2 2 2 5 2" xfId="58184"/>
    <cellStyle name="Normal 11 3 2 2 2 5 3" xfId="58185"/>
    <cellStyle name="Normal 11 3 2 2 2 6" xfId="58186"/>
    <cellStyle name="Normal 11 3 2 2 2 6 2" xfId="58187"/>
    <cellStyle name="Normal 11 3 2 2 2 6 3" xfId="58188"/>
    <cellStyle name="Normal 11 3 2 2 2 7" xfId="58189"/>
    <cellStyle name="Normal 11 3 2 2 2 7 2" xfId="58190"/>
    <cellStyle name="Normal 11 3 2 2 2 8" xfId="58191"/>
    <cellStyle name="Normal 11 3 2 2 2 9" xfId="58192"/>
    <cellStyle name="Normal 11 3 2 2 3" xfId="58193"/>
    <cellStyle name="Normal 11 3 2 2 3 2" xfId="58194"/>
    <cellStyle name="Normal 11 3 2 2 3 2 2" xfId="58195"/>
    <cellStyle name="Normal 11 3 2 2 3 2 3" xfId="58196"/>
    <cellStyle name="Normal 11 3 2 2 3 3" xfId="58197"/>
    <cellStyle name="Normal 11 3 2 2 3 3 2" xfId="58198"/>
    <cellStyle name="Normal 11 3 2 2 3 3 3" xfId="58199"/>
    <cellStyle name="Normal 11 3 2 2 3 4" xfId="58200"/>
    <cellStyle name="Normal 11 3 2 2 3 4 2" xfId="58201"/>
    <cellStyle name="Normal 11 3 2 2 3 5" xfId="58202"/>
    <cellStyle name="Normal 11 3 2 2 3 6" xfId="58203"/>
    <cellStyle name="Normal 11 3 2 2 4" xfId="58204"/>
    <cellStyle name="Normal 11 3 2 2 4 2" xfId="58205"/>
    <cellStyle name="Normal 11 3 2 2 4 2 2" xfId="58206"/>
    <cellStyle name="Normal 11 3 2 2 4 2 3" xfId="58207"/>
    <cellStyle name="Normal 11 3 2 2 4 3" xfId="58208"/>
    <cellStyle name="Normal 11 3 2 2 4 3 2" xfId="58209"/>
    <cellStyle name="Normal 11 3 2 2 4 3 3" xfId="58210"/>
    <cellStyle name="Normal 11 3 2 2 4 4" xfId="58211"/>
    <cellStyle name="Normal 11 3 2 2 4 4 2" xfId="58212"/>
    <cellStyle name="Normal 11 3 2 2 4 5" xfId="58213"/>
    <cellStyle name="Normal 11 3 2 2 4 6" xfId="58214"/>
    <cellStyle name="Normal 11 3 2 2 5" xfId="58215"/>
    <cellStyle name="Normal 11 3 2 2 5 2" xfId="58216"/>
    <cellStyle name="Normal 11 3 2 2 5 2 2" xfId="58217"/>
    <cellStyle name="Normal 11 3 2 2 5 2 3" xfId="58218"/>
    <cellStyle name="Normal 11 3 2 2 5 3" xfId="58219"/>
    <cellStyle name="Normal 11 3 2 2 5 3 2" xfId="58220"/>
    <cellStyle name="Normal 11 3 2 2 5 4" xfId="58221"/>
    <cellStyle name="Normal 11 3 2 2 5 5" xfId="58222"/>
    <cellStyle name="Normal 11 3 2 2 6" xfId="58223"/>
    <cellStyle name="Normal 11 3 2 2 6 2" xfId="58224"/>
    <cellStyle name="Normal 11 3 2 2 6 3" xfId="58225"/>
    <cellStyle name="Normal 11 3 2 2 7" xfId="58226"/>
    <cellStyle name="Normal 11 3 2 2 7 2" xfId="58227"/>
    <cellStyle name="Normal 11 3 2 2 7 3" xfId="58228"/>
    <cellStyle name="Normal 11 3 2 2 8" xfId="58229"/>
    <cellStyle name="Normal 11 3 2 2 8 2" xfId="58230"/>
    <cellStyle name="Normal 11 3 2 2 9" xfId="58231"/>
    <cellStyle name="Normal 11 3 2 3" xfId="58232"/>
    <cellStyle name="Normal 11 3 2 3 2" xfId="58233"/>
    <cellStyle name="Normal 11 3 2 3 2 2" xfId="58234"/>
    <cellStyle name="Normal 11 3 2 3 2 2 2" xfId="58235"/>
    <cellStyle name="Normal 11 3 2 3 2 2 3" xfId="58236"/>
    <cellStyle name="Normal 11 3 2 3 2 3" xfId="58237"/>
    <cellStyle name="Normal 11 3 2 3 2 3 2" xfId="58238"/>
    <cellStyle name="Normal 11 3 2 3 2 3 3" xfId="58239"/>
    <cellStyle name="Normal 11 3 2 3 2 4" xfId="58240"/>
    <cellStyle name="Normal 11 3 2 3 2 4 2" xfId="58241"/>
    <cellStyle name="Normal 11 3 2 3 2 5" xfId="58242"/>
    <cellStyle name="Normal 11 3 2 3 2 6" xfId="58243"/>
    <cellStyle name="Normal 11 3 2 3 3" xfId="58244"/>
    <cellStyle name="Normal 11 3 2 3 3 2" xfId="58245"/>
    <cellStyle name="Normal 11 3 2 3 3 2 2" xfId="58246"/>
    <cellStyle name="Normal 11 3 2 3 3 2 3" xfId="58247"/>
    <cellStyle name="Normal 11 3 2 3 3 3" xfId="58248"/>
    <cellStyle name="Normal 11 3 2 3 3 3 2" xfId="58249"/>
    <cellStyle name="Normal 11 3 2 3 3 3 3" xfId="58250"/>
    <cellStyle name="Normal 11 3 2 3 3 4" xfId="58251"/>
    <cellStyle name="Normal 11 3 2 3 3 4 2" xfId="58252"/>
    <cellStyle name="Normal 11 3 2 3 3 5" xfId="58253"/>
    <cellStyle name="Normal 11 3 2 3 3 6" xfId="58254"/>
    <cellStyle name="Normal 11 3 2 3 4" xfId="58255"/>
    <cellStyle name="Normal 11 3 2 3 4 2" xfId="58256"/>
    <cellStyle name="Normal 11 3 2 3 4 2 2" xfId="58257"/>
    <cellStyle name="Normal 11 3 2 3 4 2 3" xfId="58258"/>
    <cellStyle name="Normal 11 3 2 3 4 3" xfId="58259"/>
    <cellStyle name="Normal 11 3 2 3 4 3 2" xfId="58260"/>
    <cellStyle name="Normal 11 3 2 3 4 4" xfId="58261"/>
    <cellStyle name="Normal 11 3 2 3 4 5" xfId="58262"/>
    <cellStyle name="Normal 11 3 2 3 5" xfId="58263"/>
    <cellStyle name="Normal 11 3 2 3 5 2" xfId="58264"/>
    <cellStyle name="Normal 11 3 2 3 5 3" xfId="58265"/>
    <cellStyle name="Normal 11 3 2 3 6" xfId="58266"/>
    <cellStyle name="Normal 11 3 2 3 6 2" xfId="58267"/>
    <cellStyle name="Normal 11 3 2 3 6 3" xfId="58268"/>
    <cellStyle name="Normal 11 3 2 3 7" xfId="58269"/>
    <cellStyle name="Normal 11 3 2 3 7 2" xfId="58270"/>
    <cellStyle name="Normal 11 3 2 3 8" xfId="58271"/>
    <cellStyle name="Normal 11 3 2 3 9" xfId="58272"/>
    <cellStyle name="Normal 11 3 2 4" xfId="58273"/>
    <cellStyle name="Normal 11 3 2 4 2" xfId="58274"/>
    <cellStyle name="Normal 11 3 2 4 2 2" xfId="58275"/>
    <cellStyle name="Normal 11 3 2 4 2 2 2" xfId="58276"/>
    <cellStyle name="Normal 11 3 2 4 2 2 3" xfId="58277"/>
    <cellStyle name="Normal 11 3 2 4 2 3" xfId="58278"/>
    <cellStyle name="Normal 11 3 2 4 2 3 2" xfId="58279"/>
    <cellStyle name="Normal 11 3 2 4 2 3 3" xfId="58280"/>
    <cellStyle name="Normal 11 3 2 4 2 4" xfId="58281"/>
    <cellStyle name="Normal 11 3 2 4 2 4 2" xfId="58282"/>
    <cellStyle name="Normal 11 3 2 4 2 5" xfId="58283"/>
    <cellStyle name="Normal 11 3 2 4 2 6" xfId="58284"/>
    <cellStyle name="Normal 11 3 2 4 3" xfId="58285"/>
    <cellStyle name="Normal 11 3 2 4 3 2" xfId="58286"/>
    <cellStyle name="Normal 11 3 2 4 3 2 2" xfId="58287"/>
    <cellStyle name="Normal 11 3 2 4 3 2 3" xfId="58288"/>
    <cellStyle name="Normal 11 3 2 4 3 3" xfId="58289"/>
    <cellStyle name="Normal 11 3 2 4 3 3 2" xfId="58290"/>
    <cellStyle name="Normal 11 3 2 4 3 3 3" xfId="58291"/>
    <cellStyle name="Normal 11 3 2 4 3 4" xfId="58292"/>
    <cellStyle name="Normal 11 3 2 4 3 4 2" xfId="58293"/>
    <cellStyle name="Normal 11 3 2 4 3 5" xfId="58294"/>
    <cellStyle name="Normal 11 3 2 4 3 6" xfId="58295"/>
    <cellStyle name="Normal 11 3 2 4 4" xfId="58296"/>
    <cellStyle name="Normal 11 3 2 4 4 2" xfId="58297"/>
    <cellStyle name="Normal 11 3 2 4 4 2 2" xfId="58298"/>
    <cellStyle name="Normal 11 3 2 4 4 2 3" xfId="58299"/>
    <cellStyle name="Normal 11 3 2 4 4 3" xfId="58300"/>
    <cellStyle name="Normal 11 3 2 4 4 3 2" xfId="58301"/>
    <cellStyle name="Normal 11 3 2 4 4 4" xfId="58302"/>
    <cellStyle name="Normal 11 3 2 4 4 5" xfId="58303"/>
    <cellStyle name="Normal 11 3 2 4 5" xfId="58304"/>
    <cellStyle name="Normal 11 3 2 4 5 2" xfId="58305"/>
    <cellStyle name="Normal 11 3 2 4 5 3" xfId="58306"/>
    <cellStyle name="Normal 11 3 2 4 6" xfId="58307"/>
    <cellStyle name="Normal 11 3 2 4 6 2" xfId="58308"/>
    <cellStyle name="Normal 11 3 2 4 6 3" xfId="58309"/>
    <cellStyle name="Normal 11 3 2 4 7" xfId="58310"/>
    <cellStyle name="Normal 11 3 2 4 7 2" xfId="58311"/>
    <cellStyle name="Normal 11 3 2 4 8" xfId="58312"/>
    <cellStyle name="Normal 11 3 2 4 9" xfId="58313"/>
    <cellStyle name="Normal 11 3 2 5" xfId="58314"/>
    <cellStyle name="Normal 11 3 2 5 2" xfId="58315"/>
    <cellStyle name="Normal 11 3 2 5 2 2" xfId="58316"/>
    <cellStyle name="Normal 11 3 2 5 2 3" xfId="58317"/>
    <cellStyle name="Normal 11 3 2 5 3" xfId="58318"/>
    <cellStyle name="Normal 11 3 2 5 3 2" xfId="58319"/>
    <cellStyle name="Normal 11 3 2 5 3 3" xfId="58320"/>
    <cellStyle name="Normal 11 3 2 5 4" xfId="58321"/>
    <cellStyle name="Normal 11 3 2 5 4 2" xfId="58322"/>
    <cellStyle name="Normal 11 3 2 5 5" xfId="58323"/>
    <cellStyle name="Normal 11 3 2 5 6" xfId="58324"/>
    <cellStyle name="Normal 11 3 2 6" xfId="58325"/>
    <cellStyle name="Normal 11 3 2 6 2" xfId="58326"/>
    <cellStyle name="Normal 11 3 2 6 2 2" xfId="58327"/>
    <cellStyle name="Normal 11 3 2 6 2 3" xfId="58328"/>
    <cellStyle name="Normal 11 3 2 6 3" xfId="58329"/>
    <cellStyle name="Normal 11 3 2 6 3 2" xfId="58330"/>
    <cellStyle name="Normal 11 3 2 6 3 3" xfId="58331"/>
    <cellStyle name="Normal 11 3 2 6 4" xfId="58332"/>
    <cellStyle name="Normal 11 3 2 6 4 2" xfId="58333"/>
    <cellStyle name="Normal 11 3 2 6 5" xfId="58334"/>
    <cellStyle name="Normal 11 3 2 6 6" xfId="58335"/>
    <cellStyle name="Normal 11 3 2 7" xfId="58336"/>
    <cellStyle name="Normal 11 3 2 7 2" xfId="58337"/>
    <cellStyle name="Normal 11 3 2 7 2 2" xfId="58338"/>
    <cellStyle name="Normal 11 3 2 7 2 3" xfId="58339"/>
    <cellStyle name="Normal 11 3 2 7 3" xfId="58340"/>
    <cellStyle name="Normal 11 3 2 7 3 2" xfId="58341"/>
    <cellStyle name="Normal 11 3 2 7 4" xfId="58342"/>
    <cellStyle name="Normal 11 3 2 7 5" xfId="58343"/>
    <cellStyle name="Normal 11 3 2 8" xfId="58344"/>
    <cellStyle name="Normal 11 3 2 8 2" xfId="58345"/>
    <cellStyle name="Normal 11 3 2 8 3" xfId="58346"/>
    <cellStyle name="Normal 11 3 2 9" xfId="58347"/>
    <cellStyle name="Normal 11 3 2 9 2" xfId="58348"/>
    <cellStyle name="Normal 11 3 2 9 3" xfId="58349"/>
    <cellStyle name="Normal 11 3 3" xfId="58350"/>
    <cellStyle name="Normal 11 3 3 10" xfId="58351"/>
    <cellStyle name="Normal 11 3 3 2" xfId="58352"/>
    <cellStyle name="Normal 11 3 3 2 2" xfId="58353"/>
    <cellStyle name="Normal 11 3 3 2 2 2" xfId="58354"/>
    <cellStyle name="Normal 11 3 3 2 2 2 2" xfId="58355"/>
    <cellStyle name="Normal 11 3 3 2 2 2 3" xfId="58356"/>
    <cellStyle name="Normal 11 3 3 2 2 3" xfId="58357"/>
    <cellStyle name="Normal 11 3 3 2 2 3 2" xfId="58358"/>
    <cellStyle name="Normal 11 3 3 2 2 3 3" xfId="58359"/>
    <cellStyle name="Normal 11 3 3 2 2 4" xfId="58360"/>
    <cellStyle name="Normal 11 3 3 2 2 4 2" xfId="58361"/>
    <cellStyle name="Normal 11 3 3 2 2 5" xfId="58362"/>
    <cellStyle name="Normal 11 3 3 2 2 6" xfId="58363"/>
    <cellStyle name="Normal 11 3 3 2 3" xfId="58364"/>
    <cellStyle name="Normal 11 3 3 2 3 2" xfId="58365"/>
    <cellStyle name="Normal 11 3 3 2 3 2 2" xfId="58366"/>
    <cellStyle name="Normal 11 3 3 2 3 2 3" xfId="58367"/>
    <cellStyle name="Normal 11 3 3 2 3 3" xfId="58368"/>
    <cellStyle name="Normal 11 3 3 2 3 3 2" xfId="58369"/>
    <cellStyle name="Normal 11 3 3 2 3 3 3" xfId="58370"/>
    <cellStyle name="Normal 11 3 3 2 3 4" xfId="58371"/>
    <cellStyle name="Normal 11 3 3 2 3 4 2" xfId="58372"/>
    <cellStyle name="Normal 11 3 3 2 3 5" xfId="58373"/>
    <cellStyle name="Normal 11 3 3 2 3 6" xfId="58374"/>
    <cellStyle name="Normal 11 3 3 2 4" xfId="58375"/>
    <cellStyle name="Normal 11 3 3 2 4 2" xfId="58376"/>
    <cellStyle name="Normal 11 3 3 2 4 2 2" xfId="58377"/>
    <cellStyle name="Normal 11 3 3 2 4 2 3" xfId="58378"/>
    <cellStyle name="Normal 11 3 3 2 4 3" xfId="58379"/>
    <cellStyle name="Normal 11 3 3 2 4 3 2" xfId="58380"/>
    <cellStyle name="Normal 11 3 3 2 4 4" xfId="58381"/>
    <cellStyle name="Normal 11 3 3 2 4 5" xfId="58382"/>
    <cellStyle name="Normal 11 3 3 2 5" xfId="58383"/>
    <cellStyle name="Normal 11 3 3 2 5 2" xfId="58384"/>
    <cellStyle name="Normal 11 3 3 2 5 3" xfId="58385"/>
    <cellStyle name="Normal 11 3 3 2 6" xfId="58386"/>
    <cellStyle name="Normal 11 3 3 2 6 2" xfId="58387"/>
    <cellStyle name="Normal 11 3 3 2 6 3" xfId="58388"/>
    <cellStyle name="Normal 11 3 3 2 7" xfId="58389"/>
    <cellStyle name="Normal 11 3 3 2 7 2" xfId="58390"/>
    <cellStyle name="Normal 11 3 3 2 8" xfId="58391"/>
    <cellStyle name="Normal 11 3 3 2 9" xfId="58392"/>
    <cellStyle name="Normal 11 3 3 3" xfId="58393"/>
    <cellStyle name="Normal 11 3 3 3 2" xfId="58394"/>
    <cellStyle name="Normal 11 3 3 3 2 2" xfId="58395"/>
    <cellStyle name="Normal 11 3 3 3 2 3" xfId="58396"/>
    <cellStyle name="Normal 11 3 3 3 3" xfId="58397"/>
    <cellStyle name="Normal 11 3 3 3 3 2" xfId="58398"/>
    <cellStyle name="Normal 11 3 3 3 3 3" xfId="58399"/>
    <cellStyle name="Normal 11 3 3 3 4" xfId="58400"/>
    <cellStyle name="Normal 11 3 3 3 4 2" xfId="58401"/>
    <cellStyle name="Normal 11 3 3 3 5" xfId="58402"/>
    <cellStyle name="Normal 11 3 3 3 6" xfId="58403"/>
    <cellStyle name="Normal 11 3 3 4" xfId="58404"/>
    <cellStyle name="Normal 11 3 3 4 2" xfId="58405"/>
    <cellStyle name="Normal 11 3 3 4 2 2" xfId="58406"/>
    <cellStyle name="Normal 11 3 3 4 2 3" xfId="58407"/>
    <cellStyle name="Normal 11 3 3 4 3" xfId="58408"/>
    <cellStyle name="Normal 11 3 3 4 3 2" xfId="58409"/>
    <cellStyle name="Normal 11 3 3 4 3 3" xfId="58410"/>
    <cellStyle name="Normal 11 3 3 4 4" xfId="58411"/>
    <cellStyle name="Normal 11 3 3 4 4 2" xfId="58412"/>
    <cellStyle name="Normal 11 3 3 4 5" xfId="58413"/>
    <cellStyle name="Normal 11 3 3 4 6" xfId="58414"/>
    <cellStyle name="Normal 11 3 3 5" xfId="58415"/>
    <cellStyle name="Normal 11 3 3 5 2" xfId="58416"/>
    <cellStyle name="Normal 11 3 3 5 2 2" xfId="58417"/>
    <cellStyle name="Normal 11 3 3 5 2 3" xfId="58418"/>
    <cellStyle name="Normal 11 3 3 5 3" xfId="58419"/>
    <cellStyle name="Normal 11 3 3 5 3 2" xfId="58420"/>
    <cellStyle name="Normal 11 3 3 5 4" xfId="58421"/>
    <cellStyle name="Normal 11 3 3 5 5" xfId="58422"/>
    <cellStyle name="Normal 11 3 3 6" xfId="58423"/>
    <cellStyle name="Normal 11 3 3 6 2" xfId="58424"/>
    <cellStyle name="Normal 11 3 3 6 3" xfId="58425"/>
    <cellStyle name="Normal 11 3 3 7" xfId="58426"/>
    <cellStyle name="Normal 11 3 3 7 2" xfId="58427"/>
    <cellStyle name="Normal 11 3 3 7 3" xfId="58428"/>
    <cellStyle name="Normal 11 3 3 8" xfId="58429"/>
    <cellStyle name="Normal 11 3 3 8 2" xfId="58430"/>
    <cellStyle name="Normal 11 3 3 9" xfId="58431"/>
    <cellStyle name="Normal 11 3 4" xfId="58432"/>
    <cellStyle name="Normal 11 3 4 2" xfId="58433"/>
    <cellStyle name="Normal 11 3 4 2 2" xfId="58434"/>
    <cellStyle name="Normal 11 3 4 2 2 2" xfId="58435"/>
    <cellStyle name="Normal 11 3 4 2 2 3" xfId="58436"/>
    <cellStyle name="Normal 11 3 4 2 3" xfId="58437"/>
    <cellStyle name="Normal 11 3 4 2 3 2" xfId="58438"/>
    <cellStyle name="Normal 11 3 4 2 3 3" xfId="58439"/>
    <cellStyle name="Normal 11 3 4 2 4" xfId="58440"/>
    <cellStyle name="Normal 11 3 4 2 4 2" xfId="58441"/>
    <cellStyle name="Normal 11 3 4 2 5" xfId="58442"/>
    <cellStyle name="Normal 11 3 4 2 6" xfId="58443"/>
    <cellStyle name="Normal 11 3 4 3" xfId="58444"/>
    <cellStyle name="Normal 11 3 4 3 2" xfId="58445"/>
    <cellStyle name="Normal 11 3 4 3 2 2" xfId="58446"/>
    <cellStyle name="Normal 11 3 4 3 2 3" xfId="58447"/>
    <cellStyle name="Normal 11 3 4 3 3" xfId="58448"/>
    <cellStyle name="Normal 11 3 4 3 3 2" xfId="58449"/>
    <cellStyle name="Normal 11 3 4 3 3 3" xfId="58450"/>
    <cellStyle name="Normal 11 3 4 3 4" xfId="58451"/>
    <cellStyle name="Normal 11 3 4 3 4 2" xfId="58452"/>
    <cellStyle name="Normal 11 3 4 3 5" xfId="58453"/>
    <cellStyle name="Normal 11 3 4 3 6" xfId="58454"/>
    <cellStyle name="Normal 11 3 4 4" xfId="58455"/>
    <cellStyle name="Normal 11 3 4 4 2" xfId="58456"/>
    <cellStyle name="Normal 11 3 4 4 2 2" xfId="58457"/>
    <cellStyle name="Normal 11 3 4 4 2 3" xfId="58458"/>
    <cellStyle name="Normal 11 3 4 4 3" xfId="58459"/>
    <cellStyle name="Normal 11 3 4 4 3 2" xfId="58460"/>
    <cellStyle name="Normal 11 3 4 4 4" xfId="58461"/>
    <cellStyle name="Normal 11 3 4 4 5" xfId="58462"/>
    <cellStyle name="Normal 11 3 4 5" xfId="58463"/>
    <cellStyle name="Normal 11 3 4 5 2" xfId="58464"/>
    <cellStyle name="Normal 11 3 4 5 3" xfId="58465"/>
    <cellStyle name="Normal 11 3 4 6" xfId="58466"/>
    <cellStyle name="Normal 11 3 4 6 2" xfId="58467"/>
    <cellStyle name="Normal 11 3 4 6 3" xfId="58468"/>
    <cellStyle name="Normal 11 3 4 7" xfId="58469"/>
    <cellStyle name="Normal 11 3 4 7 2" xfId="58470"/>
    <cellStyle name="Normal 11 3 4 8" xfId="58471"/>
    <cellStyle name="Normal 11 3 4 9" xfId="58472"/>
    <cellStyle name="Normal 11 3 5" xfId="58473"/>
    <cellStyle name="Normal 11 3 5 2" xfId="58474"/>
    <cellStyle name="Normal 11 3 5 2 2" xfId="58475"/>
    <cellStyle name="Normal 11 3 5 2 2 2" xfId="58476"/>
    <cellStyle name="Normal 11 3 5 2 2 3" xfId="58477"/>
    <cellStyle name="Normal 11 3 5 2 3" xfId="58478"/>
    <cellStyle name="Normal 11 3 5 2 3 2" xfId="58479"/>
    <cellStyle name="Normal 11 3 5 2 3 3" xfId="58480"/>
    <cellStyle name="Normal 11 3 5 2 4" xfId="58481"/>
    <cellStyle name="Normal 11 3 5 2 4 2" xfId="58482"/>
    <cellStyle name="Normal 11 3 5 2 5" xfId="58483"/>
    <cellStyle name="Normal 11 3 5 2 6" xfId="58484"/>
    <cellStyle name="Normal 11 3 5 3" xfId="58485"/>
    <cellStyle name="Normal 11 3 5 3 2" xfId="58486"/>
    <cellStyle name="Normal 11 3 5 3 2 2" xfId="58487"/>
    <cellStyle name="Normal 11 3 5 3 2 3" xfId="58488"/>
    <cellStyle name="Normal 11 3 5 3 3" xfId="58489"/>
    <cellStyle name="Normal 11 3 5 3 3 2" xfId="58490"/>
    <cellStyle name="Normal 11 3 5 3 3 3" xfId="58491"/>
    <cellStyle name="Normal 11 3 5 3 4" xfId="58492"/>
    <cellStyle name="Normal 11 3 5 3 4 2" xfId="58493"/>
    <cellStyle name="Normal 11 3 5 3 5" xfId="58494"/>
    <cellStyle name="Normal 11 3 5 3 6" xfId="58495"/>
    <cellStyle name="Normal 11 3 5 4" xfId="58496"/>
    <cellStyle name="Normal 11 3 5 4 2" xfId="58497"/>
    <cellStyle name="Normal 11 3 5 4 2 2" xfId="58498"/>
    <cellStyle name="Normal 11 3 5 4 2 3" xfId="58499"/>
    <cellStyle name="Normal 11 3 5 4 3" xfId="58500"/>
    <cellStyle name="Normal 11 3 5 4 3 2" xfId="58501"/>
    <cellStyle name="Normal 11 3 5 4 4" xfId="58502"/>
    <cellStyle name="Normal 11 3 5 4 5" xfId="58503"/>
    <cellStyle name="Normal 11 3 5 5" xfId="58504"/>
    <cellStyle name="Normal 11 3 5 5 2" xfId="58505"/>
    <cellStyle name="Normal 11 3 5 5 3" xfId="58506"/>
    <cellStyle name="Normal 11 3 5 6" xfId="58507"/>
    <cellStyle name="Normal 11 3 5 6 2" xfId="58508"/>
    <cellStyle name="Normal 11 3 5 6 3" xfId="58509"/>
    <cellStyle name="Normal 11 3 5 7" xfId="58510"/>
    <cellStyle name="Normal 11 3 5 7 2" xfId="58511"/>
    <cellStyle name="Normal 11 3 5 8" xfId="58512"/>
    <cellStyle name="Normal 11 3 5 9" xfId="58513"/>
    <cellStyle name="Normal 11 3 6" xfId="58514"/>
    <cellStyle name="Normal 11 3 6 2" xfId="58515"/>
    <cellStyle name="Normal 11 3 6 2 2" xfId="58516"/>
    <cellStyle name="Normal 11 3 6 2 3" xfId="58517"/>
    <cellStyle name="Normal 11 3 6 3" xfId="58518"/>
    <cellStyle name="Normal 11 3 6 3 2" xfId="58519"/>
    <cellStyle name="Normal 11 3 6 3 3" xfId="58520"/>
    <cellStyle name="Normal 11 3 6 4" xfId="58521"/>
    <cellStyle name="Normal 11 3 6 4 2" xfId="58522"/>
    <cellStyle name="Normal 11 3 6 5" xfId="58523"/>
    <cellStyle name="Normal 11 3 6 6" xfId="58524"/>
    <cellStyle name="Normal 11 3 7" xfId="58525"/>
    <cellStyle name="Normal 11 3 7 2" xfId="58526"/>
    <cellStyle name="Normal 11 3 7 2 2" xfId="58527"/>
    <cellStyle name="Normal 11 3 7 2 3" xfId="58528"/>
    <cellStyle name="Normal 11 3 7 3" xfId="58529"/>
    <cellStyle name="Normal 11 3 7 3 2" xfId="58530"/>
    <cellStyle name="Normal 11 3 7 3 3" xfId="58531"/>
    <cellStyle name="Normal 11 3 7 4" xfId="58532"/>
    <cellStyle name="Normal 11 3 7 4 2" xfId="58533"/>
    <cellStyle name="Normal 11 3 7 5" xfId="58534"/>
    <cellStyle name="Normal 11 3 7 6" xfId="58535"/>
    <cellStyle name="Normal 11 3 8" xfId="58536"/>
    <cellStyle name="Normal 11 3 8 2" xfId="58537"/>
    <cellStyle name="Normal 11 3 8 2 2" xfId="58538"/>
    <cellStyle name="Normal 11 3 8 2 3" xfId="58539"/>
    <cellStyle name="Normal 11 3 8 3" xfId="58540"/>
    <cellStyle name="Normal 11 3 8 3 2" xfId="58541"/>
    <cellStyle name="Normal 11 3 8 4" xfId="58542"/>
    <cellStyle name="Normal 11 3 8 5" xfId="58543"/>
    <cellStyle name="Normal 11 3 9" xfId="58544"/>
    <cellStyle name="Normal 11 3 9 2" xfId="58545"/>
    <cellStyle name="Normal 11 3 9 3" xfId="58546"/>
    <cellStyle name="Normal 11 4" xfId="58547"/>
    <cellStyle name="Normal 11 4 10" xfId="58548"/>
    <cellStyle name="Normal 11 4 10 2" xfId="58549"/>
    <cellStyle name="Normal 11 4 11" xfId="58550"/>
    <cellStyle name="Normal 11 4 12" xfId="58551"/>
    <cellStyle name="Normal 11 4 2" xfId="58552"/>
    <cellStyle name="Normal 11 4 2 10" xfId="58553"/>
    <cellStyle name="Normal 11 4 2 2" xfId="58554"/>
    <cellStyle name="Normal 11 4 2 2 2" xfId="58555"/>
    <cellStyle name="Normal 11 4 2 2 2 2" xfId="58556"/>
    <cellStyle name="Normal 11 4 2 2 2 2 2" xfId="58557"/>
    <cellStyle name="Normal 11 4 2 2 2 2 3" xfId="58558"/>
    <cellStyle name="Normal 11 4 2 2 2 3" xfId="58559"/>
    <cellStyle name="Normal 11 4 2 2 2 3 2" xfId="58560"/>
    <cellStyle name="Normal 11 4 2 2 2 3 3" xfId="58561"/>
    <cellStyle name="Normal 11 4 2 2 2 4" xfId="58562"/>
    <cellStyle name="Normal 11 4 2 2 2 4 2" xfId="58563"/>
    <cellStyle name="Normal 11 4 2 2 2 5" xfId="58564"/>
    <cellStyle name="Normal 11 4 2 2 2 6" xfId="58565"/>
    <cellStyle name="Normal 11 4 2 2 3" xfId="58566"/>
    <cellStyle name="Normal 11 4 2 2 3 2" xfId="58567"/>
    <cellStyle name="Normal 11 4 2 2 3 2 2" xfId="58568"/>
    <cellStyle name="Normal 11 4 2 2 3 2 3" xfId="58569"/>
    <cellStyle name="Normal 11 4 2 2 3 3" xfId="58570"/>
    <cellStyle name="Normal 11 4 2 2 3 3 2" xfId="58571"/>
    <cellStyle name="Normal 11 4 2 2 3 3 3" xfId="58572"/>
    <cellStyle name="Normal 11 4 2 2 3 4" xfId="58573"/>
    <cellStyle name="Normal 11 4 2 2 3 4 2" xfId="58574"/>
    <cellStyle name="Normal 11 4 2 2 3 5" xfId="58575"/>
    <cellStyle name="Normal 11 4 2 2 3 6" xfId="58576"/>
    <cellStyle name="Normal 11 4 2 2 4" xfId="58577"/>
    <cellStyle name="Normal 11 4 2 2 4 2" xfId="58578"/>
    <cellStyle name="Normal 11 4 2 2 4 2 2" xfId="58579"/>
    <cellStyle name="Normal 11 4 2 2 4 2 3" xfId="58580"/>
    <cellStyle name="Normal 11 4 2 2 4 3" xfId="58581"/>
    <cellStyle name="Normal 11 4 2 2 4 3 2" xfId="58582"/>
    <cellStyle name="Normal 11 4 2 2 4 4" xfId="58583"/>
    <cellStyle name="Normal 11 4 2 2 4 5" xfId="58584"/>
    <cellStyle name="Normal 11 4 2 2 5" xfId="58585"/>
    <cellStyle name="Normal 11 4 2 2 5 2" xfId="58586"/>
    <cellStyle name="Normal 11 4 2 2 5 3" xfId="58587"/>
    <cellStyle name="Normal 11 4 2 2 6" xfId="58588"/>
    <cellStyle name="Normal 11 4 2 2 6 2" xfId="58589"/>
    <cellStyle name="Normal 11 4 2 2 6 3" xfId="58590"/>
    <cellStyle name="Normal 11 4 2 2 7" xfId="58591"/>
    <cellStyle name="Normal 11 4 2 2 7 2" xfId="58592"/>
    <cellStyle name="Normal 11 4 2 2 8" xfId="58593"/>
    <cellStyle name="Normal 11 4 2 2 9" xfId="58594"/>
    <cellStyle name="Normal 11 4 2 3" xfId="58595"/>
    <cellStyle name="Normal 11 4 2 3 2" xfId="58596"/>
    <cellStyle name="Normal 11 4 2 3 2 2" xfId="58597"/>
    <cellStyle name="Normal 11 4 2 3 2 3" xfId="58598"/>
    <cellStyle name="Normal 11 4 2 3 3" xfId="58599"/>
    <cellStyle name="Normal 11 4 2 3 3 2" xfId="58600"/>
    <cellStyle name="Normal 11 4 2 3 3 3" xfId="58601"/>
    <cellStyle name="Normal 11 4 2 3 4" xfId="58602"/>
    <cellStyle name="Normal 11 4 2 3 4 2" xfId="58603"/>
    <cellStyle name="Normal 11 4 2 3 5" xfId="58604"/>
    <cellStyle name="Normal 11 4 2 3 6" xfId="58605"/>
    <cellStyle name="Normal 11 4 2 4" xfId="58606"/>
    <cellStyle name="Normal 11 4 2 4 2" xfId="58607"/>
    <cellStyle name="Normal 11 4 2 4 2 2" xfId="58608"/>
    <cellStyle name="Normal 11 4 2 4 2 3" xfId="58609"/>
    <cellStyle name="Normal 11 4 2 4 3" xfId="58610"/>
    <cellStyle name="Normal 11 4 2 4 3 2" xfId="58611"/>
    <cellStyle name="Normal 11 4 2 4 3 3" xfId="58612"/>
    <cellStyle name="Normal 11 4 2 4 4" xfId="58613"/>
    <cellStyle name="Normal 11 4 2 4 4 2" xfId="58614"/>
    <cellStyle name="Normal 11 4 2 4 5" xfId="58615"/>
    <cellStyle name="Normal 11 4 2 4 6" xfId="58616"/>
    <cellStyle name="Normal 11 4 2 5" xfId="58617"/>
    <cellStyle name="Normal 11 4 2 5 2" xfId="58618"/>
    <cellStyle name="Normal 11 4 2 5 2 2" xfId="58619"/>
    <cellStyle name="Normal 11 4 2 5 2 3" xfId="58620"/>
    <cellStyle name="Normal 11 4 2 5 3" xfId="58621"/>
    <cellStyle name="Normal 11 4 2 5 3 2" xfId="58622"/>
    <cellStyle name="Normal 11 4 2 5 4" xfId="58623"/>
    <cellStyle name="Normal 11 4 2 5 5" xfId="58624"/>
    <cellStyle name="Normal 11 4 2 6" xfId="58625"/>
    <cellStyle name="Normal 11 4 2 6 2" xfId="58626"/>
    <cellStyle name="Normal 11 4 2 6 3" xfId="58627"/>
    <cellStyle name="Normal 11 4 2 7" xfId="58628"/>
    <cellStyle name="Normal 11 4 2 7 2" xfId="58629"/>
    <cellStyle name="Normal 11 4 2 7 3" xfId="58630"/>
    <cellStyle name="Normal 11 4 2 8" xfId="58631"/>
    <cellStyle name="Normal 11 4 2 8 2" xfId="58632"/>
    <cellStyle name="Normal 11 4 2 9" xfId="58633"/>
    <cellStyle name="Normal 11 4 3" xfId="58634"/>
    <cellStyle name="Normal 11 4 3 2" xfId="58635"/>
    <cellStyle name="Normal 11 4 3 2 2" xfId="58636"/>
    <cellStyle name="Normal 11 4 3 2 2 2" xfId="58637"/>
    <cellStyle name="Normal 11 4 3 2 2 3" xfId="58638"/>
    <cellStyle name="Normal 11 4 3 2 3" xfId="58639"/>
    <cellStyle name="Normal 11 4 3 2 3 2" xfId="58640"/>
    <cellStyle name="Normal 11 4 3 2 3 3" xfId="58641"/>
    <cellStyle name="Normal 11 4 3 2 4" xfId="58642"/>
    <cellStyle name="Normal 11 4 3 2 4 2" xfId="58643"/>
    <cellStyle name="Normal 11 4 3 2 5" xfId="58644"/>
    <cellStyle name="Normal 11 4 3 2 6" xfId="58645"/>
    <cellStyle name="Normal 11 4 3 3" xfId="58646"/>
    <cellStyle name="Normal 11 4 3 3 2" xfId="58647"/>
    <cellStyle name="Normal 11 4 3 3 2 2" xfId="58648"/>
    <cellStyle name="Normal 11 4 3 3 2 3" xfId="58649"/>
    <cellStyle name="Normal 11 4 3 3 3" xfId="58650"/>
    <cellStyle name="Normal 11 4 3 3 3 2" xfId="58651"/>
    <cellStyle name="Normal 11 4 3 3 3 3" xfId="58652"/>
    <cellStyle name="Normal 11 4 3 3 4" xfId="58653"/>
    <cellStyle name="Normal 11 4 3 3 4 2" xfId="58654"/>
    <cellStyle name="Normal 11 4 3 3 5" xfId="58655"/>
    <cellStyle name="Normal 11 4 3 3 6" xfId="58656"/>
    <cellStyle name="Normal 11 4 3 4" xfId="58657"/>
    <cellStyle name="Normal 11 4 3 4 2" xfId="58658"/>
    <cellStyle name="Normal 11 4 3 4 2 2" xfId="58659"/>
    <cellStyle name="Normal 11 4 3 4 2 3" xfId="58660"/>
    <cellStyle name="Normal 11 4 3 4 3" xfId="58661"/>
    <cellStyle name="Normal 11 4 3 4 3 2" xfId="58662"/>
    <cellStyle name="Normal 11 4 3 4 4" xfId="58663"/>
    <cellStyle name="Normal 11 4 3 4 5" xfId="58664"/>
    <cellStyle name="Normal 11 4 3 5" xfId="58665"/>
    <cellStyle name="Normal 11 4 3 5 2" xfId="58666"/>
    <cellStyle name="Normal 11 4 3 5 3" xfId="58667"/>
    <cellStyle name="Normal 11 4 3 6" xfId="58668"/>
    <cellStyle name="Normal 11 4 3 6 2" xfId="58669"/>
    <cellStyle name="Normal 11 4 3 6 3" xfId="58670"/>
    <cellStyle name="Normal 11 4 3 7" xfId="58671"/>
    <cellStyle name="Normal 11 4 3 7 2" xfId="58672"/>
    <cellStyle name="Normal 11 4 3 8" xfId="58673"/>
    <cellStyle name="Normal 11 4 3 9" xfId="58674"/>
    <cellStyle name="Normal 11 4 4" xfId="58675"/>
    <cellStyle name="Normal 11 4 4 2" xfId="58676"/>
    <cellStyle name="Normal 11 4 4 2 2" xfId="58677"/>
    <cellStyle name="Normal 11 4 4 2 2 2" xfId="58678"/>
    <cellStyle name="Normal 11 4 4 2 2 3" xfId="58679"/>
    <cellStyle name="Normal 11 4 4 2 3" xfId="58680"/>
    <cellStyle name="Normal 11 4 4 2 3 2" xfId="58681"/>
    <cellStyle name="Normal 11 4 4 2 3 3" xfId="58682"/>
    <cellStyle name="Normal 11 4 4 2 4" xfId="58683"/>
    <cellStyle name="Normal 11 4 4 2 4 2" xfId="58684"/>
    <cellStyle name="Normal 11 4 4 2 5" xfId="58685"/>
    <cellStyle name="Normal 11 4 4 2 6" xfId="58686"/>
    <cellStyle name="Normal 11 4 4 3" xfId="58687"/>
    <cellStyle name="Normal 11 4 4 3 2" xfId="58688"/>
    <cellStyle name="Normal 11 4 4 3 2 2" xfId="58689"/>
    <cellStyle name="Normal 11 4 4 3 2 3" xfId="58690"/>
    <cellStyle name="Normal 11 4 4 3 3" xfId="58691"/>
    <cellStyle name="Normal 11 4 4 3 3 2" xfId="58692"/>
    <cellStyle name="Normal 11 4 4 3 3 3" xfId="58693"/>
    <cellStyle name="Normal 11 4 4 3 4" xfId="58694"/>
    <cellStyle name="Normal 11 4 4 3 4 2" xfId="58695"/>
    <cellStyle name="Normal 11 4 4 3 5" xfId="58696"/>
    <cellStyle name="Normal 11 4 4 3 6" xfId="58697"/>
    <cellStyle name="Normal 11 4 4 4" xfId="58698"/>
    <cellStyle name="Normal 11 4 4 4 2" xfId="58699"/>
    <cellStyle name="Normal 11 4 4 4 2 2" xfId="58700"/>
    <cellStyle name="Normal 11 4 4 4 2 3" xfId="58701"/>
    <cellStyle name="Normal 11 4 4 4 3" xfId="58702"/>
    <cellStyle name="Normal 11 4 4 4 3 2" xfId="58703"/>
    <cellStyle name="Normal 11 4 4 4 4" xfId="58704"/>
    <cellStyle name="Normal 11 4 4 4 5" xfId="58705"/>
    <cellStyle name="Normal 11 4 4 5" xfId="58706"/>
    <cellStyle name="Normal 11 4 4 5 2" xfId="58707"/>
    <cellStyle name="Normal 11 4 4 5 3" xfId="58708"/>
    <cellStyle name="Normal 11 4 4 6" xfId="58709"/>
    <cellStyle name="Normal 11 4 4 6 2" xfId="58710"/>
    <cellStyle name="Normal 11 4 4 6 3" xfId="58711"/>
    <cellStyle name="Normal 11 4 4 7" xfId="58712"/>
    <cellStyle name="Normal 11 4 4 7 2" xfId="58713"/>
    <cellStyle name="Normal 11 4 4 8" xfId="58714"/>
    <cellStyle name="Normal 11 4 4 9" xfId="58715"/>
    <cellStyle name="Normal 11 4 5" xfId="58716"/>
    <cellStyle name="Normal 11 4 5 2" xfId="58717"/>
    <cellStyle name="Normal 11 4 5 2 2" xfId="58718"/>
    <cellStyle name="Normal 11 4 5 2 3" xfId="58719"/>
    <cellStyle name="Normal 11 4 5 3" xfId="58720"/>
    <cellStyle name="Normal 11 4 5 3 2" xfId="58721"/>
    <cellStyle name="Normal 11 4 5 3 3" xfId="58722"/>
    <cellStyle name="Normal 11 4 5 4" xfId="58723"/>
    <cellStyle name="Normal 11 4 5 4 2" xfId="58724"/>
    <cellStyle name="Normal 11 4 5 5" xfId="58725"/>
    <cellStyle name="Normal 11 4 5 6" xfId="58726"/>
    <cellStyle name="Normal 11 4 6" xfId="58727"/>
    <cellStyle name="Normal 11 4 6 2" xfId="58728"/>
    <cellStyle name="Normal 11 4 6 2 2" xfId="58729"/>
    <cellStyle name="Normal 11 4 6 2 3" xfId="58730"/>
    <cellStyle name="Normal 11 4 6 3" xfId="58731"/>
    <cellStyle name="Normal 11 4 6 3 2" xfId="58732"/>
    <cellStyle name="Normal 11 4 6 3 3" xfId="58733"/>
    <cellStyle name="Normal 11 4 6 4" xfId="58734"/>
    <cellStyle name="Normal 11 4 6 4 2" xfId="58735"/>
    <cellStyle name="Normal 11 4 6 5" xfId="58736"/>
    <cellStyle name="Normal 11 4 6 6" xfId="58737"/>
    <cellStyle name="Normal 11 4 7" xfId="58738"/>
    <cellStyle name="Normal 11 4 7 2" xfId="58739"/>
    <cellStyle name="Normal 11 4 7 2 2" xfId="58740"/>
    <cellStyle name="Normal 11 4 7 2 3" xfId="58741"/>
    <cellStyle name="Normal 11 4 7 3" xfId="58742"/>
    <cellStyle name="Normal 11 4 7 3 2" xfId="58743"/>
    <cellStyle name="Normal 11 4 7 4" xfId="58744"/>
    <cellStyle name="Normal 11 4 7 5" xfId="58745"/>
    <cellStyle name="Normal 11 4 8" xfId="58746"/>
    <cellStyle name="Normal 11 4 8 2" xfId="58747"/>
    <cellStyle name="Normal 11 4 8 3" xfId="58748"/>
    <cellStyle name="Normal 11 4 9" xfId="58749"/>
    <cellStyle name="Normal 11 4 9 2" xfId="58750"/>
    <cellStyle name="Normal 11 4 9 3" xfId="58751"/>
    <cellStyle name="Normal 11 5" xfId="58752"/>
    <cellStyle name="Normal 11 5 10" xfId="58753"/>
    <cellStyle name="Normal 11 5 2" xfId="58754"/>
    <cellStyle name="Normal 11 5 2 2" xfId="58755"/>
    <cellStyle name="Normal 11 5 2 2 2" xfId="58756"/>
    <cellStyle name="Normal 11 5 2 2 2 2" xfId="58757"/>
    <cellStyle name="Normal 11 5 2 2 2 3" xfId="58758"/>
    <cellStyle name="Normal 11 5 2 2 3" xfId="58759"/>
    <cellStyle name="Normal 11 5 2 2 3 2" xfId="58760"/>
    <cellStyle name="Normal 11 5 2 2 3 3" xfId="58761"/>
    <cellStyle name="Normal 11 5 2 2 4" xfId="58762"/>
    <cellStyle name="Normal 11 5 2 2 4 2" xfId="58763"/>
    <cellStyle name="Normal 11 5 2 2 5" xfId="58764"/>
    <cellStyle name="Normal 11 5 2 2 6" xfId="58765"/>
    <cellStyle name="Normal 11 5 2 3" xfId="58766"/>
    <cellStyle name="Normal 11 5 2 3 2" xfId="58767"/>
    <cellStyle name="Normal 11 5 2 3 2 2" xfId="58768"/>
    <cellStyle name="Normal 11 5 2 3 2 3" xfId="58769"/>
    <cellStyle name="Normal 11 5 2 3 3" xfId="58770"/>
    <cellStyle name="Normal 11 5 2 3 3 2" xfId="58771"/>
    <cellStyle name="Normal 11 5 2 3 3 3" xfId="58772"/>
    <cellStyle name="Normal 11 5 2 3 4" xfId="58773"/>
    <cellStyle name="Normal 11 5 2 3 4 2" xfId="58774"/>
    <cellStyle name="Normal 11 5 2 3 5" xfId="58775"/>
    <cellStyle name="Normal 11 5 2 3 6" xfId="58776"/>
    <cellStyle name="Normal 11 5 2 4" xfId="58777"/>
    <cellStyle name="Normal 11 5 2 4 2" xfId="58778"/>
    <cellStyle name="Normal 11 5 2 4 2 2" xfId="58779"/>
    <cellStyle name="Normal 11 5 2 4 2 3" xfId="58780"/>
    <cellStyle name="Normal 11 5 2 4 3" xfId="58781"/>
    <cellStyle name="Normal 11 5 2 4 3 2" xfId="58782"/>
    <cellStyle name="Normal 11 5 2 4 4" xfId="58783"/>
    <cellStyle name="Normal 11 5 2 4 5" xfId="58784"/>
    <cellStyle name="Normal 11 5 2 5" xfId="58785"/>
    <cellStyle name="Normal 11 5 2 5 2" xfId="58786"/>
    <cellStyle name="Normal 11 5 2 5 3" xfId="58787"/>
    <cellStyle name="Normal 11 5 2 6" xfId="58788"/>
    <cellStyle name="Normal 11 5 2 6 2" xfId="58789"/>
    <cellStyle name="Normal 11 5 2 6 3" xfId="58790"/>
    <cellStyle name="Normal 11 5 2 7" xfId="58791"/>
    <cellStyle name="Normal 11 5 2 7 2" xfId="58792"/>
    <cellStyle name="Normal 11 5 2 8" xfId="58793"/>
    <cellStyle name="Normal 11 5 2 9" xfId="58794"/>
    <cellStyle name="Normal 11 5 3" xfId="58795"/>
    <cellStyle name="Normal 11 5 3 2" xfId="58796"/>
    <cellStyle name="Normal 11 5 3 2 2" xfId="58797"/>
    <cellStyle name="Normal 11 5 3 2 3" xfId="58798"/>
    <cellStyle name="Normal 11 5 3 3" xfId="58799"/>
    <cellStyle name="Normal 11 5 3 3 2" xfId="58800"/>
    <cellStyle name="Normal 11 5 3 3 3" xfId="58801"/>
    <cellStyle name="Normal 11 5 3 4" xfId="58802"/>
    <cellStyle name="Normal 11 5 3 4 2" xfId="58803"/>
    <cellStyle name="Normal 11 5 3 5" xfId="58804"/>
    <cellStyle name="Normal 11 5 3 6" xfId="58805"/>
    <cellStyle name="Normal 11 5 4" xfId="58806"/>
    <cellStyle name="Normal 11 5 4 2" xfId="58807"/>
    <cellStyle name="Normal 11 5 4 2 2" xfId="58808"/>
    <cellStyle name="Normal 11 5 4 2 3" xfId="58809"/>
    <cellStyle name="Normal 11 5 4 3" xfId="58810"/>
    <cellStyle name="Normal 11 5 4 3 2" xfId="58811"/>
    <cellStyle name="Normal 11 5 4 3 3" xfId="58812"/>
    <cellStyle name="Normal 11 5 4 4" xfId="58813"/>
    <cellStyle name="Normal 11 5 4 4 2" xfId="58814"/>
    <cellStyle name="Normal 11 5 4 5" xfId="58815"/>
    <cellStyle name="Normal 11 5 4 6" xfId="58816"/>
    <cellStyle name="Normal 11 5 5" xfId="58817"/>
    <cellStyle name="Normal 11 5 5 2" xfId="58818"/>
    <cellStyle name="Normal 11 5 5 2 2" xfId="58819"/>
    <cellStyle name="Normal 11 5 5 2 3" xfId="58820"/>
    <cellStyle name="Normal 11 5 5 3" xfId="58821"/>
    <cellStyle name="Normal 11 5 5 3 2" xfId="58822"/>
    <cellStyle name="Normal 11 5 5 4" xfId="58823"/>
    <cellStyle name="Normal 11 5 5 5" xfId="58824"/>
    <cellStyle name="Normal 11 5 6" xfId="58825"/>
    <cellStyle name="Normal 11 5 6 2" xfId="58826"/>
    <cellStyle name="Normal 11 5 6 3" xfId="58827"/>
    <cellStyle name="Normal 11 5 7" xfId="58828"/>
    <cellStyle name="Normal 11 5 7 2" xfId="58829"/>
    <cellStyle name="Normal 11 5 7 3" xfId="58830"/>
    <cellStyle name="Normal 11 5 8" xfId="58831"/>
    <cellStyle name="Normal 11 5 8 2" xfId="58832"/>
    <cellStyle name="Normal 11 5 9" xfId="58833"/>
    <cellStyle name="Normal 11 6" xfId="58834"/>
    <cellStyle name="Normal 11 6 2" xfId="58835"/>
    <cellStyle name="Normal 11 6 2 2" xfId="58836"/>
    <cellStyle name="Normal 11 6 2 2 2" xfId="58837"/>
    <cellStyle name="Normal 11 6 2 2 3" xfId="58838"/>
    <cellStyle name="Normal 11 6 2 3" xfId="58839"/>
    <cellStyle name="Normal 11 6 2 3 2" xfId="58840"/>
    <cellStyle name="Normal 11 6 2 3 3" xfId="58841"/>
    <cellStyle name="Normal 11 6 2 4" xfId="58842"/>
    <cellStyle name="Normal 11 6 2 4 2" xfId="58843"/>
    <cellStyle name="Normal 11 6 2 5" xfId="58844"/>
    <cellStyle name="Normal 11 6 2 6" xfId="58845"/>
    <cellStyle name="Normal 11 6 3" xfId="58846"/>
    <cellStyle name="Normal 11 6 3 2" xfId="58847"/>
    <cellStyle name="Normal 11 6 3 2 2" xfId="58848"/>
    <cellStyle name="Normal 11 6 3 2 3" xfId="58849"/>
    <cellStyle name="Normal 11 6 3 3" xfId="58850"/>
    <cellStyle name="Normal 11 6 3 3 2" xfId="58851"/>
    <cellStyle name="Normal 11 6 3 3 3" xfId="58852"/>
    <cellStyle name="Normal 11 6 3 4" xfId="58853"/>
    <cellStyle name="Normal 11 6 3 4 2" xfId="58854"/>
    <cellStyle name="Normal 11 6 3 5" xfId="58855"/>
    <cellStyle name="Normal 11 6 3 6" xfId="58856"/>
    <cellStyle name="Normal 11 6 4" xfId="58857"/>
    <cellStyle name="Normal 11 6 4 2" xfId="58858"/>
    <cellStyle name="Normal 11 6 4 2 2" xfId="58859"/>
    <cellStyle name="Normal 11 6 4 2 3" xfId="58860"/>
    <cellStyle name="Normal 11 6 4 3" xfId="58861"/>
    <cellStyle name="Normal 11 6 4 3 2" xfId="58862"/>
    <cellStyle name="Normal 11 6 4 4" xfId="58863"/>
    <cellStyle name="Normal 11 6 4 5" xfId="58864"/>
    <cellStyle name="Normal 11 6 5" xfId="58865"/>
    <cellStyle name="Normal 11 6 5 2" xfId="58866"/>
    <cellStyle name="Normal 11 6 5 3" xfId="58867"/>
    <cellStyle name="Normal 11 6 6" xfId="58868"/>
    <cellStyle name="Normal 11 6 6 2" xfId="58869"/>
    <cellStyle name="Normal 11 6 6 3" xfId="58870"/>
    <cellStyle name="Normal 11 6 7" xfId="58871"/>
    <cellStyle name="Normal 11 6 7 2" xfId="58872"/>
    <cellStyle name="Normal 11 6 8" xfId="58873"/>
    <cellStyle name="Normal 11 6 9" xfId="58874"/>
    <cellStyle name="Normal 11 7" xfId="58875"/>
    <cellStyle name="Normal 11 7 2" xfId="58876"/>
    <cellStyle name="Normal 11 7 2 2" xfId="58877"/>
    <cellStyle name="Normal 11 7 2 2 2" xfId="58878"/>
    <cellStyle name="Normal 11 7 2 2 3" xfId="58879"/>
    <cellStyle name="Normal 11 7 2 3" xfId="58880"/>
    <cellStyle name="Normal 11 7 2 3 2" xfId="58881"/>
    <cellStyle name="Normal 11 7 2 3 3" xfId="58882"/>
    <cellStyle name="Normal 11 7 2 4" xfId="58883"/>
    <cellStyle name="Normal 11 7 2 4 2" xfId="58884"/>
    <cellStyle name="Normal 11 7 2 5" xfId="58885"/>
    <cellStyle name="Normal 11 7 2 6" xfId="58886"/>
    <cellStyle name="Normal 11 7 3" xfId="58887"/>
    <cellStyle name="Normal 11 7 3 2" xfId="58888"/>
    <cellStyle name="Normal 11 7 3 2 2" xfId="58889"/>
    <cellStyle name="Normal 11 7 3 2 3" xfId="58890"/>
    <cellStyle name="Normal 11 7 3 3" xfId="58891"/>
    <cellStyle name="Normal 11 7 3 3 2" xfId="58892"/>
    <cellStyle name="Normal 11 7 3 3 3" xfId="58893"/>
    <cellStyle name="Normal 11 7 3 4" xfId="58894"/>
    <cellStyle name="Normal 11 7 3 4 2" xfId="58895"/>
    <cellStyle name="Normal 11 7 3 5" xfId="58896"/>
    <cellStyle name="Normal 11 7 3 6" xfId="58897"/>
    <cellStyle name="Normal 11 7 4" xfId="58898"/>
    <cellStyle name="Normal 11 7 4 2" xfId="58899"/>
    <cellStyle name="Normal 11 7 4 2 2" xfId="58900"/>
    <cellStyle name="Normal 11 7 4 2 3" xfId="58901"/>
    <cellStyle name="Normal 11 7 4 3" xfId="58902"/>
    <cellStyle name="Normal 11 7 4 3 2" xfId="58903"/>
    <cellStyle name="Normal 11 7 4 4" xfId="58904"/>
    <cellStyle name="Normal 11 7 4 5" xfId="58905"/>
    <cellStyle name="Normal 11 7 5" xfId="58906"/>
    <cellStyle name="Normal 11 7 5 2" xfId="58907"/>
    <cellStyle name="Normal 11 7 5 3" xfId="58908"/>
    <cellStyle name="Normal 11 7 6" xfId="58909"/>
    <cellStyle name="Normal 11 7 6 2" xfId="58910"/>
    <cellStyle name="Normal 11 7 6 3" xfId="58911"/>
    <cellStyle name="Normal 11 7 7" xfId="58912"/>
    <cellStyle name="Normal 11 7 7 2" xfId="58913"/>
    <cellStyle name="Normal 11 7 8" xfId="58914"/>
    <cellStyle name="Normal 11 7 9" xfId="58915"/>
    <cellStyle name="Normal 11 8" xfId="58916"/>
    <cellStyle name="Normal 11 8 2" xfId="58917"/>
    <cellStyle name="Normal 11 8 2 2" xfId="58918"/>
    <cellStyle name="Normal 11 8 2 3" xfId="58919"/>
    <cellStyle name="Normal 11 8 3" xfId="58920"/>
    <cellStyle name="Normal 11 8 3 2" xfId="58921"/>
    <cellStyle name="Normal 11 8 3 3" xfId="58922"/>
    <cellStyle name="Normal 11 8 4" xfId="58923"/>
    <cellStyle name="Normal 11 8 4 2" xfId="58924"/>
    <cellStyle name="Normal 11 8 5" xfId="58925"/>
    <cellStyle name="Normal 11 8 6" xfId="58926"/>
    <cellStyle name="Normal 11 9" xfId="58927"/>
    <cellStyle name="Normal 11 9 2" xfId="58928"/>
    <cellStyle name="Normal 11 9 2 2" xfId="58929"/>
    <cellStyle name="Normal 11 9 2 3" xfId="58930"/>
    <cellStyle name="Normal 11 9 3" xfId="58931"/>
    <cellStyle name="Normal 11 9 3 2" xfId="58932"/>
    <cellStyle name="Normal 11 9 3 3" xfId="58933"/>
    <cellStyle name="Normal 11 9 4" xfId="58934"/>
    <cellStyle name="Normal 11 9 4 2" xfId="58935"/>
    <cellStyle name="Normal 11 9 5" xfId="58936"/>
    <cellStyle name="Normal 11 9 6" xfId="58937"/>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2 7" xfId="14510"/>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938"/>
    <cellStyle name="Normal 13 10 2" xfId="58939"/>
    <cellStyle name="Normal 13 10 3" xfId="58940"/>
    <cellStyle name="Normal 13 11" xfId="58941"/>
    <cellStyle name="Normal 13 11 2" xfId="58942"/>
    <cellStyle name="Normal 13 11 3" xfId="58943"/>
    <cellStyle name="Normal 13 12" xfId="58944"/>
    <cellStyle name="Normal 13 12 2" xfId="58945"/>
    <cellStyle name="Normal 13 13" xfId="58946"/>
    <cellStyle name="Normal 13 14" xfId="58947"/>
    <cellStyle name="Normal 13 15" xfId="58948"/>
    <cellStyle name="Normal 13 2" xfId="4685"/>
    <cellStyle name="Normal 13 2 10" xfId="58949"/>
    <cellStyle name="Normal 13 2 10 2" xfId="58950"/>
    <cellStyle name="Normal 13 2 10 3" xfId="58951"/>
    <cellStyle name="Normal 13 2 11" xfId="58952"/>
    <cellStyle name="Normal 13 2 11 2" xfId="58953"/>
    <cellStyle name="Normal 13 2 12" xfId="58954"/>
    <cellStyle name="Normal 13 2 13" xfId="58955"/>
    <cellStyle name="Normal 13 2 14" xfId="58956"/>
    <cellStyle name="Normal 13 2 2" xfId="10866"/>
    <cellStyle name="Normal 13 2 2 10" xfId="58957"/>
    <cellStyle name="Normal 13 2 2 10 2" xfId="58958"/>
    <cellStyle name="Normal 13 2 2 11" xfId="58959"/>
    <cellStyle name="Normal 13 2 2 12" xfId="58960"/>
    <cellStyle name="Normal 13 2 2 13" xfId="58961"/>
    <cellStyle name="Normal 13 2 2 2" xfId="14622"/>
    <cellStyle name="Normal 13 2 2 2 10" xfId="58962"/>
    <cellStyle name="Normal 13 2 2 2 2" xfId="58963"/>
    <cellStyle name="Normal 13 2 2 2 2 2" xfId="58964"/>
    <cellStyle name="Normal 13 2 2 2 2 2 2" xfId="58965"/>
    <cellStyle name="Normal 13 2 2 2 2 2 2 2" xfId="58966"/>
    <cellStyle name="Normal 13 2 2 2 2 2 2 3" xfId="58967"/>
    <cellStyle name="Normal 13 2 2 2 2 2 3" xfId="58968"/>
    <cellStyle name="Normal 13 2 2 2 2 2 3 2" xfId="58969"/>
    <cellStyle name="Normal 13 2 2 2 2 2 3 3" xfId="58970"/>
    <cellStyle name="Normal 13 2 2 2 2 2 4" xfId="58971"/>
    <cellStyle name="Normal 13 2 2 2 2 2 4 2" xfId="58972"/>
    <cellStyle name="Normal 13 2 2 2 2 2 5" xfId="58973"/>
    <cellStyle name="Normal 13 2 2 2 2 2 6" xfId="58974"/>
    <cellStyle name="Normal 13 2 2 2 2 3" xfId="58975"/>
    <cellStyle name="Normal 13 2 2 2 2 3 2" xfId="58976"/>
    <cellStyle name="Normal 13 2 2 2 2 3 2 2" xfId="58977"/>
    <cellStyle name="Normal 13 2 2 2 2 3 2 3" xfId="58978"/>
    <cellStyle name="Normal 13 2 2 2 2 3 3" xfId="58979"/>
    <cellStyle name="Normal 13 2 2 2 2 3 3 2" xfId="58980"/>
    <cellStyle name="Normal 13 2 2 2 2 3 3 3" xfId="58981"/>
    <cellStyle name="Normal 13 2 2 2 2 3 4" xfId="58982"/>
    <cellStyle name="Normal 13 2 2 2 2 3 4 2" xfId="58983"/>
    <cellStyle name="Normal 13 2 2 2 2 3 5" xfId="58984"/>
    <cellStyle name="Normal 13 2 2 2 2 3 6" xfId="58985"/>
    <cellStyle name="Normal 13 2 2 2 2 4" xfId="58986"/>
    <cellStyle name="Normal 13 2 2 2 2 4 2" xfId="58987"/>
    <cellStyle name="Normal 13 2 2 2 2 4 2 2" xfId="58988"/>
    <cellStyle name="Normal 13 2 2 2 2 4 2 3" xfId="58989"/>
    <cellStyle name="Normal 13 2 2 2 2 4 3" xfId="58990"/>
    <cellStyle name="Normal 13 2 2 2 2 4 3 2" xfId="58991"/>
    <cellStyle name="Normal 13 2 2 2 2 4 4" xfId="58992"/>
    <cellStyle name="Normal 13 2 2 2 2 4 5" xfId="58993"/>
    <cellStyle name="Normal 13 2 2 2 2 5" xfId="58994"/>
    <cellStyle name="Normal 13 2 2 2 2 5 2" xfId="58995"/>
    <cellStyle name="Normal 13 2 2 2 2 5 3" xfId="58996"/>
    <cellStyle name="Normal 13 2 2 2 2 6" xfId="58997"/>
    <cellStyle name="Normal 13 2 2 2 2 6 2" xfId="58998"/>
    <cellStyle name="Normal 13 2 2 2 2 6 3" xfId="58999"/>
    <cellStyle name="Normal 13 2 2 2 2 7" xfId="59000"/>
    <cellStyle name="Normal 13 2 2 2 2 7 2" xfId="59001"/>
    <cellStyle name="Normal 13 2 2 2 2 8" xfId="59002"/>
    <cellStyle name="Normal 13 2 2 2 2 9" xfId="59003"/>
    <cellStyle name="Normal 13 2 2 2 3" xfId="59004"/>
    <cellStyle name="Normal 13 2 2 2 3 2" xfId="59005"/>
    <cellStyle name="Normal 13 2 2 2 3 2 2" xfId="59006"/>
    <cellStyle name="Normal 13 2 2 2 3 2 3" xfId="59007"/>
    <cellStyle name="Normal 13 2 2 2 3 3" xfId="59008"/>
    <cellStyle name="Normal 13 2 2 2 3 3 2" xfId="59009"/>
    <cellStyle name="Normal 13 2 2 2 3 3 3" xfId="59010"/>
    <cellStyle name="Normal 13 2 2 2 3 4" xfId="59011"/>
    <cellStyle name="Normal 13 2 2 2 3 4 2" xfId="59012"/>
    <cellStyle name="Normal 13 2 2 2 3 5" xfId="59013"/>
    <cellStyle name="Normal 13 2 2 2 3 6" xfId="59014"/>
    <cellStyle name="Normal 13 2 2 2 4" xfId="59015"/>
    <cellStyle name="Normal 13 2 2 2 4 2" xfId="59016"/>
    <cellStyle name="Normal 13 2 2 2 4 2 2" xfId="59017"/>
    <cellStyle name="Normal 13 2 2 2 4 2 3" xfId="59018"/>
    <cellStyle name="Normal 13 2 2 2 4 3" xfId="59019"/>
    <cellStyle name="Normal 13 2 2 2 4 3 2" xfId="59020"/>
    <cellStyle name="Normal 13 2 2 2 4 3 3" xfId="59021"/>
    <cellStyle name="Normal 13 2 2 2 4 4" xfId="59022"/>
    <cellStyle name="Normal 13 2 2 2 4 4 2" xfId="59023"/>
    <cellStyle name="Normal 13 2 2 2 4 5" xfId="59024"/>
    <cellStyle name="Normal 13 2 2 2 4 6" xfId="59025"/>
    <cellStyle name="Normal 13 2 2 2 5" xfId="59026"/>
    <cellStyle name="Normal 13 2 2 2 5 2" xfId="59027"/>
    <cellStyle name="Normal 13 2 2 2 5 2 2" xfId="59028"/>
    <cellStyle name="Normal 13 2 2 2 5 2 3" xfId="59029"/>
    <cellStyle name="Normal 13 2 2 2 5 3" xfId="59030"/>
    <cellStyle name="Normal 13 2 2 2 5 3 2" xfId="59031"/>
    <cellStyle name="Normal 13 2 2 2 5 4" xfId="59032"/>
    <cellStyle name="Normal 13 2 2 2 5 5" xfId="59033"/>
    <cellStyle name="Normal 13 2 2 2 6" xfId="59034"/>
    <cellStyle name="Normal 13 2 2 2 6 2" xfId="59035"/>
    <cellStyle name="Normal 13 2 2 2 6 3" xfId="59036"/>
    <cellStyle name="Normal 13 2 2 2 7" xfId="59037"/>
    <cellStyle name="Normal 13 2 2 2 7 2" xfId="59038"/>
    <cellStyle name="Normal 13 2 2 2 7 3" xfId="59039"/>
    <cellStyle name="Normal 13 2 2 2 8" xfId="59040"/>
    <cellStyle name="Normal 13 2 2 2 8 2" xfId="59041"/>
    <cellStyle name="Normal 13 2 2 2 9" xfId="59042"/>
    <cellStyle name="Normal 13 2 2 3" xfId="59043"/>
    <cellStyle name="Normal 13 2 2 3 2" xfId="59044"/>
    <cellStyle name="Normal 13 2 2 3 2 2" xfId="59045"/>
    <cellStyle name="Normal 13 2 2 3 2 2 2" xfId="59046"/>
    <cellStyle name="Normal 13 2 2 3 2 2 3" xfId="59047"/>
    <cellStyle name="Normal 13 2 2 3 2 3" xfId="59048"/>
    <cellStyle name="Normal 13 2 2 3 2 3 2" xfId="59049"/>
    <cellStyle name="Normal 13 2 2 3 2 3 3" xfId="59050"/>
    <cellStyle name="Normal 13 2 2 3 2 4" xfId="59051"/>
    <cellStyle name="Normal 13 2 2 3 2 4 2" xfId="59052"/>
    <cellStyle name="Normal 13 2 2 3 2 5" xfId="59053"/>
    <cellStyle name="Normal 13 2 2 3 2 6" xfId="59054"/>
    <cellStyle name="Normal 13 2 2 3 3" xfId="59055"/>
    <cellStyle name="Normal 13 2 2 3 3 2" xfId="59056"/>
    <cellStyle name="Normal 13 2 2 3 3 2 2" xfId="59057"/>
    <cellStyle name="Normal 13 2 2 3 3 2 3" xfId="59058"/>
    <cellStyle name="Normal 13 2 2 3 3 3" xfId="59059"/>
    <cellStyle name="Normal 13 2 2 3 3 3 2" xfId="59060"/>
    <cellStyle name="Normal 13 2 2 3 3 3 3" xfId="59061"/>
    <cellStyle name="Normal 13 2 2 3 3 4" xfId="59062"/>
    <cellStyle name="Normal 13 2 2 3 3 4 2" xfId="59063"/>
    <cellStyle name="Normal 13 2 2 3 3 5" xfId="59064"/>
    <cellStyle name="Normal 13 2 2 3 3 6" xfId="59065"/>
    <cellStyle name="Normal 13 2 2 3 4" xfId="59066"/>
    <cellStyle name="Normal 13 2 2 3 4 2" xfId="59067"/>
    <cellStyle name="Normal 13 2 2 3 4 2 2" xfId="59068"/>
    <cellStyle name="Normal 13 2 2 3 4 2 3" xfId="59069"/>
    <cellStyle name="Normal 13 2 2 3 4 3" xfId="59070"/>
    <cellStyle name="Normal 13 2 2 3 4 3 2" xfId="59071"/>
    <cellStyle name="Normal 13 2 2 3 4 4" xfId="59072"/>
    <cellStyle name="Normal 13 2 2 3 4 5" xfId="59073"/>
    <cellStyle name="Normal 13 2 2 3 5" xfId="59074"/>
    <cellStyle name="Normal 13 2 2 3 5 2" xfId="59075"/>
    <cellStyle name="Normal 13 2 2 3 5 3" xfId="59076"/>
    <cellStyle name="Normal 13 2 2 3 6" xfId="59077"/>
    <cellStyle name="Normal 13 2 2 3 6 2" xfId="59078"/>
    <cellStyle name="Normal 13 2 2 3 6 3" xfId="59079"/>
    <cellStyle name="Normal 13 2 2 3 7" xfId="59080"/>
    <cellStyle name="Normal 13 2 2 3 7 2" xfId="59081"/>
    <cellStyle name="Normal 13 2 2 3 8" xfId="59082"/>
    <cellStyle name="Normal 13 2 2 3 9" xfId="59083"/>
    <cellStyle name="Normal 13 2 2 4" xfId="59084"/>
    <cellStyle name="Normal 13 2 2 4 2" xfId="59085"/>
    <cellStyle name="Normal 13 2 2 4 2 2" xfId="59086"/>
    <cellStyle name="Normal 13 2 2 4 2 2 2" xfId="59087"/>
    <cellStyle name="Normal 13 2 2 4 2 2 3" xfId="59088"/>
    <cellStyle name="Normal 13 2 2 4 2 3" xfId="59089"/>
    <cellStyle name="Normal 13 2 2 4 2 3 2" xfId="59090"/>
    <cellStyle name="Normal 13 2 2 4 2 3 3" xfId="59091"/>
    <cellStyle name="Normal 13 2 2 4 2 4" xfId="59092"/>
    <cellStyle name="Normal 13 2 2 4 2 4 2" xfId="59093"/>
    <cellStyle name="Normal 13 2 2 4 2 5" xfId="59094"/>
    <cellStyle name="Normal 13 2 2 4 2 6" xfId="59095"/>
    <cellStyle name="Normal 13 2 2 4 3" xfId="59096"/>
    <cellStyle name="Normal 13 2 2 4 3 2" xfId="59097"/>
    <cellStyle name="Normal 13 2 2 4 3 2 2" xfId="59098"/>
    <cellStyle name="Normal 13 2 2 4 3 2 3" xfId="59099"/>
    <cellStyle name="Normal 13 2 2 4 3 3" xfId="59100"/>
    <cellStyle name="Normal 13 2 2 4 3 3 2" xfId="59101"/>
    <cellStyle name="Normal 13 2 2 4 3 3 3" xfId="59102"/>
    <cellStyle name="Normal 13 2 2 4 3 4" xfId="59103"/>
    <cellStyle name="Normal 13 2 2 4 3 4 2" xfId="59104"/>
    <cellStyle name="Normal 13 2 2 4 3 5" xfId="59105"/>
    <cellStyle name="Normal 13 2 2 4 3 6" xfId="59106"/>
    <cellStyle name="Normal 13 2 2 4 4" xfId="59107"/>
    <cellStyle name="Normal 13 2 2 4 4 2" xfId="59108"/>
    <cellStyle name="Normal 13 2 2 4 4 2 2" xfId="59109"/>
    <cellStyle name="Normal 13 2 2 4 4 2 3" xfId="59110"/>
    <cellStyle name="Normal 13 2 2 4 4 3" xfId="59111"/>
    <cellStyle name="Normal 13 2 2 4 4 3 2" xfId="59112"/>
    <cellStyle name="Normal 13 2 2 4 4 4" xfId="59113"/>
    <cellStyle name="Normal 13 2 2 4 4 5" xfId="59114"/>
    <cellStyle name="Normal 13 2 2 4 5" xfId="59115"/>
    <cellStyle name="Normal 13 2 2 4 5 2" xfId="59116"/>
    <cellStyle name="Normal 13 2 2 4 5 3" xfId="59117"/>
    <cellStyle name="Normal 13 2 2 4 6" xfId="59118"/>
    <cellStyle name="Normal 13 2 2 4 6 2" xfId="59119"/>
    <cellStyle name="Normal 13 2 2 4 6 3" xfId="59120"/>
    <cellStyle name="Normal 13 2 2 4 7" xfId="59121"/>
    <cellStyle name="Normal 13 2 2 4 7 2" xfId="59122"/>
    <cellStyle name="Normal 13 2 2 4 8" xfId="59123"/>
    <cellStyle name="Normal 13 2 2 4 9" xfId="59124"/>
    <cellStyle name="Normal 13 2 2 5" xfId="59125"/>
    <cellStyle name="Normal 13 2 2 5 2" xfId="59126"/>
    <cellStyle name="Normal 13 2 2 5 2 2" xfId="59127"/>
    <cellStyle name="Normal 13 2 2 5 2 3" xfId="59128"/>
    <cellStyle name="Normal 13 2 2 5 3" xfId="59129"/>
    <cellStyle name="Normal 13 2 2 5 3 2" xfId="59130"/>
    <cellStyle name="Normal 13 2 2 5 3 3" xfId="59131"/>
    <cellStyle name="Normal 13 2 2 5 4" xfId="59132"/>
    <cellStyle name="Normal 13 2 2 5 4 2" xfId="59133"/>
    <cellStyle name="Normal 13 2 2 5 5" xfId="59134"/>
    <cellStyle name="Normal 13 2 2 5 6" xfId="59135"/>
    <cellStyle name="Normal 13 2 2 6" xfId="59136"/>
    <cellStyle name="Normal 13 2 2 6 2" xfId="59137"/>
    <cellStyle name="Normal 13 2 2 6 2 2" xfId="59138"/>
    <cellStyle name="Normal 13 2 2 6 2 3" xfId="59139"/>
    <cellStyle name="Normal 13 2 2 6 3" xfId="59140"/>
    <cellStyle name="Normal 13 2 2 6 3 2" xfId="59141"/>
    <cellStyle name="Normal 13 2 2 6 3 3" xfId="59142"/>
    <cellStyle name="Normal 13 2 2 6 4" xfId="59143"/>
    <cellStyle name="Normal 13 2 2 6 4 2" xfId="59144"/>
    <cellStyle name="Normal 13 2 2 6 5" xfId="59145"/>
    <cellStyle name="Normal 13 2 2 6 6" xfId="59146"/>
    <cellStyle name="Normal 13 2 2 7" xfId="59147"/>
    <cellStyle name="Normal 13 2 2 7 2" xfId="59148"/>
    <cellStyle name="Normal 13 2 2 7 2 2" xfId="59149"/>
    <cellStyle name="Normal 13 2 2 7 2 3" xfId="59150"/>
    <cellStyle name="Normal 13 2 2 7 3" xfId="59151"/>
    <cellStyle name="Normal 13 2 2 7 3 2" xfId="59152"/>
    <cellStyle name="Normal 13 2 2 7 4" xfId="59153"/>
    <cellStyle name="Normal 13 2 2 7 5" xfId="59154"/>
    <cellStyle name="Normal 13 2 2 8" xfId="59155"/>
    <cellStyle name="Normal 13 2 2 8 2" xfId="59156"/>
    <cellStyle name="Normal 13 2 2 8 3" xfId="59157"/>
    <cellStyle name="Normal 13 2 2 9" xfId="59158"/>
    <cellStyle name="Normal 13 2 2 9 2" xfId="59159"/>
    <cellStyle name="Normal 13 2 2 9 3" xfId="59160"/>
    <cellStyle name="Normal 13 2 3" xfId="10867"/>
    <cellStyle name="Normal 13 2 3 10" xfId="59161"/>
    <cellStyle name="Normal 13 2 3 2" xfId="59162"/>
    <cellStyle name="Normal 13 2 3 2 2" xfId="59163"/>
    <cellStyle name="Normal 13 2 3 2 2 2" xfId="59164"/>
    <cellStyle name="Normal 13 2 3 2 2 2 2" xfId="59165"/>
    <cellStyle name="Normal 13 2 3 2 2 2 3" xfId="59166"/>
    <cellStyle name="Normal 13 2 3 2 2 3" xfId="59167"/>
    <cellStyle name="Normal 13 2 3 2 2 3 2" xfId="59168"/>
    <cellStyle name="Normal 13 2 3 2 2 3 3" xfId="59169"/>
    <cellStyle name="Normal 13 2 3 2 2 4" xfId="59170"/>
    <cellStyle name="Normal 13 2 3 2 2 4 2" xfId="59171"/>
    <cellStyle name="Normal 13 2 3 2 2 5" xfId="59172"/>
    <cellStyle name="Normal 13 2 3 2 2 6" xfId="59173"/>
    <cellStyle name="Normal 13 2 3 2 3" xfId="59174"/>
    <cellStyle name="Normal 13 2 3 2 3 2" xfId="59175"/>
    <cellStyle name="Normal 13 2 3 2 3 2 2" xfId="59176"/>
    <cellStyle name="Normal 13 2 3 2 3 2 3" xfId="59177"/>
    <cellStyle name="Normal 13 2 3 2 3 3" xfId="59178"/>
    <cellStyle name="Normal 13 2 3 2 3 3 2" xfId="59179"/>
    <cellStyle name="Normal 13 2 3 2 3 3 3" xfId="59180"/>
    <cellStyle name="Normal 13 2 3 2 3 4" xfId="59181"/>
    <cellStyle name="Normal 13 2 3 2 3 4 2" xfId="59182"/>
    <cellStyle name="Normal 13 2 3 2 3 5" xfId="59183"/>
    <cellStyle name="Normal 13 2 3 2 3 6" xfId="59184"/>
    <cellStyle name="Normal 13 2 3 2 4" xfId="59185"/>
    <cellStyle name="Normal 13 2 3 2 4 2" xfId="59186"/>
    <cellStyle name="Normal 13 2 3 2 4 2 2" xfId="59187"/>
    <cellStyle name="Normal 13 2 3 2 4 2 3" xfId="59188"/>
    <cellStyle name="Normal 13 2 3 2 4 3" xfId="59189"/>
    <cellStyle name="Normal 13 2 3 2 4 3 2" xfId="59190"/>
    <cellStyle name="Normal 13 2 3 2 4 4" xfId="59191"/>
    <cellStyle name="Normal 13 2 3 2 4 5" xfId="59192"/>
    <cellStyle name="Normal 13 2 3 2 5" xfId="59193"/>
    <cellStyle name="Normal 13 2 3 2 5 2" xfId="59194"/>
    <cellStyle name="Normal 13 2 3 2 5 3" xfId="59195"/>
    <cellStyle name="Normal 13 2 3 2 6" xfId="59196"/>
    <cellStyle name="Normal 13 2 3 2 6 2" xfId="59197"/>
    <cellStyle name="Normal 13 2 3 2 6 3" xfId="59198"/>
    <cellStyle name="Normal 13 2 3 2 7" xfId="59199"/>
    <cellStyle name="Normal 13 2 3 2 7 2" xfId="59200"/>
    <cellStyle name="Normal 13 2 3 2 8" xfId="59201"/>
    <cellStyle name="Normal 13 2 3 2 9" xfId="59202"/>
    <cellStyle name="Normal 13 2 3 3" xfId="59203"/>
    <cellStyle name="Normal 13 2 3 3 2" xfId="59204"/>
    <cellStyle name="Normal 13 2 3 3 2 2" xfId="59205"/>
    <cellStyle name="Normal 13 2 3 3 2 3" xfId="59206"/>
    <cellStyle name="Normal 13 2 3 3 3" xfId="59207"/>
    <cellStyle name="Normal 13 2 3 3 3 2" xfId="59208"/>
    <cellStyle name="Normal 13 2 3 3 3 3" xfId="59209"/>
    <cellStyle name="Normal 13 2 3 3 4" xfId="59210"/>
    <cellStyle name="Normal 13 2 3 3 4 2" xfId="59211"/>
    <cellStyle name="Normal 13 2 3 3 5" xfId="59212"/>
    <cellStyle name="Normal 13 2 3 3 6" xfId="59213"/>
    <cellStyle name="Normal 13 2 3 4" xfId="59214"/>
    <cellStyle name="Normal 13 2 3 4 2" xfId="59215"/>
    <cellStyle name="Normal 13 2 3 4 2 2" xfId="59216"/>
    <cellStyle name="Normal 13 2 3 4 2 3" xfId="59217"/>
    <cellStyle name="Normal 13 2 3 4 3" xfId="59218"/>
    <cellStyle name="Normal 13 2 3 4 3 2" xfId="59219"/>
    <cellStyle name="Normal 13 2 3 4 3 3" xfId="59220"/>
    <cellStyle name="Normal 13 2 3 4 4" xfId="59221"/>
    <cellStyle name="Normal 13 2 3 4 4 2" xfId="59222"/>
    <cellStyle name="Normal 13 2 3 4 5" xfId="59223"/>
    <cellStyle name="Normal 13 2 3 4 6" xfId="59224"/>
    <cellStyle name="Normal 13 2 3 5" xfId="59225"/>
    <cellStyle name="Normal 13 2 3 5 2" xfId="59226"/>
    <cellStyle name="Normal 13 2 3 5 2 2" xfId="59227"/>
    <cellStyle name="Normal 13 2 3 5 2 3" xfId="59228"/>
    <cellStyle name="Normal 13 2 3 5 3" xfId="59229"/>
    <cellStyle name="Normal 13 2 3 5 3 2" xfId="59230"/>
    <cellStyle name="Normal 13 2 3 5 4" xfId="59231"/>
    <cellStyle name="Normal 13 2 3 5 5" xfId="59232"/>
    <cellStyle name="Normal 13 2 3 6" xfId="59233"/>
    <cellStyle name="Normal 13 2 3 6 2" xfId="59234"/>
    <cellStyle name="Normal 13 2 3 6 3" xfId="59235"/>
    <cellStyle name="Normal 13 2 3 7" xfId="59236"/>
    <cellStyle name="Normal 13 2 3 7 2" xfId="59237"/>
    <cellStyle name="Normal 13 2 3 7 3" xfId="59238"/>
    <cellStyle name="Normal 13 2 3 8" xfId="59239"/>
    <cellStyle name="Normal 13 2 3 8 2" xfId="59240"/>
    <cellStyle name="Normal 13 2 3 9" xfId="59241"/>
    <cellStyle name="Normal 13 2 4" xfId="14623"/>
    <cellStyle name="Normal 13 2 4 2" xfId="59242"/>
    <cellStyle name="Normal 13 2 4 2 2" xfId="59243"/>
    <cellStyle name="Normal 13 2 4 2 2 2" xfId="59244"/>
    <cellStyle name="Normal 13 2 4 2 2 3" xfId="59245"/>
    <cellStyle name="Normal 13 2 4 2 3" xfId="59246"/>
    <cellStyle name="Normal 13 2 4 2 3 2" xfId="59247"/>
    <cellStyle name="Normal 13 2 4 2 3 3" xfId="59248"/>
    <cellStyle name="Normal 13 2 4 2 4" xfId="59249"/>
    <cellStyle name="Normal 13 2 4 2 4 2" xfId="59250"/>
    <cellStyle name="Normal 13 2 4 2 5" xfId="59251"/>
    <cellStyle name="Normal 13 2 4 2 6" xfId="59252"/>
    <cellStyle name="Normal 13 2 4 3" xfId="59253"/>
    <cellStyle name="Normal 13 2 4 3 2" xfId="59254"/>
    <cellStyle name="Normal 13 2 4 3 2 2" xfId="59255"/>
    <cellStyle name="Normal 13 2 4 3 2 3" xfId="59256"/>
    <cellStyle name="Normal 13 2 4 3 3" xfId="59257"/>
    <cellStyle name="Normal 13 2 4 3 3 2" xfId="59258"/>
    <cellStyle name="Normal 13 2 4 3 3 3" xfId="59259"/>
    <cellStyle name="Normal 13 2 4 3 4" xfId="59260"/>
    <cellStyle name="Normal 13 2 4 3 4 2" xfId="59261"/>
    <cellStyle name="Normal 13 2 4 3 5" xfId="59262"/>
    <cellStyle name="Normal 13 2 4 3 6" xfId="59263"/>
    <cellStyle name="Normal 13 2 4 4" xfId="59264"/>
    <cellStyle name="Normal 13 2 4 4 2" xfId="59265"/>
    <cellStyle name="Normal 13 2 4 4 2 2" xfId="59266"/>
    <cellStyle name="Normal 13 2 4 4 2 3" xfId="59267"/>
    <cellStyle name="Normal 13 2 4 4 3" xfId="59268"/>
    <cellStyle name="Normal 13 2 4 4 3 2" xfId="59269"/>
    <cellStyle name="Normal 13 2 4 4 4" xfId="59270"/>
    <cellStyle name="Normal 13 2 4 4 5" xfId="59271"/>
    <cellStyle name="Normal 13 2 4 5" xfId="59272"/>
    <cellStyle name="Normal 13 2 4 5 2" xfId="59273"/>
    <cellStyle name="Normal 13 2 4 5 3" xfId="59274"/>
    <cellStyle name="Normal 13 2 4 6" xfId="59275"/>
    <cellStyle name="Normal 13 2 4 6 2" xfId="59276"/>
    <cellStyle name="Normal 13 2 4 6 3" xfId="59277"/>
    <cellStyle name="Normal 13 2 4 7" xfId="59278"/>
    <cellStyle name="Normal 13 2 4 7 2" xfId="59279"/>
    <cellStyle name="Normal 13 2 4 8" xfId="59280"/>
    <cellStyle name="Normal 13 2 4 9" xfId="59281"/>
    <cellStyle name="Normal 13 2 5" xfId="59282"/>
    <cellStyle name="Normal 13 2 5 2" xfId="59283"/>
    <cellStyle name="Normal 13 2 5 2 2" xfId="59284"/>
    <cellStyle name="Normal 13 2 5 2 2 2" xfId="59285"/>
    <cellStyle name="Normal 13 2 5 2 2 3" xfId="59286"/>
    <cellStyle name="Normal 13 2 5 2 3" xfId="59287"/>
    <cellStyle name="Normal 13 2 5 2 3 2" xfId="59288"/>
    <cellStyle name="Normal 13 2 5 2 3 3" xfId="59289"/>
    <cellStyle name="Normal 13 2 5 2 4" xfId="59290"/>
    <cellStyle name="Normal 13 2 5 2 4 2" xfId="59291"/>
    <cellStyle name="Normal 13 2 5 2 5" xfId="59292"/>
    <cellStyle name="Normal 13 2 5 2 6" xfId="59293"/>
    <cellStyle name="Normal 13 2 5 3" xfId="59294"/>
    <cellStyle name="Normal 13 2 5 3 2" xfId="59295"/>
    <cellStyle name="Normal 13 2 5 3 2 2" xfId="59296"/>
    <cellStyle name="Normal 13 2 5 3 2 3" xfId="59297"/>
    <cellStyle name="Normal 13 2 5 3 3" xfId="59298"/>
    <cellStyle name="Normal 13 2 5 3 3 2" xfId="59299"/>
    <cellStyle name="Normal 13 2 5 3 3 3" xfId="59300"/>
    <cellStyle name="Normal 13 2 5 3 4" xfId="59301"/>
    <cellStyle name="Normal 13 2 5 3 4 2" xfId="59302"/>
    <cellStyle name="Normal 13 2 5 3 5" xfId="59303"/>
    <cellStyle name="Normal 13 2 5 3 6" xfId="59304"/>
    <cellStyle name="Normal 13 2 5 4" xfId="59305"/>
    <cellStyle name="Normal 13 2 5 4 2" xfId="59306"/>
    <cellStyle name="Normal 13 2 5 4 2 2" xfId="59307"/>
    <cellStyle name="Normal 13 2 5 4 2 3" xfId="59308"/>
    <cellStyle name="Normal 13 2 5 4 3" xfId="59309"/>
    <cellStyle name="Normal 13 2 5 4 3 2" xfId="59310"/>
    <cellStyle name="Normal 13 2 5 4 4" xfId="59311"/>
    <cellStyle name="Normal 13 2 5 4 5" xfId="59312"/>
    <cellStyle name="Normal 13 2 5 5" xfId="59313"/>
    <cellStyle name="Normal 13 2 5 5 2" xfId="59314"/>
    <cellStyle name="Normal 13 2 5 5 3" xfId="59315"/>
    <cellStyle name="Normal 13 2 5 6" xfId="59316"/>
    <cellStyle name="Normal 13 2 5 6 2" xfId="59317"/>
    <cellStyle name="Normal 13 2 5 6 3" xfId="59318"/>
    <cellStyle name="Normal 13 2 5 7" xfId="59319"/>
    <cellStyle name="Normal 13 2 5 7 2" xfId="59320"/>
    <cellStyle name="Normal 13 2 5 8" xfId="59321"/>
    <cellStyle name="Normal 13 2 5 9" xfId="59322"/>
    <cellStyle name="Normal 13 2 6" xfId="59323"/>
    <cellStyle name="Normal 13 2 6 2" xfId="59324"/>
    <cellStyle name="Normal 13 2 6 2 2" xfId="59325"/>
    <cellStyle name="Normal 13 2 6 2 3" xfId="59326"/>
    <cellStyle name="Normal 13 2 6 3" xfId="59327"/>
    <cellStyle name="Normal 13 2 6 3 2" xfId="59328"/>
    <cellStyle name="Normal 13 2 6 3 3" xfId="59329"/>
    <cellStyle name="Normal 13 2 6 4" xfId="59330"/>
    <cellStyle name="Normal 13 2 6 4 2" xfId="59331"/>
    <cellStyle name="Normal 13 2 6 5" xfId="59332"/>
    <cellStyle name="Normal 13 2 6 6" xfId="59333"/>
    <cellStyle name="Normal 13 2 7" xfId="59334"/>
    <cellStyle name="Normal 13 2 7 2" xfId="59335"/>
    <cellStyle name="Normal 13 2 7 2 2" xfId="59336"/>
    <cellStyle name="Normal 13 2 7 2 3" xfId="59337"/>
    <cellStyle name="Normal 13 2 7 3" xfId="59338"/>
    <cellStyle name="Normal 13 2 7 3 2" xfId="59339"/>
    <cellStyle name="Normal 13 2 7 3 3" xfId="59340"/>
    <cellStyle name="Normal 13 2 7 4" xfId="59341"/>
    <cellStyle name="Normal 13 2 7 4 2" xfId="59342"/>
    <cellStyle name="Normal 13 2 7 5" xfId="59343"/>
    <cellStyle name="Normal 13 2 7 6" xfId="59344"/>
    <cellStyle name="Normal 13 2 8" xfId="59345"/>
    <cellStyle name="Normal 13 2 8 2" xfId="59346"/>
    <cellStyle name="Normal 13 2 8 2 2" xfId="59347"/>
    <cellStyle name="Normal 13 2 8 2 3" xfId="59348"/>
    <cellStyle name="Normal 13 2 8 3" xfId="59349"/>
    <cellStyle name="Normal 13 2 8 3 2" xfId="59350"/>
    <cellStyle name="Normal 13 2 8 4" xfId="59351"/>
    <cellStyle name="Normal 13 2 8 5" xfId="59352"/>
    <cellStyle name="Normal 13 2 9" xfId="59353"/>
    <cellStyle name="Normal 13 2 9 2" xfId="59354"/>
    <cellStyle name="Normal 13 2 9 3" xfId="59355"/>
    <cellStyle name="Normal 13 3" xfId="10868"/>
    <cellStyle name="Normal 13 3 10" xfId="59356"/>
    <cellStyle name="Normal 13 3 10 2" xfId="59357"/>
    <cellStyle name="Normal 13 3 11" xfId="59358"/>
    <cellStyle name="Normal 13 3 12" xfId="59359"/>
    <cellStyle name="Normal 13 3 13" xfId="59360"/>
    <cellStyle name="Normal 13 3 2" xfId="14624"/>
    <cellStyle name="Normal 13 3 2 10" xfId="59361"/>
    <cellStyle name="Normal 13 3 2 2" xfId="59362"/>
    <cellStyle name="Normal 13 3 2 2 2" xfId="59363"/>
    <cellStyle name="Normal 13 3 2 2 2 2" xfId="59364"/>
    <cellStyle name="Normal 13 3 2 2 2 2 2" xfId="59365"/>
    <cellStyle name="Normal 13 3 2 2 2 2 3" xfId="59366"/>
    <cellStyle name="Normal 13 3 2 2 2 3" xfId="59367"/>
    <cellStyle name="Normal 13 3 2 2 2 3 2" xfId="59368"/>
    <cellStyle name="Normal 13 3 2 2 2 3 3" xfId="59369"/>
    <cellStyle name="Normal 13 3 2 2 2 4" xfId="59370"/>
    <cellStyle name="Normal 13 3 2 2 2 4 2" xfId="59371"/>
    <cellStyle name="Normal 13 3 2 2 2 5" xfId="59372"/>
    <cellStyle name="Normal 13 3 2 2 2 6" xfId="59373"/>
    <cellStyle name="Normal 13 3 2 2 3" xfId="59374"/>
    <cellStyle name="Normal 13 3 2 2 3 2" xfId="59375"/>
    <cellStyle name="Normal 13 3 2 2 3 2 2" xfId="59376"/>
    <cellStyle name="Normal 13 3 2 2 3 2 3" xfId="59377"/>
    <cellStyle name="Normal 13 3 2 2 3 3" xfId="59378"/>
    <cellStyle name="Normal 13 3 2 2 3 3 2" xfId="59379"/>
    <cellStyle name="Normal 13 3 2 2 3 3 3" xfId="59380"/>
    <cellStyle name="Normal 13 3 2 2 3 4" xfId="59381"/>
    <cellStyle name="Normal 13 3 2 2 3 4 2" xfId="59382"/>
    <cellStyle name="Normal 13 3 2 2 3 5" xfId="59383"/>
    <cellStyle name="Normal 13 3 2 2 3 6" xfId="59384"/>
    <cellStyle name="Normal 13 3 2 2 4" xfId="59385"/>
    <cellStyle name="Normal 13 3 2 2 4 2" xfId="59386"/>
    <cellStyle name="Normal 13 3 2 2 4 2 2" xfId="59387"/>
    <cellStyle name="Normal 13 3 2 2 4 2 3" xfId="59388"/>
    <cellStyle name="Normal 13 3 2 2 4 3" xfId="59389"/>
    <cellStyle name="Normal 13 3 2 2 4 3 2" xfId="59390"/>
    <cellStyle name="Normal 13 3 2 2 4 4" xfId="59391"/>
    <cellStyle name="Normal 13 3 2 2 4 5" xfId="59392"/>
    <cellStyle name="Normal 13 3 2 2 5" xfId="59393"/>
    <cellStyle name="Normal 13 3 2 2 5 2" xfId="59394"/>
    <cellStyle name="Normal 13 3 2 2 5 3" xfId="59395"/>
    <cellStyle name="Normal 13 3 2 2 6" xfId="59396"/>
    <cellStyle name="Normal 13 3 2 2 6 2" xfId="59397"/>
    <cellStyle name="Normal 13 3 2 2 6 3" xfId="59398"/>
    <cellStyle name="Normal 13 3 2 2 7" xfId="59399"/>
    <cellStyle name="Normal 13 3 2 2 7 2" xfId="59400"/>
    <cellStyle name="Normal 13 3 2 2 8" xfId="59401"/>
    <cellStyle name="Normal 13 3 2 2 9" xfId="59402"/>
    <cellStyle name="Normal 13 3 2 3" xfId="59403"/>
    <cellStyle name="Normal 13 3 2 3 2" xfId="59404"/>
    <cellStyle name="Normal 13 3 2 3 2 2" xfId="59405"/>
    <cellStyle name="Normal 13 3 2 3 2 3" xfId="59406"/>
    <cellStyle name="Normal 13 3 2 3 3" xfId="59407"/>
    <cellStyle name="Normal 13 3 2 3 3 2" xfId="59408"/>
    <cellStyle name="Normal 13 3 2 3 3 3" xfId="59409"/>
    <cellStyle name="Normal 13 3 2 3 4" xfId="59410"/>
    <cellStyle name="Normal 13 3 2 3 4 2" xfId="59411"/>
    <cellStyle name="Normal 13 3 2 3 5" xfId="59412"/>
    <cellStyle name="Normal 13 3 2 3 6" xfId="59413"/>
    <cellStyle name="Normal 13 3 2 4" xfId="59414"/>
    <cellStyle name="Normal 13 3 2 4 2" xfId="59415"/>
    <cellStyle name="Normal 13 3 2 4 2 2" xfId="59416"/>
    <cellStyle name="Normal 13 3 2 4 2 3" xfId="59417"/>
    <cellStyle name="Normal 13 3 2 4 3" xfId="59418"/>
    <cellStyle name="Normal 13 3 2 4 3 2" xfId="59419"/>
    <cellStyle name="Normal 13 3 2 4 3 3" xfId="59420"/>
    <cellStyle name="Normal 13 3 2 4 4" xfId="59421"/>
    <cellStyle name="Normal 13 3 2 4 4 2" xfId="59422"/>
    <cellStyle name="Normal 13 3 2 4 5" xfId="59423"/>
    <cellStyle name="Normal 13 3 2 4 6" xfId="59424"/>
    <cellStyle name="Normal 13 3 2 5" xfId="59425"/>
    <cellStyle name="Normal 13 3 2 5 2" xfId="59426"/>
    <cellStyle name="Normal 13 3 2 5 2 2" xfId="59427"/>
    <cellStyle name="Normal 13 3 2 5 2 3" xfId="59428"/>
    <cellStyle name="Normal 13 3 2 5 3" xfId="59429"/>
    <cellStyle name="Normal 13 3 2 5 3 2" xfId="59430"/>
    <cellStyle name="Normal 13 3 2 5 4" xfId="59431"/>
    <cellStyle name="Normal 13 3 2 5 5" xfId="59432"/>
    <cellStyle name="Normal 13 3 2 6" xfId="59433"/>
    <cellStyle name="Normal 13 3 2 6 2" xfId="59434"/>
    <cellStyle name="Normal 13 3 2 6 3" xfId="59435"/>
    <cellStyle name="Normal 13 3 2 7" xfId="59436"/>
    <cellStyle name="Normal 13 3 2 7 2" xfId="59437"/>
    <cellStyle name="Normal 13 3 2 7 3" xfId="59438"/>
    <cellStyle name="Normal 13 3 2 8" xfId="59439"/>
    <cellStyle name="Normal 13 3 2 8 2" xfId="59440"/>
    <cellStyle name="Normal 13 3 2 9" xfId="59441"/>
    <cellStyle name="Normal 13 3 3" xfId="59442"/>
    <cellStyle name="Normal 13 3 3 2" xfId="59443"/>
    <cellStyle name="Normal 13 3 3 2 2" xfId="59444"/>
    <cellStyle name="Normal 13 3 3 2 2 2" xfId="59445"/>
    <cellStyle name="Normal 13 3 3 2 2 3" xfId="59446"/>
    <cellStyle name="Normal 13 3 3 2 3" xfId="59447"/>
    <cellStyle name="Normal 13 3 3 2 3 2" xfId="59448"/>
    <cellStyle name="Normal 13 3 3 2 3 3" xfId="59449"/>
    <cellStyle name="Normal 13 3 3 2 4" xfId="59450"/>
    <cellStyle name="Normal 13 3 3 2 4 2" xfId="59451"/>
    <cellStyle name="Normal 13 3 3 2 5" xfId="59452"/>
    <cellStyle name="Normal 13 3 3 2 6" xfId="59453"/>
    <cellStyle name="Normal 13 3 3 3" xfId="59454"/>
    <cellStyle name="Normal 13 3 3 3 2" xfId="59455"/>
    <cellStyle name="Normal 13 3 3 3 2 2" xfId="59456"/>
    <cellStyle name="Normal 13 3 3 3 2 3" xfId="59457"/>
    <cellStyle name="Normal 13 3 3 3 3" xfId="59458"/>
    <cellStyle name="Normal 13 3 3 3 3 2" xfId="59459"/>
    <cellStyle name="Normal 13 3 3 3 3 3" xfId="59460"/>
    <cellStyle name="Normal 13 3 3 3 4" xfId="59461"/>
    <cellStyle name="Normal 13 3 3 3 4 2" xfId="59462"/>
    <cellStyle name="Normal 13 3 3 3 5" xfId="59463"/>
    <cellStyle name="Normal 13 3 3 3 6" xfId="59464"/>
    <cellStyle name="Normal 13 3 3 4" xfId="59465"/>
    <cellStyle name="Normal 13 3 3 4 2" xfId="59466"/>
    <cellStyle name="Normal 13 3 3 4 2 2" xfId="59467"/>
    <cellStyle name="Normal 13 3 3 4 2 3" xfId="59468"/>
    <cellStyle name="Normal 13 3 3 4 3" xfId="59469"/>
    <cellStyle name="Normal 13 3 3 4 3 2" xfId="59470"/>
    <cellStyle name="Normal 13 3 3 4 4" xfId="59471"/>
    <cellStyle name="Normal 13 3 3 4 5" xfId="59472"/>
    <cellStyle name="Normal 13 3 3 5" xfId="59473"/>
    <cellStyle name="Normal 13 3 3 5 2" xfId="59474"/>
    <cellStyle name="Normal 13 3 3 5 3" xfId="59475"/>
    <cellStyle name="Normal 13 3 3 6" xfId="59476"/>
    <cellStyle name="Normal 13 3 3 6 2" xfId="59477"/>
    <cellStyle name="Normal 13 3 3 6 3" xfId="59478"/>
    <cellStyle name="Normal 13 3 3 7" xfId="59479"/>
    <cellStyle name="Normal 13 3 3 7 2" xfId="59480"/>
    <cellStyle name="Normal 13 3 3 8" xfId="59481"/>
    <cellStyle name="Normal 13 3 3 9" xfId="59482"/>
    <cellStyle name="Normal 13 3 4" xfId="59483"/>
    <cellStyle name="Normal 13 3 4 2" xfId="59484"/>
    <cellStyle name="Normal 13 3 4 2 2" xfId="59485"/>
    <cellStyle name="Normal 13 3 4 2 2 2" xfId="59486"/>
    <cellStyle name="Normal 13 3 4 2 2 3" xfId="59487"/>
    <cellStyle name="Normal 13 3 4 2 3" xfId="59488"/>
    <cellStyle name="Normal 13 3 4 2 3 2" xfId="59489"/>
    <cellStyle name="Normal 13 3 4 2 3 3" xfId="59490"/>
    <cellStyle name="Normal 13 3 4 2 4" xfId="59491"/>
    <cellStyle name="Normal 13 3 4 2 4 2" xfId="59492"/>
    <cellStyle name="Normal 13 3 4 2 5" xfId="59493"/>
    <cellStyle name="Normal 13 3 4 2 6" xfId="59494"/>
    <cellStyle name="Normal 13 3 4 3" xfId="59495"/>
    <cellStyle name="Normal 13 3 4 3 2" xfId="59496"/>
    <cellStyle name="Normal 13 3 4 3 2 2" xfId="59497"/>
    <cellStyle name="Normal 13 3 4 3 2 3" xfId="59498"/>
    <cellStyle name="Normal 13 3 4 3 3" xfId="59499"/>
    <cellStyle name="Normal 13 3 4 3 3 2" xfId="59500"/>
    <cellStyle name="Normal 13 3 4 3 3 3" xfId="59501"/>
    <cellStyle name="Normal 13 3 4 3 4" xfId="59502"/>
    <cellStyle name="Normal 13 3 4 3 4 2" xfId="59503"/>
    <cellStyle name="Normal 13 3 4 3 5" xfId="59504"/>
    <cellStyle name="Normal 13 3 4 3 6" xfId="59505"/>
    <cellStyle name="Normal 13 3 4 4" xfId="59506"/>
    <cellStyle name="Normal 13 3 4 4 2" xfId="59507"/>
    <cellStyle name="Normal 13 3 4 4 2 2" xfId="59508"/>
    <cellStyle name="Normal 13 3 4 4 2 3" xfId="59509"/>
    <cellStyle name="Normal 13 3 4 4 3" xfId="59510"/>
    <cellStyle name="Normal 13 3 4 4 3 2" xfId="59511"/>
    <cellStyle name="Normal 13 3 4 4 4" xfId="59512"/>
    <cellStyle name="Normal 13 3 4 4 5" xfId="59513"/>
    <cellStyle name="Normal 13 3 4 5" xfId="59514"/>
    <cellStyle name="Normal 13 3 4 5 2" xfId="59515"/>
    <cellStyle name="Normal 13 3 4 5 3" xfId="59516"/>
    <cellStyle name="Normal 13 3 4 6" xfId="59517"/>
    <cellStyle name="Normal 13 3 4 6 2" xfId="59518"/>
    <cellStyle name="Normal 13 3 4 6 3" xfId="59519"/>
    <cellStyle name="Normal 13 3 4 7" xfId="59520"/>
    <cellStyle name="Normal 13 3 4 7 2" xfId="59521"/>
    <cellStyle name="Normal 13 3 4 8" xfId="59522"/>
    <cellStyle name="Normal 13 3 4 9" xfId="59523"/>
    <cellStyle name="Normal 13 3 5" xfId="59524"/>
    <cellStyle name="Normal 13 3 5 2" xfId="59525"/>
    <cellStyle name="Normal 13 3 5 2 2" xfId="59526"/>
    <cellStyle name="Normal 13 3 5 2 3" xfId="59527"/>
    <cellStyle name="Normal 13 3 5 3" xfId="59528"/>
    <cellStyle name="Normal 13 3 5 3 2" xfId="59529"/>
    <cellStyle name="Normal 13 3 5 3 3" xfId="59530"/>
    <cellStyle name="Normal 13 3 5 4" xfId="59531"/>
    <cellStyle name="Normal 13 3 5 4 2" xfId="59532"/>
    <cellStyle name="Normal 13 3 5 5" xfId="59533"/>
    <cellStyle name="Normal 13 3 5 6" xfId="59534"/>
    <cellStyle name="Normal 13 3 6" xfId="59535"/>
    <cellStyle name="Normal 13 3 6 2" xfId="59536"/>
    <cellStyle name="Normal 13 3 6 2 2" xfId="59537"/>
    <cellStyle name="Normal 13 3 6 2 3" xfId="59538"/>
    <cellStyle name="Normal 13 3 6 3" xfId="59539"/>
    <cellStyle name="Normal 13 3 6 3 2" xfId="59540"/>
    <cellStyle name="Normal 13 3 6 3 3" xfId="59541"/>
    <cellStyle name="Normal 13 3 6 4" xfId="59542"/>
    <cellStyle name="Normal 13 3 6 4 2" xfId="59543"/>
    <cellStyle name="Normal 13 3 6 5" xfId="59544"/>
    <cellStyle name="Normal 13 3 6 6" xfId="59545"/>
    <cellStyle name="Normal 13 3 7" xfId="59546"/>
    <cellStyle name="Normal 13 3 7 2" xfId="59547"/>
    <cellStyle name="Normal 13 3 7 2 2" xfId="59548"/>
    <cellStyle name="Normal 13 3 7 2 3" xfId="59549"/>
    <cellStyle name="Normal 13 3 7 3" xfId="59550"/>
    <cellStyle name="Normal 13 3 7 3 2" xfId="59551"/>
    <cellStyle name="Normal 13 3 7 4" xfId="59552"/>
    <cellStyle name="Normal 13 3 7 5" xfId="59553"/>
    <cellStyle name="Normal 13 3 8" xfId="59554"/>
    <cellStyle name="Normal 13 3 8 2" xfId="59555"/>
    <cellStyle name="Normal 13 3 8 3" xfId="59556"/>
    <cellStyle name="Normal 13 3 9" xfId="59557"/>
    <cellStyle name="Normal 13 3 9 2" xfId="59558"/>
    <cellStyle name="Normal 13 3 9 3" xfId="59559"/>
    <cellStyle name="Normal 13 4" xfId="14625"/>
    <cellStyle name="Normal 13 4 10" xfId="59560"/>
    <cellStyle name="Normal 13 4 2" xfId="59561"/>
    <cellStyle name="Normal 13 4 2 2" xfId="59562"/>
    <cellStyle name="Normal 13 4 2 2 2" xfId="59563"/>
    <cellStyle name="Normal 13 4 2 2 2 2" xfId="59564"/>
    <cellStyle name="Normal 13 4 2 2 2 3" xfId="59565"/>
    <cellStyle name="Normal 13 4 2 2 3" xfId="59566"/>
    <cellStyle name="Normal 13 4 2 2 3 2" xfId="59567"/>
    <cellStyle name="Normal 13 4 2 2 3 3" xfId="59568"/>
    <cellStyle name="Normal 13 4 2 2 4" xfId="59569"/>
    <cellStyle name="Normal 13 4 2 2 4 2" xfId="59570"/>
    <cellStyle name="Normal 13 4 2 2 5" xfId="59571"/>
    <cellStyle name="Normal 13 4 2 2 6" xfId="59572"/>
    <cellStyle name="Normal 13 4 2 3" xfId="59573"/>
    <cellStyle name="Normal 13 4 2 3 2" xfId="59574"/>
    <cellStyle name="Normal 13 4 2 3 2 2" xfId="59575"/>
    <cellStyle name="Normal 13 4 2 3 2 3" xfId="59576"/>
    <cellStyle name="Normal 13 4 2 3 3" xfId="59577"/>
    <cellStyle name="Normal 13 4 2 3 3 2" xfId="59578"/>
    <cellStyle name="Normal 13 4 2 3 3 3" xfId="59579"/>
    <cellStyle name="Normal 13 4 2 3 4" xfId="59580"/>
    <cellStyle name="Normal 13 4 2 3 4 2" xfId="59581"/>
    <cellStyle name="Normal 13 4 2 3 5" xfId="59582"/>
    <cellStyle name="Normal 13 4 2 3 6" xfId="59583"/>
    <cellStyle name="Normal 13 4 2 4" xfId="59584"/>
    <cellStyle name="Normal 13 4 2 4 2" xfId="59585"/>
    <cellStyle name="Normal 13 4 2 4 2 2" xfId="59586"/>
    <cellStyle name="Normal 13 4 2 4 2 3" xfId="59587"/>
    <cellStyle name="Normal 13 4 2 4 3" xfId="59588"/>
    <cellStyle name="Normal 13 4 2 4 3 2" xfId="59589"/>
    <cellStyle name="Normal 13 4 2 4 4" xfId="59590"/>
    <cellStyle name="Normal 13 4 2 4 5" xfId="59591"/>
    <cellStyle name="Normal 13 4 2 5" xfId="59592"/>
    <cellStyle name="Normal 13 4 2 5 2" xfId="59593"/>
    <cellStyle name="Normal 13 4 2 5 3" xfId="59594"/>
    <cellStyle name="Normal 13 4 2 6" xfId="59595"/>
    <cellStyle name="Normal 13 4 2 6 2" xfId="59596"/>
    <cellStyle name="Normal 13 4 2 6 3" xfId="59597"/>
    <cellStyle name="Normal 13 4 2 7" xfId="59598"/>
    <cellStyle name="Normal 13 4 2 7 2" xfId="59599"/>
    <cellStyle name="Normal 13 4 2 8" xfId="59600"/>
    <cellStyle name="Normal 13 4 2 9" xfId="59601"/>
    <cellStyle name="Normal 13 4 3" xfId="59602"/>
    <cellStyle name="Normal 13 4 3 2" xfId="59603"/>
    <cellStyle name="Normal 13 4 3 2 2" xfId="59604"/>
    <cellStyle name="Normal 13 4 3 2 3" xfId="59605"/>
    <cellStyle name="Normal 13 4 3 3" xfId="59606"/>
    <cellStyle name="Normal 13 4 3 3 2" xfId="59607"/>
    <cellStyle name="Normal 13 4 3 3 3" xfId="59608"/>
    <cellStyle name="Normal 13 4 3 4" xfId="59609"/>
    <cellStyle name="Normal 13 4 3 4 2" xfId="59610"/>
    <cellStyle name="Normal 13 4 3 5" xfId="59611"/>
    <cellStyle name="Normal 13 4 3 6" xfId="59612"/>
    <cellStyle name="Normal 13 4 4" xfId="59613"/>
    <cellStyle name="Normal 13 4 4 2" xfId="59614"/>
    <cellStyle name="Normal 13 4 4 2 2" xfId="59615"/>
    <cellStyle name="Normal 13 4 4 2 3" xfId="59616"/>
    <cellStyle name="Normal 13 4 4 3" xfId="59617"/>
    <cellStyle name="Normal 13 4 4 3 2" xfId="59618"/>
    <cellStyle name="Normal 13 4 4 3 3" xfId="59619"/>
    <cellStyle name="Normal 13 4 4 4" xfId="59620"/>
    <cellStyle name="Normal 13 4 4 4 2" xfId="59621"/>
    <cellStyle name="Normal 13 4 4 5" xfId="59622"/>
    <cellStyle name="Normal 13 4 4 6" xfId="59623"/>
    <cellStyle name="Normal 13 4 5" xfId="59624"/>
    <cellStyle name="Normal 13 4 5 2" xfId="59625"/>
    <cellStyle name="Normal 13 4 5 2 2" xfId="59626"/>
    <cellStyle name="Normal 13 4 5 2 3" xfId="59627"/>
    <cellStyle name="Normal 13 4 5 3" xfId="59628"/>
    <cellStyle name="Normal 13 4 5 3 2" xfId="59629"/>
    <cellStyle name="Normal 13 4 5 4" xfId="59630"/>
    <cellStyle name="Normal 13 4 5 5" xfId="59631"/>
    <cellStyle name="Normal 13 4 6" xfId="59632"/>
    <cellStyle name="Normal 13 4 6 2" xfId="59633"/>
    <cellStyle name="Normal 13 4 6 3" xfId="59634"/>
    <cellStyle name="Normal 13 4 7" xfId="59635"/>
    <cellStyle name="Normal 13 4 7 2" xfId="59636"/>
    <cellStyle name="Normal 13 4 7 3" xfId="59637"/>
    <cellStyle name="Normal 13 4 8" xfId="59638"/>
    <cellStyle name="Normal 13 4 8 2" xfId="59639"/>
    <cellStyle name="Normal 13 4 9" xfId="59640"/>
    <cellStyle name="Normal 13 5" xfId="14626"/>
    <cellStyle name="Normal 13 5 2" xfId="59641"/>
    <cellStyle name="Normal 13 5 2 2" xfId="59642"/>
    <cellStyle name="Normal 13 5 2 2 2" xfId="59643"/>
    <cellStyle name="Normal 13 5 2 2 3" xfId="59644"/>
    <cellStyle name="Normal 13 5 2 3" xfId="59645"/>
    <cellStyle name="Normal 13 5 2 3 2" xfId="59646"/>
    <cellStyle name="Normal 13 5 2 3 3" xfId="59647"/>
    <cellStyle name="Normal 13 5 2 4" xfId="59648"/>
    <cellStyle name="Normal 13 5 2 4 2" xfId="59649"/>
    <cellStyle name="Normal 13 5 2 5" xfId="59650"/>
    <cellStyle name="Normal 13 5 2 6" xfId="59651"/>
    <cellStyle name="Normal 13 5 3" xfId="59652"/>
    <cellStyle name="Normal 13 5 3 2" xfId="59653"/>
    <cellStyle name="Normal 13 5 3 2 2" xfId="59654"/>
    <cellStyle name="Normal 13 5 3 2 3" xfId="59655"/>
    <cellStyle name="Normal 13 5 3 3" xfId="59656"/>
    <cellStyle name="Normal 13 5 3 3 2" xfId="59657"/>
    <cellStyle name="Normal 13 5 3 3 3" xfId="59658"/>
    <cellStyle name="Normal 13 5 3 4" xfId="59659"/>
    <cellStyle name="Normal 13 5 3 4 2" xfId="59660"/>
    <cellStyle name="Normal 13 5 3 5" xfId="59661"/>
    <cellStyle name="Normal 13 5 3 6" xfId="59662"/>
    <cellStyle name="Normal 13 5 4" xfId="59663"/>
    <cellStyle name="Normal 13 5 4 2" xfId="59664"/>
    <cellStyle name="Normal 13 5 4 2 2" xfId="59665"/>
    <cellStyle name="Normal 13 5 4 2 3" xfId="59666"/>
    <cellStyle name="Normal 13 5 4 3" xfId="59667"/>
    <cellStyle name="Normal 13 5 4 3 2" xfId="59668"/>
    <cellStyle name="Normal 13 5 4 4" xfId="59669"/>
    <cellStyle name="Normal 13 5 4 5" xfId="59670"/>
    <cellStyle name="Normal 13 5 5" xfId="59671"/>
    <cellStyle name="Normal 13 5 5 2" xfId="59672"/>
    <cellStyle name="Normal 13 5 5 3" xfId="59673"/>
    <cellStyle name="Normal 13 5 6" xfId="59674"/>
    <cellStyle name="Normal 13 5 6 2" xfId="59675"/>
    <cellStyle name="Normal 13 5 6 3" xfId="59676"/>
    <cellStyle name="Normal 13 5 7" xfId="59677"/>
    <cellStyle name="Normal 13 5 7 2" xfId="59678"/>
    <cellStyle name="Normal 13 5 8" xfId="59679"/>
    <cellStyle name="Normal 13 5 9" xfId="59680"/>
    <cellStyle name="Normal 13 6" xfId="59681"/>
    <cellStyle name="Normal 13 6 2" xfId="59682"/>
    <cellStyle name="Normal 13 6 2 2" xfId="59683"/>
    <cellStyle name="Normal 13 6 2 2 2" xfId="59684"/>
    <cellStyle name="Normal 13 6 2 2 3" xfId="59685"/>
    <cellStyle name="Normal 13 6 2 3" xfId="59686"/>
    <cellStyle name="Normal 13 6 2 3 2" xfId="59687"/>
    <cellStyle name="Normal 13 6 2 3 3" xfId="59688"/>
    <cellStyle name="Normal 13 6 2 4" xfId="59689"/>
    <cellStyle name="Normal 13 6 2 4 2" xfId="59690"/>
    <cellStyle name="Normal 13 6 2 5" xfId="59691"/>
    <cellStyle name="Normal 13 6 2 6" xfId="59692"/>
    <cellStyle name="Normal 13 6 3" xfId="59693"/>
    <cellStyle name="Normal 13 6 3 2" xfId="59694"/>
    <cellStyle name="Normal 13 6 3 2 2" xfId="59695"/>
    <cellStyle name="Normal 13 6 3 2 3" xfId="59696"/>
    <cellStyle name="Normal 13 6 3 3" xfId="59697"/>
    <cellStyle name="Normal 13 6 3 3 2" xfId="59698"/>
    <cellStyle name="Normal 13 6 3 3 3" xfId="59699"/>
    <cellStyle name="Normal 13 6 3 4" xfId="59700"/>
    <cellStyle name="Normal 13 6 3 4 2" xfId="59701"/>
    <cellStyle name="Normal 13 6 3 5" xfId="59702"/>
    <cellStyle name="Normal 13 6 3 6" xfId="59703"/>
    <cellStyle name="Normal 13 6 4" xfId="59704"/>
    <cellStyle name="Normal 13 6 4 2" xfId="59705"/>
    <cellStyle name="Normal 13 6 4 2 2" xfId="59706"/>
    <cellStyle name="Normal 13 6 4 2 3" xfId="59707"/>
    <cellStyle name="Normal 13 6 4 3" xfId="59708"/>
    <cellStyle name="Normal 13 6 4 3 2" xfId="59709"/>
    <cellStyle name="Normal 13 6 4 4" xfId="59710"/>
    <cellStyle name="Normal 13 6 4 5" xfId="59711"/>
    <cellStyle name="Normal 13 6 5" xfId="59712"/>
    <cellStyle name="Normal 13 6 5 2" xfId="59713"/>
    <cellStyle name="Normal 13 6 5 3" xfId="59714"/>
    <cellStyle name="Normal 13 6 6" xfId="59715"/>
    <cellStyle name="Normal 13 6 6 2" xfId="59716"/>
    <cellStyle name="Normal 13 6 6 3" xfId="59717"/>
    <cellStyle name="Normal 13 6 7" xfId="59718"/>
    <cellStyle name="Normal 13 6 7 2" xfId="59719"/>
    <cellStyle name="Normal 13 6 8" xfId="59720"/>
    <cellStyle name="Normal 13 6 9" xfId="59721"/>
    <cellStyle name="Normal 13 7" xfId="59722"/>
    <cellStyle name="Normal 13 7 2" xfId="59723"/>
    <cellStyle name="Normal 13 7 2 2" xfId="59724"/>
    <cellStyle name="Normal 13 7 2 3" xfId="59725"/>
    <cellStyle name="Normal 13 7 3" xfId="59726"/>
    <cellStyle name="Normal 13 7 3 2" xfId="59727"/>
    <cellStyle name="Normal 13 7 3 3" xfId="59728"/>
    <cellStyle name="Normal 13 7 4" xfId="59729"/>
    <cellStyle name="Normal 13 7 4 2" xfId="59730"/>
    <cellStyle name="Normal 13 7 5" xfId="59731"/>
    <cellStyle name="Normal 13 7 6" xfId="59732"/>
    <cellStyle name="Normal 13 8" xfId="59733"/>
    <cellStyle name="Normal 13 8 2" xfId="59734"/>
    <cellStyle name="Normal 13 8 2 2" xfId="59735"/>
    <cellStyle name="Normal 13 8 2 3" xfId="59736"/>
    <cellStyle name="Normal 13 8 3" xfId="59737"/>
    <cellStyle name="Normal 13 8 3 2" xfId="59738"/>
    <cellStyle name="Normal 13 8 3 3" xfId="59739"/>
    <cellStyle name="Normal 13 8 4" xfId="59740"/>
    <cellStyle name="Normal 13 8 4 2" xfId="59741"/>
    <cellStyle name="Normal 13 8 5" xfId="59742"/>
    <cellStyle name="Normal 13 8 6" xfId="59743"/>
    <cellStyle name="Normal 13 9" xfId="59744"/>
    <cellStyle name="Normal 13 9 2" xfId="59745"/>
    <cellStyle name="Normal 13 9 2 2" xfId="59746"/>
    <cellStyle name="Normal 13 9 2 3" xfId="59747"/>
    <cellStyle name="Normal 13 9 3" xfId="59748"/>
    <cellStyle name="Normal 13 9 3 2" xfId="59749"/>
    <cellStyle name="Normal 13 9 4" xfId="59750"/>
    <cellStyle name="Normal 13 9 5" xfId="59751"/>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752"/>
    <cellStyle name="Normal 15" xfId="4692"/>
    <cellStyle name="Normal 15 10" xfId="59753"/>
    <cellStyle name="Normal 15 10 2" xfId="59754"/>
    <cellStyle name="Normal 15 10 3" xfId="59755"/>
    <cellStyle name="Normal 15 11" xfId="59756"/>
    <cellStyle name="Normal 15 11 2" xfId="59757"/>
    <cellStyle name="Normal 15 12" xfId="59758"/>
    <cellStyle name="Normal 15 13" xfId="59759"/>
    <cellStyle name="Normal 15 14" xfId="59760"/>
    <cellStyle name="Normal 15 2" xfId="4693"/>
    <cellStyle name="Normal 15 2 10" xfId="10886"/>
    <cellStyle name="Normal 15 2 10 2" xfId="59761"/>
    <cellStyle name="Normal 15 2 11" xfId="10887"/>
    <cellStyle name="Normal 15 2 12" xfId="59762"/>
    <cellStyle name="Normal 15 2 13" xfId="59763"/>
    <cellStyle name="Normal 15 2 2" xfId="4694"/>
    <cellStyle name="Normal 15 2 2 10" xfId="59764"/>
    <cellStyle name="Normal 15 2 2 11" xfId="59765"/>
    <cellStyle name="Normal 15 2 2 2" xfId="4695"/>
    <cellStyle name="Normal 15 2 2 2 10" xfId="59766"/>
    <cellStyle name="Normal 15 2 2 2 2" xfId="4696"/>
    <cellStyle name="Normal 15 2 2 2 2 2" xfId="4697"/>
    <cellStyle name="Normal 15 2 2 2 2 2 2" xfId="59767"/>
    <cellStyle name="Normal 15 2 2 2 2 2 3" xfId="59768"/>
    <cellStyle name="Normal 15 2 2 2 2 3" xfId="14061"/>
    <cellStyle name="Normal 15 2 2 2 2 3 2" xfId="59769"/>
    <cellStyle name="Normal 15 2 2 2 2 3 3" xfId="59770"/>
    <cellStyle name="Normal 15 2 2 2 2 4" xfId="59771"/>
    <cellStyle name="Normal 15 2 2 2 2 4 2" xfId="59772"/>
    <cellStyle name="Normal 15 2 2 2 2 5" xfId="59773"/>
    <cellStyle name="Normal 15 2 2 2 2 6" xfId="59774"/>
    <cellStyle name="Normal 15 2 2 2 2 7" xfId="59775"/>
    <cellStyle name="Normal 15 2 2 2 3" xfId="4698"/>
    <cellStyle name="Normal 15 2 2 2 3 2" xfId="14062"/>
    <cellStyle name="Normal 15 2 2 2 3 2 2" xfId="59776"/>
    <cellStyle name="Normal 15 2 2 2 3 2 3" xfId="59777"/>
    <cellStyle name="Normal 15 2 2 2 3 3" xfId="59778"/>
    <cellStyle name="Normal 15 2 2 2 3 3 2" xfId="59779"/>
    <cellStyle name="Normal 15 2 2 2 3 3 3" xfId="59780"/>
    <cellStyle name="Normal 15 2 2 2 3 4" xfId="59781"/>
    <cellStyle name="Normal 15 2 2 2 3 4 2" xfId="59782"/>
    <cellStyle name="Normal 15 2 2 2 3 5" xfId="59783"/>
    <cellStyle name="Normal 15 2 2 2 3 6" xfId="59784"/>
    <cellStyle name="Normal 15 2 2 2 3 7" xfId="59785"/>
    <cellStyle name="Normal 15 2 2 2 4" xfId="10888"/>
    <cellStyle name="Normal 15 2 2 2 4 2" xfId="59786"/>
    <cellStyle name="Normal 15 2 2 2 4 2 2" xfId="59787"/>
    <cellStyle name="Normal 15 2 2 2 4 2 3" xfId="59788"/>
    <cellStyle name="Normal 15 2 2 2 4 3" xfId="59789"/>
    <cellStyle name="Normal 15 2 2 2 4 3 2" xfId="59790"/>
    <cellStyle name="Normal 15 2 2 2 4 4" xfId="59791"/>
    <cellStyle name="Normal 15 2 2 2 4 5" xfId="59792"/>
    <cellStyle name="Normal 15 2 2 2 5" xfId="10889"/>
    <cellStyle name="Normal 15 2 2 2 5 2" xfId="59793"/>
    <cellStyle name="Normal 15 2 2 2 5 3" xfId="59794"/>
    <cellStyle name="Normal 15 2 2 2 6" xfId="10890"/>
    <cellStyle name="Normal 15 2 2 2 6 2" xfId="59795"/>
    <cellStyle name="Normal 15 2 2 2 6 3" xfId="59796"/>
    <cellStyle name="Normal 15 2 2 2 7" xfId="59797"/>
    <cellStyle name="Normal 15 2 2 2 7 2" xfId="59798"/>
    <cellStyle name="Normal 15 2 2 2 8" xfId="59799"/>
    <cellStyle name="Normal 15 2 2 2 9" xfId="59800"/>
    <cellStyle name="Normal 15 2 2 3" xfId="4699"/>
    <cellStyle name="Normal 15 2 2 3 2" xfId="4700"/>
    <cellStyle name="Normal 15 2 2 3 2 2" xfId="59801"/>
    <cellStyle name="Normal 15 2 2 3 2 3" xfId="59802"/>
    <cellStyle name="Normal 15 2 2 3 3" xfId="14063"/>
    <cellStyle name="Normal 15 2 2 3 3 2" xfId="59803"/>
    <cellStyle name="Normal 15 2 2 3 3 3" xfId="59804"/>
    <cellStyle name="Normal 15 2 2 3 4" xfId="59805"/>
    <cellStyle name="Normal 15 2 2 3 4 2" xfId="59806"/>
    <cellStyle name="Normal 15 2 2 3 5" xfId="59807"/>
    <cellStyle name="Normal 15 2 2 3 6" xfId="59808"/>
    <cellStyle name="Normal 15 2 2 3 7" xfId="59809"/>
    <cellStyle name="Normal 15 2 2 4" xfId="4701"/>
    <cellStyle name="Normal 15 2 2 4 2" xfId="14064"/>
    <cellStyle name="Normal 15 2 2 4 2 2" xfId="59810"/>
    <cellStyle name="Normal 15 2 2 4 2 3" xfId="59811"/>
    <cellStyle name="Normal 15 2 2 4 3" xfId="59812"/>
    <cellStyle name="Normal 15 2 2 4 3 2" xfId="59813"/>
    <cellStyle name="Normal 15 2 2 4 3 3" xfId="59814"/>
    <cellStyle name="Normal 15 2 2 4 4" xfId="59815"/>
    <cellStyle name="Normal 15 2 2 4 4 2" xfId="59816"/>
    <cellStyle name="Normal 15 2 2 4 5" xfId="59817"/>
    <cellStyle name="Normal 15 2 2 4 6" xfId="59818"/>
    <cellStyle name="Normal 15 2 2 4 7" xfId="59819"/>
    <cellStyle name="Normal 15 2 2 5" xfId="10891"/>
    <cellStyle name="Normal 15 2 2 5 2" xfId="59820"/>
    <cellStyle name="Normal 15 2 2 5 2 2" xfId="59821"/>
    <cellStyle name="Normal 15 2 2 5 2 3" xfId="59822"/>
    <cellStyle name="Normal 15 2 2 5 3" xfId="59823"/>
    <cellStyle name="Normal 15 2 2 5 3 2" xfId="59824"/>
    <cellStyle name="Normal 15 2 2 5 4" xfId="59825"/>
    <cellStyle name="Normal 15 2 2 5 5" xfId="59826"/>
    <cellStyle name="Normal 15 2 2 6" xfId="10892"/>
    <cellStyle name="Normal 15 2 2 6 2" xfId="59827"/>
    <cellStyle name="Normal 15 2 2 6 3" xfId="59828"/>
    <cellStyle name="Normal 15 2 2 7" xfId="10893"/>
    <cellStyle name="Normal 15 2 2 7 2" xfId="59829"/>
    <cellStyle name="Normal 15 2 2 7 3" xfId="59830"/>
    <cellStyle name="Normal 15 2 2 8" xfId="59831"/>
    <cellStyle name="Normal 15 2 2 8 2" xfId="59832"/>
    <cellStyle name="Normal 15 2 2 9" xfId="59833"/>
    <cellStyle name="Normal 15 2 3" xfId="4702"/>
    <cellStyle name="Normal 15 2 3 10" xfId="59834"/>
    <cellStyle name="Normal 15 2 3 2" xfId="4703"/>
    <cellStyle name="Normal 15 2 3 2 2" xfId="4704"/>
    <cellStyle name="Normal 15 2 3 2 2 2" xfId="10894"/>
    <cellStyle name="Normal 15 2 3 2 2 3" xfId="59835"/>
    <cellStyle name="Normal 15 2 3 2 2 4" xfId="59836"/>
    <cellStyle name="Normal 15 2 3 2 3" xfId="10895"/>
    <cellStyle name="Normal 15 2 3 2 3 2" xfId="59837"/>
    <cellStyle name="Normal 15 2 3 2 3 3" xfId="59838"/>
    <cellStyle name="Normal 15 2 3 2 4" xfId="10896"/>
    <cellStyle name="Normal 15 2 3 2 4 2" xfId="59839"/>
    <cellStyle name="Normal 15 2 3 2 5" xfId="10897"/>
    <cellStyle name="Normal 15 2 3 2 6" xfId="10898"/>
    <cellStyle name="Normal 15 2 3 2 7" xfId="59840"/>
    <cellStyle name="Normal 15 2 3 3" xfId="4705"/>
    <cellStyle name="Normal 15 2 3 3 2" xfId="10899"/>
    <cellStyle name="Normal 15 2 3 3 2 2" xfId="59841"/>
    <cellStyle name="Normal 15 2 3 3 2 3" xfId="59842"/>
    <cellStyle name="Normal 15 2 3 3 3" xfId="59843"/>
    <cellStyle name="Normal 15 2 3 3 3 2" xfId="59844"/>
    <cellStyle name="Normal 15 2 3 3 3 3" xfId="59845"/>
    <cellStyle name="Normal 15 2 3 3 4" xfId="59846"/>
    <cellStyle name="Normal 15 2 3 3 4 2" xfId="59847"/>
    <cellStyle name="Normal 15 2 3 3 5" xfId="59848"/>
    <cellStyle name="Normal 15 2 3 3 6" xfId="59849"/>
    <cellStyle name="Normal 15 2 3 3 7" xfId="59850"/>
    <cellStyle name="Normal 15 2 3 4" xfId="10900"/>
    <cellStyle name="Normal 15 2 3 4 2" xfId="59851"/>
    <cellStyle name="Normal 15 2 3 4 2 2" xfId="59852"/>
    <cellStyle name="Normal 15 2 3 4 2 3" xfId="59853"/>
    <cellStyle name="Normal 15 2 3 4 3" xfId="59854"/>
    <cellStyle name="Normal 15 2 3 4 3 2" xfId="59855"/>
    <cellStyle name="Normal 15 2 3 4 4" xfId="59856"/>
    <cellStyle name="Normal 15 2 3 4 5" xfId="59857"/>
    <cellStyle name="Normal 15 2 3 5" xfId="10901"/>
    <cellStyle name="Normal 15 2 3 5 2" xfId="59858"/>
    <cellStyle name="Normal 15 2 3 5 3" xfId="59859"/>
    <cellStyle name="Normal 15 2 3 6" xfId="10902"/>
    <cellStyle name="Normal 15 2 3 6 2" xfId="59860"/>
    <cellStyle name="Normal 15 2 3 6 3" xfId="59861"/>
    <cellStyle name="Normal 15 2 3 7" xfId="10903"/>
    <cellStyle name="Normal 15 2 3 7 2" xfId="59862"/>
    <cellStyle name="Normal 15 2 3 8" xfId="59863"/>
    <cellStyle name="Normal 15 2 3 9" xfId="59864"/>
    <cellStyle name="Normal 15 2 4" xfId="4706"/>
    <cellStyle name="Normal 15 2 4 10" xfId="59865"/>
    <cellStyle name="Normal 15 2 4 2" xfId="4707"/>
    <cellStyle name="Normal 15 2 4 2 2" xfId="10904"/>
    <cellStyle name="Normal 15 2 4 2 2 2" xfId="59866"/>
    <cellStyle name="Normal 15 2 4 2 2 3" xfId="59867"/>
    <cellStyle name="Normal 15 2 4 2 3" xfId="59868"/>
    <cellStyle name="Normal 15 2 4 2 3 2" xfId="59869"/>
    <cellStyle name="Normal 15 2 4 2 3 3" xfId="59870"/>
    <cellStyle name="Normal 15 2 4 2 4" xfId="59871"/>
    <cellStyle name="Normal 15 2 4 2 4 2" xfId="59872"/>
    <cellStyle name="Normal 15 2 4 2 5" xfId="59873"/>
    <cellStyle name="Normal 15 2 4 2 6" xfId="59874"/>
    <cellStyle name="Normal 15 2 4 2 7" xfId="59875"/>
    <cellStyle name="Normal 15 2 4 3" xfId="10905"/>
    <cellStyle name="Normal 15 2 4 3 2" xfId="59876"/>
    <cellStyle name="Normal 15 2 4 3 2 2" xfId="59877"/>
    <cellStyle name="Normal 15 2 4 3 2 3" xfId="59878"/>
    <cellStyle name="Normal 15 2 4 3 3" xfId="59879"/>
    <cellStyle name="Normal 15 2 4 3 3 2" xfId="59880"/>
    <cellStyle name="Normal 15 2 4 3 3 3" xfId="59881"/>
    <cellStyle name="Normal 15 2 4 3 4" xfId="59882"/>
    <cellStyle name="Normal 15 2 4 3 4 2" xfId="59883"/>
    <cellStyle name="Normal 15 2 4 3 5" xfId="59884"/>
    <cellStyle name="Normal 15 2 4 3 6" xfId="59885"/>
    <cellStyle name="Normal 15 2 4 4" xfId="10906"/>
    <cellStyle name="Normal 15 2 4 4 2" xfId="59886"/>
    <cellStyle name="Normal 15 2 4 4 2 2" xfId="59887"/>
    <cellStyle name="Normal 15 2 4 4 2 3" xfId="59888"/>
    <cellStyle name="Normal 15 2 4 4 3" xfId="59889"/>
    <cellStyle name="Normal 15 2 4 4 3 2" xfId="59890"/>
    <cellStyle name="Normal 15 2 4 4 4" xfId="59891"/>
    <cellStyle name="Normal 15 2 4 4 5" xfId="59892"/>
    <cellStyle name="Normal 15 2 4 5" xfId="10907"/>
    <cellStyle name="Normal 15 2 4 5 2" xfId="59893"/>
    <cellStyle name="Normal 15 2 4 5 3" xfId="59894"/>
    <cellStyle name="Normal 15 2 4 6" xfId="10908"/>
    <cellStyle name="Normal 15 2 4 6 2" xfId="59895"/>
    <cellStyle name="Normal 15 2 4 6 3" xfId="59896"/>
    <cellStyle name="Normal 15 2 4 7" xfId="59897"/>
    <cellStyle name="Normal 15 2 4 7 2" xfId="59898"/>
    <cellStyle name="Normal 15 2 4 8" xfId="59899"/>
    <cellStyle name="Normal 15 2 4 9" xfId="59900"/>
    <cellStyle name="Normal 15 2 5" xfId="4708"/>
    <cellStyle name="Normal 15 2 5 2" xfId="4709"/>
    <cellStyle name="Normal 15 2 5 2 2" xfId="10909"/>
    <cellStyle name="Normal 15 2 5 2 3" xfId="59901"/>
    <cellStyle name="Normal 15 2 5 2 4" xfId="59902"/>
    <cellStyle name="Normal 15 2 5 3" xfId="10910"/>
    <cellStyle name="Normal 15 2 5 3 2" xfId="59903"/>
    <cellStyle name="Normal 15 2 5 3 3" xfId="59904"/>
    <cellStyle name="Normal 15 2 5 4" xfId="10911"/>
    <cellStyle name="Normal 15 2 5 4 2" xfId="59905"/>
    <cellStyle name="Normal 15 2 5 5" xfId="10912"/>
    <cellStyle name="Normal 15 2 5 6" xfId="59906"/>
    <cellStyle name="Normal 15 2 5 7" xfId="59907"/>
    <cellStyle name="Normal 15 2 6" xfId="4710"/>
    <cellStyle name="Normal 15 2 6 2" xfId="10913"/>
    <cellStyle name="Normal 15 2 6 2 2" xfId="59908"/>
    <cellStyle name="Normal 15 2 6 2 3" xfId="59909"/>
    <cellStyle name="Normal 15 2 6 3" xfId="59910"/>
    <cellStyle name="Normal 15 2 6 3 2" xfId="59911"/>
    <cellStyle name="Normal 15 2 6 3 3" xfId="59912"/>
    <cellStyle name="Normal 15 2 6 4" xfId="59913"/>
    <cellStyle name="Normal 15 2 6 4 2" xfId="59914"/>
    <cellStyle name="Normal 15 2 6 5" xfId="59915"/>
    <cellStyle name="Normal 15 2 6 6" xfId="59916"/>
    <cellStyle name="Normal 15 2 6 7" xfId="59917"/>
    <cellStyle name="Normal 15 2 7" xfId="10914"/>
    <cellStyle name="Normal 15 2 7 2" xfId="59918"/>
    <cellStyle name="Normal 15 2 7 2 2" xfId="59919"/>
    <cellStyle name="Normal 15 2 7 2 3" xfId="59920"/>
    <cellStyle name="Normal 15 2 7 3" xfId="59921"/>
    <cellStyle name="Normal 15 2 7 3 2" xfId="59922"/>
    <cellStyle name="Normal 15 2 7 4" xfId="59923"/>
    <cellStyle name="Normal 15 2 7 5" xfId="59924"/>
    <cellStyle name="Normal 15 2 8" xfId="10915"/>
    <cellStyle name="Normal 15 2 8 2" xfId="59925"/>
    <cellStyle name="Normal 15 2 8 3" xfId="59926"/>
    <cellStyle name="Normal 15 2 9" xfId="10916"/>
    <cellStyle name="Normal 15 2 9 2" xfId="59927"/>
    <cellStyle name="Normal 15 2 9 3" xfId="59928"/>
    <cellStyle name="Normal 15 3" xfId="4711"/>
    <cellStyle name="Normal 15 3 10" xfId="59929"/>
    <cellStyle name="Normal 15 3 11" xfId="59930"/>
    <cellStyle name="Normal 15 3 2" xfId="4712"/>
    <cellStyle name="Normal 15 3 2 10" xfId="59931"/>
    <cellStyle name="Normal 15 3 2 2" xfId="4713"/>
    <cellStyle name="Normal 15 3 2 2 2" xfId="4714"/>
    <cellStyle name="Normal 15 3 2 2 2 2" xfId="59932"/>
    <cellStyle name="Normal 15 3 2 2 2 3" xfId="59933"/>
    <cellStyle name="Normal 15 3 2 2 3" xfId="14065"/>
    <cellStyle name="Normal 15 3 2 2 3 2" xfId="59934"/>
    <cellStyle name="Normal 15 3 2 2 3 3" xfId="59935"/>
    <cellStyle name="Normal 15 3 2 2 4" xfId="59936"/>
    <cellStyle name="Normal 15 3 2 2 4 2" xfId="59937"/>
    <cellStyle name="Normal 15 3 2 2 5" xfId="59938"/>
    <cellStyle name="Normal 15 3 2 2 6" xfId="59939"/>
    <cellStyle name="Normal 15 3 2 2 7" xfId="59940"/>
    <cellStyle name="Normal 15 3 2 3" xfId="4715"/>
    <cellStyle name="Normal 15 3 2 3 2" xfId="14066"/>
    <cellStyle name="Normal 15 3 2 3 2 2" xfId="59941"/>
    <cellStyle name="Normal 15 3 2 3 2 3" xfId="59942"/>
    <cellStyle name="Normal 15 3 2 3 3" xfId="59943"/>
    <cellStyle name="Normal 15 3 2 3 3 2" xfId="59944"/>
    <cellStyle name="Normal 15 3 2 3 3 3" xfId="59945"/>
    <cellStyle name="Normal 15 3 2 3 4" xfId="59946"/>
    <cellStyle name="Normal 15 3 2 3 4 2" xfId="59947"/>
    <cellStyle name="Normal 15 3 2 3 5" xfId="59948"/>
    <cellStyle name="Normal 15 3 2 3 6" xfId="59949"/>
    <cellStyle name="Normal 15 3 2 3 7" xfId="59950"/>
    <cellStyle name="Normal 15 3 2 4" xfId="10917"/>
    <cellStyle name="Normal 15 3 2 4 2" xfId="59951"/>
    <cellStyle name="Normal 15 3 2 4 2 2" xfId="59952"/>
    <cellStyle name="Normal 15 3 2 4 2 3" xfId="59953"/>
    <cellStyle name="Normal 15 3 2 4 3" xfId="59954"/>
    <cellStyle name="Normal 15 3 2 4 3 2" xfId="59955"/>
    <cellStyle name="Normal 15 3 2 4 4" xfId="59956"/>
    <cellStyle name="Normal 15 3 2 4 5" xfId="59957"/>
    <cellStyle name="Normal 15 3 2 5" xfId="10918"/>
    <cellStyle name="Normal 15 3 2 5 2" xfId="59958"/>
    <cellStyle name="Normal 15 3 2 5 3" xfId="59959"/>
    <cellStyle name="Normal 15 3 2 6" xfId="10919"/>
    <cellStyle name="Normal 15 3 2 6 2" xfId="59960"/>
    <cellStyle name="Normal 15 3 2 6 3" xfId="59961"/>
    <cellStyle name="Normal 15 3 2 7" xfId="59962"/>
    <cellStyle name="Normal 15 3 2 7 2" xfId="59963"/>
    <cellStyle name="Normal 15 3 2 8" xfId="59964"/>
    <cellStyle name="Normal 15 3 2 9" xfId="59965"/>
    <cellStyle name="Normal 15 3 3" xfId="4716"/>
    <cellStyle name="Normal 15 3 3 2" xfId="4717"/>
    <cellStyle name="Normal 15 3 3 2 2" xfId="59966"/>
    <cellStyle name="Normal 15 3 3 2 3" xfId="59967"/>
    <cellStyle name="Normal 15 3 3 3" xfId="14067"/>
    <cellStyle name="Normal 15 3 3 3 2" xfId="59968"/>
    <cellStyle name="Normal 15 3 3 3 3" xfId="59969"/>
    <cellStyle name="Normal 15 3 3 4" xfId="59970"/>
    <cellStyle name="Normal 15 3 3 4 2" xfId="59971"/>
    <cellStyle name="Normal 15 3 3 5" xfId="59972"/>
    <cellStyle name="Normal 15 3 3 6" xfId="59973"/>
    <cellStyle name="Normal 15 3 3 7" xfId="59974"/>
    <cellStyle name="Normal 15 3 4" xfId="4718"/>
    <cellStyle name="Normal 15 3 4 2" xfId="14068"/>
    <cellStyle name="Normal 15 3 4 2 2" xfId="59975"/>
    <cellStyle name="Normal 15 3 4 2 3" xfId="59976"/>
    <cellStyle name="Normal 15 3 4 3" xfId="59977"/>
    <cellStyle name="Normal 15 3 4 3 2" xfId="59978"/>
    <cellStyle name="Normal 15 3 4 3 3" xfId="59979"/>
    <cellStyle name="Normal 15 3 4 4" xfId="59980"/>
    <cellStyle name="Normal 15 3 4 4 2" xfId="59981"/>
    <cellStyle name="Normal 15 3 4 5" xfId="59982"/>
    <cellStyle name="Normal 15 3 4 6" xfId="59983"/>
    <cellStyle name="Normal 15 3 4 7" xfId="59984"/>
    <cellStyle name="Normal 15 3 5" xfId="10920"/>
    <cellStyle name="Normal 15 3 5 2" xfId="59985"/>
    <cellStyle name="Normal 15 3 5 2 2" xfId="59986"/>
    <cellStyle name="Normal 15 3 5 2 3" xfId="59987"/>
    <cellStyle name="Normal 15 3 5 3" xfId="59988"/>
    <cellStyle name="Normal 15 3 5 3 2" xfId="59989"/>
    <cellStyle name="Normal 15 3 5 4" xfId="59990"/>
    <cellStyle name="Normal 15 3 5 5" xfId="59991"/>
    <cellStyle name="Normal 15 3 6" xfId="10921"/>
    <cellStyle name="Normal 15 3 6 2" xfId="59992"/>
    <cellStyle name="Normal 15 3 6 3" xfId="59993"/>
    <cellStyle name="Normal 15 3 7" xfId="10922"/>
    <cellStyle name="Normal 15 3 7 2" xfId="59994"/>
    <cellStyle name="Normal 15 3 7 3" xfId="59995"/>
    <cellStyle name="Normal 15 3 8" xfId="59996"/>
    <cellStyle name="Normal 15 3 8 2" xfId="59997"/>
    <cellStyle name="Normal 15 3 9" xfId="59998"/>
    <cellStyle name="Normal 15 4" xfId="4719"/>
    <cellStyle name="Normal 15 4 10" xfId="59999"/>
    <cellStyle name="Normal 15 4 2" xfId="4720"/>
    <cellStyle name="Normal 15 4 2 2" xfId="4721"/>
    <cellStyle name="Normal 15 4 2 2 2" xfId="10923"/>
    <cellStyle name="Normal 15 4 2 2 3" xfId="60000"/>
    <cellStyle name="Normal 15 4 2 2 4" xfId="60001"/>
    <cellStyle name="Normal 15 4 2 3" xfId="10924"/>
    <cellStyle name="Normal 15 4 2 3 2" xfId="60002"/>
    <cellStyle name="Normal 15 4 2 3 3" xfId="60003"/>
    <cellStyle name="Normal 15 4 2 4" xfId="10925"/>
    <cellStyle name="Normal 15 4 2 4 2" xfId="60004"/>
    <cellStyle name="Normal 15 4 2 5" xfId="10926"/>
    <cellStyle name="Normal 15 4 2 6" xfId="10927"/>
    <cellStyle name="Normal 15 4 2 7" xfId="60005"/>
    <cellStyle name="Normal 15 4 3" xfId="4722"/>
    <cellStyle name="Normal 15 4 3 2" xfId="10928"/>
    <cellStyle name="Normal 15 4 3 2 2" xfId="60006"/>
    <cellStyle name="Normal 15 4 3 2 3" xfId="60007"/>
    <cellStyle name="Normal 15 4 3 3" xfId="60008"/>
    <cellStyle name="Normal 15 4 3 3 2" xfId="60009"/>
    <cellStyle name="Normal 15 4 3 3 3" xfId="60010"/>
    <cellStyle name="Normal 15 4 3 4" xfId="60011"/>
    <cellStyle name="Normal 15 4 3 4 2" xfId="60012"/>
    <cellStyle name="Normal 15 4 3 5" xfId="60013"/>
    <cellStyle name="Normal 15 4 3 6" xfId="60014"/>
    <cellStyle name="Normal 15 4 3 7" xfId="60015"/>
    <cellStyle name="Normal 15 4 4" xfId="10929"/>
    <cellStyle name="Normal 15 4 4 2" xfId="60016"/>
    <cellStyle name="Normal 15 4 4 2 2" xfId="60017"/>
    <cellStyle name="Normal 15 4 4 2 3" xfId="60018"/>
    <cellStyle name="Normal 15 4 4 3" xfId="60019"/>
    <cellStyle name="Normal 15 4 4 3 2" xfId="60020"/>
    <cellStyle name="Normal 15 4 4 4" xfId="60021"/>
    <cellStyle name="Normal 15 4 4 5" xfId="60022"/>
    <cellStyle name="Normal 15 4 5" xfId="10930"/>
    <cellStyle name="Normal 15 4 5 2" xfId="60023"/>
    <cellStyle name="Normal 15 4 5 3" xfId="60024"/>
    <cellStyle name="Normal 15 4 6" xfId="10931"/>
    <cellStyle name="Normal 15 4 6 2" xfId="60025"/>
    <cellStyle name="Normal 15 4 6 3" xfId="60026"/>
    <cellStyle name="Normal 15 4 7" xfId="10932"/>
    <cellStyle name="Normal 15 4 7 2" xfId="60027"/>
    <cellStyle name="Normal 15 4 8" xfId="60028"/>
    <cellStyle name="Normal 15 4 9" xfId="60029"/>
    <cellStyle name="Normal 15 5" xfId="4723"/>
    <cellStyle name="Normal 15 5 10" xfId="60030"/>
    <cellStyle name="Normal 15 5 2" xfId="4724"/>
    <cellStyle name="Normal 15 5 2 2" xfId="10933"/>
    <cellStyle name="Normal 15 5 2 2 2" xfId="60031"/>
    <cellStyle name="Normal 15 5 2 2 3" xfId="60032"/>
    <cellStyle name="Normal 15 5 2 3" xfId="10934"/>
    <cellStyle name="Normal 15 5 2 3 2" xfId="60033"/>
    <cellStyle name="Normal 15 5 2 3 3" xfId="60034"/>
    <cellStyle name="Normal 15 5 2 4" xfId="60035"/>
    <cellStyle name="Normal 15 5 2 4 2" xfId="60036"/>
    <cellStyle name="Normal 15 5 2 5" xfId="60037"/>
    <cellStyle name="Normal 15 5 2 6" xfId="60038"/>
    <cellStyle name="Normal 15 5 2 7" xfId="60039"/>
    <cellStyle name="Normal 15 5 3" xfId="10935"/>
    <cellStyle name="Normal 15 5 3 2" xfId="60040"/>
    <cellStyle name="Normal 15 5 3 2 2" xfId="60041"/>
    <cellStyle name="Normal 15 5 3 2 3" xfId="60042"/>
    <cellStyle name="Normal 15 5 3 3" xfId="60043"/>
    <cellStyle name="Normal 15 5 3 3 2" xfId="60044"/>
    <cellStyle name="Normal 15 5 3 3 3" xfId="60045"/>
    <cellStyle name="Normal 15 5 3 4" xfId="60046"/>
    <cellStyle name="Normal 15 5 3 4 2" xfId="60047"/>
    <cellStyle name="Normal 15 5 3 5" xfId="60048"/>
    <cellStyle name="Normal 15 5 3 6" xfId="60049"/>
    <cellStyle name="Normal 15 5 4" xfId="10936"/>
    <cellStyle name="Normal 15 5 4 2" xfId="60050"/>
    <cellStyle name="Normal 15 5 4 2 2" xfId="60051"/>
    <cellStyle name="Normal 15 5 4 2 3" xfId="60052"/>
    <cellStyle name="Normal 15 5 4 3" xfId="60053"/>
    <cellStyle name="Normal 15 5 4 3 2" xfId="60054"/>
    <cellStyle name="Normal 15 5 4 4" xfId="60055"/>
    <cellStyle name="Normal 15 5 4 5" xfId="60056"/>
    <cellStyle name="Normal 15 5 5" xfId="10937"/>
    <cellStyle name="Normal 15 5 5 2" xfId="60057"/>
    <cellStyle name="Normal 15 5 5 3" xfId="60058"/>
    <cellStyle name="Normal 15 5 6" xfId="60059"/>
    <cellStyle name="Normal 15 5 6 2" xfId="60060"/>
    <cellStyle name="Normal 15 5 6 3" xfId="60061"/>
    <cellStyle name="Normal 15 5 7" xfId="60062"/>
    <cellStyle name="Normal 15 5 7 2" xfId="60063"/>
    <cellStyle name="Normal 15 5 8" xfId="60064"/>
    <cellStyle name="Normal 15 5 9" xfId="60065"/>
    <cellStyle name="Normal 15 6" xfId="4725"/>
    <cellStyle name="Normal 15 6 2" xfId="4726"/>
    <cellStyle name="Normal 15 6 2 2" xfId="10938"/>
    <cellStyle name="Normal 15 6 2 3" xfId="60066"/>
    <cellStyle name="Normal 15 6 2 4" xfId="60067"/>
    <cellStyle name="Normal 15 6 3" xfId="10939"/>
    <cellStyle name="Normal 15 6 3 2" xfId="60068"/>
    <cellStyle name="Normal 15 6 3 3" xfId="60069"/>
    <cellStyle name="Normal 15 6 4" xfId="10940"/>
    <cellStyle name="Normal 15 6 4 2" xfId="60070"/>
    <cellStyle name="Normal 15 6 5" xfId="10941"/>
    <cellStyle name="Normal 15 6 6" xfId="60071"/>
    <cellStyle name="Normal 15 6 7" xfId="60072"/>
    <cellStyle name="Normal 15 7" xfId="4727"/>
    <cellStyle name="Normal 15 7 2" xfId="10942"/>
    <cellStyle name="Normal 15 7 2 2" xfId="10943"/>
    <cellStyle name="Normal 15 7 2 3" xfId="60073"/>
    <cellStyle name="Normal 15 7 3" xfId="10944"/>
    <cellStyle name="Normal 15 7 3 2" xfId="60074"/>
    <cellStyle name="Normal 15 7 3 3" xfId="60075"/>
    <cellStyle name="Normal 15 7 4" xfId="10945"/>
    <cellStyle name="Normal 15 7 4 2" xfId="60076"/>
    <cellStyle name="Normal 15 7 5" xfId="10946"/>
    <cellStyle name="Normal 15 7 6" xfId="60077"/>
    <cellStyle name="Normal 15 7 7" xfId="60078"/>
    <cellStyle name="Normal 15 8" xfId="14458"/>
    <cellStyle name="Normal 15 8 2" xfId="60079"/>
    <cellStyle name="Normal 15 8 2 2" xfId="60080"/>
    <cellStyle name="Normal 15 8 2 3" xfId="60081"/>
    <cellStyle name="Normal 15 8 3" xfId="60082"/>
    <cellStyle name="Normal 15 8 3 2" xfId="60083"/>
    <cellStyle name="Normal 15 8 4" xfId="60084"/>
    <cellStyle name="Normal 15 8 5" xfId="60085"/>
    <cellStyle name="Normal 15 9" xfId="60086"/>
    <cellStyle name="Normal 15 9 2" xfId="60087"/>
    <cellStyle name="Normal 15 9 3" xfId="60088"/>
    <cellStyle name="Normal 16" xfId="4728"/>
    <cellStyle name="Normal 16 2" xfId="4729"/>
    <cellStyle name="Normal 16 2 2" xfId="10947"/>
    <cellStyle name="Normal 16 2 2 2" xfId="14627"/>
    <cellStyle name="Normal 16 2 3" xfId="14628"/>
    <cellStyle name="Normal 16 2 4" xfId="14629"/>
    <cellStyle name="Normal 16 3" xfId="14414"/>
    <cellStyle name="Normal 16 3 2" xfId="14630"/>
    <cellStyle name="Normal 16 4" xfId="14631"/>
    <cellStyle name="Normal 16 4 2" xfId="60089"/>
    <cellStyle name="Normal 16 5" xfId="14632"/>
    <cellStyle name="Normal 16 6" xfId="60090"/>
    <cellStyle name="Normal 17" xfId="4730"/>
    <cellStyle name="Normal 17 10" xfId="60091"/>
    <cellStyle name="Normal 17 10 2" xfId="60092"/>
    <cellStyle name="Normal 17 11" xfId="60093"/>
    <cellStyle name="Normal 17 12" xfId="60094"/>
    <cellStyle name="Normal 17 13" xfId="60095"/>
    <cellStyle name="Normal 17 2" xfId="4731"/>
    <cellStyle name="Normal 17 2 10" xfId="60096"/>
    <cellStyle name="Normal 17 2 11" xfId="60097"/>
    <cellStyle name="Normal 17 2 2" xfId="4732"/>
    <cellStyle name="Normal 17 2 2 10" xfId="60098"/>
    <cellStyle name="Normal 17 2 2 2" xfId="4733"/>
    <cellStyle name="Normal 17 2 2 2 2" xfId="4734"/>
    <cellStyle name="Normal 17 2 2 2 2 2" xfId="60099"/>
    <cellStyle name="Normal 17 2 2 2 2 3" xfId="60100"/>
    <cellStyle name="Normal 17 2 2 2 3" xfId="14069"/>
    <cellStyle name="Normal 17 2 2 2 3 2" xfId="60101"/>
    <cellStyle name="Normal 17 2 2 2 3 3" xfId="60102"/>
    <cellStyle name="Normal 17 2 2 2 4" xfId="60103"/>
    <cellStyle name="Normal 17 2 2 2 4 2" xfId="60104"/>
    <cellStyle name="Normal 17 2 2 2 5" xfId="60105"/>
    <cellStyle name="Normal 17 2 2 2 6" xfId="60106"/>
    <cellStyle name="Normal 17 2 2 2 7" xfId="60107"/>
    <cellStyle name="Normal 17 2 2 3" xfId="4735"/>
    <cellStyle name="Normal 17 2 2 3 2" xfId="14070"/>
    <cellStyle name="Normal 17 2 2 3 2 2" xfId="60108"/>
    <cellStyle name="Normal 17 2 2 3 2 3" xfId="60109"/>
    <cellStyle name="Normal 17 2 2 3 3" xfId="60110"/>
    <cellStyle name="Normal 17 2 2 3 3 2" xfId="60111"/>
    <cellStyle name="Normal 17 2 2 3 3 3" xfId="60112"/>
    <cellStyle name="Normal 17 2 2 3 4" xfId="60113"/>
    <cellStyle name="Normal 17 2 2 3 4 2" xfId="60114"/>
    <cellStyle name="Normal 17 2 2 3 5" xfId="60115"/>
    <cellStyle name="Normal 17 2 2 3 6" xfId="60116"/>
    <cellStyle name="Normal 17 2 2 3 7" xfId="60117"/>
    <cellStyle name="Normal 17 2 2 4" xfId="10948"/>
    <cellStyle name="Normal 17 2 2 4 2" xfId="60118"/>
    <cellStyle name="Normal 17 2 2 4 2 2" xfId="60119"/>
    <cellStyle name="Normal 17 2 2 4 2 3" xfId="60120"/>
    <cellStyle name="Normal 17 2 2 4 3" xfId="60121"/>
    <cellStyle name="Normal 17 2 2 4 3 2" xfId="60122"/>
    <cellStyle name="Normal 17 2 2 4 4" xfId="60123"/>
    <cellStyle name="Normal 17 2 2 4 5" xfId="60124"/>
    <cellStyle name="Normal 17 2 2 5" xfId="10949"/>
    <cellStyle name="Normal 17 2 2 5 2" xfId="60125"/>
    <cellStyle name="Normal 17 2 2 5 3" xfId="60126"/>
    <cellStyle name="Normal 17 2 2 6" xfId="10950"/>
    <cellStyle name="Normal 17 2 2 6 2" xfId="60127"/>
    <cellStyle name="Normal 17 2 2 6 3" xfId="60128"/>
    <cellStyle name="Normal 17 2 2 7" xfId="60129"/>
    <cellStyle name="Normal 17 2 2 7 2" xfId="60130"/>
    <cellStyle name="Normal 17 2 2 8" xfId="60131"/>
    <cellStyle name="Normal 17 2 2 9" xfId="60132"/>
    <cellStyle name="Normal 17 2 3" xfId="4736"/>
    <cellStyle name="Normal 17 2 3 2" xfId="4737"/>
    <cellStyle name="Normal 17 2 3 2 2" xfId="60133"/>
    <cellStyle name="Normal 17 2 3 2 3" xfId="60134"/>
    <cellStyle name="Normal 17 2 3 3" xfId="14071"/>
    <cellStyle name="Normal 17 2 3 3 2" xfId="60135"/>
    <cellStyle name="Normal 17 2 3 3 3" xfId="60136"/>
    <cellStyle name="Normal 17 2 3 4" xfId="60137"/>
    <cellStyle name="Normal 17 2 3 4 2" xfId="60138"/>
    <cellStyle name="Normal 17 2 3 5" xfId="60139"/>
    <cellStyle name="Normal 17 2 3 6" xfId="60140"/>
    <cellStyle name="Normal 17 2 3 7" xfId="60141"/>
    <cellStyle name="Normal 17 2 4" xfId="4738"/>
    <cellStyle name="Normal 17 2 4 2" xfId="14072"/>
    <cellStyle name="Normal 17 2 4 2 2" xfId="60142"/>
    <cellStyle name="Normal 17 2 4 2 3" xfId="60143"/>
    <cellStyle name="Normal 17 2 4 3" xfId="60144"/>
    <cellStyle name="Normal 17 2 4 3 2" xfId="60145"/>
    <cellStyle name="Normal 17 2 4 3 3" xfId="60146"/>
    <cellStyle name="Normal 17 2 4 4" xfId="60147"/>
    <cellStyle name="Normal 17 2 4 4 2" xfId="60148"/>
    <cellStyle name="Normal 17 2 4 5" xfId="60149"/>
    <cellStyle name="Normal 17 2 4 6" xfId="60150"/>
    <cellStyle name="Normal 17 2 4 7" xfId="60151"/>
    <cellStyle name="Normal 17 2 5" xfId="10951"/>
    <cellStyle name="Normal 17 2 5 2" xfId="60152"/>
    <cellStyle name="Normal 17 2 5 2 2" xfId="60153"/>
    <cellStyle name="Normal 17 2 5 2 3" xfId="60154"/>
    <cellStyle name="Normal 17 2 5 3" xfId="60155"/>
    <cellStyle name="Normal 17 2 5 3 2" xfId="60156"/>
    <cellStyle name="Normal 17 2 5 4" xfId="60157"/>
    <cellStyle name="Normal 17 2 5 5" xfId="60158"/>
    <cellStyle name="Normal 17 2 6" xfId="10952"/>
    <cellStyle name="Normal 17 2 6 2" xfId="60159"/>
    <cellStyle name="Normal 17 2 6 3" xfId="60160"/>
    <cellStyle name="Normal 17 2 7" xfId="10953"/>
    <cellStyle name="Normal 17 2 7 2" xfId="60161"/>
    <cellStyle name="Normal 17 2 7 3" xfId="60162"/>
    <cellStyle name="Normal 17 2 8" xfId="10954"/>
    <cellStyle name="Normal 17 2 8 2" xfId="60163"/>
    <cellStyle name="Normal 17 2 9" xfId="60164"/>
    <cellStyle name="Normal 17 3" xfId="4739"/>
    <cellStyle name="Normal 17 3 10" xfId="60165"/>
    <cellStyle name="Normal 17 3 2" xfId="4740"/>
    <cellStyle name="Normal 17 3 2 2" xfId="4741"/>
    <cellStyle name="Normal 17 3 2 2 2" xfId="10955"/>
    <cellStyle name="Normal 17 3 2 2 3" xfId="60166"/>
    <cellStyle name="Normal 17 3 2 2 4" xfId="60167"/>
    <cellStyle name="Normal 17 3 2 3" xfId="10956"/>
    <cellStyle name="Normal 17 3 2 3 2" xfId="60168"/>
    <cellStyle name="Normal 17 3 2 3 3" xfId="60169"/>
    <cellStyle name="Normal 17 3 2 4" xfId="10957"/>
    <cellStyle name="Normal 17 3 2 4 2" xfId="60170"/>
    <cellStyle name="Normal 17 3 2 5" xfId="10958"/>
    <cellStyle name="Normal 17 3 2 6" xfId="60171"/>
    <cellStyle name="Normal 17 3 2 7" xfId="60172"/>
    <cellStyle name="Normal 17 3 3" xfId="4742"/>
    <cellStyle name="Normal 17 3 3 2" xfId="10959"/>
    <cellStyle name="Normal 17 3 3 2 2" xfId="60173"/>
    <cellStyle name="Normal 17 3 3 2 3" xfId="60174"/>
    <cellStyle name="Normal 17 3 3 3" xfId="60175"/>
    <cellStyle name="Normal 17 3 3 3 2" xfId="60176"/>
    <cellStyle name="Normal 17 3 3 3 3" xfId="60177"/>
    <cellStyle name="Normal 17 3 3 4" xfId="60178"/>
    <cellStyle name="Normal 17 3 3 4 2" xfId="60179"/>
    <cellStyle name="Normal 17 3 3 5" xfId="60180"/>
    <cellStyle name="Normal 17 3 3 6" xfId="60181"/>
    <cellStyle name="Normal 17 3 3 7" xfId="60182"/>
    <cellStyle name="Normal 17 3 4" xfId="10960"/>
    <cellStyle name="Normal 17 3 4 2" xfId="60183"/>
    <cellStyle name="Normal 17 3 4 2 2" xfId="60184"/>
    <cellStyle name="Normal 17 3 4 2 3" xfId="60185"/>
    <cellStyle name="Normal 17 3 4 3" xfId="60186"/>
    <cellStyle name="Normal 17 3 4 3 2" xfId="60187"/>
    <cellStyle name="Normal 17 3 4 4" xfId="60188"/>
    <cellStyle name="Normal 17 3 4 5" xfId="60189"/>
    <cellStyle name="Normal 17 3 5" xfId="10961"/>
    <cellStyle name="Normal 17 3 5 2" xfId="60190"/>
    <cellStyle name="Normal 17 3 5 3" xfId="60191"/>
    <cellStyle name="Normal 17 3 6" xfId="10962"/>
    <cellStyle name="Normal 17 3 6 2" xfId="60192"/>
    <cellStyle name="Normal 17 3 6 3" xfId="60193"/>
    <cellStyle name="Normal 17 3 7" xfId="10963"/>
    <cellStyle name="Normal 17 3 7 2" xfId="60194"/>
    <cellStyle name="Normal 17 3 8" xfId="60195"/>
    <cellStyle name="Normal 17 3 9" xfId="60196"/>
    <cellStyle name="Normal 17 4" xfId="4743"/>
    <cellStyle name="Normal 17 4 10" xfId="60197"/>
    <cellStyle name="Normal 17 4 2" xfId="4744"/>
    <cellStyle name="Normal 17 4 2 2" xfId="10964"/>
    <cellStyle name="Normal 17 4 2 2 2" xfId="60198"/>
    <cellStyle name="Normal 17 4 2 2 3" xfId="60199"/>
    <cellStyle name="Normal 17 4 2 3" xfId="60200"/>
    <cellStyle name="Normal 17 4 2 3 2" xfId="60201"/>
    <cellStyle name="Normal 17 4 2 3 3" xfId="60202"/>
    <cellStyle name="Normal 17 4 2 4" xfId="60203"/>
    <cellStyle name="Normal 17 4 2 4 2" xfId="60204"/>
    <cellStyle name="Normal 17 4 2 5" xfId="60205"/>
    <cellStyle name="Normal 17 4 2 6" xfId="60206"/>
    <cellStyle name="Normal 17 4 2 7" xfId="60207"/>
    <cellStyle name="Normal 17 4 3" xfId="10965"/>
    <cellStyle name="Normal 17 4 3 2" xfId="60208"/>
    <cellStyle name="Normal 17 4 3 2 2" xfId="60209"/>
    <cellStyle name="Normal 17 4 3 2 3" xfId="60210"/>
    <cellStyle name="Normal 17 4 3 3" xfId="60211"/>
    <cellStyle name="Normal 17 4 3 3 2" xfId="60212"/>
    <cellStyle name="Normal 17 4 3 3 3" xfId="60213"/>
    <cellStyle name="Normal 17 4 3 4" xfId="60214"/>
    <cellStyle name="Normal 17 4 3 4 2" xfId="60215"/>
    <cellStyle name="Normal 17 4 3 5" xfId="60216"/>
    <cellStyle name="Normal 17 4 3 6" xfId="60217"/>
    <cellStyle name="Normal 17 4 4" xfId="10966"/>
    <cellStyle name="Normal 17 4 4 2" xfId="60218"/>
    <cellStyle name="Normal 17 4 4 2 2" xfId="60219"/>
    <cellStyle name="Normal 17 4 4 2 3" xfId="60220"/>
    <cellStyle name="Normal 17 4 4 3" xfId="60221"/>
    <cellStyle name="Normal 17 4 4 3 2" xfId="60222"/>
    <cellStyle name="Normal 17 4 4 4" xfId="60223"/>
    <cellStyle name="Normal 17 4 4 5" xfId="60224"/>
    <cellStyle name="Normal 17 4 5" xfId="10967"/>
    <cellStyle name="Normal 17 4 5 2" xfId="60225"/>
    <cellStyle name="Normal 17 4 5 3" xfId="60226"/>
    <cellStyle name="Normal 17 4 6" xfId="60227"/>
    <cellStyle name="Normal 17 4 6 2" xfId="60228"/>
    <cellStyle name="Normal 17 4 6 3" xfId="60229"/>
    <cellStyle name="Normal 17 4 7" xfId="60230"/>
    <cellStyle name="Normal 17 4 7 2" xfId="60231"/>
    <cellStyle name="Normal 17 4 8" xfId="60232"/>
    <cellStyle name="Normal 17 4 9" xfId="60233"/>
    <cellStyle name="Normal 17 5" xfId="4745"/>
    <cellStyle name="Normal 17 5 2" xfId="4746"/>
    <cellStyle name="Normal 17 5 2 2" xfId="10968"/>
    <cellStyle name="Normal 17 5 2 3" xfId="60234"/>
    <cellStyle name="Normal 17 5 2 4" xfId="60235"/>
    <cellStyle name="Normal 17 5 3" xfId="10969"/>
    <cellStyle name="Normal 17 5 3 2" xfId="60236"/>
    <cellStyle name="Normal 17 5 3 3" xfId="60237"/>
    <cellStyle name="Normal 17 5 4" xfId="10970"/>
    <cellStyle name="Normal 17 5 4 2" xfId="60238"/>
    <cellStyle name="Normal 17 5 5" xfId="10971"/>
    <cellStyle name="Normal 17 5 6" xfId="60239"/>
    <cellStyle name="Normal 17 5 7" xfId="60240"/>
    <cellStyle name="Normal 17 6" xfId="4747"/>
    <cellStyle name="Normal 17 6 2" xfId="10972"/>
    <cellStyle name="Normal 17 6 2 2" xfId="10973"/>
    <cellStyle name="Normal 17 6 2 3" xfId="60241"/>
    <cellStyle name="Normal 17 6 3" xfId="10974"/>
    <cellStyle name="Normal 17 6 3 2" xfId="60242"/>
    <cellStyle name="Normal 17 6 3 3" xfId="60243"/>
    <cellStyle name="Normal 17 6 4" xfId="10975"/>
    <cellStyle name="Normal 17 6 4 2" xfId="60244"/>
    <cellStyle name="Normal 17 6 5" xfId="10976"/>
    <cellStyle name="Normal 17 6 6" xfId="60245"/>
    <cellStyle name="Normal 17 6 7" xfId="60246"/>
    <cellStyle name="Normal 17 7" xfId="10977"/>
    <cellStyle name="Normal 17 7 2" xfId="60247"/>
    <cellStyle name="Normal 17 7 2 2" xfId="60248"/>
    <cellStyle name="Normal 17 7 2 3" xfId="60249"/>
    <cellStyle name="Normal 17 7 3" xfId="60250"/>
    <cellStyle name="Normal 17 7 3 2" xfId="60251"/>
    <cellStyle name="Normal 17 7 4" xfId="60252"/>
    <cellStyle name="Normal 17 7 5" xfId="60253"/>
    <cellStyle name="Normal 17 8" xfId="60254"/>
    <cellStyle name="Normal 17 8 2" xfId="60255"/>
    <cellStyle name="Normal 17 8 3" xfId="60256"/>
    <cellStyle name="Normal 17 9" xfId="60257"/>
    <cellStyle name="Normal 17 9 2" xfId="60258"/>
    <cellStyle name="Normal 17 9 3" xfId="60259"/>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60"/>
    <cellStyle name="Normal 18 5" xfId="60261"/>
    <cellStyle name="Normal 18 5 2" xfId="60262"/>
    <cellStyle name="Normal 18 6" xfId="60263"/>
    <cellStyle name="Normal 18 7" xfId="60264"/>
    <cellStyle name="Normal 18 8" xfId="60265"/>
    <cellStyle name="Normal 19" xfId="4752"/>
    <cellStyle name="Normal 19 2" xfId="4753"/>
    <cellStyle name="Normal 19 2 2" xfId="10992"/>
    <cellStyle name="Normal 19 2 2 2" xfId="14633"/>
    <cellStyle name="Normal 19 2 3" xfId="14634"/>
    <cellStyle name="Normal 19 2 4" xfId="14635"/>
    <cellStyle name="Normal 19 3" xfId="14415"/>
    <cellStyle name="Normal 19 3 2" xfId="14636"/>
    <cellStyle name="Normal 19 4" xfId="14637"/>
    <cellStyle name="Normal 19 4 2" xfId="60266"/>
    <cellStyle name="Normal 19 5" xfId="14638"/>
    <cellStyle name="Normal 19 6" xfId="6026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68"/>
    <cellStyle name="Normal 2 2 2 3" xfId="4762"/>
    <cellStyle name="Normal 2 2 2 3 2" xfId="11006"/>
    <cellStyle name="Normal 2 2 2 3 3" xfId="6026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3" xfId="4770"/>
    <cellStyle name="Normal 2 3 2" xfId="4771"/>
    <cellStyle name="Normal 2 3 2 2" xfId="11052"/>
    <cellStyle name="Normal 2 3 2 3" xfId="11053"/>
    <cellStyle name="Normal 2 3 2 4" xfId="60270"/>
    <cellStyle name="Normal 2 3 3" xfId="11054"/>
    <cellStyle name="Normal 2 3 3 2" xfId="60271"/>
    <cellStyle name="Normal 2 3 3 3" xfId="6027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73"/>
    <cellStyle name="Normal 2 4 2 3" xfId="11069"/>
    <cellStyle name="Normal 2 4 2 3 2" xfId="60274"/>
    <cellStyle name="Normal 2 4 2 4" xfId="60275"/>
    <cellStyle name="Normal 2 4 2 5" xfId="60276"/>
    <cellStyle name="Normal 2 4 3" xfId="4774"/>
    <cellStyle name="Normal 2 4 3 2" xfId="11070"/>
    <cellStyle name="Normal 2 4 3 2 2" xfId="60277"/>
    <cellStyle name="Normal 2 4 3 3" xfId="60278"/>
    <cellStyle name="Normal 2 4 3 3 2" xfId="60279"/>
    <cellStyle name="Normal 2 4 3 4" xfId="60280"/>
    <cellStyle name="Normal 2 4 3 5" xfId="60281"/>
    <cellStyle name="Normal 2 4 4" xfId="4775"/>
    <cellStyle name="Normal 2 4 4 2" xfId="11071"/>
    <cellStyle name="Normal 2 4 4 2 2" xfId="60282"/>
    <cellStyle name="Normal 2 4 4 3" xfId="60283"/>
    <cellStyle name="Normal 2 4 4 4" xfId="60284"/>
    <cellStyle name="Normal 2 4 5" xfId="11072"/>
    <cellStyle name="Normal 2 4 5 2" xfId="60285"/>
    <cellStyle name="Normal 2 4 6" xfId="60286"/>
    <cellStyle name="Normal 2 4 7" xfId="60287"/>
    <cellStyle name="Normal 2 4 8" xfId="6028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14639"/>
    <cellStyle name="Normal 2 6 3" xfId="11095"/>
    <cellStyle name="Normal 2 6 3 2" xfId="60289"/>
    <cellStyle name="Normal 2 6 4" xfId="14640"/>
    <cellStyle name="Normal 2 6 4 2" xfId="60290"/>
    <cellStyle name="Normal 2 6 5" xfId="60291"/>
    <cellStyle name="Normal 2 6 5 2" xfId="60292"/>
    <cellStyle name="Normal 2 6 6" xfId="60293"/>
    <cellStyle name="Normal 2 6 7" xfId="60294"/>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95"/>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96"/>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97"/>
    <cellStyle name="Normal 20 5" xfId="60298"/>
    <cellStyle name="Normal 20 5 2" xfId="60299"/>
    <cellStyle name="Normal 20 6" xfId="60300"/>
    <cellStyle name="Normal 20 7" xfId="60301"/>
    <cellStyle name="Normal 20 8" xfId="60302"/>
    <cellStyle name="Normal 21" xfId="4803"/>
    <cellStyle name="Normal 21 2" xfId="4804"/>
    <cellStyle name="Normal 21 2 2" xfId="14641"/>
    <cellStyle name="Normal 21 3" xfId="14642"/>
    <cellStyle name="Normal 21 3 2" xfId="60303"/>
    <cellStyle name="Normal 21 4" xfId="60304"/>
    <cellStyle name="Normal 21 4 2" xfId="60305"/>
    <cellStyle name="Normal 21 5" xfId="60306"/>
    <cellStyle name="Normal 21 5 2" xfId="60307"/>
    <cellStyle name="Normal 21 6" xfId="60308"/>
    <cellStyle name="Normal 21 7" xfId="60309"/>
    <cellStyle name="Normal 21 8" xfId="60310"/>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311"/>
    <cellStyle name="Normal 22 4" xfId="14643"/>
    <cellStyle name="Normal 22 4 2" xfId="60312"/>
    <cellStyle name="Normal 22 5" xfId="60313"/>
    <cellStyle name="Normal 22 6" xfId="60314"/>
    <cellStyle name="Normal 23" xfId="4808"/>
    <cellStyle name="Normal 23 2" xfId="4809"/>
    <cellStyle name="Normal 23 2 2" xfId="11133"/>
    <cellStyle name="Normal 23 2 2 2" xfId="14644"/>
    <cellStyle name="Normal 23 2 3" xfId="11134"/>
    <cellStyle name="Normal 23 2 4" xfId="11135"/>
    <cellStyle name="Normal 23 2 5" xfId="11136"/>
    <cellStyle name="Normal 23 3" xfId="4810"/>
    <cellStyle name="Normal 23 3 2" xfId="14645"/>
    <cellStyle name="Normal 23 3 3" xfId="14646"/>
    <cellStyle name="Normal 23 4" xfId="14647"/>
    <cellStyle name="Normal 23 5" xfId="14648"/>
    <cellStyle name="Normal 24" xfId="4811"/>
    <cellStyle name="Normal 24 2" xfId="4812"/>
    <cellStyle name="Normal 24 2 2" xfId="14649"/>
    <cellStyle name="Normal 24 3" xfId="4813"/>
    <cellStyle name="Normal 24 4" xfId="14650"/>
    <cellStyle name="Normal 25" xfId="4814"/>
    <cellStyle name="Normal 25 2" xfId="4815"/>
    <cellStyle name="Normal 25 3" xfId="60315"/>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316"/>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14651"/>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317"/>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318"/>
    <cellStyle name="Normal 46 3" xfId="11564"/>
    <cellStyle name="Normal 46 4" xfId="14509"/>
    <cellStyle name="Normal 47" xfId="8"/>
    <cellStyle name="Normal 47 2" xfId="11565"/>
    <cellStyle name="Normal 47 3" xfId="11566"/>
    <cellStyle name="Normal 47 4" xfId="14511"/>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1465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319"/>
    <cellStyle name="Normal 5 4 2 4 2 2 2 3" xfId="60320"/>
    <cellStyle name="Normal 5 4 2 4 2 2 2 4" xfId="60321"/>
    <cellStyle name="Normal 5 4 2 4 2 2 3" xfId="60322"/>
    <cellStyle name="Normal 5 4 2 4 2 2 3 2" xfId="60323"/>
    <cellStyle name="Normal 5 4 2 4 2 2 3 3" xfId="60324"/>
    <cellStyle name="Normal 5 4 2 4 2 2 4" xfId="60325"/>
    <cellStyle name="Normal 5 4 2 4 2 2 4 2" xfId="60326"/>
    <cellStyle name="Normal 5 4 2 4 2 2 5" xfId="60327"/>
    <cellStyle name="Normal 5 4 2 4 2 2 6" xfId="60328"/>
    <cellStyle name="Normal 5 4 2 4 2 3" xfId="5504"/>
    <cellStyle name="Normal 5 4 2 4 2 3 2" xfId="60329"/>
    <cellStyle name="Normal 5 4 2 4 2 4" xfId="60330"/>
    <cellStyle name="Normal 5 4 2 4 2 5" xfId="60331"/>
    <cellStyle name="Normal 5 4 2 4 3" xfId="5505"/>
    <cellStyle name="Normal 5 4 2 4 3 2" xfId="5506"/>
    <cellStyle name="Normal 5 4 2 4 4" xfId="5507"/>
    <cellStyle name="Normal 5 4 2 4 4 2" xfId="60332"/>
    <cellStyle name="Normal 5 4 2 4 5" xfId="60333"/>
    <cellStyle name="Normal 5 4 2 4 6" xfId="60334"/>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335"/>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36"/>
    <cellStyle name="Normal 5 5 2 3" xfId="5604"/>
    <cellStyle name="Normal 5 5 2 3 2" xfId="5605"/>
    <cellStyle name="Normal 5 5 2 3 2 2" xfId="5606"/>
    <cellStyle name="Normal 5 5 2 3 2 2 2" xfId="60337"/>
    <cellStyle name="Normal 5 5 2 3 2 2 2 2" xfId="60338"/>
    <cellStyle name="Normal 5 5 2 3 2 2 2 3" xfId="60339"/>
    <cellStyle name="Normal 5 5 2 3 2 2 2 4" xfId="60340"/>
    <cellStyle name="Normal 5 5 2 3 2 2 3" xfId="60341"/>
    <cellStyle name="Normal 5 5 2 3 2 2 3 2" xfId="60342"/>
    <cellStyle name="Normal 5 5 2 3 2 2 3 3" xfId="60343"/>
    <cellStyle name="Normal 5 5 2 3 2 2 4" xfId="60344"/>
    <cellStyle name="Normal 5 5 2 3 2 2 4 2" xfId="60345"/>
    <cellStyle name="Normal 5 5 2 3 2 2 5" xfId="60346"/>
    <cellStyle name="Normal 5 5 2 3 2 2 6" xfId="60347"/>
    <cellStyle name="Normal 5 5 2 3 2 3" xfId="60348"/>
    <cellStyle name="Normal 5 5 2 3 2 3 2" xfId="60349"/>
    <cellStyle name="Normal 5 5 2 3 2 4" xfId="60350"/>
    <cellStyle name="Normal 5 5 2 3 2 5" xfId="60351"/>
    <cellStyle name="Normal 5 5 2 3 3" xfId="5607"/>
    <cellStyle name="Normal 5 5 2 3 3 2" xfId="60352"/>
    <cellStyle name="Normal 5 5 2 3 4" xfId="60353"/>
    <cellStyle name="Normal 5 5 2 3 4 2" xfId="60354"/>
    <cellStyle name="Normal 5 5 2 3 5" xfId="60355"/>
    <cellStyle name="Normal 5 5 2 3 6" xfId="60356"/>
    <cellStyle name="Normal 5 5 2 4" xfId="5608"/>
    <cellStyle name="Normal 5 5 2 4 2" xfId="5609"/>
    <cellStyle name="Normal 5 5 2 5" xfId="5610"/>
    <cellStyle name="Normal 5 5 2 5 2" xfId="60357"/>
    <cellStyle name="Normal 5 5 2 6" xfId="60358"/>
    <cellStyle name="Normal 5 5 2 7" xfId="60359"/>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60"/>
    <cellStyle name="Normal 5 5 8 2" xfId="60361"/>
    <cellStyle name="Normal 5 5 9" xfId="60362"/>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5" xfId="14468"/>
    <cellStyle name="Normal 86" xfId="62056"/>
    <cellStyle name="Normal 86 2" xfId="62061"/>
    <cellStyle name="Normal 87" xfId="62059"/>
    <cellStyle name="Normal 87 2" xfId="62062"/>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14653"/>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14654"/>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14655"/>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14656"/>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14657"/>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14658"/>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25" xfId="14659"/>
    <cellStyle name="Note 26" xfId="62060"/>
    <cellStyle name="Note 3" xfId="6422"/>
    <cellStyle name="Note 3 10" xfId="6423"/>
    <cellStyle name="Note 3 10 2" xfId="11887"/>
    <cellStyle name="Note 3 11" xfId="6424"/>
    <cellStyle name="Note 3 12" xfId="6425"/>
    <cellStyle name="Note 3 13" xfId="14660"/>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14661"/>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14662"/>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14663"/>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14664"/>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14665"/>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63"/>
    <cellStyle name="Note 5 10 2 3" xfId="60364"/>
    <cellStyle name="Note 5 10 3" xfId="60365"/>
    <cellStyle name="Note 5 10 3 2" xfId="60366"/>
    <cellStyle name="Note 5 10 4" xfId="60367"/>
    <cellStyle name="Note 5 10 5" xfId="60368"/>
    <cellStyle name="Note 5 11" xfId="6592"/>
    <cellStyle name="Note 5 11 2" xfId="60369"/>
    <cellStyle name="Note 5 11 3" xfId="60370"/>
    <cellStyle name="Note 5 12" xfId="6593"/>
    <cellStyle name="Note 5 12 2" xfId="60371"/>
    <cellStyle name="Note 5 12 3" xfId="60372"/>
    <cellStyle name="Note 5 13" xfId="13788"/>
    <cellStyle name="Note 5 13 2" xfId="60373"/>
    <cellStyle name="Note 5 14" xfId="60374"/>
    <cellStyle name="Note 5 15" xfId="60375"/>
    <cellStyle name="Note 5 16" xfId="60376"/>
    <cellStyle name="Note 5 2" xfId="6594"/>
    <cellStyle name="Note 5 2 10" xfId="6595"/>
    <cellStyle name="Note 5 2 10 2" xfId="60377"/>
    <cellStyle name="Note 5 2 10 3" xfId="60378"/>
    <cellStyle name="Note 5 2 11" xfId="6596"/>
    <cellStyle name="Note 5 2 11 2" xfId="60379"/>
    <cellStyle name="Note 5 2 11 3" xfId="60380"/>
    <cellStyle name="Note 5 2 12" xfId="13789"/>
    <cellStyle name="Note 5 2 12 2" xfId="60381"/>
    <cellStyle name="Note 5 2 13" xfId="60382"/>
    <cellStyle name="Note 5 2 14" xfId="60383"/>
    <cellStyle name="Note 5 2 15" xfId="60384"/>
    <cellStyle name="Note 5 2 2" xfId="6597"/>
    <cellStyle name="Note 5 2 2 10" xfId="60385"/>
    <cellStyle name="Note 5 2 2 10 2" xfId="60386"/>
    <cellStyle name="Note 5 2 2 10 3" xfId="60387"/>
    <cellStyle name="Note 5 2 2 11" xfId="60388"/>
    <cellStyle name="Note 5 2 2 11 2" xfId="60389"/>
    <cellStyle name="Note 5 2 2 12" xfId="60390"/>
    <cellStyle name="Note 5 2 2 13" xfId="60391"/>
    <cellStyle name="Note 5 2 2 2" xfId="6598"/>
    <cellStyle name="Note 5 2 2 2 10" xfId="60392"/>
    <cellStyle name="Note 5 2 2 2 10 2" xfId="60393"/>
    <cellStyle name="Note 5 2 2 2 11" xfId="60394"/>
    <cellStyle name="Note 5 2 2 2 12" xfId="60395"/>
    <cellStyle name="Note 5 2 2 2 2" xfId="14666"/>
    <cellStyle name="Note 5 2 2 2 2 10" xfId="60396"/>
    <cellStyle name="Note 5 2 2 2 2 2" xfId="60397"/>
    <cellStyle name="Note 5 2 2 2 2 2 2" xfId="60398"/>
    <cellStyle name="Note 5 2 2 2 2 2 2 2" xfId="60399"/>
    <cellStyle name="Note 5 2 2 2 2 2 2 2 2" xfId="60400"/>
    <cellStyle name="Note 5 2 2 2 2 2 2 2 3" xfId="60401"/>
    <cellStyle name="Note 5 2 2 2 2 2 2 3" xfId="60402"/>
    <cellStyle name="Note 5 2 2 2 2 2 2 3 2" xfId="60403"/>
    <cellStyle name="Note 5 2 2 2 2 2 2 3 3" xfId="60404"/>
    <cellStyle name="Note 5 2 2 2 2 2 2 4" xfId="60405"/>
    <cellStyle name="Note 5 2 2 2 2 2 2 4 2" xfId="60406"/>
    <cellStyle name="Note 5 2 2 2 2 2 2 5" xfId="60407"/>
    <cellStyle name="Note 5 2 2 2 2 2 2 6" xfId="60408"/>
    <cellStyle name="Note 5 2 2 2 2 2 3" xfId="60409"/>
    <cellStyle name="Note 5 2 2 2 2 2 3 2" xfId="60410"/>
    <cellStyle name="Note 5 2 2 2 2 2 3 2 2" xfId="60411"/>
    <cellStyle name="Note 5 2 2 2 2 2 3 2 3" xfId="60412"/>
    <cellStyle name="Note 5 2 2 2 2 2 3 3" xfId="60413"/>
    <cellStyle name="Note 5 2 2 2 2 2 3 3 2" xfId="60414"/>
    <cellStyle name="Note 5 2 2 2 2 2 3 3 3" xfId="60415"/>
    <cellStyle name="Note 5 2 2 2 2 2 3 4" xfId="60416"/>
    <cellStyle name="Note 5 2 2 2 2 2 3 4 2" xfId="60417"/>
    <cellStyle name="Note 5 2 2 2 2 2 3 5" xfId="60418"/>
    <cellStyle name="Note 5 2 2 2 2 2 3 6" xfId="60419"/>
    <cellStyle name="Note 5 2 2 2 2 2 4" xfId="60420"/>
    <cellStyle name="Note 5 2 2 2 2 2 4 2" xfId="60421"/>
    <cellStyle name="Note 5 2 2 2 2 2 4 2 2" xfId="60422"/>
    <cellStyle name="Note 5 2 2 2 2 2 4 2 3" xfId="60423"/>
    <cellStyle name="Note 5 2 2 2 2 2 4 3" xfId="60424"/>
    <cellStyle name="Note 5 2 2 2 2 2 4 3 2" xfId="60425"/>
    <cellStyle name="Note 5 2 2 2 2 2 4 4" xfId="60426"/>
    <cellStyle name="Note 5 2 2 2 2 2 4 5" xfId="60427"/>
    <cellStyle name="Note 5 2 2 2 2 2 5" xfId="60428"/>
    <cellStyle name="Note 5 2 2 2 2 2 5 2" xfId="60429"/>
    <cellStyle name="Note 5 2 2 2 2 2 5 3" xfId="60430"/>
    <cellStyle name="Note 5 2 2 2 2 2 6" xfId="60431"/>
    <cellStyle name="Note 5 2 2 2 2 2 6 2" xfId="60432"/>
    <cellStyle name="Note 5 2 2 2 2 2 6 3" xfId="60433"/>
    <cellStyle name="Note 5 2 2 2 2 2 7" xfId="60434"/>
    <cellStyle name="Note 5 2 2 2 2 2 7 2" xfId="60435"/>
    <cellStyle name="Note 5 2 2 2 2 2 8" xfId="60436"/>
    <cellStyle name="Note 5 2 2 2 2 2 9" xfId="60437"/>
    <cellStyle name="Note 5 2 2 2 2 3" xfId="60438"/>
    <cellStyle name="Note 5 2 2 2 2 3 2" xfId="60439"/>
    <cellStyle name="Note 5 2 2 2 2 3 2 2" xfId="60440"/>
    <cellStyle name="Note 5 2 2 2 2 3 2 3" xfId="60441"/>
    <cellStyle name="Note 5 2 2 2 2 3 3" xfId="60442"/>
    <cellStyle name="Note 5 2 2 2 2 3 3 2" xfId="60443"/>
    <cellStyle name="Note 5 2 2 2 2 3 3 3" xfId="60444"/>
    <cellStyle name="Note 5 2 2 2 2 3 4" xfId="60445"/>
    <cellStyle name="Note 5 2 2 2 2 3 4 2" xfId="60446"/>
    <cellStyle name="Note 5 2 2 2 2 3 5" xfId="60447"/>
    <cellStyle name="Note 5 2 2 2 2 3 6" xfId="60448"/>
    <cellStyle name="Note 5 2 2 2 2 4" xfId="60449"/>
    <cellStyle name="Note 5 2 2 2 2 4 2" xfId="60450"/>
    <cellStyle name="Note 5 2 2 2 2 4 2 2" xfId="60451"/>
    <cellStyle name="Note 5 2 2 2 2 4 2 3" xfId="60452"/>
    <cellStyle name="Note 5 2 2 2 2 4 3" xfId="60453"/>
    <cellStyle name="Note 5 2 2 2 2 4 3 2" xfId="60454"/>
    <cellStyle name="Note 5 2 2 2 2 4 3 3" xfId="60455"/>
    <cellStyle name="Note 5 2 2 2 2 4 4" xfId="60456"/>
    <cellStyle name="Note 5 2 2 2 2 4 4 2" xfId="60457"/>
    <cellStyle name="Note 5 2 2 2 2 4 5" xfId="60458"/>
    <cellStyle name="Note 5 2 2 2 2 4 6" xfId="60459"/>
    <cellStyle name="Note 5 2 2 2 2 5" xfId="60460"/>
    <cellStyle name="Note 5 2 2 2 2 5 2" xfId="60461"/>
    <cellStyle name="Note 5 2 2 2 2 5 2 2" xfId="60462"/>
    <cellStyle name="Note 5 2 2 2 2 5 2 3" xfId="60463"/>
    <cellStyle name="Note 5 2 2 2 2 5 3" xfId="60464"/>
    <cellStyle name="Note 5 2 2 2 2 5 3 2" xfId="60465"/>
    <cellStyle name="Note 5 2 2 2 2 5 4" xfId="60466"/>
    <cellStyle name="Note 5 2 2 2 2 5 5" xfId="60467"/>
    <cellStyle name="Note 5 2 2 2 2 6" xfId="60468"/>
    <cellStyle name="Note 5 2 2 2 2 6 2" xfId="60469"/>
    <cellStyle name="Note 5 2 2 2 2 6 3" xfId="60470"/>
    <cellStyle name="Note 5 2 2 2 2 7" xfId="60471"/>
    <cellStyle name="Note 5 2 2 2 2 7 2" xfId="60472"/>
    <cellStyle name="Note 5 2 2 2 2 7 3" xfId="60473"/>
    <cellStyle name="Note 5 2 2 2 2 8" xfId="60474"/>
    <cellStyle name="Note 5 2 2 2 2 8 2" xfId="60475"/>
    <cellStyle name="Note 5 2 2 2 2 9" xfId="60476"/>
    <cellStyle name="Note 5 2 2 2 3" xfId="60477"/>
    <cellStyle name="Note 5 2 2 2 3 2" xfId="60478"/>
    <cellStyle name="Note 5 2 2 2 3 2 2" xfId="60479"/>
    <cellStyle name="Note 5 2 2 2 3 2 2 2" xfId="60480"/>
    <cellStyle name="Note 5 2 2 2 3 2 2 3" xfId="60481"/>
    <cellStyle name="Note 5 2 2 2 3 2 3" xfId="60482"/>
    <cellStyle name="Note 5 2 2 2 3 2 3 2" xfId="60483"/>
    <cellStyle name="Note 5 2 2 2 3 2 3 3" xfId="60484"/>
    <cellStyle name="Note 5 2 2 2 3 2 4" xfId="60485"/>
    <cellStyle name="Note 5 2 2 2 3 2 4 2" xfId="60486"/>
    <cellStyle name="Note 5 2 2 2 3 2 5" xfId="60487"/>
    <cellStyle name="Note 5 2 2 2 3 2 6" xfId="60488"/>
    <cellStyle name="Note 5 2 2 2 3 3" xfId="60489"/>
    <cellStyle name="Note 5 2 2 2 3 3 2" xfId="60490"/>
    <cellStyle name="Note 5 2 2 2 3 3 2 2" xfId="60491"/>
    <cellStyle name="Note 5 2 2 2 3 3 2 3" xfId="60492"/>
    <cellStyle name="Note 5 2 2 2 3 3 3" xfId="60493"/>
    <cellStyle name="Note 5 2 2 2 3 3 3 2" xfId="60494"/>
    <cellStyle name="Note 5 2 2 2 3 3 3 3" xfId="60495"/>
    <cellStyle name="Note 5 2 2 2 3 3 4" xfId="60496"/>
    <cellStyle name="Note 5 2 2 2 3 3 4 2" xfId="60497"/>
    <cellStyle name="Note 5 2 2 2 3 3 5" xfId="60498"/>
    <cellStyle name="Note 5 2 2 2 3 3 6" xfId="60499"/>
    <cellStyle name="Note 5 2 2 2 3 4" xfId="60500"/>
    <cellStyle name="Note 5 2 2 2 3 4 2" xfId="60501"/>
    <cellStyle name="Note 5 2 2 2 3 4 2 2" xfId="60502"/>
    <cellStyle name="Note 5 2 2 2 3 4 2 3" xfId="60503"/>
    <cellStyle name="Note 5 2 2 2 3 4 3" xfId="60504"/>
    <cellStyle name="Note 5 2 2 2 3 4 3 2" xfId="60505"/>
    <cellStyle name="Note 5 2 2 2 3 4 4" xfId="60506"/>
    <cellStyle name="Note 5 2 2 2 3 4 5" xfId="60507"/>
    <cellStyle name="Note 5 2 2 2 3 5" xfId="60508"/>
    <cellStyle name="Note 5 2 2 2 3 5 2" xfId="60509"/>
    <cellStyle name="Note 5 2 2 2 3 5 3" xfId="60510"/>
    <cellStyle name="Note 5 2 2 2 3 6" xfId="60511"/>
    <cellStyle name="Note 5 2 2 2 3 6 2" xfId="60512"/>
    <cellStyle name="Note 5 2 2 2 3 6 3" xfId="60513"/>
    <cellStyle name="Note 5 2 2 2 3 7" xfId="60514"/>
    <cellStyle name="Note 5 2 2 2 3 7 2" xfId="60515"/>
    <cellStyle name="Note 5 2 2 2 3 8" xfId="60516"/>
    <cellStyle name="Note 5 2 2 2 3 9" xfId="60517"/>
    <cellStyle name="Note 5 2 2 2 4" xfId="60518"/>
    <cellStyle name="Note 5 2 2 2 4 2" xfId="60519"/>
    <cellStyle name="Note 5 2 2 2 4 2 2" xfId="60520"/>
    <cellStyle name="Note 5 2 2 2 4 2 2 2" xfId="60521"/>
    <cellStyle name="Note 5 2 2 2 4 2 2 3" xfId="60522"/>
    <cellStyle name="Note 5 2 2 2 4 2 3" xfId="60523"/>
    <cellStyle name="Note 5 2 2 2 4 2 3 2" xfId="60524"/>
    <cellStyle name="Note 5 2 2 2 4 2 3 3" xfId="60525"/>
    <cellStyle name="Note 5 2 2 2 4 2 4" xfId="60526"/>
    <cellStyle name="Note 5 2 2 2 4 2 4 2" xfId="60527"/>
    <cellStyle name="Note 5 2 2 2 4 2 5" xfId="60528"/>
    <cellStyle name="Note 5 2 2 2 4 2 6" xfId="60529"/>
    <cellStyle name="Note 5 2 2 2 4 3" xfId="60530"/>
    <cellStyle name="Note 5 2 2 2 4 3 2" xfId="60531"/>
    <cellStyle name="Note 5 2 2 2 4 3 2 2" xfId="60532"/>
    <cellStyle name="Note 5 2 2 2 4 3 2 3" xfId="60533"/>
    <cellStyle name="Note 5 2 2 2 4 3 3" xfId="60534"/>
    <cellStyle name="Note 5 2 2 2 4 3 3 2" xfId="60535"/>
    <cellStyle name="Note 5 2 2 2 4 3 3 3" xfId="60536"/>
    <cellStyle name="Note 5 2 2 2 4 3 4" xfId="60537"/>
    <cellStyle name="Note 5 2 2 2 4 3 4 2" xfId="60538"/>
    <cellStyle name="Note 5 2 2 2 4 3 5" xfId="60539"/>
    <cellStyle name="Note 5 2 2 2 4 3 6" xfId="60540"/>
    <cellStyle name="Note 5 2 2 2 4 4" xfId="60541"/>
    <cellStyle name="Note 5 2 2 2 4 4 2" xfId="60542"/>
    <cellStyle name="Note 5 2 2 2 4 4 2 2" xfId="60543"/>
    <cellStyle name="Note 5 2 2 2 4 4 2 3" xfId="60544"/>
    <cellStyle name="Note 5 2 2 2 4 4 3" xfId="60545"/>
    <cellStyle name="Note 5 2 2 2 4 4 3 2" xfId="60546"/>
    <cellStyle name="Note 5 2 2 2 4 4 4" xfId="60547"/>
    <cellStyle name="Note 5 2 2 2 4 4 5" xfId="60548"/>
    <cellStyle name="Note 5 2 2 2 4 5" xfId="60549"/>
    <cellStyle name="Note 5 2 2 2 4 5 2" xfId="60550"/>
    <cellStyle name="Note 5 2 2 2 4 5 3" xfId="60551"/>
    <cellStyle name="Note 5 2 2 2 4 6" xfId="60552"/>
    <cellStyle name="Note 5 2 2 2 4 6 2" xfId="60553"/>
    <cellStyle name="Note 5 2 2 2 4 6 3" xfId="60554"/>
    <cellStyle name="Note 5 2 2 2 4 7" xfId="60555"/>
    <cellStyle name="Note 5 2 2 2 4 7 2" xfId="60556"/>
    <cellStyle name="Note 5 2 2 2 4 8" xfId="60557"/>
    <cellStyle name="Note 5 2 2 2 4 9" xfId="60558"/>
    <cellStyle name="Note 5 2 2 2 5" xfId="60559"/>
    <cellStyle name="Note 5 2 2 2 5 2" xfId="60560"/>
    <cellStyle name="Note 5 2 2 2 5 2 2" xfId="60561"/>
    <cellStyle name="Note 5 2 2 2 5 2 3" xfId="60562"/>
    <cellStyle name="Note 5 2 2 2 5 3" xfId="60563"/>
    <cellStyle name="Note 5 2 2 2 5 3 2" xfId="60564"/>
    <cellStyle name="Note 5 2 2 2 5 3 3" xfId="60565"/>
    <cellStyle name="Note 5 2 2 2 5 4" xfId="60566"/>
    <cellStyle name="Note 5 2 2 2 5 4 2" xfId="60567"/>
    <cellStyle name="Note 5 2 2 2 5 5" xfId="60568"/>
    <cellStyle name="Note 5 2 2 2 5 6" xfId="60569"/>
    <cellStyle name="Note 5 2 2 2 6" xfId="60570"/>
    <cellStyle name="Note 5 2 2 2 6 2" xfId="60571"/>
    <cellStyle name="Note 5 2 2 2 6 2 2" xfId="60572"/>
    <cellStyle name="Note 5 2 2 2 6 2 3" xfId="60573"/>
    <cellStyle name="Note 5 2 2 2 6 3" xfId="60574"/>
    <cellStyle name="Note 5 2 2 2 6 3 2" xfId="60575"/>
    <cellStyle name="Note 5 2 2 2 6 3 3" xfId="60576"/>
    <cellStyle name="Note 5 2 2 2 6 4" xfId="60577"/>
    <cellStyle name="Note 5 2 2 2 6 4 2" xfId="60578"/>
    <cellStyle name="Note 5 2 2 2 6 5" xfId="60579"/>
    <cellStyle name="Note 5 2 2 2 6 6" xfId="60580"/>
    <cellStyle name="Note 5 2 2 2 7" xfId="60581"/>
    <cellStyle name="Note 5 2 2 2 7 2" xfId="60582"/>
    <cellStyle name="Note 5 2 2 2 7 2 2" xfId="60583"/>
    <cellStyle name="Note 5 2 2 2 7 2 3" xfId="60584"/>
    <cellStyle name="Note 5 2 2 2 7 3" xfId="60585"/>
    <cellStyle name="Note 5 2 2 2 7 3 2" xfId="60586"/>
    <cellStyle name="Note 5 2 2 2 7 4" xfId="60587"/>
    <cellStyle name="Note 5 2 2 2 7 5" xfId="60588"/>
    <cellStyle name="Note 5 2 2 2 8" xfId="60589"/>
    <cellStyle name="Note 5 2 2 2 8 2" xfId="60590"/>
    <cellStyle name="Note 5 2 2 2 8 3" xfId="60591"/>
    <cellStyle name="Note 5 2 2 2 9" xfId="60592"/>
    <cellStyle name="Note 5 2 2 2 9 2" xfId="60593"/>
    <cellStyle name="Note 5 2 2 2 9 3" xfId="60594"/>
    <cellStyle name="Note 5 2 2 3" xfId="6599"/>
    <cellStyle name="Note 5 2 2 3 10" xfId="60595"/>
    <cellStyle name="Note 5 2 2 3 2" xfId="60596"/>
    <cellStyle name="Note 5 2 2 3 2 2" xfId="60597"/>
    <cellStyle name="Note 5 2 2 3 2 2 2" xfId="60598"/>
    <cellStyle name="Note 5 2 2 3 2 2 2 2" xfId="60599"/>
    <cellStyle name="Note 5 2 2 3 2 2 2 3" xfId="60600"/>
    <cellStyle name="Note 5 2 2 3 2 2 3" xfId="60601"/>
    <cellStyle name="Note 5 2 2 3 2 2 3 2" xfId="60602"/>
    <cellStyle name="Note 5 2 2 3 2 2 3 3" xfId="60603"/>
    <cellStyle name="Note 5 2 2 3 2 2 4" xfId="60604"/>
    <cellStyle name="Note 5 2 2 3 2 2 4 2" xfId="60605"/>
    <cellStyle name="Note 5 2 2 3 2 2 5" xfId="60606"/>
    <cellStyle name="Note 5 2 2 3 2 2 6" xfId="60607"/>
    <cellStyle name="Note 5 2 2 3 2 3" xfId="60608"/>
    <cellStyle name="Note 5 2 2 3 2 3 2" xfId="60609"/>
    <cellStyle name="Note 5 2 2 3 2 3 2 2" xfId="60610"/>
    <cellStyle name="Note 5 2 2 3 2 3 2 3" xfId="60611"/>
    <cellStyle name="Note 5 2 2 3 2 3 3" xfId="60612"/>
    <cellStyle name="Note 5 2 2 3 2 3 3 2" xfId="60613"/>
    <cellStyle name="Note 5 2 2 3 2 3 3 3" xfId="60614"/>
    <cellStyle name="Note 5 2 2 3 2 3 4" xfId="60615"/>
    <cellStyle name="Note 5 2 2 3 2 3 4 2" xfId="60616"/>
    <cellStyle name="Note 5 2 2 3 2 3 5" xfId="60617"/>
    <cellStyle name="Note 5 2 2 3 2 3 6" xfId="60618"/>
    <cellStyle name="Note 5 2 2 3 2 4" xfId="60619"/>
    <cellStyle name="Note 5 2 2 3 2 4 2" xfId="60620"/>
    <cellStyle name="Note 5 2 2 3 2 4 2 2" xfId="60621"/>
    <cellStyle name="Note 5 2 2 3 2 4 2 3" xfId="60622"/>
    <cellStyle name="Note 5 2 2 3 2 4 3" xfId="60623"/>
    <cellStyle name="Note 5 2 2 3 2 4 3 2" xfId="60624"/>
    <cellStyle name="Note 5 2 2 3 2 4 4" xfId="60625"/>
    <cellStyle name="Note 5 2 2 3 2 4 5" xfId="60626"/>
    <cellStyle name="Note 5 2 2 3 2 5" xfId="60627"/>
    <cellStyle name="Note 5 2 2 3 2 5 2" xfId="60628"/>
    <cellStyle name="Note 5 2 2 3 2 5 3" xfId="60629"/>
    <cellStyle name="Note 5 2 2 3 2 6" xfId="60630"/>
    <cellStyle name="Note 5 2 2 3 2 6 2" xfId="60631"/>
    <cellStyle name="Note 5 2 2 3 2 6 3" xfId="60632"/>
    <cellStyle name="Note 5 2 2 3 2 7" xfId="60633"/>
    <cellStyle name="Note 5 2 2 3 2 7 2" xfId="60634"/>
    <cellStyle name="Note 5 2 2 3 2 8" xfId="60635"/>
    <cellStyle name="Note 5 2 2 3 2 9" xfId="60636"/>
    <cellStyle name="Note 5 2 2 3 3" xfId="60637"/>
    <cellStyle name="Note 5 2 2 3 3 2" xfId="60638"/>
    <cellStyle name="Note 5 2 2 3 3 2 2" xfId="60639"/>
    <cellStyle name="Note 5 2 2 3 3 2 3" xfId="60640"/>
    <cellStyle name="Note 5 2 2 3 3 3" xfId="60641"/>
    <cellStyle name="Note 5 2 2 3 3 3 2" xfId="60642"/>
    <cellStyle name="Note 5 2 2 3 3 3 3" xfId="60643"/>
    <cellStyle name="Note 5 2 2 3 3 4" xfId="60644"/>
    <cellStyle name="Note 5 2 2 3 3 4 2" xfId="60645"/>
    <cellStyle name="Note 5 2 2 3 3 5" xfId="60646"/>
    <cellStyle name="Note 5 2 2 3 3 6" xfId="60647"/>
    <cellStyle name="Note 5 2 2 3 4" xfId="60648"/>
    <cellStyle name="Note 5 2 2 3 4 2" xfId="60649"/>
    <cellStyle name="Note 5 2 2 3 4 2 2" xfId="60650"/>
    <cellStyle name="Note 5 2 2 3 4 2 3" xfId="60651"/>
    <cellStyle name="Note 5 2 2 3 4 3" xfId="60652"/>
    <cellStyle name="Note 5 2 2 3 4 3 2" xfId="60653"/>
    <cellStyle name="Note 5 2 2 3 4 3 3" xfId="60654"/>
    <cellStyle name="Note 5 2 2 3 4 4" xfId="60655"/>
    <cellStyle name="Note 5 2 2 3 4 4 2" xfId="60656"/>
    <cellStyle name="Note 5 2 2 3 4 5" xfId="60657"/>
    <cellStyle name="Note 5 2 2 3 4 6" xfId="60658"/>
    <cellStyle name="Note 5 2 2 3 5" xfId="60659"/>
    <cellStyle name="Note 5 2 2 3 5 2" xfId="60660"/>
    <cellStyle name="Note 5 2 2 3 5 2 2" xfId="60661"/>
    <cellStyle name="Note 5 2 2 3 5 2 3" xfId="60662"/>
    <cellStyle name="Note 5 2 2 3 5 3" xfId="60663"/>
    <cellStyle name="Note 5 2 2 3 5 3 2" xfId="60664"/>
    <cellStyle name="Note 5 2 2 3 5 4" xfId="60665"/>
    <cellStyle name="Note 5 2 2 3 5 5" xfId="60666"/>
    <cellStyle name="Note 5 2 2 3 6" xfId="60667"/>
    <cellStyle name="Note 5 2 2 3 6 2" xfId="60668"/>
    <cellStyle name="Note 5 2 2 3 6 3" xfId="60669"/>
    <cellStyle name="Note 5 2 2 3 7" xfId="60670"/>
    <cellStyle name="Note 5 2 2 3 7 2" xfId="60671"/>
    <cellStyle name="Note 5 2 2 3 7 3" xfId="60672"/>
    <cellStyle name="Note 5 2 2 3 8" xfId="60673"/>
    <cellStyle name="Note 5 2 2 3 8 2" xfId="60674"/>
    <cellStyle name="Note 5 2 2 3 9" xfId="60675"/>
    <cellStyle name="Note 5 2 2 4" xfId="14667"/>
    <cellStyle name="Note 5 2 2 4 2" xfId="60676"/>
    <cellStyle name="Note 5 2 2 4 2 2" xfId="60677"/>
    <cellStyle name="Note 5 2 2 4 2 2 2" xfId="60678"/>
    <cellStyle name="Note 5 2 2 4 2 2 3" xfId="60679"/>
    <cellStyle name="Note 5 2 2 4 2 3" xfId="60680"/>
    <cellStyle name="Note 5 2 2 4 2 3 2" xfId="60681"/>
    <cellStyle name="Note 5 2 2 4 2 3 3" xfId="60682"/>
    <cellStyle name="Note 5 2 2 4 2 4" xfId="60683"/>
    <cellStyle name="Note 5 2 2 4 2 4 2" xfId="60684"/>
    <cellStyle name="Note 5 2 2 4 2 5" xfId="60685"/>
    <cellStyle name="Note 5 2 2 4 2 6" xfId="60686"/>
    <cellStyle name="Note 5 2 2 4 3" xfId="60687"/>
    <cellStyle name="Note 5 2 2 4 3 2" xfId="60688"/>
    <cellStyle name="Note 5 2 2 4 3 2 2" xfId="60689"/>
    <cellStyle name="Note 5 2 2 4 3 2 3" xfId="60690"/>
    <cellStyle name="Note 5 2 2 4 3 3" xfId="60691"/>
    <cellStyle name="Note 5 2 2 4 3 3 2" xfId="60692"/>
    <cellStyle name="Note 5 2 2 4 3 3 3" xfId="60693"/>
    <cellStyle name="Note 5 2 2 4 3 4" xfId="60694"/>
    <cellStyle name="Note 5 2 2 4 3 4 2" xfId="60695"/>
    <cellStyle name="Note 5 2 2 4 3 5" xfId="60696"/>
    <cellStyle name="Note 5 2 2 4 3 6" xfId="60697"/>
    <cellStyle name="Note 5 2 2 4 4" xfId="60698"/>
    <cellStyle name="Note 5 2 2 4 4 2" xfId="60699"/>
    <cellStyle name="Note 5 2 2 4 4 2 2" xfId="60700"/>
    <cellStyle name="Note 5 2 2 4 4 2 3" xfId="60701"/>
    <cellStyle name="Note 5 2 2 4 4 3" xfId="60702"/>
    <cellStyle name="Note 5 2 2 4 4 3 2" xfId="60703"/>
    <cellStyle name="Note 5 2 2 4 4 4" xfId="60704"/>
    <cellStyle name="Note 5 2 2 4 4 5" xfId="60705"/>
    <cellStyle name="Note 5 2 2 4 5" xfId="60706"/>
    <cellStyle name="Note 5 2 2 4 5 2" xfId="60707"/>
    <cellStyle name="Note 5 2 2 4 5 3" xfId="60708"/>
    <cellStyle name="Note 5 2 2 4 6" xfId="60709"/>
    <cellStyle name="Note 5 2 2 4 6 2" xfId="60710"/>
    <cellStyle name="Note 5 2 2 4 6 3" xfId="60711"/>
    <cellStyle name="Note 5 2 2 4 7" xfId="60712"/>
    <cellStyle name="Note 5 2 2 4 7 2" xfId="60713"/>
    <cellStyle name="Note 5 2 2 4 8" xfId="60714"/>
    <cellStyle name="Note 5 2 2 4 9" xfId="60715"/>
    <cellStyle name="Note 5 2 2 5" xfId="60716"/>
    <cellStyle name="Note 5 2 2 5 2" xfId="60717"/>
    <cellStyle name="Note 5 2 2 5 2 2" xfId="60718"/>
    <cellStyle name="Note 5 2 2 5 2 2 2" xfId="60719"/>
    <cellStyle name="Note 5 2 2 5 2 2 3" xfId="60720"/>
    <cellStyle name="Note 5 2 2 5 2 3" xfId="60721"/>
    <cellStyle name="Note 5 2 2 5 2 3 2" xfId="60722"/>
    <cellStyle name="Note 5 2 2 5 2 3 3" xfId="60723"/>
    <cellStyle name="Note 5 2 2 5 2 4" xfId="60724"/>
    <cellStyle name="Note 5 2 2 5 2 4 2" xfId="60725"/>
    <cellStyle name="Note 5 2 2 5 2 5" xfId="60726"/>
    <cellStyle name="Note 5 2 2 5 2 6" xfId="60727"/>
    <cellStyle name="Note 5 2 2 5 3" xfId="60728"/>
    <cellStyle name="Note 5 2 2 5 3 2" xfId="60729"/>
    <cellStyle name="Note 5 2 2 5 3 2 2" xfId="60730"/>
    <cellStyle name="Note 5 2 2 5 3 2 3" xfId="60731"/>
    <cellStyle name="Note 5 2 2 5 3 3" xfId="60732"/>
    <cellStyle name="Note 5 2 2 5 3 3 2" xfId="60733"/>
    <cellStyle name="Note 5 2 2 5 3 3 3" xfId="60734"/>
    <cellStyle name="Note 5 2 2 5 3 4" xfId="60735"/>
    <cellStyle name="Note 5 2 2 5 3 4 2" xfId="60736"/>
    <cellStyle name="Note 5 2 2 5 3 5" xfId="60737"/>
    <cellStyle name="Note 5 2 2 5 3 6" xfId="60738"/>
    <cellStyle name="Note 5 2 2 5 4" xfId="60739"/>
    <cellStyle name="Note 5 2 2 5 4 2" xfId="60740"/>
    <cellStyle name="Note 5 2 2 5 4 2 2" xfId="60741"/>
    <cellStyle name="Note 5 2 2 5 4 2 3" xfId="60742"/>
    <cellStyle name="Note 5 2 2 5 4 3" xfId="60743"/>
    <cellStyle name="Note 5 2 2 5 4 3 2" xfId="60744"/>
    <cellStyle name="Note 5 2 2 5 4 4" xfId="60745"/>
    <cellStyle name="Note 5 2 2 5 4 5" xfId="60746"/>
    <cellStyle name="Note 5 2 2 5 5" xfId="60747"/>
    <cellStyle name="Note 5 2 2 5 5 2" xfId="60748"/>
    <cellStyle name="Note 5 2 2 5 5 3" xfId="60749"/>
    <cellStyle name="Note 5 2 2 5 6" xfId="60750"/>
    <cellStyle name="Note 5 2 2 5 6 2" xfId="60751"/>
    <cellStyle name="Note 5 2 2 5 6 3" xfId="60752"/>
    <cellStyle name="Note 5 2 2 5 7" xfId="60753"/>
    <cellStyle name="Note 5 2 2 5 7 2" xfId="60754"/>
    <cellStyle name="Note 5 2 2 5 8" xfId="60755"/>
    <cellStyle name="Note 5 2 2 5 9" xfId="60756"/>
    <cellStyle name="Note 5 2 2 6" xfId="60757"/>
    <cellStyle name="Note 5 2 2 6 2" xfId="60758"/>
    <cellStyle name="Note 5 2 2 6 2 2" xfId="60759"/>
    <cellStyle name="Note 5 2 2 6 2 3" xfId="60760"/>
    <cellStyle name="Note 5 2 2 6 3" xfId="60761"/>
    <cellStyle name="Note 5 2 2 6 3 2" xfId="60762"/>
    <cellStyle name="Note 5 2 2 6 3 3" xfId="60763"/>
    <cellStyle name="Note 5 2 2 6 4" xfId="60764"/>
    <cellStyle name="Note 5 2 2 6 4 2" xfId="60765"/>
    <cellStyle name="Note 5 2 2 6 5" xfId="60766"/>
    <cellStyle name="Note 5 2 2 6 6" xfId="60767"/>
    <cellStyle name="Note 5 2 2 7" xfId="60768"/>
    <cellStyle name="Note 5 2 2 7 2" xfId="60769"/>
    <cellStyle name="Note 5 2 2 7 2 2" xfId="60770"/>
    <cellStyle name="Note 5 2 2 7 2 3" xfId="60771"/>
    <cellStyle name="Note 5 2 2 7 3" xfId="60772"/>
    <cellStyle name="Note 5 2 2 7 3 2" xfId="60773"/>
    <cellStyle name="Note 5 2 2 7 3 3" xfId="60774"/>
    <cellStyle name="Note 5 2 2 7 4" xfId="60775"/>
    <cellStyle name="Note 5 2 2 7 4 2" xfId="60776"/>
    <cellStyle name="Note 5 2 2 7 5" xfId="60777"/>
    <cellStyle name="Note 5 2 2 7 6" xfId="60778"/>
    <cellStyle name="Note 5 2 2 8" xfId="60779"/>
    <cellStyle name="Note 5 2 2 8 2" xfId="60780"/>
    <cellStyle name="Note 5 2 2 8 2 2" xfId="60781"/>
    <cellStyle name="Note 5 2 2 8 2 3" xfId="60782"/>
    <cellStyle name="Note 5 2 2 8 3" xfId="60783"/>
    <cellStyle name="Note 5 2 2 8 3 2" xfId="60784"/>
    <cellStyle name="Note 5 2 2 8 4" xfId="60785"/>
    <cellStyle name="Note 5 2 2 8 5" xfId="60786"/>
    <cellStyle name="Note 5 2 2 9" xfId="60787"/>
    <cellStyle name="Note 5 2 2 9 2" xfId="60788"/>
    <cellStyle name="Note 5 2 2 9 3" xfId="60789"/>
    <cellStyle name="Note 5 2 3" xfId="6600"/>
    <cellStyle name="Note 5 2 3 10" xfId="60790"/>
    <cellStyle name="Note 5 2 3 10 2" xfId="60791"/>
    <cellStyle name="Note 5 2 3 11" xfId="60792"/>
    <cellStyle name="Note 5 2 3 12" xfId="60793"/>
    <cellStyle name="Note 5 2 3 2" xfId="6601"/>
    <cellStyle name="Note 5 2 3 2 10" xfId="60794"/>
    <cellStyle name="Note 5 2 3 2 2" xfId="60795"/>
    <cellStyle name="Note 5 2 3 2 2 2" xfId="60796"/>
    <cellStyle name="Note 5 2 3 2 2 2 2" xfId="60797"/>
    <cellStyle name="Note 5 2 3 2 2 2 2 2" xfId="60798"/>
    <cellStyle name="Note 5 2 3 2 2 2 2 3" xfId="60799"/>
    <cellStyle name="Note 5 2 3 2 2 2 3" xfId="60800"/>
    <cellStyle name="Note 5 2 3 2 2 2 3 2" xfId="60801"/>
    <cellStyle name="Note 5 2 3 2 2 2 3 3" xfId="60802"/>
    <cellStyle name="Note 5 2 3 2 2 2 4" xfId="60803"/>
    <cellStyle name="Note 5 2 3 2 2 2 4 2" xfId="60804"/>
    <cellStyle name="Note 5 2 3 2 2 2 5" xfId="60805"/>
    <cellStyle name="Note 5 2 3 2 2 2 6" xfId="60806"/>
    <cellStyle name="Note 5 2 3 2 2 3" xfId="60807"/>
    <cellStyle name="Note 5 2 3 2 2 3 2" xfId="60808"/>
    <cellStyle name="Note 5 2 3 2 2 3 2 2" xfId="60809"/>
    <cellStyle name="Note 5 2 3 2 2 3 2 3" xfId="60810"/>
    <cellStyle name="Note 5 2 3 2 2 3 3" xfId="60811"/>
    <cellStyle name="Note 5 2 3 2 2 3 3 2" xfId="60812"/>
    <cellStyle name="Note 5 2 3 2 2 3 3 3" xfId="60813"/>
    <cellStyle name="Note 5 2 3 2 2 3 4" xfId="60814"/>
    <cellStyle name="Note 5 2 3 2 2 3 4 2" xfId="60815"/>
    <cellStyle name="Note 5 2 3 2 2 3 5" xfId="60816"/>
    <cellStyle name="Note 5 2 3 2 2 3 6" xfId="60817"/>
    <cellStyle name="Note 5 2 3 2 2 4" xfId="60818"/>
    <cellStyle name="Note 5 2 3 2 2 4 2" xfId="60819"/>
    <cellStyle name="Note 5 2 3 2 2 4 2 2" xfId="60820"/>
    <cellStyle name="Note 5 2 3 2 2 4 2 3" xfId="60821"/>
    <cellStyle name="Note 5 2 3 2 2 4 3" xfId="60822"/>
    <cellStyle name="Note 5 2 3 2 2 4 3 2" xfId="60823"/>
    <cellStyle name="Note 5 2 3 2 2 4 4" xfId="60824"/>
    <cellStyle name="Note 5 2 3 2 2 4 5" xfId="60825"/>
    <cellStyle name="Note 5 2 3 2 2 5" xfId="60826"/>
    <cellStyle name="Note 5 2 3 2 2 5 2" xfId="60827"/>
    <cellStyle name="Note 5 2 3 2 2 5 3" xfId="60828"/>
    <cellStyle name="Note 5 2 3 2 2 6" xfId="60829"/>
    <cellStyle name="Note 5 2 3 2 2 6 2" xfId="60830"/>
    <cellStyle name="Note 5 2 3 2 2 6 3" xfId="60831"/>
    <cellStyle name="Note 5 2 3 2 2 7" xfId="60832"/>
    <cellStyle name="Note 5 2 3 2 2 7 2" xfId="60833"/>
    <cellStyle name="Note 5 2 3 2 2 8" xfId="60834"/>
    <cellStyle name="Note 5 2 3 2 2 9" xfId="60835"/>
    <cellStyle name="Note 5 2 3 2 3" xfId="60836"/>
    <cellStyle name="Note 5 2 3 2 3 2" xfId="60837"/>
    <cellStyle name="Note 5 2 3 2 3 2 2" xfId="60838"/>
    <cellStyle name="Note 5 2 3 2 3 2 3" xfId="60839"/>
    <cellStyle name="Note 5 2 3 2 3 3" xfId="60840"/>
    <cellStyle name="Note 5 2 3 2 3 3 2" xfId="60841"/>
    <cellStyle name="Note 5 2 3 2 3 3 3" xfId="60842"/>
    <cellStyle name="Note 5 2 3 2 3 4" xfId="60843"/>
    <cellStyle name="Note 5 2 3 2 3 4 2" xfId="60844"/>
    <cellStyle name="Note 5 2 3 2 3 5" xfId="60845"/>
    <cellStyle name="Note 5 2 3 2 3 6" xfId="60846"/>
    <cellStyle name="Note 5 2 3 2 4" xfId="60847"/>
    <cellStyle name="Note 5 2 3 2 4 2" xfId="60848"/>
    <cellStyle name="Note 5 2 3 2 4 2 2" xfId="60849"/>
    <cellStyle name="Note 5 2 3 2 4 2 3" xfId="60850"/>
    <cellStyle name="Note 5 2 3 2 4 3" xfId="60851"/>
    <cellStyle name="Note 5 2 3 2 4 3 2" xfId="60852"/>
    <cellStyle name="Note 5 2 3 2 4 3 3" xfId="60853"/>
    <cellStyle name="Note 5 2 3 2 4 4" xfId="60854"/>
    <cellStyle name="Note 5 2 3 2 4 4 2" xfId="60855"/>
    <cellStyle name="Note 5 2 3 2 4 5" xfId="60856"/>
    <cellStyle name="Note 5 2 3 2 4 6" xfId="60857"/>
    <cellStyle name="Note 5 2 3 2 5" xfId="60858"/>
    <cellStyle name="Note 5 2 3 2 5 2" xfId="60859"/>
    <cellStyle name="Note 5 2 3 2 5 2 2" xfId="60860"/>
    <cellStyle name="Note 5 2 3 2 5 2 3" xfId="60861"/>
    <cellStyle name="Note 5 2 3 2 5 3" xfId="60862"/>
    <cellStyle name="Note 5 2 3 2 5 3 2" xfId="60863"/>
    <cellStyle name="Note 5 2 3 2 5 4" xfId="60864"/>
    <cellStyle name="Note 5 2 3 2 5 5" xfId="60865"/>
    <cellStyle name="Note 5 2 3 2 6" xfId="60866"/>
    <cellStyle name="Note 5 2 3 2 6 2" xfId="60867"/>
    <cellStyle name="Note 5 2 3 2 6 3" xfId="60868"/>
    <cellStyle name="Note 5 2 3 2 7" xfId="60869"/>
    <cellStyle name="Note 5 2 3 2 7 2" xfId="60870"/>
    <cellStyle name="Note 5 2 3 2 7 3" xfId="60871"/>
    <cellStyle name="Note 5 2 3 2 8" xfId="60872"/>
    <cellStyle name="Note 5 2 3 2 8 2" xfId="60873"/>
    <cellStyle name="Note 5 2 3 2 9" xfId="60874"/>
    <cellStyle name="Note 5 2 3 3" xfId="14668"/>
    <cellStyle name="Note 5 2 3 3 2" xfId="60875"/>
    <cellStyle name="Note 5 2 3 3 2 2" xfId="60876"/>
    <cellStyle name="Note 5 2 3 3 2 2 2" xfId="60877"/>
    <cellStyle name="Note 5 2 3 3 2 2 3" xfId="60878"/>
    <cellStyle name="Note 5 2 3 3 2 3" xfId="60879"/>
    <cellStyle name="Note 5 2 3 3 2 3 2" xfId="60880"/>
    <cellStyle name="Note 5 2 3 3 2 3 3" xfId="60881"/>
    <cellStyle name="Note 5 2 3 3 2 4" xfId="60882"/>
    <cellStyle name="Note 5 2 3 3 2 4 2" xfId="60883"/>
    <cellStyle name="Note 5 2 3 3 2 5" xfId="60884"/>
    <cellStyle name="Note 5 2 3 3 2 6" xfId="60885"/>
    <cellStyle name="Note 5 2 3 3 3" xfId="60886"/>
    <cellStyle name="Note 5 2 3 3 3 2" xfId="60887"/>
    <cellStyle name="Note 5 2 3 3 3 2 2" xfId="60888"/>
    <cellStyle name="Note 5 2 3 3 3 2 3" xfId="60889"/>
    <cellStyle name="Note 5 2 3 3 3 3" xfId="60890"/>
    <cellStyle name="Note 5 2 3 3 3 3 2" xfId="60891"/>
    <cellStyle name="Note 5 2 3 3 3 3 3" xfId="60892"/>
    <cellStyle name="Note 5 2 3 3 3 4" xfId="60893"/>
    <cellStyle name="Note 5 2 3 3 3 4 2" xfId="60894"/>
    <cellStyle name="Note 5 2 3 3 3 5" xfId="60895"/>
    <cellStyle name="Note 5 2 3 3 3 6" xfId="60896"/>
    <cellStyle name="Note 5 2 3 3 4" xfId="60897"/>
    <cellStyle name="Note 5 2 3 3 4 2" xfId="60898"/>
    <cellStyle name="Note 5 2 3 3 4 2 2" xfId="60899"/>
    <cellStyle name="Note 5 2 3 3 4 2 3" xfId="60900"/>
    <cellStyle name="Note 5 2 3 3 4 3" xfId="60901"/>
    <cellStyle name="Note 5 2 3 3 4 3 2" xfId="60902"/>
    <cellStyle name="Note 5 2 3 3 4 4" xfId="60903"/>
    <cellStyle name="Note 5 2 3 3 4 5" xfId="60904"/>
    <cellStyle name="Note 5 2 3 3 5" xfId="60905"/>
    <cellStyle name="Note 5 2 3 3 5 2" xfId="60906"/>
    <cellStyle name="Note 5 2 3 3 5 3" xfId="60907"/>
    <cellStyle name="Note 5 2 3 3 6" xfId="60908"/>
    <cellStyle name="Note 5 2 3 3 6 2" xfId="60909"/>
    <cellStyle name="Note 5 2 3 3 6 3" xfId="60910"/>
    <cellStyle name="Note 5 2 3 3 7" xfId="60911"/>
    <cellStyle name="Note 5 2 3 3 7 2" xfId="60912"/>
    <cellStyle name="Note 5 2 3 3 8" xfId="60913"/>
    <cellStyle name="Note 5 2 3 3 9" xfId="60914"/>
    <cellStyle name="Note 5 2 3 4" xfId="60915"/>
    <cellStyle name="Note 5 2 3 4 2" xfId="60916"/>
    <cellStyle name="Note 5 2 3 4 2 2" xfId="60917"/>
    <cellStyle name="Note 5 2 3 4 2 2 2" xfId="60918"/>
    <cellStyle name="Note 5 2 3 4 2 2 3" xfId="60919"/>
    <cellStyle name="Note 5 2 3 4 2 3" xfId="60920"/>
    <cellStyle name="Note 5 2 3 4 2 3 2" xfId="60921"/>
    <cellStyle name="Note 5 2 3 4 2 3 3" xfId="60922"/>
    <cellStyle name="Note 5 2 3 4 2 4" xfId="60923"/>
    <cellStyle name="Note 5 2 3 4 2 4 2" xfId="60924"/>
    <cellStyle name="Note 5 2 3 4 2 5" xfId="60925"/>
    <cellStyle name="Note 5 2 3 4 2 6" xfId="60926"/>
    <cellStyle name="Note 5 2 3 4 3" xfId="60927"/>
    <cellStyle name="Note 5 2 3 4 3 2" xfId="60928"/>
    <cellStyle name="Note 5 2 3 4 3 2 2" xfId="60929"/>
    <cellStyle name="Note 5 2 3 4 3 2 3" xfId="60930"/>
    <cellStyle name="Note 5 2 3 4 3 3" xfId="60931"/>
    <cellStyle name="Note 5 2 3 4 3 3 2" xfId="60932"/>
    <cellStyle name="Note 5 2 3 4 3 3 3" xfId="60933"/>
    <cellStyle name="Note 5 2 3 4 3 4" xfId="60934"/>
    <cellStyle name="Note 5 2 3 4 3 4 2" xfId="60935"/>
    <cellStyle name="Note 5 2 3 4 3 5" xfId="60936"/>
    <cellStyle name="Note 5 2 3 4 3 6" xfId="60937"/>
    <cellStyle name="Note 5 2 3 4 4" xfId="60938"/>
    <cellStyle name="Note 5 2 3 4 4 2" xfId="60939"/>
    <cellStyle name="Note 5 2 3 4 4 2 2" xfId="60940"/>
    <cellStyle name="Note 5 2 3 4 4 2 3" xfId="60941"/>
    <cellStyle name="Note 5 2 3 4 4 3" xfId="60942"/>
    <cellStyle name="Note 5 2 3 4 4 3 2" xfId="60943"/>
    <cellStyle name="Note 5 2 3 4 4 4" xfId="60944"/>
    <cellStyle name="Note 5 2 3 4 4 5" xfId="60945"/>
    <cellStyle name="Note 5 2 3 4 5" xfId="60946"/>
    <cellStyle name="Note 5 2 3 4 5 2" xfId="60947"/>
    <cellStyle name="Note 5 2 3 4 5 3" xfId="60948"/>
    <cellStyle name="Note 5 2 3 4 6" xfId="60949"/>
    <cellStyle name="Note 5 2 3 4 6 2" xfId="60950"/>
    <cellStyle name="Note 5 2 3 4 6 3" xfId="60951"/>
    <cellStyle name="Note 5 2 3 4 7" xfId="60952"/>
    <cellStyle name="Note 5 2 3 4 7 2" xfId="60953"/>
    <cellStyle name="Note 5 2 3 4 8" xfId="60954"/>
    <cellStyle name="Note 5 2 3 4 9" xfId="60955"/>
    <cellStyle name="Note 5 2 3 5" xfId="60956"/>
    <cellStyle name="Note 5 2 3 5 2" xfId="60957"/>
    <cellStyle name="Note 5 2 3 5 2 2" xfId="60958"/>
    <cellStyle name="Note 5 2 3 5 2 3" xfId="60959"/>
    <cellStyle name="Note 5 2 3 5 3" xfId="60960"/>
    <cellStyle name="Note 5 2 3 5 3 2" xfId="60961"/>
    <cellStyle name="Note 5 2 3 5 3 3" xfId="60962"/>
    <cellStyle name="Note 5 2 3 5 4" xfId="60963"/>
    <cellStyle name="Note 5 2 3 5 4 2" xfId="60964"/>
    <cellStyle name="Note 5 2 3 5 5" xfId="60965"/>
    <cellStyle name="Note 5 2 3 5 6" xfId="60966"/>
    <cellStyle name="Note 5 2 3 6" xfId="60967"/>
    <cellStyle name="Note 5 2 3 6 2" xfId="60968"/>
    <cellStyle name="Note 5 2 3 6 2 2" xfId="60969"/>
    <cellStyle name="Note 5 2 3 6 2 3" xfId="60970"/>
    <cellStyle name="Note 5 2 3 6 3" xfId="60971"/>
    <cellStyle name="Note 5 2 3 6 3 2" xfId="60972"/>
    <cellStyle name="Note 5 2 3 6 3 3" xfId="60973"/>
    <cellStyle name="Note 5 2 3 6 4" xfId="60974"/>
    <cellStyle name="Note 5 2 3 6 4 2" xfId="60975"/>
    <cellStyle name="Note 5 2 3 6 5" xfId="60976"/>
    <cellStyle name="Note 5 2 3 6 6" xfId="60977"/>
    <cellStyle name="Note 5 2 3 7" xfId="60978"/>
    <cellStyle name="Note 5 2 3 7 2" xfId="60979"/>
    <cellStyle name="Note 5 2 3 7 2 2" xfId="60980"/>
    <cellStyle name="Note 5 2 3 7 2 3" xfId="60981"/>
    <cellStyle name="Note 5 2 3 7 3" xfId="60982"/>
    <cellStyle name="Note 5 2 3 7 3 2" xfId="60983"/>
    <cellStyle name="Note 5 2 3 7 4" xfId="60984"/>
    <cellStyle name="Note 5 2 3 7 5" xfId="60985"/>
    <cellStyle name="Note 5 2 3 8" xfId="60986"/>
    <cellStyle name="Note 5 2 3 8 2" xfId="60987"/>
    <cellStyle name="Note 5 2 3 8 3" xfId="60988"/>
    <cellStyle name="Note 5 2 3 9" xfId="60989"/>
    <cellStyle name="Note 5 2 3 9 2" xfId="60990"/>
    <cellStyle name="Note 5 2 3 9 3" xfId="60991"/>
    <cellStyle name="Note 5 2 4" xfId="6602"/>
    <cellStyle name="Note 5 2 4 10" xfId="60992"/>
    <cellStyle name="Note 5 2 4 2" xfId="11901"/>
    <cellStyle name="Note 5 2 4 2 2" xfId="60993"/>
    <cellStyle name="Note 5 2 4 2 2 2" xfId="60994"/>
    <cellStyle name="Note 5 2 4 2 2 2 2" xfId="60995"/>
    <cellStyle name="Note 5 2 4 2 2 2 3" xfId="60996"/>
    <cellStyle name="Note 5 2 4 2 2 3" xfId="60997"/>
    <cellStyle name="Note 5 2 4 2 2 3 2" xfId="60998"/>
    <cellStyle name="Note 5 2 4 2 2 3 3" xfId="60999"/>
    <cellStyle name="Note 5 2 4 2 2 4" xfId="61000"/>
    <cellStyle name="Note 5 2 4 2 2 4 2" xfId="61001"/>
    <cellStyle name="Note 5 2 4 2 2 5" xfId="61002"/>
    <cellStyle name="Note 5 2 4 2 2 6" xfId="61003"/>
    <cellStyle name="Note 5 2 4 2 3" xfId="61004"/>
    <cellStyle name="Note 5 2 4 2 3 2" xfId="61005"/>
    <cellStyle name="Note 5 2 4 2 3 2 2" xfId="61006"/>
    <cellStyle name="Note 5 2 4 2 3 2 3" xfId="61007"/>
    <cellStyle name="Note 5 2 4 2 3 3" xfId="61008"/>
    <cellStyle name="Note 5 2 4 2 3 3 2" xfId="61009"/>
    <cellStyle name="Note 5 2 4 2 3 3 3" xfId="61010"/>
    <cellStyle name="Note 5 2 4 2 3 4" xfId="61011"/>
    <cellStyle name="Note 5 2 4 2 3 4 2" xfId="61012"/>
    <cellStyle name="Note 5 2 4 2 3 5" xfId="61013"/>
    <cellStyle name="Note 5 2 4 2 3 6" xfId="61014"/>
    <cellStyle name="Note 5 2 4 2 4" xfId="61015"/>
    <cellStyle name="Note 5 2 4 2 4 2" xfId="61016"/>
    <cellStyle name="Note 5 2 4 2 4 2 2" xfId="61017"/>
    <cellStyle name="Note 5 2 4 2 4 2 3" xfId="61018"/>
    <cellStyle name="Note 5 2 4 2 4 3" xfId="61019"/>
    <cellStyle name="Note 5 2 4 2 4 3 2" xfId="61020"/>
    <cellStyle name="Note 5 2 4 2 4 4" xfId="61021"/>
    <cellStyle name="Note 5 2 4 2 4 5" xfId="61022"/>
    <cellStyle name="Note 5 2 4 2 5" xfId="61023"/>
    <cellStyle name="Note 5 2 4 2 5 2" xfId="61024"/>
    <cellStyle name="Note 5 2 4 2 5 3" xfId="61025"/>
    <cellStyle name="Note 5 2 4 2 6" xfId="61026"/>
    <cellStyle name="Note 5 2 4 2 6 2" xfId="61027"/>
    <cellStyle name="Note 5 2 4 2 6 3" xfId="61028"/>
    <cellStyle name="Note 5 2 4 2 7" xfId="61029"/>
    <cellStyle name="Note 5 2 4 2 7 2" xfId="61030"/>
    <cellStyle name="Note 5 2 4 2 8" xfId="61031"/>
    <cellStyle name="Note 5 2 4 2 9" xfId="61032"/>
    <cellStyle name="Note 5 2 4 3" xfId="61033"/>
    <cellStyle name="Note 5 2 4 3 2" xfId="61034"/>
    <cellStyle name="Note 5 2 4 3 2 2" xfId="61035"/>
    <cellStyle name="Note 5 2 4 3 2 3" xfId="61036"/>
    <cellStyle name="Note 5 2 4 3 3" xfId="61037"/>
    <cellStyle name="Note 5 2 4 3 3 2" xfId="61038"/>
    <cellStyle name="Note 5 2 4 3 3 3" xfId="61039"/>
    <cellStyle name="Note 5 2 4 3 4" xfId="61040"/>
    <cellStyle name="Note 5 2 4 3 4 2" xfId="61041"/>
    <cellStyle name="Note 5 2 4 3 5" xfId="61042"/>
    <cellStyle name="Note 5 2 4 3 6" xfId="61043"/>
    <cellStyle name="Note 5 2 4 4" xfId="61044"/>
    <cellStyle name="Note 5 2 4 4 2" xfId="61045"/>
    <cellStyle name="Note 5 2 4 4 2 2" xfId="61046"/>
    <cellStyle name="Note 5 2 4 4 2 3" xfId="61047"/>
    <cellStyle name="Note 5 2 4 4 3" xfId="61048"/>
    <cellStyle name="Note 5 2 4 4 3 2" xfId="61049"/>
    <cellStyle name="Note 5 2 4 4 3 3" xfId="61050"/>
    <cellStyle name="Note 5 2 4 4 4" xfId="61051"/>
    <cellStyle name="Note 5 2 4 4 4 2" xfId="61052"/>
    <cellStyle name="Note 5 2 4 4 5" xfId="61053"/>
    <cellStyle name="Note 5 2 4 4 6" xfId="61054"/>
    <cellStyle name="Note 5 2 4 5" xfId="61055"/>
    <cellStyle name="Note 5 2 4 5 2" xfId="61056"/>
    <cellStyle name="Note 5 2 4 5 2 2" xfId="61057"/>
    <cellStyle name="Note 5 2 4 5 2 3" xfId="61058"/>
    <cellStyle name="Note 5 2 4 5 3" xfId="61059"/>
    <cellStyle name="Note 5 2 4 5 3 2" xfId="61060"/>
    <cellStyle name="Note 5 2 4 5 4" xfId="61061"/>
    <cellStyle name="Note 5 2 4 5 5" xfId="61062"/>
    <cellStyle name="Note 5 2 4 6" xfId="61063"/>
    <cellStyle name="Note 5 2 4 6 2" xfId="61064"/>
    <cellStyle name="Note 5 2 4 6 3" xfId="61065"/>
    <cellStyle name="Note 5 2 4 7" xfId="61066"/>
    <cellStyle name="Note 5 2 4 7 2" xfId="61067"/>
    <cellStyle name="Note 5 2 4 7 3" xfId="61068"/>
    <cellStyle name="Note 5 2 4 8" xfId="61069"/>
    <cellStyle name="Note 5 2 4 8 2" xfId="61070"/>
    <cellStyle name="Note 5 2 4 9" xfId="61071"/>
    <cellStyle name="Note 5 2 5" xfId="6603"/>
    <cellStyle name="Note 5 2 5 2" xfId="11902"/>
    <cellStyle name="Note 5 2 5 2 2" xfId="61072"/>
    <cellStyle name="Note 5 2 5 2 2 2" xfId="61073"/>
    <cellStyle name="Note 5 2 5 2 2 3" xfId="61074"/>
    <cellStyle name="Note 5 2 5 2 3" xfId="61075"/>
    <cellStyle name="Note 5 2 5 2 3 2" xfId="61076"/>
    <cellStyle name="Note 5 2 5 2 3 3" xfId="61077"/>
    <cellStyle name="Note 5 2 5 2 4" xfId="61078"/>
    <cellStyle name="Note 5 2 5 2 4 2" xfId="61079"/>
    <cellStyle name="Note 5 2 5 2 5" xfId="61080"/>
    <cellStyle name="Note 5 2 5 2 6" xfId="61081"/>
    <cellStyle name="Note 5 2 5 3" xfId="61082"/>
    <cellStyle name="Note 5 2 5 3 2" xfId="61083"/>
    <cellStyle name="Note 5 2 5 3 2 2" xfId="61084"/>
    <cellStyle name="Note 5 2 5 3 2 3" xfId="61085"/>
    <cellStyle name="Note 5 2 5 3 3" xfId="61086"/>
    <cellStyle name="Note 5 2 5 3 3 2" xfId="61087"/>
    <cellStyle name="Note 5 2 5 3 3 3" xfId="61088"/>
    <cellStyle name="Note 5 2 5 3 4" xfId="61089"/>
    <cellStyle name="Note 5 2 5 3 4 2" xfId="61090"/>
    <cellStyle name="Note 5 2 5 3 5" xfId="61091"/>
    <cellStyle name="Note 5 2 5 3 6" xfId="61092"/>
    <cellStyle name="Note 5 2 5 4" xfId="61093"/>
    <cellStyle name="Note 5 2 5 4 2" xfId="61094"/>
    <cellStyle name="Note 5 2 5 4 2 2" xfId="61095"/>
    <cellStyle name="Note 5 2 5 4 2 3" xfId="61096"/>
    <cellStyle name="Note 5 2 5 4 3" xfId="61097"/>
    <cellStyle name="Note 5 2 5 4 3 2" xfId="61098"/>
    <cellStyle name="Note 5 2 5 4 4" xfId="61099"/>
    <cellStyle name="Note 5 2 5 4 5" xfId="61100"/>
    <cellStyle name="Note 5 2 5 5" xfId="61101"/>
    <cellStyle name="Note 5 2 5 5 2" xfId="61102"/>
    <cellStyle name="Note 5 2 5 5 3" xfId="61103"/>
    <cellStyle name="Note 5 2 5 6" xfId="61104"/>
    <cellStyle name="Note 5 2 5 6 2" xfId="61105"/>
    <cellStyle name="Note 5 2 5 6 3" xfId="61106"/>
    <cellStyle name="Note 5 2 5 7" xfId="61107"/>
    <cellStyle name="Note 5 2 5 7 2" xfId="61108"/>
    <cellStyle name="Note 5 2 5 8" xfId="61109"/>
    <cellStyle name="Note 5 2 5 9" xfId="61110"/>
    <cellStyle name="Note 5 2 6" xfId="6604"/>
    <cellStyle name="Note 5 2 6 2" xfId="11903"/>
    <cellStyle name="Note 5 2 6 2 2" xfId="61111"/>
    <cellStyle name="Note 5 2 6 2 2 2" xfId="61112"/>
    <cellStyle name="Note 5 2 6 2 2 3" xfId="61113"/>
    <cellStyle name="Note 5 2 6 2 3" xfId="61114"/>
    <cellStyle name="Note 5 2 6 2 3 2" xfId="61115"/>
    <cellStyle name="Note 5 2 6 2 3 3" xfId="61116"/>
    <cellStyle name="Note 5 2 6 2 4" xfId="61117"/>
    <cellStyle name="Note 5 2 6 2 4 2" xfId="61118"/>
    <cellStyle name="Note 5 2 6 2 5" xfId="61119"/>
    <cellStyle name="Note 5 2 6 2 6" xfId="61120"/>
    <cellStyle name="Note 5 2 6 3" xfId="61121"/>
    <cellStyle name="Note 5 2 6 3 2" xfId="61122"/>
    <cellStyle name="Note 5 2 6 3 2 2" xfId="61123"/>
    <cellStyle name="Note 5 2 6 3 2 3" xfId="61124"/>
    <cellStyle name="Note 5 2 6 3 3" xfId="61125"/>
    <cellStyle name="Note 5 2 6 3 3 2" xfId="61126"/>
    <cellStyle name="Note 5 2 6 3 3 3" xfId="61127"/>
    <cellStyle name="Note 5 2 6 3 4" xfId="61128"/>
    <cellStyle name="Note 5 2 6 3 4 2" xfId="61129"/>
    <cellStyle name="Note 5 2 6 3 5" xfId="61130"/>
    <cellStyle name="Note 5 2 6 3 6" xfId="61131"/>
    <cellStyle name="Note 5 2 6 4" xfId="61132"/>
    <cellStyle name="Note 5 2 6 4 2" xfId="61133"/>
    <cellStyle name="Note 5 2 6 4 2 2" xfId="61134"/>
    <cellStyle name="Note 5 2 6 4 2 3" xfId="61135"/>
    <cellStyle name="Note 5 2 6 4 3" xfId="61136"/>
    <cellStyle name="Note 5 2 6 4 3 2" xfId="61137"/>
    <cellStyle name="Note 5 2 6 4 4" xfId="61138"/>
    <cellStyle name="Note 5 2 6 4 5" xfId="61139"/>
    <cellStyle name="Note 5 2 6 5" xfId="61140"/>
    <cellStyle name="Note 5 2 6 5 2" xfId="61141"/>
    <cellStyle name="Note 5 2 6 5 3" xfId="61142"/>
    <cellStyle name="Note 5 2 6 6" xfId="61143"/>
    <cellStyle name="Note 5 2 6 6 2" xfId="61144"/>
    <cellStyle name="Note 5 2 6 6 3" xfId="61145"/>
    <cellStyle name="Note 5 2 6 7" xfId="61146"/>
    <cellStyle name="Note 5 2 6 7 2" xfId="61147"/>
    <cellStyle name="Note 5 2 6 8" xfId="61148"/>
    <cellStyle name="Note 5 2 6 9" xfId="61149"/>
    <cellStyle name="Note 5 2 7" xfId="6605"/>
    <cellStyle name="Note 5 2 7 2" xfId="11904"/>
    <cellStyle name="Note 5 2 7 2 2" xfId="61150"/>
    <cellStyle name="Note 5 2 7 2 3" xfId="61151"/>
    <cellStyle name="Note 5 2 7 3" xfId="61152"/>
    <cellStyle name="Note 5 2 7 3 2" xfId="61153"/>
    <cellStyle name="Note 5 2 7 3 3" xfId="61154"/>
    <cellStyle name="Note 5 2 7 4" xfId="61155"/>
    <cellStyle name="Note 5 2 7 4 2" xfId="61156"/>
    <cellStyle name="Note 5 2 7 5" xfId="61157"/>
    <cellStyle name="Note 5 2 7 6" xfId="61158"/>
    <cellStyle name="Note 5 2 8" xfId="6606"/>
    <cellStyle name="Note 5 2 8 2" xfId="11905"/>
    <cellStyle name="Note 5 2 8 2 2" xfId="61159"/>
    <cellStyle name="Note 5 2 8 2 3" xfId="61160"/>
    <cellStyle name="Note 5 2 8 3" xfId="61161"/>
    <cellStyle name="Note 5 2 8 3 2" xfId="61162"/>
    <cellStyle name="Note 5 2 8 3 3" xfId="61163"/>
    <cellStyle name="Note 5 2 8 4" xfId="61164"/>
    <cellStyle name="Note 5 2 8 4 2" xfId="61165"/>
    <cellStyle name="Note 5 2 8 5" xfId="61166"/>
    <cellStyle name="Note 5 2 8 6" xfId="61167"/>
    <cellStyle name="Note 5 2 9" xfId="6607"/>
    <cellStyle name="Note 5 2 9 2" xfId="11906"/>
    <cellStyle name="Note 5 2 9 2 2" xfId="61168"/>
    <cellStyle name="Note 5 2 9 2 3" xfId="61169"/>
    <cellStyle name="Note 5 2 9 3" xfId="61170"/>
    <cellStyle name="Note 5 2 9 3 2" xfId="61171"/>
    <cellStyle name="Note 5 2 9 4" xfId="61172"/>
    <cellStyle name="Note 5 2 9 5" xfId="61173"/>
    <cellStyle name="Note 5 3" xfId="6608"/>
    <cellStyle name="Note 5 3 10" xfId="61174"/>
    <cellStyle name="Note 5 3 10 2" xfId="61175"/>
    <cellStyle name="Note 5 3 10 3" xfId="61176"/>
    <cellStyle name="Note 5 3 11" xfId="61177"/>
    <cellStyle name="Note 5 3 11 2" xfId="61178"/>
    <cellStyle name="Note 5 3 12" xfId="61179"/>
    <cellStyle name="Note 5 3 13" xfId="61180"/>
    <cellStyle name="Note 5 3 14" xfId="61181"/>
    <cellStyle name="Note 5 3 2" xfId="6609"/>
    <cellStyle name="Note 5 3 2 10" xfId="61182"/>
    <cellStyle name="Note 5 3 2 10 2" xfId="61183"/>
    <cellStyle name="Note 5 3 2 11" xfId="61184"/>
    <cellStyle name="Note 5 3 2 12" xfId="61185"/>
    <cellStyle name="Note 5 3 2 2" xfId="14669"/>
    <cellStyle name="Note 5 3 2 2 10" xfId="61186"/>
    <cellStyle name="Note 5 3 2 2 2" xfId="61187"/>
    <cellStyle name="Note 5 3 2 2 2 2" xfId="61188"/>
    <cellStyle name="Note 5 3 2 2 2 2 2" xfId="61189"/>
    <cellStyle name="Note 5 3 2 2 2 2 2 2" xfId="61190"/>
    <cellStyle name="Note 5 3 2 2 2 2 2 3" xfId="61191"/>
    <cellStyle name="Note 5 3 2 2 2 2 3" xfId="61192"/>
    <cellStyle name="Note 5 3 2 2 2 2 3 2" xfId="61193"/>
    <cellStyle name="Note 5 3 2 2 2 2 3 3" xfId="61194"/>
    <cellStyle name="Note 5 3 2 2 2 2 4" xfId="61195"/>
    <cellStyle name="Note 5 3 2 2 2 2 4 2" xfId="61196"/>
    <cellStyle name="Note 5 3 2 2 2 2 5" xfId="61197"/>
    <cellStyle name="Note 5 3 2 2 2 2 6" xfId="61198"/>
    <cellStyle name="Note 5 3 2 2 2 3" xfId="61199"/>
    <cellStyle name="Note 5 3 2 2 2 3 2" xfId="61200"/>
    <cellStyle name="Note 5 3 2 2 2 3 2 2" xfId="61201"/>
    <cellStyle name="Note 5 3 2 2 2 3 2 3" xfId="61202"/>
    <cellStyle name="Note 5 3 2 2 2 3 3" xfId="61203"/>
    <cellStyle name="Note 5 3 2 2 2 3 3 2" xfId="61204"/>
    <cellStyle name="Note 5 3 2 2 2 3 3 3" xfId="61205"/>
    <cellStyle name="Note 5 3 2 2 2 3 4" xfId="61206"/>
    <cellStyle name="Note 5 3 2 2 2 3 4 2" xfId="61207"/>
    <cellStyle name="Note 5 3 2 2 2 3 5" xfId="61208"/>
    <cellStyle name="Note 5 3 2 2 2 3 6" xfId="61209"/>
    <cellStyle name="Note 5 3 2 2 2 4" xfId="61210"/>
    <cellStyle name="Note 5 3 2 2 2 4 2" xfId="61211"/>
    <cellStyle name="Note 5 3 2 2 2 4 2 2" xfId="61212"/>
    <cellStyle name="Note 5 3 2 2 2 4 2 3" xfId="61213"/>
    <cellStyle name="Note 5 3 2 2 2 4 3" xfId="61214"/>
    <cellStyle name="Note 5 3 2 2 2 4 3 2" xfId="61215"/>
    <cellStyle name="Note 5 3 2 2 2 4 4" xfId="61216"/>
    <cellStyle name="Note 5 3 2 2 2 4 5" xfId="61217"/>
    <cellStyle name="Note 5 3 2 2 2 5" xfId="61218"/>
    <cellStyle name="Note 5 3 2 2 2 5 2" xfId="61219"/>
    <cellStyle name="Note 5 3 2 2 2 5 3" xfId="61220"/>
    <cellStyle name="Note 5 3 2 2 2 6" xfId="61221"/>
    <cellStyle name="Note 5 3 2 2 2 6 2" xfId="61222"/>
    <cellStyle name="Note 5 3 2 2 2 6 3" xfId="61223"/>
    <cellStyle name="Note 5 3 2 2 2 7" xfId="61224"/>
    <cellStyle name="Note 5 3 2 2 2 7 2" xfId="61225"/>
    <cellStyle name="Note 5 3 2 2 2 8" xfId="61226"/>
    <cellStyle name="Note 5 3 2 2 2 9" xfId="61227"/>
    <cellStyle name="Note 5 3 2 2 3" xfId="61228"/>
    <cellStyle name="Note 5 3 2 2 3 2" xfId="61229"/>
    <cellStyle name="Note 5 3 2 2 3 2 2" xfId="61230"/>
    <cellStyle name="Note 5 3 2 2 3 2 3" xfId="61231"/>
    <cellStyle name="Note 5 3 2 2 3 3" xfId="61232"/>
    <cellStyle name="Note 5 3 2 2 3 3 2" xfId="61233"/>
    <cellStyle name="Note 5 3 2 2 3 3 3" xfId="61234"/>
    <cellStyle name="Note 5 3 2 2 3 4" xfId="61235"/>
    <cellStyle name="Note 5 3 2 2 3 4 2" xfId="61236"/>
    <cellStyle name="Note 5 3 2 2 3 5" xfId="61237"/>
    <cellStyle name="Note 5 3 2 2 3 6" xfId="61238"/>
    <cellStyle name="Note 5 3 2 2 4" xfId="61239"/>
    <cellStyle name="Note 5 3 2 2 4 2" xfId="61240"/>
    <cellStyle name="Note 5 3 2 2 4 2 2" xfId="61241"/>
    <cellStyle name="Note 5 3 2 2 4 2 3" xfId="61242"/>
    <cellStyle name="Note 5 3 2 2 4 3" xfId="61243"/>
    <cellStyle name="Note 5 3 2 2 4 3 2" xfId="61244"/>
    <cellStyle name="Note 5 3 2 2 4 3 3" xfId="61245"/>
    <cellStyle name="Note 5 3 2 2 4 4" xfId="61246"/>
    <cellStyle name="Note 5 3 2 2 4 4 2" xfId="61247"/>
    <cellStyle name="Note 5 3 2 2 4 5" xfId="61248"/>
    <cellStyle name="Note 5 3 2 2 4 6" xfId="61249"/>
    <cellStyle name="Note 5 3 2 2 5" xfId="61250"/>
    <cellStyle name="Note 5 3 2 2 5 2" xfId="61251"/>
    <cellStyle name="Note 5 3 2 2 5 2 2" xfId="61252"/>
    <cellStyle name="Note 5 3 2 2 5 2 3" xfId="61253"/>
    <cellStyle name="Note 5 3 2 2 5 3" xfId="61254"/>
    <cellStyle name="Note 5 3 2 2 5 3 2" xfId="61255"/>
    <cellStyle name="Note 5 3 2 2 5 4" xfId="61256"/>
    <cellStyle name="Note 5 3 2 2 5 5" xfId="61257"/>
    <cellStyle name="Note 5 3 2 2 6" xfId="61258"/>
    <cellStyle name="Note 5 3 2 2 6 2" xfId="61259"/>
    <cellStyle name="Note 5 3 2 2 6 3" xfId="61260"/>
    <cellStyle name="Note 5 3 2 2 7" xfId="61261"/>
    <cellStyle name="Note 5 3 2 2 7 2" xfId="61262"/>
    <cellStyle name="Note 5 3 2 2 7 3" xfId="61263"/>
    <cellStyle name="Note 5 3 2 2 8" xfId="61264"/>
    <cellStyle name="Note 5 3 2 2 8 2" xfId="61265"/>
    <cellStyle name="Note 5 3 2 2 9" xfId="61266"/>
    <cellStyle name="Note 5 3 2 3" xfId="61267"/>
    <cellStyle name="Note 5 3 2 3 2" xfId="61268"/>
    <cellStyle name="Note 5 3 2 3 2 2" xfId="61269"/>
    <cellStyle name="Note 5 3 2 3 2 2 2" xfId="61270"/>
    <cellStyle name="Note 5 3 2 3 2 2 3" xfId="61271"/>
    <cellStyle name="Note 5 3 2 3 2 3" xfId="61272"/>
    <cellStyle name="Note 5 3 2 3 2 3 2" xfId="61273"/>
    <cellStyle name="Note 5 3 2 3 2 3 3" xfId="61274"/>
    <cellStyle name="Note 5 3 2 3 2 4" xfId="61275"/>
    <cellStyle name="Note 5 3 2 3 2 4 2" xfId="61276"/>
    <cellStyle name="Note 5 3 2 3 2 5" xfId="61277"/>
    <cellStyle name="Note 5 3 2 3 2 6" xfId="61278"/>
    <cellStyle name="Note 5 3 2 3 3" xfId="61279"/>
    <cellStyle name="Note 5 3 2 3 3 2" xfId="61280"/>
    <cellStyle name="Note 5 3 2 3 3 2 2" xfId="61281"/>
    <cellStyle name="Note 5 3 2 3 3 2 3" xfId="61282"/>
    <cellStyle name="Note 5 3 2 3 3 3" xfId="61283"/>
    <cellStyle name="Note 5 3 2 3 3 3 2" xfId="61284"/>
    <cellStyle name="Note 5 3 2 3 3 3 3" xfId="61285"/>
    <cellStyle name="Note 5 3 2 3 3 4" xfId="61286"/>
    <cellStyle name="Note 5 3 2 3 3 4 2" xfId="61287"/>
    <cellStyle name="Note 5 3 2 3 3 5" xfId="61288"/>
    <cellStyle name="Note 5 3 2 3 3 6" xfId="61289"/>
    <cellStyle name="Note 5 3 2 3 4" xfId="61290"/>
    <cellStyle name="Note 5 3 2 3 4 2" xfId="61291"/>
    <cellStyle name="Note 5 3 2 3 4 2 2" xfId="61292"/>
    <cellStyle name="Note 5 3 2 3 4 2 3" xfId="61293"/>
    <cellStyle name="Note 5 3 2 3 4 3" xfId="61294"/>
    <cellStyle name="Note 5 3 2 3 4 3 2" xfId="61295"/>
    <cellStyle name="Note 5 3 2 3 4 4" xfId="61296"/>
    <cellStyle name="Note 5 3 2 3 4 5" xfId="61297"/>
    <cellStyle name="Note 5 3 2 3 5" xfId="61298"/>
    <cellStyle name="Note 5 3 2 3 5 2" xfId="61299"/>
    <cellStyle name="Note 5 3 2 3 5 3" xfId="61300"/>
    <cellStyle name="Note 5 3 2 3 6" xfId="61301"/>
    <cellStyle name="Note 5 3 2 3 6 2" xfId="61302"/>
    <cellStyle name="Note 5 3 2 3 6 3" xfId="61303"/>
    <cellStyle name="Note 5 3 2 3 7" xfId="61304"/>
    <cellStyle name="Note 5 3 2 3 7 2" xfId="61305"/>
    <cellStyle name="Note 5 3 2 3 8" xfId="61306"/>
    <cellStyle name="Note 5 3 2 3 9" xfId="61307"/>
    <cellStyle name="Note 5 3 2 4" xfId="61308"/>
    <cellStyle name="Note 5 3 2 4 2" xfId="61309"/>
    <cellStyle name="Note 5 3 2 4 2 2" xfId="61310"/>
    <cellStyle name="Note 5 3 2 4 2 2 2" xfId="61311"/>
    <cellStyle name="Note 5 3 2 4 2 2 3" xfId="61312"/>
    <cellStyle name="Note 5 3 2 4 2 3" xfId="61313"/>
    <cellStyle name="Note 5 3 2 4 2 3 2" xfId="61314"/>
    <cellStyle name="Note 5 3 2 4 2 3 3" xfId="61315"/>
    <cellStyle name="Note 5 3 2 4 2 4" xfId="61316"/>
    <cellStyle name="Note 5 3 2 4 2 4 2" xfId="61317"/>
    <cellStyle name="Note 5 3 2 4 2 5" xfId="61318"/>
    <cellStyle name="Note 5 3 2 4 2 6" xfId="61319"/>
    <cellStyle name="Note 5 3 2 4 3" xfId="61320"/>
    <cellStyle name="Note 5 3 2 4 3 2" xfId="61321"/>
    <cellStyle name="Note 5 3 2 4 3 2 2" xfId="61322"/>
    <cellStyle name="Note 5 3 2 4 3 2 3" xfId="61323"/>
    <cellStyle name="Note 5 3 2 4 3 3" xfId="61324"/>
    <cellStyle name="Note 5 3 2 4 3 3 2" xfId="61325"/>
    <cellStyle name="Note 5 3 2 4 3 3 3" xfId="61326"/>
    <cellStyle name="Note 5 3 2 4 3 4" xfId="61327"/>
    <cellStyle name="Note 5 3 2 4 3 4 2" xfId="61328"/>
    <cellStyle name="Note 5 3 2 4 3 5" xfId="61329"/>
    <cellStyle name="Note 5 3 2 4 3 6" xfId="61330"/>
    <cellStyle name="Note 5 3 2 4 4" xfId="61331"/>
    <cellStyle name="Note 5 3 2 4 4 2" xfId="61332"/>
    <cellStyle name="Note 5 3 2 4 4 2 2" xfId="61333"/>
    <cellStyle name="Note 5 3 2 4 4 2 3" xfId="61334"/>
    <cellStyle name="Note 5 3 2 4 4 3" xfId="61335"/>
    <cellStyle name="Note 5 3 2 4 4 3 2" xfId="61336"/>
    <cellStyle name="Note 5 3 2 4 4 4" xfId="61337"/>
    <cellStyle name="Note 5 3 2 4 4 5" xfId="61338"/>
    <cellStyle name="Note 5 3 2 4 5" xfId="61339"/>
    <cellStyle name="Note 5 3 2 4 5 2" xfId="61340"/>
    <cellStyle name="Note 5 3 2 4 5 3" xfId="61341"/>
    <cellStyle name="Note 5 3 2 4 6" xfId="61342"/>
    <cellStyle name="Note 5 3 2 4 6 2" xfId="61343"/>
    <cellStyle name="Note 5 3 2 4 6 3" xfId="61344"/>
    <cellStyle name="Note 5 3 2 4 7" xfId="61345"/>
    <cellStyle name="Note 5 3 2 4 7 2" xfId="61346"/>
    <cellStyle name="Note 5 3 2 4 8" xfId="61347"/>
    <cellStyle name="Note 5 3 2 4 9" xfId="61348"/>
    <cellStyle name="Note 5 3 2 5" xfId="61349"/>
    <cellStyle name="Note 5 3 2 5 2" xfId="61350"/>
    <cellStyle name="Note 5 3 2 5 2 2" xfId="61351"/>
    <cellStyle name="Note 5 3 2 5 2 3" xfId="61352"/>
    <cellStyle name="Note 5 3 2 5 3" xfId="61353"/>
    <cellStyle name="Note 5 3 2 5 3 2" xfId="61354"/>
    <cellStyle name="Note 5 3 2 5 3 3" xfId="61355"/>
    <cellStyle name="Note 5 3 2 5 4" xfId="61356"/>
    <cellStyle name="Note 5 3 2 5 4 2" xfId="61357"/>
    <cellStyle name="Note 5 3 2 5 5" xfId="61358"/>
    <cellStyle name="Note 5 3 2 5 6" xfId="61359"/>
    <cellStyle name="Note 5 3 2 6" xfId="61360"/>
    <cellStyle name="Note 5 3 2 6 2" xfId="61361"/>
    <cellStyle name="Note 5 3 2 6 2 2" xfId="61362"/>
    <cellStyle name="Note 5 3 2 6 2 3" xfId="61363"/>
    <cellStyle name="Note 5 3 2 6 3" xfId="61364"/>
    <cellStyle name="Note 5 3 2 6 3 2" xfId="61365"/>
    <cellStyle name="Note 5 3 2 6 3 3" xfId="61366"/>
    <cellStyle name="Note 5 3 2 6 4" xfId="61367"/>
    <cellStyle name="Note 5 3 2 6 4 2" xfId="61368"/>
    <cellStyle name="Note 5 3 2 6 5" xfId="61369"/>
    <cellStyle name="Note 5 3 2 6 6" xfId="61370"/>
    <cellStyle name="Note 5 3 2 7" xfId="61371"/>
    <cellStyle name="Note 5 3 2 7 2" xfId="61372"/>
    <cellStyle name="Note 5 3 2 7 2 2" xfId="61373"/>
    <cellStyle name="Note 5 3 2 7 2 3" xfId="61374"/>
    <cellStyle name="Note 5 3 2 7 3" xfId="61375"/>
    <cellStyle name="Note 5 3 2 7 3 2" xfId="61376"/>
    <cellStyle name="Note 5 3 2 7 4" xfId="61377"/>
    <cellStyle name="Note 5 3 2 7 5" xfId="61378"/>
    <cellStyle name="Note 5 3 2 8" xfId="61379"/>
    <cellStyle name="Note 5 3 2 8 2" xfId="61380"/>
    <cellStyle name="Note 5 3 2 8 3" xfId="61381"/>
    <cellStyle name="Note 5 3 2 9" xfId="61382"/>
    <cellStyle name="Note 5 3 2 9 2" xfId="61383"/>
    <cellStyle name="Note 5 3 2 9 3" xfId="61384"/>
    <cellStyle name="Note 5 3 3" xfId="6610"/>
    <cellStyle name="Note 5 3 3 10" xfId="61385"/>
    <cellStyle name="Note 5 3 3 2" xfId="61386"/>
    <cellStyle name="Note 5 3 3 2 2" xfId="61387"/>
    <cellStyle name="Note 5 3 3 2 2 2" xfId="61388"/>
    <cellStyle name="Note 5 3 3 2 2 2 2" xfId="61389"/>
    <cellStyle name="Note 5 3 3 2 2 2 3" xfId="61390"/>
    <cellStyle name="Note 5 3 3 2 2 3" xfId="61391"/>
    <cellStyle name="Note 5 3 3 2 2 3 2" xfId="61392"/>
    <cellStyle name="Note 5 3 3 2 2 3 3" xfId="61393"/>
    <cellStyle name="Note 5 3 3 2 2 4" xfId="61394"/>
    <cellStyle name="Note 5 3 3 2 2 4 2" xfId="61395"/>
    <cellStyle name="Note 5 3 3 2 2 5" xfId="61396"/>
    <cellStyle name="Note 5 3 3 2 2 6" xfId="61397"/>
    <cellStyle name="Note 5 3 3 2 3" xfId="61398"/>
    <cellStyle name="Note 5 3 3 2 3 2" xfId="61399"/>
    <cellStyle name="Note 5 3 3 2 3 2 2" xfId="61400"/>
    <cellStyle name="Note 5 3 3 2 3 2 3" xfId="61401"/>
    <cellStyle name="Note 5 3 3 2 3 3" xfId="61402"/>
    <cellStyle name="Note 5 3 3 2 3 3 2" xfId="61403"/>
    <cellStyle name="Note 5 3 3 2 3 3 3" xfId="61404"/>
    <cellStyle name="Note 5 3 3 2 3 4" xfId="61405"/>
    <cellStyle name="Note 5 3 3 2 3 4 2" xfId="61406"/>
    <cellStyle name="Note 5 3 3 2 3 5" xfId="61407"/>
    <cellStyle name="Note 5 3 3 2 3 6" xfId="61408"/>
    <cellStyle name="Note 5 3 3 2 4" xfId="61409"/>
    <cellStyle name="Note 5 3 3 2 4 2" xfId="61410"/>
    <cellStyle name="Note 5 3 3 2 4 2 2" xfId="61411"/>
    <cellStyle name="Note 5 3 3 2 4 2 3" xfId="61412"/>
    <cellStyle name="Note 5 3 3 2 4 3" xfId="61413"/>
    <cellStyle name="Note 5 3 3 2 4 3 2" xfId="61414"/>
    <cellStyle name="Note 5 3 3 2 4 4" xfId="61415"/>
    <cellStyle name="Note 5 3 3 2 4 5" xfId="61416"/>
    <cellStyle name="Note 5 3 3 2 5" xfId="61417"/>
    <cellStyle name="Note 5 3 3 2 5 2" xfId="61418"/>
    <cellStyle name="Note 5 3 3 2 5 3" xfId="61419"/>
    <cellStyle name="Note 5 3 3 2 6" xfId="61420"/>
    <cellStyle name="Note 5 3 3 2 6 2" xfId="61421"/>
    <cellStyle name="Note 5 3 3 2 6 3" xfId="61422"/>
    <cellStyle name="Note 5 3 3 2 7" xfId="61423"/>
    <cellStyle name="Note 5 3 3 2 7 2" xfId="61424"/>
    <cellStyle name="Note 5 3 3 2 8" xfId="61425"/>
    <cellStyle name="Note 5 3 3 2 9" xfId="61426"/>
    <cellStyle name="Note 5 3 3 3" xfId="61427"/>
    <cellStyle name="Note 5 3 3 3 2" xfId="61428"/>
    <cellStyle name="Note 5 3 3 3 2 2" xfId="61429"/>
    <cellStyle name="Note 5 3 3 3 2 3" xfId="61430"/>
    <cellStyle name="Note 5 3 3 3 3" xfId="61431"/>
    <cellStyle name="Note 5 3 3 3 3 2" xfId="61432"/>
    <cellStyle name="Note 5 3 3 3 3 3" xfId="61433"/>
    <cellStyle name="Note 5 3 3 3 4" xfId="61434"/>
    <cellStyle name="Note 5 3 3 3 4 2" xfId="61435"/>
    <cellStyle name="Note 5 3 3 3 5" xfId="61436"/>
    <cellStyle name="Note 5 3 3 3 6" xfId="61437"/>
    <cellStyle name="Note 5 3 3 4" xfId="61438"/>
    <cellStyle name="Note 5 3 3 4 2" xfId="61439"/>
    <cellStyle name="Note 5 3 3 4 2 2" xfId="61440"/>
    <cellStyle name="Note 5 3 3 4 2 3" xfId="61441"/>
    <cellStyle name="Note 5 3 3 4 3" xfId="61442"/>
    <cellStyle name="Note 5 3 3 4 3 2" xfId="61443"/>
    <cellStyle name="Note 5 3 3 4 3 3" xfId="61444"/>
    <cellStyle name="Note 5 3 3 4 4" xfId="61445"/>
    <cellStyle name="Note 5 3 3 4 4 2" xfId="61446"/>
    <cellStyle name="Note 5 3 3 4 5" xfId="61447"/>
    <cellStyle name="Note 5 3 3 4 6" xfId="61448"/>
    <cellStyle name="Note 5 3 3 5" xfId="61449"/>
    <cellStyle name="Note 5 3 3 5 2" xfId="61450"/>
    <cellStyle name="Note 5 3 3 5 2 2" xfId="61451"/>
    <cellStyle name="Note 5 3 3 5 2 3" xfId="61452"/>
    <cellStyle name="Note 5 3 3 5 3" xfId="61453"/>
    <cellStyle name="Note 5 3 3 5 3 2" xfId="61454"/>
    <cellStyle name="Note 5 3 3 5 4" xfId="61455"/>
    <cellStyle name="Note 5 3 3 5 5" xfId="61456"/>
    <cellStyle name="Note 5 3 3 6" xfId="61457"/>
    <cellStyle name="Note 5 3 3 6 2" xfId="61458"/>
    <cellStyle name="Note 5 3 3 6 3" xfId="61459"/>
    <cellStyle name="Note 5 3 3 7" xfId="61460"/>
    <cellStyle name="Note 5 3 3 7 2" xfId="61461"/>
    <cellStyle name="Note 5 3 3 7 3" xfId="61462"/>
    <cellStyle name="Note 5 3 3 8" xfId="61463"/>
    <cellStyle name="Note 5 3 3 8 2" xfId="61464"/>
    <cellStyle name="Note 5 3 3 9" xfId="61465"/>
    <cellStyle name="Note 5 3 4" xfId="13790"/>
    <cellStyle name="Note 5 3 4 2" xfId="61466"/>
    <cellStyle name="Note 5 3 4 2 2" xfId="61467"/>
    <cellStyle name="Note 5 3 4 2 2 2" xfId="61468"/>
    <cellStyle name="Note 5 3 4 2 2 3" xfId="61469"/>
    <cellStyle name="Note 5 3 4 2 3" xfId="61470"/>
    <cellStyle name="Note 5 3 4 2 3 2" xfId="61471"/>
    <cellStyle name="Note 5 3 4 2 3 3" xfId="61472"/>
    <cellStyle name="Note 5 3 4 2 4" xfId="61473"/>
    <cellStyle name="Note 5 3 4 2 4 2" xfId="61474"/>
    <cellStyle name="Note 5 3 4 2 5" xfId="61475"/>
    <cellStyle name="Note 5 3 4 2 6" xfId="61476"/>
    <cellStyle name="Note 5 3 4 3" xfId="61477"/>
    <cellStyle name="Note 5 3 4 3 2" xfId="61478"/>
    <cellStyle name="Note 5 3 4 3 2 2" xfId="61479"/>
    <cellStyle name="Note 5 3 4 3 2 3" xfId="61480"/>
    <cellStyle name="Note 5 3 4 3 3" xfId="61481"/>
    <cellStyle name="Note 5 3 4 3 3 2" xfId="61482"/>
    <cellStyle name="Note 5 3 4 3 3 3" xfId="61483"/>
    <cellStyle name="Note 5 3 4 3 4" xfId="61484"/>
    <cellStyle name="Note 5 3 4 3 4 2" xfId="61485"/>
    <cellStyle name="Note 5 3 4 3 5" xfId="61486"/>
    <cellStyle name="Note 5 3 4 3 6" xfId="61487"/>
    <cellStyle name="Note 5 3 4 4" xfId="61488"/>
    <cellStyle name="Note 5 3 4 4 2" xfId="61489"/>
    <cellStyle name="Note 5 3 4 4 2 2" xfId="61490"/>
    <cellStyle name="Note 5 3 4 4 2 3" xfId="61491"/>
    <cellStyle name="Note 5 3 4 4 3" xfId="61492"/>
    <cellStyle name="Note 5 3 4 4 3 2" xfId="61493"/>
    <cellStyle name="Note 5 3 4 4 4" xfId="61494"/>
    <cellStyle name="Note 5 3 4 4 5" xfId="61495"/>
    <cellStyle name="Note 5 3 4 5" xfId="61496"/>
    <cellStyle name="Note 5 3 4 5 2" xfId="61497"/>
    <cellStyle name="Note 5 3 4 5 3" xfId="61498"/>
    <cellStyle name="Note 5 3 4 6" xfId="61499"/>
    <cellStyle name="Note 5 3 4 6 2" xfId="61500"/>
    <cellStyle name="Note 5 3 4 6 3" xfId="61501"/>
    <cellStyle name="Note 5 3 4 7" xfId="61502"/>
    <cellStyle name="Note 5 3 4 7 2" xfId="61503"/>
    <cellStyle name="Note 5 3 4 8" xfId="61504"/>
    <cellStyle name="Note 5 3 4 9" xfId="61505"/>
    <cellStyle name="Note 5 3 5" xfId="61506"/>
    <cellStyle name="Note 5 3 5 2" xfId="61507"/>
    <cellStyle name="Note 5 3 5 2 2" xfId="61508"/>
    <cellStyle name="Note 5 3 5 2 2 2" xfId="61509"/>
    <cellStyle name="Note 5 3 5 2 2 3" xfId="61510"/>
    <cellStyle name="Note 5 3 5 2 3" xfId="61511"/>
    <cellStyle name="Note 5 3 5 2 3 2" xfId="61512"/>
    <cellStyle name="Note 5 3 5 2 3 3" xfId="61513"/>
    <cellStyle name="Note 5 3 5 2 4" xfId="61514"/>
    <cellStyle name="Note 5 3 5 2 4 2" xfId="61515"/>
    <cellStyle name="Note 5 3 5 2 5" xfId="61516"/>
    <cellStyle name="Note 5 3 5 2 6" xfId="61517"/>
    <cellStyle name="Note 5 3 5 3" xfId="61518"/>
    <cellStyle name="Note 5 3 5 3 2" xfId="61519"/>
    <cellStyle name="Note 5 3 5 3 2 2" xfId="61520"/>
    <cellStyle name="Note 5 3 5 3 2 3" xfId="61521"/>
    <cellStyle name="Note 5 3 5 3 3" xfId="61522"/>
    <cellStyle name="Note 5 3 5 3 3 2" xfId="61523"/>
    <cellStyle name="Note 5 3 5 3 3 3" xfId="61524"/>
    <cellStyle name="Note 5 3 5 3 4" xfId="61525"/>
    <cellStyle name="Note 5 3 5 3 4 2" xfId="61526"/>
    <cellStyle name="Note 5 3 5 3 5" xfId="61527"/>
    <cellStyle name="Note 5 3 5 3 6" xfId="61528"/>
    <cellStyle name="Note 5 3 5 4" xfId="61529"/>
    <cellStyle name="Note 5 3 5 4 2" xfId="61530"/>
    <cellStyle name="Note 5 3 5 4 2 2" xfId="61531"/>
    <cellStyle name="Note 5 3 5 4 2 3" xfId="61532"/>
    <cellStyle name="Note 5 3 5 4 3" xfId="61533"/>
    <cellStyle name="Note 5 3 5 4 3 2" xfId="61534"/>
    <cellStyle name="Note 5 3 5 4 4" xfId="61535"/>
    <cellStyle name="Note 5 3 5 4 5" xfId="61536"/>
    <cellStyle name="Note 5 3 5 5" xfId="61537"/>
    <cellStyle name="Note 5 3 5 5 2" xfId="61538"/>
    <cellStyle name="Note 5 3 5 5 3" xfId="61539"/>
    <cellStyle name="Note 5 3 5 6" xfId="61540"/>
    <cellStyle name="Note 5 3 5 6 2" xfId="61541"/>
    <cellStyle name="Note 5 3 5 6 3" xfId="61542"/>
    <cellStyle name="Note 5 3 5 7" xfId="61543"/>
    <cellStyle name="Note 5 3 5 7 2" xfId="61544"/>
    <cellStyle name="Note 5 3 5 8" xfId="61545"/>
    <cellStyle name="Note 5 3 5 9" xfId="61546"/>
    <cellStyle name="Note 5 3 6" xfId="61547"/>
    <cellStyle name="Note 5 3 6 2" xfId="61548"/>
    <cellStyle name="Note 5 3 6 2 2" xfId="61549"/>
    <cellStyle name="Note 5 3 6 2 3" xfId="61550"/>
    <cellStyle name="Note 5 3 6 3" xfId="61551"/>
    <cellStyle name="Note 5 3 6 3 2" xfId="61552"/>
    <cellStyle name="Note 5 3 6 3 3" xfId="61553"/>
    <cellStyle name="Note 5 3 6 4" xfId="61554"/>
    <cellStyle name="Note 5 3 6 4 2" xfId="61555"/>
    <cellStyle name="Note 5 3 6 5" xfId="61556"/>
    <cellStyle name="Note 5 3 6 6" xfId="61557"/>
    <cellStyle name="Note 5 3 7" xfId="61558"/>
    <cellStyle name="Note 5 3 7 2" xfId="61559"/>
    <cellStyle name="Note 5 3 7 2 2" xfId="61560"/>
    <cellStyle name="Note 5 3 7 2 3" xfId="61561"/>
    <cellStyle name="Note 5 3 7 3" xfId="61562"/>
    <cellStyle name="Note 5 3 7 3 2" xfId="61563"/>
    <cellStyle name="Note 5 3 7 3 3" xfId="61564"/>
    <cellStyle name="Note 5 3 7 4" xfId="61565"/>
    <cellStyle name="Note 5 3 7 4 2" xfId="61566"/>
    <cellStyle name="Note 5 3 7 5" xfId="61567"/>
    <cellStyle name="Note 5 3 7 6" xfId="61568"/>
    <cellStyle name="Note 5 3 8" xfId="61569"/>
    <cellStyle name="Note 5 3 8 2" xfId="61570"/>
    <cellStyle name="Note 5 3 8 2 2" xfId="61571"/>
    <cellStyle name="Note 5 3 8 2 3" xfId="61572"/>
    <cellStyle name="Note 5 3 8 3" xfId="61573"/>
    <cellStyle name="Note 5 3 8 3 2" xfId="61574"/>
    <cellStyle name="Note 5 3 8 4" xfId="61575"/>
    <cellStyle name="Note 5 3 8 5" xfId="61576"/>
    <cellStyle name="Note 5 3 9" xfId="61577"/>
    <cellStyle name="Note 5 3 9 2" xfId="61578"/>
    <cellStyle name="Note 5 3 9 3" xfId="61579"/>
    <cellStyle name="Note 5 4" xfId="6611"/>
    <cellStyle name="Note 5 4 10" xfId="61580"/>
    <cellStyle name="Note 5 4 10 2" xfId="61581"/>
    <cellStyle name="Note 5 4 11" xfId="61582"/>
    <cellStyle name="Note 5 4 12" xfId="61583"/>
    <cellStyle name="Note 5 4 2" xfId="6612"/>
    <cellStyle name="Note 5 4 2 10" xfId="61584"/>
    <cellStyle name="Note 5 4 2 2" xfId="61585"/>
    <cellStyle name="Note 5 4 2 2 2" xfId="61586"/>
    <cellStyle name="Note 5 4 2 2 2 2" xfId="61587"/>
    <cellStyle name="Note 5 4 2 2 2 2 2" xfId="61588"/>
    <cellStyle name="Note 5 4 2 2 2 2 3" xfId="61589"/>
    <cellStyle name="Note 5 4 2 2 2 3" xfId="61590"/>
    <cellStyle name="Note 5 4 2 2 2 3 2" xfId="61591"/>
    <cellStyle name="Note 5 4 2 2 2 3 3" xfId="61592"/>
    <cellStyle name="Note 5 4 2 2 2 4" xfId="61593"/>
    <cellStyle name="Note 5 4 2 2 2 4 2" xfId="61594"/>
    <cellStyle name="Note 5 4 2 2 2 5" xfId="61595"/>
    <cellStyle name="Note 5 4 2 2 2 6" xfId="61596"/>
    <cellStyle name="Note 5 4 2 2 3" xfId="61597"/>
    <cellStyle name="Note 5 4 2 2 3 2" xfId="61598"/>
    <cellStyle name="Note 5 4 2 2 3 2 2" xfId="61599"/>
    <cellStyle name="Note 5 4 2 2 3 2 3" xfId="61600"/>
    <cellStyle name="Note 5 4 2 2 3 3" xfId="61601"/>
    <cellStyle name="Note 5 4 2 2 3 3 2" xfId="61602"/>
    <cellStyle name="Note 5 4 2 2 3 3 3" xfId="61603"/>
    <cellStyle name="Note 5 4 2 2 3 4" xfId="61604"/>
    <cellStyle name="Note 5 4 2 2 3 4 2" xfId="61605"/>
    <cellStyle name="Note 5 4 2 2 3 5" xfId="61606"/>
    <cellStyle name="Note 5 4 2 2 3 6" xfId="61607"/>
    <cellStyle name="Note 5 4 2 2 4" xfId="61608"/>
    <cellStyle name="Note 5 4 2 2 4 2" xfId="61609"/>
    <cellStyle name="Note 5 4 2 2 4 2 2" xfId="61610"/>
    <cellStyle name="Note 5 4 2 2 4 2 3" xfId="61611"/>
    <cellStyle name="Note 5 4 2 2 4 3" xfId="61612"/>
    <cellStyle name="Note 5 4 2 2 4 3 2" xfId="61613"/>
    <cellStyle name="Note 5 4 2 2 4 4" xfId="61614"/>
    <cellStyle name="Note 5 4 2 2 4 5" xfId="61615"/>
    <cellStyle name="Note 5 4 2 2 5" xfId="61616"/>
    <cellStyle name="Note 5 4 2 2 5 2" xfId="61617"/>
    <cellStyle name="Note 5 4 2 2 5 3" xfId="61618"/>
    <cellStyle name="Note 5 4 2 2 6" xfId="61619"/>
    <cellStyle name="Note 5 4 2 2 6 2" xfId="61620"/>
    <cellStyle name="Note 5 4 2 2 6 3" xfId="61621"/>
    <cellStyle name="Note 5 4 2 2 7" xfId="61622"/>
    <cellStyle name="Note 5 4 2 2 7 2" xfId="61623"/>
    <cellStyle name="Note 5 4 2 2 8" xfId="61624"/>
    <cellStyle name="Note 5 4 2 2 9" xfId="61625"/>
    <cellStyle name="Note 5 4 2 3" xfId="61626"/>
    <cellStyle name="Note 5 4 2 3 2" xfId="61627"/>
    <cellStyle name="Note 5 4 2 3 2 2" xfId="61628"/>
    <cellStyle name="Note 5 4 2 3 2 3" xfId="61629"/>
    <cellStyle name="Note 5 4 2 3 3" xfId="61630"/>
    <cellStyle name="Note 5 4 2 3 3 2" xfId="61631"/>
    <cellStyle name="Note 5 4 2 3 3 3" xfId="61632"/>
    <cellStyle name="Note 5 4 2 3 4" xfId="61633"/>
    <cellStyle name="Note 5 4 2 3 4 2" xfId="61634"/>
    <cellStyle name="Note 5 4 2 3 5" xfId="61635"/>
    <cellStyle name="Note 5 4 2 3 6" xfId="61636"/>
    <cellStyle name="Note 5 4 2 4" xfId="61637"/>
    <cellStyle name="Note 5 4 2 4 2" xfId="61638"/>
    <cellStyle name="Note 5 4 2 4 2 2" xfId="61639"/>
    <cellStyle name="Note 5 4 2 4 2 3" xfId="61640"/>
    <cellStyle name="Note 5 4 2 4 3" xfId="61641"/>
    <cellStyle name="Note 5 4 2 4 3 2" xfId="61642"/>
    <cellStyle name="Note 5 4 2 4 3 3" xfId="61643"/>
    <cellStyle name="Note 5 4 2 4 4" xfId="61644"/>
    <cellStyle name="Note 5 4 2 4 4 2" xfId="61645"/>
    <cellStyle name="Note 5 4 2 4 5" xfId="61646"/>
    <cellStyle name="Note 5 4 2 4 6" xfId="61647"/>
    <cellStyle name="Note 5 4 2 5" xfId="61648"/>
    <cellStyle name="Note 5 4 2 5 2" xfId="61649"/>
    <cellStyle name="Note 5 4 2 5 2 2" xfId="61650"/>
    <cellStyle name="Note 5 4 2 5 2 3" xfId="61651"/>
    <cellStyle name="Note 5 4 2 5 3" xfId="61652"/>
    <cellStyle name="Note 5 4 2 5 3 2" xfId="61653"/>
    <cellStyle name="Note 5 4 2 5 4" xfId="61654"/>
    <cellStyle name="Note 5 4 2 5 5" xfId="61655"/>
    <cellStyle name="Note 5 4 2 6" xfId="61656"/>
    <cellStyle name="Note 5 4 2 6 2" xfId="61657"/>
    <cellStyle name="Note 5 4 2 6 3" xfId="61658"/>
    <cellStyle name="Note 5 4 2 7" xfId="61659"/>
    <cellStyle name="Note 5 4 2 7 2" xfId="61660"/>
    <cellStyle name="Note 5 4 2 7 3" xfId="61661"/>
    <cellStyle name="Note 5 4 2 8" xfId="61662"/>
    <cellStyle name="Note 5 4 2 8 2" xfId="61663"/>
    <cellStyle name="Note 5 4 2 9" xfId="61664"/>
    <cellStyle name="Note 5 4 3" xfId="14670"/>
    <cellStyle name="Note 5 4 3 2" xfId="61665"/>
    <cellStyle name="Note 5 4 3 2 2" xfId="61666"/>
    <cellStyle name="Note 5 4 3 2 2 2" xfId="61667"/>
    <cellStyle name="Note 5 4 3 2 2 3" xfId="61668"/>
    <cellStyle name="Note 5 4 3 2 3" xfId="61669"/>
    <cellStyle name="Note 5 4 3 2 3 2" xfId="61670"/>
    <cellStyle name="Note 5 4 3 2 3 3" xfId="61671"/>
    <cellStyle name="Note 5 4 3 2 4" xfId="61672"/>
    <cellStyle name="Note 5 4 3 2 4 2" xfId="61673"/>
    <cellStyle name="Note 5 4 3 2 5" xfId="61674"/>
    <cellStyle name="Note 5 4 3 2 6" xfId="61675"/>
    <cellStyle name="Note 5 4 3 3" xfId="61676"/>
    <cellStyle name="Note 5 4 3 3 2" xfId="61677"/>
    <cellStyle name="Note 5 4 3 3 2 2" xfId="61678"/>
    <cellStyle name="Note 5 4 3 3 2 3" xfId="61679"/>
    <cellStyle name="Note 5 4 3 3 3" xfId="61680"/>
    <cellStyle name="Note 5 4 3 3 3 2" xfId="61681"/>
    <cellStyle name="Note 5 4 3 3 3 3" xfId="61682"/>
    <cellStyle name="Note 5 4 3 3 4" xfId="61683"/>
    <cellStyle name="Note 5 4 3 3 4 2" xfId="61684"/>
    <cellStyle name="Note 5 4 3 3 5" xfId="61685"/>
    <cellStyle name="Note 5 4 3 3 6" xfId="61686"/>
    <cellStyle name="Note 5 4 3 4" xfId="61687"/>
    <cellStyle name="Note 5 4 3 4 2" xfId="61688"/>
    <cellStyle name="Note 5 4 3 4 2 2" xfId="61689"/>
    <cellStyle name="Note 5 4 3 4 2 3" xfId="61690"/>
    <cellStyle name="Note 5 4 3 4 3" xfId="61691"/>
    <cellStyle name="Note 5 4 3 4 3 2" xfId="61692"/>
    <cellStyle name="Note 5 4 3 4 4" xfId="61693"/>
    <cellStyle name="Note 5 4 3 4 5" xfId="61694"/>
    <cellStyle name="Note 5 4 3 5" xfId="61695"/>
    <cellStyle name="Note 5 4 3 5 2" xfId="61696"/>
    <cellStyle name="Note 5 4 3 5 3" xfId="61697"/>
    <cellStyle name="Note 5 4 3 6" xfId="61698"/>
    <cellStyle name="Note 5 4 3 6 2" xfId="61699"/>
    <cellStyle name="Note 5 4 3 6 3" xfId="61700"/>
    <cellStyle name="Note 5 4 3 7" xfId="61701"/>
    <cellStyle name="Note 5 4 3 7 2" xfId="61702"/>
    <cellStyle name="Note 5 4 3 8" xfId="61703"/>
    <cellStyle name="Note 5 4 3 9" xfId="61704"/>
    <cellStyle name="Note 5 4 4" xfId="61705"/>
    <cellStyle name="Note 5 4 4 2" xfId="61706"/>
    <cellStyle name="Note 5 4 4 2 2" xfId="61707"/>
    <cellStyle name="Note 5 4 4 2 2 2" xfId="61708"/>
    <cellStyle name="Note 5 4 4 2 2 3" xfId="61709"/>
    <cellStyle name="Note 5 4 4 2 3" xfId="61710"/>
    <cellStyle name="Note 5 4 4 2 3 2" xfId="61711"/>
    <cellStyle name="Note 5 4 4 2 3 3" xfId="61712"/>
    <cellStyle name="Note 5 4 4 2 4" xfId="61713"/>
    <cellStyle name="Note 5 4 4 2 4 2" xfId="61714"/>
    <cellStyle name="Note 5 4 4 2 5" xfId="61715"/>
    <cellStyle name="Note 5 4 4 2 6" xfId="61716"/>
    <cellStyle name="Note 5 4 4 3" xfId="61717"/>
    <cellStyle name="Note 5 4 4 3 2" xfId="61718"/>
    <cellStyle name="Note 5 4 4 3 2 2" xfId="61719"/>
    <cellStyle name="Note 5 4 4 3 2 3" xfId="61720"/>
    <cellStyle name="Note 5 4 4 3 3" xfId="61721"/>
    <cellStyle name="Note 5 4 4 3 3 2" xfId="61722"/>
    <cellStyle name="Note 5 4 4 3 3 3" xfId="61723"/>
    <cellStyle name="Note 5 4 4 3 4" xfId="61724"/>
    <cellStyle name="Note 5 4 4 3 4 2" xfId="61725"/>
    <cellStyle name="Note 5 4 4 3 5" xfId="61726"/>
    <cellStyle name="Note 5 4 4 3 6" xfId="61727"/>
    <cellStyle name="Note 5 4 4 4" xfId="61728"/>
    <cellStyle name="Note 5 4 4 4 2" xfId="61729"/>
    <cellStyle name="Note 5 4 4 4 2 2" xfId="61730"/>
    <cellStyle name="Note 5 4 4 4 2 3" xfId="61731"/>
    <cellStyle name="Note 5 4 4 4 3" xfId="61732"/>
    <cellStyle name="Note 5 4 4 4 3 2" xfId="61733"/>
    <cellStyle name="Note 5 4 4 4 4" xfId="61734"/>
    <cellStyle name="Note 5 4 4 4 5" xfId="61735"/>
    <cellStyle name="Note 5 4 4 5" xfId="61736"/>
    <cellStyle name="Note 5 4 4 5 2" xfId="61737"/>
    <cellStyle name="Note 5 4 4 5 3" xfId="61738"/>
    <cellStyle name="Note 5 4 4 6" xfId="61739"/>
    <cellStyle name="Note 5 4 4 6 2" xfId="61740"/>
    <cellStyle name="Note 5 4 4 6 3" xfId="61741"/>
    <cellStyle name="Note 5 4 4 7" xfId="61742"/>
    <cellStyle name="Note 5 4 4 7 2" xfId="61743"/>
    <cellStyle name="Note 5 4 4 8" xfId="61744"/>
    <cellStyle name="Note 5 4 4 9" xfId="61745"/>
    <cellStyle name="Note 5 4 5" xfId="61746"/>
    <cellStyle name="Note 5 4 5 2" xfId="61747"/>
    <cellStyle name="Note 5 4 5 2 2" xfId="61748"/>
    <cellStyle name="Note 5 4 5 2 3" xfId="61749"/>
    <cellStyle name="Note 5 4 5 3" xfId="61750"/>
    <cellStyle name="Note 5 4 5 3 2" xfId="61751"/>
    <cellStyle name="Note 5 4 5 3 3" xfId="61752"/>
    <cellStyle name="Note 5 4 5 4" xfId="61753"/>
    <cellStyle name="Note 5 4 5 4 2" xfId="61754"/>
    <cellStyle name="Note 5 4 5 5" xfId="61755"/>
    <cellStyle name="Note 5 4 5 6" xfId="61756"/>
    <cellStyle name="Note 5 4 6" xfId="61757"/>
    <cellStyle name="Note 5 4 6 2" xfId="61758"/>
    <cellStyle name="Note 5 4 6 2 2" xfId="61759"/>
    <cellStyle name="Note 5 4 6 2 3" xfId="61760"/>
    <cellStyle name="Note 5 4 6 3" xfId="61761"/>
    <cellStyle name="Note 5 4 6 3 2" xfId="61762"/>
    <cellStyle name="Note 5 4 6 3 3" xfId="61763"/>
    <cellStyle name="Note 5 4 6 4" xfId="61764"/>
    <cellStyle name="Note 5 4 6 4 2" xfId="61765"/>
    <cellStyle name="Note 5 4 6 5" xfId="61766"/>
    <cellStyle name="Note 5 4 6 6" xfId="61767"/>
    <cellStyle name="Note 5 4 7" xfId="61768"/>
    <cellStyle name="Note 5 4 7 2" xfId="61769"/>
    <cellStyle name="Note 5 4 7 2 2" xfId="61770"/>
    <cellStyle name="Note 5 4 7 2 3" xfId="61771"/>
    <cellStyle name="Note 5 4 7 3" xfId="61772"/>
    <cellStyle name="Note 5 4 7 3 2" xfId="61773"/>
    <cellStyle name="Note 5 4 7 4" xfId="61774"/>
    <cellStyle name="Note 5 4 7 5" xfId="61775"/>
    <cellStyle name="Note 5 4 8" xfId="61776"/>
    <cellStyle name="Note 5 4 8 2" xfId="61777"/>
    <cellStyle name="Note 5 4 8 3" xfId="61778"/>
    <cellStyle name="Note 5 4 9" xfId="61779"/>
    <cellStyle name="Note 5 4 9 2" xfId="61780"/>
    <cellStyle name="Note 5 4 9 3" xfId="61781"/>
    <cellStyle name="Note 5 5" xfId="6613"/>
    <cellStyle name="Note 5 5 10" xfId="61782"/>
    <cellStyle name="Note 5 5 2" xfId="11907"/>
    <cellStyle name="Note 5 5 2 2" xfId="61783"/>
    <cellStyle name="Note 5 5 2 2 2" xfId="61784"/>
    <cellStyle name="Note 5 5 2 2 2 2" xfId="61785"/>
    <cellStyle name="Note 5 5 2 2 2 3" xfId="61786"/>
    <cellStyle name="Note 5 5 2 2 3" xfId="61787"/>
    <cellStyle name="Note 5 5 2 2 3 2" xfId="61788"/>
    <cellStyle name="Note 5 5 2 2 3 3" xfId="61789"/>
    <cellStyle name="Note 5 5 2 2 4" xfId="61790"/>
    <cellStyle name="Note 5 5 2 2 4 2" xfId="61791"/>
    <cellStyle name="Note 5 5 2 2 5" xfId="61792"/>
    <cellStyle name="Note 5 5 2 2 6" xfId="61793"/>
    <cellStyle name="Note 5 5 2 3" xfId="61794"/>
    <cellStyle name="Note 5 5 2 3 2" xfId="61795"/>
    <cellStyle name="Note 5 5 2 3 2 2" xfId="61796"/>
    <cellStyle name="Note 5 5 2 3 2 3" xfId="61797"/>
    <cellStyle name="Note 5 5 2 3 3" xfId="61798"/>
    <cellStyle name="Note 5 5 2 3 3 2" xfId="61799"/>
    <cellStyle name="Note 5 5 2 3 3 3" xfId="61800"/>
    <cellStyle name="Note 5 5 2 3 4" xfId="61801"/>
    <cellStyle name="Note 5 5 2 3 4 2" xfId="61802"/>
    <cellStyle name="Note 5 5 2 3 5" xfId="61803"/>
    <cellStyle name="Note 5 5 2 3 6" xfId="61804"/>
    <cellStyle name="Note 5 5 2 4" xfId="61805"/>
    <cellStyle name="Note 5 5 2 4 2" xfId="61806"/>
    <cellStyle name="Note 5 5 2 4 2 2" xfId="61807"/>
    <cellStyle name="Note 5 5 2 4 2 3" xfId="61808"/>
    <cellStyle name="Note 5 5 2 4 3" xfId="61809"/>
    <cellStyle name="Note 5 5 2 4 3 2" xfId="61810"/>
    <cellStyle name="Note 5 5 2 4 4" xfId="61811"/>
    <cellStyle name="Note 5 5 2 4 5" xfId="61812"/>
    <cellStyle name="Note 5 5 2 5" xfId="61813"/>
    <cellStyle name="Note 5 5 2 5 2" xfId="61814"/>
    <cellStyle name="Note 5 5 2 5 3" xfId="61815"/>
    <cellStyle name="Note 5 5 2 6" xfId="61816"/>
    <cellStyle name="Note 5 5 2 6 2" xfId="61817"/>
    <cellStyle name="Note 5 5 2 6 3" xfId="61818"/>
    <cellStyle name="Note 5 5 2 7" xfId="61819"/>
    <cellStyle name="Note 5 5 2 7 2" xfId="61820"/>
    <cellStyle name="Note 5 5 2 8" xfId="61821"/>
    <cellStyle name="Note 5 5 2 9" xfId="61822"/>
    <cellStyle name="Note 5 5 3" xfId="61823"/>
    <cellStyle name="Note 5 5 3 2" xfId="61824"/>
    <cellStyle name="Note 5 5 3 2 2" xfId="61825"/>
    <cellStyle name="Note 5 5 3 2 3" xfId="61826"/>
    <cellStyle name="Note 5 5 3 3" xfId="61827"/>
    <cellStyle name="Note 5 5 3 3 2" xfId="61828"/>
    <cellStyle name="Note 5 5 3 3 3" xfId="61829"/>
    <cellStyle name="Note 5 5 3 4" xfId="61830"/>
    <cellStyle name="Note 5 5 3 4 2" xfId="61831"/>
    <cellStyle name="Note 5 5 3 5" xfId="61832"/>
    <cellStyle name="Note 5 5 3 6" xfId="61833"/>
    <cellStyle name="Note 5 5 4" xfId="61834"/>
    <cellStyle name="Note 5 5 4 2" xfId="61835"/>
    <cellStyle name="Note 5 5 4 2 2" xfId="61836"/>
    <cellStyle name="Note 5 5 4 2 3" xfId="61837"/>
    <cellStyle name="Note 5 5 4 3" xfId="61838"/>
    <cellStyle name="Note 5 5 4 3 2" xfId="61839"/>
    <cellStyle name="Note 5 5 4 3 3" xfId="61840"/>
    <cellStyle name="Note 5 5 4 4" xfId="61841"/>
    <cellStyle name="Note 5 5 4 4 2" xfId="61842"/>
    <cellStyle name="Note 5 5 4 5" xfId="61843"/>
    <cellStyle name="Note 5 5 4 6" xfId="61844"/>
    <cellStyle name="Note 5 5 5" xfId="61845"/>
    <cellStyle name="Note 5 5 5 2" xfId="61846"/>
    <cellStyle name="Note 5 5 5 2 2" xfId="61847"/>
    <cellStyle name="Note 5 5 5 2 3" xfId="61848"/>
    <cellStyle name="Note 5 5 5 3" xfId="61849"/>
    <cellStyle name="Note 5 5 5 3 2" xfId="61850"/>
    <cellStyle name="Note 5 5 5 4" xfId="61851"/>
    <cellStyle name="Note 5 5 5 5" xfId="61852"/>
    <cellStyle name="Note 5 5 6" xfId="61853"/>
    <cellStyle name="Note 5 5 6 2" xfId="61854"/>
    <cellStyle name="Note 5 5 6 3" xfId="61855"/>
    <cellStyle name="Note 5 5 7" xfId="61856"/>
    <cellStyle name="Note 5 5 7 2" xfId="61857"/>
    <cellStyle name="Note 5 5 7 3" xfId="61858"/>
    <cellStyle name="Note 5 5 8" xfId="61859"/>
    <cellStyle name="Note 5 5 8 2" xfId="61860"/>
    <cellStyle name="Note 5 5 9" xfId="61861"/>
    <cellStyle name="Note 5 6" xfId="6614"/>
    <cellStyle name="Note 5 6 2" xfId="11908"/>
    <cellStyle name="Note 5 6 2 2" xfId="61862"/>
    <cellStyle name="Note 5 6 2 2 2" xfId="61863"/>
    <cellStyle name="Note 5 6 2 2 3" xfId="61864"/>
    <cellStyle name="Note 5 6 2 3" xfId="61865"/>
    <cellStyle name="Note 5 6 2 3 2" xfId="61866"/>
    <cellStyle name="Note 5 6 2 3 3" xfId="61867"/>
    <cellStyle name="Note 5 6 2 4" xfId="61868"/>
    <cellStyle name="Note 5 6 2 4 2" xfId="61869"/>
    <cellStyle name="Note 5 6 2 5" xfId="61870"/>
    <cellStyle name="Note 5 6 2 6" xfId="61871"/>
    <cellStyle name="Note 5 6 3" xfId="61872"/>
    <cellStyle name="Note 5 6 3 2" xfId="61873"/>
    <cellStyle name="Note 5 6 3 2 2" xfId="61874"/>
    <cellStyle name="Note 5 6 3 2 3" xfId="61875"/>
    <cellStyle name="Note 5 6 3 3" xfId="61876"/>
    <cellStyle name="Note 5 6 3 3 2" xfId="61877"/>
    <cellStyle name="Note 5 6 3 3 3" xfId="61878"/>
    <cellStyle name="Note 5 6 3 4" xfId="61879"/>
    <cellStyle name="Note 5 6 3 4 2" xfId="61880"/>
    <cellStyle name="Note 5 6 3 5" xfId="61881"/>
    <cellStyle name="Note 5 6 3 6" xfId="61882"/>
    <cellStyle name="Note 5 6 4" xfId="61883"/>
    <cellStyle name="Note 5 6 4 2" xfId="61884"/>
    <cellStyle name="Note 5 6 4 2 2" xfId="61885"/>
    <cellStyle name="Note 5 6 4 2 3" xfId="61886"/>
    <cellStyle name="Note 5 6 4 3" xfId="61887"/>
    <cellStyle name="Note 5 6 4 3 2" xfId="61888"/>
    <cellStyle name="Note 5 6 4 4" xfId="61889"/>
    <cellStyle name="Note 5 6 4 5" xfId="61890"/>
    <cellStyle name="Note 5 6 5" xfId="61891"/>
    <cellStyle name="Note 5 6 5 2" xfId="61892"/>
    <cellStyle name="Note 5 6 5 3" xfId="61893"/>
    <cellStyle name="Note 5 6 6" xfId="61894"/>
    <cellStyle name="Note 5 6 6 2" xfId="61895"/>
    <cellStyle name="Note 5 6 6 3" xfId="61896"/>
    <cellStyle name="Note 5 6 7" xfId="61897"/>
    <cellStyle name="Note 5 6 7 2" xfId="61898"/>
    <cellStyle name="Note 5 6 8" xfId="61899"/>
    <cellStyle name="Note 5 6 9" xfId="61900"/>
    <cellStyle name="Note 5 7" xfId="6615"/>
    <cellStyle name="Note 5 7 2" xfId="11909"/>
    <cellStyle name="Note 5 7 2 2" xfId="61901"/>
    <cellStyle name="Note 5 7 2 2 2" xfId="61902"/>
    <cellStyle name="Note 5 7 2 2 3" xfId="61903"/>
    <cellStyle name="Note 5 7 2 3" xfId="61904"/>
    <cellStyle name="Note 5 7 2 3 2" xfId="61905"/>
    <cellStyle name="Note 5 7 2 3 3" xfId="61906"/>
    <cellStyle name="Note 5 7 2 4" xfId="61907"/>
    <cellStyle name="Note 5 7 2 4 2" xfId="61908"/>
    <cellStyle name="Note 5 7 2 5" xfId="61909"/>
    <cellStyle name="Note 5 7 2 6" xfId="61910"/>
    <cellStyle name="Note 5 7 3" xfId="61911"/>
    <cellStyle name="Note 5 7 3 2" xfId="61912"/>
    <cellStyle name="Note 5 7 3 2 2" xfId="61913"/>
    <cellStyle name="Note 5 7 3 2 3" xfId="61914"/>
    <cellStyle name="Note 5 7 3 3" xfId="61915"/>
    <cellStyle name="Note 5 7 3 3 2" xfId="61916"/>
    <cellStyle name="Note 5 7 3 3 3" xfId="61917"/>
    <cellStyle name="Note 5 7 3 4" xfId="61918"/>
    <cellStyle name="Note 5 7 3 4 2" xfId="61919"/>
    <cellStyle name="Note 5 7 3 5" xfId="61920"/>
    <cellStyle name="Note 5 7 3 6" xfId="61921"/>
    <cellStyle name="Note 5 7 4" xfId="61922"/>
    <cellStyle name="Note 5 7 4 2" xfId="61923"/>
    <cellStyle name="Note 5 7 4 2 2" xfId="61924"/>
    <cellStyle name="Note 5 7 4 2 3" xfId="61925"/>
    <cellStyle name="Note 5 7 4 3" xfId="61926"/>
    <cellStyle name="Note 5 7 4 3 2" xfId="61927"/>
    <cellStyle name="Note 5 7 4 4" xfId="61928"/>
    <cellStyle name="Note 5 7 4 5" xfId="61929"/>
    <cellStyle name="Note 5 7 5" xfId="61930"/>
    <cellStyle name="Note 5 7 5 2" xfId="61931"/>
    <cellStyle name="Note 5 7 5 3" xfId="61932"/>
    <cellStyle name="Note 5 7 6" xfId="61933"/>
    <cellStyle name="Note 5 7 6 2" xfId="61934"/>
    <cellStyle name="Note 5 7 6 3" xfId="61935"/>
    <cellStyle name="Note 5 7 7" xfId="61936"/>
    <cellStyle name="Note 5 7 7 2" xfId="61937"/>
    <cellStyle name="Note 5 7 8" xfId="61938"/>
    <cellStyle name="Note 5 7 9" xfId="61939"/>
    <cellStyle name="Note 5 8" xfId="6616"/>
    <cellStyle name="Note 5 8 2" xfId="11910"/>
    <cellStyle name="Note 5 8 2 2" xfId="61940"/>
    <cellStyle name="Note 5 8 2 3" xfId="61941"/>
    <cellStyle name="Note 5 8 3" xfId="61942"/>
    <cellStyle name="Note 5 8 3 2" xfId="61943"/>
    <cellStyle name="Note 5 8 3 3" xfId="61944"/>
    <cellStyle name="Note 5 8 4" xfId="61945"/>
    <cellStyle name="Note 5 8 4 2" xfId="61946"/>
    <cellStyle name="Note 5 8 5" xfId="61947"/>
    <cellStyle name="Note 5 8 6" xfId="61948"/>
    <cellStyle name="Note 5 9" xfId="6617"/>
    <cellStyle name="Note 5 9 2" xfId="11911"/>
    <cellStyle name="Note 5 9 2 2" xfId="61949"/>
    <cellStyle name="Note 5 9 2 3" xfId="61950"/>
    <cellStyle name="Note 5 9 3" xfId="61951"/>
    <cellStyle name="Note 5 9 3 2" xfId="61952"/>
    <cellStyle name="Note 5 9 3 3" xfId="61953"/>
    <cellStyle name="Note 5 9 4" xfId="61954"/>
    <cellStyle name="Note 5 9 4 2" xfId="61955"/>
    <cellStyle name="Note 5 9 5" xfId="61956"/>
    <cellStyle name="Note 5 9 6" xfId="61957"/>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xfId="62025" builtinId="21" customBuiltin="1"/>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58"/>
    <cellStyle name="Output 5" xfId="11979"/>
    <cellStyle name="Output 5 2" xfId="61959"/>
    <cellStyle name="Output 6" xfId="11980"/>
    <cellStyle name="Output 6 2" xfId="61960"/>
    <cellStyle name="Output 7" xfId="11981"/>
    <cellStyle name="Output 7 2" xfId="61961"/>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14671"/>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14672"/>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14673"/>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14674"/>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62"/>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63"/>
    <cellStyle name="Percent 2 4 3" xfId="61964"/>
    <cellStyle name="Percent 2 5" xfId="61965"/>
    <cellStyle name="Percent 2 5 2" xfId="61966"/>
    <cellStyle name="Percent 2 6" xfId="61967"/>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68"/>
    <cellStyle name="Percent 3 5 3" xfId="6947"/>
    <cellStyle name="Percent 3 5 3 2" xfId="6948"/>
    <cellStyle name="Percent 3 5 3 2 2" xfId="6949"/>
    <cellStyle name="Percent 3 5 3 3" xfId="6950"/>
    <cellStyle name="Percent 3 5 3 3 2" xfId="61969"/>
    <cellStyle name="Percent 3 5 3 4" xfId="61970"/>
    <cellStyle name="Percent 3 5 3 5" xfId="61971"/>
    <cellStyle name="Percent 3 5 4" xfId="6951"/>
    <cellStyle name="Percent 3 5 4 2" xfId="6952"/>
    <cellStyle name="Percent 3 5 4 2 2" xfId="61972"/>
    <cellStyle name="Percent 3 5 4 2 2 2" xfId="61973"/>
    <cellStyle name="Percent 3 5 4 2 2 2 2" xfId="61974"/>
    <cellStyle name="Percent 3 5 4 2 2 2 3" xfId="61975"/>
    <cellStyle name="Percent 3 5 4 2 2 2 4" xfId="61976"/>
    <cellStyle name="Percent 3 5 4 2 2 3" xfId="61977"/>
    <cellStyle name="Percent 3 5 4 2 2 3 2" xfId="61978"/>
    <cellStyle name="Percent 3 5 4 2 2 3 3" xfId="61979"/>
    <cellStyle name="Percent 3 5 4 2 2 4" xfId="61980"/>
    <cellStyle name="Percent 3 5 4 2 2 4 2" xfId="61981"/>
    <cellStyle name="Percent 3 5 4 2 2 5" xfId="61982"/>
    <cellStyle name="Percent 3 5 4 2 2 6" xfId="61983"/>
    <cellStyle name="Percent 3 5 4 2 3" xfId="61984"/>
    <cellStyle name="Percent 3 5 4 2 3 2" xfId="61985"/>
    <cellStyle name="Percent 3 5 4 2 4" xfId="61986"/>
    <cellStyle name="Percent 3 5 4 2 5" xfId="61987"/>
    <cellStyle name="Percent 3 5 4 3" xfId="61988"/>
    <cellStyle name="Percent 3 5 4 3 2" xfId="61989"/>
    <cellStyle name="Percent 3 5 4 4" xfId="61990"/>
    <cellStyle name="Percent 3 5 4 4 2" xfId="61991"/>
    <cellStyle name="Percent 3 5 4 5" xfId="61992"/>
    <cellStyle name="Percent 3 5 4 6" xfId="61993"/>
    <cellStyle name="Percent 3 5 5" xfId="6953"/>
    <cellStyle name="Percent 3 5 5 2" xfId="61994"/>
    <cellStyle name="Percent 3 5 6" xfId="14304"/>
    <cellStyle name="Percent 3 5 6 2" xfId="61995"/>
    <cellStyle name="Percent 3 5 7" xfId="61996"/>
    <cellStyle name="Percent 3 5 8" xfId="61997"/>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98"/>
    <cellStyle name="Percent 5 4" xfId="61999"/>
    <cellStyle name="Percent 5 5" xfId="62000"/>
    <cellStyle name="Percent 6" xfId="7004"/>
    <cellStyle name="Percent 6 2" xfId="7005"/>
    <cellStyle name="Percent 6 2 2" xfId="62001"/>
    <cellStyle name="Percent 6 3" xfId="13811"/>
    <cellStyle name="Percent 6 3 2" xfId="62002"/>
    <cellStyle name="Percent 6 4" xfId="62003"/>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2004"/>
    <cellStyle name="PSInt" xfId="7027"/>
    <cellStyle name="PSSpacer" xfId="7028"/>
    <cellStyle name="PSSpacer 2" xfId="62005"/>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14675"/>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14676"/>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14677"/>
    <cellStyle name="RowAcctSOBValue" xfId="7041"/>
    <cellStyle name="RowAcctSOBValue 2" xfId="7042"/>
    <cellStyle name="RowAcctSOBValue 2 2" xfId="12113"/>
    <cellStyle name="RowAcctSOBValue 2 3" xfId="12114"/>
    <cellStyle name="RowAcctSOBValue 3" xfId="7043"/>
    <cellStyle name="RowAcctSOBValue 4" xfId="14678"/>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14679"/>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14680"/>
    <cellStyle name="RowColSetLeftPrompt" xfId="7054"/>
    <cellStyle name="RowColSetLeftPrompt 2" xfId="7055"/>
    <cellStyle name="RowColSetLeftPrompt 2 2" xfId="12121"/>
    <cellStyle name="RowColSetLeftPrompt 2 3" xfId="12122"/>
    <cellStyle name="RowColSetLeftPrompt 3" xfId="7056"/>
    <cellStyle name="RowColSetLeftPrompt 4" xfId="14681"/>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14682"/>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14683"/>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14684"/>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xfId="62031" builtinId="25" customBuiltin="1"/>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6"/>
    <cellStyle name="Total 6" xfId="13479"/>
    <cellStyle name="Total 6 2" xfId="62007"/>
    <cellStyle name="Total 7" xfId="13480"/>
    <cellStyle name="Total 7 2" xfId="62008"/>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14685"/>
    <cellStyle name="Währung_KURSE3Q" xfId="14418"/>
    <cellStyle name="Warning Text" xfId="62029" builtinId="11" customBuiltin="1"/>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9"/>
    <cellStyle name="Warning Text 2 5" xfId="62010"/>
    <cellStyle name="Warning Text 2 6" xfId="62011"/>
    <cellStyle name="Warning Text 3" xfId="8678"/>
    <cellStyle name="Warning Text 3 2" xfId="13815"/>
    <cellStyle name="Warning Text 3 3" xfId="62012"/>
    <cellStyle name="Warning Text 4" xfId="8679"/>
    <cellStyle name="Warning Text 4 2" xfId="13816"/>
    <cellStyle name="Warning Text 5" xfId="13494"/>
    <cellStyle name="Warning Text 5 2" xfId="62013"/>
    <cellStyle name="Warning Text 6" xfId="13495"/>
    <cellStyle name="Warning Text 6 2" xfId="62014"/>
    <cellStyle name="Warning Text 7" xfId="13496"/>
    <cellStyle name="Warning Text 7 2" xfId="62015"/>
    <cellStyle name="Warning Text 8" xfId="13497"/>
    <cellStyle name="Warning Text 8 2" xfId="62016"/>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Normal="100" workbookViewId="0">
      <selection activeCell="D34" sqref="D34"/>
    </sheetView>
  </sheetViews>
  <sheetFormatPr defaultRowHeight="12.75" x14ac:dyDescent="0.2"/>
  <cols>
    <col min="1" max="1" width="6.85546875" style="22" customWidth="1"/>
    <col min="2" max="2" width="43.85546875" style="22" customWidth="1"/>
    <col min="3" max="3" width="18.140625" style="22" customWidth="1"/>
    <col min="4" max="4" width="15.5703125" style="22" customWidth="1"/>
    <col min="5" max="5" width="4.28515625" style="22" customWidth="1"/>
    <col min="6" max="6" width="15.5703125" style="22" customWidth="1"/>
    <col min="7" max="7" width="1.85546875" style="22" customWidth="1"/>
    <col min="8" max="16384" width="9.140625" style="22"/>
  </cols>
  <sheetData>
    <row r="1" spans="1:6" s="17" customFormat="1" ht="20.100000000000001" customHeight="1" x14ac:dyDescent="0.2">
      <c r="A1" s="325" t="s">
        <v>556</v>
      </c>
      <c r="B1" s="325"/>
      <c r="C1" s="325"/>
      <c r="D1" s="325"/>
      <c r="E1" s="325"/>
      <c r="F1" s="325"/>
    </row>
    <row r="2" spans="1:6" s="17" customFormat="1" ht="20.100000000000001" customHeight="1" x14ac:dyDescent="0.2">
      <c r="A2" s="325" t="s">
        <v>1304</v>
      </c>
      <c r="B2" s="325"/>
      <c r="C2" s="325"/>
      <c r="D2" s="325"/>
      <c r="E2" s="325"/>
      <c r="F2" s="325"/>
    </row>
    <row r="3" spans="1:6" s="17" customFormat="1" ht="20.100000000000001" customHeight="1" x14ac:dyDescent="0.2">
      <c r="A3" s="325" t="s">
        <v>206</v>
      </c>
      <c r="B3" s="325"/>
      <c r="C3" s="325"/>
      <c r="D3" s="325"/>
      <c r="E3" s="325"/>
      <c r="F3" s="325"/>
    </row>
    <row r="4" spans="1:6" s="17" customFormat="1" ht="20.100000000000001" customHeight="1" x14ac:dyDescent="0.2">
      <c r="A4" s="325" t="s">
        <v>88</v>
      </c>
      <c r="B4" s="325"/>
      <c r="C4" s="325"/>
      <c r="D4" s="325"/>
      <c r="E4" s="325"/>
      <c r="F4" s="325"/>
    </row>
    <row r="5" spans="1:6" s="17" customFormat="1" ht="20.100000000000001" customHeight="1" x14ac:dyDescent="0.2">
      <c r="A5" s="326" t="s">
        <v>95</v>
      </c>
      <c r="B5" s="325"/>
      <c r="C5" s="325"/>
      <c r="D5" s="325"/>
      <c r="E5" s="325"/>
      <c r="F5" s="325"/>
    </row>
    <row r="6" spans="1:6" s="17" customFormat="1" ht="20.100000000000001" customHeight="1" x14ac:dyDescent="0.2">
      <c r="A6" s="303"/>
      <c r="B6" s="303"/>
      <c r="C6" s="303"/>
      <c r="D6" s="303"/>
      <c r="E6" s="303"/>
      <c r="F6" s="303"/>
    </row>
    <row r="7" spans="1:6" s="17" customFormat="1" ht="20.100000000000001" customHeight="1" x14ac:dyDescent="0.2">
      <c r="A7" s="19" t="s">
        <v>184</v>
      </c>
      <c r="E7" s="20"/>
      <c r="F7" s="20" t="s">
        <v>207</v>
      </c>
    </row>
    <row r="8" spans="1:6" s="17" customFormat="1" ht="20.100000000000001" customHeight="1" x14ac:dyDescent="0.2">
      <c r="A8" s="17" t="s">
        <v>208</v>
      </c>
      <c r="E8" s="20"/>
      <c r="F8" s="20" t="s">
        <v>186</v>
      </c>
    </row>
    <row r="9" spans="1:6" s="17" customFormat="1" ht="20.100000000000001" customHeight="1" x14ac:dyDescent="0.2">
      <c r="A9" s="19" t="s">
        <v>209</v>
      </c>
      <c r="E9" s="21"/>
      <c r="F9" s="21" t="s">
        <v>210</v>
      </c>
    </row>
    <row r="10" spans="1:6" s="17" customFormat="1" ht="20.100000000000001" customHeight="1" x14ac:dyDescent="0.2"/>
    <row r="11" spans="1:6" ht="58.5" customHeight="1" x14ac:dyDescent="0.2">
      <c r="A11" s="46" t="s">
        <v>140</v>
      </c>
      <c r="B11" s="47" t="s">
        <v>211</v>
      </c>
      <c r="C11" s="46" t="s">
        <v>212</v>
      </c>
      <c r="D11" s="46" t="s">
        <v>213</v>
      </c>
      <c r="E11" s="46"/>
      <c r="F11" s="46" t="s">
        <v>214</v>
      </c>
    </row>
    <row r="12" spans="1:6" ht="23.1" customHeight="1" x14ac:dyDescent="0.2">
      <c r="A12" s="48"/>
      <c r="B12" s="49"/>
      <c r="C12" s="49"/>
      <c r="D12" s="50" t="s">
        <v>143</v>
      </c>
      <c r="E12" s="50"/>
      <c r="F12" s="50" t="s">
        <v>143</v>
      </c>
    </row>
    <row r="13" spans="1:6" ht="23.1" customHeight="1" x14ac:dyDescent="0.2">
      <c r="A13" s="23"/>
      <c r="B13" s="24" t="s">
        <v>1117</v>
      </c>
      <c r="C13" s="28"/>
      <c r="D13" s="31"/>
      <c r="E13" s="31"/>
      <c r="F13" s="31"/>
    </row>
    <row r="14" spans="1:6" ht="18.95" customHeight="1" x14ac:dyDescent="0.2">
      <c r="A14" s="27">
        <v>1</v>
      </c>
      <c r="B14" s="24" t="s">
        <v>215</v>
      </c>
      <c r="C14" s="28" t="s">
        <v>216</v>
      </c>
      <c r="D14" s="25">
        <v>922080160.24647355</v>
      </c>
      <c r="E14" s="25"/>
      <c r="F14" s="51">
        <v>943541178.66886365</v>
      </c>
    </row>
    <row r="15" spans="1:6" ht="18.95" customHeight="1" x14ac:dyDescent="0.2">
      <c r="A15" s="27">
        <v>2</v>
      </c>
      <c r="B15" s="24" t="s">
        <v>217</v>
      </c>
      <c r="C15" s="28" t="s">
        <v>218</v>
      </c>
      <c r="D15" s="25">
        <v>0</v>
      </c>
      <c r="E15" s="25"/>
      <c r="F15" s="51">
        <v>0</v>
      </c>
    </row>
    <row r="16" spans="1:6" ht="18.95" customHeight="1" x14ac:dyDescent="0.2">
      <c r="A16" s="27">
        <v>3</v>
      </c>
      <c r="B16" s="24" t="s">
        <v>219</v>
      </c>
      <c r="C16" s="28" t="s">
        <v>220</v>
      </c>
      <c r="D16" s="36">
        <v>-319858716.572999</v>
      </c>
      <c r="E16" s="25"/>
      <c r="F16" s="52">
        <v>-340584581.38792199</v>
      </c>
    </row>
    <row r="17" spans="1:6" ht="18.95" customHeight="1" x14ac:dyDescent="0.2">
      <c r="A17" s="27">
        <v>4</v>
      </c>
      <c r="B17" s="24" t="s">
        <v>221</v>
      </c>
      <c r="C17" s="28"/>
      <c r="D17" s="25">
        <f>SUM(D14:D16)</f>
        <v>602221443.67347455</v>
      </c>
      <c r="E17" s="25"/>
      <c r="F17" s="25">
        <f>SUM(F14:F16)</f>
        <v>602956597.28094172</v>
      </c>
    </row>
    <row r="18" spans="1:6" ht="18.95" customHeight="1" x14ac:dyDescent="0.2">
      <c r="A18" s="27">
        <v>5</v>
      </c>
      <c r="B18" s="24" t="s">
        <v>222</v>
      </c>
      <c r="C18" s="28" t="s">
        <v>223</v>
      </c>
      <c r="D18" s="36">
        <v>4828402.5239523388</v>
      </c>
      <c r="E18" s="25"/>
      <c r="F18" s="52">
        <v>13857249.677691912</v>
      </c>
    </row>
    <row r="19" spans="1:6" ht="18.95" customHeight="1" x14ac:dyDescent="0.2">
      <c r="A19" s="27">
        <v>6</v>
      </c>
      <c r="B19" s="24" t="s">
        <v>224</v>
      </c>
      <c r="C19" s="28"/>
      <c r="D19" s="25">
        <f>SUM(D17:D18)</f>
        <v>607049846.19742692</v>
      </c>
      <c r="E19" s="25"/>
      <c r="F19" s="25">
        <f>SUM(F17:F18)</f>
        <v>616813846.95863366</v>
      </c>
    </row>
    <row r="20" spans="1:6" ht="8.25" customHeight="1" x14ac:dyDescent="0.2">
      <c r="A20" s="27"/>
      <c r="B20" s="24"/>
      <c r="C20" s="28"/>
      <c r="D20" s="25"/>
      <c r="E20" s="25"/>
      <c r="F20" s="51"/>
    </row>
    <row r="21" spans="1:6" ht="18.95" customHeight="1" x14ac:dyDescent="0.2">
      <c r="A21" s="27">
        <v>7</v>
      </c>
      <c r="B21" s="24" t="s">
        <v>225</v>
      </c>
      <c r="C21" s="28" t="s">
        <v>226</v>
      </c>
      <c r="D21" s="25">
        <v>8758510.4367722012</v>
      </c>
      <c r="E21" s="25"/>
      <c r="F21" s="51">
        <v>9688244.5347258411</v>
      </c>
    </row>
    <row r="22" spans="1:6" ht="18.95" customHeight="1" x14ac:dyDescent="0.2">
      <c r="A22" s="27">
        <v>8</v>
      </c>
      <c r="B22" s="24" t="s">
        <v>227</v>
      </c>
      <c r="C22" s="28" t="s">
        <v>226</v>
      </c>
      <c r="D22" s="25">
        <v>35570237.85563866</v>
      </c>
      <c r="E22" s="25"/>
      <c r="F22" s="51">
        <v>32310680.078354355</v>
      </c>
    </row>
    <row r="23" spans="1:6" ht="18.95" customHeight="1" x14ac:dyDescent="0.2">
      <c r="A23" s="27">
        <v>9</v>
      </c>
      <c r="B23" s="24" t="s">
        <v>228</v>
      </c>
      <c r="C23" s="28" t="s">
        <v>229</v>
      </c>
      <c r="D23" s="25">
        <v>-5962422.9807318207</v>
      </c>
      <c r="E23" s="25"/>
      <c r="F23" s="51">
        <v>-6209846.8999999994</v>
      </c>
    </row>
    <row r="24" spans="1:6" ht="18.95" customHeight="1" x14ac:dyDescent="0.2">
      <c r="A24" s="27">
        <v>10</v>
      </c>
      <c r="B24" s="24" t="s">
        <v>230</v>
      </c>
      <c r="C24" s="28" t="s">
        <v>229</v>
      </c>
      <c r="D24" s="25">
        <v>-122910068.2626797</v>
      </c>
      <c r="E24" s="25"/>
      <c r="F24" s="51">
        <v>-111741306.63841541</v>
      </c>
    </row>
    <row r="25" spans="1:6" ht="18.95" customHeight="1" x14ac:dyDescent="0.2">
      <c r="A25" s="27">
        <v>11</v>
      </c>
      <c r="B25" s="24" t="s">
        <v>231</v>
      </c>
      <c r="C25" s="28" t="s">
        <v>229</v>
      </c>
      <c r="D25" s="25">
        <v>0</v>
      </c>
      <c r="E25" s="25"/>
      <c r="F25" s="51">
        <v>0</v>
      </c>
    </row>
    <row r="26" spans="1:6" ht="18.95" customHeight="1" x14ac:dyDescent="0.2">
      <c r="A26" s="27">
        <v>12</v>
      </c>
      <c r="B26" s="24" t="s">
        <v>232</v>
      </c>
      <c r="C26" s="28" t="s">
        <v>229</v>
      </c>
      <c r="D26" s="36">
        <v>0</v>
      </c>
      <c r="E26" s="25"/>
      <c r="F26" s="52">
        <v>0</v>
      </c>
    </row>
    <row r="27" spans="1:6" ht="18.95" customHeight="1" x14ac:dyDescent="0.2">
      <c r="A27" s="27"/>
      <c r="B27" s="24"/>
      <c r="C27" s="28"/>
      <c r="D27" s="25"/>
      <c r="E27" s="25"/>
      <c r="F27" s="51"/>
    </row>
    <row r="28" spans="1:6" ht="18.95" customHeight="1" thickBot="1" x14ac:dyDescent="0.25">
      <c r="A28" s="27">
        <v>13</v>
      </c>
      <c r="B28" s="24" t="s">
        <v>233</v>
      </c>
      <c r="C28" s="28"/>
      <c r="D28" s="40">
        <f>SUM(D19:D26)</f>
        <v>522506103.24642622</v>
      </c>
      <c r="E28" s="25"/>
      <c r="F28" s="40">
        <f>SUM(F19:F26)</f>
        <v>540861618.03329837</v>
      </c>
    </row>
    <row r="29" spans="1:6" ht="18.95" customHeight="1" thickTop="1" x14ac:dyDescent="0.2">
      <c r="A29" s="27"/>
      <c r="B29" s="24"/>
      <c r="C29" s="28"/>
      <c r="D29" s="25"/>
      <c r="E29" s="25"/>
      <c r="F29" s="51"/>
    </row>
    <row r="30" spans="1:6" ht="18.95" customHeight="1" x14ac:dyDescent="0.2">
      <c r="A30" s="27"/>
      <c r="B30" s="24"/>
      <c r="C30" s="28"/>
      <c r="D30" s="25"/>
      <c r="E30" s="25"/>
      <c r="F30" s="25"/>
    </row>
    <row r="31" spans="1:6" ht="18.95" customHeight="1" x14ac:dyDescent="0.2">
      <c r="A31" s="27"/>
      <c r="B31" s="24"/>
      <c r="C31" s="28"/>
      <c r="D31" s="25"/>
      <c r="E31" s="25"/>
      <c r="F31" s="25"/>
    </row>
    <row r="32" spans="1:6" ht="18.95" customHeight="1" x14ac:dyDescent="0.2">
      <c r="A32" s="27"/>
      <c r="B32" s="24"/>
      <c r="C32" s="28"/>
      <c r="D32" s="25"/>
      <c r="E32" s="25"/>
      <c r="F32" s="51"/>
    </row>
    <row r="33" spans="1:6" ht="18.95" customHeight="1" x14ac:dyDescent="0.2">
      <c r="A33" s="27"/>
      <c r="B33" s="24"/>
      <c r="C33" s="28"/>
      <c r="D33" s="25"/>
      <c r="E33" s="25"/>
      <c r="F33" s="51"/>
    </row>
    <row r="34" spans="1:6" ht="18.95" customHeight="1" x14ac:dyDescent="0.2">
      <c r="A34" s="27"/>
      <c r="B34" s="24"/>
      <c r="C34" s="28"/>
      <c r="D34" s="25"/>
      <c r="E34" s="25"/>
      <c r="F34" s="51"/>
    </row>
    <row r="35" spans="1:6" ht="18.95" customHeight="1" x14ac:dyDescent="0.2">
      <c r="A35" s="27"/>
      <c r="B35" s="24"/>
      <c r="C35" s="28"/>
      <c r="D35" s="25"/>
      <c r="E35" s="25"/>
      <c r="F35" s="51"/>
    </row>
    <row r="36" spans="1:6" ht="18.95" customHeight="1" x14ac:dyDescent="0.2">
      <c r="A36" s="27"/>
      <c r="B36" s="24"/>
      <c r="C36" s="28"/>
      <c r="D36" s="25"/>
      <c r="E36" s="25"/>
      <c r="F36" s="51"/>
    </row>
    <row r="37" spans="1:6" ht="18.95" customHeight="1" x14ac:dyDescent="0.2">
      <c r="A37" s="27"/>
      <c r="B37" s="24"/>
      <c r="C37" s="28"/>
      <c r="D37" s="25"/>
      <c r="E37" s="25"/>
      <c r="F37" s="51"/>
    </row>
    <row r="38" spans="1:6" ht="18.95" customHeight="1" x14ac:dyDescent="0.2">
      <c r="A38" s="27"/>
      <c r="B38" s="24"/>
      <c r="C38" s="28"/>
      <c r="D38" s="25"/>
      <c r="E38" s="25"/>
      <c r="F38" s="51"/>
    </row>
    <row r="39" spans="1:6" ht="18.95" customHeight="1" x14ac:dyDescent="0.2">
      <c r="A39" s="27"/>
      <c r="B39" s="24"/>
      <c r="C39" s="28"/>
      <c r="D39" s="25"/>
      <c r="E39" s="25"/>
      <c r="F39" s="51"/>
    </row>
    <row r="40" spans="1:6" ht="18.95" customHeight="1" x14ac:dyDescent="0.2">
      <c r="A40" s="27"/>
      <c r="B40" s="24"/>
      <c r="C40" s="28"/>
      <c r="D40" s="25"/>
      <c r="E40" s="25"/>
      <c r="F40" s="51"/>
    </row>
    <row r="41" spans="1:6" ht="18.95" customHeight="1" x14ac:dyDescent="0.2">
      <c r="A41" s="27"/>
      <c r="B41" s="24"/>
      <c r="C41" s="28"/>
      <c r="D41" s="25"/>
      <c r="E41" s="25"/>
      <c r="F41" s="51"/>
    </row>
    <row r="42" spans="1:6" ht="18.95" customHeight="1" x14ac:dyDescent="0.2">
      <c r="A42" s="27"/>
      <c r="B42" s="24"/>
      <c r="C42" s="28"/>
      <c r="D42" s="25"/>
      <c r="E42" s="25"/>
      <c r="F42" s="51"/>
    </row>
    <row r="43" spans="1:6" ht="18.95" customHeight="1" x14ac:dyDescent="0.2">
      <c r="A43" s="27"/>
      <c r="B43" s="24"/>
      <c r="C43" s="28"/>
      <c r="D43" s="25"/>
      <c r="E43" s="25"/>
      <c r="F43" s="51"/>
    </row>
    <row r="44" spans="1:6" ht="18.95" customHeight="1" x14ac:dyDescent="0.2">
      <c r="A44" s="27"/>
      <c r="B44" s="24"/>
      <c r="C44" s="28"/>
      <c r="D44" s="25"/>
      <c r="E44" s="25"/>
      <c r="F44" s="51"/>
    </row>
    <row r="45" spans="1:6" ht="18.95" customHeight="1" x14ac:dyDescent="0.2">
      <c r="A45" s="27"/>
      <c r="B45" s="24"/>
      <c r="C45" s="28"/>
      <c r="D45" s="25"/>
      <c r="E45" s="25"/>
      <c r="F45" s="51"/>
    </row>
    <row r="46" spans="1:6" ht="18.95" customHeight="1" x14ac:dyDescent="0.2">
      <c r="A46" s="27"/>
      <c r="B46" s="24"/>
      <c r="C46" s="28"/>
      <c r="D46" s="25"/>
      <c r="E46" s="25"/>
      <c r="F46" s="51"/>
    </row>
    <row r="47" spans="1:6" ht="18.95" customHeight="1" x14ac:dyDescent="0.2">
      <c r="A47" s="27"/>
      <c r="B47" s="24"/>
      <c r="C47" s="28"/>
      <c r="D47" s="25"/>
      <c r="E47" s="25"/>
      <c r="F47" s="51"/>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365"/>
  <sheetViews>
    <sheetView zoomScaleNormal="100" workbookViewId="0">
      <selection activeCell="F206" sqref="F206"/>
    </sheetView>
  </sheetViews>
  <sheetFormatPr defaultRowHeight="12.75" x14ac:dyDescent="0.2"/>
  <cols>
    <col min="1" max="1" width="6.85546875" style="22" customWidth="1"/>
    <col min="2" max="2" width="13.42578125" style="22" customWidth="1"/>
    <col min="3" max="3" width="58.140625" style="22" customWidth="1"/>
    <col min="4" max="4" width="15.28515625" style="22" customWidth="1"/>
    <col min="5" max="5" width="15.5703125" style="22" customWidth="1"/>
    <col min="6" max="6" width="15.28515625" style="22" customWidth="1"/>
    <col min="7" max="7" width="16.42578125" style="22" customWidth="1"/>
    <col min="8" max="8" width="20.140625" style="22" customWidth="1"/>
    <col min="9" max="9" width="28.42578125" style="22" customWidth="1"/>
    <col min="10" max="10" width="1.85546875" style="22" customWidth="1"/>
    <col min="11" max="16384" width="9.140625" style="22"/>
  </cols>
  <sheetData>
    <row r="1" spans="1:9" s="17" customFormat="1" ht="20.100000000000001" customHeight="1" x14ac:dyDescent="0.2">
      <c r="A1" s="326" t="str">
        <f>'Rate Case Constants'!C9</f>
        <v>LOUISVILLE GAS AND ELECTRIC COMPANY</v>
      </c>
      <c r="B1" s="325"/>
      <c r="C1" s="325"/>
      <c r="D1" s="325"/>
      <c r="E1" s="325"/>
      <c r="F1" s="325"/>
      <c r="G1" s="325"/>
      <c r="H1" s="325"/>
      <c r="I1" s="325"/>
    </row>
    <row r="2" spans="1:9" s="17" customFormat="1" ht="20.100000000000001" customHeight="1" x14ac:dyDescent="0.2">
      <c r="A2" s="326" t="str">
        <f>'Rate Case Constants'!C10</f>
        <v>CASE NO. 2014-00372 - GAS OPERATIONS - RESPONSE TO PSC 2-89 (SLIPPAGE FACTOR 97.728%)</v>
      </c>
      <c r="B2" s="325"/>
      <c r="C2" s="325"/>
      <c r="D2" s="325"/>
      <c r="E2" s="325"/>
      <c r="F2" s="325"/>
      <c r="G2" s="325"/>
      <c r="H2" s="325"/>
      <c r="I2" s="325"/>
    </row>
    <row r="3" spans="1:9" s="17" customFormat="1" ht="20.100000000000001" customHeight="1" x14ac:dyDescent="0.2">
      <c r="A3" s="325" t="s">
        <v>149</v>
      </c>
      <c r="B3" s="325"/>
      <c r="C3" s="325"/>
      <c r="D3" s="325"/>
      <c r="E3" s="325"/>
      <c r="F3" s="325"/>
      <c r="G3" s="325"/>
      <c r="H3" s="325"/>
      <c r="I3" s="325"/>
    </row>
    <row r="4" spans="1:9" s="17" customFormat="1" ht="20.100000000000001" customHeight="1" x14ac:dyDescent="0.2">
      <c r="A4" s="326" t="str">
        <f>'Rate Case Constants'!C16</f>
        <v>FOR THE 12 MONTHS ENDED FEBRUARY 28, 2015</v>
      </c>
      <c r="B4" s="325"/>
      <c r="C4" s="325"/>
      <c r="D4" s="325"/>
      <c r="E4" s="325"/>
      <c r="F4" s="325"/>
      <c r="G4" s="325"/>
      <c r="H4" s="325"/>
      <c r="I4" s="325"/>
    </row>
    <row r="5" spans="1:9" s="17" customFormat="1" ht="20.100000000000001" customHeight="1" x14ac:dyDescent="0.2">
      <c r="A5" s="18"/>
      <c r="B5" s="18"/>
      <c r="C5" s="18"/>
      <c r="D5" s="18"/>
      <c r="E5" s="18"/>
      <c r="F5" s="18"/>
      <c r="G5" s="89"/>
      <c r="H5" s="89"/>
      <c r="I5" s="18"/>
    </row>
    <row r="6" spans="1:9" s="17" customFormat="1" ht="20.100000000000001" customHeight="1" x14ac:dyDescent="0.2">
      <c r="A6" s="19" t="s">
        <v>138</v>
      </c>
      <c r="B6" s="19"/>
      <c r="I6" s="20" t="s">
        <v>148</v>
      </c>
    </row>
    <row r="7" spans="1:9" s="17" customFormat="1" ht="20.100000000000001" customHeight="1" x14ac:dyDescent="0.2">
      <c r="A7" s="17" t="str">
        <f>'Rate Case Constants'!C29</f>
        <v>TYPE OF FILING: __X__ ORIGINAL  _____ UPDATED  _____ REVISED</v>
      </c>
      <c r="I7" s="20" t="s">
        <v>1129</v>
      </c>
    </row>
    <row r="8" spans="1:9" s="17" customFormat="1" ht="20.100000000000001" customHeight="1" x14ac:dyDescent="0.2">
      <c r="A8" s="19" t="s">
        <v>139</v>
      </c>
      <c r="B8" s="19"/>
      <c r="F8" s="19"/>
      <c r="G8" s="19"/>
      <c r="H8" s="19"/>
      <c r="I8" s="21" t="str">
        <f>'Rate Case Constants'!C36</f>
        <v>WITNESS:   K. W. BLAKE</v>
      </c>
    </row>
    <row r="9" spans="1:9" s="17" customFormat="1" ht="18.95" customHeight="1" x14ac:dyDescent="0.2"/>
    <row r="10" spans="1:9" ht="58.5" customHeight="1" x14ac:dyDescent="0.2">
      <c r="A10" s="32" t="s">
        <v>140</v>
      </c>
      <c r="B10" s="32" t="s">
        <v>141</v>
      </c>
      <c r="C10" s="33" t="s">
        <v>145</v>
      </c>
      <c r="D10" s="32" t="s">
        <v>144</v>
      </c>
      <c r="E10" s="32" t="s">
        <v>142</v>
      </c>
      <c r="F10" s="32" t="s">
        <v>146</v>
      </c>
      <c r="G10" s="32" t="s">
        <v>323</v>
      </c>
      <c r="H10" s="32" t="s">
        <v>188</v>
      </c>
      <c r="I10" s="32" t="s">
        <v>147</v>
      </c>
    </row>
    <row r="11" spans="1:9" ht="18.95" customHeight="1" x14ac:dyDescent="0.2">
      <c r="A11" s="28"/>
      <c r="B11" s="28"/>
      <c r="C11" s="24"/>
      <c r="D11" s="34" t="s">
        <v>113</v>
      </c>
      <c r="E11" s="34" t="s">
        <v>114</v>
      </c>
      <c r="F11" s="34" t="s">
        <v>150</v>
      </c>
      <c r="G11" s="34" t="s">
        <v>151</v>
      </c>
      <c r="H11" s="34" t="s">
        <v>287</v>
      </c>
      <c r="I11" s="34" t="s">
        <v>115</v>
      </c>
    </row>
    <row r="12" spans="1:9" ht="18.95" customHeight="1" x14ac:dyDescent="0.2">
      <c r="A12" s="23"/>
      <c r="B12" s="23"/>
      <c r="C12" s="30"/>
      <c r="D12" s="31" t="s">
        <v>143</v>
      </c>
      <c r="E12" s="31"/>
      <c r="F12" s="31" t="s">
        <v>143</v>
      </c>
      <c r="G12" s="31" t="s">
        <v>143</v>
      </c>
      <c r="H12" s="31" t="s">
        <v>143</v>
      </c>
      <c r="I12" s="31" t="s">
        <v>1097</v>
      </c>
    </row>
    <row r="13" spans="1:9" ht="18.95" customHeight="1" x14ac:dyDescent="0.2">
      <c r="A13" s="23">
        <v>1</v>
      </c>
      <c r="B13" s="23"/>
      <c r="C13" s="42" t="s">
        <v>116</v>
      </c>
      <c r="D13" s="25"/>
      <c r="E13" s="26"/>
      <c r="F13" s="25"/>
      <c r="G13" s="25"/>
      <c r="H13" s="25"/>
      <c r="I13" s="25"/>
    </row>
    <row r="14" spans="1:9" ht="18.95" customHeight="1" x14ac:dyDescent="0.2">
      <c r="A14" s="27">
        <f>A13+1</f>
        <v>2</v>
      </c>
      <c r="B14" s="28"/>
      <c r="C14" s="35" t="s">
        <v>1095</v>
      </c>
      <c r="D14" s="25"/>
      <c r="E14" s="26"/>
      <c r="F14" s="25"/>
      <c r="G14" s="25"/>
      <c r="H14" s="25"/>
      <c r="I14" s="25"/>
    </row>
    <row r="15" spans="1:9" ht="18.95" customHeight="1" x14ac:dyDescent="0.2">
      <c r="A15" s="27">
        <f t="shared" ref="A15:A22" si="0">A14+1</f>
        <v>3</v>
      </c>
      <c r="B15" s="28">
        <v>480</v>
      </c>
      <c r="C15" s="24" t="s">
        <v>153</v>
      </c>
      <c r="D15" s="25">
        <f>SUMIFS('SCH C-2.2 B'!$P$11:$P$112,'SCH C-2.2 B'!$B$11:$B$112,'SCH C-2.1 B'!$B15)*-1</f>
        <v>218401359.6212399</v>
      </c>
      <c r="E15" s="26">
        <f>IF(D15=0,0,F15/D15)</f>
        <v>1</v>
      </c>
      <c r="F15" s="25">
        <f>SUMIFS('SCH C-2.2 B'!$P$11:$P$112,'SCH C-2.2 B'!$B$11:$B$112,'SCH C-2.1 B'!$B15)*-1</f>
        <v>218401359.6212399</v>
      </c>
      <c r="G15" s="25">
        <f>'SCH D-2 B'!I16</f>
        <v>-117702647.18182491</v>
      </c>
      <c r="H15" s="25">
        <f>SUM(F15:G15)</f>
        <v>100698712.43941499</v>
      </c>
      <c r="I15" s="41"/>
    </row>
    <row r="16" spans="1:9" ht="18.95" customHeight="1" x14ac:dyDescent="0.2">
      <c r="A16" s="27">
        <f t="shared" si="0"/>
        <v>4</v>
      </c>
      <c r="B16" s="28">
        <v>481.1</v>
      </c>
      <c r="C16" s="24" t="s">
        <v>154</v>
      </c>
      <c r="D16" s="25">
        <f>SUMIFS('SCH C-2.2 B'!$P$11:$P$112,'SCH C-2.2 B'!$B$11:$B$112,'SCH C-2.1 B'!$B16)*-1</f>
        <v>82871603.989773318</v>
      </c>
      <c r="E16" s="26">
        <f t="shared" ref="E16:E18" si="1">IF(D16=0,0,F16/D16)</f>
        <v>1</v>
      </c>
      <c r="F16" s="25">
        <f>SUMIFS('SCH C-2.2 B'!$P$11:$P$112,'SCH C-2.2 B'!$B$11:$B$112,'SCH C-2.1 B'!$B16)*-1</f>
        <v>82871603.989773318</v>
      </c>
      <c r="G16" s="25">
        <f>'SCH D-2 B'!I17</f>
        <v>-52714735.23058138</v>
      </c>
      <c r="H16" s="25">
        <f t="shared" ref="H16:H18" si="2">SUM(F16:G16)</f>
        <v>30156868.759191938</v>
      </c>
      <c r="I16" s="41"/>
    </row>
    <row r="17" spans="1:9" ht="18.95" customHeight="1" x14ac:dyDescent="0.2">
      <c r="A17" s="27">
        <f t="shared" si="0"/>
        <v>5</v>
      </c>
      <c r="B17" s="28">
        <v>481.2</v>
      </c>
      <c r="C17" s="24" t="s">
        <v>155</v>
      </c>
      <c r="D17" s="25">
        <f>SUMIFS('SCH C-2.2 B'!$P$11:$P$112,'SCH C-2.2 B'!$B$11:$B$112,'SCH C-2.1 B'!$B17)*-1</f>
        <v>11169978.362846835</v>
      </c>
      <c r="E17" s="26">
        <f t="shared" si="1"/>
        <v>1</v>
      </c>
      <c r="F17" s="25">
        <f>SUMIFS('SCH C-2.2 B'!$P$11:$P$112,'SCH C-2.2 B'!$B$11:$B$112,'SCH C-2.1 B'!$B17)*-1</f>
        <v>11169978.362846835</v>
      </c>
      <c r="G17" s="25">
        <f>'SCH D-2 B'!I18</f>
        <v>-8341343.8584884405</v>
      </c>
      <c r="H17" s="25">
        <f t="shared" si="2"/>
        <v>2828634.5043583941</v>
      </c>
      <c r="I17" s="41"/>
    </row>
    <row r="18" spans="1:9" ht="18.95" customHeight="1" x14ac:dyDescent="0.2">
      <c r="A18" s="27">
        <f>A17+1</f>
        <v>6</v>
      </c>
      <c r="B18" s="27">
        <v>482</v>
      </c>
      <c r="C18" s="11" t="s">
        <v>156</v>
      </c>
      <c r="D18" s="36">
        <f>SUMIFS('SCH C-2.2 B'!$P$11:$P$112,'SCH C-2.2 B'!$B$11:$B$112,'SCH C-2.1 B'!$B18)*-1</f>
        <v>11962021.938718982</v>
      </c>
      <c r="E18" s="26">
        <f t="shared" si="1"/>
        <v>1</v>
      </c>
      <c r="F18" s="36">
        <f>SUMIFS('SCH C-2.2 B'!$P$11:$P$112,'SCH C-2.2 B'!$B$11:$B$112,'SCH C-2.1 B'!$B18)*-1</f>
        <v>11962021.938718982</v>
      </c>
      <c r="G18" s="36">
        <f>'SCH D-2 B'!I19</f>
        <v>-8294889.6749527967</v>
      </c>
      <c r="H18" s="36">
        <f t="shared" si="2"/>
        <v>3667132.2637661854</v>
      </c>
      <c r="I18" s="41"/>
    </row>
    <row r="19" spans="1:9" ht="18.95" customHeight="1" x14ac:dyDescent="0.2">
      <c r="A19" s="27">
        <f t="shared" si="0"/>
        <v>7</v>
      </c>
      <c r="B19" s="27"/>
      <c r="C19" s="24" t="s">
        <v>157</v>
      </c>
      <c r="D19" s="25">
        <f>SUM(D15:D18)</f>
        <v>324404963.91257906</v>
      </c>
      <c r="F19" s="25">
        <f>SUM(F15:F18)</f>
        <v>324404963.91257906</v>
      </c>
      <c r="G19" s="25">
        <f>SUM(G15:G18)</f>
        <v>-187053615.94584754</v>
      </c>
      <c r="H19" s="25">
        <f>SUM(H15:H18)</f>
        <v>137351347.96673152</v>
      </c>
      <c r="I19" s="41"/>
    </row>
    <row r="20" spans="1:9" ht="18.95" customHeight="1" x14ac:dyDescent="0.2">
      <c r="A20" s="27">
        <f t="shared" si="0"/>
        <v>8</v>
      </c>
      <c r="B20" s="27" t="s">
        <v>1093</v>
      </c>
      <c r="C20" s="24" t="s">
        <v>158</v>
      </c>
      <c r="D20" s="25">
        <f>SUMIFS('SCH C-2.2 B'!$P$11:$P$112,'SCH C-2.2 B'!$B$11:$B$112,'SCH C-2.1 B'!$B20)*-1</f>
        <v>7175695.2784191193</v>
      </c>
      <c r="E20" s="26">
        <f t="shared" ref="E20" si="3">IF(D20=0,0,F20/D20)</f>
        <v>1</v>
      </c>
      <c r="F20" s="25">
        <f>SUMIFS('SCH C-2.2 B'!$P$11:$P$112,'SCH C-2.2 B'!$B$11:$B$112,'SCH C-2.1 B'!$B20)*-1</f>
        <v>7175695.2784191193</v>
      </c>
      <c r="G20" s="25">
        <f>'SCH D-2 B'!I21</f>
        <v>-2502130.4768691231</v>
      </c>
      <c r="H20" s="25">
        <f t="shared" ref="H20:H21" si="4">SUM(F20:G20)</f>
        <v>4673564.8015499962</v>
      </c>
    </row>
    <row r="21" spans="1:9" ht="18.95" customHeight="1" x14ac:dyDescent="0.2">
      <c r="A21" s="27">
        <f t="shared" si="0"/>
        <v>9</v>
      </c>
      <c r="B21" s="28">
        <v>496</v>
      </c>
      <c r="C21" s="24" t="s">
        <v>159</v>
      </c>
      <c r="D21" s="36">
        <f>SUMIFS('SCH C-2.2 B'!$P$11:$P$112,'SCH C-2.2 B'!$B$11:$B$112,'SCH C-2.1 B'!$B21)*-1</f>
        <v>0</v>
      </c>
      <c r="E21" s="26">
        <v>1</v>
      </c>
      <c r="F21" s="36">
        <f>SUMIFS('SCH C-2.2 B'!$P$11:$P$112,'SCH C-2.2 B'!$B$11:$B$112,'SCH C-2.1 B'!$B21)*-1</f>
        <v>0</v>
      </c>
      <c r="G21" s="36">
        <f>'SCH D-2 B'!I22</f>
        <v>0</v>
      </c>
      <c r="H21" s="36">
        <f t="shared" si="4"/>
        <v>0</v>
      </c>
      <c r="I21" s="41"/>
    </row>
    <row r="22" spans="1:9" ht="18.95" customHeight="1" x14ac:dyDescent="0.2">
      <c r="A22" s="27">
        <f t="shared" si="0"/>
        <v>10</v>
      </c>
      <c r="C22" s="24" t="s">
        <v>1094</v>
      </c>
      <c r="D22" s="37">
        <f>SUM(D19:D21)</f>
        <v>331580659.1909982</v>
      </c>
      <c r="F22" s="37">
        <f>SUM(F19:F21)</f>
        <v>331580659.1909982</v>
      </c>
      <c r="G22" s="37">
        <f>SUM(G19:G21)</f>
        <v>-189555746.42271668</v>
      </c>
      <c r="H22" s="37">
        <f>SUM(H19:H21)</f>
        <v>142024912.76828152</v>
      </c>
      <c r="I22" s="41"/>
    </row>
    <row r="23" spans="1:9" ht="18.95" customHeight="1" x14ac:dyDescent="0.2"/>
    <row r="24" spans="1:9" ht="18.95" customHeight="1" x14ac:dyDescent="0.2">
      <c r="A24" s="27">
        <f>A22+1</f>
        <v>11</v>
      </c>
      <c r="B24" s="27"/>
      <c r="C24" s="35" t="s">
        <v>160</v>
      </c>
    </row>
    <row r="25" spans="1:9" ht="18.95" customHeight="1" x14ac:dyDescent="0.2">
      <c r="A25" s="27">
        <f>A24+1</f>
        <v>12</v>
      </c>
      <c r="B25" s="27">
        <v>487</v>
      </c>
      <c r="C25" s="24" t="s">
        <v>14</v>
      </c>
      <c r="D25" s="25">
        <f>SUMIFS('SCH C-2.2 B'!$P$11:$P$112,'SCH C-2.2 B'!$B$11:$B$112,'SCH C-2.1 B'!$B25)*-1</f>
        <v>1216139.921111112</v>
      </c>
      <c r="E25" s="26">
        <f t="shared" ref="E25:E29" si="5">IF(D25=0,0,F25/D25)</f>
        <v>1</v>
      </c>
      <c r="F25" s="25">
        <f>SUMIFS('SCH C-2.2 B'!$P$11:$P$112,'SCH C-2.2 B'!$B$11:$B$112,'SCH C-2.1 B'!$B25)*-1</f>
        <v>1216139.921111112</v>
      </c>
      <c r="G25" s="25">
        <f>'SCH D-2 B'!I26</f>
        <v>0</v>
      </c>
      <c r="H25" s="25">
        <f t="shared" ref="H25:H29" si="6">SUM(F25:G25)</f>
        <v>1216139.921111112</v>
      </c>
    </row>
    <row r="26" spans="1:9" ht="18.95" customHeight="1" x14ac:dyDescent="0.2">
      <c r="A26" s="27">
        <f t="shared" ref="A26:A29" si="7">A25+1</f>
        <v>13</v>
      </c>
      <c r="B26" s="27">
        <v>488</v>
      </c>
      <c r="C26" s="11" t="s">
        <v>941</v>
      </c>
      <c r="D26" s="25">
        <f>SUMIFS('SCH C-2.2 B'!$P$11:$P$112,'SCH C-2.2 B'!$B$11:$B$112,'SCH C-2.1 B'!$B26)*-1</f>
        <v>97941.128888888852</v>
      </c>
      <c r="E26" s="26">
        <f t="shared" si="5"/>
        <v>1</v>
      </c>
      <c r="F26" s="25">
        <f>SUMIFS('SCH C-2.2 B'!$P$11:$P$112,'SCH C-2.2 B'!$B$11:$B$112,'SCH C-2.1 B'!$B26)*-1</f>
        <v>97941.128888888852</v>
      </c>
      <c r="G26" s="25">
        <f>'SCH D-2 B'!I27</f>
        <v>0</v>
      </c>
      <c r="H26" s="25">
        <f t="shared" si="6"/>
        <v>97941.128888888852</v>
      </c>
      <c r="I26" s="41"/>
    </row>
    <row r="27" spans="1:9" ht="18.95" customHeight="1" x14ac:dyDescent="0.2">
      <c r="A27" s="27">
        <f t="shared" si="7"/>
        <v>14</v>
      </c>
      <c r="B27" s="27" t="s">
        <v>913</v>
      </c>
      <c r="C27" s="4" t="s">
        <v>914</v>
      </c>
      <c r="D27" s="25">
        <f>SUMIFS('SCH C-2.2 B'!$P$11:$P$112,'SCH C-2.2 B'!$B$11:$B$112,'SCH C-2.1 B'!$B27)*-1</f>
        <v>7673145.3727980638</v>
      </c>
      <c r="E27" s="26">
        <f t="shared" si="5"/>
        <v>1</v>
      </c>
      <c r="F27" s="25">
        <f>SUMIFS('SCH C-2.2 B'!$P$11:$P$112,'SCH C-2.2 B'!$B$11:$B$112,'SCH C-2.1 B'!$B27)*-1</f>
        <v>7673145.3727980638</v>
      </c>
      <c r="G27" s="25">
        <f>'SCH D-2 B'!I28</f>
        <v>-683890.60460585798</v>
      </c>
      <c r="H27" s="25">
        <f t="shared" si="6"/>
        <v>6989254.7681922056</v>
      </c>
      <c r="I27" s="41"/>
    </row>
    <row r="28" spans="1:9" ht="18.95" customHeight="1" x14ac:dyDescent="0.2">
      <c r="A28" s="27">
        <f t="shared" si="7"/>
        <v>15</v>
      </c>
      <c r="B28" s="27">
        <v>493</v>
      </c>
      <c r="C28" s="4" t="s">
        <v>915</v>
      </c>
      <c r="D28" s="25">
        <f>SUMIFS('SCH C-2.2 B'!$P$11:$P$112,'SCH C-2.2 B'!$B$11:$B$112,'SCH C-2.1 B'!$B28)*-1</f>
        <v>319678.34359999996</v>
      </c>
      <c r="E28" s="26">
        <f t="shared" si="5"/>
        <v>1</v>
      </c>
      <c r="F28" s="25">
        <f>SUMIFS('SCH C-2.2 B'!$P$11:$P$112,'SCH C-2.2 B'!$B$11:$B$112,'SCH C-2.1 B'!$B28)*-1</f>
        <v>319678.34359999996</v>
      </c>
      <c r="G28" s="25">
        <f>'SCH D-2 B'!I29</f>
        <v>0</v>
      </c>
      <c r="H28" s="25">
        <f t="shared" si="6"/>
        <v>319678.34359999996</v>
      </c>
      <c r="I28" s="41"/>
    </row>
    <row r="29" spans="1:9" ht="18.95" customHeight="1" x14ac:dyDescent="0.2">
      <c r="A29" s="27">
        <f t="shared" si="7"/>
        <v>16</v>
      </c>
      <c r="B29" s="27">
        <v>495</v>
      </c>
      <c r="C29" s="4" t="s">
        <v>916</v>
      </c>
      <c r="D29" s="36">
        <f>SUMIFS('SCH C-2.2 B'!$P$11:$P$112,'SCH C-2.2 B'!$B$11:$B$112,'SCH C-2.1 B'!$B29)*-1</f>
        <v>3216.959044444442</v>
      </c>
      <c r="E29" s="26">
        <f t="shared" si="5"/>
        <v>1</v>
      </c>
      <c r="F29" s="36">
        <f>SUMIFS('SCH C-2.2 B'!$P$11:$P$112,'SCH C-2.2 B'!$B$11:$B$112,'SCH C-2.1 B'!$B29)*-1</f>
        <v>3216.959044444442</v>
      </c>
      <c r="G29" s="36">
        <f>'SCH D-2 B'!I30</f>
        <v>0</v>
      </c>
      <c r="H29" s="36">
        <f t="shared" si="6"/>
        <v>3216.959044444442</v>
      </c>
      <c r="I29" s="41"/>
    </row>
    <row r="30" spans="1:9" ht="18.95" customHeight="1" x14ac:dyDescent="0.2">
      <c r="A30" s="27">
        <f>A29+1</f>
        <v>17</v>
      </c>
      <c r="B30" s="27"/>
      <c r="C30" s="24" t="s">
        <v>178</v>
      </c>
      <c r="D30" s="37">
        <f>SUM(D25:D29)</f>
        <v>9310121.7254425082</v>
      </c>
      <c r="F30" s="37">
        <f t="shared" ref="F30:H30" si="8">SUM(F25:F29)</f>
        <v>9310121.7254425082</v>
      </c>
      <c r="G30" s="37">
        <f t="shared" si="8"/>
        <v>-683890.60460585798</v>
      </c>
      <c r="H30" s="37">
        <f t="shared" si="8"/>
        <v>8626231.120836651</v>
      </c>
    </row>
    <row r="31" spans="1:9" ht="18.95" customHeight="1" x14ac:dyDescent="0.2">
      <c r="A31" s="27"/>
      <c r="B31" s="27"/>
      <c r="C31" s="24"/>
    </row>
    <row r="32" spans="1:9" ht="18.95" customHeight="1" x14ac:dyDescent="0.2">
      <c r="A32" s="27">
        <f>A30+1</f>
        <v>18</v>
      </c>
      <c r="B32" s="27"/>
      <c r="C32" s="43" t="s">
        <v>120</v>
      </c>
      <c r="D32" s="36">
        <f>D22+D30</f>
        <v>340890780.91644073</v>
      </c>
      <c r="F32" s="36">
        <f>F22+F30</f>
        <v>340890780.91644073</v>
      </c>
      <c r="G32" s="36">
        <f>G22+G30</f>
        <v>-190239637.02732253</v>
      </c>
      <c r="H32" s="36">
        <f>H22+H30</f>
        <v>150651143.88911816</v>
      </c>
    </row>
    <row r="33" spans="1:9" ht="18.95" customHeight="1" x14ac:dyDescent="0.2">
      <c r="B33" s="27"/>
      <c r="C33" s="24"/>
    </row>
    <row r="34" spans="1:9" ht="18.95" customHeight="1" x14ac:dyDescent="0.2">
      <c r="A34" s="27">
        <f>A32+1</f>
        <v>19</v>
      </c>
      <c r="B34" s="27"/>
      <c r="C34" s="42" t="s">
        <v>117</v>
      </c>
    </row>
    <row r="35" spans="1:9" ht="18.95" customHeight="1" x14ac:dyDescent="0.2">
      <c r="A35" s="27">
        <f>A34+1</f>
        <v>20</v>
      </c>
      <c r="B35" s="27"/>
      <c r="C35" s="35" t="s">
        <v>171</v>
      </c>
    </row>
    <row r="36" spans="1:9" ht="18.95" customHeight="1" x14ac:dyDescent="0.2">
      <c r="A36" s="27">
        <f t="shared" ref="A36:A40" si="9">A35+1</f>
        <v>21</v>
      </c>
      <c r="B36" s="27"/>
      <c r="C36" s="35" t="s">
        <v>1099</v>
      </c>
    </row>
    <row r="37" spans="1:9" ht="18.95" customHeight="1" x14ac:dyDescent="0.2">
      <c r="A37" s="27">
        <f t="shared" si="9"/>
        <v>22</v>
      </c>
      <c r="B37" s="39" t="s">
        <v>917</v>
      </c>
      <c r="C37" s="4" t="s">
        <v>942</v>
      </c>
      <c r="D37" s="25">
        <f>SUMIFS('SCH C-2.2 B'!$P$11:$P$112,'SCH C-2.2 B'!$B$11:$B$112,'SCH C-2.1 B'!$B37)</f>
        <v>186283820.24589604</v>
      </c>
      <c r="E37" s="26">
        <f t="shared" ref="E37:E40" si="10">IF(D37=0,0,F37/D37)</f>
        <v>1</v>
      </c>
      <c r="F37" s="25">
        <f>SUMIFS('SCH C-2.2 B'!$P$11:$P$112,'SCH C-2.2 B'!$B$11:$B$112,'SCH C-2.1 B'!$B37)</f>
        <v>186283820.24589604</v>
      </c>
      <c r="G37" s="25">
        <f>'SCH D-2 B'!I38</f>
        <v>-186283820.24589601</v>
      </c>
      <c r="H37" s="25">
        <f t="shared" ref="H37:H40" si="11">SUM(F37:G37)</f>
        <v>0</v>
      </c>
      <c r="I37" s="41"/>
    </row>
    <row r="38" spans="1:9" ht="18.95" customHeight="1" x14ac:dyDescent="0.2">
      <c r="A38" s="27">
        <f t="shared" si="9"/>
        <v>23</v>
      </c>
      <c r="B38" s="153" t="s">
        <v>918</v>
      </c>
      <c r="C38" s="4" t="s">
        <v>943</v>
      </c>
      <c r="D38" s="25">
        <f>SUMIFS('SCH C-2.2 B'!$P$11:$P$112,'SCH C-2.2 B'!$B$11:$B$112,'SCH C-2.1 B'!$B38)</f>
        <v>0</v>
      </c>
      <c r="E38" s="26">
        <f t="shared" si="10"/>
        <v>0</v>
      </c>
      <c r="F38" s="25">
        <f>SUMIFS('SCH C-2.2 B'!$P$11:$P$112,'SCH C-2.2 B'!$B$11:$B$112,'SCH C-2.1 B'!$B38)</f>
        <v>0</v>
      </c>
      <c r="G38" s="25">
        <f>'SCH D-2 B'!I39</f>
        <v>0</v>
      </c>
      <c r="H38" s="25">
        <f t="shared" si="11"/>
        <v>0</v>
      </c>
      <c r="I38" s="41"/>
    </row>
    <row r="39" spans="1:9" ht="18.95" customHeight="1" x14ac:dyDescent="0.2">
      <c r="A39" s="27">
        <f t="shared" si="9"/>
        <v>24</v>
      </c>
      <c r="B39" s="153" t="s">
        <v>919</v>
      </c>
      <c r="C39" s="4" t="s">
        <v>944</v>
      </c>
      <c r="D39" s="25">
        <f>SUMIFS('SCH C-2.2 B'!$P$11:$P$112,'SCH C-2.2 B'!$B$11:$B$112,'SCH C-2.1 B'!$B39)</f>
        <v>-872814.6199999894</v>
      </c>
      <c r="E39" s="26">
        <f t="shared" si="10"/>
        <v>1</v>
      </c>
      <c r="F39" s="25">
        <f>SUMIFS('SCH C-2.2 B'!$P$11:$P$112,'SCH C-2.2 B'!$B$11:$B$112,'SCH C-2.1 B'!$B39)</f>
        <v>-872814.6199999894</v>
      </c>
      <c r="G39" s="25">
        <f>'SCH D-2 B'!I40</f>
        <v>872814.61999998963</v>
      </c>
      <c r="H39" s="25">
        <f t="shared" si="11"/>
        <v>0</v>
      </c>
      <c r="I39" s="41"/>
    </row>
    <row r="40" spans="1:9" ht="18.95" customHeight="1" x14ac:dyDescent="0.2">
      <c r="A40" s="27">
        <f t="shared" si="9"/>
        <v>25</v>
      </c>
      <c r="B40" s="153" t="s">
        <v>920</v>
      </c>
      <c r="C40" s="4" t="s">
        <v>945</v>
      </c>
      <c r="D40" s="25">
        <f>SUMIFS('SCH C-2.2 B'!$P$11:$P$112,'SCH C-2.2 B'!$B$11:$B$112,'SCH C-2.1 B'!$B40)</f>
        <v>-9955767.6499999892</v>
      </c>
      <c r="E40" s="26">
        <f t="shared" si="10"/>
        <v>1</v>
      </c>
      <c r="F40" s="25">
        <f>SUMIFS('SCH C-2.2 B'!$P$11:$P$112,'SCH C-2.2 B'!$B$11:$B$112,'SCH C-2.1 B'!$B40)</f>
        <v>-9955767.6499999892</v>
      </c>
      <c r="G40" s="25">
        <f>'SCH D-2 B'!I41</f>
        <v>9955767.6499999911</v>
      </c>
      <c r="H40" s="25">
        <f t="shared" si="11"/>
        <v>0</v>
      </c>
      <c r="I40" s="41"/>
    </row>
    <row r="41" spans="1:9" s="17" customFormat="1" ht="20.100000000000001" customHeight="1" x14ac:dyDescent="0.2">
      <c r="A41" s="325" t="str">
        <f>$A$1</f>
        <v>LOUISVILLE GAS AND ELECTRIC COMPANY</v>
      </c>
      <c r="B41" s="325"/>
      <c r="C41" s="325"/>
      <c r="D41" s="325"/>
      <c r="E41" s="325"/>
      <c r="F41" s="325"/>
      <c r="G41" s="325"/>
      <c r="H41" s="325"/>
      <c r="I41" s="325"/>
    </row>
    <row r="42" spans="1:9" s="17" customFormat="1" ht="20.100000000000001" customHeight="1" x14ac:dyDescent="0.2">
      <c r="A42" s="325" t="str">
        <f>$A$2</f>
        <v>CASE NO. 2014-00372 - GAS OPERATIONS - RESPONSE TO PSC 2-89 (SLIPPAGE FACTOR 97.728%)</v>
      </c>
      <c r="B42" s="325"/>
      <c r="C42" s="325"/>
      <c r="D42" s="325"/>
      <c r="E42" s="325"/>
      <c r="F42" s="325"/>
      <c r="G42" s="325"/>
      <c r="H42" s="325"/>
      <c r="I42" s="325"/>
    </row>
    <row r="43" spans="1:9" s="17" customFormat="1" ht="20.100000000000001" customHeight="1" x14ac:dyDescent="0.2">
      <c r="A43" s="325" t="s">
        <v>149</v>
      </c>
      <c r="B43" s="325"/>
      <c r="C43" s="325"/>
      <c r="D43" s="325"/>
      <c r="E43" s="325"/>
      <c r="F43" s="325"/>
      <c r="G43" s="325"/>
      <c r="H43" s="325"/>
      <c r="I43" s="325"/>
    </row>
    <row r="44" spans="1:9" s="17" customFormat="1" ht="20.100000000000001" customHeight="1" x14ac:dyDescent="0.2">
      <c r="A44" s="325" t="str">
        <f>$A$4</f>
        <v>FOR THE 12 MONTHS ENDED FEBRUARY 28, 2015</v>
      </c>
      <c r="B44" s="325"/>
      <c r="C44" s="325"/>
      <c r="D44" s="325"/>
      <c r="E44" s="325"/>
      <c r="F44" s="325"/>
      <c r="G44" s="325"/>
      <c r="H44" s="325"/>
      <c r="I44" s="325"/>
    </row>
    <row r="45" spans="1:9" s="17" customFormat="1" ht="20.100000000000001" customHeight="1" x14ac:dyDescent="0.2">
      <c r="A45" s="29"/>
      <c r="B45" s="29"/>
      <c r="C45" s="29"/>
      <c r="D45" s="29"/>
      <c r="E45" s="29"/>
      <c r="F45" s="29"/>
      <c r="G45" s="89"/>
      <c r="H45" s="89"/>
      <c r="I45" s="29"/>
    </row>
    <row r="46" spans="1:9" s="17" customFormat="1" ht="20.100000000000001" customHeight="1" x14ac:dyDescent="0.2">
      <c r="A46" s="19" t="s">
        <v>138</v>
      </c>
      <c r="B46" s="19"/>
      <c r="I46" s="20" t="s">
        <v>148</v>
      </c>
    </row>
    <row r="47" spans="1:9" s="17" customFormat="1" ht="20.100000000000001" customHeight="1" x14ac:dyDescent="0.2">
      <c r="A47" s="17" t="str">
        <f>$A$7</f>
        <v>TYPE OF FILING: __X__ ORIGINAL  _____ UPDATED  _____ REVISED</v>
      </c>
      <c r="I47" s="20" t="s">
        <v>1130</v>
      </c>
    </row>
    <row r="48" spans="1:9" s="17" customFormat="1" ht="20.100000000000001" customHeight="1" x14ac:dyDescent="0.2">
      <c r="A48" s="19" t="s">
        <v>139</v>
      </c>
      <c r="B48" s="19"/>
      <c r="F48" s="19"/>
      <c r="G48" s="19"/>
      <c r="H48" s="19"/>
      <c r="I48" s="21" t="str">
        <f>$I$8</f>
        <v>WITNESS:   K. W. BLAKE</v>
      </c>
    </row>
    <row r="49" spans="1:9" s="17" customFormat="1" ht="20.100000000000001" customHeight="1" x14ac:dyDescent="0.2"/>
    <row r="50" spans="1:9" ht="58.5" customHeight="1" x14ac:dyDescent="0.2">
      <c r="A50" s="32" t="s">
        <v>140</v>
      </c>
      <c r="B50" s="32" t="s">
        <v>141</v>
      </c>
      <c r="C50" s="33" t="s">
        <v>145</v>
      </c>
      <c r="D50" s="32" t="s">
        <v>144</v>
      </c>
      <c r="E50" s="32" t="s">
        <v>142</v>
      </c>
      <c r="F50" s="32" t="s">
        <v>146</v>
      </c>
      <c r="G50" s="32" t="s">
        <v>323</v>
      </c>
      <c r="H50" s="32" t="s">
        <v>188</v>
      </c>
      <c r="I50" s="32" t="s">
        <v>147</v>
      </c>
    </row>
    <row r="51" spans="1:9" ht="18.95" customHeight="1" x14ac:dyDescent="0.2">
      <c r="A51" s="28"/>
      <c r="B51" s="28"/>
      <c r="C51" s="24"/>
      <c r="D51" s="34" t="s">
        <v>113</v>
      </c>
      <c r="E51" s="34" t="s">
        <v>114</v>
      </c>
      <c r="F51" s="34" t="s">
        <v>150</v>
      </c>
      <c r="G51" s="34" t="s">
        <v>151</v>
      </c>
      <c r="H51" s="34" t="s">
        <v>287</v>
      </c>
      <c r="I51" s="34" t="s">
        <v>115</v>
      </c>
    </row>
    <row r="52" spans="1:9" ht="23.1" customHeight="1" x14ac:dyDescent="0.2">
      <c r="A52" s="23"/>
      <c r="B52" s="23"/>
      <c r="C52" s="30"/>
      <c r="D52" s="31" t="s">
        <v>143</v>
      </c>
      <c r="E52" s="31"/>
      <c r="F52" s="31" t="s">
        <v>143</v>
      </c>
      <c r="G52" s="31" t="s">
        <v>143</v>
      </c>
      <c r="H52" s="31" t="s">
        <v>143</v>
      </c>
      <c r="I52" s="31" t="str">
        <f>$I$12</f>
        <v>ALL GAS 100%</v>
      </c>
    </row>
    <row r="53" spans="1:9" ht="18.95" customHeight="1" x14ac:dyDescent="0.2">
      <c r="A53" s="27">
        <f>A40+1</f>
        <v>26</v>
      </c>
      <c r="B53" s="153" t="s">
        <v>921</v>
      </c>
      <c r="C53" s="4" t="s">
        <v>946</v>
      </c>
      <c r="D53" s="25">
        <f>SUMIFS('SCH C-2.2 B'!$P$11:$P$112,'SCH C-2.2 B'!$B$11:$B$112,'SCH C-2.1 B'!$B53)</f>
        <v>677589.20999999985</v>
      </c>
      <c r="E53" s="26">
        <f t="shared" ref="E53:E56" si="12">IF(D53=0,0,F53/D53)</f>
        <v>1</v>
      </c>
      <c r="F53" s="25">
        <f>SUMIFS('SCH C-2.2 B'!$P$11:$P$112,'SCH C-2.2 B'!$B$11:$B$112,'SCH C-2.1 B'!$B53)</f>
        <v>677589.20999999985</v>
      </c>
      <c r="G53" s="25">
        <f>'SCH D-2 B'!I54</f>
        <v>14412.269999999999</v>
      </c>
      <c r="H53" s="25">
        <f t="shared" ref="H53:H57" si="13">SUM(F53:G53)</f>
        <v>692001.47999999986</v>
      </c>
      <c r="I53" s="41"/>
    </row>
    <row r="54" spans="1:9" ht="18.95" customHeight="1" x14ac:dyDescent="0.2">
      <c r="A54" s="27">
        <f t="shared" ref="A54:A57" si="14">A53+1</f>
        <v>27</v>
      </c>
      <c r="B54" s="153" t="s">
        <v>922</v>
      </c>
      <c r="C54" s="4" t="s">
        <v>947</v>
      </c>
      <c r="D54" s="25">
        <f>SUMIFS('SCH C-2.2 B'!$P$11:$P$112,'SCH C-2.2 B'!$B$11:$B$112,'SCH C-2.1 B'!$B54)</f>
        <v>-2386378.904341761</v>
      </c>
      <c r="E54" s="26">
        <f t="shared" si="12"/>
        <v>1</v>
      </c>
      <c r="F54" s="25">
        <f>SUMIFS('SCH C-2.2 B'!$P$11:$P$112,'SCH C-2.2 B'!$B$11:$B$112,'SCH C-2.1 B'!$B54)</f>
        <v>-2386378.904341761</v>
      </c>
      <c r="G54" s="25">
        <f>'SCH D-2 B'!I55</f>
        <v>2386378.9043417545</v>
      </c>
      <c r="H54" s="25">
        <f t="shared" si="13"/>
        <v>-6.5192580223083496E-9</v>
      </c>
      <c r="I54" s="41"/>
    </row>
    <row r="55" spans="1:9" ht="18.95" customHeight="1" x14ac:dyDescent="0.2">
      <c r="A55" s="27">
        <f t="shared" si="14"/>
        <v>28</v>
      </c>
      <c r="B55" s="153">
        <v>810</v>
      </c>
      <c r="C55" s="4" t="s">
        <v>948</v>
      </c>
      <c r="D55" s="25">
        <f>SUMIFS('SCH C-2.2 B'!$P$11:$P$112,'SCH C-2.2 B'!$B$11:$B$112,'SCH C-2.1 B'!$B55)</f>
        <v>-737268.65</v>
      </c>
      <c r="E55" s="26">
        <f t="shared" si="12"/>
        <v>1</v>
      </c>
      <c r="F55" s="25">
        <f>SUMIFS('SCH C-2.2 B'!$P$11:$P$112,'SCH C-2.2 B'!$B$11:$B$112,'SCH C-2.1 B'!$B55)</f>
        <v>-737268.65</v>
      </c>
      <c r="G55" s="25">
        <f>'SCH D-2 B'!I56</f>
        <v>0</v>
      </c>
      <c r="H55" s="25">
        <f t="shared" si="13"/>
        <v>-737268.65</v>
      </c>
      <c r="I55" s="41"/>
    </row>
    <row r="56" spans="1:9" ht="18.95" customHeight="1" x14ac:dyDescent="0.2">
      <c r="A56" s="27">
        <f t="shared" si="14"/>
        <v>29</v>
      </c>
      <c r="B56" s="153" t="s">
        <v>923</v>
      </c>
      <c r="C56" s="4" t="s">
        <v>949</v>
      </c>
      <c r="D56" s="25">
        <f>SUMIFS('SCH C-2.2 B'!$P$11:$P$112,'SCH C-2.2 B'!$B$11:$B$112,'SCH C-2.1 B'!$B56)</f>
        <v>-43980.009999999995</v>
      </c>
      <c r="E56" s="26">
        <f t="shared" si="12"/>
        <v>1</v>
      </c>
      <c r="F56" s="25">
        <f>SUMIFS('SCH C-2.2 B'!$P$11:$P$112,'SCH C-2.2 B'!$B$11:$B$112,'SCH C-2.1 B'!$B56)</f>
        <v>-43980.009999999995</v>
      </c>
      <c r="G56" s="25">
        <f>'SCH D-2 B'!I57</f>
        <v>43980.009999999995</v>
      </c>
      <c r="H56" s="25">
        <f t="shared" si="13"/>
        <v>0</v>
      </c>
      <c r="I56" s="41"/>
    </row>
    <row r="57" spans="1:9" ht="18.95" customHeight="1" x14ac:dyDescent="0.2">
      <c r="A57" s="27">
        <f t="shared" si="14"/>
        <v>30</v>
      </c>
      <c r="B57" s="153">
        <v>813</v>
      </c>
      <c r="C57" s="4" t="s">
        <v>950</v>
      </c>
      <c r="D57" s="25">
        <f>SUMIFS('SCH C-2.2 B'!$P$11:$P$112,'SCH C-2.2 B'!$B$11:$B$112,'SCH C-2.1 B'!$B57)</f>
        <v>0</v>
      </c>
      <c r="E57" s="26">
        <f>IF(D57=0,1,F57/D57)</f>
        <v>1</v>
      </c>
      <c r="F57" s="25">
        <f>SUMIFS('SCH C-2.2 B'!$P$11:$P$112,'SCH C-2.2 B'!$B$11:$B$112,'SCH C-2.1 B'!$B57)</f>
        <v>0</v>
      </c>
      <c r="G57" s="25">
        <f>'SCH D-2 B'!I58</f>
        <v>0</v>
      </c>
      <c r="H57" s="25">
        <f t="shared" si="13"/>
        <v>0</v>
      </c>
      <c r="I57" s="41"/>
    </row>
    <row r="58" spans="1:9" ht="18.95" customHeight="1" x14ac:dyDescent="0.2">
      <c r="A58" s="27">
        <f>A57+1</f>
        <v>31</v>
      </c>
      <c r="B58" s="153"/>
      <c r="C58" s="2" t="s">
        <v>1100</v>
      </c>
      <c r="D58" s="37">
        <f>SUM(D37:D40,D53:D57)</f>
        <v>172965199.62155434</v>
      </c>
      <c r="F58" s="37">
        <f t="shared" ref="F58:H58" si="15">SUM(F37:F40,F53:F57)</f>
        <v>172965199.62155434</v>
      </c>
      <c r="G58" s="37">
        <f t="shared" si="15"/>
        <v>-173010466.7915543</v>
      </c>
      <c r="H58" s="37">
        <f t="shared" si="15"/>
        <v>-45267.170000006678</v>
      </c>
      <c r="I58" s="41"/>
    </row>
    <row r="59" spans="1:9" ht="18.95" customHeight="1" x14ac:dyDescent="0.2">
      <c r="B59" s="153"/>
      <c r="C59" s="2"/>
      <c r="I59" s="41"/>
    </row>
    <row r="60" spans="1:9" ht="18.95" customHeight="1" x14ac:dyDescent="0.2">
      <c r="A60" s="27">
        <f>A58+1</f>
        <v>32</v>
      </c>
      <c r="B60" s="153"/>
      <c r="C60" s="38" t="s">
        <v>1096</v>
      </c>
      <c r="I60" s="41"/>
    </row>
    <row r="61" spans="1:9" ht="18.95" customHeight="1" x14ac:dyDescent="0.2">
      <c r="A61" s="27">
        <f>A60+1</f>
        <v>33</v>
      </c>
      <c r="B61" s="153" t="s">
        <v>953</v>
      </c>
      <c r="C61" s="4" t="s">
        <v>979</v>
      </c>
      <c r="D61" s="25">
        <f>SUMIFS('SCH C-2.2 B'!$P$11:$P$112,'SCH C-2.2 B'!$B$11:$B$112,'SCH C-2.1 B'!$B61)</f>
        <v>571368.53</v>
      </c>
      <c r="E61" s="26">
        <f t="shared" ref="E61:E77" si="16">IF(D61=0,0,F61/D61)</f>
        <v>1</v>
      </c>
      <c r="F61" s="25">
        <f>SUMIFS('SCH C-2.2 B'!$P$11:$P$112,'SCH C-2.2 B'!$B$11:$B$112,'SCH C-2.1 B'!$B61)</f>
        <v>571368.53</v>
      </c>
      <c r="G61" s="25">
        <f>'SCH D-2 B'!I62</f>
        <v>0</v>
      </c>
      <c r="H61" s="25">
        <f t="shared" ref="H61:H77" si="17">SUM(F61:G61)</f>
        <v>571368.53</v>
      </c>
      <c r="I61" s="41"/>
    </row>
    <row r="62" spans="1:9" ht="18.95" customHeight="1" x14ac:dyDescent="0.2">
      <c r="A62" s="27">
        <f t="shared" ref="A62:A70" si="18">A61+1</f>
        <v>34</v>
      </c>
      <c r="B62" s="153" t="s">
        <v>954</v>
      </c>
      <c r="C62" s="4" t="s">
        <v>909</v>
      </c>
      <c r="D62" s="25">
        <f>SUMIFS('SCH C-2.2 B'!$P$11:$P$112,'SCH C-2.2 B'!$B$11:$B$112,'SCH C-2.1 B'!$B62)</f>
        <v>277924.52</v>
      </c>
      <c r="E62" s="26">
        <f t="shared" si="16"/>
        <v>1</v>
      </c>
      <c r="F62" s="25">
        <f>SUMIFS('SCH C-2.2 B'!$P$11:$P$112,'SCH C-2.2 B'!$B$11:$B$112,'SCH C-2.1 B'!$B62)</f>
        <v>277924.52</v>
      </c>
      <c r="G62" s="25">
        <f>'SCH D-2 B'!I63</f>
        <v>0</v>
      </c>
      <c r="H62" s="25">
        <f t="shared" si="17"/>
        <v>277924.52</v>
      </c>
      <c r="I62" s="41"/>
    </row>
    <row r="63" spans="1:9" ht="18.95" customHeight="1" x14ac:dyDescent="0.2">
      <c r="A63" s="27">
        <f t="shared" si="18"/>
        <v>35</v>
      </c>
      <c r="B63" s="153" t="s">
        <v>955</v>
      </c>
      <c r="C63" s="4" t="s">
        <v>910</v>
      </c>
      <c r="D63" s="25">
        <f>SUMIFS('SCH C-2.2 B'!$P$11:$P$112,'SCH C-2.2 B'!$B$11:$B$112,'SCH C-2.1 B'!$B63)</f>
        <v>718272.84000000008</v>
      </c>
      <c r="E63" s="26">
        <f t="shared" si="16"/>
        <v>1</v>
      </c>
      <c r="F63" s="25">
        <f>SUMIFS('SCH C-2.2 B'!$P$11:$P$112,'SCH C-2.2 B'!$B$11:$B$112,'SCH C-2.1 B'!$B63)</f>
        <v>718272.84000000008</v>
      </c>
      <c r="G63" s="25">
        <f>'SCH D-2 B'!I64</f>
        <v>0</v>
      </c>
      <c r="H63" s="25">
        <f t="shared" si="17"/>
        <v>718272.84000000008</v>
      </c>
      <c r="I63" s="41"/>
    </row>
    <row r="64" spans="1:9" ht="18.95" customHeight="1" x14ac:dyDescent="0.2">
      <c r="A64" s="27">
        <f t="shared" si="18"/>
        <v>36</v>
      </c>
      <c r="B64" s="153" t="s">
        <v>956</v>
      </c>
      <c r="C64" s="4" t="s">
        <v>975</v>
      </c>
      <c r="D64" s="25">
        <f>SUMIFS('SCH C-2.2 B'!$P$11:$P$112,'SCH C-2.2 B'!$B$11:$B$112,'SCH C-2.1 B'!$B64)</f>
        <v>1729146.1199999989</v>
      </c>
      <c r="E64" s="26">
        <f t="shared" si="16"/>
        <v>1</v>
      </c>
      <c r="F64" s="25">
        <f>SUMIFS('SCH C-2.2 B'!$P$11:$P$112,'SCH C-2.2 B'!$B$11:$B$112,'SCH C-2.1 B'!$B64)</f>
        <v>1729146.1199999989</v>
      </c>
      <c r="G64" s="25">
        <f>'SCH D-2 B'!I65</f>
        <v>0</v>
      </c>
      <c r="H64" s="25">
        <f t="shared" si="17"/>
        <v>1729146.1199999989</v>
      </c>
    </row>
    <row r="65" spans="1:9" ht="18.95" customHeight="1" x14ac:dyDescent="0.2">
      <c r="A65" s="27">
        <f t="shared" si="18"/>
        <v>37</v>
      </c>
      <c r="B65" s="153" t="s">
        <v>957</v>
      </c>
      <c r="C65" s="4" t="s">
        <v>976</v>
      </c>
      <c r="D65" s="25">
        <f>SUMIFS('SCH C-2.2 B'!$P$11:$P$112,'SCH C-2.2 B'!$B$11:$B$112,'SCH C-2.1 B'!$B65)</f>
        <v>765555.17</v>
      </c>
      <c r="E65" s="26">
        <f t="shared" si="16"/>
        <v>1</v>
      </c>
      <c r="F65" s="25">
        <f>SUMIFS('SCH C-2.2 B'!$P$11:$P$112,'SCH C-2.2 B'!$B$11:$B$112,'SCH C-2.1 B'!$B65)</f>
        <v>765555.17</v>
      </c>
      <c r="G65" s="25">
        <f>'SCH D-2 B'!I66</f>
        <v>0</v>
      </c>
      <c r="H65" s="25">
        <f t="shared" si="17"/>
        <v>765555.17</v>
      </c>
      <c r="I65" s="41"/>
    </row>
    <row r="66" spans="1:9" ht="18.95" customHeight="1" x14ac:dyDescent="0.2">
      <c r="A66" s="27">
        <f t="shared" si="18"/>
        <v>38</v>
      </c>
      <c r="B66" s="153" t="s">
        <v>958</v>
      </c>
      <c r="C66" s="4" t="s">
        <v>977</v>
      </c>
      <c r="D66" s="25">
        <f>SUMIFS('SCH C-2.2 B'!$P$11:$P$112,'SCH C-2.2 B'!$B$11:$B$112,'SCH C-2.1 B'!$B66)</f>
        <v>1547599.53</v>
      </c>
      <c r="E66" s="26">
        <f t="shared" si="16"/>
        <v>1</v>
      </c>
      <c r="F66" s="25">
        <f>SUMIFS('SCH C-2.2 B'!$P$11:$P$112,'SCH C-2.2 B'!$B$11:$B$112,'SCH C-2.1 B'!$B66)</f>
        <v>1547599.53</v>
      </c>
      <c r="G66" s="25">
        <f>'SCH D-2 B'!I67</f>
        <v>0</v>
      </c>
      <c r="H66" s="25">
        <f t="shared" si="17"/>
        <v>1547599.53</v>
      </c>
      <c r="I66" s="41"/>
    </row>
    <row r="67" spans="1:9" ht="18.95" customHeight="1" x14ac:dyDescent="0.2">
      <c r="A67" s="27">
        <f t="shared" si="18"/>
        <v>39</v>
      </c>
      <c r="B67" s="153" t="s">
        <v>959</v>
      </c>
      <c r="C67" s="4" t="s">
        <v>911</v>
      </c>
      <c r="D67" s="25">
        <f>SUMIFS('SCH C-2.2 B'!$P$11:$P$112,'SCH C-2.2 B'!$B$11:$B$112,'SCH C-2.1 B'!$B67)</f>
        <v>2443427.58</v>
      </c>
      <c r="E67" s="26">
        <f t="shared" si="16"/>
        <v>1</v>
      </c>
      <c r="F67" s="25">
        <f>SUMIFS('SCH C-2.2 B'!$P$11:$P$112,'SCH C-2.2 B'!$B$11:$B$112,'SCH C-2.1 B'!$B67)</f>
        <v>2443427.58</v>
      </c>
      <c r="G67" s="25">
        <f>'SCH D-2 B'!I68</f>
        <v>-2443427.58</v>
      </c>
      <c r="H67" s="25">
        <f t="shared" si="17"/>
        <v>0</v>
      </c>
      <c r="I67" s="41"/>
    </row>
    <row r="68" spans="1:9" ht="18.95" customHeight="1" x14ac:dyDescent="0.2">
      <c r="A68" s="27">
        <f t="shared" si="18"/>
        <v>40</v>
      </c>
      <c r="B68" s="153" t="s">
        <v>960</v>
      </c>
      <c r="C68" s="4" t="s">
        <v>18</v>
      </c>
      <c r="D68" s="25">
        <f>SUMIFS('SCH C-2.2 B'!$P$11:$P$112,'SCH C-2.2 B'!$B$11:$B$112,'SCH C-2.1 B'!$B68)</f>
        <v>-1932.1200000000008</v>
      </c>
      <c r="E68" s="26">
        <f t="shared" si="16"/>
        <v>1</v>
      </c>
      <c r="F68" s="25">
        <f>SUMIFS('SCH C-2.2 B'!$P$11:$P$112,'SCH C-2.2 B'!$B$11:$B$112,'SCH C-2.1 B'!$B68)</f>
        <v>-1932.1200000000008</v>
      </c>
      <c r="G68" s="25">
        <f>'SCH D-2 B'!I69</f>
        <v>0</v>
      </c>
      <c r="H68" s="25">
        <f t="shared" si="17"/>
        <v>-1932.1200000000008</v>
      </c>
      <c r="I68" s="41"/>
    </row>
    <row r="69" spans="1:9" ht="18.95" customHeight="1" x14ac:dyDescent="0.2">
      <c r="A69" s="27">
        <f t="shared" si="18"/>
        <v>41</v>
      </c>
      <c r="B69" s="153" t="s">
        <v>961</v>
      </c>
      <c r="C69" s="4" t="s">
        <v>978</v>
      </c>
      <c r="D69" s="25">
        <f>SUMIFS('SCH C-2.2 B'!$P$11:$P$112,'SCH C-2.2 B'!$B$11:$B$112,'SCH C-2.1 B'!$B69)</f>
        <v>200306.37</v>
      </c>
      <c r="E69" s="26">
        <f t="shared" si="16"/>
        <v>1</v>
      </c>
      <c r="F69" s="25">
        <f>SUMIFS('SCH C-2.2 B'!$P$11:$P$112,'SCH C-2.2 B'!$B$11:$B$112,'SCH C-2.1 B'!$B69)</f>
        <v>200306.37</v>
      </c>
      <c r="G69" s="25">
        <f>'SCH D-2 B'!I70</f>
        <v>0</v>
      </c>
      <c r="H69" s="25">
        <f t="shared" si="17"/>
        <v>200306.37</v>
      </c>
      <c r="I69" s="41"/>
    </row>
    <row r="70" spans="1:9" ht="18.95" customHeight="1" x14ac:dyDescent="0.2">
      <c r="A70" s="27">
        <f t="shared" si="18"/>
        <v>42</v>
      </c>
      <c r="B70" s="153" t="s">
        <v>962</v>
      </c>
      <c r="C70" s="4" t="s">
        <v>912</v>
      </c>
      <c r="D70" s="25">
        <f>SUMIFS('SCH C-2.2 B'!$P$11:$P$112,'SCH C-2.2 B'!$B$11:$B$112,'SCH C-2.1 B'!$B70)</f>
        <v>191.18000000000009</v>
      </c>
      <c r="E70" s="26">
        <f t="shared" si="16"/>
        <v>1</v>
      </c>
      <c r="F70" s="25">
        <f>SUMIFS('SCH C-2.2 B'!$P$11:$P$112,'SCH C-2.2 B'!$B$11:$B$112,'SCH C-2.1 B'!$B70)</f>
        <v>191.18000000000009</v>
      </c>
      <c r="G70" s="25">
        <f>'SCH D-2 B'!I71</f>
        <v>0</v>
      </c>
      <c r="H70" s="25">
        <f t="shared" si="17"/>
        <v>191.18000000000009</v>
      </c>
      <c r="I70" s="41"/>
    </row>
    <row r="71" spans="1:9" ht="18.95" customHeight="1" x14ac:dyDescent="0.2">
      <c r="A71" s="27">
        <f>A70+1</f>
        <v>43</v>
      </c>
      <c r="B71" s="153" t="s">
        <v>963</v>
      </c>
      <c r="C71" s="4" t="s">
        <v>16</v>
      </c>
      <c r="D71" s="25">
        <f>SUMIFS('SCH C-2.2 B'!$P$11:$P$112,'SCH C-2.2 B'!$B$11:$B$112,'SCH C-2.1 B'!$B71)</f>
        <v>442910.23</v>
      </c>
      <c r="E71" s="26">
        <f t="shared" si="16"/>
        <v>1</v>
      </c>
      <c r="F71" s="25">
        <f>SUMIFS('SCH C-2.2 B'!$P$11:$P$112,'SCH C-2.2 B'!$B$11:$B$112,'SCH C-2.1 B'!$B71)</f>
        <v>442910.23</v>
      </c>
      <c r="G71" s="25">
        <f>'SCH D-2 B'!I72</f>
        <v>0</v>
      </c>
      <c r="H71" s="25">
        <f t="shared" si="17"/>
        <v>442910.23</v>
      </c>
      <c r="I71" s="41"/>
    </row>
    <row r="72" spans="1:9" ht="18.95" customHeight="1" x14ac:dyDescent="0.2">
      <c r="A72" s="27">
        <f t="shared" ref="A72:A78" si="19">A71+1</f>
        <v>44</v>
      </c>
      <c r="B72" s="153" t="s">
        <v>964</v>
      </c>
      <c r="C72" s="4" t="s">
        <v>982</v>
      </c>
      <c r="D72" s="25">
        <f>SUMIFS('SCH C-2.2 B'!$P$11:$P$112,'SCH C-2.2 B'!$B$11:$B$112,'SCH C-2.1 B'!$B72)</f>
        <v>820114.55999999889</v>
      </c>
      <c r="E72" s="26">
        <f t="shared" si="16"/>
        <v>1</v>
      </c>
      <c r="F72" s="25">
        <f>SUMIFS('SCH C-2.2 B'!$P$11:$P$112,'SCH C-2.2 B'!$B$11:$B$112,'SCH C-2.1 B'!$B72)</f>
        <v>820114.55999999889</v>
      </c>
      <c r="G72" s="25">
        <f>'SCH D-2 B'!I73</f>
        <v>0</v>
      </c>
      <c r="H72" s="25">
        <f t="shared" si="17"/>
        <v>820114.55999999889</v>
      </c>
      <c r="I72" s="41"/>
    </row>
    <row r="73" spans="1:9" ht="18.95" customHeight="1" x14ac:dyDescent="0.2">
      <c r="A73" s="27">
        <f t="shared" si="19"/>
        <v>45</v>
      </c>
      <c r="B73" s="153" t="s">
        <v>965</v>
      </c>
      <c r="C73" s="4" t="s">
        <v>980</v>
      </c>
      <c r="D73" s="25">
        <f>SUMIFS('SCH C-2.2 B'!$P$11:$P$112,'SCH C-2.2 B'!$B$11:$B$112,'SCH C-2.1 B'!$B73)</f>
        <v>172526.87999999989</v>
      </c>
      <c r="E73" s="26">
        <f t="shared" si="16"/>
        <v>1</v>
      </c>
      <c r="F73" s="25">
        <f>SUMIFS('SCH C-2.2 B'!$P$11:$P$112,'SCH C-2.2 B'!$B$11:$B$112,'SCH C-2.1 B'!$B73)</f>
        <v>172526.87999999989</v>
      </c>
      <c r="G73" s="25">
        <f>'SCH D-2 B'!I74</f>
        <v>0</v>
      </c>
      <c r="H73" s="25">
        <f t="shared" si="17"/>
        <v>172526.87999999989</v>
      </c>
      <c r="I73" s="41"/>
    </row>
    <row r="74" spans="1:9" ht="18.95" customHeight="1" x14ac:dyDescent="0.2">
      <c r="A74" s="27">
        <f t="shared" si="19"/>
        <v>46</v>
      </c>
      <c r="B74" s="153" t="s">
        <v>966</v>
      </c>
      <c r="C74" s="4" t="s">
        <v>981</v>
      </c>
      <c r="D74" s="25">
        <f>SUMIFS('SCH C-2.2 B'!$P$11:$P$112,'SCH C-2.2 B'!$B$11:$B$112,'SCH C-2.1 B'!$B74)</f>
        <v>725314.07999999984</v>
      </c>
      <c r="E74" s="26">
        <f t="shared" si="16"/>
        <v>1</v>
      </c>
      <c r="F74" s="25">
        <f>SUMIFS('SCH C-2.2 B'!$P$11:$P$112,'SCH C-2.2 B'!$B$11:$B$112,'SCH C-2.1 B'!$B74)</f>
        <v>725314.07999999984</v>
      </c>
      <c r="G74" s="25">
        <f>'SCH D-2 B'!I75</f>
        <v>0</v>
      </c>
      <c r="H74" s="25">
        <f t="shared" si="17"/>
        <v>725314.07999999984</v>
      </c>
      <c r="I74" s="41"/>
    </row>
    <row r="75" spans="1:9" ht="18.95" customHeight="1" x14ac:dyDescent="0.2">
      <c r="A75" s="27">
        <f t="shared" si="19"/>
        <v>47</v>
      </c>
      <c r="B75" s="153" t="s">
        <v>967</v>
      </c>
      <c r="C75" s="4" t="s">
        <v>983</v>
      </c>
      <c r="D75" s="25">
        <f>SUMIFS('SCH C-2.2 B'!$P$11:$P$112,'SCH C-2.2 B'!$B$11:$B$112,'SCH C-2.1 B'!$B75)</f>
        <v>78692.040000000008</v>
      </c>
      <c r="E75" s="26">
        <f t="shared" si="16"/>
        <v>1</v>
      </c>
      <c r="F75" s="25">
        <f>SUMIFS('SCH C-2.2 B'!$P$11:$P$112,'SCH C-2.2 B'!$B$11:$B$112,'SCH C-2.1 B'!$B75)</f>
        <v>78692.040000000008</v>
      </c>
      <c r="G75" s="25">
        <f>'SCH D-2 B'!I76</f>
        <v>0</v>
      </c>
      <c r="H75" s="25">
        <f t="shared" si="17"/>
        <v>78692.040000000008</v>
      </c>
      <c r="I75" s="41"/>
    </row>
    <row r="76" spans="1:9" ht="18.95" customHeight="1" x14ac:dyDescent="0.2">
      <c r="A76" s="27">
        <f t="shared" si="19"/>
        <v>48</v>
      </c>
      <c r="B76" s="153" t="s">
        <v>968</v>
      </c>
      <c r="C76" s="4" t="s">
        <v>984</v>
      </c>
      <c r="D76" s="25">
        <f>SUMIFS('SCH C-2.2 B'!$P$11:$P$112,'SCH C-2.2 B'!$B$11:$B$112,'SCH C-2.1 B'!$B76)</f>
        <v>692771.56999999983</v>
      </c>
      <c r="E76" s="26">
        <f t="shared" si="16"/>
        <v>1</v>
      </c>
      <c r="F76" s="25">
        <f>SUMIFS('SCH C-2.2 B'!$P$11:$P$112,'SCH C-2.2 B'!$B$11:$B$112,'SCH C-2.1 B'!$B76)</f>
        <v>692771.56999999983</v>
      </c>
      <c r="G76" s="25">
        <f>'SCH D-2 B'!I77</f>
        <v>0</v>
      </c>
      <c r="H76" s="25">
        <f t="shared" si="17"/>
        <v>692771.56999999983</v>
      </c>
    </row>
    <row r="77" spans="1:9" ht="18.95" customHeight="1" x14ac:dyDescent="0.2">
      <c r="A77" s="27">
        <f t="shared" si="19"/>
        <v>49</v>
      </c>
      <c r="B77" s="153" t="s">
        <v>969</v>
      </c>
      <c r="C77" s="4" t="s">
        <v>985</v>
      </c>
      <c r="D77" s="25">
        <f>SUMIFS('SCH C-2.2 B'!$P$11:$P$112,'SCH C-2.2 B'!$B$11:$B$112,'SCH C-2.1 B'!$B77)</f>
        <v>149791.82999999999</v>
      </c>
      <c r="E77" s="26">
        <f t="shared" si="16"/>
        <v>1</v>
      </c>
      <c r="F77" s="25">
        <f>SUMIFS('SCH C-2.2 B'!$P$11:$P$112,'SCH C-2.2 B'!$B$11:$B$112,'SCH C-2.1 B'!$B77)</f>
        <v>149791.82999999999</v>
      </c>
      <c r="G77" s="25">
        <f>'SCH D-2 B'!I78</f>
        <v>0</v>
      </c>
      <c r="H77" s="25">
        <f t="shared" si="17"/>
        <v>149791.82999999999</v>
      </c>
    </row>
    <row r="78" spans="1:9" ht="18.95" customHeight="1" x14ac:dyDescent="0.2">
      <c r="A78" s="27">
        <f t="shared" si="19"/>
        <v>50</v>
      </c>
      <c r="B78" s="153"/>
      <c r="C78" s="2" t="s">
        <v>1098</v>
      </c>
      <c r="D78" s="37">
        <f>SUM(D61:D77)</f>
        <v>11333980.909999996</v>
      </c>
      <c r="F78" s="37">
        <f t="shared" ref="F78:H78" si="20">SUM(F61:F77)</f>
        <v>11333980.909999996</v>
      </c>
      <c r="G78" s="37">
        <f t="shared" si="20"/>
        <v>-2443427.58</v>
      </c>
      <c r="H78" s="37">
        <f t="shared" si="20"/>
        <v>8890553.3299999982</v>
      </c>
    </row>
    <row r="79" spans="1:9" ht="18.95" customHeight="1" x14ac:dyDescent="0.2">
      <c r="B79" s="153"/>
      <c r="C79" s="2"/>
      <c r="I79" s="41"/>
    </row>
    <row r="80" spans="1:9" ht="18.95" customHeight="1" x14ac:dyDescent="0.2">
      <c r="A80" s="27"/>
      <c r="B80" s="3"/>
      <c r="C80" s="4"/>
      <c r="D80" s="25"/>
      <c r="E80" s="26"/>
      <c r="F80" s="25"/>
      <c r="G80" s="25"/>
      <c r="H80" s="25"/>
      <c r="I80" s="41"/>
    </row>
    <row r="81" spans="1:9" s="17" customFormat="1" ht="20.100000000000001" customHeight="1" x14ac:dyDescent="0.2">
      <c r="A81" s="325" t="str">
        <f>$A$1</f>
        <v>LOUISVILLE GAS AND ELECTRIC COMPANY</v>
      </c>
      <c r="B81" s="325"/>
      <c r="C81" s="325"/>
      <c r="D81" s="325"/>
      <c r="E81" s="325"/>
      <c r="F81" s="325"/>
      <c r="G81" s="325"/>
      <c r="H81" s="325"/>
      <c r="I81" s="325"/>
    </row>
    <row r="82" spans="1:9" s="17" customFormat="1" ht="20.100000000000001" customHeight="1" x14ac:dyDescent="0.2">
      <c r="A82" s="325" t="str">
        <f>$A$2</f>
        <v>CASE NO. 2014-00372 - GAS OPERATIONS - RESPONSE TO PSC 2-89 (SLIPPAGE FACTOR 97.728%)</v>
      </c>
      <c r="B82" s="325"/>
      <c r="C82" s="325"/>
      <c r="D82" s="325"/>
      <c r="E82" s="325"/>
      <c r="F82" s="325"/>
      <c r="G82" s="325"/>
      <c r="H82" s="325"/>
      <c r="I82" s="325"/>
    </row>
    <row r="83" spans="1:9" s="17" customFormat="1" ht="20.100000000000001" customHeight="1" x14ac:dyDescent="0.2">
      <c r="A83" s="325" t="s">
        <v>149</v>
      </c>
      <c r="B83" s="325"/>
      <c r="C83" s="325"/>
      <c r="D83" s="325"/>
      <c r="E83" s="325"/>
      <c r="F83" s="325"/>
      <c r="G83" s="325"/>
      <c r="H83" s="325"/>
      <c r="I83" s="325"/>
    </row>
    <row r="84" spans="1:9" s="17" customFormat="1" ht="20.100000000000001" customHeight="1" x14ac:dyDescent="0.2">
      <c r="A84" s="325" t="str">
        <f>$A$4</f>
        <v>FOR THE 12 MONTHS ENDED FEBRUARY 28, 2015</v>
      </c>
      <c r="B84" s="325"/>
      <c r="C84" s="325"/>
      <c r="D84" s="325"/>
      <c r="E84" s="325"/>
      <c r="F84" s="325"/>
      <c r="G84" s="325"/>
      <c r="H84" s="325"/>
      <c r="I84" s="325"/>
    </row>
    <row r="85" spans="1:9" s="17" customFormat="1" ht="20.100000000000001" customHeight="1" x14ac:dyDescent="0.2">
      <c r="A85" s="89"/>
      <c r="B85" s="89"/>
      <c r="C85" s="89"/>
      <c r="D85" s="89"/>
      <c r="E85" s="89"/>
      <c r="F85" s="89"/>
      <c r="G85" s="89"/>
      <c r="H85" s="89"/>
      <c r="I85" s="89"/>
    </row>
    <row r="86" spans="1:9" s="17" customFormat="1" ht="20.100000000000001" customHeight="1" x14ac:dyDescent="0.2">
      <c r="A86" s="19" t="s">
        <v>138</v>
      </c>
      <c r="B86" s="19"/>
      <c r="I86" s="20" t="s">
        <v>148</v>
      </c>
    </row>
    <row r="87" spans="1:9" s="17" customFormat="1" ht="20.100000000000001" customHeight="1" x14ac:dyDescent="0.2">
      <c r="A87" s="17" t="str">
        <f>$A$7</f>
        <v>TYPE OF FILING: __X__ ORIGINAL  _____ UPDATED  _____ REVISED</v>
      </c>
      <c r="I87" s="20" t="s">
        <v>1131</v>
      </c>
    </row>
    <row r="88" spans="1:9" s="17" customFormat="1" ht="20.100000000000001" customHeight="1" x14ac:dyDescent="0.2">
      <c r="A88" s="19" t="s">
        <v>139</v>
      </c>
      <c r="B88" s="19"/>
      <c r="F88" s="19"/>
      <c r="G88" s="19"/>
      <c r="H88" s="19"/>
      <c r="I88" s="21" t="str">
        <f>$I$8</f>
        <v>WITNESS:   K. W. BLAKE</v>
      </c>
    </row>
    <row r="89" spans="1:9" s="17" customFormat="1" ht="20.100000000000001" customHeight="1" x14ac:dyDescent="0.2"/>
    <row r="90" spans="1:9" ht="58.5" customHeight="1" x14ac:dyDescent="0.2">
      <c r="A90" s="32" t="s">
        <v>140</v>
      </c>
      <c r="B90" s="32" t="s">
        <v>141</v>
      </c>
      <c r="C90" s="33" t="s">
        <v>145</v>
      </c>
      <c r="D90" s="32" t="s">
        <v>144</v>
      </c>
      <c r="E90" s="32" t="s">
        <v>142</v>
      </c>
      <c r="F90" s="32" t="s">
        <v>146</v>
      </c>
      <c r="G90" s="32" t="s">
        <v>323</v>
      </c>
      <c r="H90" s="32" t="s">
        <v>188</v>
      </c>
      <c r="I90" s="32" t="s">
        <v>147</v>
      </c>
    </row>
    <row r="91" spans="1:9" ht="18.95" customHeight="1" x14ac:dyDescent="0.2">
      <c r="A91" s="28"/>
      <c r="B91" s="28"/>
      <c r="C91" s="24"/>
      <c r="D91" s="34" t="s">
        <v>113</v>
      </c>
      <c r="E91" s="34" t="s">
        <v>114</v>
      </c>
      <c r="F91" s="34" t="s">
        <v>150</v>
      </c>
      <c r="G91" s="34" t="s">
        <v>151</v>
      </c>
      <c r="H91" s="34" t="s">
        <v>287</v>
      </c>
      <c r="I91" s="34" t="s">
        <v>115</v>
      </c>
    </row>
    <row r="92" spans="1:9" ht="23.1" customHeight="1" x14ac:dyDescent="0.2">
      <c r="A92" s="23"/>
      <c r="B92" s="23"/>
      <c r="C92" s="30"/>
      <c r="D92" s="31" t="s">
        <v>143</v>
      </c>
      <c r="E92" s="31"/>
      <c r="F92" s="31" t="s">
        <v>143</v>
      </c>
      <c r="G92" s="31" t="s">
        <v>143</v>
      </c>
      <c r="H92" s="31" t="s">
        <v>143</v>
      </c>
      <c r="I92" s="31" t="str">
        <f>$I$12</f>
        <v>ALL GAS 100%</v>
      </c>
    </row>
    <row r="93" spans="1:9" ht="18.95" customHeight="1" x14ac:dyDescent="0.2">
      <c r="A93" s="27">
        <f>A78+1</f>
        <v>51</v>
      </c>
      <c r="B93" s="153"/>
      <c r="C93" s="38" t="s">
        <v>161</v>
      </c>
      <c r="I93" s="41"/>
    </row>
    <row r="94" spans="1:9" ht="18.95" customHeight="1" x14ac:dyDescent="0.2">
      <c r="A94" s="27">
        <f>A93+1</f>
        <v>52</v>
      </c>
      <c r="B94" s="153" t="s">
        <v>970</v>
      </c>
      <c r="C94" s="4" t="s">
        <v>979</v>
      </c>
      <c r="D94" s="25">
        <f>SUMIFS('SCH C-2.2 B'!$P$11:$P$112,'SCH C-2.2 B'!$B$11:$B$112,'SCH C-2.1 B'!$B94)</f>
        <v>390166.42</v>
      </c>
      <c r="E94" s="26">
        <f t="shared" ref="E94:E100" si="21">IF(D94=0,1,F94/D94)</f>
        <v>1</v>
      </c>
      <c r="F94" s="25">
        <f>SUMIFS('SCH C-2.2 B'!$P$11:$P$112,'SCH C-2.2 B'!$B$11:$B$112,'SCH C-2.1 B'!$B94)</f>
        <v>390166.42</v>
      </c>
      <c r="G94" s="25">
        <f>'SCH D-2 B'!I95</f>
        <v>0</v>
      </c>
      <c r="H94" s="25">
        <f t="shared" ref="H94:H100" si="22">SUM(F94:G94)</f>
        <v>390166.42</v>
      </c>
      <c r="I94" s="41"/>
    </row>
    <row r="95" spans="1:9" ht="18.95" customHeight="1" x14ac:dyDescent="0.2">
      <c r="A95" s="27">
        <f t="shared" ref="A95:A101" si="23">A94+1</f>
        <v>53</v>
      </c>
      <c r="B95" s="153" t="s">
        <v>971</v>
      </c>
      <c r="C95" s="4" t="s">
        <v>17</v>
      </c>
      <c r="D95" s="25">
        <f>SUMIFS('SCH C-2.2 B'!$P$11:$P$112,'SCH C-2.2 B'!$B$11:$B$112,'SCH C-2.1 B'!$B95)</f>
        <v>413581.49</v>
      </c>
      <c r="E95" s="26">
        <f t="shared" si="21"/>
        <v>1</v>
      </c>
      <c r="F95" s="25">
        <f>SUMIFS('SCH C-2.2 B'!$P$11:$P$112,'SCH C-2.2 B'!$B$11:$B$112,'SCH C-2.1 B'!$B95)</f>
        <v>413581.49</v>
      </c>
      <c r="G95" s="25">
        <f>'SCH D-2 B'!I96</f>
        <v>0</v>
      </c>
      <c r="H95" s="25">
        <f t="shared" si="22"/>
        <v>413581.49</v>
      </c>
      <c r="I95" s="41"/>
    </row>
    <row r="96" spans="1:9" ht="18.95" customHeight="1" x14ac:dyDescent="0.2">
      <c r="A96" s="27">
        <f t="shared" si="23"/>
        <v>54</v>
      </c>
      <c r="B96" s="153">
        <v>852</v>
      </c>
      <c r="C96" s="4" t="s">
        <v>986</v>
      </c>
      <c r="D96" s="25">
        <f>SUMIFS('SCH C-2.2 B'!$P$11:$P$112,'SCH C-2.2 B'!$B$11:$B$112,'SCH C-2.1 B'!$B96)</f>
        <v>0</v>
      </c>
      <c r="E96" s="26">
        <f t="shared" si="21"/>
        <v>1</v>
      </c>
      <c r="F96" s="25">
        <f>SUMIFS('SCH C-2.2 B'!$P$11:$P$112,'SCH C-2.2 B'!$B$11:$B$112,'SCH C-2.1 B'!$B96)</f>
        <v>0</v>
      </c>
      <c r="G96" s="25">
        <f>'SCH D-2 B'!I97</f>
        <v>0</v>
      </c>
      <c r="H96" s="25">
        <f t="shared" si="22"/>
        <v>0</v>
      </c>
      <c r="I96" s="41"/>
    </row>
    <row r="97" spans="1:9" ht="18.95" customHeight="1" x14ac:dyDescent="0.2">
      <c r="A97" s="27">
        <f t="shared" si="23"/>
        <v>55</v>
      </c>
      <c r="B97" s="153" t="s">
        <v>972</v>
      </c>
      <c r="C97" s="4" t="s">
        <v>987</v>
      </c>
      <c r="D97" s="25">
        <f>SUMIFS('SCH C-2.2 B'!$P$11:$P$112,'SCH C-2.2 B'!$B$11:$B$112,'SCH C-2.1 B'!$B97)</f>
        <v>432596.13</v>
      </c>
      <c r="E97" s="26">
        <f t="shared" si="21"/>
        <v>1</v>
      </c>
      <c r="F97" s="25">
        <f>SUMIFS('SCH C-2.2 B'!$P$11:$P$112,'SCH C-2.2 B'!$B$11:$B$112,'SCH C-2.1 B'!$B97)</f>
        <v>432596.13</v>
      </c>
      <c r="G97" s="25">
        <f>'SCH D-2 B'!I98</f>
        <v>0</v>
      </c>
      <c r="H97" s="25">
        <f t="shared" si="22"/>
        <v>432596.13</v>
      </c>
      <c r="I97" s="41"/>
    </row>
    <row r="98" spans="1:9" ht="18.95" customHeight="1" x14ac:dyDescent="0.2">
      <c r="A98" s="27">
        <f t="shared" si="23"/>
        <v>56</v>
      </c>
      <c r="B98" s="153">
        <v>859</v>
      </c>
      <c r="C98" s="4" t="s">
        <v>18</v>
      </c>
      <c r="D98" s="25">
        <f>SUMIFS('SCH C-2.2 B'!$P$11:$P$112,'SCH C-2.2 B'!$B$11:$B$112,'SCH C-2.1 B'!$B98)</f>
        <v>0</v>
      </c>
      <c r="E98" s="26">
        <f t="shared" si="21"/>
        <v>1</v>
      </c>
      <c r="F98" s="25">
        <f>SUMIFS('SCH C-2.2 B'!$P$11:$P$112,'SCH C-2.2 B'!$B$11:$B$112,'SCH C-2.1 B'!$B98)</f>
        <v>0</v>
      </c>
      <c r="G98" s="25">
        <f>'SCH D-2 B'!I99</f>
        <v>0</v>
      </c>
      <c r="H98" s="25">
        <f t="shared" si="22"/>
        <v>0</v>
      </c>
      <c r="I98" s="41"/>
    </row>
    <row r="99" spans="1:9" ht="18.95" customHeight="1" x14ac:dyDescent="0.2">
      <c r="A99" s="27">
        <f t="shared" si="23"/>
        <v>57</v>
      </c>
      <c r="B99" s="153" t="s">
        <v>973</v>
      </c>
      <c r="C99" s="4" t="s">
        <v>988</v>
      </c>
      <c r="D99" s="25">
        <f>SUMIFS('SCH C-2.2 B'!$P$11:$P$112,'SCH C-2.2 B'!$B$11:$B$112,'SCH C-2.1 B'!$B99)</f>
        <v>4611.82</v>
      </c>
      <c r="E99" s="26">
        <f t="shared" si="21"/>
        <v>1</v>
      </c>
      <c r="F99" s="25">
        <f>SUMIFS('SCH C-2.2 B'!$P$11:$P$112,'SCH C-2.2 B'!$B$11:$B$112,'SCH C-2.1 B'!$B99)</f>
        <v>4611.82</v>
      </c>
      <c r="G99" s="25">
        <f>'SCH D-2 B'!I100</f>
        <v>0</v>
      </c>
      <c r="H99" s="25">
        <f t="shared" si="22"/>
        <v>4611.82</v>
      </c>
    </row>
    <row r="100" spans="1:9" ht="18.95" customHeight="1" x14ac:dyDescent="0.2">
      <c r="A100" s="27">
        <f t="shared" si="23"/>
        <v>58</v>
      </c>
      <c r="B100" s="153" t="s">
        <v>974</v>
      </c>
      <c r="C100" s="11" t="s">
        <v>989</v>
      </c>
      <c r="D100" s="25">
        <f>SUMIFS('SCH C-2.2 B'!$P$11:$P$112,'SCH C-2.2 B'!$B$11:$B$112,'SCH C-2.1 B'!$B100)</f>
        <v>812795.94</v>
      </c>
      <c r="E100" s="26">
        <f t="shared" si="21"/>
        <v>1</v>
      </c>
      <c r="F100" s="25">
        <f>SUMIFS('SCH C-2.2 B'!$P$11:$P$112,'SCH C-2.2 B'!$B$11:$B$112,'SCH C-2.1 B'!$B100)</f>
        <v>812795.94</v>
      </c>
      <c r="G100" s="25">
        <f>'SCH D-2 B'!I101</f>
        <v>0</v>
      </c>
      <c r="H100" s="25">
        <f t="shared" si="22"/>
        <v>812795.94</v>
      </c>
    </row>
    <row r="101" spans="1:9" ht="18.95" customHeight="1" x14ac:dyDescent="0.2">
      <c r="A101" s="27">
        <f t="shared" si="23"/>
        <v>59</v>
      </c>
      <c r="B101" s="153"/>
      <c r="C101" s="11" t="s">
        <v>127</v>
      </c>
      <c r="D101" s="37">
        <f>SUM(D94:D100)</f>
        <v>2053751.8</v>
      </c>
      <c r="F101" s="37">
        <f t="shared" ref="F101:H101" si="24">SUM(F94:F100)</f>
        <v>2053751.8</v>
      </c>
      <c r="G101" s="37">
        <f t="shared" si="24"/>
        <v>0</v>
      </c>
      <c r="H101" s="37">
        <f t="shared" si="24"/>
        <v>2053751.8</v>
      </c>
    </row>
    <row r="102" spans="1:9" ht="18.95" customHeight="1" x14ac:dyDescent="0.2">
      <c r="A102" s="27"/>
      <c r="B102" s="153"/>
      <c r="C102" s="11"/>
      <c r="I102" s="41"/>
    </row>
    <row r="103" spans="1:9" ht="18.95" customHeight="1" x14ac:dyDescent="0.2">
      <c r="A103" s="27">
        <f>A101+1</f>
        <v>60</v>
      </c>
      <c r="B103" s="153"/>
      <c r="C103" s="38" t="s">
        <v>162</v>
      </c>
      <c r="I103" s="41"/>
    </row>
    <row r="104" spans="1:9" ht="18.95" customHeight="1" x14ac:dyDescent="0.2">
      <c r="A104" s="27">
        <f>A103+1</f>
        <v>61</v>
      </c>
      <c r="B104" s="153" t="s">
        <v>924</v>
      </c>
      <c r="C104" s="4" t="s">
        <v>979</v>
      </c>
      <c r="D104" s="25">
        <f>SUMIFS('SCH C-2.2 B'!$P$11:$P$112,'SCH C-2.2 B'!$B$11:$B$112,'SCH C-2.1 B'!$B104)</f>
        <v>0</v>
      </c>
      <c r="E104" s="26">
        <f t="shared" ref="E104:E121" si="25">IF(D104=0,1,F104/D104)</f>
        <v>1</v>
      </c>
      <c r="F104" s="25">
        <f>SUMIFS('SCH C-2.2 B'!$P$11:$P$112,'SCH C-2.2 B'!$B$11:$B$112,'SCH C-2.1 B'!$B104)</f>
        <v>0</v>
      </c>
      <c r="G104" s="25">
        <f>'SCH D-2 B'!I105</f>
        <v>0</v>
      </c>
      <c r="H104" s="25">
        <f t="shared" ref="H104:H121" si="26">SUM(F104:G104)</f>
        <v>0</v>
      </c>
      <c r="I104" s="41"/>
    </row>
    <row r="105" spans="1:9" ht="18.95" customHeight="1" x14ac:dyDescent="0.2">
      <c r="A105" s="27">
        <f t="shared" ref="A105:A121" si="27">A104+1</f>
        <v>62</v>
      </c>
      <c r="B105" s="153" t="s">
        <v>925</v>
      </c>
      <c r="C105" s="4" t="s">
        <v>990</v>
      </c>
      <c r="D105" s="25">
        <f>SUMIFS('SCH C-2.2 B'!$P$11:$P$112,'SCH C-2.2 B'!$B$11:$B$112,'SCH C-2.1 B'!$B105)</f>
        <v>623651.19999999995</v>
      </c>
      <c r="E105" s="26">
        <f t="shared" si="25"/>
        <v>1</v>
      </c>
      <c r="F105" s="25">
        <f>SUMIFS('SCH C-2.2 B'!$P$11:$P$112,'SCH C-2.2 B'!$B$11:$B$112,'SCH C-2.1 B'!$B105)</f>
        <v>623651.19999999995</v>
      </c>
      <c r="G105" s="25">
        <f>'SCH D-2 B'!I106</f>
        <v>0</v>
      </c>
      <c r="H105" s="25">
        <f t="shared" si="26"/>
        <v>623651.19999999995</v>
      </c>
      <c r="I105" s="41"/>
    </row>
    <row r="106" spans="1:9" ht="18.95" customHeight="1" x14ac:dyDescent="0.2">
      <c r="A106" s="27">
        <f t="shared" si="27"/>
        <v>63</v>
      </c>
      <c r="B106" s="153" t="s">
        <v>926</v>
      </c>
      <c r="C106" s="4" t="s">
        <v>991</v>
      </c>
      <c r="D106" s="25">
        <f>SUMIFS('SCH C-2.2 B'!$P$11:$P$112,'SCH C-2.2 B'!$B$11:$B$112,'SCH C-2.1 B'!$B106)</f>
        <v>2953911.6599999983</v>
      </c>
      <c r="E106" s="26">
        <f t="shared" si="25"/>
        <v>1</v>
      </c>
      <c r="F106" s="25">
        <f>SUMIFS('SCH C-2.2 B'!$P$11:$P$112,'SCH C-2.2 B'!$B$11:$B$112,'SCH C-2.1 B'!$B106)</f>
        <v>2953911.6599999983</v>
      </c>
      <c r="G106" s="25">
        <f>'SCH D-2 B'!I107</f>
        <v>-43719.709999999992</v>
      </c>
      <c r="H106" s="25">
        <f t="shared" si="26"/>
        <v>2910191.9499999983</v>
      </c>
      <c r="I106" s="41"/>
    </row>
    <row r="107" spans="1:9" ht="18.95" customHeight="1" x14ac:dyDescent="0.2">
      <c r="A107" s="27">
        <f t="shared" si="27"/>
        <v>64</v>
      </c>
      <c r="B107" s="153" t="s">
        <v>927</v>
      </c>
      <c r="C107" s="4" t="s">
        <v>998</v>
      </c>
      <c r="D107" s="25">
        <f>SUMIFS('SCH C-2.2 B'!$P$11:$P$112,'SCH C-2.2 B'!$B$11:$B$112,'SCH C-2.1 B'!$B107)</f>
        <v>780738.42999999993</v>
      </c>
      <c r="E107" s="26">
        <f t="shared" si="25"/>
        <v>1</v>
      </c>
      <c r="F107" s="25">
        <f>SUMIFS('SCH C-2.2 B'!$P$11:$P$112,'SCH C-2.2 B'!$B$11:$B$112,'SCH C-2.1 B'!$B107)</f>
        <v>780738.42999999993</v>
      </c>
      <c r="G107" s="25">
        <f>'SCH D-2 B'!I108</f>
        <v>0</v>
      </c>
      <c r="H107" s="25">
        <f t="shared" si="26"/>
        <v>780738.42999999993</v>
      </c>
      <c r="I107" s="41"/>
    </row>
    <row r="108" spans="1:9" ht="18.95" customHeight="1" x14ac:dyDescent="0.2">
      <c r="A108" s="27">
        <f t="shared" si="27"/>
        <v>65</v>
      </c>
      <c r="B108" s="153" t="s">
        <v>928</v>
      </c>
      <c r="C108" s="4" t="s">
        <v>999</v>
      </c>
      <c r="D108" s="25">
        <f>SUMIFS('SCH C-2.2 B'!$P$11:$P$112,'SCH C-2.2 B'!$B$11:$B$112,'SCH C-2.1 B'!$B108)</f>
        <v>426453.85</v>
      </c>
      <c r="E108" s="26">
        <f t="shared" si="25"/>
        <v>1</v>
      </c>
      <c r="F108" s="25">
        <f>SUMIFS('SCH C-2.2 B'!$P$11:$P$112,'SCH C-2.2 B'!$B$11:$B$112,'SCH C-2.1 B'!$B108)</f>
        <v>426453.85</v>
      </c>
      <c r="G108" s="25">
        <f>'SCH D-2 B'!I109</f>
        <v>0</v>
      </c>
      <c r="H108" s="25">
        <f t="shared" si="26"/>
        <v>426453.85</v>
      </c>
      <c r="I108" s="41"/>
    </row>
    <row r="109" spans="1:9" ht="18.95" customHeight="1" x14ac:dyDescent="0.2">
      <c r="A109" s="27">
        <f t="shared" si="27"/>
        <v>66</v>
      </c>
      <c r="B109" s="153">
        <v>877</v>
      </c>
      <c r="C109" s="4" t="s">
        <v>1000</v>
      </c>
      <c r="D109" s="25">
        <f>SUMIFS('SCH C-2.2 B'!$P$11:$P$112,'SCH C-2.2 B'!$B$11:$B$112,'SCH C-2.1 B'!$B109)</f>
        <v>300884.78999999998</v>
      </c>
      <c r="E109" s="26">
        <f t="shared" si="25"/>
        <v>1</v>
      </c>
      <c r="F109" s="25">
        <f>SUMIFS('SCH C-2.2 B'!$P$11:$P$112,'SCH C-2.2 B'!$B$11:$B$112,'SCH C-2.1 B'!$B109)</f>
        <v>300884.78999999998</v>
      </c>
      <c r="G109" s="25">
        <f>'SCH D-2 B'!I110</f>
        <v>0</v>
      </c>
      <c r="H109" s="25">
        <f t="shared" si="26"/>
        <v>300884.78999999998</v>
      </c>
      <c r="I109" s="41"/>
    </row>
    <row r="110" spans="1:9" ht="18.95" customHeight="1" x14ac:dyDescent="0.2">
      <c r="A110" s="27">
        <f t="shared" si="27"/>
        <v>67</v>
      </c>
      <c r="B110" s="153" t="s">
        <v>929</v>
      </c>
      <c r="C110" s="4" t="s">
        <v>992</v>
      </c>
      <c r="D110" s="25">
        <f>SUMIFS('SCH C-2.2 B'!$P$11:$P$112,'SCH C-2.2 B'!$B$11:$B$112,'SCH C-2.1 B'!$B110)</f>
        <v>1201697.409999999</v>
      </c>
      <c r="E110" s="26">
        <f t="shared" si="25"/>
        <v>1</v>
      </c>
      <c r="F110" s="25">
        <f>SUMIFS('SCH C-2.2 B'!$P$11:$P$112,'SCH C-2.2 B'!$B$11:$B$112,'SCH C-2.1 B'!$B110)</f>
        <v>1201697.409999999</v>
      </c>
      <c r="G110" s="25">
        <f>'SCH D-2 B'!I111</f>
        <v>1141.930000000001</v>
      </c>
      <c r="H110" s="25">
        <f t="shared" si="26"/>
        <v>1202839.3399999989</v>
      </c>
      <c r="I110" s="41"/>
    </row>
    <row r="111" spans="1:9" ht="18.95" customHeight="1" x14ac:dyDescent="0.2">
      <c r="A111" s="27">
        <f t="shared" si="27"/>
        <v>68</v>
      </c>
      <c r="B111" s="153" t="s">
        <v>930</v>
      </c>
      <c r="C111" s="4" t="s">
        <v>993</v>
      </c>
      <c r="D111" s="25">
        <f>SUMIFS('SCH C-2.2 B'!$P$11:$P$112,'SCH C-2.2 B'!$B$11:$B$112,'SCH C-2.1 B'!$B111)</f>
        <v>109046.9699999998</v>
      </c>
      <c r="E111" s="26">
        <f t="shared" si="25"/>
        <v>1</v>
      </c>
      <c r="F111" s="25">
        <f>SUMIFS('SCH C-2.2 B'!$P$11:$P$112,'SCH C-2.2 B'!$B$11:$B$112,'SCH C-2.1 B'!$B111)</f>
        <v>109046.9699999998</v>
      </c>
      <c r="G111" s="25">
        <f>'SCH D-2 B'!I112</f>
        <v>116020.36999999998</v>
      </c>
      <c r="H111" s="25">
        <f t="shared" si="26"/>
        <v>225067.33999999979</v>
      </c>
      <c r="I111" s="41"/>
    </row>
    <row r="112" spans="1:9" ht="18.95" customHeight="1" x14ac:dyDescent="0.2">
      <c r="A112" s="27">
        <f t="shared" si="27"/>
        <v>69</v>
      </c>
      <c r="B112" s="153" t="s">
        <v>931</v>
      </c>
      <c r="C112" s="4" t="s">
        <v>18</v>
      </c>
      <c r="D112" s="25">
        <f>SUMIFS('SCH C-2.2 B'!$P$11:$P$112,'SCH C-2.2 B'!$B$11:$B$112,'SCH C-2.1 B'!$B112)</f>
        <v>2798213.6999999979</v>
      </c>
      <c r="E112" s="26">
        <f t="shared" si="25"/>
        <v>1</v>
      </c>
      <c r="F112" s="25">
        <f>SUMIFS('SCH C-2.2 B'!$P$11:$P$112,'SCH C-2.2 B'!$B$11:$B$112,'SCH C-2.1 B'!$B112)</f>
        <v>2798213.6999999979</v>
      </c>
      <c r="G112" s="25">
        <f>'SCH D-2 B'!I113</f>
        <v>-303127.82</v>
      </c>
      <c r="H112" s="25">
        <f t="shared" si="26"/>
        <v>2495085.879999998</v>
      </c>
      <c r="I112" s="41"/>
    </row>
    <row r="113" spans="1:9" ht="18.95" customHeight="1" x14ac:dyDescent="0.2">
      <c r="A113" s="27">
        <f t="shared" si="27"/>
        <v>70</v>
      </c>
      <c r="B113" s="153" t="s">
        <v>932</v>
      </c>
      <c r="C113" s="4" t="s">
        <v>994</v>
      </c>
      <c r="D113" s="25">
        <f>SUMIFS('SCH C-2.2 B'!$P$11:$P$112,'SCH C-2.2 B'!$B$11:$B$112,'SCH C-2.1 B'!$B113)</f>
        <v>7232.51</v>
      </c>
      <c r="E113" s="26">
        <f t="shared" si="25"/>
        <v>1</v>
      </c>
      <c r="F113" s="25">
        <f>SUMIFS('SCH C-2.2 B'!$P$11:$P$112,'SCH C-2.2 B'!$B$11:$B$112,'SCH C-2.1 B'!$B113)</f>
        <v>7232.51</v>
      </c>
      <c r="G113" s="25">
        <f>'SCH D-2 B'!I114</f>
        <v>0</v>
      </c>
      <c r="H113" s="25">
        <f t="shared" si="26"/>
        <v>7232.51</v>
      </c>
      <c r="I113" s="41"/>
    </row>
    <row r="114" spans="1:9" ht="18.95" customHeight="1" x14ac:dyDescent="0.2">
      <c r="A114" s="27">
        <f t="shared" si="27"/>
        <v>71</v>
      </c>
      <c r="B114" s="153" t="s">
        <v>933</v>
      </c>
      <c r="C114" s="4" t="s">
        <v>16</v>
      </c>
      <c r="D114" s="25">
        <f>SUMIFS('SCH C-2.2 B'!$P$11:$P$112,'SCH C-2.2 B'!$B$11:$B$112,'SCH C-2.1 B'!$B114)</f>
        <v>0</v>
      </c>
      <c r="E114" s="26">
        <f t="shared" si="25"/>
        <v>1</v>
      </c>
      <c r="F114" s="25">
        <f>SUMIFS('SCH C-2.2 B'!$P$11:$P$112,'SCH C-2.2 B'!$B$11:$B$112,'SCH C-2.1 B'!$B114)</f>
        <v>0</v>
      </c>
      <c r="G114" s="25">
        <f>'SCH D-2 B'!I115</f>
        <v>0</v>
      </c>
      <c r="H114" s="25">
        <f t="shared" si="26"/>
        <v>0</v>
      </c>
      <c r="I114" s="41"/>
    </row>
    <row r="115" spans="1:9" ht="18.95" customHeight="1" x14ac:dyDescent="0.2">
      <c r="A115" s="27">
        <f t="shared" si="27"/>
        <v>72</v>
      </c>
      <c r="B115" s="153" t="s">
        <v>934</v>
      </c>
      <c r="C115" s="4" t="s">
        <v>995</v>
      </c>
      <c r="D115" s="25">
        <f>SUMIFS('SCH C-2.2 B'!$P$11:$P$112,'SCH C-2.2 B'!$B$11:$B$112,'SCH C-2.1 B'!$B115)</f>
        <v>-91265.409999999916</v>
      </c>
      <c r="E115" s="26">
        <f t="shared" si="25"/>
        <v>1</v>
      </c>
      <c r="F115" s="25">
        <f>SUMIFS('SCH C-2.2 B'!$P$11:$P$112,'SCH C-2.2 B'!$B$11:$B$112,'SCH C-2.1 B'!$B115)</f>
        <v>-91265.409999999916</v>
      </c>
      <c r="G115" s="25">
        <f>'SCH D-2 B'!I116</f>
        <v>0</v>
      </c>
      <c r="H115" s="25">
        <f t="shared" si="26"/>
        <v>-91265.409999999916</v>
      </c>
      <c r="I115" s="41"/>
    </row>
    <row r="116" spans="1:9" ht="18.95" customHeight="1" x14ac:dyDescent="0.2">
      <c r="A116" s="27">
        <f t="shared" si="27"/>
        <v>73</v>
      </c>
      <c r="B116" s="153" t="s">
        <v>935</v>
      </c>
      <c r="C116" s="4" t="s">
        <v>996</v>
      </c>
      <c r="D116" s="25">
        <f>SUMIFS('SCH C-2.2 B'!$P$11:$P$112,'SCH C-2.2 B'!$B$11:$B$112,'SCH C-2.1 B'!$B116)</f>
        <v>9906340.6399999894</v>
      </c>
      <c r="E116" s="26">
        <f t="shared" si="25"/>
        <v>1</v>
      </c>
      <c r="F116" s="25">
        <f>SUMIFS('SCH C-2.2 B'!$P$11:$P$112,'SCH C-2.2 B'!$B$11:$B$112,'SCH C-2.1 B'!$B116)</f>
        <v>9906340.6399999894</v>
      </c>
      <c r="G116" s="25">
        <f>'SCH D-2 B'!I117</f>
        <v>327174</v>
      </c>
      <c r="H116" s="25">
        <f t="shared" si="26"/>
        <v>10233514.639999989</v>
      </c>
      <c r="I116" s="41"/>
    </row>
    <row r="117" spans="1:9" ht="18.95" customHeight="1" x14ac:dyDescent="0.2">
      <c r="A117" s="27">
        <f t="shared" si="27"/>
        <v>74</v>
      </c>
      <c r="B117" s="153" t="s">
        <v>936</v>
      </c>
      <c r="C117" s="4" t="s">
        <v>997</v>
      </c>
      <c r="D117" s="25">
        <f>SUMIFS('SCH C-2.2 B'!$P$11:$P$112,'SCH C-2.2 B'!$B$11:$B$112,'SCH C-2.1 B'!$B117)</f>
        <v>133420.43</v>
      </c>
      <c r="E117" s="26">
        <f t="shared" si="25"/>
        <v>1</v>
      </c>
      <c r="F117" s="25">
        <f>SUMIFS('SCH C-2.2 B'!$P$11:$P$112,'SCH C-2.2 B'!$B$11:$B$112,'SCH C-2.1 B'!$B117)</f>
        <v>133420.43</v>
      </c>
      <c r="G117" s="25">
        <f>'SCH D-2 B'!I118</f>
        <v>0</v>
      </c>
      <c r="H117" s="25">
        <f t="shared" si="26"/>
        <v>133420.43</v>
      </c>
      <c r="I117" s="41"/>
    </row>
    <row r="118" spans="1:9" ht="18.95" customHeight="1" x14ac:dyDescent="0.2">
      <c r="A118" s="27">
        <f t="shared" si="27"/>
        <v>75</v>
      </c>
      <c r="B118" s="153" t="s">
        <v>937</v>
      </c>
      <c r="C118" s="4" t="s">
        <v>1001</v>
      </c>
      <c r="D118" s="25">
        <f>SUMIFS('SCH C-2.2 B'!$P$11:$P$112,'SCH C-2.2 B'!$B$11:$B$112,'SCH C-2.1 B'!$B118)</f>
        <v>293137.90999999997</v>
      </c>
      <c r="E118" s="26">
        <f t="shared" si="25"/>
        <v>1</v>
      </c>
      <c r="F118" s="25">
        <f>SUMIFS('SCH C-2.2 B'!$P$11:$P$112,'SCH C-2.2 B'!$B$11:$B$112,'SCH C-2.1 B'!$B118)</f>
        <v>293137.90999999997</v>
      </c>
      <c r="G118" s="25">
        <f>'SCH D-2 B'!I119</f>
        <v>0</v>
      </c>
      <c r="H118" s="25">
        <f t="shared" si="26"/>
        <v>293137.90999999997</v>
      </c>
      <c r="I118" s="41"/>
    </row>
    <row r="119" spans="1:9" ht="18.95" customHeight="1" x14ac:dyDescent="0.2">
      <c r="A119" s="27">
        <f t="shared" si="27"/>
        <v>76</v>
      </c>
      <c r="B119" s="153">
        <v>891</v>
      </c>
      <c r="C119" s="4" t="s">
        <v>1002</v>
      </c>
      <c r="D119" s="25">
        <f>SUMIFS('SCH C-2.2 B'!$P$11:$P$112,'SCH C-2.2 B'!$B$11:$B$112,'SCH C-2.1 B'!$B119)</f>
        <v>452284.92</v>
      </c>
      <c r="E119" s="26">
        <f t="shared" si="25"/>
        <v>1</v>
      </c>
      <c r="F119" s="25">
        <f>SUMIFS('SCH C-2.2 B'!$P$11:$P$112,'SCH C-2.2 B'!$B$11:$B$112,'SCH C-2.1 B'!$B119)</f>
        <v>452284.92</v>
      </c>
      <c r="G119" s="25">
        <f>'SCH D-2 B'!I120</f>
        <v>0</v>
      </c>
      <c r="H119" s="25">
        <f t="shared" si="26"/>
        <v>452284.92</v>
      </c>
      <c r="I119" s="41"/>
    </row>
    <row r="120" spans="1:9" ht="18.95" customHeight="1" x14ac:dyDescent="0.2">
      <c r="A120" s="27">
        <f t="shared" si="27"/>
        <v>77</v>
      </c>
      <c r="B120" s="153" t="s">
        <v>938</v>
      </c>
      <c r="C120" s="4" t="s">
        <v>1003</v>
      </c>
      <c r="D120" s="25">
        <f>SUMIFS('SCH C-2.2 B'!$P$11:$P$112,'SCH C-2.2 B'!$B$11:$B$112,'SCH C-2.1 B'!$B120)</f>
        <v>2806080.41</v>
      </c>
      <c r="E120" s="26">
        <f t="shared" si="25"/>
        <v>1</v>
      </c>
      <c r="F120" s="25">
        <f>SUMIFS('SCH C-2.2 B'!$P$11:$P$112,'SCH C-2.2 B'!$B$11:$B$112,'SCH C-2.1 B'!$B120)</f>
        <v>2806080.41</v>
      </c>
      <c r="G120" s="25">
        <f>'SCH D-2 B'!I121</f>
        <v>-1118807.04</v>
      </c>
      <c r="H120" s="25">
        <f t="shared" si="26"/>
        <v>1687273.37</v>
      </c>
      <c r="I120" s="41"/>
    </row>
    <row r="121" spans="1:9" ht="18.95" customHeight="1" x14ac:dyDescent="0.2">
      <c r="A121" s="27">
        <f t="shared" si="27"/>
        <v>78</v>
      </c>
      <c r="B121" s="153" t="s">
        <v>939</v>
      </c>
      <c r="C121" s="4" t="s">
        <v>1004</v>
      </c>
      <c r="D121" s="25">
        <f>SUMIFS('SCH C-2.2 B'!$P$11:$P$112,'SCH C-2.2 B'!$B$11:$B$112,'SCH C-2.1 B'!$B121)</f>
        <v>0</v>
      </c>
      <c r="E121" s="26">
        <f t="shared" si="25"/>
        <v>1</v>
      </c>
      <c r="F121" s="25">
        <f>SUMIFS('SCH C-2.2 B'!$P$11:$P$112,'SCH C-2.2 B'!$B$11:$B$112,'SCH C-2.1 B'!$B121)</f>
        <v>0</v>
      </c>
      <c r="G121" s="25">
        <f>'SCH D-2 B'!I122</f>
        <v>0</v>
      </c>
      <c r="H121" s="25">
        <f t="shared" si="26"/>
        <v>0</v>
      </c>
      <c r="I121" s="41"/>
    </row>
    <row r="122" spans="1:9" s="17" customFormat="1" ht="20.100000000000001" customHeight="1" x14ac:dyDescent="0.2">
      <c r="A122" s="325" t="str">
        <f>$A$1</f>
        <v>LOUISVILLE GAS AND ELECTRIC COMPANY</v>
      </c>
      <c r="B122" s="325"/>
      <c r="C122" s="325"/>
      <c r="D122" s="325"/>
      <c r="E122" s="325"/>
      <c r="F122" s="325"/>
      <c r="G122" s="325"/>
      <c r="H122" s="325"/>
      <c r="I122" s="325"/>
    </row>
    <row r="123" spans="1:9" s="17" customFormat="1" ht="20.100000000000001" customHeight="1" x14ac:dyDescent="0.2">
      <c r="A123" s="325" t="str">
        <f>$A$2</f>
        <v>CASE NO. 2014-00372 - GAS OPERATIONS - RESPONSE TO PSC 2-89 (SLIPPAGE FACTOR 97.728%)</v>
      </c>
      <c r="B123" s="325"/>
      <c r="C123" s="325"/>
      <c r="D123" s="325"/>
      <c r="E123" s="325"/>
      <c r="F123" s="325"/>
      <c r="G123" s="325"/>
      <c r="H123" s="325"/>
      <c r="I123" s="325"/>
    </row>
    <row r="124" spans="1:9" s="17" customFormat="1" ht="20.100000000000001" customHeight="1" x14ac:dyDescent="0.2">
      <c r="A124" s="325" t="s">
        <v>149</v>
      </c>
      <c r="B124" s="325"/>
      <c r="C124" s="325"/>
      <c r="D124" s="325"/>
      <c r="E124" s="325"/>
      <c r="F124" s="325"/>
      <c r="G124" s="325"/>
      <c r="H124" s="325"/>
      <c r="I124" s="325"/>
    </row>
    <row r="125" spans="1:9" s="17" customFormat="1" ht="20.100000000000001" customHeight="1" x14ac:dyDescent="0.2">
      <c r="A125" s="325" t="str">
        <f>$A$4</f>
        <v>FOR THE 12 MONTHS ENDED FEBRUARY 28, 2015</v>
      </c>
      <c r="B125" s="325"/>
      <c r="C125" s="325"/>
      <c r="D125" s="325"/>
      <c r="E125" s="325"/>
      <c r="F125" s="325"/>
      <c r="G125" s="325"/>
      <c r="H125" s="325"/>
      <c r="I125" s="325"/>
    </row>
    <row r="126" spans="1:9" s="17" customFormat="1" ht="20.100000000000001" customHeight="1" x14ac:dyDescent="0.2">
      <c r="A126" s="29"/>
      <c r="B126" s="29"/>
      <c r="C126" s="29"/>
      <c r="D126" s="29"/>
      <c r="E126" s="29"/>
      <c r="F126" s="29"/>
      <c r="G126" s="89"/>
      <c r="H126" s="89"/>
      <c r="I126" s="29"/>
    </row>
    <row r="127" spans="1:9" s="17" customFormat="1" ht="20.100000000000001" customHeight="1" x14ac:dyDescent="0.2">
      <c r="A127" s="19" t="s">
        <v>138</v>
      </c>
      <c r="B127" s="19"/>
      <c r="I127" s="20" t="s">
        <v>148</v>
      </c>
    </row>
    <row r="128" spans="1:9" s="17" customFormat="1" ht="20.100000000000001" customHeight="1" x14ac:dyDescent="0.2">
      <c r="A128" s="17" t="str">
        <f>$A$7</f>
        <v>TYPE OF FILING: __X__ ORIGINAL  _____ UPDATED  _____ REVISED</v>
      </c>
      <c r="I128" s="20" t="s">
        <v>1132</v>
      </c>
    </row>
    <row r="129" spans="1:9" s="17" customFormat="1" ht="20.100000000000001" customHeight="1" x14ac:dyDescent="0.2">
      <c r="A129" s="19" t="s">
        <v>139</v>
      </c>
      <c r="B129" s="19"/>
      <c r="F129" s="19"/>
      <c r="G129" s="19"/>
      <c r="H129" s="19"/>
      <c r="I129" s="21" t="str">
        <f>$I$8</f>
        <v>WITNESS:   K. W. BLAKE</v>
      </c>
    </row>
    <row r="130" spans="1:9" s="17" customFormat="1" ht="20.100000000000001" customHeight="1" x14ac:dyDescent="0.2"/>
    <row r="131" spans="1:9" ht="58.5" customHeight="1" x14ac:dyDescent="0.2">
      <c r="A131" s="32" t="s">
        <v>140</v>
      </c>
      <c r="B131" s="32" t="s">
        <v>141</v>
      </c>
      <c r="C131" s="33" t="s">
        <v>145</v>
      </c>
      <c r="D131" s="32" t="s">
        <v>144</v>
      </c>
      <c r="E131" s="32" t="s">
        <v>142</v>
      </c>
      <c r="F131" s="32" t="s">
        <v>146</v>
      </c>
      <c r="G131" s="32" t="s">
        <v>323</v>
      </c>
      <c r="H131" s="32" t="s">
        <v>188</v>
      </c>
      <c r="I131" s="32" t="s">
        <v>147</v>
      </c>
    </row>
    <row r="132" spans="1:9" ht="18.95" customHeight="1" x14ac:dyDescent="0.2">
      <c r="A132" s="28"/>
      <c r="B132" s="28"/>
      <c r="C132" s="24"/>
      <c r="D132" s="34" t="s">
        <v>113</v>
      </c>
      <c r="E132" s="34" t="s">
        <v>114</v>
      </c>
      <c r="F132" s="34" t="s">
        <v>150</v>
      </c>
      <c r="G132" s="34" t="s">
        <v>151</v>
      </c>
      <c r="H132" s="34" t="s">
        <v>287</v>
      </c>
      <c r="I132" s="34" t="s">
        <v>115</v>
      </c>
    </row>
    <row r="133" spans="1:9" ht="23.1" customHeight="1" x14ac:dyDescent="0.2">
      <c r="A133" s="23"/>
      <c r="B133" s="23"/>
      <c r="C133" s="30"/>
      <c r="D133" s="31" t="s">
        <v>143</v>
      </c>
      <c r="E133" s="31"/>
      <c r="F133" s="31" t="s">
        <v>143</v>
      </c>
      <c r="G133" s="31" t="s">
        <v>143</v>
      </c>
      <c r="H133" s="31" t="s">
        <v>143</v>
      </c>
      <c r="I133" s="31" t="str">
        <f>$I$12</f>
        <v>ALL GAS 100%</v>
      </c>
    </row>
    <row r="134" spans="1:9" ht="18.95" customHeight="1" x14ac:dyDescent="0.2">
      <c r="A134" s="27">
        <f>A116+1</f>
        <v>74</v>
      </c>
      <c r="B134" s="153" t="s">
        <v>940</v>
      </c>
      <c r="C134" s="4" t="s">
        <v>985</v>
      </c>
      <c r="D134" s="25">
        <f>SUMIFS('SCH C-2.2 B'!$P$11:$P$112,'SCH C-2.2 B'!$B$11:$B$112,'SCH C-2.1 B'!$B134)</f>
        <v>265439.47999999986</v>
      </c>
      <c r="E134" s="26">
        <f t="shared" ref="E134" si="28">IF(D134=0,0,F134/D134)</f>
        <v>1</v>
      </c>
      <c r="F134" s="25">
        <f>SUMIFS('SCH C-2.2 B'!$P$11:$P$112,'SCH C-2.2 B'!$B$11:$B$112,'SCH C-2.1 B'!$B134)</f>
        <v>265439.47999999986</v>
      </c>
      <c r="G134" s="25">
        <f>'SCH D-2 B'!I135</f>
        <v>0</v>
      </c>
      <c r="H134" s="25">
        <f t="shared" ref="H134" si="29">SUM(F134:G134)</f>
        <v>265439.47999999986</v>
      </c>
      <c r="I134" s="41"/>
    </row>
    <row r="135" spans="1:9" ht="18.95" customHeight="1" x14ac:dyDescent="0.2">
      <c r="A135" s="27">
        <f>A134+1</f>
        <v>75</v>
      </c>
      <c r="B135" s="153"/>
      <c r="C135" s="11" t="s">
        <v>128</v>
      </c>
      <c r="D135" s="37">
        <f>SUM(D104:D121,D134)</f>
        <v>22967268.899999987</v>
      </c>
      <c r="F135" s="37">
        <f t="shared" ref="F135:H135" si="30">SUM(F104:F121,F134)</f>
        <v>22967268.899999987</v>
      </c>
      <c r="G135" s="37">
        <f t="shared" si="30"/>
        <v>-1021318.27</v>
      </c>
      <c r="H135" s="37">
        <f t="shared" si="30"/>
        <v>21945950.629999984</v>
      </c>
      <c r="I135" s="41"/>
    </row>
    <row r="136" spans="1:9" ht="18.95" customHeight="1" x14ac:dyDescent="0.2">
      <c r="B136" s="153"/>
      <c r="C136" s="4"/>
      <c r="I136" s="41"/>
    </row>
    <row r="137" spans="1:9" ht="18.95" customHeight="1" x14ac:dyDescent="0.2">
      <c r="A137" s="27">
        <f>A135+1</f>
        <v>76</v>
      </c>
      <c r="B137" s="153"/>
      <c r="C137" s="38" t="s">
        <v>163</v>
      </c>
      <c r="I137" s="41"/>
    </row>
    <row r="138" spans="1:9" ht="18.95" customHeight="1" x14ac:dyDescent="0.2">
      <c r="A138" s="27">
        <f>A137+1</f>
        <v>77</v>
      </c>
      <c r="B138" s="153">
        <v>901</v>
      </c>
      <c r="C138" s="4" t="s">
        <v>23</v>
      </c>
      <c r="D138" s="25">
        <f>SUMIFS('SCH C-2.2 B'!$P$11:$P$112,'SCH C-2.2 B'!$B$11:$B$112,'SCH C-2.1 B'!$B138)</f>
        <v>897761.73149999999</v>
      </c>
      <c r="E138" s="26">
        <f t="shared" ref="E138:E142" si="31">IF(D138=0,0,F138/D138)</f>
        <v>1</v>
      </c>
      <c r="F138" s="25">
        <f>SUMIFS('SCH C-2.2 B'!$P$11:$P$112,'SCH C-2.2 B'!$B$11:$B$112,'SCH C-2.1 B'!$B138)</f>
        <v>897761.73149999999</v>
      </c>
      <c r="G138" s="25">
        <f>'SCH D-2 B'!I139</f>
        <v>0</v>
      </c>
      <c r="H138" s="25">
        <f t="shared" ref="H138:H142" si="32">SUM(F138:G138)</f>
        <v>897761.73149999999</v>
      </c>
      <c r="I138" s="41"/>
    </row>
    <row r="139" spans="1:9" ht="18.95" customHeight="1" x14ac:dyDescent="0.2">
      <c r="A139" s="27">
        <f t="shared" ref="A139:A143" si="33">A138+1</f>
        <v>78</v>
      </c>
      <c r="B139" s="153">
        <v>902</v>
      </c>
      <c r="C139" s="4" t="s">
        <v>19</v>
      </c>
      <c r="D139" s="25">
        <f>SUMIFS('SCH C-2.2 B'!$P$11:$P$112,'SCH C-2.2 B'!$B$11:$B$112,'SCH C-2.1 B'!$B139)</f>
        <v>1944742.023</v>
      </c>
      <c r="E139" s="26">
        <f t="shared" si="31"/>
        <v>1</v>
      </c>
      <c r="F139" s="25">
        <f>SUMIFS('SCH C-2.2 B'!$P$11:$P$112,'SCH C-2.2 B'!$B$11:$B$112,'SCH C-2.1 B'!$B139)</f>
        <v>1944742.023</v>
      </c>
      <c r="G139" s="25">
        <f>'SCH D-2 B'!I140</f>
        <v>0</v>
      </c>
      <c r="H139" s="25">
        <f t="shared" si="32"/>
        <v>1944742.023</v>
      </c>
      <c r="I139" s="41"/>
    </row>
    <row r="140" spans="1:9" ht="18.95" customHeight="1" x14ac:dyDescent="0.2">
      <c r="A140" s="27">
        <f>A139+1</f>
        <v>79</v>
      </c>
      <c r="B140" s="153">
        <v>903</v>
      </c>
      <c r="C140" s="4" t="s">
        <v>20</v>
      </c>
      <c r="D140" s="25">
        <f>SUMIFS('SCH C-2.2 B'!$P$11:$P$112,'SCH C-2.2 B'!$B$11:$B$112,'SCH C-2.1 B'!$B140)</f>
        <v>4564604.0924999975</v>
      </c>
      <c r="E140" s="26">
        <f t="shared" si="31"/>
        <v>1</v>
      </c>
      <c r="F140" s="25">
        <f>SUMIFS('SCH C-2.2 B'!$P$11:$P$112,'SCH C-2.2 B'!$B$11:$B$112,'SCH C-2.1 B'!$B140)</f>
        <v>4564604.0924999975</v>
      </c>
      <c r="G140" s="25">
        <f>'SCH D-2 B'!I141</f>
        <v>0</v>
      </c>
      <c r="H140" s="25">
        <f t="shared" si="32"/>
        <v>4564604.0924999975</v>
      </c>
      <c r="I140" s="41"/>
    </row>
    <row r="141" spans="1:9" ht="18.95" customHeight="1" x14ac:dyDescent="0.2">
      <c r="A141" s="27">
        <f t="shared" si="33"/>
        <v>80</v>
      </c>
      <c r="B141" s="153">
        <v>904</v>
      </c>
      <c r="C141" s="4" t="s">
        <v>21</v>
      </c>
      <c r="D141" s="25">
        <f>SUMIFS('SCH C-2.2 B'!$P$11:$P$112,'SCH C-2.2 B'!$B$11:$B$112,'SCH C-2.1 B'!$B141)</f>
        <v>2062825.1899999985</v>
      </c>
      <c r="E141" s="26">
        <f t="shared" si="31"/>
        <v>1</v>
      </c>
      <c r="F141" s="25">
        <f>SUMIFS('SCH C-2.2 B'!$P$11:$P$112,'SCH C-2.2 B'!$B$11:$B$112,'SCH C-2.1 B'!$B141)</f>
        <v>2062825.1899999985</v>
      </c>
      <c r="G141" s="25">
        <f>'SCH D-2 B'!I142</f>
        <v>-464049.57</v>
      </c>
      <c r="H141" s="25">
        <f t="shared" si="32"/>
        <v>1598775.6199999985</v>
      </c>
      <c r="I141" s="41"/>
    </row>
    <row r="142" spans="1:9" ht="18.95" customHeight="1" x14ac:dyDescent="0.2">
      <c r="A142" s="27">
        <f t="shared" si="33"/>
        <v>81</v>
      </c>
      <c r="B142" s="153">
        <v>905</v>
      </c>
      <c r="C142" s="4" t="s">
        <v>22</v>
      </c>
      <c r="D142" s="25">
        <f>SUMIFS('SCH C-2.2 B'!$P$11:$P$112,'SCH C-2.2 B'!$B$11:$B$112,'SCH C-2.1 B'!$B142)</f>
        <v>2989.3021332857179</v>
      </c>
      <c r="E142" s="26">
        <f t="shared" si="31"/>
        <v>1</v>
      </c>
      <c r="F142" s="25">
        <f>SUMIFS('SCH C-2.2 B'!$P$11:$P$112,'SCH C-2.2 B'!$B$11:$B$112,'SCH C-2.1 B'!$B142)</f>
        <v>2989.3021332857179</v>
      </c>
      <c r="G142" s="25">
        <f>'SCH D-2 B'!I143</f>
        <v>0</v>
      </c>
      <c r="H142" s="25">
        <f t="shared" si="32"/>
        <v>2989.3021332857179</v>
      </c>
      <c r="I142" s="41"/>
    </row>
    <row r="143" spans="1:9" ht="18.95" customHeight="1" x14ac:dyDescent="0.2">
      <c r="A143" s="27">
        <f t="shared" si="33"/>
        <v>82</v>
      </c>
      <c r="B143" s="153"/>
      <c r="C143" s="11" t="s">
        <v>164</v>
      </c>
      <c r="D143" s="37">
        <f>SUM(D138:D142)</f>
        <v>9472922.3391332831</v>
      </c>
      <c r="F143" s="37">
        <f>SUM(F138:F142)</f>
        <v>9472922.3391332831</v>
      </c>
      <c r="G143" s="37">
        <f>SUM(G138:G142)</f>
        <v>-464049.57</v>
      </c>
      <c r="H143" s="37">
        <f>SUM(H138:H142)</f>
        <v>9008872.7691332828</v>
      </c>
      <c r="I143" s="41"/>
    </row>
    <row r="144" spans="1:9" ht="18.95" customHeight="1" x14ac:dyDescent="0.2">
      <c r="B144" s="153"/>
      <c r="C144" s="4"/>
      <c r="I144" s="41"/>
    </row>
    <row r="145" spans="1:9" ht="18.95" customHeight="1" x14ac:dyDescent="0.2">
      <c r="A145" s="27">
        <f>A143+1</f>
        <v>83</v>
      </c>
      <c r="B145" s="153"/>
      <c r="C145" s="38" t="s">
        <v>165</v>
      </c>
      <c r="I145" s="41"/>
    </row>
    <row r="146" spans="1:9" ht="18.95" customHeight="1" x14ac:dyDescent="0.2">
      <c r="A146" s="27">
        <f>A145+1</f>
        <v>84</v>
      </c>
      <c r="B146" s="153">
        <v>907</v>
      </c>
      <c r="C146" s="4" t="s">
        <v>24</v>
      </c>
      <c r="D146" s="25">
        <f>SUMIFS('SCH C-2.2 B'!$P$11:$P$112,'SCH C-2.2 B'!$B$11:$B$112,'SCH C-2.1 B'!$B146)</f>
        <v>86060.251199999897</v>
      </c>
      <c r="E146" s="26">
        <f t="shared" ref="E146:E149" si="34">IF(D146=0,0,F146/D146)</f>
        <v>1</v>
      </c>
      <c r="F146" s="25">
        <f>SUMIFS('SCH C-2.2 B'!$P$11:$P$112,'SCH C-2.2 B'!$B$11:$B$112,'SCH C-2.1 B'!$B146)</f>
        <v>86060.251199999897</v>
      </c>
      <c r="G146" s="25">
        <f>'SCH D-2 B'!I147</f>
        <v>0</v>
      </c>
      <c r="H146" s="25">
        <f t="shared" ref="H146:H149" si="35">SUM(F146:G146)</f>
        <v>86060.251199999897</v>
      </c>
      <c r="I146" s="41"/>
    </row>
    <row r="147" spans="1:9" ht="18.95" customHeight="1" x14ac:dyDescent="0.2">
      <c r="A147" s="27">
        <f t="shared" ref="A147:A150" si="36">A146+1</f>
        <v>85</v>
      </c>
      <c r="B147" s="153">
        <v>908</v>
      </c>
      <c r="C147" s="4" t="s">
        <v>25</v>
      </c>
      <c r="D147" s="25">
        <f>SUMIFS('SCH C-2.2 B'!$P$11:$P$112,'SCH C-2.2 B'!$B$11:$B$112,'SCH C-2.1 B'!$B147)</f>
        <v>3501924.1089783912</v>
      </c>
      <c r="E147" s="26">
        <f t="shared" si="34"/>
        <v>1</v>
      </c>
      <c r="F147" s="25">
        <f>SUMIFS('SCH C-2.2 B'!$P$11:$P$112,'SCH C-2.2 B'!$B$11:$B$112,'SCH C-2.1 B'!$B147)</f>
        <v>3501924.1089783912</v>
      </c>
      <c r="G147" s="25">
        <f>'SCH D-2 B'!I148</f>
        <v>-3188365.8099999996</v>
      </c>
      <c r="H147" s="25">
        <f t="shared" si="35"/>
        <v>313558.29897839157</v>
      </c>
      <c r="I147" s="41"/>
    </row>
    <row r="148" spans="1:9" ht="18.95" customHeight="1" x14ac:dyDescent="0.2">
      <c r="A148" s="27">
        <f t="shared" si="36"/>
        <v>86</v>
      </c>
      <c r="B148" s="153">
        <v>909</v>
      </c>
      <c r="C148" s="4" t="s">
        <v>26</v>
      </c>
      <c r="D148" s="25">
        <f>SUMIFS('SCH C-2.2 B'!$P$11:$P$112,'SCH C-2.2 B'!$B$11:$B$112,'SCH C-2.1 B'!$B148)</f>
        <v>50589.999999999913</v>
      </c>
      <c r="E148" s="26">
        <f t="shared" si="34"/>
        <v>1</v>
      </c>
      <c r="F148" s="25">
        <f>SUMIFS('SCH C-2.2 B'!$P$11:$P$112,'SCH C-2.2 B'!$B$11:$B$112,'SCH C-2.1 B'!$B148)</f>
        <v>50589.999999999913</v>
      </c>
      <c r="G148" s="25">
        <f>'SCH D-2 B'!I149</f>
        <v>0</v>
      </c>
      <c r="H148" s="25">
        <f t="shared" si="35"/>
        <v>50589.999999999913</v>
      </c>
      <c r="I148" s="41"/>
    </row>
    <row r="149" spans="1:9" ht="18.95" customHeight="1" x14ac:dyDescent="0.2">
      <c r="A149" s="27">
        <f t="shared" si="36"/>
        <v>87</v>
      </c>
      <c r="B149" s="153">
        <v>910</v>
      </c>
      <c r="C149" s="4" t="s">
        <v>27</v>
      </c>
      <c r="D149" s="25">
        <f>SUMIFS('SCH C-2.2 B'!$P$11:$P$112,'SCH C-2.2 B'!$B$11:$B$112,'SCH C-2.1 B'!$B149)</f>
        <v>163956.00479999979</v>
      </c>
      <c r="E149" s="26">
        <f t="shared" si="34"/>
        <v>1</v>
      </c>
      <c r="F149" s="25">
        <f>SUMIFS('SCH C-2.2 B'!$P$11:$P$112,'SCH C-2.2 B'!$B$11:$B$112,'SCH C-2.1 B'!$B149)</f>
        <v>163956.00479999979</v>
      </c>
      <c r="G149" s="25">
        <f>'SCH D-2 B'!I150</f>
        <v>0</v>
      </c>
      <c r="H149" s="25">
        <f t="shared" si="35"/>
        <v>163956.00479999979</v>
      </c>
      <c r="I149" s="41"/>
    </row>
    <row r="150" spans="1:9" ht="18.95" customHeight="1" x14ac:dyDescent="0.2">
      <c r="A150" s="27">
        <f t="shared" si="36"/>
        <v>88</v>
      </c>
      <c r="B150" s="153"/>
      <c r="C150" s="11" t="s">
        <v>166</v>
      </c>
      <c r="D150" s="37">
        <f>SUM(D146:D149)</f>
        <v>3802530.3649783907</v>
      </c>
      <c r="F150" s="37">
        <f>SUM(F146:F149)</f>
        <v>3802530.3649783907</v>
      </c>
      <c r="G150" s="37">
        <f>SUM(G146:G149)</f>
        <v>-3188365.8099999996</v>
      </c>
      <c r="H150" s="37">
        <f>SUM(H146:H149)</f>
        <v>614164.55497839116</v>
      </c>
      <c r="I150" s="41"/>
    </row>
    <row r="151" spans="1:9" ht="18.95" customHeight="1" x14ac:dyDescent="0.2">
      <c r="A151" s="27"/>
      <c r="B151" s="153"/>
      <c r="C151" s="4"/>
      <c r="I151" s="41"/>
    </row>
    <row r="152" spans="1:9" ht="18.95" customHeight="1" x14ac:dyDescent="0.2">
      <c r="A152" s="27">
        <f>A150+1</f>
        <v>89</v>
      </c>
      <c r="B152" s="153"/>
      <c r="C152" s="38" t="s">
        <v>167</v>
      </c>
      <c r="I152" s="41"/>
    </row>
    <row r="153" spans="1:9" ht="18.95" customHeight="1" x14ac:dyDescent="0.2">
      <c r="A153" s="27">
        <f>A152+1</f>
        <v>90</v>
      </c>
      <c r="B153" s="153">
        <v>911</v>
      </c>
      <c r="C153" s="4" t="s">
        <v>28</v>
      </c>
      <c r="D153" s="25">
        <f>SUMIFS('SCH C-2.2 B'!$P$11:$P$112,'SCH C-2.2 B'!$B$11:$B$112,'SCH C-2.1 B'!$B153)</f>
        <v>0</v>
      </c>
      <c r="E153" s="26">
        <f t="shared" ref="E153:E156" si="37">IF(D153=0,1,F153/D153)</f>
        <v>1</v>
      </c>
      <c r="F153" s="25">
        <f>SUMIFS('SCH C-2.2 B'!$P$11:$P$112,'SCH C-2.2 B'!$B$11:$B$112,'SCH C-2.1 B'!$B153)</f>
        <v>0</v>
      </c>
      <c r="G153" s="25">
        <f>'SCH D-2 B'!I154</f>
        <v>0</v>
      </c>
      <c r="H153" s="25">
        <f t="shared" ref="H153:H156" si="38">SUM(F153:G153)</f>
        <v>0</v>
      </c>
      <c r="I153" s="41"/>
    </row>
    <row r="154" spans="1:9" ht="18.95" customHeight="1" x14ac:dyDescent="0.2">
      <c r="A154" s="27">
        <f t="shared" ref="A154:A157" si="39">A153+1</f>
        <v>91</v>
      </c>
      <c r="B154" s="153">
        <v>912</v>
      </c>
      <c r="C154" s="4" t="s">
        <v>29</v>
      </c>
      <c r="D154" s="25">
        <f>SUMIFS('SCH C-2.2 B'!$P$11:$P$112,'SCH C-2.2 B'!$B$11:$B$112,'SCH C-2.1 B'!$B154)</f>
        <v>0</v>
      </c>
      <c r="E154" s="26">
        <f t="shared" si="37"/>
        <v>1</v>
      </c>
      <c r="F154" s="25">
        <f>SUMIFS('SCH C-2.2 B'!$P$11:$P$112,'SCH C-2.2 B'!$B$11:$B$112,'SCH C-2.1 B'!$B154)</f>
        <v>0</v>
      </c>
      <c r="G154" s="25">
        <f>'SCH D-2 B'!I155</f>
        <v>0</v>
      </c>
      <c r="H154" s="25">
        <f t="shared" si="38"/>
        <v>0</v>
      </c>
      <c r="I154" s="41"/>
    </row>
    <row r="155" spans="1:9" ht="18.95" customHeight="1" x14ac:dyDescent="0.2">
      <c r="A155" s="27">
        <f t="shared" si="39"/>
        <v>92</v>
      </c>
      <c r="B155" s="153">
        <v>913</v>
      </c>
      <c r="C155" s="4" t="s">
        <v>30</v>
      </c>
      <c r="D155" s="25">
        <f>SUMIFS('SCH C-2.2 B'!$P$11:$P$112,'SCH C-2.2 B'!$B$11:$B$112,'SCH C-2.1 B'!$B155)</f>
        <v>946.03999999991902</v>
      </c>
      <c r="E155" s="26">
        <f t="shared" si="37"/>
        <v>1</v>
      </c>
      <c r="F155" s="25">
        <f>SUMIFS('SCH C-2.2 B'!$P$11:$P$112,'SCH C-2.2 B'!$B$11:$B$112,'SCH C-2.1 B'!$B155)</f>
        <v>946.03999999991902</v>
      </c>
      <c r="G155" s="25">
        <f>'SCH D-2 B'!I156</f>
        <v>0</v>
      </c>
      <c r="H155" s="25">
        <f t="shared" si="38"/>
        <v>946.03999999991902</v>
      </c>
      <c r="I155" s="41"/>
    </row>
    <row r="156" spans="1:9" ht="18.95" customHeight="1" x14ac:dyDescent="0.2">
      <c r="A156" s="27">
        <f t="shared" si="39"/>
        <v>93</v>
      </c>
      <c r="B156" s="153">
        <v>916</v>
      </c>
      <c r="C156" s="4" t="s">
        <v>31</v>
      </c>
      <c r="D156" s="25">
        <f>SUMIFS('SCH C-2.2 B'!$P$11:$P$112,'SCH C-2.2 B'!$B$11:$B$112,'SCH C-2.1 B'!$B156)</f>
        <v>0</v>
      </c>
      <c r="E156" s="26">
        <f t="shared" si="37"/>
        <v>1</v>
      </c>
      <c r="F156" s="25">
        <f>SUMIFS('SCH C-2.2 B'!$P$11:$P$112,'SCH C-2.2 B'!$B$11:$B$112,'SCH C-2.1 B'!$B156)</f>
        <v>0</v>
      </c>
      <c r="G156" s="25">
        <f>'SCH D-2 B'!I157</f>
        <v>0</v>
      </c>
      <c r="H156" s="25">
        <f t="shared" si="38"/>
        <v>0</v>
      </c>
      <c r="I156" s="41"/>
    </row>
    <row r="157" spans="1:9" ht="18.95" customHeight="1" x14ac:dyDescent="0.2">
      <c r="A157" s="27">
        <f t="shared" si="39"/>
        <v>94</v>
      </c>
      <c r="B157" s="153"/>
      <c r="C157" s="2" t="s">
        <v>168</v>
      </c>
      <c r="D157" s="37">
        <f>SUM(D153:D156)</f>
        <v>946.03999999991902</v>
      </c>
      <c r="F157" s="37">
        <f>SUM(F153:F156)</f>
        <v>946.03999999991902</v>
      </c>
      <c r="G157" s="37">
        <f>SUM(G153:G156)</f>
        <v>0</v>
      </c>
      <c r="H157" s="37">
        <f>SUM(H153:H156)</f>
        <v>946.03999999991902</v>
      </c>
      <c r="I157" s="41"/>
    </row>
    <row r="158" spans="1:9" ht="18.95" customHeight="1" x14ac:dyDescent="0.2">
      <c r="B158" s="153"/>
      <c r="C158" s="4"/>
      <c r="I158" s="41"/>
    </row>
    <row r="159" spans="1:9" ht="18.95" customHeight="1" x14ac:dyDescent="0.2">
      <c r="A159" s="27">
        <f>A157+1</f>
        <v>95</v>
      </c>
      <c r="B159" s="153"/>
      <c r="C159" s="38" t="s">
        <v>169</v>
      </c>
      <c r="I159" s="41"/>
    </row>
    <row r="160" spans="1:9" ht="18.95" customHeight="1" x14ac:dyDescent="0.2">
      <c r="A160" s="27">
        <f>A159+1</f>
        <v>96</v>
      </c>
      <c r="B160" s="153">
        <v>920</v>
      </c>
      <c r="C160" s="4" t="s">
        <v>32</v>
      </c>
      <c r="D160" s="25">
        <f>SUMIFS('SCH C-2.2 B'!$P$11:$P$112,'SCH C-2.2 B'!$B$11:$B$112,'SCH C-2.1 B'!$B160)</f>
        <v>6579233.3882911969</v>
      </c>
      <c r="E160" s="26">
        <f t="shared" ref="E160:E162" si="40">IF(D160=0,0,F160/D160)</f>
        <v>1</v>
      </c>
      <c r="F160" s="25">
        <f>SUMIFS('SCH C-2.2 B'!$P$11:$P$112,'SCH C-2.2 B'!$B$11:$B$112,'SCH C-2.1 B'!$B160)</f>
        <v>6579233.3882911969</v>
      </c>
      <c r="G160" s="25">
        <f>'SCH D-2 B'!I161</f>
        <v>0</v>
      </c>
      <c r="H160" s="25">
        <f t="shared" ref="H160:H162" si="41">SUM(F160:G160)</f>
        <v>6579233.3882911969</v>
      </c>
      <c r="I160" s="41"/>
    </row>
    <row r="161" spans="1:9" ht="18.95" customHeight="1" x14ac:dyDescent="0.2">
      <c r="A161" s="27">
        <f t="shared" ref="A161:A162" si="42">A160+1</f>
        <v>97</v>
      </c>
      <c r="B161" s="153">
        <v>921</v>
      </c>
      <c r="C161" s="4" t="s">
        <v>33</v>
      </c>
      <c r="D161" s="25">
        <f>SUMIFS('SCH C-2.2 B'!$P$11:$P$112,'SCH C-2.2 B'!$B$11:$B$112,'SCH C-2.1 B'!$B161)</f>
        <v>1747529.2977245566</v>
      </c>
      <c r="E161" s="26">
        <f t="shared" si="40"/>
        <v>1</v>
      </c>
      <c r="F161" s="25">
        <f>SUMIFS('SCH C-2.2 B'!$P$11:$P$112,'SCH C-2.2 B'!$B$11:$B$112,'SCH C-2.1 B'!$B161)</f>
        <v>1747529.2977245566</v>
      </c>
      <c r="G161" s="25">
        <f>'SCH D-2 B'!I162</f>
        <v>0</v>
      </c>
      <c r="H161" s="25">
        <f t="shared" si="41"/>
        <v>1747529.2977245566</v>
      </c>
      <c r="I161" s="41"/>
    </row>
    <row r="162" spans="1:9" ht="18.95" customHeight="1" x14ac:dyDescent="0.2">
      <c r="A162" s="27">
        <f t="shared" si="42"/>
        <v>98</v>
      </c>
      <c r="B162" s="153">
        <v>922</v>
      </c>
      <c r="C162" s="4" t="s">
        <v>34</v>
      </c>
      <c r="D162" s="25">
        <f>SUMIFS('SCH C-2.2 B'!$P$11:$P$112,'SCH C-2.2 B'!$B$11:$B$112,'SCH C-2.1 B'!$B162)</f>
        <v>-720021.81000000087</v>
      </c>
      <c r="E162" s="26">
        <f t="shared" si="40"/>
        <v>1</v>
      </c>
      <c r="F162" s="25">
        <f>SUMIFS('SCH C-2.2 B'!$P$11:$P$112,'SCH C-2.2 B'!$B$11:$B$112,'SCH C-2.1 B'!$B162)</f>
        <v>-720021.81000000087</v>
      </c>
      <c r="G162" s="25">
        <f>'SCH D-2 B'!I163</f>
        <v>0</v>
      </c>
      <c r="H162" s="25">
        <f t="shared" si="41"/>
        <v>-720021.81000000087</v>
      </c>
      <c r="I162" s="41"/>
    </row>
    <row r="163" spans="1:9" s="17" customFormat="1" ht="20.100000000000001" customHeight="1" x14ac:dyDescent="0.2">
      <c r="A163" s="325" t="str">
        <f>$A$1</f>
        <v>LOUISVILLE GAS AND ELECTRIC COMPANY</v>
      </c>
      <c r="B163" s="325"/>
      <c r="C163" s="325"/>
      <c r="D163" s="325"/>
      <c r="E163" s="325"/>
      <c r="F163" s="325"/>
      <c r="G163" s="325"/>
      <c r="H163" s="325"/>
      <c r="I163" s="325"/>
    </row>
    <row r="164" spans="1:9" s="17" customFormat="1" ht="20.100000000000001" customHeight="1" x14ac:dyDescent="0.2">
      <c r="A164" s="325" t="str">
        <f>$A$2</f>
        <v>CASE NO. 2014-00372 - GAS OPERATIONS - RESPONSE TO PSC 2-89 (SLIPPAGE FACTOR 97.728%)</v>
      </c>
      <c r="B164" s="325"/>
      <c r="C164" s="325"/>
      <c r="D164" s="325"/>
      <c r="E164" s="325"/>
      <c r="F164" s="325"/>
      <c r="G164" s="325"/>
      <c r="H164" s="325"/>
      <c r="I164" s="325"/>
    </row>
    <row r="165" spans="1:9" s="17" customFormat="1" ht="20.100000000000001" customHeight="1" x14ac:dyDescent="0.2">
      <c r="A165" s="325" t="s">
        <v>149</v>
      </c>
      <c r="B165" s="325"/>
      <c r="C165" s="325"/>
      <c r="D165" s="325"/>
      <c r="E165" s="325"/>
      <c r="F165" s="325"/>
      <c r="G165" s="325"/>
      <c r="H165" s="325"/>
      <c r="I165" s="325"/>
    </row>
    <row r="166" spans="1:9" s="17" customFormat="1" ht="20.100000000000001" customHeight="1" x14ac:dyDescent="0.2">
      <c r="A166" s="325" t="str">
        <f>$A$4</f>
        <v>FOR THE 12 MONTHS ENDED FEBRUARY 28, 2015</v>
      </c>
      <c r="B166" s="325"/>
      <c r="C166" s="325"/>
      <c r="D166" s="325"/>
      <c r="E166" s="325"/>
      <c r="F166" s="325"/>
      <c r="G166" s="325"/>
      <c r="H166" s="325"/>
      <c r="I166" s="325"/>
    </row>
    <row r="167" spans="1:9" s="17" customFormat="1" ht="20.100000000000001" customHeight="1" x14ac:dyDescent="0.2">
      <c r="A167" s="89"/>
      <c r="B167" s="89"/>
      <c r="C167" s="89"/>
      <c r="D167" s="89"/>
      <c r="E167" s="89"/>
      <c r="F167" s="89"/>
      <c r="G167" s="89"/>
      <c r="H167" s="89"/>
      <c r="I167" s="89"/>
    </row>
    <row r="168" spans="1:9" s="17" customFormat="1" ht="20.100000000000001" customHeight="1" x14ac:dyDescent="0.2">
      <c r="A168" s="19" t="s">
        <v>138</v>
      </c>
      <c r="B168" s="19"/>
      <c r="I168" s="20" t="s">
        <v>148</v>
      </c>
    </row>
    <row r="169" spans="1:9" s="17" customFormat="1" ht="20.100000000000001" customHeight="1" x14ac:dyDescent="0.2">
      <c r="A169" s="17" t="str">
        <f>$A$7</f>
        <v>TYPE OF FILING: __X__ ORIGINAL  _____ UPDATED  _____ REVISED</v>
      </c>
      <c r="I169" s="20" t="s">
        <v>1133</v>
      </c>
    </row>
    <row r="170" spans="1:9" s="17" customFormat="1" ht="20.100000000000001" customHeight="1" x14ac:dyDescent="0.2">
      <c r="A170" s="19" t="s">
        <v>139</v>
      </c>
      <c r="B170" s="19"/>
      <c r="F170" s="19"/>
      <c r="G170" s="19"/>
      <c r="H170" s="19"/>
      <c r="I170" s="21" t="str">
        <f>$I$8</f>
        <v>WITNESS:   K. W. BLAKE</v>
      </c>
    </row>
    <row r="171" spans="1:9" s="17" customFormat="1" ht="20.100000000000001" customHeight="1" x14ac:dyDescent="0.2"/>
    <row r="172" spans="1:9" ht="58.5" customHeight="1" x14ac:dyDescent="0.2">
      <c r="A172" s="32" t="s">
        <v>140</v>
      </c>
      <c r="B172" s="32" t="s">
        <v>141</v>
      </c>
      <c r="C172" s="33" t="s">
        <v>145</v>
      </c>
      <c r="D172" s="32" t="s">
        <v>144</v>
      </c>
      <c r="E172" s="32" t="s">
        <v>142</v>
      </c>
      <c r="F172" s="32" t="s">
        <v>146</v>
      </c>
      <c r="G172" s="32" t="s">
        <v>323</v>
      </c>
      <c r="H172" s="32" t="s">
        <v>188</v>
      </c>
      <c r="I172" s="32" t="s">
        <v>147</v>
      </c>
    </row>
    <row r="173" spans="1:9" ht="18.95" customHeight="1" x14ac:dyDescent="0.2">
      <c r="A173" s="28"/>
      <c r="B173" s="28"/>
      <c r="C173" s="24"/>
      <c r="D173" s="34" t="s">
        <v>113</v>
      </c>
      <c r="E173" s="34" t="s">
        <v>114</v>
      </c>
      <c r="F173" s="34" t="s">
        <v>150</v>
      </c>
      <c r="G173" s="34" t="s">
        <v>151</v>
      </c>
      <c r="H173" s="34" t="s">
        <v>287</v>
      </c>
      <c r="I173" s="34" t="s">
        <v>115</v>
      </c>
    </row>
    <row r="174" spans="1:9" ht="23.1" customHeight="1" x14ac:dyDescent="0.2">
      <c r="A174" s="23"/>
      <c r="B174" s="23"/>
      <c r="C174" s="30"/>
      <c r="D174" s="31" t="s">
        <v>143</v>
      </c>
      <c r="E174" s="31"/>
      <c r="F174" s="31" t="s">
        <v>143</v>
      </c>
      <c r="G174" s="31" t="s">
        <v>143</v>
      </c>
      <c r="H174" s="31" t="s">
        <v>143</v>
      </c>
      <c r="I174" s="31" t="str">
        <f>$I$12</f>
        <v>ALL GAS 100%</v>
      </c>
    </row>
    <row r="175" spans="1:9" ht="18.95" customHeight="1" x14ac:dyDescent="0.2">
      <c r="A175" s="27">
        <f>A162+1</f>
        <v>99</v>
      </c>
      <c r="B175" s="153">
        <v>923</v>
      </c>
      <c r="C175" s="4" t="s">
        <v>35</v>
      </c>
      <c r="D175" s="25">
        <f>SUMIFS('SCH C-2.2 B'!$P$11:$P$112,'SCH C-2.2 B'!$B$11:$B$112,'SCH C-2.1 B'!$B175)</f>
        <v>4260673.5738532515</v>
      </c>
      <c r="E175" s="26">
        <f t="shared" ref="E175:E185" si="43">IF(D175=0,0,F175/D175)</f>
        <v>1</v>
      </c>
      <c r="F175" s="25">
        <f>SUMIFS('SCH C-2.2 B'!$P$11:$P$112,'SCH C-2.2 B'!$B$11:$B$112,'SCH C-2.1 B'!$B175)</f>
        <v>4260673.5738532515</v>
      </c>
      <c r="G175" s="25">
        <f>'SCH D-2 B'!I176</f>
        <v>0</v>
      </c>
      <c r="H175" s="25">
        <f t="shared" ref="H175:H185" si="44">SUM(F175:G175)</f>
        <v>4260673.5738532515</v>
      </c>
      <c r="I175" s="41"/>
    </row>
    <row r="176" spans="1:9" ht="18.95" customHeight="1" x14ac:dyDescent="0.2">
      <c r="A176" s="27">
        <f t="shared" ref="A176:A195" si="45">A175+1</f>
        <v>100</v>
      </c>
      <c r="B176" s="153">
        <v>924</v>
      </c>
      <c r="C176" s="4" t="s">
        <v>0</v>
      </c>
      <c r="D176" s="25">
        <f>SUMIFS('SCH C-2.2 B'!$P$11:$P$112,'SCH C-2.2 B'!$B$11:$B$112,'SCH C-2.1 B'!$B176)</f>
        <v>134565.76999999964</v>
      </c>
      <c r="E176" s="26">
        <f t="shared" si="43"/>
        <v>1</v>
      </c>
      <c r="F176" s="25">
        <f>SUMIFS('SCH C-2.2 B'!$P$11:$P$112,'SCH C-2.2 B'!$B$11:$B$112,'SCH C-2.1 B'!$B176)</f>
        <v>134565.76999999964</v>
      </c>
      <c r="G176" s="25">
        <f>'SCH D-2 B'!I177</f>
        <v>0</v>
      </c>
      <c r="H176" s="25">
        <f t="shared" si="44"/>
        <v>134565.76999999964</v>
      </c>
      <c r="I176" s="41"/>
    </row>
    <row r="177" spans="1:11" ht="18.95" customHeight="1" x14ac:dyDescent="0.2">
      <c r="A177" s="27">
        <f t="shared" si="45"/>
        <v>101</v>
      </c>
      <c r="B177" s="153">
        <v>925</v>
      </c>
      <c r="C177" s="4" t="s">
        <v>36</v>
      </c>
      <c r="D177" s="25">
        <f>SUMIFS('SCH C-2.2 B'!$P$11:$P$112,'SCH C-2.2 B'!$B$11:$B$112,'SCH C-2.1 B'!$B177)</f>
        <v>408442.16314979654</v>
      </c>
      <c r="E177" s="26">
        <f t="shared" si="43"/>
        <v>1</v>
      </c>
      <c r="F177" s="25">
        <f>SUMIFS('SCH C-2.2 B'!$P$11:$P$112,'SCH C-2.2 B'!$B$11:$B$112,'SCH C-2.1 B'!$B177)</f>
        <v>408442.16314979654</v>
      </c>
      <c r="G177" s="25">
        <f>'SCH D-2 B'!I178</f>
        <v>0</v>
      </c>
      <c r="H177" s="25">
        <f t="shared" si="44"/>
        <v>408442.16314979654</v>
      </c>
      <c r="I177" s="41"/>
    </row>
    <row r="178" spans="1:11" ht="18.95" customHeight="1" x14ac:dyDescent="0.2">
      <c r="A178" s="27">
        <f t="shared" si="45"/>
        <v>102</v>
      </c>
      <c r="B178" s="153">
        <v>926</v>
      </c>
      <c r="C178" s="4" t="s">
        <v>37</v>
      </c>
      <c r="D178" s="25">
        <f>SUMIFS('SCH C-2.2 B'!$P$11:$P$112,'SCH C-2.2 B'!$B$11:$B$112,'SCH C-2.1 B'!$B178)</f>
        <v>7727999.3092390681</v>
      </c>
      <c r="E178" s="26">
        <f t="shared" si="43"/>
        <v>1</v>
      </c>
      <c r="F178" s="25">
        <f>SUMIFS('SCH C-2.2 B'!$P$11:$P$112,'SCH C-2.2 B'!$B$11:$B$112,'SCH C-2.1 B'!$B178)</f>
        <v>7727999.3092390681</v>
      </c>
      <c r="G178" s="25">
        <f>'SCH D-2 B'!I179</f>
        <v>0</v>
      </c>
      <c r="H178" s="25">
        <f t="shared" si="44"/>
        <v>7727999.3092390681</v>
      </c>
      <c r="I178" s="41"/>
    </row>
    <row r="179" spans="1:11" ht="18.95" customHeight="1" x14ac:dyDescent="0.2">
      <c r="A179" s="27">
        <f t="shared" si="45"/>
        <v>103</v>
      </c>
      <c r="B179" s="153">
        <v>927</v>
      </c>
      <c r="C179" s="4" t="s">
        <v>38</v>
      </c>
      <c r="D179" s="25">
        <f>SUMIFS('SCH C-2.2 B'!$P$11:$P$112,'SCH C-2.2 B'!$B$11:$B$112,'SCH C-2.1 B'!$B179)</f>
        <v>374002.01999999949</v>
      </c>
      <c r="E179" s="26">
        <f t="shared" si="43"/>
        <v>1</v>
      </c>
      <c r="F179" s="25">
        <f>SUMIFS('SCH C-2.2 B'!$P$11:$P$112,'SCH C-2.2 B'!$B$11:$B$112,'SCH C-2.1 B'!$B179)</f>
        <v>374002.01999999949</v>
      </c>
      <c r="G179" s="25">
        <f>'SCH D-2 B'!I180</f>
        <v>0</v>
      </c>
      <c r="H179" s="25">
        <f t="shared" si="44"/>
        <v>374002.01999999949</v>
      </c>
      <c r="I179" s="41"/>
    </row>
    <row r="180" spans="1:11" ht="18.95" customHeight="1" x14ac:dyDescent="0.2">
      <c r="A180" s="27">
        <f t="shared" si="45"/>
        <v>104</v>
      </c>
      <c r="B180" s="153">
        <v>928</v>
      </c>
      <c r="C180" s="4" t="s">
        <v>39</v>
      </c>
      <c r="D180" s="25">
        <f>SUMIFS('SCH C-2.2 B'!$P$11:$P$112,'SCH C-2.2 B'!$B$11:$B$112,'SCH C-2.1 B'!$B180)</f>
        <v>104868.164611393</v>
      </c>
      <c r="E180" s="26">
        <f t="shared" si="43"/>
        <v>1</v>
      </c>
      <c r="F180" s="25">
        <f>SUMIFS('SCH C-2.2 B'!$P$11:$P$112,'SCH C-2.2 B'!$B$11:$B$112,'SCH C-2.1 B'!$B180)</f>
        <v>104868.164611393</v>
      </c>
      <c r="G180" s="25">
        <f>'SCH D-2 B'!I181</f>
        <v>0</v>
      </c>
      <c r="H180" s="25">
        <f t="shared" si="44"/>
        <v>104868.164611393</v>
      </c>
      <c r="I180" s="41"/>
    </row>
    <row r="181" spans="1:11" ht="18.95" customHeight="1" x14ac:dyDescent="0.2">
      <c r="A181" s="27">
        <f>A180+1</f>
        <v>105</v>
      </c>
      <c r="B181" s="153">
        <v>929</v>
      </c>
      <c r="C181" s="4" t="s">
        <v>40</v>
      </c>
      <c r="D181" s="25">
        <f>SUMIFS('SCH C-2.2 B'!$P$11:$P$112,'SCH C-2.2 B'!$B$11:$B$112,'SCH C-2.1 B'!$B181)</f>
        <v>-602222.41999999818</v>
      </c>
      <c r="E181" s="26">
        <f t="shared" si="43"/>
        <v>1</v>
      </c>
      <c r="F181" s="25">
        <f>SUMIFS('SCH C-2.2 B'!$P$11:$P$112,'SCH C-2.2 B'!$B$11:$B$112,'SCH C-2.1 B'!$B181)</f>
        <v>-602222.41999999818</v>
      </c>
      <c r="G181" s="25">
        <f>'SCH D-2 B'!I182</f>
        <v>0</v>
      </c>
      <c r="H181" s="25">
        <f t="shared" si="44"/>
        <v>-602222.41999999818</v>
      </c>
      <c r="I181" s="41"/>
    </row>
    <row r="182" spans="1:11" ht="18.95" customHeight="1" x14ac:dyDescent="0.2">
      <c r="A182" s="27">
        <f t="shared" si="45"/>
        <v>106</v>
      </c>
      <c r="B182" s="153">
        <v>930.1</v>
      </c>
      <c r="C182" s="4" t="s">
        <v>41</v>
      </c>
      <c r="D182" s="25">
        <f>SUMIFS('SCH C-2.2 B'!$P$11:$P$112,'SCH C-2.2 B'!$B$11:$B$112,'SCH C-2.1 B'!$B182)</f>
        <v>78267.49069540677</v>
      </c>
      <c r="E182" s="26">
        <f t="shared" si="43"/>
        <v>1</v>
      </c>
      <c r="F182" s="25">
        <f>SUMIFS('SCH C-2.2 B'!$P$11:$P$112,'SCH C-2.2 B'!$B$11:$B$112,'SCH C-2.1 B'!$B182)</f>
        <v>78267.49069540677</v>
      </c>
      <c r="G182" s="25">
        <f>'SCH D-2 B'!I183</f>
        <v>0</v>
      </c>
      <c r="H182" s="25">
        <f t="shared" si="44"/>
        <v>78267.49069540677</v>
      </c>
      <c r="I182" s="41"/>
    </row>
    <row r="183" spans="1:11" ht="18.95" customHeight="1" x14ac:dyDescent="0.2">
      <c r="A183" s="27">
        <f t="shared" si="45"/>
        <v>107</v>
      </c>
      <c r="B183" s="153">
        <v>930.2</v>
      </c>
      <c r="C183" s="4" t="s">
        <v>42</v>
      </c>
      <c r="D183" s="25">
        <f>SUMIFS('SCH C-2.2 B'!$P$11:$P$112,'SCH C-2.2 B'!$B$11:$B$112,'SCH C-2.1 B'!$B183)</f>
        <v>499764.07808473543</v>
      </c>
      <c r="E183" s="26">
        <f t="shared" si="43"/>
        <v>1</v>
      </c>
      <c r="F183" s="25">
        <f>SUMIFS('SCH C-2.2 B'!$P$11:$P$112,'SCH C-2.2 B'!$B$11:$B$112,'SCH C-2.1 B'!$B183)</f>
        <v>499764.07808473543</v>
      </c>
      <c r="G183" s="25">
        <f>'SCH D-2 B'!I184</f>
        <v>0</v>
      </c>
      <c r="H183" s="25">
        <f t="shared" si="44"/>
        <v>499764.07808473543</v>
      </c>
      <c r="I183" s="41"/>
    </row>
    <row r="184" spans="1:11" ht="18.95" customHeight="1" x14ac:dyDescent="0.2">
      <c r="A184" s="27">
        <f t="shared" si="45"/>
        <v>108</v>
      </c>
      <c r="B184" s="153">
        <v>931</v>
      </c>
      <c r="C184" s="4" t="s">
        <v>15</v>
      </c>
      <c r="D184" s="25">
        <f>SUMIFS('SCH C-2.2 B'!$P$11:$P$112,'SCH C-2.2 B'!$B$11:$B$112,'SCH C-2.1 B'!$B184)</f>
        <v>398595.42239999969</v>
      </c>
      <c r="E184" s="26">
        <f t="shared" si="43"/>
        <v>1</v>
      </c>
      <c r="F184" s="25">
        <f>SUMIFS('SCH C-2.2 B'!$P$11:$P$112,'SCH C-2.2 B'!$B$11:$B$112,'SCH C-2.1 B'!$B184)</f>
        <v>398595.42239999969</v>
      </c>
      <c r="G184" s="25">
        <f>'SCH D-2 B'!I185</f>
        <v>0</v>
      </c>
      <c r="H184" s="25">
        <f t="shared" si="44"/>
        <v>398595.42239999969</v>
      </c>
      <c r="I184" s="41"/>
    </row>
    <row r="185" spans="1:11" ht="18.95" customHeight="1" x14ac:dyDescent="0.2">
      <c r="A185" s="27">
        <f t="shared" si="45"/>
        <v>109</v>
      </c>
      <c r="B185" s="153">
        <v>935</v>
      </c>
      <c r="C185" s="4" t="s">
        <v>43</v>
      </c>
      <c r="D185" s="25">
        <f>SUMIFS('SCH C-2.2 B'!$P$11:$P$112,'SCH C-2.2 B'!$B$11:$B$112,'SCH C-2.1 B'!$B185)</f>
        <v>182255.3420167919</v>
      </c>
      <c r="E185" s="26">
        <f t="shared" si="43"/>
        <v>1</v>
      </c>
      <c r="F185" s="25">
        <f>SUMIFS('SCH C-2.2 B'!$P$11:$P$112,'SCH C-2.2 B'!$B$11:$B$112,'SCH C-2.1 B'!$B185)</f>
        <v>182255.3420167919</v>
      </c>
      <c r="G185" s="25">
        <f>'SCH D-2 B'!I186</f>
        <v>0</v>
      </c>
      <c r="H185" s="25">
        <f t="shared" si="44"/>
        <v>182255.3420167919</v>
      </c>
      <c r="I185" s="41"/>
    </row>
    <row r="186" spans="1:11" ht="18.95" customHeight="1" x14ac:dyDescent="0.2">
      <c r="A186" s="27">
        <f t="shared" si="45"/>
        <v>110</v>
      </c>
      <c r="C186" s="11" t="s">
        <v>170</v>
      </c>
      <c r="D186" s="37">
        <f>SUM(D160:D162,D175:D185)</f>
        <v>21173951.790066194</v>
      </c>
      <c r="F186" s="37">
        <f t="shared" ref="F186:H186" si="46">SUM(F160:F162,F175:F185)</f>
        <v>21173951.790066194</v>
      </c>
      <c r="G186" s="37">
        <f t="shared" si="46"/>
        <v>0</v>
      </c>
      <c r="H186" s="37">
        <f t="shared" si="46"/>
        <v>21173951.790066194</v>
      </c>
      <c r="I186" s="41"/>
    </row>
    <row r="187" spans="1:11" ht="18.95" customHeight="1" x14ac:dyDescent="0.2">
      <c r="A187" s="27"/>
      <c r="I187" s="41"/>
    </row>
    <row r="188" spans="1:11" ht="18.95" customHeight="1" x14ac:dyDescent="0.2">
      <c r="A188" s="27">
        <f>A186+1</f>
        <v>111</v>
      </c>
      <c r="C188" s="11" t="s">
        <v>172</v>
      </c>
      <c r="D188" s="36">
        <f>SUM(D58,D78,D101,D135,D143,D150,D157,D186)</f>
        <v>243770551.7657322</v>
      </c>
      <c r="F188" s="36">
        <f t="shared" ref="F188:H188" si="47">SUM(F58,F78,F101,F135,F143,F150,F157,F186)</f>
        <v>243770551.7657322</v>
      </c>
      <c r="G188" s="36">
        <f t="shared" si="47"/>
        <v>-180127628.02155432</v>
      </c>
      <c r="H188" s="36">
        <f t="shared" si="47"/>
        <v>63642923.744177848</v>
      </c>
      <c r="I188" s="41"/>
    </row>
    <row r="189" spans="1:11" ht="18.95" customHeight="1" x14ac:dyDescent="0.2">
      <c r="A189" s="27"/>
      <c r="C189" s="11"/>
      <c r="I189" s="41"/>
    </row>
    <row r="190" spans="1:11" ht="18.95" customHeight="1" x14ac:dyDescent="0.2">
      <c r="A190" s="27">
        <f>A188+1</f>
        <v>112</v>
      </c>
      <c r="B190" s="39" t="s">
        <v>173</v>
      </c>
      <c r="C190" s="11" t="s">
        <v>174</v>
      </c>
      <c r="D190" s="25">
        <f>SUMIFS('SCH C-2.2 B'!$P$11:$P$112,'SCH C-2.2 B'!$B$11:$B$112,'SCH C-2.1 B'!$B190)</f>
        <v>30249398.645253219</v>
      </c>
      <c r="E190" s="26">
        <f t="shared" ref="E190:E191" si="48">IF(D190=0,0,F190/D190)</f>
        <v>1</v>
      </c>
      <c r="F190" s="25">
        <f>SUMIFS('SCH C-2.2 B'!$P$11:$P$112,'SCH C-2.2 B'!$B$11:$B$112,'SCH C-2.1 B'!$B190)</f>
        <v>30249398.645253219</v>
      </c>
      <c r="G190" s="25">
        <f>'SCH D-2 B'!I191</f>
        <v>-2659700.7217213856</v>
      </c>
      <c r="H190" s="25">
        <f t="shared" ref="H190:H195" si="49">SUM(F190:G190)</f>
        <v>27589697.923531834</v>
      </c>
      <c r="I190" s="41"/>
    </row>
    <row r="191" spans="1:11" ht="18.95" customHeight="1" x14ac:dyDescent="0.2">
      <c r="A191" s="27">
        <f t="shared" si="45"/>
        <v>113</v>
      </c>
      <c r="B191" s="153">
        <v>408.1</v>
      </c>
      <c r="C191" s="11" t="s">
        <v>11</v>
      </c>
      <c r="D191" s="25">
        <f>SUMIFS('SCH C-2.2 B'!$P$11:$P$112,'SCH C-2.2 B'!$B$11:$B$112,'SCH C-2.1 B'!$B191)</f>
        <v>8555303.3330790848</v>
      </c>
      <c r="E191" s="26">
        <f t="shared" si="48"/>
        <v>1</v>
      </c>
      <c r="F191" s="25">
        <f>SUMIFS('SCH C-2.2 B'!$P$11:$P$112,'SCH C-2.2 B'!$B$11:$B$112,'SCH C-2.1 B'!$B191)</f>
        <v>8555303.3330790848</v>
      </c>
      <c r="G191" s="25">
        <f>'SCH D-2 B'!I192</f>
        <v>-212098.25272276666</v>
      </c>
      <c r="H191" s="25">
        <f t="shared" si="49"/>
        <v>8343205.0803563185</v>
      </c>
      <c r="I191" s="41"/>
    </row>
    <row r="192" spans="1:11" ht="18.95" customHeight="1" x14ac:dyDescent="0.2">
      <c r="A192" s="27">
        <f t="shared" si="45"/>
        <v>114</v>
      </c>
      <c r="B192" s="39" t="s">
        <v>175</v>
      </c>
      <c r="C192" s="11" t="s">
        <v>176</v>
      </c>
      <c r="D192" s="25">
        <f>19857981-D194</f>
        <v>19952035</v>
      </c>
      <c r="E192" s="26">
        <v>1</v>
      </c>
      <c r="F192" s="25">
        <f>D192*E192</f>
        <v>19952035</v>
      </c>
      <c r="G192" s="25">
        <f>'SCH D-2 B'!I193</f>
        <v>-2265465.2274070792</v>
      </c>
      <c r="H192" s="25">
        <f t="shared" si="49"/>
        <v>17686569.772592921</v>
      </c>
      <c r="I192" s="41"/>
      <c r="K192" s="25"/>
    </row>
    <row r="193" spans="1:11" ht="18.95" customHeight="1" x14ac:dyDescent="0.2">
      <c r="A193" s="27">
        <f t="shared" si="45"/>
        <v>115</v>
      </c>
      <c r="B193" s="39" t="s">
        <v>175</v>
      </c>
      <c r="C193" s="11" t="s">
        <v>177</v>
      </c>
      <c r="D193" s="25">
        <v>2906800</v>
      </c>
      <c r="E193" s="26">
        <v>1</v>
      </c>
      <c r="F193" s="25">
        <f>D193*E193</f>
        <v>2906800</v>
      </c>
      <c r="G193" s="25">
        <f>'SCH D-2 B'!I194</f>
        <v>-419644.31106594997</v>
      </c>
      <c r="H193" s="25">
        <f t="shared" si="49"/>
        <v>2487155.68893405</v>
      </c>
      <c r="I193" s="41"/>
      <c r="K193" s="25"/>
    </row>
    <row r="194" spans="1:11" ht="18.95" customHeight="1" x14ac:dyDescent="0.2">
      <c r="A194" s="27">
        <f t="shared" si="45"/>
        <v>116</v>
      </c>
      <c r="B194" s="39">
        <v>411.4</v>
      </c>
      <c r="C194" s="11" t="s">
        <v>180</v>
      </c>
      <c r="D194" s="25">
        <v>-94054</v>
      </c>
      <c r="E194" s="26">
        <v>1</v>
      </c>
      <c r="F194" s="25">
        <f>D194*E194</f>
        <v>-94054</v>
      </c>
      <c r="G194" s="25">
        <f>'SCH D-2 B'!I195</f>
        <v>0</v>
      </c>
      <c r="H194" s="25">
        <f t="shared" si="49"/>
        <v>-94054</v>
      </c>
      <c r="I194" s="41"/>
    </row>
    <row r="195" spans="1:11" ht="18.95" customHeight="1" x14ac:dyDescent="0.2">
      <c r="A195" s="27">
        <f t="shared" si="45"/>
        <v>117</v>
      </c>
      <c r="B195" s="39">
        <v>411.8</v>
      </c>
      <c r="C195" s="11" t="s">
        <v>181</v>
      </c>
      <c r="D195" s="36">
        <f>SUMIFS('SCH C-2.2 B'!$P$11:$P$112,'SCH C-2.2 B'!$B$11:$B$112,'SCH C-2.1 B'!$B195)</f>
        <v>0</v>
      </c>
      <c r="E195" s="26">
        <v>1</v>
      </c>
      <c r="F195" s="36">
        <f>SUMIFS('SCH C-2.2 B'!$P$11:$P$112,'SCH C-2.2 B'!$B$11:$B$112,'SCH C-2.1 B'!$B195)</f>
        <v>0</v>
      </c>
      <c r="G195" s="36">
        <f>'SCH D-2 B'!I196</f>
        <v>0</v>
      </c>
      <c r="H195" s="36">
        <f t="shared" si="49"/>
        <v>0</v>
      </c>
      <c r="I195" s="41"/>
    </row>
    <row r="196" spans="1:11" ht="18.95" customHeight="1" x14ac:dyDescent="0.2">
      <c r="B196" s="153"/>
      <c r="C196" s="11"/>
      <c r="I196" s="41"/>
    </row>
    <row r="197" spans="1:11" ht="18.95" customHeight="1" thickBot="1" x14ac:dyDescent="0.25">
      <c r="A197" s="27">
        <f>A195+1</f>
        <v>118</v>
      </c>
      <c r="B197" s="153"/>
      <c r="C197" s="44" t="s">
        <v>77</v>
      </c>
      <c r="D197" s="40">
        <f>SUM(D188:D195)</f>
        <v>305340034.74406451</v>
      </c>
      <c r="F197" s="40">
        <f>SUM(F188:F195)</f>
        <v>305340034.74406451</v>
      </c>
      <c r="G197" s="40">
        <f>SUM(G188:G195)</f>
        <v>-185684536.53447148</v>
      </c>
      <c r="H197" s="40">
        <f>SUM(H188:H195)</f>
        <v>119655498.20959295</v>
      </c>
      <c r="I197" s="41"/>
    </row>
    <row r="198" spans="1:11" ht="18.95" customHeight="1" thickTop="1" x14ac:dyDescent="0.2">
      <c r="B198" s="153"/>
      <c r="C198" s="44"/>
      <c r="I198" s="41"/>
    </row>
    <row r="199" spans="1:11" ht="18.95" customHeight="1" thickBot="1" x14ac:dyDescent="0.25">
      <c r="A199" s="27">
        <f>A197+1</f>
        <v>119</v>
      </c>
      <c r="B199" s="153"/>
      <c r="C199" s="44" t="s">
        <v>78</v>
      </c>
      <c r="D199" s="40">
        <f>D32-D197</f>
        <v>35550746.172376215</v>
      </c>
      <c r="F199" s="40">
        <f>F32-F197</f>
        <v>35550746.172376215</v>
      </c>
      <c r="G199" s="40">
        <f>G32-G197</f>
        <v>-4555100.4928510487</v>
      </c>
      <c r="H199" s="40">
        <f>H32-H197</f>
        <v>30995645.679525211</v>
      </c>
      <c r="I199" s="41"/>
    </row>
    <row r="200" spans="1:11" ht="18.95" customHeight="1" thickTop="1" x14ac:dyDescent="0.2">
      <c r="B200" s="153"/>
    </row>
    <row r="201" spans="1:11" ht="18.95" customHeight="1" x14ac:dyDescent="0.2">
      <c r="B201" s="153"/>
      <c r="F201" s="25">
        <f>-'SCH C-2.2 B'!P114</f>
        <v>58315527.172376208</v>
      </c>
      <c r="G201" s="25">
        <f>'SCH D-2 B'!I200</f>
        <v>-4555100.4928510487</v>
      </c>
      <c r="H201" s="25"/>
    </row>
    <row r="202" spans="1:11" ht="18.95" customHeight="1" x14ac:dyDescent="0.2">
      <c r="B202" s="3"/>
      <c r="F202" s="25"/>
      <c r="G202" s="135"/>
    </row>
    <row r="203" spans="1:11" ht="18.95" customHeight="1" x14ac:dyDescent="0.2">
      <c r="B203" s="3"/>
      <c r="F203" s="25"/>
      <c r="G203" s="25"/>
    </row>
    <row r="204" spans="1:11" ht="18.95" customHeight="1" x14ac:dyDescent="0.2">
      <c r="B204" s="3"/>
      <c r="G204" s="135"/>
    </row>
    <row r="205" spans="1:11" ht="18.95" customHeight="1" x14ac:dyDescent="0.2">
      <c r="B205" s="3"/>
      <c r="G205" s="25"/>
    </row>
    <row r="206" spans="1:11" ht="18.95" customHeight="1" x14ac:dyDescent="0.2">
      <c r="B206" s="3"/>
      <c r="G206" s="25"/>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I1"/>
    <mergeCell ref="A2:I2"/>
    <mergeCell ref="A3:I3"/>
    <mergeCell ref="A4:I4"/>
    <mergeCell ref="A41:I41"/>
    <mergeCell ref="A166:I166"/>
    <mergeCell ref="A42:I42"/>
    <mergeCell ref="A43:I43"/>
    <mergeCell ref="A44:I44"/>
    <mergeCell ref="A122:I122"/>
    <mergeCell ref="A123:I123"/>
    <mergeCell ref="A81:I81"/>
    <mergeCell ref="A82:I82"/>
    <mergeCell ref="A83:I83"/>
    <mergeCell ref="A84:I84"/>
    <mergeCell ref="A124:I124"/>
    <mergeCell ref="A125:I125"/>
    <mergeCell ref="A163:I163"/>
    <mergeCell ref="A164:I164"/>
    <mergeCell ref="A165:I165"/>
  </mergeCells>
  <pageMargins left="0.7" right="0.7" top="1" bottom="0.75" header="0.3" footer="0.3"/>
  <pageSetup scale="60" fitToHeight="0" orientation="landscape" r:id="rId1"/>
  <rowBreaks count="2" manualBreakCount="2">
    <brk id="40" max="9" man="1"/>
    <brk id="8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65"/>
  <sheetViews>
    <sheetView topLeftCell="A179" zoomScaleNormal="100" workbookViewId="0">
      <selection activeCell="F206" sqref="F206"/>
    </sheetView>
  </sheetViews>
  <sheetFormatPr defaultRowHeight="12.75" x14ac:dyDescent="0.2"/>
  <cols>
    <col min="1" max="1" width="6.85546875" style="22" customWidth="1"/>
    <col min="2" max="2" width="13.42578125" style="22" customWidth="1"/>
    <col min="3" max="3" width="58.140625" style="22" customWidth="1"/>
    <col min="4" max="4" width="15.28515625" style="22" customWidth="1"/>
    <col min="5" max="5" width="15.5703125" style="22" customWidth="1"/>
    <col min="6" max="6" width="15.28515625" style="22" customWidth="1"/>
    <col min="7" max="7" width="16.42578125" style="22" customWidth="1"/>
    <col min="8" max="8" width="20.140625" style="22" customWidth="1"/>
    <col min="9" max="9" width="28.42578125" style="22" customWidth="1"/>
    <col min="10" max="10" width="1.85546875" style="22" customWidth="1"/>
    <col min="11" max="16384" width="9.140625" style="22"/>
  </cols>
  <sheetData>
    <row r="1" spans="1:9" s="17" customFormat="1" ht="20.100000000000001" customHeight="1" x14ac:dyDescent="0.2">
      <c r="A1" s="326" t="str">
        <f>'Rate Case Constants'!C9</f>
        <v>LOUISVILLE GAS AND ELECTRIC COMPANY</v>
      </c>
      <c r="B1" s="325"/>
      <c r="C1" s="325"/>
      <c r="D1" s="325"/>
      <c r="E1" s="325"/>
      <c r="F1" s="325"/>
      <c r="G1" s="325"/>
      <c r="H1" s="325"/>
      <c r="I1" s="325"/>
    </row>
    <row r="2" spans="1:9" s="17" customFormat="1" ht="20.100000000000001" customHeight="1" x14ac:dyDescent="0.2">
      <c r="A2" s="326" t="str">
        <f>'Rate Case Constants'!C10</f>
        <v>CASE NO. 2014-00372 - GAS OPERATIONS - RESPONSE TO PSC 2-89 (SLIPPAGE FACTOR 97.728%)</v>
      </c>
      <c r="B2" s="325"/>
      <c r="C2" s="325"/>
      <c r="D2" s="325"/>
      <c r="E2" s="325"/>
      <c r="F2" s="325"/>
      <c r="G2" s="325"/>
      <c r="H2" s="325"/>
      <c r="I2" s="325"/>
    </row>
    <row r="3" spans="1:9" s="17" customFormat="1" ht="20.100000000000001" customHeight="1" x14ac:dyDescent="0.2">
      <c r="A3" s="325" t="s">
        <v>149</v>
      </c>
      <c r="B3" s="325"/>
      <c r="C3" s="325"/>
      <c r="D3" s="325"/>
      <c r="E3" s="325"/>
      <c r="F3" s="325"/>
      <c r="G3" s="325"/>
      <c r="H3" s="325"/>
      <c r="I3" s="325"/>
    </row>
    <row r="4" spans="1:9" s="17" customFormat="1" ht="20.100000000000001" customHeight="1" x14ac:dyDescent="0.2">
      <c r="A4" s="325" t="str">
        <f>'Rate Case Constants'!C22</f>
        <v>FOR THE 12 MONTHS ENDED JUNE 30, 2016</v>
      </c>
      <c r="B4" s="325"/>
      <c r="C4" s="325"/>
      <c r="D4" s="325"/>
      <c r="E4" s="325"/>
      <c r="F4" s="325"/>
      <c r="G4" s="325"/>
      <c r="H4" s="325"/>
      <c r="I4" s="325"/>
    </row>
    <row r="5" spans="1:9" s="17" customFormat="1" ht="20.100000000000001" customHeight="1" x14ac:dyDescent="0.2">
      <c r="A5" s="149"/>
      <c r="B5" s="149"/>
      <c r="C5" s="149"/>
      <c r="D5" s="149"/>
      <c r="E5" s="149"/>
      <c r="F5" s="149"/>
      <c r="G5" s="181"/>
      <c r="H5" s="149"/>
      <c r="I5" s="149"/>
    </row>
    <row r="6" spans="1:9" s="17" customFormat="1" ht="20.100000000000001" customHeight="1" x14ac:dyDescent="0.2">
      <c r="A6" s="19" t="s">
        <v>182</v>
      </c>
      <c r="B6" s="19"/>
      <c r="I6" s="20" t="s">
        <v>148</v>
      </c>
    </row>
    <row r="7" spans="1:9" s="17" customFormat="1" ht="20.100000000000001" customHeight="1" x14ac:dyDescent="0.2">
      <c r="A7" s="17" t="str">
        <f>'Rate Case Constants'!C29</f>
        <v>TYPE OF FILING: __X__ ORIGINAL  _____ UPDATED  _____ REVISED</v>
      </c>
      <c r="I7" s="20" t="s">
        <v>1101</v>
      </c>
    </row>
    <row r="8" spans="1:9" s="17" customFormat="1" ht="20.100000000000001" customHeight="1" x14ac:dyDescent="0.2">
      <c r="A8" s="19" t="s">
        <v>139</v>
      </c>
      <c r="B8" s="19"/>
      <c r="F8" s="19"/>
      <c r="G8" s="19"/>
      <c r="H8" s="19"/>
      <c r="I8" s="21" t="str">
        <f>'Rate Case Constants'!C36</f>
        <v>WITNESS:   K. W. BLAKE</v>
      </c>
    </row>
    <row r="9" spans="1:9" s="17" customFormat="1" ht="18.95" customHeight="1" x14ac:dyDescent="0.2"/>
    <row r="10" spans="1:9" ht="57" customHeight="1" x14ac:dyDescent="0.2">
      <c r="A10" s="32" t="s">
        <v>140</v>
      </c>
      <c r="B10" s="32" t="s">
        <v>141</v>
      </c>
      <c r="C10" s="32" t="s">
        <v>145</v>
      </c>
      <c r="D10" s="32" t="s">
        <v>144</v>
      </c>
      <c r="E10" s="32" t="s">
        <v>142</v>
      </c>
      <c r="F10" s="32" t="s">
        <v>146</v>
      </c>
      <c r="G10" s="32" t="s">
        <v>323</v>
      </c>
      <c r="H10" s="32" t="s">
        <v>905</v>
      </c>
      <c r="I10" s="32" t="s">
        <v>147</v>
      </c>
    </row>
    <row r="11" spans="1:9" ht="18.95" customHeight="1" x14ac:dyDescent="0.2">
      <c r="A11" s="28"/>
      <c r="B11" s="28"/>
      <c r="C11" s="24"/>
      <c r="D11" s="34" t="s">
        <v>113</v>
      </c>
      <c r="E11" s="34" t="s">
        <v>114</v>
      </c>
      <c r="F11" s="34" t="s">
        <v>150</v>
      </c>
      <c r="G11" s="34" t="s">
        <v>151</v>
      </c>
      <c r="H11" s="34" t="s">
        <v>287</v>
      </c>
      <c r="I11" s="34" t="s">
        <v>115</v>
      </c>
    </row>
    <row r="12" spans="1:9" ht="18.95" customHeight="1" x14ac:dyDescent="0.2">
      <c r="A12" s="23"/>
      <c r="B12" s="23"/>
      <c r="C12" s="30"/>
      <c r="D12" s="31" t="s">
        <v>143</v>
      </c>
      <c r="E12" s="31"/>
      <c r="F12" s="31" t="s">
        <v>143</v>
      </c>
      <c r="G12" s="31" t="s">
        <v>143</v>
      </c>
      <c r="H12" s="31" t="s">
        <v>143</v>
      </c>
      <c r="I12" s="31" t="s">
        <v>1097</v>
      </c>
    </row>
    <row r="13" spans="1:9" ht="18.95" customHeight="1" x14ac:dyDescent="0.2">
      <c r="A13" s="23">
        <v>1</v>
      </c>
      <c r="B13" s="23"/>
      <c r="C13" s="42" t="s">
        <v>116</v>
      </c>
      <c r="D13" s="25"/>
      <c r="E13" s="26"/>
      <c r="F13" s="25"/>
      <c r="G13" s="25"/>
      <c r="H13" s="25"/>
      <c r="I13" s="25"/>
    </row>
    <row r="14" spans="1:9" ht="18.95" customHeight="1" x14ac:dyDescent="0.2">
      <c r="A14" s="27">
        <f>A13+1</f>
        <v>2</v>
      </c>
      <c r="B14" s="28"/>
      <c r="C14" s="35" t="s">
        <v>1095</v>
      </c>
      <c r="D14" s="25"/>
      <c r="E14" s="26"/>
      <c r="F14" s="25"/>
      <c r="G14" s="25"/>
      <c r="H14" s="25"/>
      <c r="I14" s="25"/>
    </row>
    <row r="15" spans="1:9" ht="18.95" customHeight="1" x14ac:dyDescent="0.2">
      <c r="A15" s="27">
        <f t="shared" ref="A15:A22" si="0">A14+1</f>
        <v>3</v>
      </c>
      <c r="B15" s="28">
        <v>480</v>
      </c>
      <c r="C15" s="24" t="s">
        <v>153</v>
      </c>
      <c r="D15" s="25">
        <f>SUMIFS('SCH C-2.2 F'!$P$11:$P$112,'SCH C-2.2 F'!$B$11:$B$112,'SCH C-2.1 F'!$B15)*-1</f>
        <v>220395754.77602684</v>
      </c>
      <c r="E15" s="26">
        <f>IF(D15=0,1,F15/D15)</f>
        <v>1</v>
      </c>
      <c r="F15" s="25">
        <f>SUMIFS('SCH C-2.2 F'!$P$11:$P$112,'SCH C-2.2 F'!$B$11:$B$112,'SCH C-2.1 F'!$B15)*-1</f>
        <v>220395754.77602684</v>
      </c>
      <c r="G15" s="25">
        <f>'SCH D-2 F'!I16</f>
        <v>-119869431.65670221</v>
      </c>
      <c r="H15" s="25">
        <f>SUM(F15:G15)</f>
        <v>100526323.11932464</v>
      </c>
      <c r="I15" s="41"/>
    </row>
    <row r="16" spans="1:9" ht="18.95" customHeight="1" x14ac:dyDescent="0.2">
      <c r="A16" s="27">
        <f t="shared" si="0"/>
        <v>4</v>
      </c>
      <c r="B16" s="28">
        <v>481.1</v>
      </c>
      <c r="C16" s="24" t="s">
        <v>154</v>
      </c>
      <c r="D16" s="25">
        <f>SUMIFS('SCH C-2.2 F'!$P$11:$P$112,'SCH C-2.2 F'!$B$11:$B$112,'SCH C-2.1 F'!$B16)*-1</f>
        <v>83032290.337535471</v>
      </c>
      <c r="E16" s="26">
        <f t="shared" ref="E16:E18" si="1">IF(D16=0,1,F16/D16)</f>
        <v>1</v>
      </c>
      <c r="F16" s="25">
        <f>SUMIFS('SCH C-2.2 F'!$P$11:$P$112,'SCH C-2.2 F'!$B$11:$B$112,'SCH C-2.1 F'!$B16)*-1</f>
        <v>83032290.337535471</v>
      </c>
      <c r="G16" s="25">
        <f>'SCH D-2 F'!I17</f>
        <v>-53044993.0179037</v>
      </c>
      <c r="H16" s="25">
        <f t="shared" ref="H16:H18" si="2">SUM(F16:G16)</f>
        <v>29987297.31963177</v>
      </c>
      <c r="I16" s="41"/>
    </row>
    <row r="17" spans="1:9" ht="18.95" customHeight="1" x14ac:dyDescent="0.2">
      <c r="A17" s="27">
        <f t="shared" si="0"/>
        <v>5</v>
      </c>
      <c r="B17" s="28">
        <v>481.2</v>
      </c>
      <c r="C17" s="24" t="s">
        <v>155</v>
      </c>
      <c r="D17" s="25">
        <f>SUMIFS('SCH C-2.2 F'!$P$11:$P$112,'SCH C-2.2 F'!$B$11:$B$112,'SCH C-2.1 F'!$B17)*-1</f>
        <v>11144893.95559385</v>
      </c>
      <c r="E17" s="26">
        <f t="shared" si="1"/>
        <v>1</v>
      </c>
      <c r="F17" s="25">
        <f>SUMIFS('SCH C-2.2 F'!$P$11:$P$112,'SCH C-2.2 F'!$B$11:$B$112,'SCH C-2.1 F'!$B17)*-1</f>
        <v>11144893.95559385</v>
      </c>
      <c r="G17" s="25">
        <f>'SCH D-2 F'!I18</f>
        <v>-8118113.7893558117</v>
      </c>
      <c r="H17" s="25">
        <f t="shared" si="2"/>
        <v>3026780.1662380388</v>
      </c>
      <c r="I17" s="41"/>
    </row>
    <row r="18" spans="1:9" ht="18.95" customHeight="1" x14ac:dyDescent="0.2">
      <c r="A18" s="27">
        <f>A17+1</f>
        <v>6</v>
      </c>
      <c r="B18" s="27">
        <v>482</v>
      </c>
      <c r="C18" s="11" t="s">
        <v>156</v>
      </c>
      <c r="D18" s="36">
        <f>SUMIFS('SCH C-2.2 F'!$P$11:$P$112,'SCH C-2.2 F'!$B$11:$B$112,'SCH C-2.1 F'!$B18)*-1</f>
        <v>12302665.755141068</v>
      </c>
      <c r="E18" s="26">
        <f t="shared" si="1"/>
        <v>1</v>
      </c>
      <c r="F18" s="36">
        <f>SUMIFS('SCH C-2.2 F'!$P$11:$P$112,'SCH C-2.2 F'!$B$11:$B$112,'SCH C-2.1 F'!$B18)*-1</f>
        <v>12302665.755141068</v>
      </c>
      <c r="G18" s="36">
        <f>'SCH D-2 F'!I19</f>
        <v>-8676675.6634356622</v>
      </c>
      <c r="H18" s="36">
        <f t="shared" si="2"/>
        <v>3625990.0917054061</v>
      </c>
      <c r="I18" s="41"/>
    </row>
    <row r="19" spans="1:9" ht="18.95" customHeight="1" x14ac:dyDescent="0.2">
      <c r="A19" s="27">
        <f t="shared" si="0"/>
        <v>7</v>
      </c>
      <c r="B19" s="27"/>
      <c r="C19" s="24" t="s">
        <v>157</v>
      </c>
      <c r="D19" s="25">
        <f>SUM(D15:D18)</f>
        <v>326875604.82429725</v>
      </c>
      <c r="F19" s="25">
        <f>SUM(F15:F18)</f>
        <v>326875604.82429725</v>
      </c>
      <c r="G19" s="25">
        <f>SUM(G15:G18)</f>
        <v>-189709214.12739739</v>
      </c>
      <c r="H19" s="25">
        <f>SUM(H15:H18)</f>
        <v>137166390.69689986</v>
      </c>
    </row>
    <row r="20" spans="1:9" ht="18.95" customHeight="1" x14ac:dyDescent="0.2">
      <c r="A20" s="27">
        <f t="shared" si="0"/>
        <v>8</v>
      </c>
      <c r="B20" s="27" t="s">
        <v>1093</v>
      </c>
      <c r="C20" s="24" t="s">
        <v>158</v>
      </c>
      <c r="D20" s="25">
        <f>SUMIFS('SCH C-2.2 F'!$P$11:$P$112,'SCH C-2.2 F'!$B$11:$B$112,'SCH C-2.1 F'!$B20)*-1</f>
        <v>7163192.4776389115</v>
      </c>
      <c r="E20" s="26">
        <f t="shared" ref="E20" si="3">IF(D20=0,0,F20/D20)</f>
        <v>1</v>
      </c>
      <c r="F20" s="25">
        <f>SUMIFS('SCH C-2.2 F'!$P$11:$P$112,'SCH C-2.2 F'!$B$11:$B$112,'SCH C-2.1 F'!$B20)*-1</f>
        <v>7163192.4776389115</v>
      </c>
      <c r="G20" s="25">
        <f>'SCH D-2 F'!I21</f>
        <v>-1840503.8157089108</v>
      </c>
      <c r="H20" s="25">
        <f t="shared" ref="H20:H21" si="4">SUM(F20:G20)</f>
        <v>5322688.6619300004</v>
      </c>
      <c r="I20" s="41"/>
    </row>
    <row r="21" spans="1:9" ht="18.95" customHeight="1" x14ac:dyDescent="0.2">
      <c r="A21" s="27">
        <f t="shared" si="0"/>
        <v>9</v>
      </c>
      <c r="B21" s="28">
        <v>496</v>
      </c>
      <c r="C21" s="24" t="s">
        <v>159</v>
      </c>
      <c r="D21" s="36">
        <f>SUMIFS('SCH C-2.2 F'!$P$11:$P$112,'SCH C-2.2 F'!$B$11:$B$112,'SCH C-2.1 F'!$B21)*-1</f>
        <v>0</v>
      </c>
      <c r="E21" s="26">
        <v>1</v>
      </c>
      <c r="F21" s="36">
        <f>SUMIFS('SCH C-2.2 F'!$P$11:$P$112,'SCH C-2.2 F'!$B$11:$B$112,'SCH C-2.1 F'!$B21)*-1</f>
        <v>0</v>
      </c>
      <c r="G21" s="36">
        <f>'SCH D-2 F'!I22</f>
        <v>0</v>
      </c>
      <c r="H21" s="36">
        <f t="shared" si="4"/>
        <v>0</v>
      </c>
      <c r="I21" s="41"/>
    </row>
    <row r="22" spans="1:9" ht="18.95" customHeight="1" x14ac:dyDescent="0.2">
      <c r="A22" s="27">
        <f t="shared" si="0"/>
        <v>10</v>
      </c>
      <c r="C22" s="24" t="s">
        <v>1094</v>
      </c>
      <c r="D22" s="37">
        <f>SUM(D19:D21)</f>
        <v>334038797.30193615</v>
      </c>
      <c r="F22" s="37">
        <f>SUM(F19:F21)</f>
        <v>334038797.30193615</v>
      </c>
      <c r="G22" s="37">
        <f>SUM(G19:G21)</f>
        <v>-191549717.94310629</v>
      </c>
      <c r="H22" s="37">
        <f>SUM(H19:H21)</f>
        <v>142489079.35882986</v>
      </c>
    </row>
    <row r="23" spans="1:9" ht="18.95" customHeight="1" x14ac:dyDescent="0.2"/>
    <row r="24" spans="1:9" ht="18.95" customHeight="1" x14ac:dyDescent="0.2">
      <c r="A24" s="27">
        <f>A22+1</f>
        <v>11</v>
      </c>
      <c r="B24" s="27"/>
      <c r="C24" s="35" t="s">
        <v>160</v>
      </c>
    </row>
    <row r="25" spans="1:9" ht="18.95" customHeight="1" x14ac:dyDescent="0.2">
      <c r="A25" s="27">
        <f>A24+1</f>
        <v>12</v>
      </c>
      <c r="B25" s="27">
        <v>487</v>
      </c>
      <c r="C25" s="24" t="s">
        <v>14</v>
      </c>
      <c r="D25" s="25">
        <f>SUMIFS('SCH C-2.2 F'!$P$11:$P$112,'SCH C-2.2 F'!$B$11:$B$112,'SCH C-2.1 F'!$B25)*-1</f>
        <v>1234768.026666672</v>
      </c>
      <c r="E25" s="26">
        <f t="shared" ref="E25:E28" si="5">IF(D25=0,0,F25/D25)</f>
        <v>1</v>
      </c>
      <c r="F25" s="25">
        <f>SUMIFS('SCH C-2.2 F'!$P$11:$P$112,'SCH C-2.2 F'!$B$11:$B$112,'SCH C-2.1 F'!$B25)*-1</f>
        <v>1234768.026666672</v>
      </c>
      <c r="G25" s="25">
        <f>'SCH D-2 F'!I26</f>
        <v>0</v>
      </c>
      <c r="H25" s="25">
        <f t="shared" ref="H25:H28" si="6">SUM(F25:G25)</f>
        <v>1234768.026666672</v>
      </c>
      <c r="I25" s="41"/>
    </row>
    <row r="26" spans="1:9" ht="18.95" customHeight="1" x14ac:dyDescent="0.2">
      <c r="A26" s="27">
        <f t="shared" ref="A26:A29" si="7">A25+1</f>
        <v>13</v>
      </c>
      <c r="B26" s="27">
        <v>488</v>
      </c>
      <c r="C26" s="11" t="s">
        <v>941</v>
      </c>
      <c r="D26" s="25">
        <f>SUMIFS('SCH C-2.2 F'!$P$11:$P$112,'SCH C-2.2 F'!$B$11:$B$112,'SCH C-2.1 F'!$B26)*-1</f>
        <v>91113.213333333246</v>
      </c>
      <c r="E26" s="26">
        <f t="shared" si="5"/>
        <v>1</v>
      </c>
      <c r="F26" s="25">
        <f>SUMIFS('SCH C-2.2 F'!$P$11:$P$112,'SCH C-2.2 F'!$B$11:$B$112,'SCH C-2.1 F'!$B26)*-1</f>
        <v>91113.213333333246</v>
      </c>
      <c r="G26" s="25">
        <f>'SCH D-2 F'!I27</f>
        <v>0</v>
      </c>
      <c r="H26" s="25">
        <f t="shared" si="6"/>
        <v>91113.213333333246</v>
      </c>
      <c r="I26" s="41"/>
    </row>
    <row r="27" spans="1:9" ht="18.95" customHeight="1" x14ac:dyDescent="0.2">
      <c r="A27" s="27">
        <f t="shared" si="7"/>
        <v>14</v>
      </c>
      <c r="B27" s="27" t="s">
        <v>913</v>
      </c>
      <c r="C27" s="4" t="s">
        <v>914</v>
      </c>
      <c r="D27" s="25">
        <f>SUMIFS('SCH C-2.2 F'!$P$11:$P$112,'SCH C-2.2 F'!$B$11:$B$112,'SCH C-2.1 F'!$B27)*-1</f>
        <v>7293314.4058598978</v>
      </c>
      <c r="E27" s="26">
        <f t="shared" si="5"/>
        <v>1</v>
      </c>
      <c r="F27" s="25">
        <f>SUMIFS('SCH C-2.2 F'!$P$11:$P$112,'SCH C-2.2 F'!$B$11:$B$112,'SCH C-2.1 F'!$B27)*-1</f>
        <v>7293314.4058598978</v>
      </c>
      <c r="G27" s="25">
        <f>'SCH D-2 F'!I28</f>
        <v>-1578242.6572766686</v>
      </c>
      <c r="H27" s="25">
        <f t="shared" si="6"/>
        <v>5715071.7485832293</v>
      </c>
      <c r="I27" s="41"/>
    </row>
    <row r="28" spans="1:9" ht="18.95" customHeight="1" x14ac:dyDescent="0.2">
      <c r="A28" s="27">
        <f t="shared" si="7"/>
        <v>15</v>
      </c>
      <c r="B28" s="27">
        <v>493</v>
      </c>
      <c r="C28" s="4" t="s">
        <v>915</v>
      </c>
      <c r="D28" s="25">
        <f>SUMIFS('SCH C-2.2 F'!$P$11:$P$112,'SCH C-2.2 F'!$B$11:$B$112,'SCH C-2.1 F'!$B28)*-1</f>
        <v>215976.52624799992</v>
      </c>
      <c r="E28" s="26">
        <f t="shared" si="5"/>
        <v>1</v>
      </c>
      <c r="F28" s="25">
        <f>SUMIFS('SCH C-2.2 F'!$P$11:$P$112,'SCH C-2.2 F'!$B$11:$B$112,'SCH C-2.1 F'!$B28)*-1</f>
        <v>215976.52624799992</v>
      </c>
      <c r="G28" s="25">
        <f>'SCH D-2 F'!I29</f>
        <v>0</v>
      </c>
      <c r="H28" s="25">
        <f t="shared" si="6"/>
        <v>215976.52624799992</v>
      </c>
      <c r="I28" s="41"/>
    </row>
    <row r="29" spans="1:9" ht="18.95" customHeight="1" x14ac:dyDescent="0.2">
      <c r="A29" s="27">
        <f t="shared" si="7"/>
        <v>16</v>
      </c>
      <c r="B29" s="27">
        <v>495</v>
      </c>
      <c r="C29" s="4" t="s">
        <v>916</v>
      </c>
      <c r="D29" s="36">
        <f>SUMIFS('SCH C-2.2 F'!$P$11:$P$112,'SCH C-2.2 F'!$B$11:$B$112,'SCH C-2.1 F'!$B29)*-1</f>
        <v>2932.3826093333341</v>
      </c>
      <c r="E29" s="26">
        <f t="shared" ref="E29" si="8">IF(D29=0,0,F29/D29)</f>
        <v>1</v>
      </c>
      <c r="F29" s="36">
        <f>SUMIFS('SCH C-2.2 F'!$P$11:$P$112,'SCH C-2.2 F'!$B$11:$B$112,'SCH C-2.1 F'!$B29)*-1</f>
        <v>2932.3826093333341</v>
      </c>
      <c r="G29" s="36">
        <f>'SCH D-2 F'!I30</f>
        <v>0</v>
      </c>
      <c r="H29" s="36">
        <f t="shared" ref="H29" si="9">SUM(F29:G29)</f>
        <v>2932.3826093333341</v>
      </c>
      <c r="I29" s="41"/>
    </row>
    <row r="30" spans="1:9" ht="18.95" customHeight="1" x14ac:dyDescent="0.2">
      <c r="A30" s="27">
        <f>A29+1</f>
        <v>17</v>
      </c>
      <c r="B30" s="27"/>
      <c r="C30" s="24" t="s">
        <v>178</v>
      </c>
      <c r="D30" s="37">
        <f>SUM(D25:D29)</f>
        <v>8838104.5547172371</v>
      </c>
      <c r="F30" s="37">
        <f t="shared" ref="F30:H30" si="10">SUM(F25:F29)</f>
        <v>8838104.5547172371</v>
      </c>
      <c r="G30" s="37">
        <f t="shared" si="10"/>
        <v>-1578242.6572766686</v>
      </c>
      <c r="H30" s="37">
        <f t="shared" si="10"/>
        <v>7259861.8974405667</v>
      </c>
    </row>
    <row r="31" spans="1:9" ht="18.95" customHeight="1" x14ac:dyDescent="0.2">
      <c r="A31" s="27"/>
      <c r="B31" s="27"/>
      <c r="C31" s="24"/>
    </row>
    <row r="32" spans="1:9" ht="18.95" customHeight="1" x14ac:dyDescent="0.2">
      <c r="A32" s="27">
        <f>A30+1</f>
        <v>18</v>
      </c>
      <c r="B32" s="27"/>
      <c r="C32" s="43" t="s">
        <v>120</v>
      </c>
      <c r="D32" s="36">
        <f>D22+D30</f>
        <v>342876901.85665339</v>
      </c>
      <c r="F32" s="36">
        <f>F22+F30</f>
        <v>342876901.85665339</v>
      </c>
      <c r="G32" s="36">
        <f>G22+G30</f>
        <v>-193127960.60038295</v>
      </c>
      <c r="H32" s="36">
        <f>H22+H30</f>
        <v>149748941.25627041</v>
      </c>
    </row>
    <row r="33" spans="1:9" ht="18.95" customHeight="1" x14ac:dyDescent="0.2">
      <c r="B33" s="27"/>
      <c r="C33" s="24"/>
    </row>
    <row r="34" spans="1:9" ht="18.95" customHeight="1" x14ac:dyDescent="0.2">
      <c r="A34" s="27">
        <f>A32+1</f>
        <v>19</v>
      </c>
      <c r="B34" s="27"/>
      <c r="C34" s="42" t="s">
        <v>117</v>
      </c>
    </row>
    <row r="35" spans="1:9" ht="18.95" customHeight="1" x14ac:dyDescent="0.2">
      <c r="A35" s="27">
        <f>A34+1</f>
        <v>20</v>
      </c>
      <c r="B35" s="27"/>
      <c r="C35" s="35" t="s">
        <v>171</v>
      </c>
    </row>
    <row r="36" spans="1:9" ht="18.95" customHeight="1" x14ac:dyDescent="0.2">
      <c r="A36" s="27">
        <f t="shared" ref="A36:A57" si="11">A35+1</f>
        <v>21</v>
      </c>
      <c r="B36" s="27"/>
      <c r="C36" s="35" t="s">
        <v>1099</v>
      </c>
    </row>
    <row r="37" spans="1:9" ht="18.95" customHeight="1" x14ac:dyDescent="0.2">
      <c r="A37" s="27">
        <f t="shared" si="11"/>
        <v>22</v>
      </c>
      <c r="B37" s="39" t="s">
        <v>917</v>
      </c>
      <c r="C37" s="4" t="s">
        <v>942</v>
      </c>
      <c r="D37" s="25">
        <f>SUMIFS('SCH C-2.2 F'!$P$11:$P$112,'SCH C-2.2 F'!$B$11:$B$112,'SCH C-2.1 F'!$B37)</f>
        <v>169705690.9273116</v>
      </c>
      <c r="E37" s="26">
        <f t="shared" ref="E37" si="12">IF(D37=0,0,F37/D37)</f>
        <v>1</v>
      </c>
      <c r="F37" s="25">
        <f>SUMIFS('SCH C-2.2 F'!$P$11:$P$112,'SCH C-2.2 F'!$B$11:$B$112,'SCH C-2.1 F'!$B37)</f>
        <v>169705690.9273116</v>
      </c>
      <c r="G37" s="25">
        <f>'SCH D-2 F'!I38</f>
        <v>-169705690.92731154</v>
      </c>
      <c r="H37" s="25">
        <f t="shared" ref="H37:H57" si="13">SUM(F37:G37)</f>
        <v>0</v>
      </c>
      <c r="I37" s="41"/>
    </row>
    <row r="38" spans="1:9" ht="18.95" customHeight="1" x14ac:dyDescent="0.2">
      <c r="A38" s="27">
        <f t="shared" si="11"/>
        <v>23</v>
      </c>
      <c r="B38" s="150" t="s">
        <v>918</v>
      </c>
      <c r="C38" s="4" t="s">
        <v>943</v>
      </c>
      <c r="D38" s="25">
        <f>SUMIFS('SCH C-2.2 F'!$P$11:$P$112,'SCH C-2.2 F'!$B$11:$B$112,'SCH C-2.1 F'!$B38)</f>
        <v>0</v>
      </c>
      <c r="E38" s="26">
        <f t="shared" ref="E38:E40" si="14">IF(D38=0,1,F38/D38)</f>
        <v>1</v>
      </c>
      <c r="F38" s="25">
        <f>SUMIFS('SCH C-2.2 F'!$P$11:$P$112,'SCH C-2.2 F'!$B$11:$B$112,'SCH C-2.1 F'!$B38)</f>
        <v>0</v>
      </c>
      <c r="G38" s="25">
        <f>'SCH D-2 F'!I39</f>
        <v>0</v>
      </c>
      <c r="H38" s="25">
        <f t="shared" si="13"/>
        <v>0</v>
      </c>
      <c r="I38" s="41"/>
    </row>
    <row r="39" spans="1:9" ht="18.95" customHeight="1" x14ac:dyDescent="0.2">
      <c r="A39" s="27">
        <f t="shared" si="11"/>
        <v>24</v>
      </c>
      <c r="B39" s="150" t="s">
        <v>919</v>
      </c>
      <c r="C39" s="4" t="s">
        <v>944</v>
      </c>
      <c r="D39" s="25">
        <f>SUMIFS('SCH C-2.2 F'!$P$11:$P$112,'SCH C-2.2 F'!$B$11:$B$112,'SCH C-2.1 F'!$B39)</f>
        <v>0</v>
      </c>
      <c r="E39" s="26">
        <f t="shared" si="14"/>
        <v>1</v>
      </c>
      <c r="F39" s="25">
        <f>SUMIFS('SCH C-2.2 F'!$P$11:$P$112,'SCH C-2.2 F'!$B$11:$B$112,'SCH C-2.1 F'!$B39)</f>
        <v>0</v>
      </c>
      <c r="G39" s="25">
        <f>'SCH D-2 F'!I40</f>
        <v>0</v>
      </c>
      <c r="H39" s="25">
        <f t="shared" si="13"/>
        <v>0</v>
      </c>
      <c r="I39" s="41"/>
    </row>
    <row r="40" spans="1:9" ht="18.95" customHeight="1" x14ac:dyDescent="0.2">
      <c r="A40" s="27">
        <f t="shared" si="11"/>
        <v>25</v>
      </c>
      <c r="B40" s="150" t="s">
        <v>920</v>
      </c>
      <c r="C40" s="4" t="s">
        <v>945</v>
      </c>
      <c r="D40" s="25">
        <f>SUMIFS('SCH C-2.2 F'!$P$11:$P$112,'SCH C-2.2 F'!$B$11:$B$112,'SCH C-2.1 F'!$B40)</f>
        <v>0</v>
      </c>
      <c r="E40" s="26">
        <f t="shared" si="14"/>
        <v>1</v>
      </c>
      <c r="F40" s="25">
        <f>SUMIFS('SCH C-2.2 F'!$P$11:$P$112,'SCH C-2.2 F'!$B$11:$B$112,'SCH C-2.1 F'!$B40)</f>
        <v>0</v>
      </c>
      <c r="G40" s="25">
        <f>'SCH D-2 F'!I41</f>
        <v>0</v>
      </c>
      <c r="H40" s="25">
        <f t="shared" si="13"/>
        <v>0</v>
      </c>
      <c r="I40" s="41"/>
    </row>
    <row r="41" spans="1:9" s="17" customFormat="1" ht="20.100000000000001" customHeight="1" x14ac:dyDescent="0.2">
      <c r="A41" s="325" t="str">
        <f>$A$1</f>
        <v>LOUISVILLE GAS AND ELECTRIC COMPANY</v>
      </c>
      <c r="B41" s="325"/>
      <c r="C41" s="325"/>
      <c r="D41" s="325"/>
      <c r="E41" s="325"/>
      <c r="F41" s="325"/>
      <c r="G41" s="325"/>
      <c r="H41" s="325"/>
      <c r="I41" s="325"/>
    </row>
    <row r="42" spans="1:9" s="17" customFormat="1" ht="20.100000000000001" customHeight="1" x14ac:dyDescent="0.2">
      <c r="A42" s="325" t="str">
        <f>$A$2</f>
        <v>CASE NO. 2014-00372 - GAS OPERATIONS - RESPONSE TO PSC 2-89 (SLIPPAGE FACTOR 97.728%)</v>
      </c>
      <c r="B42" s="325"/>
      <c r="C42" s="325"/>
      <c r="D42" s="325"/>
      <c r="E42" s="325"/>
      <c r="F42" s="325"/>
      <c r="G42" s="325"/>
      <c r="H42" s="325"/>
      <c r="I42" s="325"/>
    </row>
    <row r="43" spans="1:9" s="17" customFormat="1" ht="20.100000000000001" customHeight="1" x14ac:dyDescent="0.2">
      <c r="A43" s="325" t="s">
        <v>149</v>
      </c>
      <c r="B43" s="325"/>
      <c r="C43" s="325"/>
      <c r="D43" s="325"/>
      <c r="E43" s="325"/>
      <c r="F43" s="325"/>
      <c r="G43" s="325"/>
      <c r="H43" s="325"/>
      <c r="I43" s="325"/>
    </row>
    <row r="44" spans="1:9" s="17" customFormat="1" ht="20.100000000000001" customHeight="1" x14ac:dyDescent="0.2">
      <c r="A44" s="325" t="str">
        <f>$A$4</f>
        <v>FOR THE 12 MONTHS ENDED JUNE 30, 2016</v>
      </c>
      <c r="B44" s="325"/>
      <c r="C44" s="325"/>
      <c r="D44" s="325"/>
      <c r="E44" s="325"/>
      <c r="F44" s="325"/>
      <c r="G44" s="325"/>
      <c r="H44" s="325"/>
      <c r="I44" s="325"/>
    </row>
    <row r="45" spans="1:9" s="17" customFormat="1" ht="20.100000000000001" customHeight="1" x14ac:dyDescent="0.2">
      <c r="A45" s="149"/>
      <c r="B45" s="149"/>
      <c r="C45" s="149"/>
      <c r="D45" s="149"/>
      <c r="E45" s="149"/>
      <c r="F45" s="149"/>
      <c r="G45" s="181"/>
      <c r="H45" s="149"/>
      <c r="I45" s="149"/>
    </row>
    <row r="46" spans="1:9" s="17" customFormat="1" ht="20.100000000000001" customHeight="1" x14ac:dyDescent="0.2">
      <c r="A46" s="19" t="s">
        <v>138</v>
      </c>
      <c r="B46" s="19"/>
      <c r="I46" s="20" t="s">
        <v>148</v>
      </c>
    </row>
    <row r="47" spans="1:9" s="17" customFormat="1" ht="20.100000000000001" customHeight="1" x14ac:dyDescent="0.2">
      <c r="A47" s="17" t="str">
        <f>$A$7</f>
        <v>TYPE OF FILING: __X__ ORIGINAL  _____ UPDATED  _____ REVISED</v>
      </c>
      <c r="I47" s="20" t="s">
        <v>1125</v>
      </c>
    </row>
    <row r="48" spans="1:9" s="17" customFormat="1" ht="20.100000000000001" customHeight="1" x14ac:dyDescent="0.2">
      <c r="A48" s="19" t="s">
        <v>139</v>
      </c>
      <c r="B48" s="19"/>
      <c r="F48" s="19"/>
      <c r="G48" s="19"/>
      <c r="H48" s="19"/>
      <c r="I48" s="21" t="str">
        <f>$I$8</f>
        <v>WITNESS:   K. W. BLAKE</v>
      </c>
    </row>
    <row r="49" spans="1:9" s="17" customFormat="1" ht="20.100000000000001" customHeight="1" x14ac:dyDescent="0.2"/>
    <row r="50" spans="1:9" ht="58.5" customHeight="1" x14ac:dyDescent="0.2">
      <c r="A50" s="32" t="s">
        <v>140</v>
      </c>
      <c r="B50" s="32" t="s">
        <v>141</v>
      </c>
      <c r="C50" s="33" t="s">
        <v>145</v>
      </c>
      <c r="D50" s="32" t="s">
        <v>144</v>
      </c>
      <c r="E50" s="32" t="s">
        <v>142</v>
      </c>
      <c r="F50" s="32" t="s">
        <v>146</v>
      </c>
      <c r="G50" s="32" t="s">
        <v>323</v>
      </c>
      <c r="H50" s="32" t="s">
        <v>905</v>
      </c>
      <c r="I50" s="32" t="s">
        <v>147</v>
      </c>
    </row>
    <row r="51" spans="1:9" ht="18.95" customHeight="1" x14ac:dyDescent="0.2">
      <c r="A51" s="28"/>
      <c r="B51" s="28"/>
      <c r="C51" s="24"/>
      <c r="D51" s="34" t="s">
        <v>113</v>
      </c>
      <c r="E51" s="34" t="s">
        <v>114</v>
      </c>
      <c r="F51" s="34" t="s">
        <v>150</v>
      </c>
      <c r="G51" s="34" t="s">
        <v>151</v>
      </c>
      <c r="H51" s="34" t="s">
        <v>287</v>
      </c>
      <c r="I51" s="34" t="s">
        <v>115</v>
      </c>
    </row>
    <row r="52" spans="1:9" ht="23.1" customHeight="1" x14ac:dyDescent="0.2">
      <c r="A52" s="23"/>
      <c r="B52" s="23"/>
      <c r="C52" s="30"/>
      <c r="D52" s="31" t="s">
        <v>143</v>
      </c>
      <c r="E52" s="31"/>
      <c r="F52" s="31" t="s">
        <v>143</v>
      </c>
      <c r="G52" s="31" t="s">
        <v>143</v>
      </c>
      <c r="H52" s="31" t="s">
        <v>143</v>
      </c>
      <c r="I52" s="31" t="str">
        <f>$I$12</f>
        <v>ALL GAS 100%</v>
      </c>
    </row>
    <row r="53" spans="1:9" ht="18.95" customHeight="1" x14ac:dyDescent="0.2">
      <c r="A53" s="27">
        <f>A40+1</f>
        <v>26</v>
      </c>
      <c r="B53" s="150" t="s">
        <v>921</v>
      </c>
      <c r="C53" s="4" t="s">
        <v>946</v>
      </c>
      <c r="D53" s="25">
        <f>SUMIFS('SCH C-2.2 F'!$P$11:$P$112,'SCH C-2.2 F'!$B$11:$B$112,'SCH C-2.1 F'!$B53)</f>
        <v>877920</v>
      </c>
      <c r="E53" s="26">
        <f t="shared" ref="E53:E55" si="15">IF(D53=0,0,F53/D53)</f>
        <v>1</v>
      </c>
      <c r="F53" s="25">
        <f>SUMIFS('SCH C-2.2 F'!$P$11:$P$112,'SCH C-2.2 F'!$B$11:$B$112,'SCH C-2.1 F'!$B53)</f>
        <v>877920</v>
      </c>
      <c r="G53" s="25">
        <f>'SCH D-2 F'!I54</f>
        <v>0</v>
      </c>
      <c r="H53" s="25">
        <f t="shared" si="13"/>
        <v>877920</v>
      </c>
      <c r="I53" s="41"/>
    </row>
    <row r="54" spans="1:9" ht="18.95" customHeight="1" x14ac:dyDescent="0.2">
      <c r="A54" s="27">
        <f t="shared" si="11"/>
        <v>27</v>
      </c>
      <c r="B54" s="150" t="s">
        <v>922</v>
      </c>
      <c r="C54" s="4" t="s">
        <v>947</v>
      </c>
      <c r="D54" s="25">
        <f>SUMIFS('SCH C-2.2 F'!$P$11:$P$112,'SCH C-2.2 F'!$B$11:$B$112,'SCH C-2.1 F'!$B54)</f>
        <v>-2954248.4227318773</v>
      </c>
      <c r="E54" s="26">
        <f t="shared" si="15"/>
        <v>1</v>
      </c>
      <c r="F54" s="25">
        <f>SUMIFS('SCH C-2.2 F'!$P$11:$P$112,'SCH C-2.2 F'!$B$11:$B$112,'SCH C-2.1 F'!$B54)</f>
        <v>-2954248.4227318773</v>
      </c>
      <c r="G54" s="25">
        <f>'SCH D-2 F'!I55</f>
        <v>2954248.4227318736</v>
      </c>
      <c r="H54" s="25">
        <f t="shared" si="13"/>
        <v>-3.7252902984619141E-9</v>
      </c>
      <c r="I54" s="41"/>
    </row>
    <row r="55" spans="1:9" ht="18.95" customHeight="1" x14ac:dyDescent="0.2">
      <c r="A55" s="27">
        <f t="shared" si="11"/>
        <v>28</v>
      </c>
      <c r="B55" s="150">
        <v>810</v>
      </c>
      <c r="C55" s="4" t="s">
        <v>948</v>
      </c>
      <c r="D55" s="25">
        <f>SUMIFS('SCH C-2.2 F'!$P$11:$P$112,'SCH C-2.2 F'!$B$11:$B$112,'SCH C-2.1 F'!$B55)</f>
        <v>-907000</v>
      </c>
      <c r="E55" s="26">
        <f t="shared" si="15"/>
        <v>1</v>
      </c>
      <c r="F55" s="25">
        <f>SUMIFS('SCH C-2.2 F'!$P$11:$P$112,'SCH C-2.2 F'!$B$11:$B$112,'SCH C-2.1 F'!$B55)</f>
        <v>-907000</v>
      </c>
      <c r="G55" s="25">
        <f>'SCH D-2 F'!I56</f>
        <v>0</v>
      </c>
      <c r="H55" s="25">
        <f t="shared" si="13"/>
        <v>-907000</v>
      </c>
      <c r="I55" s="41"/>
    </row>
    <row r="56" spans="1:9" ht="18.95" customHeight="1" x14ac:dyDescent="0.2">
      <c r="A56" s="27">
        <f t="shared" si="11"/>
        <v>29</v>
      </c>
      <c r="B56" s="150" t="s">
        <v>923</v>
      </c>
      <c r="C56" s="4" t="s">
        <v>949</v>
      </c>
      <c r="D56" s="25">
        <f>SUMIFS('SCH C-2.2 F'!$P$11:$P$112,'SCH C-2.2 F'!$B$11:$B$112,'SCH C-2.1 F'!$B56)</f>
        <v>0</v>
      </c>
      <c r="E56" s="26">
        <f t="shared" ref="E56:E57" si="16">IF(D56=0,1,F56/D56)</f>
        <v>1</v>
      </c>
      <c r="F56" s="25">
        <f>SUMIFS('SCH C-2.2 F'!$P$11:$P$112,'SCH C-2.2 F'!$B$11:$B$112,'SCH C-2.1 F'!$B56)</f>
        <v>0</v>
      </c>
      <c r="G56" s="25">
        <f>'SCH D-2 F'!I57</f>
        <v>0</v>
      </c>
      <c r="H56" s="25">
        <f t="shared" si="13"/>
        <v>0</v>
      </c>
      <c r="I56" s="41"/>
    </row>
    <row r="57" spans="1:9" ht="18.95" customHeight="1" x14ac:dyDescent="0.2">
      <c r="A57" s="27">
        <f t="shared" si="11"/>
        <v>30</v>
      </c>
      <c r="B57" s="150">
        <v>813</v>
      </c>
      <c r="C57" s="4" t="s">
        <v>950</v>
      </c>
      <c r="D57" s="25">
        <f>SUMIFS('SCH C-2.2 F'!$P$11:$P$112,'SCH C-2.2 F'!$B$11:$B$112,'SCH C-2.1 F'!$B57)</f>
        <v>0</v>
      </c>
      <c r="E57" s="26">
        <f t="shared" si="16"/>
        <v>1</v>
      </c>
      <c r="F57" s="25">
        <f>SUMIFS('SCH C-2.2 F'!$P$11:$P$112,'SCH C-2.2 F'!$B$11:$B$112,'SCH C-2.1 F'!$B57)</f>
        <v>0</v>
      </c>
      <c r="G57" s="25">
        <f>'SCH D-2 F'!I58</f>
        <v>0</v>
      </c>
      <c r="H57" s="25">
        <f t="shared" si="13"/>
        <v>0</v>
      </c>
      <c r="I57" s="41"/>
    </row>
    <row r="58" spans="1:9" ht="18.95" customHeight="1" x14ac:dyDescent="0.2">
      <c r="A58" s="27">
        <f>A57+1</f>
        <v>31</v>
      </c>
      <c r="B58" s="150"/>
      <c r="C58" s="2" t="s">
        <v>1100</v>
      </c>
      <c r="D58" s="37">
        <f>SUM(D37:D40,D53:D57)</f>
        <v>166722362.50457972</v>
      </c>
      <c r="F58" s="37">
        <f t="shared" ref="F58:H58" si="17">SUM(F37:F40,F53:F57)</f>
        <v>166722362.50457972</v>
      </c>
      <c r="G58" s="37">
        <f t="shared" si="17"/>
        <v>-166751442.50457966</v>
      </c>
      <c r="H58" s="37">
        <f t="shared" si="17"/>
        <v>-29080.000000003725</v>
      </c>
      <c r="I58" s="41"/>
    </row>
    <row r="59" spans="1:9" ht="18.95" customHeight="1" x14ac:dyDescent="0.2">
      <c r="B59" s="150"/>
      <c r="C59" s="2"/>
      <c r="I59" s="41"/>
    </row>
    <row r="60" spans="1:9" ht="18.95" customHeight="1" x14ac:dyDescent="0.2">
      <c r="A60" s="27">
        <f>A58+1</f>
        <v>32</v>
      </c>
      <c r="B60" s="150"/>
      <c r="C60" s="38" t="s">
        <v>1096</v>
      </c>
    </row>
    <row r="61" spans="1:9" ht="18.95" customHeight="1" x14ac:dyDescent="0.2">
      <c r="A61" s="27">
        <f>A60+1</f>
        <v>33</v>
      </c>
      <c r="B61" s="150" t="s">
        <v>953</v>
      </c>
      <c r="C61" s="4" t="s">
        <v>979</v>
      </c>
      <c r="D61" s="25">
        <f>SUMIFS('SCH C-2.2 F'!$P$11:$P$112,'SCH C-2.2 F'!$B$11:$B$112,'SCH C-2.1 F'!$B61)</f>
        <v>532266</v>
      </c>
      <c r="E61" s="26">
        <f t="shared" ref="E61:E77" si="18">IF(D61=0,0,F61/D61)</f>
        <v>1</v>
      </c>
      <c r="F61" s="25">
        <f>SUMIFS('SCH C-2.2 F'!$P$11:$P$112,'SCH C-2.2 F'!$B$11:$B$112,'SCH C-2.1 F'!$B61)</f>
        <v>532266</v>
      </c>
      <c r="G61" s="25">
        <f>'SCH D-2 F'!I62</f>
        <v>0</v>
      </c>
      <c r="H61" s="25">
        <f t="shared" ref="H61:H77" si="19">SUM(F61:G61)</f>
        <v>532266</v>
      </c>
      <c r="I61" s="41"/>
    </row>
    <row r="62" spans="1:9" ht="18.95" customHeight="1" x14ac:dyDescent="0.2">
      <c r="A62" s="27">
        <f t="shared" ref="A62:A101" si="20">A61+1</f>
        <v>34</v>
      </c>
      <c r="B62" s="150" t="s">
        <v>954</v>
      </c>
      <c r="C62" s="4" t="s">
        <v>909</v>
      </c>
      <c r="D62" s="25">
        <f>SUMIFS('SCH C-2.2 F'!$P$11:$P$112,'SCH C-2.2 F'!$B$11:$B$112,'SCH C-2.1 F'!$B62)</f>
        <v>421000</v>
      </c>
      <c r="E62" s="26">
        <f t="shared" si="18"/>
        <v>1</v>
      </c>
      <c r="F62" s="25">
        <f>SUMIFS('SCH C-2.2 F'!$P$11:$P$112,'SCH C-2.2 F'!$B$11:$B$112,'SCH C-2.1 F'!$B62)</f>
        <v>421000</v>
      </c>
      <c r="G62" s="25">
        <f>'SCH D-2 F'!I63</f>
        <v>0</v>
      </c>
      <c r="H62" s="25">
        <f t="shared" si="19"/>
        <v>421000</v>
      </c>
      <c r="I62" s="41"/>
    </row>
    <row r="63" spans="1:9" ht="18.95" customHeight="1" x14ac:dyDescent="0.2">
      <c r="A63" s="27">
        <f t="shared" si="20"/>
        <v>35</v>
      </c>
      <c r="B63" s="150" t="s">
        <v>955</v>
      </c>
      <c r="C63" s="4" t="s">
        <v>910</v>
      </c>
      <c r="D63" s="25">
        <f>SUMIFS('SCH C-2.2 F'!$P$11:$P$112,'SCH C-2.2 F'!$B$11:$B$112,'SCH C-2.1 F'!$B63)</f>
        <v>685987</v>
      </c>
      <c r="E63" s="26">
        <f t="shared" si="18"/>
        <v>1</v>
      </c>
      <c r="F63" s="25">
        <f>SUMIFS('SCH C-2.2 F'!$P$11:$P$112,'SCH C-2.2 F'!$B$11:$B$112,'SCH C-2.1 F'!$B63)</f>
        <v>685987</v>
      </c>
      <c r="G63" s="25">
        <f>'SCH D-2 F'!I64</f>
        <v>0</v>
      </c>
      <c r="H63" s="25">
        <f t="shared" si="19"/>
        <v>685987</v>
      </c>
      <c r="I63" s="41"/>
    </row>
    <row r="64" spans="1:9" ht="18.95" customHeight="1" x14ac:dyDescent="0.2">
      <c r="A64" s="27">
        <f t="shared" si="20"/>
        <v>36</v>
      </c>
      <c r="B64" s="150" t="s">
        <v>956</v>
      </c>
      <c r="C64" s="4" t="s">
        <v>975</v>
      </c>
      <c r="D64" s="25">
        <f>SUMIFS('SCH C-2.2 F'!$P$11:$P$112,'SCH C-2.2 F'!$B$11:$B$112,'SCH C-2.1 F'!$B64)</f>
        <v>1871489</v>
      </c>
      <c r="E64" s="26">
        <f t="shared" si="18"/>
        <v>1</v>
      </c>
      <c r="F64" s="25">
        <f>SUMIFS('SCH C-2.2 F'!$P$11:$P$112,'SCH C-2.2 F'!$B$11:$B$112,'SCH C-2.1 F'!$B64)</f>
        <v>1871489</v>
      </c>
      <c r="G64" s="25">
        <f>'SCH D-2 F'!I65</f>
        <v>0</v>
      </c>
      <c r="H64" s="25">
        <f t="shared" si="19"/>
        <v>1871489</v>
      </c>
      <c r="I64" s="41"/>
    </row>
    <row r="65" spans="1:9" ht="18.95" customHeight="1" x14ac:dyDescent="0.2">
      <c r="A65" s="27">
        <f t="shared" si="20"/>
        <v>37</v>
      </c>
      <c r="B65" s="150" t="s">
        <v>957</v>
      </c>
      <c r="C65" s="4" t="s">
        <v>976</v>
      </c>
      <c r="D65" s="25">
        <f>SUMIFS('SCH C-2.2 F'!$P$11:$P$112,'SCH C-2.2 F'!$B$11:$B$112,'SCH C-2.1 F'!$B65)</f>
        <v>580500</v>
      </c>
      <c r="E65" s="26">
        <f t="shared" si="18"/>
        <v>1</v>
      </c>
      <c r="F65" s="25">
        <f>SUMIFS('SCH C-2.2 F'!$P$11:$P$112,'SCH C-2.2 F'!$B$11:$B$112,'SCH C-2.1 F'!$B65)</f>
        <v>580500</v>
      </c>
      <c r="G65" s="25">
        <f>'SCH D-2 F'!I66</f>
        <v>0</v>
      </c>
      <c r="H65" s="25">
        <f t="shared" si="19"/>
        <v>580500</v>
      </c>
      <c r="I65" s="41"/>
    </row>
    <row r="66" spans="1:9" ht="18.95" customHeight="1" x14ac:dyDescent="0.2">
      <c r="A66" s="27">
        <f t="shared" si="20"/>
        <v>38</v>
      </c>
      <c r="B66" s="150" t="s">
        <v>958</v>
      </c>
      <c r="C66" s="4" t="s">
        <v>977</v>
      </c>
      <c r="D66" s="25">
        <f>SUMIFS('SCH C-2.2 F'!$P$11:$P$112,'SCH C-2.2 F'!$B$11:$B$112,'SCH C-2.1 F'!$B66)</f>
        <v>1394646</v>
      </c>
      <c r="E66" s="26">
        <f t="shared" si="18"/>
        <v>1</v>
      </c>
      <c r="F66" s="25">
        <f>SUMIFS('SCH C-2.2 F'!$P$11:$P$112,'SCH C-2.2 F'!$B$11:$B$112,'SCH C-2.1 F'!$B66)</f>
        <v>1394646</v>
      </c>
      <c r="G66" s="25">
        <f>'SCH D-2 F'!I67</f>
        <v>0</v>
      </c>
      <c r="H66" s="25">
        <f t="shared" si="19"/>
        <v>1394646</v>
      </c>
      <c r="I66" s="41"/>
    </row>
    <row r="67" spans="1:9" ht="18.95" customHeight="1" x14ac:dyDescent="0.2">
      <c r="A67" s="27">
        <f t="shared" si="20"/>
        <v>39</v>
      </c>
      <c r="B67" s="150" t="s">
        <v>959</v>
      </c>
      <c r="C67" s="4" t="s">
        <v>911</v>
      </c>
      <c r="D67" s="25">
        <f>SUMIFS('SCH C-2.2 F'!$P$11:$P$112,'SCH C-2.2 F'!$B$11:$B$112,'SCH C-2.1 F'!$B67)</f>
        <v>2247000</v>
      </c>
      <c r="E67" s="26">
        <f t="shared" ref="E67:E71" si="21">IF(D67=0,1,F67/D67)</f>
        <v>1</v>
      </c>
      <c r="F67" s="25">
        <f>SUMIFS('SCH C-2.2 F'!$P$11:$P$112,'SCH C-2.2 F'!$B$11:$B$112,'SCH C-2.1 F'!$B67)</f>
        <v>2247000</v>
      </c>
      <c r="G67" s="25">
        <f>'SCH D-2 F'!I68</f>
        <v>-2247000</v>
      </c>
      <c r="H67" s="25">
        <f t="shared" si="19"/>
        <v>0</v>
      </c>
      <c r="I67" s="41"/>
    </row>
    <row r="68" spans="1:9" ht="18.95" customHeight="1" x14ac:dyDescent="0.2">
      <c r="A68" s="27">
        <f t="shared" si="20"/>
        <v>40</v>
      </c>
      <c r="B68" s="150" t="s">
        <v>960</v>
      </c>
      <c r="C68" s="4" t="s">
        <v>18</v>
      </c>
      <c r="D68" s="25">
        <f>SUMIFS('SCH C-2.2 F'!$P$11:$P$112,'SCH C-2.2 F'!$B$11:$B$112,'SCH C-2.1 F'!$B68)</f>
        <v>0</v>
      </c>
      <c r="E68" s="26">
        <f t="shared" si="21"/>
        <v>1</v>
      </c>
      <c r="F68" s="25">
        <f>SUMIFS('SCH C-2.2 F'!$P$11:$P$112,'SCH C-2.2 F'!$B$11:$B$112,'SCH C-2.1 F'!$B68)</f>
        <v>0</v>
      </c>
      <c r="G68" s="25">
        <f>'SCH D-2 F'!I69</f>
        <v>0</v>
      </c>
      <c r="H68" s="25">
        <f t="shared" si="19"/>
        <v>0</v>
      </c>
      <c r="I68" s="41"/>
    </row>
    <row r="69" spans="1:9" ht="18.95" customHeight="1" x14ac:dyDescent="0.2">
      <c r="A69" s="27">
        <f t="shared" si="20"/>
        <v>41</v>
      </c>
      <c r="B69" s="150" t="s">
        <v>961</v>
      </c>
      <c r="C69" s="4" t="s">
        <v>978</v>
      </c>
      <c r="D69" s="25">
        <f>SUMIFS('SCH C-2.2 F'!$P$11:$P$112,'SCH C-2.2 F'!$B$11:$B$112,'SCH C-2.1 F'!$B69)</f>
        <v>203000</v>
      </c>
      <c r="E69" s="26">
        <f t="shared" si="21"/>
        <v>1</v>
      </c>
      <c r="F69" s="25">
        <f>SUMIFS('SCH C-2.2 F'!$P$11:$P$112,'SCH C-2.2 F'!$B$11:$B$112,'SCH C-2.1 F'!$B69)</f>
        <v>203000</v>
      </c>
      <c r="G69" s="25">
        <f>'SCH D-2 F'!I70</f>
        <v>0</v>
      </c>
      <c r="H69" s="25">
        <f t="shared" si="19"/>
        <v>203000</v>
      </c>
      <c r="I69" s="41"/>
    </row>
    <row r="70" spans="1:9" ht="18.95" customHeight="1" x14ac:dyDescent="0.2">
      <c r="A70" s="27">
        <f t="shared" si="20"/>
        <v>42</v>
      </c>
      <c r="B70" s="150" t="s">
        <v>962</v>
      </c>
      <c r="C70" s="4" t="s">
        <v>912</v>
      </c>
      <c r="D70" s="25">
        <f>SUMIFS('SCH C-2.2 F'!$P$11:$P$112,'SCH C-2.2 F'!$B$11:$B$112,'SCH C-2.1 F'!$B70)</f>
        <v>0</v>
      </c>
      <c r="E70" s="26">
        <f t="shared" si="21"/>
        <v>1</v>
      </c>
      <c r="F70" s="25">
        <f>SUMIFS('SCH C-2.2 F'!$P$11:$P$112,'SCH C-2.2 F'!$B$11:$B$112,'SCH C-2.1 F'!$B70)</f>
        <v>0</v>
      </c>
      <c r="G70" s="25">
        <f>'SCH D-2 F'!I71</f>
        <v>0</v>
      </c>
      <c r="H70" s="25">
        <f t="shared" si="19"/>
        <v>0</v>
      </c>
      <c r="I70" s="41"/>
    </row>
    <row r="71" spans="1:9" ht="18.95" customHeight="1" x14ac:dyDescent="0.2">
      <c r="A71" s="27">
        <f>A70+1</f>
        <v>43</v>
      </c>
      <c r="B71" s="153" t="s">
        <v>963</v>
      </c>
      <c r="C71" s="4" t="s">
        <v>16</v>
      </c>
      <c r="D71" s="25">
        <f>SUMIFS('SCH C-2.2 F'!$P$11:$P$112,'SCH C-2.2 F'!$B$11:$B$112,'SCH C-2.1 F'!$B71)</f>
        <v>452000</v>
      </c>
      <c r="E71" s="26">
        <f t="shared" si="21"/>
        <v>1</v>
      </c>
      <c r="F71" s="25">
        <f>SUMIFS('SCH C-2.2 F'!$P$11:$P$112,'SCH C-2.2 F'!$B$11:$B$112,'SCH C-2.1 F'!$B71)</f>
        <v>452000</v>
      </c>
      <c r="G71" s="25">
        <f>'SCH D-2 F'!I72</f>
        <v>0</v>
      </c>
      <c r="H71" s="25">
        <f t="shared" ref="H71:H76" si="22">SUM(F71:G71)</f>
        <v>452000</v>
      </c>
      <c r="I71" s="41"/>
    </row>
    <row r="72" spans="1:9" ht="18.95" customHeight="1" x14ac:dyDescent="0.2">
      <c r="A72" s="27">
        <f t="shared" ref="A72:A78" si="23">A71+1</f>
        <v>44</v>
      </c>
      <c r="B72" s="153" t="s">
        <v>964</v>
      </c>
      <c r="C72" s="4" t="s">
        <v>982</v>
      </c>
      <c r="D72" s="25">
        <f>SUMIFS('SCH C-2.2 F'!$P$11:$P$112,'SCH C-2.2 F'!$B$11:$B$112,'SCH C-2.1 F'!$B72)</f>
        <v>821500</v>
      </c>
      <c r="E72" s="26">
        <f t="shared" ref="E72:E76" si="24">IF(D72=0,0,F72/D72)</f>
        <v>1</v>
      </c>
      <c r="F72" s="25">
        <f>SUMIFS('SCH C-2.2 F'!$P$11:$P$112,'SCH C-2.2 F'!$B$11:$B$112,'SCH C-2.1 F'!$B72)</f>
        <v>821500</v>
      </c>
      <c r="G72" s="25">
        <f>'SCH D-2 F'!I73</f>
        <v>0</v>
      </c>
      <c r="H72" s="25">
        <f t="shared" si="22"/>
        <v>821500</v>
      </c>
      <c r="I72" s="41"/>
    </row>
    <row r="73" spans="1:9" ht="18.95" customHeight="1" x14ac:dyDescent="0.2">
      <c r="A73" s="27">
        <f t="shared" si="23"/>
        <v>45</v>
      </c>
      <c r="B73" s="153" t="s">
        <v>965</v>
      </c>
      <c r="C73" s="4" t="s">
        <v>980</v>
      </c>
      <c r="D73" s="25">
        <f>SUMIFS('SCH C-2.2 F'!$P$11:$P$112,'SCH C-2.2 F'!$B$11:$B$112,'SCH C-2.1 F'!$B73)</f>
        <v>167000</v>
      </c>
      <c r="E73" s="26">
        <f t="shared" si="24"/>
        <v>1</v>
      </c>
      <c r="F73" s="25">
        <f>SUMIFS('SCH C-2.2 F'!$P$11:$P$112,'SCH C-2.2 F'!$B$11:$B$112,'SCH C-2.1 F'!$B73)</f>
        <v>167000</v>
      </c>
      <c r="G73" s="25">
        <f>'SCH D-2 F'!I74</f>
        <v>0</v>
      </c>
      <c r="H73" s="25">
        <f t="shared" si="22"/>
        <v>167000</v>
      </c>
      <c r="I73" s="41"/>
    </row>
    <row r="74" spans="1:9" ht="18.95" customHeight="1" x14ac:dyDescent="0.2">
      <c r="A74" s="27">
        <f t="shared" si="23"/>
        <v>46</v>
      </c>
      <c r="B74" s="153" t="s">
        <v>966</v>
      </c>
      <c r="C74" s="4" t="s">
        <v>981</v>
      </c>
      <c r="D74" s="25">
        <f>SUMIFS('SCH C-2.2 F'!$P$11:$P$112,'SCH C-2.2 F'!$B$11:$B$112,'SCH C-2.1 F'!$B74)</f>
        <v>1147975</v>
      </c>
      <c r="E74" s="26">
        <f t="shared" si="24"/>
        <v>1</v>
      </c>
      <c r="F74" s="25">
        <f>SUMIFS('SCH C-2.2 F'!$P$11:$P$112,'SCH C-2.2 F'!$B$11:$B$112,'SCH C-2.1 F'!$B74)</f>
        <v>1147975</v>
      </c>
      <c r="G74" s="25">
        <f>'SCH D-2 F'!I75</f>
        <v>0</v>
      </c>
      <c r="H74" s="25">
        <f t="shared" si="22"/>
        <v>1147975</v>
      </c>
      <c r="I74" s="41"/>
    </row>
    <row r="75" spans="1:9" ht="18.95" customHeight="1" x14ac:dyDescent="0.2">
      <c r="A75" s="27">
        <f t="shared" si="23"/>
        <v>47</v>
      </c>
      <c r="B75" s="153" t="s">
        <v>967</v>
      </c>
      <c r="C75" s="4" t="s">
        <v>983</v>
      </c>
      <c r="D75" s="25">
        <f>SUMIFS('SCH C-2.2 F'!$P$11:$P$112,'SCH C-2.2 F'!$B$11:$B$112,'SCH C-2.1 F'!$B75)</f>
        <v>66479</v>
      </c>
      <c r="E75" s="26">
        <f t="shared" si="24"/>
        <v>1</v>
      </c>
      <c r="F75" s="25">
        <f>SUMIFS('SCH C-2.2 F'!$P$11:$P$112,'SCH C-2.2 F'!$B$11:$B$112,'SCH C-2.1 F'!$B75)</f>
        <v>66479</v>
      </c>
      <c r="G75" s="25">
        <f>'SCH D-2 F'!I76</f>
        <v>0</v>
      </c>
      <c r="H75" s="25">
        <f t="shared" si="22"/>
        <v>66479</v>
      </c>
      <c r="I75" s="41"/>
    </row>
    <row r="76" spans="1:9" ht="18.95" customHeight="1" x14ac:dyDescent="0.2">
      <c r="A76" s="27">
        <f t="shared" si="23"/>
        <v>48</v>
      </c>
      <c r="B76" s="153" t="s">
        <v>968</v>
      </c>
      <c r="C76" s="4" t="s">
        <v>984</v>
      </c>
      <c r="D76" s="25">
        <f>SUMIFS('SCH C-2.2 F'!$P$11:$P$112,'SCH C-2.2 F'!$B$11:$B$112,'SCH C-2.1 F'!$B76)</f>
        <v>931000</v>
      </c>
      <c r="E76" s="26">
        <f t="shared" si="24"/>
        <v>1</v>
      </c>
      <c r="F76" s="25">
        <f>SUMIFS('SCH C-2.2 F'!$P$11:$P$112,'SCH C-2.2 F'!$B$11:$B$112,'SCH C-2.1 F'!$B76)</f>
        <v>931000</v>
      </c>
      <c r="G76" s="25">
        <f>'SCH D-2 F'!I77</f>
        <v>0</v>
      </c>
      <c r="H76" s="25">
        <f t="shared" si="22"/>
        <v>931000</v>
      </c>
      <c r="I76" s="41"/>
    </row>
    <row r="77" spans="1:9" ht="18.95" customHeight="1" x14ac:dyDescent="0.2">
      <c r="A77" s="27">
        <f t="shared" si="23"/>
        <v>49</v>
      </c>
      <c r="B77" s="150" t="s">
        <v>969</v>
      </c>
      <c r="C77" s="4" t="s">
        <v>985</v>
      </c>
      <c r="D77" s="25">
        <f>SUMIFS('SCH C-2.2 F'!$P$11:$P$112,'SCH C-2.2 F'!$B$11:$B$112,'SCH C-2.1 F'!$B77)</f>
        <v>169271</v>
      </c>
      <c r="E77" s="26">
        <f t="shared" si="18"/>
        <v>1</v>
      </c>
      <c r="F77" s="25">
        <f>SUMIFS('SCH C-2.2 F'!$P$11:$P$112,'SCH C-2.2 F'!$B$11:$B$112,'SCH C-2.1 F'!$B77)</f>
        <v>169271</v>
      </c>
      <c r="G77" s="25">
        <f>'SCH D-2 F'!I78</f>
        <v>0</v>
      </c>
      <c r="H77" s="25">
        <f t="shared" si="19"/>
        <v>169271</v>
      </c>
      <c r="I77" s="41"/>
    </row>
    <row r="78" spans="1:9" ht="18.95" customHeight="1" x14ac:dyDescent="0.2">
      <c r="A78" s="27">
        <f t="shared" si="23"/>
        <v>50</v>
      </c>
      <c r="B78" s="153"/>
      <c r="C78" s="2" t="s">
        <v>1098</v>
      </c>
      <c r="D78" s="37">
        <f>SUM(D61:D77)</f>
        <v>11691113</v>
      </c>
      <c r="F78" s="37">
        <f t="shared" ref="F78:H78" si="25">SUM(F61:F77)</f>
        <v>11691113</v>
      </c>
      <c r="G78" s="37">
        <f t="shared" si="25"/>
        <v>-2247000</v>
      </c>
      <c r="H78" s="37">
        <f t="shared" si="25"/>
        <v>9444113</v>
      </c>
      <c r="I78" s="41"/>
    </row>
    <row r="79" spans="1:9" ht="18.95" customHeight="1" x14ac:dyDescent="0.2">
      <c r="B79" s="153"/>
      <c r="C79" s="2"/>
      <c r="I79" s="41"/>
    </row>
    <row r="80" spans="1:9" ht="18.95" customHeight="1" x14ac:dyDescent="0.2">
      <c r="A80" s="27"/>
      <c r="B80" s="150"/>
      <c r="C80" s="4"/>
      <c r="D80" s="25"/>
      <c r="E80" s="26"/>
      <c r="F80" s="25"/>
      <c r="G80" s="25"/>
      <c r="H80" s="25"/>
      <c r="I80" s="41"/>
    </row>
    <row r="81" spans="1:9" s="17" customFormat="1" ht="20.100000000000001" customHeight="1" x14ac:dyDescent="0.2">
      <c r="A81" s="325" t="str">
        <f>$A$1</f>
        <v>LOUISVILLE GAS AND ELECTRIC COMPANY</v>
      </c>
      <c r="B81" s="325"/>
      <c r="C81" s="325"/>
      <c r="D81" s="325"/>
      <c r="E81" s="325"/>
      <c r="F81" s="325"/>
      <c r="G81" s="325"/>
      <c r="H81" s="325"/>
      <c r="I81" s="325"/>
    </row>
    <row r="82" spans="1:9" s="17" customFormat="1" ht="20.100000000000001" customHeight="1" x14ac:dyDescent="0.2">
      <c r="A82" s="325" t="str">
        <f>$A$2</f>
        <v>CASE NO. 2014-00372 - GAS OPERATIONS - RESPONSE TO PSC 2-89 (SLIPPAGE FACTOR 97.728%)</v>
      </c>
      <c r="B82" s="325"/>
      <c r="C82" s="325"/>
      <c r="D82" s="325"/>
      <c r="E82" s="325"/>
      <c r="F82" s="325"/>
      <c r="G82" s="325"/>
      <c r="H82" s="325"/>
      <c r="I82" s="325"/>
    </row>
    <row r="83" spans="1:9" s="17" customFormat="1" ht="20.100000000000001" customHeight="1" x14ac:dyDescent="0.2">
      <c r="A83" s="325" t="s">
        <v>149</v>
      </c>
      <c r="B83" s="325"/>
      <c r="C83" s="325"/>
      <c r="D83" s="325"/>
      <c r="E83" s="325"/>
      <c r="F83" s="325"/>
      <c r="G83" s="325"/>
      <c r="H83" s="325"/>
      <c r="I83" s="325"/>
    </row>
    <row r="84" spans="1:9" s="17" customFormat="1" ht="20.100000000000001" customHeight="1" x14ac:dyDescent="0.2">
      <c r="A84" s="325" t="str">
        <f>$A$4</f>
        <v>FOR THE 12 MONTHS ENDED JUNE 30, 2016</v>
      </c>
      <c r="B84" s="325"/>
      <c r="C84" s="325"/>
      <c r="D84" s="325"/>
      <c r="E84" s="325"/>
      <c r="F84" s="325"/>
      <c r="G84" s="325"/>
      <c r="H84" s="325"/>
      <c r="I84" s="325"/>
    </row>
    <row r="85" spans="1:9" s="17" customFormat="1" ht="20.100000000000001" customHeight="1" x14ac:dyDescent="0.2">
      <c r="A85" s="149"/>
      <c r="B85" s="149"/>
      <c r="C85" s="149"/>
      <c r="D85" s="149"/>
      <c r="E85" s="149"/>
      <c r="F85" s="149"/>
      <c r="G85" s="181"/>
      <c r="H85" s="149"/>
      <c r="I85" s="149"/>
    </row>
    <row r="86" spans="1:9" s="17" customFormat="1" ht="20.100000000000001" customHeight="1" x14ac:dyDescent="0.2">
      <c r="A86" s="19" t="s">
        <v>138</v>
      </c>
      <c r="B86" s="19"/>
      <c r="I86" s="20" t="s">
        <v>148</v>
      </c>
    </row>
    <row r="87" spans="1:9" s="17" customFormat="1" ht="20.100000000000001" customHeight="1" x14ac:dyDescent="0.2">
      <c r="A87" s="17" t="str">
        <f>$A$7</f>
        <v>TYPE OF FILING: __X__ ORIGINAL  _____ UPDATED  _____ REVISED</v>
      </c>
      <c r="I87" s="20" t="s">
        <v>1126</v>
      </c>
    </row>
    <row r="88" spans="1:9" s="17" customFormat="1" ht="20.100000000000001" customHeight="1" x14ac:dyDescent="0.2">
      <c r="A88" s="19" t="s">
        <v>139</v>
      </c>
      <c r="B88" s="19"/>
      <c r="F88" s="19"/>
      <c r="G88" s="19"/>
      <c r="H88" s="19"/>
      <c r="I88" s="21" t="str">
        <f>$I$8</f>
        <v>WITNESS:   K. W. BLAKE</v>
      </c>
    </row>
    <row r="89" spans="1:9" s="17" customFormat="1" ht="20.100000000000001" customHeight="1" x14ac:dyDescent="0.2"/>
    <row r="90" spans="1:9" ht="58.5" customHeight="1" x14ac:dyDescent="0.2">
      <c r="A90" s="32" t="s">
        <v>140</v>
      </c>
      <c r="B90" s="32" t="s">
        <v>141</v>
      </c>
      <c r="C90" s="33" t="s">
        <v>145</v>
      </c>
      <c r="D90" s="32" t="s">
        <v>144</v>
      </c>
      <c r="E90" s="32" t="s">
        <v>142</v>
      </c>
      <c r="F90" s="32" t="s">
        <v>146</v>
      </c>
      <c r="G90" s="32" t="s">
        <v>323</v>
      </c>
      <c r="H90" s="32" t="s">
        <v>905</v>
      </c>
      <c r="I90" s="32" t="s">
        <v>147</v>
      </c>
    </row>
    <row r="91" spans="1:9" ht="18.95" customHeight="1" x14ac:dyDescent="0.2">
      <c r="A91" s="28"/>
      <c r="B91" s="28"/>
      <c r="C91" s="24"/>
      <c r="D91" s="34" t="s">
        <v>113</v>
      </c>
      <c r="E91" s="34" t="s">
        <v>114</v>
      </c>
      <c r="F91" s="34" t="s">
        <v>150</v>
      </c>
      <c r="G91" s="34" t="s">
        <v>151</v>
      </c>
      <c r="H91" s="34" t="s">
        <v>287</v>
      </c>
      <c r="I91" s="34" t="s">
        <v>115</v>
      </c>
    </row>
    <row r="92" spans="1:9" ht="23.1" customHeight="1" x14ac:dyDescent="0.2">
      <c r="A92" s="23"/>
      <c r="B92" s="23"/>
      <c r="C92" s="30"/>
      <c r="D92" s="31" t="s">
        <v>143</v>
      </c>
      <c r="E92" s="31"/>
      <c r="F92" s="31" t="s">
        <v>143</v>
      </c>
      <c r="G92" s="31" t="s">
        <v>143</v>
      </c>
      <c r="H92" s="31" t="s">
        <v>143</v>
      </c>
      <c r="I92" s="31" t="str">
        <f>$I$12</f>
        <v>ALL GAS 100%</v>
      </c>
    </row>
    <row r="93" spans="1:9" ht="18.95" customHeight="1" x14ac:dyDescent="0.2">
      <c r="A93" s="27">
        <f>A78+1</f>
        <v>51</v>
      </c>
      <c r="B93" s="150"/>
      <c r="C93" s="38" t="s">
        <v>161</v>
      </c>
    </row>
    <row r="94" spans="1:9" ht="18.95" customHeight="1" x14ac:dyDescent="0.2">
      <c r="A94" s="27">
        <f>A93+1</f>
        <v>52</v>
      </c>
      <c r="B94" s="150" t="s">
        <v>970</v>
      </c>
      <c r="C94" s="4" t="s">
        <v>979</v>
      </c>
      <c r="D94" s="25">
        <f>SUMIFS('SCH C-2.2 F'!$P$11:$P$112,'SCH C-2.2 F'!$B$11:$B$112,'SCH C-2.1 F'!$B94)</f>
        <v>528093</v>
      </c>
      <c r="E94" s="26">
        <f t="shared" ref="E94" si="26">IF(D94=0,0,F94/D94)</f>
        <v>1</v>
      </c>
      <c r="F94" s="25">
        <f>SUMIFS('SCH C-2.2 F'!$P$11:$P$112,'SCH C-2.2 F'!$B$11:$B$112,'SCH C-2.1 F'!$B94)</f>
        <v>528093</v>
      </c>
      <c r="G94" s="25">
        <f>'SCH D-2 F'!I95</f>
        <v>0</v>
      </c>
      <c r="H94" s="25">
        <f t="shared" ref="H94:H99" si="27">SUM(F94:G94)</f>
        <v>528093</v>
      </c>
      <c r="I94" s="41"/>
    </row>
    <row r="95" spans="1:9" ht="18.95" customHeight="1" x14ac:dyDescent="0.2">
      <c r="A95" s="27">
        <f t="shared" si="20"/>
        <v>53</v>
      </c>
      <c r="B95" s="150" t="s">
        <v>971</v>
      </c>
      <c r="C95" s="4" t="s">
        <v>17</v>
      </c>
      <c r="D95" s="25">
        <f>SUMIFS('SCH C-2.2 F'!$P$11:$P$112,'SCH C-2.2 F'!$B$11:$B$112,'SCH C-2.1 F'!$B95)</f>
        <v>508700</v>
      </c>
      <c r="E95" s="26">
        <f t="shared" ref="E95:E99" si="28">IF(D95=0,1,F95/D95)</f>
        <v>1</v>
      </c>
      <c r="F95" s="25">
        <f>SUMIFS('SCH C-2.2 F'!$P$11:$P$112,'SCH C-2.2 F'!$B$11:$B$112,'SCH C-2.1 F'!$B95)</f>
        <v>508700</v>
      </c>
      <c r="G95" s="25">
        <f>'SCH D-2 F'!I96</f>
        <v>0</v>
      </c>
      <c r="H95" s="25">
        <f t="shared" si="27"/>
        <v>508700</v>
      </c>
      <c r="I95" s="41"/>
    </row>
    <row r="96" spans="1:9" ht="18.95" customHeight="1" x14ac:dyDescent="0.2">
      <c r="A96" s="27">
        <f t="shared" si="20"/>
        <v>54</v>
      </c>
      <c r="B96" s="150">
        <v>852</v>
      </c>
      <c r="C96" s="4" t="s">
        <v>986</v>
      </c>
      <c r="D96" s="25">
        <f>SUMIFS('SCH C-2.2 F'!$P$11:$P$112,'SCH C-2.2 F'!$B$11:$B$112,'SCH C-2.1 F'!$B96)</f>
        <v>0</v>
      </c>
      <c r="E96" s="26">
        <f t="shared" si="28"/>
        <v>1</v>
      </c>
      <c r="F96" s="25">
        <f>SUMIFS('SCH C-2.2 F'!$P$11:$P$112,'SCH C-2.2 F'!$B$11:$B$112,'SCH C-2.1 F'!$B96)</f>
        <v>0</v>
      </c>
      <c r="G96" s="25">
        <f>'SCH D-2 F'!I97</f>
        <v>0</v>
      </c>
      <c r="H96" s="25">
        <f t="shared" si="27"/>
        <v>0</v>
      </c>
      <c r="I96" s="41"/>
    </row>
    <row r="97" spans="1:9" ht="18.95" customHeight="1" x14ac:dyDescent="0.2">
      <c r="A97" s="27">
        <f t="shared" si="20"/>
        <v>55</v>
      </c>
      <c r="B97" s="150" t="s">
        <v>972</v>
      </c>
      <c r="C97" s="4" t="s">
        <v>987</v>
      </c>
      <c r="D97" s="25">
        <f>SUMIFS('SCH C-2.2 F'!$P$11:$P$112,'SCH C-2.2 F'!$B$11:$B$112,'SCH C-2.1 F'!$B97)</f>
        <v>489000</v>
      </c>
      <c r="E97" s="26">
        <f t="shared" si="28"/>
        <v>1</v>
      </c>
      <c r="F97" s="25">
        <f>SUMIFS('SCH C-2.2 F'!$P$11:$P$112,'SCH C-2.2 F'!$B$11:$B$112,'SCH C-2.1 F'!$B97)</f>
        <v>489000</v>
      </c>
      <c r="G97" s="25">
        <f>'SCH D-2 F'!I98</f>
        <v>0</v>
      </c>
      <c r="H97" s="25">
        <f t="shared" si="27"/>
        <v>489000</v>
      </c>
      <c r="I97" s="41"/>
    </row>
    <row r="98" spans="1:9" ht="18.95" customHeight="1" x14ac:dyDescent="0.2">
      <c r="A98" s="27">
        <f t="shared" si="20"/>
        <v>56</v>
      </c>
      <c r="B98" s="150">
        <v>859</v>
      </c>
      <c r="C98" s="4" t="s">
        <v>18</v>
      </c>
      <c r="D98" s="25">
        <f>SUMIFS('SCH C-2.2 F'!$P$11:$P$112,'SCH C-2.2 F'!$B$11:$B$112,'SCH C-2.1 F'!$B98)</f>
        <v>0</v>
      </c>
      <c r="E98" s="26">
        <f t="shared" si="28"/>
        <v>1</v>
      </c>
      <c r="F98" s="25">
        <f>SUMIFS('SCH C-2.2 F'!$P$11:$P$112,'SCH C-2.2 F'!$B$11:$B$112,'SCH C-2.1 F'!$B98)</f>
        <v>0</v>
      </c>
      <c r="G98" s="25">
        <f>'SCH D-2 F'!I99</f>
        <v>0</v>
      </c>
      <c r="H98" s="25">
        <f t="shared" si="27"/>
        <v>0</v>
      </c>
      <c r="I98" s="41"/>
    </row>
    <row r="99" spans="1:9" ht="18.95" customHeight="1" x14ac:dyDescent="0.2">
      <c r="A99" s="27">
        <f t="shared" si="20"/>
        <v>57</v>
      </c>
      <c r="B99" s="150" t="s">
        <v>973</v>
      </c>
      <c r="C99" s="4" t="s">
        <v>988</v>
      </c>
      <c r="D99" s="25">
        <f>SUMIFS('SCH C-2.2 F'!$P$11:$P$112,'SCH C-2.2 F'!$B$11:$B$112,'SCH C-2.1 F'!$B99)</f>
        <v>0</v>
      </c>
      <c r="E99" s="26">
        <f t="shared" si="28"/>
        <v>1</v>
      </c>
      <c r="F99" s="25">
        <f>SUMIFS('SCH C-2.2 F'!$P$11:$P$112,'SCH C-2.2 F'!$B$11:$B$112,'SCH C-2.1 F'!$B99)</f>
        <v>0</v>
      </c>
      <c r="G99" s="25">
        <f>'SCH D-2 F'!I100</f>
        <v>0</v>
      </c>
      <c r="H99" s="25">
        <f t="shared" si="27"/>
        <v>0</v>
      </c>
      <c r="I99" s="41"/>
    </row>
    <row r="100" spans="1:9" ht="18.95" customHeight="1" x14ac:dyDescent="0.2">
      <c r="A100" s="27">
        <f t="shared" si="20"/>
        <v>58</v>
      </c>
      <c r="B100" s="150" t="s">
        <v>974</v>
      </c>
      <c r="C100" s="11" t="s">
        <v>989</v>
      </c>
      <c r="D100" s="25">
        <f>SUMIFS('SCH C-2.2 F'!$P$11:$P$112,'SCH C-2.2 F'!$B$11:$B$112,'SCH C-2.1 F'!$B100)</f>
        <v>1263500</v>
      </c>
      <c r="E100" s="26">
        <f t="shared" ref="E100" si="29">IF(D100=0,0,F100/D100)</f>
        <v>1</v>
      </c>
      <c r="F100" s="25">
        <f>SUMIFS('SCH C-2.2 F'!$P$11:$P$112,'SCH C-2.2 F'!$B$11:$B$112,'SCH C-2.1 F'!$B100)</f>
        <v>1263500</v>
      </c>
      <c r="G100" s="25">
        <f>'SCH D-2 F'!I101</f>
        <v>0</v>
      </c>
      <c r="H100" s="25">
        <f t="shared" ref="H100" si="30">SUM(F100:G100)</f>
        <v>1263500</v>
      </c>
    </row>
    <row r="101" spans="1:9" ht="18.95" customHeight="1" x14ac:dyDescent="0.2">
      <c r="A101" s="27">
        <f t="shared" si="20"/>
        <v>59</v>
      </c>
      <c r="B101" s="153"/>
      <c r="C101" s="11" t="s">
        <v>127</v>
      </c>
      <c r="D101" s="37">
        <f>SUM(D94:D100)</f>
        <v>2789293</v>
      </c>
      <c r="F101" s="37">
        <f t="shared" ref="F101:H101" si="31">SUM(F94:F100)</f>
        <v>2789293</v>
      </c>
      <c r="G101" s="37">
        <f t="shared" si="31"/>
        <v>0</v>
      </c>
      <c r="H101" s="37">
        <f t="shared" si="31"/>
        <v>2789293</v>
      </c>
      <c r="I101" s="41"/>
    </row>
    <row r="102" spans="1:9" ht="18.95" customHeight="1" x14ac:dyDescent="0.2">
      <c r="A102" s="27"/>
      <c r="B102" s="150"/>
      <c r="C102" s="11"/>
    </row>
    <row r="103" spans="1:9" ht="18.95" customHeight="1" x14ac:dyDescent="0.2">
      <c r="A103" s="27">
        <f>A101+1</f>
        <v>60</v>
      </c>
      <c r="B103" s="150"/>
      <c r="C103" s="38" t="s">
        <v>162</v>
      </c>
      <c r="I103" s="41"/>
    </row>
    <row r="104" spans="1:9" ht="18.95" customHeight="1" x14ac:dyDescent="0.2">
      <c r="A104" s="27">
        <f>A103+1</f>
        <v>61</v>
      </c>
      <c r="B104" s="150" t="s">
        <v>924</v>
      </c>
      <c r="C104" s="4" t="s">
        <v>979</v>
      </c>
      <c r="D104" s="25">
        <f>SUMIFS('SCH C-2.2 F'!$P$11:$P$112,'SCH C-2.2 F'!$B$11:$B$112,'SCH C-2.1 F'!$B104)</f>
        <v>0</v>
      </c>
      <c r="E104" s="26">
        <f t="shared" ref="E104:E114" si="32">IF(D104=0,1,F104/D104)</f>
        <v>1</v>
      </c>
      <c r="F104" s="25">
        <f>SUMIFS('SCH C-2.2 F'!$P$11:$P$112,'SCH C-2.2 F'!$B$11:$B$112,'SCH C-2.1 F'!$B104)</f>
        <v>0</v>
      </c>
      <c r="G104" s="25">
        <f>'SCH D-2 F'!I105</f>
        <v>0</v>
      </c>
      <c r="H104" s="25">
        <f t="shared" ref="H104:H134" si="33">SUM(F104:G104)</f>
        <v>0</v>
      </c>
      <c r="I104" s="41"/>
    </row>
    <row r="105" spans="1:9" ht="18.95" customHeight="1" x14ac:dyDescent="0.2">
      <c r="A105" s="27">
        <f t="shared" ref="A105:A121" si="34">A104+1</f>
        <v>62</v>
      </c>
      <c r="B105" s="150" t="s">
        <v>925</v>
      </c>
      <c r="C105" s="4" t="s">
        <v>990</v>
      </c>
      <c r="D105" s="25">
        <f>SUMIFS('SCH C-2.2 F'!$P$11:$P$112,'SCH C-2.2 F'!$B$11:$B$112,'SCH C-2.1 F'!$B105)</f>
        <v>539724</v>
      </c>
      <c r="E105" s="26">
        <f t="shared" si="32"/>
        <v>1</v>
      </c>
      <c r="F105" s="25">
        <f>SUMIFS('SCH C-2.2 F'!$P$11:$P$112,'SCH C-2.2 F'!$B$11:$B$112,'SCH C-2.1 F'!$B105)</f>
        <v>539724</v>
      </c>
      <c r="G105" s="25">
        <f>'SCH D-2 F'!I106</f>
        <v>0</v>
      </c>
      <c r="H105" s="25">
        <f t="shared" si="33"/>
        <v>539724</v>
      </c>
      <c r="I105" s="41"/>
    </row>
    <row r="106" spans="1:9" ht="18.95" customHeight="1" x14ac:dyDescent="0.2">
      <c r="A106" s="27">
        <f t="shared" si="34"/>
        <v>63</v>
      </c>
      <c r="B106" s="150" t="s">
        <v>926</v>
      </c>
      <c r="C106" s="4" t="s">
        <v>991</v>
      </c>
      <c r="D106" s="25">
        <f>SUMIFS('SCH C-2.2 F'!$P$11:$P$112,'SCH C-2.2 F'!$B$11:$B$112,'SCH C-2.1 F'!$B106)</f>
        <v>3057353.9999999981</v>
      </c>
      <c r="E106" s="26">
        <f t="shared" si="32"/>
        <v>1</v>
      </c>
      <c r="F106" s="25">
        <f>SUMIFS('SCH C-2.2 F'!$P$11:$P$112,'SCH C-2.2 F'!$B$11:$B$112,'SCH C-2.1 F'!$B106)</f>
        <v>3057353.9999999981</v>
      </c>
      <c r="G106" s="25">
        <f>'SCH D-2 F'!I107</f>
        <v>0</v>
      </c>
      <c r="H106" s="25">
        <f t="shared" si="33"/>
        <v>3057353.9999999981</v>
      </c>
      <c r="I106" s="41"/>
    </row>
    <row r="107" spans="1:9" ht="18.95" customHeight="1" x14ac:dyDescent="0.2">
      <c r="A107" s="27">
        <f t="shared" si="34"/>
        <v>64</v>
      </c>
      <c r="B107" s="150" t="s">
        <v>927</v>
      </c>
      <c r="C107" s="4" t="s">
        <v>998</v>
      </c>
      <c r="D107" s="25">
        <f>SUMIFS('SCH C-2.2 F'!$P$11:$P$112,'SCH C-2.2 F'!$B$11:$B$112,'SCH C-2.1 F'!$B107)</f>
        <v>907078</v>
      </c>
      <c r="E107" s="26">
        <f t="shared" si="32"/>
        <v>1</v>
      </c>
      <c r="F107" s="25">
        <f>SUMIFS('SCH C-2.2 F'!$P$11:$P$112,'SCH C-2.2 F'!$B$11:$B$112,'SCH C-2.1 F'!$B107)</f>
        <v>907078</v>
      </c>
      <c r="G107" s="25">
        <f>'SCH D-2 F'!I108</f>
        <v>0</v>
      </c>
      <c r="H107" s="25">
        <f t="shared" si="33"/>
        <v>907078</v>
      </c>
      <c r="I107" s="41"/>
    </row>
    <row r="108" spans="1:9" ht="18.95" customHeight="1" x14ac:dyDescent="0.2">
      <c r="A108" s="27">
        <f t="shared" si="34"/>
        <v>65</v>
      </c>
      <c r="B108" s="150" t="s">
        <v>928</v>
      </c>
      <c r="C108" s="4" t="s">
        <v>999</v>
      </c>
      <c r="D108" s="25">
        <f>SUMIFS('SCH C-2.2 F'!$P$11:$P$112,'SCH C-2.2 F'!$B$11:$B$112,'SCH C-2.1 F'!$B108)</f>
        <v>534486</v>
      </c>
      <c r="E108" s="26">
        <f t="shared" si="32"/>
        <v>1</v>
      </c>
      <c r="F108" s="25">
        <f>SUMIFS('SCH C-2.2 F'!$P$11:$P$112,'SCH C-2.2 F'!$B$11:$B$112,'SCH C-2.1 F'!$B108)</f>
        <v>534486</v>
      </c>
      <c r="G108" s="25">
        <f>'SCH D-2 F'!I109</f>
        <v>0</v>
      </c>
      <c r="H108" s="25">
        <f t="shared" si="33"/>
        <v>534486</v>
      </c>
      <c r="I108" s="41"/>
    </row>
    <row r="109" spans="1:9" ht="18.95" customHeight="1" x14ac:dyDescent="0.2">
      <c r="A109" s="27">
        <f t="shared" si="34"/>
        <v>66</v>
      </c>
      <c r="B109" s="150">
        <v>877</v>
      </c>
      <c r="C109" s="4" t="s">
        <v>1000</v>
      </c>
      <c r="D109" s="25">
        <f>SUMIFS('SCH C-2.2 F'!$P$11:$P$112,'SCH C-2.2 F'!$B$11:$B$112,'SCH C-2.1 F'!$B109)</f>
        <v>542463</v>
      </c>
      <c r="E109" s="26">
        <f t="shared" si="32"/>
        <v>1</v>
      </c>
      <c r="F109" s="25">
        <f>SUMIFS('SCH C-2.2 F'!$P$11:$P$112,'SCH C-2.2 F'!$B$11:$B$112,'SCH C-2.1 F'!$B109)</f>
        <v>542463</v>
      </c>
      <c r="G109" s="25">
        <f>'SCH D-2 F'!I110</f>
        <v>0</v>
      </c>
      <c r="H109" s="25">
        <f t="shared" si="33"/>
        <v>542463</v>
      </c>
      <c r="I109" s="41"/>
    </row>
    <row r="110" spans="1:9" ht="18.95" customHeight="1" x14ac:dyDescent="0.2">
      <c r="A110" s="27">
        <f t="shared" si="34"/>
        <v>67</v>
      </c>
      <c r="B110" s="150" t="s">
        <v>929</v>
      </c>
      <c r="C110" s="4" t="s">
        <v>992</v>
      </c>
      <c r="D110" s="25">
        <f>SUMIFS('SCH C-2.2 F'!$P$11:$P$112,'SCH C-2.2 F'!$B$11:$B$112,'SCH C-2.1 F'!$B110)</f>
        <v>1198171</v>
      </c>
      <c r="E110" s="26">
        <f t="shared" si="32"/>
        <v>1</v>
      </c>
      <c r="F110" s="25">
        <f>SUMIFS('SCH C-2.2 F'!$P$11:$P$112,'SCH C-2.2 F'!$B$11:$B$112,'SCH C-2.1 F'!$B110)</f>
        <v>1198171</v>
      </c>
      <c r="G110" s="25">
        <f>'SCH D-2 F'!I111</f>
        <v>0</v>
      </c>
      <c r="H110" s="25">
        <f t="shared" si="33"/>
        <v>1198171</v>
      </c>
      <c r="I110" s="41"/>
    </row>
    <row r="111" spans="1:9" ht="18.95" customHeight="1" x14ac:dyDescent="0.2">
      <c r="A111" s="27">
        <f t="shared" si="34"/>
        <v>68</v>
      </c>
      <c r="B111" s="150" t="s">
        <v>930</v>
      </c>
      <c r="C111" s="4" t="s">
        <v>993</v>
      </c>
      <c r="D111" s="25">
        <f>SUMIFS('SCH C-2.2 F'!$P$11:$P$112,'SCH C-2.2 F'!$B$11:$B$112,'SCH C-2.1 F'!$B111)</f>
        <v>119000</v>
      </c>
      <c r="E111" s="26">
        <f t="shared" si="32"/>
        <v>1</v>
      </c>
      <c r="F111" s="25">
        <f>SUMIFS('SCH C-2.2 F'!$P$11:$P$112,'SCH C-2.2 F'!$B$11:$B$112,'SCH C-2.1 F'!$B111)</f>
        <v>119000</v>
      </c>
      <c r="G111" s="25">
        <f>'SCH D-2 F'!I112</f>
        <v>0</v>
      </c>
      <c r="H111" s="25">
        <f t="shared" si="33"/>
        <v>119000</v>
      </c>
      <c r="I111" s="41"/>
    </row>
    <row r="112" spans="1:9" ht="18.95" customHeight="1" x14ac:dyDescent="0.2">
      <c r="A112" s="27">
        <f t="shared" si="34"/>
        <v>69</v>
      </c>
      <c r="B112" s="150" t="s">
        <v>931</v>
      </c>
      <c r="C112" s="4" t="s">
        <v>18</v>
      </c>
      <c r="D112" s="25">
        <f>SUMIFS('SCH C-2.2 F'!$P$11:$P$112,'SCH C-2.2 F'!$B$11:$B$112,'SCH C-2.1 F'!$B112)</f>
        <v>2510795.9999999981</v>
      </c>
      <c r="E112" s="26">
        <f t="shared" si="32"/>
        <v>1</v>
      </c>
      <c r="F112" s="25">
        <f>SUMIFS('SCH C-2.2 F'!$P$11:$P$112,'SCH C-2.2 F'!$B$11:$B$112,'SCH C-2.1 F'!$B112)</f>
        <v>2510795.9999999981</v>
      </c>
      <c r="G112" s="25">
        <f>'SCH D-2 F'!I113</f>
        <v>-366724.00000000006</v>
      </c>
      <c r="H112" s="25">
        <f t="shared" si="33"/>
        <v>2144071.9999999981</v>
      </c>
      <c r="I112" s="41"/>
    </row>
    <row r="113" spans="1:9" ht="18.95" customHeight="1" x14ac:dyDescent="0.2">
      <c r="A113" s="27">
        <f t="shared" si="34"/>
        <v>70</v>
      </c>
      <c r="B113" s="150" t="s">
        <v>932</v>
      </c>
      <c r="C113" s="4" t="s">
        <v>994</v>
      </c>
      <c r="D113" s="25">
        <f>SUMIFS('SCH C-2.2 F'!$P$11:$P$112,'SCH C-2.2 F'!$B$11:$B$112,'SCH C-2.1 F'!$B113)</f>
        <v>0</v>
      </c>
      <c r="E113" s="26">
        <f t="shared" si="32"/>
        <v>1</v>
      </c>
      <c r="F113" s="25">
        <f>SUMIFS('SCH C-2.2 F'!$P$11:$P$112,'SCH C-2.2 F'!$B$11:$B$112,'SCH C-2.1 F'!$B113)</f>
        <v>0</v>
      </c>
      <c r="G113" s="25">
        <f>'SCH D-2 F'!I114</f>
        <v>0</v>
      </c>
      <c r="H113" s="25">
        <f t="shared" si="33"/>
        <v>0</v>
      </c>
      <c r="I113" s="41"/>
    </row>
    <row r="114" spans="1:9" ht="18.95" customHeight="1" x14ac:dyDescent="0.2">
      <c r="A114" s="27">
        <f t="shared" si="34"/>
        <v>71</v>
      </c>
      <c r="B114" s="150" t="s">
        <v>933</v>
      </c>
      <c r="C114" s="4" t="s">
        <v>16</v>
      </c>
      <c r="D114" s="25">
        <f>SUMIFS('SCH C-2.2 F'!$P$11:$P$112,'SCH C-2.2 F'!$B$11:$B$112,'SCH C-2.1 F'!$B114)</f>
        <v>0</v>
      </c>
      <c r="E114" s="26">
        <f t="shared" si="32"/>
        <v>1</v>
      </c>
      <c r="F114" s="25">
        <f>SUMIFS('SCH C-2.2 F'!$P$11:$P$112,'SCH C-2.2 F'!$B$11:$B$112,'SCH C-2.1 F'!$B114)</f>
        <v>0</v>
      </c>
      <c r="G114" s="25">
        <f>'SCH D-2 F'!I115</f>
        <v>0</v>
      </c>
      <c r="H114" s="25">
        <f t="shared" si="33"/>
        <v>0</v>
      </c>
      <c r="I114" s="41"/>
    </row>
    <row r="115" spans="1:9" ht="18.95" customHeight="1" x14ac:dyDescent="0.2">
      <c r="A115" s="27">
        <f t="shared" si="34"/>
        <v>72</v>
      </c>
      <c r="B115" s="150" t="s">
        <v>934</v>
      </c>
      <c r="C115" s="4" t="s">
        <v>995</v>
      </c>
      <c r="D115" s="25">
        <f>SUMIFS('SCH C-2.2 F'!$P$11:$P$112,'SCH C-2.2 F'!$B$11:$B$112,'SCH C-2.1 F'!$B115)</f>
        <v>64082</v>
      </c>
      <c r="E115" s="26">
        <f t="shared" ref="E115:E116" si="35">IF(D115=0,0,F115/D115)</f>
        <v>1</v>
      </c>
      <c r="F115" s="25">
        <f>SUMIFS('SCH C-2.2 F'!$P$11:$P$112,'SCH C-2.2 F'!$B$11:$B$112,'SCH C-2.1 F'!$B115)</f>
        <v>64082</v>
      </c>
      <c r="G115" s="25">
        <f>'SCH D-2 F'!I116</f>
        <v>0</v>
      </c>
      <c r="H115" s="25">
        <f t="shared" si="33"/>
        <v>64082</v>
      </c>
      <c r="I115" s="41"/>
    </row>
    <row r="116" spans="1:9" ht="18.95" customHeight="1" x14ac:dyDescent="0.2">
      <c r="A116" s="27">
        <f t="shared" si="34"/>
        <v>73</v>
      </c>
      <c r="B116" s="150" t="s">
        <v>935</v>
      </c>
      <c r="C116" s="4" t="s">
        <v>996</v>
      </c>
      <c r="D116" s="25">
        <f>SUMIFS('SCH C-2.2 F'!$P$11:$P$112,'SCH C-2.2 F'!$B$11:$B$112,'SCH C-2.1 F'!$B116)</f>
        <v>10958818</v>
      </c>
      <c r="E116" s="26">
        <f t="shared" si="35"/>
        <v>1</v>
      </c>
      <c r="F116" s="25">
        <f>SUMIFS('SCH C-2.2 F'!$P$11:$P$112,'SCH C-2.2 F'!$B$11:$B$112,'SCH C-2.1 F'!$B116)</f>
        <v>10958818</v>
      </c>
      <c r="G116" s="25">
        <f>'SCH D-2 F'!I117</f>
        <v>0</v>
      </c>
      <c r="H116" s="25">
        <f t="shared" si="33"/>
        <v>10958818</v>
      </c>
      <c r="I116" s="41"/>
    </row>
    <row r="117" spans="1:9" ht="18.95" customHeight="1" x14ac:dyDescent="0.2">
      <c r="A117" s="27">
        <f t="shared" si="34"/>
        <v>74</v>
      </c>
      <c r="B117" s="153" t="s">
        <v>936</v>
      </c>
      <c r="C117" s="4" t="s">
        <v>997</v>
      </c>
      <c r="D117" s="25">
        <f>SUMIFS('SCH C-2.2 F'!$P$11:$P$112,'SCH C-2.2 F'!$B$11:$B$112,'SCH C-2.1 F'!$B117)</f>
        <v>289789</v>
      </c>
      <c r="E117" s="26">
        <f t="shared" ref="E117:E120" si="36">IF(D117=0,0,F117/D117)</f>
        <v>1</v>
      </c>
      <c r="F117" s="25">
        <f>SUMIFS('SCH C-2.2 F'!$P$11:$P$112,'SCH C-2.2 F'!$B$11:$B$112,'SCH C-2.1 F'!$B117)</f>
        <v>289789</v>
      </c>
      <c r="G117" s="25">
        <f>'SCH D-2 F'!I118</f>
        <v>0</v>
      </c>
      <c r="H117" s="25">
        <f t="shared" ref="H117:H120" si="37">SUM(F117:G117)</f>
        <v>289789</v>
      </c>
      <c r="I117" s="41"/>
    </row>
    <row r="118" spans="1:9" ht="18.95" customHeight="1" x14ac:dyDescent="0.2">
      <c r="A118" s="27">
        <f t="shared" si="34"/>
        <v>75</v>
      </c>
      <c r="B118" s="153" t="s">
        <v>937</v>
      </c>
      <c r="C118" s="4" t="s">
        <v>1001</v>
      </c>
      <c r="D118" s="25">
        <f>SUMIFS('SCH C-2.2 F'!$P$11:$P$112,'SCH C-2.2 F'!$B$11:$B$112,'SCH C-2.1 F'!$B118)</f>
        <v>205754</v>
      </c>
      <c r="E118" s="26">
        <f t="shared" si="36"/>
        <v>1</v>
      </c>
      <c r="F118" s="25">
        <f>SUMIFS('SCH C-2.2 F'!$P$11:$P$112,'SCH C-2.2 F'!$B$11:$B$112,'SCH C-2.1 F'!$B118)</f>
        <v>205754</v>
      </c>
      <c r="G118" s="25">
        <f>'SCH D-2 F'!I119</f>
        <v>0</v>
      </c>
      <c r="H118" s="25">
        <f t="shared" si="37"/>
        <v>205754</v>
      </c>
      <c r="I118" s="41"/>
    </row>
    <row r="119" spans="1:9" ht="18.95" customHeight="1" x14ac:dyDescent="0.2">
      <c r="A119" s="27">
        <f t="shared" si="34"/>
        <v>76</v>
      </c>
      <c r="B119" s="153">
        <v>891</v>
      </c>
      <c r="C119" s="4" t="s">
        <v>1002</v>
      </c>
      <c r="D119" s="25">
        <f>SUMIFS('SCH C-2.2 F'!$P$11:$P$112,'SCH C-2.2 F'!$B$11:$B$112,'SCH C-2.1 F'!$B119)</f>
        <v>366663</v>
      </c>
      <c r="E119" s="26">
        <f t="shared" si="36"/>
        <v>1</v>
      </c>
      <c r="F119" s="25">
        <f>SUMIFS('SCH C-2.2 F'!$P$11:$P$112,'SCH C-2.2 F'!$B$11:$B$112,'SCH C-2.1 F'!$B119)</f>
        <v>366663</v>
      </c>
      <c r="G119" s="25">
        <f>'SCH D-2 F'!I120</f>
        <v>0</v>
      </c>
      <c r="H119" s="25">
        <f t="shared" si="37"/>
        <v>366663</v>
      </c>
      <c r="I119" s="41"/>
    </row>
    <row r="120" spans="1:9" ht="18.95" customHeight="1" x14ac:dyDescent="0.2">
      <c r="A120" s="27">
        <f t="shared" si="34"/>
        <v>77</v>
      </c>
      <c r="B120" s="153" t="s">
        <v>938</v>
      </c>
      <c r="C120" s="4" t="s">
        <v>1003</v>
      </c>
      <c r="D120" s="25">
        <f>SUMIFS('SCH C-2.2 F'!$P$11:$P$112,'SCH C-2.2 F'!$B$11:$B$112,'SCH C-2.1 F'!$B120)</f>
        <v>3677670.9999999991</v>
      </c>
      <c r="E120" s="26">
        <f t="shared" si="36"/>
        <v>1</v>
      </c>
      <c r="F120" s="25">
        <f>SUMIFS('SCH C-2.2 F'!$P$11:$P$112,'SCH C-2.2 F'!$B$11:$B$112,'SCH C-2.1 F'!$B120)</f>
        <v>3677670.9999999991</v>
      </c>
      <c r="G120" s="25">
        <f>'SCH D-2 F'!I121</f>
        <v>-1984967.9999999998</v>
      </c>
      <c r="H120" s="25">
        <f t="shared" si="37"/>
        <v>1692702.9999999993</v>
      </c>
      <c r="I120" s="41"/>
    </row>
    <row r="121" spans="1:9" ht="18.95" customHeight="1" x14ac:dyDescent="0.2">
      <c r="A121" s="27">
        <f t="shared" si="34"/>
        <v>78</v>
      </c>
      <c r="B121" s="153" t="s">
        <v>939</v>
      </c>
      <c r="C121" s="4" t="s">
        <v>1004</v>
      </c>
      <c r="D121" s="25">
        <f>SUMIFS('SCH C-2.2 F'!$P$11:$P$112,'SCH C-2.2 F'!$B$11:$B$112,'SCH C-2.1 F'!$B121)</f>
        <v>0</v>
      </c>
      <c r="E121" s="26">
        <f>IF(D121=0,1,F121/D121)</f>
        <v>1</v>
      </c>
      <c r="F121" s="25">
        <f>SUMIFS('SCH C-2.2 F'!$P$11:$P$112,'SCH C-2.2 F'!$B$11:$B$112,'SCH C-2.1 F'!$B121)</f>
        <v>0</v>
      </c>
      <c r="G121" s="25">
        <f>'SCH D-2 F'!I122</f>
        <v>0</v>
      </c>
      <c r="H121" s="25">
        <f t="shared" ref="H121" si="38">SUM(F121:G121)</f>
        <v>0</v>
      </c>
      <c r="I121" s="41"/>
    </row>
    <row r="122" spans="1:9" s="17" customFormat="1" ht="20.100000000000001" customHeight="1" x14ac:dyDescent="0.2">
      <c r="A122" s="325" t="str">
        <f>$A$1</f>
        <v>LOUISVILLE GAS AND ELECTRIC COMPANY</v>
      </c>
      <c r="B122" s="325"/>
      <c r="C122" s="325"/>
      <c r="D122" s="325"/>
      <c r="E122" s="325"/>
      <c r="F122" s="325"/>
      <c r="G122" s="325"/>
      <c r="H122" s="325"/>
      <c r="I122" s="325"/>
    </row>
    <row r="123" spans="1:9" s="17" customFormat="1" ht="20.100000000000001" customHeight="1" x14ac:dyDescent="0.2">
      <c r="A123" s="325" t="str">
        <f>$A$2</f>
        <v>CASE NO. 2014-00372 - GAS OPERATIONS - RESPONSE TO PSC 2-89 (SLIPPAGE FACTOR 97.728%)</v>
      </c>
      <c r="B123" s="325"/>
      <c r="C123" s="325"/>
      <c r="D123" s="325"/>
      <c r="E123" s="325"/>
      <c r="F123" s="325"/>
      <c r="G123" s="325"/>
      <c r="H123" s="325"/>
      <c r="I123" s="325"/>
    </row>
    <row r="124" spans="1:9" s="17" customFormat="1" ht="20.100000000000001" customHeight="1" x14ac:dyDescent="0.2">
      <c r="A124" s="325" t="s">
        <v>149</v>
      </c>
      <c r="B124" s="325"/>
      <c r="C124" s="325"/>
      <c r="D124" s="325"/>
      <c r="E124" s="325"/>
      <c r="F124" s="325"/>
      <c r="G124" s="325"/>
      <c r="H124" s="325"/>
      <c r="I124" s="325"/>
    </row>
    <row r="125" spans="1:9" s="17" customFormat="1" ht="20.100000000000001" customHeight="1" x14ac:dyDescent="0.2">
      <c r="A125" s="325" t="str">
        <f>$A$4</f>
        <v>FOR THE 12 MONTHS ENDED JUNE 30, 2016</v>
      </c>
      <c r="B125" s="325"/>
      <c r="C125" s="325"/>
      <c r="D125" s="325"/>
      <c r="E125" s="325"/>
      <c r="F125" s="325"/>
      <c r="G125" s="325"/>
      <c r="H125" s="325"/>
      <c r="I125" s="325"/>
    </row>
    <row r="126" spans="1:9" s="17" customFormat="1" ht="20.100000000000001" customHeight="1" x14ac:dyDescent="0.2">
      <c r="A126" s="149"/>
      <c r="B126" s="149"/>
      <c r="C126" s="149"/>
      <c r="D126" s="149"/>
      <c r="E126" s="149"/>
      <c r="F126" s="149"/>
      <c r="G126" s="181"/>
      <c r="H126" s="149"/>
      <c r="I126" s="149"/>
    </row>
    <row r="127" spans="1:9" s="17" customFormat="1" ht="20.100000000000001" customHeight="1" x14ac:dyDescent="0.2">
      <c r="A127" s="19" t="s">
        <v>138</v>
      </c>
      <c r="B127" s="19"/>
      <c r="I127" s="20" t="s">
        <v>148</v>
      </c>
    </row>
    <row r="128" spans="1:9" s="17" customFormat="1" ht="20.100000000000001" customHeight="1" x14ac:dyDescent="0.2">
      <c r="A128" s="17" t="str">
        <f>$A$7</f>
        <v>TYPE OF FILING: __X__ ORIGINAL  _____ UPDATED  _____ REVISED</v>
      </c>
      <c r="I128" s="20" t="s">
        <v>1127</v>
      </c>
    </row>
    <row r="129" spans="1:9" s="17" customFormat="1" ht="20.100000000000001" customHeight="1" x14ac:dyDescent="0.2">
      <c r="A129" s="19" t="s">
        <v>139</v>
      </c>
      <c r="B129" s="19"/>
      <c r="F129" s="19"/>
      <c r="G129" s="19"/>
      <c r="H129" s="19"/>
      <c r="I129" s="21" t="str">
        <f>$I$8</f>
        <v>WITNESS:   K. W. BLAKE</v>
      </c>
    </row>
    <row r="130" spans="1:9" s="17" customFormat="1" ht="20.100000000000001" customHeight="1" x14ac:dyDescent="0.2"/>
    <row r="131" spans="1:9" ht="58.5" customHeight="1" x14ac:dyDescent="0.2">
      <c r="A131" s="32" t="s">
        <v>140</v>
      </c>
      <c r="B131" s="32" t="s">
        <v>141</v>
      </c>
      <c r="C131" s="33" t="s">
        <v>145</v>
      </c>
      <c r="D131" s="32" t="s">
        <v>144</v>
      </c>
      <c r="E131" s="32" t="s">
        <v>142</v>
      </c>
      <c r="F131" s="32" t="s">
        <v>146</v>
      </c>
      <c r="G131" s="32" t="s">
        <v>323</v>
      </c>
      <c r="H131" s="32" t="s">
        <v>905</v>
      </c>
      <c r="I131" s="32" t="s">
        <v>147</v>
      </c>
    </row>
    <row r="132" spans="1:9" ht="18.95" customHeight="1" x14ac:dyDescent="0.2">
      <c r="A132" s="28"/>
      <c r="B132" s="28"/>
      <c r="C132" s="24"/>
      <c r="D132" s="34" t="s">
        <v>113</v>
      </c>
      <c r="E132" s="34" t="s">
        <v>114</v>
      </c>
      <c r="F132" s="34" t="s">
        <v>150</v>
      </c>
      <c r="G132" s="34" t="s">
        <v>151</v>
      </c>
      <c r="H132" s="34" t="s">
        <v>287</v>
      </c>
      <c r="I132" s="34" t="s">
        <v>115</v>
      </c>
    </row>
    <row r="133" spans="1:9" ht="23.1" customHeight="1" x14ac:dyDescent="0.2">
      <c r="A133" s="23"/>
      <c r="B133" s="23"/>
      <c r="C133" s="30"/>
      <c r="D133" s="31" t="s">
        <v>143</v>
      </c>
      <c r="E133" s="31"/>
      <c r="F133" s="31" t="s">
        <v>143</v>
      </c>
      <c r="G133" s="31" t="s">
        <v>143</v>
      </c>
      <c r="H133" s="31" t="s">
        <v>143</v>
      </c>
      <c r="I133" s="31" t="str">
        <f>$I$12</f>
        <v>ALL GAS 100%</v>
      </c>
    </row>
    <row r="134" spans="1:9" ht="18.95" customHeight="1" x14ac:dyDescent="0.2">
      <c r="A134" s="27">
        <f>A116+1</f>
        <v>74</v>
      </c>
      <c r="B134" s="150" t="s">
        <v>940</v>
      </c>
      <c r="C134" s="4" t="s">
        <v>985</v>
      </c>
      <c r="D134" s="25">
        <f>SUMIFS('SCH C-2.2 F'!$P$11:$P$112,'SCH C-2.2 F'!$B$11:$B$112,'SCH C-2.1 F'!$B134)</f>
        <v>107896</v>
      </c>
      <c r="E134" s="26">
        <f t="shared" ref="E134" si="39">IF(D134=0,0,F134/D134)</f>
        <v>1</v>
      </c>
      <c r="F134" s="25">
        <f>SUMIFS('SCH C-2.2 F'!$P$11:$P$112,'SCH C-2.2 F'!$B$11:$B$112,'SCH C-2.1 F'!$B134)</f>
        <v>107896</v>
      </c>
      <c r="G134" s="25">
        <f>'SCH D-2 F'!I135</f>
        <v>0</v>
      </c>
      <c r="H134" s="25">
        <f t="shared" si="33"/>
        <v>107896</v>
      </c>
      <c r="I134" s="41"/>
    </row>
    <row r="135" spans="1:9" ht="18.95" customHeight="1" x14ac:dyDescent="0.2">
      <c r="A135" s="27">
        <f>A134+1</f>
        <v>75</v>
      </c>
      <c r="B135" s="150"/>
      <c r="C135" s="11" t="s">
        <v>128</v>
      </c>
      <c r="D135" s="37">
        <f>SUM(D104:D121,D134)</f>
        <v>25079744.999999996</v>
      </c>
      <c r="F135" s="37">
        <f t="shared" ref="F135:H135" si="40">SUM(F104:F121,F134)</f>
        <v>25079744.999999996</v>
      </c>
      <c r="G135" s="37">
        <f t="shared" si="40"/>
        <v>-2351692</v>
      </c>
      <c r="H135" s="37">
        <f t="shared" si="40"/>
        <v>22728052.999999996</v>
      </c>
      <c r="I135" s="41"/>
    </row>
    <row r="136" spans="1:9" ht="18.95" customHeight="1" x14ac:dyDescent="0.2">
      <c r="B136" s="150"/>
      <c r="C136" s="4"/>
      <c r="I136" s="41"/>
    </row>
    <row r="137" spans="1:9" ht="18.95" customHeight="1" x14ac:dyDescent="0.2">
      <c r="A137" s="27">
        <f>A135+1</f>
        <v>76</v>
      </c>
      <c r="B137" s="150"/>
      <c r="C137" s="38" t="s">
        <v>163</v>
      </c>
      <c r="I137" s="41"/>
    </row>
    <row r="138" spans="1:9" ht="18.95" customHeight="1" x14ac:dyDescent="0.2">
      <c r="A138" s="27">
        <f>A137+1</f>
        <v>77</v>
      </c>
      <c r="B138" s="150">
        <v>901</v>
      </c>
      <c r="C138" s="4" t="s">
        <v>23</v>
      </c>
      <c r="D138" s="25">
        <f>SUMIFS('SCH C-2.2 F'!$P$11:$P$112,'SCH C-2.2 F'!$B$11:$B$112,'SCH C-2.1 F'!$B138)</f>
        <v>838026.45</v>
      </c>
      <c r="E138" s="26">
        <f t="shared" ref="E138:E139" si="41">IF(D138=0,0,F138/D138)</f>
        <v>1</v>
      </c>
      <c r="F138" s="25">
        <f>SUMIFS('SCH C-2.2 F'!$P$11:$P$112,'SCH C-2.2 F'!$B$11:$B$112,'SCH C-2.1 F'!$B138)</f>
        <v>838026.45</v>
      </c>
      <c r="G138" s="25">
        <f>'SCH D-2 F'!I139</f>
        <v>0</v>
      </c>
      <c r="H138" s="25">
        <f t="shared" ref="H138:H142" si="42">SUM(F138:G138)</f>
        <v>838026.45</v>
      </c>
      <c r="I138" s="41"/>
    </row>
    <row r="139" spans="1:9" ht="18.95" customHeight="1" x14ac:dyDescent="0.2">
      <c r="A139" s="27">
        <f t="shared" ref="A139:A143" si="43">A138+1</f>
        <v>78</v>
      </c>
      <c r="B139" s="150">
        <v>902</v>
      </c>
      <c r="C139" s="4" t="s">
        <v>19</v>
      </c>
      <c r="D139" s="25">
        <f>SUMIFS('SCH C-2.2 F'!$P$11:$P$112,'SCH C-2.2 F'!$B$11:$B$112,'SCH C-2.1 F'!$B139)</f>
        <v>1982652.3</v>
      </c>
      <c r="E139" s="26">
        <f t="shared" si="41"/>
        <v>1</v>
      </c>
      <c r="F139" s="25">
        <f>SUMIFS('SCH C-2.2 F'!$P$11:$P$112,'SCH C-2.2 F'!$B$11:$B$112,'SCH C-2.1 F'!$B139)</f>
        <v>1982652.3</v>
      </c>
      <c r="G139" s="25">
        <f>'SCH D-2 F'!I140</f>
        <v>0</v>
      </c>
      <c r="H139" s="25">
        <f t="shared" si="42"/>
        <v>1982652.3</v>
      </c>
      <c r="I139" s="41"/>
    </row>
    <row r="140" spans="1:9" ht="18.95" customHeight="1" x14ac:dyDescent="0.2">
      <c r="A140" s="27">
        <f>A139+1</f>
        <v>79</v>
      </c>
      <c r="B140" s="150">
        <v>903</v>
      </c>
      <c r="C140" s="4" t="s">
        <v>20</v>
      </c>
      <c r="D140" s="25">
        <f>SUMIFS('SCH C-2.2 F'!$P$11:$P$112,'SCH C-2.2 F'!$B$11:$B$112,'SCH C-2.1 F'!$B140)</f>
        <v>5048114.8499999968</v>
      </c>
      <c r="E140" s="26">
        <f t="shared" ref="E140:E142" si="44">IF(D140=0,0,F140/D140)</f>
        <v>1</v>
      </c>
      <c r="F140" s="25">
        <f>SUMIFS('SCH C-2.2 F'!$P$11:$P$112,'SCH C-2.2 F'!$B$11:$B$112,'SCH C-2.1 F'!$B140)</f>
        <v>5048114.8499999968</v>
      </c>
      <c r="G140" s="25">
        <f>'SCH D-2 F'!I141</f>
        <v>0</v>
      </c>
      <c r="H140" s="25">
        <f t="shared" si="42"/>
        <v>5048114.8499999968</v>
      </c>
      <c r="I140" s="41"/>
    </row>
    <row r="141" spans="1:9" ht="18.95" customHeight="1" x14ac:dyDescent="0.2">
      <c r="A141" s="27">
        <f t="shared" si="43"/>
        <v>80</v>
      </c>
      <c r="B141" s="150">
        <v>904</v>
      </c>
      <c r="C141" s="4" t="s">
        <v>21</v>
      </c>
      <c r="D141" s="25">
        <f>SUMIFS('SCH C-2.2 F'!$P$11:$P$112,'SCH C-2.2 F'!$B$11:$B$112,'SCH C-2.1 F'!$B141)</f>
        <v>835000</v>
      </c>
      <c r="E141" s="26">
        <f t="shared" si="44"/>
        <v>1</v>
      </c>
      <c r="F141" s="25">
        <f>SUMIFS('SCH C-2.2 F'!$P$11:$P$112,'SCH C-2.2 F'!$B$11:$B$112,'SCH C-2.1 F'!$B141)</f>
        <v>835000</v>
      </c>
      <c r="G141" s="25">
        <f>'SCH D-2 F'!I142</f>
        <v>-526000</v>
      </c>
      <c r="H141" s="25">
        <f t="shared" si="42"/>
        <v>309000</v>
      </c>
      <c r="I141" s="41"/>
    </row>
    <row r="142" spans="1:9" ht="18.95" customHeight="1" x14ac:dyDescent="0.2">
      <c r="A142" s="27">
        <f t="shared" si="43"/>
        <v>81</v>
      </c>
      <c r="B142" s="150">
        <v>905</v>
      </c>
      <c r="C142" s="4" t="s">
        <v>22</v>
      </c>
      <c r="D142" s="25">
        <f>SUMIFS('SCH C-2.2 F'!$P$11:$P$112,'SCH C-2.2 F'!$B$11:$B$112,'SCH C-2.1 F'!$B142)</f>
        <v>33577.19999999999</v>
      </c>
      <c r="E142" s="26">
        <f t="shared" si="44"/>
        <v>1</v>
      </c>
      <c r="F142" s="25">
        <f>SUMIFS('SCH C-2.2 F'!$P$11:$P$112,'SCH C-2.2 F'!$B$11:$B$112,'SCH C-2.1 F'!$B142)</f>
        <v>33577.19999999999</v>
      </c>
      <c r="G142" s="25">
        <f>'SCH D-2 F'!I143</f>
        <v>0</v>
      </c>
      <c r="H142" s="25">
        <f t="shared" si="42"/>
        <v>33577.19999999999</v>
      </c>
      <c r="I142" s="41"/>
    </row>
    <row r="143" spans="1:9" ht="18.95" customHeight="1" x14ac:dyDescent="0.2">
      <c r="A143" s="27">
        <f t="shared" si="43"/>
        <v>82</v>
      </c>
      <c r="B143" s="150"/>
      <c r="C143" s="11" t="s">
        <v>164</v>
      </c>
      <c r="D143" s="37">
        <f>SUM(D138:D142)</f>
        <v>8737370.799999997</v>
      </c>
      <c r="F143" s="37">
        <f>SUM(F138:F142)</f>
        <v>8737370.799999997</v>
      </c>
      <c r="G143" s="37">
        <f>SUM(G138:G142)</f>
        <v>-526000</v>
      </c>
      <c r="H143" s="37">
        <f>SUM(H138:H142)</f>
        <v>8211370.799999997</v>
      </c>
      <c r="I143" s="41"/>
    </row>
    <row r="144" spans="1:9" ht="18.95" customHeight="1" x14ac:dyDescent="0.2">
      <c r="B144" s="150"/>
      <c r="C144" s="4"/>
      <c r="I144" s="41"/>
    </row>
    <row r="145" spans="1:9" ht="18.95" customHeight="1" x14ac:dyDescent="0.2">
      <c r="A145" s="27">
        <f>A143+1</f>
        <v>83</v>
      </c>
      <c r="B145" s="150"/>
      <c r="C145" s="38" t="s">
        <v>165</v>
      </c>
      <c r="I145" s="41"/>
    </row>
    <row r="146" spans="1:9" ht="18.95" customHeight="1" x14ac:dyDescent="0.2">
      <c r="A146" s="27">
        <f>A145+1</f>
        <v>84</v>
      </c>
      <c r="B146" s="150">
        <v>907</v>
      </c>
      <c r="C146" s="4" t="s">
        <v>24</v>
      </c>
      <c r="D146" s="25">
        <f>SUMIFS('SCH C-2.2 F'!$P$11:$P$112,'SCH C-2.2 F'!$B$11:$B$112,'SCH C-2.1 F'!$B146)</f>
        <v>67714.319999999992</v>
      </c>
      <c r="E146" s="26">
        <f t="shared" ref="E146:E149" si="45">IF(D146=0,0,F146/D146)</f>
        <v>1</v>
      </c>
      <c r="F146" s="25">
        <f>SUMIFS('SCH C-2.2 F'!$P$11:$P$112,'SCH C-2.2 F'!$B$11:$B$112,'SCH C-2.1 F'!$B146)</f>
        <v>67714.319999999992</v>
      </c>
      <c r="G146" s="25">
        <f>'SCH D-2 F'!I147</f>
        <v>0</v>
      </c>
      <c r="H146" s="25">
        <f t="shared" ref="H146:H149" si="46">SUM(F146:G146)</f>
        <v>67714.319999999992</v>
      </c>
      <c r="I146" s="41"/>
    </row>
    <row r="147" spans="1:9" ht="18.95" customHeight="1" x14ac:dyDescent="0.2">
      <c r="A147" s="27">
        <f t="shared" ref="A147:A150" si="47">A146+1</f>
        <v>85</v>
      </c>
      <c r="B147" s="150">
        <v>908</v>
      </c>
      <c r="C147" s="4" t="s">
        <v>25</v>
      </c>
      <c r="D147" s="25">
        <f>SUMIFS('SCH C-2.2 F'!$P$11:$P$112,'SCH C-2.2 F'!$B$11:$B$112,'SCH C-2.1 F'!$B147)</f>
        <v>3987532.9525261829</v>
      </c>
      <c r="E147" s="26">
        <f t="shared" si="45"/>
        <v>1</v>
      </c>
      <c r="F147" s="25">
        <f>SUMIFS('SCH C-2.2 F'!$P$11:$P$112,'SCH C-2.2 F'!$B$11:$B$112,'SCH C-2.1 F'!$B147)</f>
        <v>3987532.9525261829</v>
      </c>
      <c r="G147" s="25">
        <f>'SCH D-2 F'!I148</f>
        <v>-3842416.999999993</v>
      </c>
      <c r="H147" s="25">
        <f t="shared" si="46"/>
        <v>145115.95252618985</v>
      </c>
      <c r="I147" s="41"/>
    </row>
    <row r="148" spans="1:9" ht="18.95" customHeight="1" x14ac:dyDescent="0.2">
      <c r="A148" s="27">
        <f t="shared" si="47"/>
        <v>86</v>
      </c>
      <c r="B148" s="150">
        <v>909</v>
      </c>
      <c r="C148" s="4" t="s">
        <v>26</v>
      </c>
      <c r="D148" s="25">
        <f>SUMIFS('SCH C-2.2 F'!$P$11:$P$112,'SCH C-2.2 F'!$B$11:$B$112,'SCH C-2.1 F'!$B148)</f>
        <v>62334.239999999947</v>
      </c>
      <c r="E148" s="26">
        <f t="shared" si="45"/>
        <v>1</v>
      </c>
      <c r="F148" s="25">
        <f>SUMIFS('SCH C-2.2 F'!$P$11:$P$112,'SCH C-2.2 F'!$B$11:$B$112,'SCH C-2.1 F'!$B148)</f>
        <v>62334.239999999947</v>
      </c>
      <c r="G148" s="25">
        <f>'SCH D-2 F'!I149</f>
        <v>0</v>
      </c>
      <c r="H148" s="25">
        <f t="shared" si="46"/>
        <v>62334.239999999947</v>
      </c>
      <c r="I148" s="41"/>
    </row>
    <row r="149" spans="1:9" ht="18.95" customHeight="1" x14ac:dyDescent="0.2">
      <c r="A149" s="27">
        <f t="shared" si="47"/>
        <v>87</v>
      </c>
      <c r="B149" s="150">
        <v>910</v>
      </c>
      <c r="C149" s="4" t="s">
        <v>27</v>
      </c>
      <c r="D149" s="25">
        <f>SUMIFS('SCH C-2.2 F'!$P$11:$P$112,'SCH C-2.2 F'!$B$11:$B$112,'SCH C-2.1 F'!$B149)</f>
        <v>75415.679999999978</v>
      </c>
      <c r="E149" s="26">
        <f t="shared" si="45"/>
        <v>1</v>
      </c>
      <c r="F149" s="25">
        <f>SUMIFS('SCH C-2.2 F'!$P$11:$P$112,'SCH C-2.2 F'!$B$11:$B$112,'SCH C-2.1 F'!$B149)</f>
        <v>75415.679999999978</v>
      </c>
      <c r="G149" s="25">
        <f>'SCH D-2 F'!I150</f>
        <v>0</v>
      </c>
      <c r="H149" s="25">
        <f t="shared" si="46"/>
        <v>75415.679999999978</v>
      </c>
      <c r="I149" s="41"/>
    </row>
    <row r="150" spans="1:9" ht="18.95" customHeight="1" x14ac:dyDescent="0.2">
      <c r="A150" s="27">
        <f t="shared" si="47"/>
        <v>88</v>
      </c>
      <c r="B150" s="150"/>
      <c r="C150" s="11" t="s">
        <v>166</v>
      </c>
      <c r="D150" s="37">
        <f>SUM(D146:D149)</f>
        <v>4192997.1925261826</v>
      </c>
      <c r="F150" s="37">
        <f>SUM(F146:F149)</f>
        <v>4192997.1925261826</v>
      </c>
      <c r="G150" s="37">
        <f>SUM(G146:G149)</f>
        <v>-3842416.999999993</v>
      </c>
      <c r="H150" s="37">
        <f>SUM(H146:H149)</f>
        <v>350580.19252618978</v>
      </c>
      <c r="I150" s="41"/>
    </row>
    <row r="151" spans="1:9" ht="18.95" customHeight="1" x14ac:dyDescent="0.2">
      <c r="A151" s="27"/>
      <c r="B151" s="150"/>
      <c r="C151" s="4"/>
      <c r="I151" s="41"/>
    </row>
    <row r="152" spans="1:9" ht="18.95" customHeight="1" x14ac:dyDescent="0.2">
      <c r="A152" s="27">
        <f>A150+1</f>
        <v>89</v>
      </c>
      <c r="B152" s="150"/>
      <c r="C152" s="38" t="s">
        <v>167</v>
      </c>
      <c r="I152" s="41"/>
    </row>
    <row r="153" spans="1:9" ht="18.95" customHeight="1" x14ac:dyDescent="0.2">
      <c r="A153" s="27">
        <f>A152+1</f>
        <v>90</v>
      </c>
      <c r="B153" s="150">
        <v>911</v>
      </c>
      <c r="C153" s="4" t="s">
        <v>28</v>
      </c>
      <c r="D153" s="25">
        <f>SUMIFS('SCH C-2.2 F'!$P$11:$P$112,'SCH C-2.2 F'!$B$11:$B$112,'SCH C-2.1 F'!$B153)</f>
        <v>0</v>
      </c>
      <c r="E153" s="26">
        <f t="shared" ref="E153:E156" si="48">IF(D153=0,1,F153/D153)</f>
        <v>1</v>
      </c>
      <c r="F153" s="25">
        <f>SUMIFS('SCH C-2.2 F'!$P$11:$P$112,'SCH C-2.2 F'!$B$11:$B$112,'SCH C-2.1 F'!$B153)</f>
        <v>0</v>
      </c>
      <c r="G153" s="25">
        <f>'SCH D-2 F'!I154</f>
        <v>0</v>
      </c>
      <c r="H153" s="25">
        <f t="shared" ref="H153:H156" si="49">SUM(F153:G153)</f>
        <v>0</v>
      </c>
      <c r="I153" s="41"/>
    </row>
    <row r="154" spans="1:9" ht="18.95" customHeight="1" x14ac:dyDescent="0.2">
      <c r="A154" s="27">
        <f t="shared" ref="A154:A157" si="50">A153+1</f>
        <v>91</v>
      </c>
      <c r="B154" s="150">
        <v>912</v>
      </c>
      <c r="C154" s="4" t="s">
        <v>29</v>
      </c>
      <c r="D154" s="25">
        <f>SUMIFS('SCH C-2.2 F'!$P$11:$P$112,'SCH C-2.2 F'!$B$11:$B$112,'SCH C-2.1 F'!$B154)</f>
        <v>0</v>
      </c>
      <c r="E154" s="26">
        <f t="shared" si="48"/>
        <v>1</v>
      </c>
      <c r="F154" s="25">
        <f>SUMIFS('SCH C-2.2 F'!$P$11:$P$112,'SCH C-2.2 F'!$B$11:$B$112,'SCH C-2.1 F'!$B154)</f>
        <v>0</v>
      </c>
      <c r="G154" s="25">
        <f>'SCH D-2 F'!I155</f>
        <v>0</v>
      </c>
      <c r="H154" s="25">
        <f t="shared" si="49"/>
        <v>0</v>
      </c>
      <c r="I154" s="41"/>
    </row>
    <row r="155" spans="1:9" ht="18.95" customHeight="1" x14ac:dyDescent="0.2">
      <c r="A155" s="27">
        <f t="shared" si="50"/>
        <v>92</v>
      </c>
      <c r="B155" s="150">
        <v>913</v>
      </c>
      <c r="C155" s="4" t="s">
        <v>30</v>
      </c>
      <c r="D155" s="25">
        <f>SUMIFS('SCH C-2.2 F'!$P$11:$P$112,'SCH C-2.2 F'!$B$11:$B$112,'SCH C-2.1 F'!$B155)</f>
        <v>60000</v>
      </c>
      <c r="E155" s="26">
        <f t="shared" si="48"/>
        <v>1</v>
      </c>
      <c r="F155" s="25">
        <f>SUMIFS('SCH C-2.2 F'!$P$11:$P$112,'SCH C-2.2 F'!$B$11:$B$112,'SCH C-2.1 F'!$B155)</f>
        <v>60000</v>
      </c>
      <c r="G155" s="25">
        <f>'SCH D-2 F'!I156</f>
        <v>0</v>
      </c>
      <c r="H155" s="25">
        <f t="shared" si="49"/>
        <v>60000</v>
      </c>
      <c r="I155" s="41"/>
    </row>
    <row r="156" spans="1:9" ht="18.95" customHeight="1" x14ac:dyDescent="0.2">
      <c r="A156" s="27">
        <f t="shared" si="50"/>
        <v>93</v>
      </c>
      <c r="B156" s="150">
        <v>916</v>
      </c>
      <c r="C156" s="4" t="s">
        <v>31</v>
      </c>
      <c r="D156" s="25">
        <f>SUMIFS('SCH C-2.2 F'!$P$11:$P$112,'SCH C-2.2 F'!$B$11:$B$112,'SCH C-2.1 F'!$B156)</f>
        <v>0</v>
      </c>
      <c r="E156" s="26">
        <f t="shared" si="48"/>
        <v>1</v>
      </c>
      <c r="F156" s="25">
        <f>SUMIFS('SCH C-2.2 F'!$P$11:$P$112,'SCH C-2.2 F'!$B$11:$B$112,'SCH C-2.1 F'!$B156)</f>
        <v>0</v>
      </c>
      <c r="G156" s="25">
        <f>'SCH D-2 F'!I157</f>
        <v>0</v>
      </c>
      <c r="H156" s="25">
        <f t="shared" si="49"/>
        <v>0</v>
      </c>
      <c r="I156" s="41"/>
    </row>
    <row r="157" spans="1:9" ht="18.95" customHeight="1" x14ac:dyDescent="0.2">
      <c r="A157" s="27">
        <f t="shared" si="50"/>
        <v>94</v>
      </c>
      <c r="B157" s="150"/>
      <c r="C157" s="2" t="s">
        <v>168</v>
      </c>
      <c r="D157" s="37">
        <f>SUM(D153:D156)</f>
        <v>60000</v>
      </c>
      <c r="F157" s="37">
        <f>SUM(F153:F156)</f>
        <v>60000</v>
      </c>
      <c r="G157" s="37">
        <f>SUM(G153:G156)</f>
        <v>0</v>
      </c>
      <c r="H157" s="37">
        <f>SUM(H153:H156)</f>
        <v>60000</v>
      </c>
      <c r="I157" s="41"/>
    </row>
    <row r="158" spans="1:9" ht="18.95" customHeight="1" x14ac:dyDescent="0.2">
      <c r="B158" s="150"/>
      <c r="C158" s="4"/>
      <c r="I158" s="41"/>
    </row>
    <row r="159" spans="1:9" ht="18.95" customHeight="1" x14ac:dyDescent="0.2">
      <c r="A159" s="27">
        <f>A157+1</f>
        <v>95</v>
      </c>
      <c r="B159" s="150"/>
      <c r="C159" s="38" t="s">
        <v>169</v>
      </c>
      <c r="I159" s="41"/>
    </row>
    <row r="160" spans="1:9" ht="18.95" customHeight="1" x14ac:dyDescent="0.2">
      <c r="A160" s="27">
        <f>A159+1</f>
        <v>96</v>
      </c>
      <c r="B160" s="150">
        <v>920</v>
      </c>
      <c r="C160" s="4" t="s">
        <v>32</v>
      </c>
      <c r="D160" s="25">
        <f>SUMIFS('SCH C-2.2 F'!$P$11:$P$112,'SCH C-2.2 F'!$B$11:$B$112,'SCH C-2.1 F'!$B160)</f>
        <v>7033889.0910701249</v>
      </c>
      <c r="E160" s="26">
        <f t="shared" ref="E160:E177" si="51">IF(D160=0,0,F160/D160)</f>
        <v>1</v>
      </c>
      <c r="F160" s="25">
        <f>SUMIFS('SCH C-2.2 F'!$P$11:$P$112,'SCH C-2.2 F'!$B$11:$B$112,'SCH C-2.1 F'!$B160)</f>
        <v>7033889.0910701249</v>
      </c>
      <c r="G160" s="25">
        <f>'SCH D-2 F'!I161</f>
        <v>0</v>
      </c>
      <c r="H160" s="25">
        <f t="shared" ref="H160:H185" si="52">SUM(F160:G160)</f>
        <v>7033889.0910701249</v>
      </c>
      <c r="I160" s="41"/>
    </row>
    <row r="161" spans="1:9" ht="18.95" customHeight="1" x14ac:dyDescent="0.2">
      <c r="A161" s="27">
        <f t="shared" ref="A161:A195" si="53">A160+1</f>
        <v>97</v>
      </c>
      <c r="B161" s="150">
        <v>921</v>
      </c>
      <c r="C161" s="4" t="s">
        <v>33</v>
      </c>
      <c r="D161" s="25">
        <f>SUMIFS('SCH C-2.2 F'!$P$11:$P$112,'SCH C-2.2 F'!$B$11:$B$112,'SCH C-2.1 F'!$B161)</f>
        <v>1664726.299238605</v>
      </c>
      <c r="E161" s="26">
        <f t="shared" si="51"/>
        <v>1</v>
      </c>
      <c r="F161" s="25">
        <f>SUMIFS('SCH C-2.2 F'!$P$11:$P$112,'SCH C-2.2 F'!$B$11:$B$112,'SCH C-2.1 F'!$B161)</f>
        <v>1664726.299238605</v>
      </c>
      <c r="G161" s="25">
        <f>'SCH D-2 F'!I162</f>
        <v>0</v>
      </c>
      <c r="H161" s="25">
        <f t="shared" si="52"/>
        <v>1664726.299238605</v>
      </c>
      <c r="I161" s="41"/>
    </row>
    <row r="162" spans="1:9" ht="18.95" customHeight="1" x14ac:dyDescent="0.2">
      <c r="A162" s="27">
        <f t="shared" si="53"/>
        <v>98</v>
      </c>
      <c r="B162" s="150">
        <v>922</v>
      </c>
      <c r="C162" s="4" t="s">
        <v>34</v>
      </c>
      <c r="D162" s="25">
        <f>SUMIFS('SCH C-2.2 F'!$P$11:$P$112,'SCH C-2.2 F'!$B$11:$B$112,'SCH C-2.1 F'!$B162)</f>
        <v>-822889.59257094003</v>
      </c>
      <c r="E162" s="26">
        <f t="shared" si="51"/>
        <v>1</v>
      </c>
      <c r="F162" s="25">
        <f>SUMIFS('SCH C-2.2 F'!$P$11:$P$112,'SCH C-2.2 F'!$B$11:$B$112,'SCH C-2.1 F'!$B162)</f>
        <v>-822889.59257094003</v>
      </c>
      <c r="G162" s="25">
        <f>'SCH D-2 F'!I163</f>
        <v>0</v>
      </c>
      <c r="H162" s="25">
        <f t="shared" si="52"/>
        <v>-822889.59257094003</v>
      </c>
      <c r="I162" s="41"/>
    </row>
    <row r="163" spans="1:9" s="17" customFormat="1" ht="20.100000000000001" customHeight="1" x14ac:dyDescent="0.2">
      <c r="A163" s="325" t="str">
        <f>$A$1</f>
        <v>LOUISVILLE GAS AND ELECTRIC COMPANY</v>
      </c>
      <c r="B163" s="325"/>
      <c r="C163" s="325"/>
      <c r="D163" s="325"/>
      <c r="E163" s="325"/>
      <c r="F163" s="325"/>
      <c r="G163" s="325"/>
      <c r="H163" s="325"/>
      <c r="I163" s="325"/>
    </row>
    <row r="164" spans="1:9" s="17" customFormat="1" ht="20.100000000000001" customHeight="1" x14ac:dyDescent="0.2">
      <c r="A164" s="325" t="str">
        <f>$A$2</f>
        <v>CASE NO. 2014-00372 - GAS OPERATIONS - RESPONSE TO PSC 2-89 (SLIPPAGE FACTOR 97.728%)</v>
      </c>
      <c r="B164" s="325"/>
      <c r="C164" s="325"/>
      <c r="D164" s="325"/>
      <c r="E164" s="325"/>
      <c r="F164" s="325"/>
      <c r="G164" s="325"/>
      <c r="H164" s="325"/>
      <c r="I164" s="325"/>
    </row>
    <row r="165" spans="1:9" s="17" customFormat="1" ht="20.100000000000001" customHeight="1" x14ac:dyDescent="0.2">
      <c r="A165" s="325" t="s">
        <v>149</v>
      </c>
      <c r="B165" s="325"/>
      <c r="C165" s="325"/>
      <c r="D165" s="325"/>
      <c r="E165" s="325"/>
      <c r="F165" s="325"/>
      <c r="G165" s="325"/>
      <c r="H165" s="325"/>
      <c r="I165" s="325"/>
    </row>
    <row r="166" spans="1:9" s="17" customFormat="1" ht="20.100000000000001" customHeight="1" x14ac:dyDescent="0.2">
      <c r="A166" s="325" t="str">
        <f>$A$4</f>
        <v>FOR THE 12 MONTHS ENDED JUNE 30, 2016</v>
      </c>
      <c r="B166" s="325"/>
      <c r="C166" s="325"/>
      <c r="D166" s="325"/>
      <c r="E166" s="325"/>
      <c r="F166" s="325"/>
      <c r="G166" s="325"/>
      <c r="H166" s="325"/>
      <c r="I166" s="325"/>
    </row>
    <row r="167" spans="1:9" s="17" customFormat="1" ht="20.100000000000001" customHeight="1" x14ac:dyDescent="0.2">
      <c r="A167" s="149"/>
      <c r="B167" s="149"/>
      <c r="C167" s="149"/>
      <c r="D167" s="149"/>
      <c r="E167" s="149"/>
      <c r="F167" s="149"/>
      <c r="G167" s="181"/>
      <c r="H167" s="149"/>
      <c r="I167" s="149"/>
    </row>
    <row r="168" spans="1:9" s="17" customFormat="1" ht="20.100000000000001" customHeight="1" x14ac:dyDescent="0.2">
      <c r="A168" s="19" t="s">
        <v>138</v>
      </c>
      <c r="B168" s="19"/>
      <c r="I168" s="20" t="s">
        <v>148</v>
      </c>
    </row>
    <row r="169" spans="1:9" s="17" customFormat="1" ht="20.100000000000001" customHeight="1" x14ac:dyDescent="0.2">
      <c r="A169" s="17" t="str">
        <f>$A$7</f>
        <v>TYPE OF FILING: __X__ ORIGINAL  _____ UPDATED  _____ REVISED</v>
      </c>
      <c r="I169" s="20" t="s">
        <v>1128</v>
      </c>
    </row>
    <row r="170" spans="1:9" s="17" customFormat="1" ht="20.100000000000001" customHeight="1" x14ac:dyDescent="0.2">
      <c r="A170" s="19" t="s">
        <v>139</v>
      </c>
      <c r="B170" s="19"/>
      <c r="F170" s="19"/>
      <c r="G170" s="19"/>
      <c r="H170" s="19"/>
      <c r="I170" s="21" t="str">
        <f>$I$8</f>
        <v>WITNESS:   K. W. BLAKE</v>
      </c>
    </row>
    <row r="171" spans="1:9" s="17" customFormat="1" ht="20.100000000000001" customHeight="1" x14ac:dyDescent="0.2"/>
    <row r="172" spans="1:9" ht="58.5" customHeight="1" x14ac:dyDescent="0.2">
      <c r="A172" s="32" t="s">
        <v>140</v>
      </c>
      <c r="B172" s="32" t="s">
        <v>141</v>
      </c>
      <c r="C172" s="33" t="s">
        <v>145</v>
      </c>
      <c r="D172" s="32" t="s">
        <v>144</v>
      </c>
      <c r="E172" s="32" t="s">
        <v>142</v>
      </c>
      <c r="F172" s="32" t="s">
        <v>146</v>
      </c>
      <c r="G172" s="32" t="s">
        <v>323</v>
      </c>
      <c r="H172" s="32" t="s">
        <v>905</v>
      </c>
      <c r="I172" s="32" t="s">
        <v>147</v>
      </c>
    </row>
    <row r="173" spans="1:9" ht="18.95" customHeight="1" x14ac:dyDescent="0.2">
      <c r="A173" s="28"/>
      <c r="B173" s="28"/>
      <c r="C173" s="24"/>
      <c r="D173" s="34" t="s">
        <v>113</v>
      </c>
      <c r="E173" s="34" t="s">
        <v>114</v>
      </c>
      <c r="F173" s="34" t="s">
        <v>150</v>
      </c>
      <c r="G173" s="34" t="s">
        <v>151</v>
      </c>
      <c r="H173" s="34" t="s">
        <v>287</v>
      </c>
      <c r="I173" s="34" t="s">
        <v>115</v>
      </c>
    </row>
    <row r="174" spans="1:9" ht="23.1" customHeight="1" x14ac:dyDescent="0.2">
      <c r="A174" s="23"/>
      <c r="B174" s="23"/>
      <c r="C174" s="30"/>
      <c r="D174" s="31" t="s">
        <v>143</v>
      </c>
      <c r="E174" s="31"/>
      <c r="F174" s="31" t="s">
        <v>143</v>
      </c>
      <c r="G174" s="31" t="s">
        <v>143</v>
      </c>
      <c r="H174" s="31" t="s">
        <v>143</v>
      </c>
      <c r="I174" s="31" t="str">
        <f>$I$12</f>
        <v>ALL GAS 100%</v>
      </c>
    </row>
    <row r="175" spans="1:9" ht="18.95" customHeight="1" x14ac:dyDescent="0.2">
      <c r="A175" s="27">
        <f>A162+1</f>
        <v>99</v>
      </c>
      <c r="B175" s="150">
        <v>923</v>
      </c>
      <c r="C175" s="4" t="s">
        <v>35</v>
      </c>
      <c r="D175" s="25">
        <f>SUMIFS('SCH C-2.2 F'!$P$11:$P$112,'SCH C-2.2 F'!$B$11:$B$112,'SCH C-2.1 F'!$B175)</f>
        <v>4322686.4099999992</v>
      </c>
      <c r="E175" s="26">
        <f t="shared" si="51"/>
        <v>1</v>
      </c>
      <c r="F175" s="25">
        <f>SUMIFS('SCH C-2.2 F'!$P$11:$P$112,'SCH C-2.2 F'!$B$11:$B$112,'SCH C-2.1 F'!$B175)</f>
        <v>4322686.4099999992</v>
      </c>
      <c r="G175" s="25">
        <f>'SCH D-2 F'!I176</f>
        <v>0</v>
      </c>
      <c r="H175" s="25">
        <f t="shared" si="52"/>
        <v>4322686.4099999992</v>
      </c>
      <c r="I175" s="41"/>
    </row>
    <row r="176" spans="1:9" ht="18.95" customHeight="1" x14ac:dyDescent="0.2">
      <c r="A176" s="27">
        <f t="shared" si="53"/>
        <v>100</v>
      </c>
      <c r="B176" s="150">
        <v>924</v>
      </c>
      <c r="C176" s="4" t="s">
        <v>0</v>
      </c>
      <c r="D176" s="25">
        <f>SUMIFS('SCH C-2.2 F'!$P$11:$P$112,'SCH C-2.2 F'!$B$11:$B$112,'SCH C-2.1 F'!$B176)</f>
        <v>1132869.5699999998</v>
      </c>
      <c r="E176" s="26">
        <f t="shared" si="51"/>
        <v>1</v>
      </c>
      <c r="F176" s="25">
        <f>SUMIFS('SCH C-2.2 F'!$P$11:$P$112,'SCH C-2.2 F'!$B$11:$B$112,'SCH C-2.1 F'!$B176)</f>
        <v>1132869.5699999998</v>
      </c>
      <c r="G176" s="25">
        <f>'SCH D-2 F'!I177</f>
        <v>0</v>
      </c>
      <c r="H176" s="25">
        <f t="shared" si="52"/>
        <v>1132869.5699999998</v>
      </c>
      <c r="I176" s="41"/>
    </row>
    <row r="177" spans="1:11" ht="18.95" customHeight="1" x14ac:dyDescent="0.2">
      <c r="A177" s="27">
        <f t="shared" si="53"/>
        <v>101</v>
      </c>
      <c r="B177" s="150">
        <v>925</v>
      </c>
      <c r="C177" s="4" t="s">
        <v>36</v>
      </c>
      <c r="D177" s="25">
        <f>SUMIFS('SCH C-2.2 F'!$P$11:$P$112,'SCH C-2.2 F'!$B$11:$B$112,'SCH C-2.1 F'!$B177)</f>
        <v>859847.77115542861</v>
      </c>
      <c r="E177" s="26">
        <f t="shared" si="51"/>
        <v>1</v>
      </c>
      <c r="F177" s="25">
        <f>SUMIFS('SCH C-2.2 F'!$P$11:$P$112,'SCH C-2.2 F'!$B$11:$B$112,'SCH C-2.1 F'!$B177)</f>
        <v>859847.77115542861</v>
      </c>
      <c r="G177" s="25">
        <f>'SCH D-2 F'!I178</f>
        <v>0</v>
      </c>
      <c r="H177" s="25">
        <f t="shared" si="52"/>
        <v>859847.77115542861</v>
      </c>
      <c r="I177" s="41"/>
    </row>
    <row r="178" spans="1:11" ht="18.95" customHeight="1" x14ac:dyDescent="0.2">
      <c r="A178" s="27">
        <f t="shared" si="53"/>
        <v>102</v>
      </c>
      <c r="B178" s="150">
        <v>926</v>
      </c>
      <c r="C178" s="4" t="s">
        <v>37</v>
      </c>
      <c r="D178" s="25">
        <f>SUMIFS('SCH C-2.2 F'!$P$11:$P$112,'SCH C-2.2 F'!$B$11:$B$112,'SCH C-2.1 F'!$B178)</f>
        <v>10825869.19139998</v>
      </c>
      <c r="E178" s="26">
        <f t="shared" ref="E178:E180" si="54">IF(D178=0,1,F178/D178)</f>
        <v>1</v>
      </c>
      <c r="F178" s="25">
        <f>SUMIFS('SCH C-2.2 F'!$P$11:$P$112,'SCH C-2.2 F'!$B$11:$B$112,'SCH C-2.1 F'!$B178)</f>
        <v>10825869.19139998</v>
      </c>
      <c r="G178" s="25">
        <f>'SCH D-2 F'!I179</f>
        <v>0</v>
      </c>
      <c r="H178" s="25">
        <f t="shared" si="52"/>
        <v>10825869.19139998</v>
      </c>
      <c r="I178" s="41"/>
    </row>
    <row r="179" spans="1:11" ht="18.95" customHeight="1" x14ac:dyDescent="0.2">
      <c r="A179" s="27">
        <f t="shared" si="53"/>
        <v>103</v>
      </c>
      <c r="B179" s="150">
        <v>927</v>
      </c>
      <c r="C179" s="4" t="s">
        <v>38</v>
      </c>
      <c r="D179" s="25">
        <f>SUMIFS('SCH C-2.2 F'!$P$11:$P$112,'SCH C-2.2 F'!$B$11:$B$112,'SCH C-2.1 F'!$B179)</f>
        <v>0</v>
      </c>
      <c r="E179" s="26">
        <f t="shared" si="54"/>
        <v>1</v>
      </c>
      <c r="F179" s="25">
        <f>SUMIFS('SCH C-2.2 F'!$P$11:$P$112,'SCH C-2.2 F'!$B$11:$B$112,'SCH C-2.1 F'!$B179)</f>
        <v>0</v>
      </c>
      <c r="G179" s="25">
        <f>'SCH D-2 F'!I180</f>
        <v>0</v>
      </c>
      <c r="H179" s="25">
        <f t="shared" si="52"/>
        <v>0</v>
      </c>
      <c r="I179" s="41"/>
    </row>
    <row r="180" spans="1:11" ht="18.95" customHeight="1" x14ac:dyDescent="0.2">
      <c r="A180" s="27">
        <f t="shared" si="53"/>
        <v>104</v>
      </c>
      <c r="B180" s="150">
        <v>928</v>
      </c>
      <c r="C180" s="4" t="s">
        <v>39</v>
      </c>
      <c r="D180" s="25">
        <f>SUMIFS('SCH C-2.2 F'!$P$11:$P$112,'SCH C-2.2 F'!$B$11:$B$112,'SCH C-2.1 F'!$B180)</f>
        <v>196595.99999999983</v>
      </c>
      <c r="E180" s="26">
        <f t="shared" si="54"/>
        <v>1</v>
      </c>
      <c r="F180" s="25">
        <f>SUMIFS('SCH C-2.2 F'!$P$11:$P$112,'SCH C-2.2 F'!$B$11:$B$112,'SCH C-2.1 F'!$B180)</f>
        <v>196595.99999999983</v>
      </c>
      <c r="G180" s="25">
        <f>'SCH D-2 F'!I181</f>
        <v>0</v>
      </c>
      <c r="H180" s="25">
        <f t="shared" si="52"/>
        <v>196595.99999999983</v>
      </c>
      <c r="I180" s="41"/>
    </row>
    <row r="181" spans="1:11" ht="18.95" customHeight="1" x14ac:dyDescent="0.2">
      <c r="A181" s="27">
        <f>A180+1</f>
        <v>105</v>
      </c>
      <c r="B181" s="150">
        <v>929</v>
      </c>
      <c r="C181" s="4" t="s">
        <v>40</v>
      </c>
      <c r="D181" s="25">
        <f>SUMIFS('SCH C-2.2 F'!$P$11:$P$112,'SCH C-2.2 F'!$B$11:$B$112,'SCH C-2.1 F'!$B181)</f>
        <v>-597000</v>
      </c>
      <c r="E181" s="26">
        <f t="shared" ref="E181:E185" si="55">IF(D181=0,0,F181/D181)</f>
        <v>1</v>
      </c>
      <c r="F181" s="25">
        <f>SUMIFS('SCH C-2.2 F'!$P$11:$P$112,'SCH C-2.2 F'!$B$11:$B$112,'SCH C-2.1 F'!$B181)</f>
        <v>-597000</v>
      </c>
      <c r="G181" s="25">
        <f>'SCH D-2 F'!I182</f>
        <v>0</v>
      </c>
      <c r="H181" s="25">
        <f t="shared" si="52"/>
        <v>-597000</v>
      </c>
      <c r="I181" s="41"/>
    </row>
    <row r="182" spans="1:11" ht="18.95" customHeight="1" x14ac:dyDescent="0.2">
      <c r="A182" s="27">
        <f t="shared" si="53"/>
        <v>106</v>
      </c>
      <c r="B182" s="150">
        <v>930.1</v>
      </c>
      <c r="C182" s="4" t="s">
        <v>41</v>
      </c>
      <c r="D182" s="25">
        <f>SUMIFS('SCH C-2.2 F'!$P$11:$P$112,'SCH C-2.2 F'!$B$11:$B$112,'SCH C-2.1 F'!$B182)</f>
        <v>63505.361298970005</v>
      </c>
      <c r="E182" s="26">
        <f t="shared" si="55"/>
        <v>1</v>
      </c>
      <c r="F182" s="25">
        <f>SUMIFS('SCH C-2.2 F'!$P$11:$P$112,'SCH C-2.2 F'!$B$11:$B$112,'SCH C-2.1 F'!$B182)</f>
        <v>63505.361298970005</v>
      </c>
      <c r="G182" s="25">
        <f>'SCH D-2 F'!I183</f>
        <v>0</v>
      </c>
      <c r="H182" s="25">
        <f t="shared" si="52"/>
        <v>63505.361298970005</v>
      </c>
      <c r="I182" s="41"/>
    </row>
    <row r="183" spans="1:11" ht="18.95" customHeight="1" x14ac:dyDescent="0.2">
      <c r="A183" s="27">
        <f t="shared" si="53"/>
        <v>107</v>
      </c>
      <c r="B183" s="150">
        <v>930.2</v>
      </c>
      <c r="C183" s="4" t="s">
        <v>42</v>
      </c>
      <c r="D183" s="25">
        <f>SUMIFS('SCH C-2.2 F'!$P$11:$P$112,'SCH C-2.2 F'!$B$11:$B$112,'SCH C-2.1 F'!$B183)</f>
        <v>471244.22381919407</v>
      </c>
      <c r="E183" s="26">
        <f t="shared" si="55"/>
        <v>1</v>
      </c>
      <c r="F183" s="25">
        <f>SUMIFS('SCH C-2.2 F'!$P$11:$P$112,'SCH C-2.2 F'!$B$11:$B$112,'SCH C-2.1 F'!$B183)</f>
        <v>471244.22381919407</v>
      </c>
      <c r="G183" s="25">
        <f>'SCH D-2 F'!I184</f>
        <v>0</v>
      </c>
      <c r="H183" s="25">
        <f t="shared" si="52"/>
        <v>471244.22381919407</v>
      </c>
      <c r="I183" s="41"/>
    </row>
    <row r="184" spans="1:11" ht="18.95" customHeight="1" x14ac:dyDescent="0.2">
      <c r="A184" s="27">
        <f t="shared" si="53"/>
        <v>108</v>
      </c>
      <c r="B184" s="150">
        <v>931</v>
      </c>
      <c r="C184" s="4" t="s">
        <v>15</v>
      </c>
      <c r="D184" s="25">
        <f>SUMIFS('SCH C-2.2 F'!$P$11:$P$112,'SCH C-2.2 F'!$B$11:$B$112,'SCH C-2.1 F'!$B184)</f>
        <v>343798.76999999973</v>
      </c>
      <c r="E184" s="26">
        <f t="shared" si="55"/>
        <v>1</v>
      </c>
      <c r="F184" s="25">
        <f>SUMIFS('SCH C-2.2 F'!$P$11:$P$112,'SCH C-2.2 F'!$B$11:$B$112,'SCH C-2.1 F'!$B184)</f>
        <v>343798.76999999973</v>
      </c>
      <c r="G184" s="25">
        <f>'SCH D-2 F'!I185</f>
        <v>0</v>
      </c>
      <c r="H184" s="25">
        <f t="shared" si="52"/>
        <v>343798.76999999973</v>
      </c>
      <c r="I184" s="41"/>
    </row>
    <row r="185" spans="1:11" ht="18.95" customHeight="1" x14ac:dyDescent="0.2">
      <c r="A185" s="27">
        <f t="shared" si="53"/>
        <v>109</v>
      </c>
      <c r="B185" s="150">
        <v>935</v>
      </c>
      <c r="C185" s="4" t="s">
        <v>43</v>
      </c>
      <c r="D185" s="25">
        <f>SUMIFS('SCH C-2.2 F'!$P$11:$P$112,'SCH C-2.2 F'!$B$11:$B$112,'SCH C-2.1 F'!$B185)</f>
        <v>367294.18986940407</v>
      </c>
      <c r="E185" s="26">
        <f t="shared" si="55"/>
        <v>1</v>
      </c>
      <c r="F185" s="25">
        <f>SUMIFS('SCH C-2.2 F'!$P$11:$P$112,'SCH C-2.2 F'!$B$11:$B$112,'SCH C-2.1 F'!$B185)</f>
        <v>367294.18986940407</v>
      </c>
      <c r="G185" s="25">
        <f>'SCH D-2 F'!I186</f>
        <v>0</v>
      </c>
      <c r="H185" s="25">
        <f t="shared" si="52"/>
        <v>367294.18986940407</v>
      </c>
      <c r="I185" s="41"/>
    </row>
    <row r="186" spans="1:11" ht="18.95" customHeight="1" x14ac:dyDescent="0.2">
      <c r="A186" s="27">
        <f t="shared" si="53"/>
        <v>110</v>
      </c>
      <c r="C186" s="11" t="s">
        <v>170</v>
      </c>
      <c r="D186" s="37">
        <f>SUM(D160:D162,D175:D185)</f>
        <v>25862437.285280764</v>
      </c>
      <c r="F186" s="37">
        <f t="shared" ref="F186:H186" si="56">SUM(F160:F162,F175:F185)</f>
        <v>25862437.285280764</v>
      </c>
      <c r="G186" s="37">
        <f t="shared" si="56"/>
        <v>0</v>
      </c>
      <c r="H186" s="37">
        <f t="shared" si="56"/>
        <v>25862437.285280764</v>
      </c>
      <c r="I186" s="41"/>
    </row>
    <row r="187" spans="1:11" ht="18.95" customHeight="1" x14ac:dyDescent="0.2">
      <c r="A187" s="27"/>
      <c r="I187" s="41"/>
    </row>
    <row r="188" spans="1:11" ht="18.95" customHeight="1" x14ac:dyDescent="0.2">
      <c r="A188" s="27">
        <f>A186+1</f>
        <v>111</v>
      </c>
      <c r="C188" s="11" t="s">
        <v>172</v>
      </c>
      <c r="D188" s="36">
        <f>SUM(D58,D78,D101,D135,D143,D150,D157,D186)</f>
        <v>245135318.78238669</v>
      </c>
      <c r="F188" s="36">
        <f t="shared" ref="F188:H188" si="57">SUM(F58,F78,F101,F135,F143,F150,F157,F186)</f>
        <v>245135318.78238669</v>
      </c>
      <c r="G188" s="36">
        <f t="shared" si="57"/>
        <v>-175718551.50457966</v>
      </c>
      <c r="H188" s="36">
        <f t="shared" si="57"/>
        <v>69416767.277806938</v>
      </c>
      <c r="I188" s="41"/>
    </row>
    <row r="189" spans="1:11" ht="18.95" customHeight="1" x14ac:dyDescent="0.2">
      <c r="A189" s="27"/>
      <c r="C189" s="11"/>
      <c r="I189" s="41"/>
    </row>
    <row r="190" spans="1:11" ht="18.95" customHeight="1" x14ac:dyDescent="0.2">
      <c r="A190" s="27">
        <f>A188+1</f>
        <v>112</v>
      </c>
      <c r="B190" s="39" t="s">
        <v>173</v>
      </c>
      <c r="C190" s="11" t="s">
        <v>174</v>
      </c>
      <c r="D190" s="25">
        <f>SUMIFS('SCH C-2.2 F'!$P$11:$P$112,'SCH C-2.2 F'!$B$11:$B$112,'SCH C-2.1 F'!$B190)</f>
        <v>34119697.992362887</v>
      </c>
      <c r="E190" s="26">
        <f t="shared" ref="E190:E191" si="58">IF(D190=0,0,F190/D190)</f>
        <v>1</v>
      </c>
      <c r="F190" s="25">
        <f>SUMIFS('SCH C-2.2 F'!$P$11:$P$112,'SCH C-2.2 F'!$B$11:$B$112,'SCH C-2.1 F'!$B190)</f>
        <v>34119697.992362887</v>
      </c>
      <c r="G190" s="25">
        <f>'SCH D-2 F'!I191</f>
        <v>-4962878.0699999994</v>
      </c>
      <c r="H190" s="25">
        <f t="shared" ref="H190:H195" si="59">SUM(F190:G190)</f>
        <v>29156819.922362886</v>
      </c>
      <c r="I190" s="41"/>
    </row>
    <row r="191" spans="1:11" ht="18.95" customHeight="1" x14ac:dyDescent="0.2">
      <c r="A191" s="27">
        <f t="shared" si="53"/>
        <v>113</v>
      </c>
      <c r="B191" s="150">
        <v>408.1</v>
      </c>
      <c r="C191" s="11" t="s">
        <v>11</v>
      </c>
      <c r="D191" s="25">
        <f>SUMIFS('SCH C-2.2 F'!$P$11:$P$112,'SCH C-2.2 F'!$B$11:$B$112,'SCH C-2.1 F'!$B191)</f>
        <v>9754878.2560931779</v>
      </c>
      <c r="E191" s="26">
        <f t="shared" si="58"/>
        <v>1</v>
      </c>
      <c r="F191" s="25">
        <f>SUMIFS('SCH C-2.2 F'!$P$11:$P$112,'SCH C-2.2 F'!$B$11:$B$112,'SCH C-2.1 F'!$B191)</f>
        <v>9754878.2560931779</v>
      </c>
      <c r="G191" s="25">
        <f>'SCH D-2 F'!I192</f>
        <v>-1589571.8187109653</v>
      </c>
      <c r="H191" s="25">
        <f t="shared" si="59"/>
        <v>8165306.4373822128</v>
      </c>
      <c r="I191" s="41"/>
    </row>
    <row r="192" spans="1:11" ht="18.95" customHeight="1" x14ac:dyDescent="0.2">
      <c r="A192" s="27">
        <f t="shared" si="53"/>
        <v>114</v>
      </c>
      <c r="B192" s="39" t="s">
        <v>175</v>
      </c>
      <c r="C192" s="11" t="s">
        <v>176</v>
      </c>
      <c r="D192" s="25">
        <f>13344380-D194</f>
        <v>13413450</v>
      </c>
      <c r="E192" s="26">
        <v>1</v>
      </c>
      <c r="F192" s="25">
        <f>D192*E192</f>
        <v>13413450</v>
      </c>
      <c r="G192" s="25">
        <f>'SCH D-2 F'!I193</f>
        <v>-3397147.7971816263</v>
      </c>
      <c r="H192" s="25">
        <f t="shared" si="59"/>
        <v>10016302.202818373</v>
      </c>
      <c r="I192" s="41"/>
      <c r="K192" s="79">
        <f>K205</f>
        <v>0</v>
      </c>
    </row>
    <row r="193" spans="1:11" ht="18.95" customHeight="1" x14ac:dyDescent="0.2">
      <c r="A193" s="27">
        <f t="shared" si="53"/>
        <v>115</v>
      </c>
      <c r="B193" s="39" t="s">
        <v>175</v>
      </c>
      <c r="C193" s="11" t="s">
        <v>177</v>
      </c>
      <c r="D193" s="25">
        <v>2381133</v>
      </c>
      <c r="E193" s="26">
        <v>1</v>
      </c>
      <c r="F193" s="25">
        <f t="shared" ref="F193:F194" si="60">D193*E193</f>
        <v>2381133</v>
      </c>
      <c r="G193" s="25">
        <f>'SCH D-2 F'!I194</f>
        <v>-629271.96131328202</v>
      </c>
      <c r="H193" s="25">
        <f t="shared" si="59"/>
        <v>1751861.0386867179</v>
      </c>
      <c r="I193" s="41"/>
      <c r="K193" s="79">
        <f>K203</f>
        <v>0</v>
      </c>
    </row>
    <row r="194" spans="1:11" ht="18.95" customHeight="1" x14ac:dyDescent="0.2">
      <c r="A194" s="27">
        <f t="shared" si="53"/>
        <v>116</v>
      </c>
      <c r="B194" s="39">
        <v>411.4</v>
      </c>
      <c r="C194" s="11" t="s">
        <v>180</v>
      </c>
      <c r="D194" s="25">
        <v>-69070</v>
      </c>
      <c r="E194" s="26">
        <v>1</v>
      </c>
      <c r="F194" s="25">
        <f t="shared" si="60"/>
        <v>-69070</v>
      </c>
      <c r="G194" s="25">
        <f>'SCH D-2 F'!I195</f>
        <v>0</v>
      </c>
      <c r="H194" s="25">
        <f t="shared" si="59"/>
        <v>-69070</v>
      </c>
      <c r="I194" s="41"/>
    </row>
    <row r="195" spans="1:11" ht="18.95" customHeight="1" x14ac:dyDescent="0.2">
      <c r="A195" s="27">
        <f t="shared" si="53"/>
        <v>117</v>
      </c>
      <c r="B195" s="39">
        <v>411.8</v>
      </c>
      <c r="C195" s="11" t="s">
        <v>181</v>
      </c>
      <c r="D195" s="36">
        <f>SUMIFS('SCH C-2.2 F'!$P$11:$P$112,'SCH C-2.2 F'!$B$11:$B$112,'SCH C-2.1 F'!$B195)</f>
        <v>0</v>
      </c>
      <c r="E195" s="26">
        <v>1</v>
      </c>
      <c r="F195" s="36">
        <f>SUMIFS('SCH C-2.2 F'!$P$11:$P$112,'SCH C-2.2 F'!$B$11:$B$112,'SCH C-2.1 F'!$B195)</f>
        <v>0</v>
      </c>
      <c r="G195" s="36">
        <f>'SCH D-2 F'!I196</f>
        <v>0</v>
      </c>
      <c r="H195" s="36">
        <f t="shared" si="59"/>
        <v>0</v>
      </c>
      <c r="I195" s="41"/>
    </row>
    <row r="196" spans="1:11" ht="18.95" customHeight="1" x14ac:dyDescent="0.2">
      <c r="B196" s="150"/>
      <c r="C196" s="11"/>
      <c r="I196" s="41"/>
    </row>
    <row r="197" spans="1:11" ht="18.95" customHeight="1" thickBot="1" x14ac:dyDescent="0.25">
      <c r="A197" s="27">
        <f>A195+1</f>
        <v>118</v>
      </c>
      <c r="B197" s="150"/>
      <c r="C197" s="44" t="s">
        <v>77</v>
      </c>
      <c r="D197" s="40">
        <f>SUM(D188:D195)</f>
        <v>304735408.03084278</v>
      </c>
      <c r="F197" s="40">
        <f>SUM(F188:F195)</f>
        <v>304735408.03084278</v>
      </c>
      <c r="G197" s="40">
        <f>SUM(G188:G195)</f>
        <v>-186297421.15178552</v>
      </c>
      <c r="H197" s="40">
        <f>SUM(H188:H195)</f>
        <v>118437986.87905714</v>
      </c>
      <c r="I197" s="41"/>
    </row>
    <row r="198" spans="1:11" ht="18.95" customHeight="1" thickTop="1" x14ac:dyDescent="0.2">
      <c r="B198" s="150"/>
      <c r="C198" s="44"/>
      <c r="I198" s="41"/>
    </row>
    <row r="199" spans="1:11" ht="18.95" customHeight="1" thickBot="1" x14ac:dyDescent="0.25">
      <c r="A199" s="27">
        <f>A197+1</f>
        <v>119</v>
      </c>
      <c r="B199" s="150"/>
      <c r="C199" s="44" t="s">
        <v>78</v>
      </c>
      <c r="D199" s="40">
        <f>D32-D197</f>
        <v>38141493.825810611</v>
      </c>
      <c r="F199" s="40">
        <f>F32-F197</f>
        <v>38141493.825810611</v>
      </c>
      <c r="G199" s="40">
        <f>G32-G197</f>
        <v>-6830539.4485974312</v>
      </c>
      <c r="H199" s="40">
        <f>H32-H197</f>
        <v>31310954.377213269</v>
      </c>
      <c r="I199" s="41"/>
    </row>
    <row r="200" spans="1:11" ht="18.95" customHeight="1" thickTop="1" x14ac:dyDescent="0.2">
      <c r="B200" s="150"/>
    </row>
    <row r="201" spans="1:11" ht="18.95" customHeight="1" x14ac:dyDescent="0.2">
      <c r="B201" s="150"/>
      <c r="D201" s="25">
        <f>D199+D194+D193+D192</f>
        <v>53867006.825810611</v>
      </c>
      <c r="F201" s="25">
        <f>-'SCH C-2.2 F'!P114</f>
        <v>53867006.825810596</v>
      </c>
      <c r="G201" s="25">
        <f>'SCH D-2 F'!I200</f>
        <v>-6830539.4485974312</v>
      </c>
      <c r="H201" s="25"/>
    </row>
    <row r="202" spans="1:11" ht="18.95" customHeight="1" x14ac:dyDescent="0.2">
      <c r="B202" s="150"/>
      <c r="F202" s="25"/>
      <c r="G202" s="135"/>
    </row>
    <row r="203" spans="1:11" ht="18.95" customHeight="1" x14ac:dyDescent="0.2">
      <c r="B203" s="150"/>
      <c r="F203" s="25"/>
      <c r="G203" s="25"/>
    </row>
    <row r="204" spans="1:11" ht="18.95" customHeight="1" x14ac:dyDescent="0.2">
      <c r="B204" s="150"/>
      <c r="G204" s="135"/>
    </row>
    <row r="205" spans="1:11" ht="18.95" customHeight="1" x14ac:dyDescent="0.2">
      <c r="B205" s="150"/>
      <c r="G205" s="25"/>
    </row>
    <row r="206" spans="1:11" ht="18.95" customHeight="1" x14ac:dyDescent="0.2">
      <c r="B206" s="150"/>
      <c r="G206" s="25"/>
    </row>
    <row r="207" spans="1:11" ht="18.95" customHeight="1" x14ac:dyDescent="0.2"/>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164:I164"/>
    <mergeCell ref="A165:I165"/>
    <mergeCell ref="A166:I166"/>
    <mergeCell ref="A122:I122"/>
    <mergeCell ref="A123:I123"/>
    <mergeCell ref="A124:I124"/>
    <mergeCell ref="A125:I125"/>
    <mergeCell ref="A163:I163"/>
    <mergeCell ref="A84:I84"/>
    <mergeCell ref="A1:I1"/>
    <mergeCell ref="A2:I2"/>
    <mergeCell ref="A3:I3"/>
    <mergeCell ref="A4:I4"/>
    <mergeCell ref="A41:I41"/>
    <mergeCell ref="A42:I42"/>
    <mergeCell ref="A43:I43"/>
    <mergeCell ref="A44:I44"/>
    <mergeCell ref="A81:I81"/>
    <mergeCell ref="A82:I82"/>
    <mergeCell ref="A83:I83"/>
  </mergeCells>
  <pageMargins left="0.7" right="0.7" top="1" bottom="0.75" header="0.3" footer="0.3"/>
  <pageSetup scale="60" fitToHeight="0" orientation="landscape" r:id="rId1"/>
  <rowBreaks count="2" manualBreakCount="2">
    <brk id="40" max="9" man="1"/>
    <brk id="8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23"/>
  <sheetViews>
    <sheetView topLeftCell="A82" zoomScale="70" zoomScaleNormal="70" workbookViewId="0">
      <selection activeCell="P120" sqref="P120"/>
    </sheetView>
  </sheetViews>
  <sheetFormatPr defaultRowHeight="12.75" x14ac:dyDescent="0.2"/>
  <cols>
    <col min="1" max="1" width="5.7109375" style="154" customWidth="1"/>
    <col min="2" max="2" width="9.140625" style="154"/>
    <col min="3" max="3" width="52" style="154" customWidth="1"/>
    <col min="4" max="13" width="12.7109375" style="154" customWidth="1"/>
    <col min="14" max="14" width="13.28515625" style="154" customWidth="1"/>
    <col min="15" max="15" width="12.7109375" style="154" customWidth="1"/>
    <col min="16" max="16" width="14.42578125" style="154" customWidth="1"/>
    <col min="17" max="16384" width="9.140625" style="154"/>
  </cols>
  <sheetData>
    <row r="1" spans="1:16384" x14ac:dyDescent="0.2">
      <c r="A1" s="331" t="str">
        <f>'Rate Case Constants'!C9</f>
        <v>LOUISVILLE GAS AND ELECTRIC COMPANY</v>
      </c>
      <c r="B1" s="332"/>
      <c r="C1" s="332"/>
      <c r="D1" s="332"/>
      <c r="E1" s="332"/>
      <c r="F1" s="332"/>
      <c r="G1" s="332"/>
      <c r="H1" s="332"/>
      <c r="I1" s="332"/>
      <c r="J1" s="332"/>
      <c r="K1" s="332"/>
      <c r="L1" s="332"/>
      <c r="M1" s="332"/>
      <c r="N1" s="332"/>
      <c r="O1" s="332"/>
      <c r="P1" s="332"/>
      <c r="Q1" s="331"/>
      <c r="R1" s="332"/>
      <c r="S1" s="332"/>
      <c r="T1" s="332"/>
      <c r="U1" s="332"/>
      <c r="V1" s="332"/>
      <c r="W1" s="332"/>
      <c r="X1" s="332"/>
      <c r="Y1" s="332"/>
      <c r="Z1" s="332"/>
      <c r="AA1" s="332"/>
      <c r="AB1" s="332"/>
      <c r="AC1" s="332"/>
      <c r="AD1" s="332"/>
      <c r="AE1" s="332"/>
      <c r="AF1" s="332"/>
      <c r="AG1" s="331"/>
      <c r="AH1" s="332"/>
      <c r="AI1" s="332"/>
      <c r="AJ1" s="332"/>
      <c r="AK1" s="332"/>
      <c r="AL1" s="332"/>
      <c r="AM1" s="332"/>
      <c r="AN1" s="332"/>
      <c r="AO1" s="332"/>
      <c r="AP1" s="332"/>
      <c r="AQ1" s="332"/>
      <c r="AR1" s="332"/>
      <c r="AS1" s="332"/>
      <c r="AT1" s="332"/>
      <c r="AU1" s="332"/>
      <c r="AV1" s="332"/>
      <c r="AW1" s="331"/>
      <c r="AX1" s="332"/>
      <c r="AY1" s="332"/>
      <c r="AZ1" s="332"/>
      <c r="BA1" s="332"/>
      <c r="BB1" s="332"/>
      <c r="BC1" s="332"/>
      <c r="BD1" s="332"/>
      <c r="BE1" s="332"/>
      <c r="BF1" s="332"/>
      <c r="BG1" s="332"/>
      <c r="BH1" s="332"/>
      <c r="BI1" s="332"/>
      <c r="BJ1" s="332"/>
      <c r="BK1" s="332"/>
      <c r="BL1" s="332"/>
      <c r="BM1" s="331"/>
      <c r="BN1" s="332"/>
      <c r="BO1" s="332"/>
      <c r="BP1" s="332"/>
      <c r="BQ1" s="332"/>
      <c r="BR1" s="332"/>
      <c r="BS1" s="332"/>
      <c r="BT1" s="332"/>
      <c r="BU1" s="332"/>
      <c r="BV1" s="332"/>
      <c r="BW1" s="332"/>
      <c r="BX1" s="332"/>
      <c r="BY1" s="332"/>
      <c r="BZ1" s="332"/>
      <c r="CA1" s="332"/>
      <c r="CB1" s="332"/>
      <c r="CC1" s="331"/>
      <c r="CD1" s="332"/>
      <c r="CE1" s="332"/>
      <c r="CF1" s="332"/>
      <c r="CG1" s="332"/>
      <c r="CH1" s="332"/>
      <c r="CI1" s="332"/>
      <c r="CJ1" s="332"/>
      <c r="CK1" s="332"/>
      <c r="CL1" s="332"/>
      <c r="CM1" s="332"/>
      <c r="CN1" s="332"/>
      <c r="CO1" s="332"/>
      <c r="CP1" s="332"/>
      <c r="CQ1" s="332"/>
      <c r="CR1" s="332"/>
      <c r="CS1" s="331"/>
      <c r="CT1" s="332"/>
      <c r="CU1" s="332"/>
      <c r="CV1" s="332"/>
      <c r="CW1" s="332"/>
      <c r="CX1" s="332"/>
      <c r="CY1" s="332"/>
      <c r="CZ1" s="332"/>
      <c r="DA1" s="332"/>
      <c r="DB1" s="332"/>
      <c r="DC1" s="332"/>
      <c r="DD1" s="332"/>
      <c r="DE1" s="332"/>
      <c r="DF1" s="332"/>
      <c r="DG1" s="332"/>
      <c r="DH1" s="332"/>
      <c r="DI1" s="331"/>
      <c r="DJ1" s="332"/>
      <c r="DK1" s="332"/>
      <c r="DL1" s="332"/>
      <c r="DM1" s="332"/>
      <c r="DN1" s="332"/>
      <c r="DO1" s="332"/>
      <c r="DP1" s="332"/>
      <c r="DQ1" s="332"/>
      <c r="DR1" s="332"/>
      <c r="DS1" s="332"/>
      <c r="DT1" s="332"/>
      <c r="DU1" s="332"/>
      <c r="DV1" s="332"/>
      <c r="DW1" s="332"/>
      <c r="DX1" s="332"/>
      <c r="DY1" s="331"/>
      <c r="DZ1" s="332"/>
      <c r="EA1" s="332"/>
      <c r="EB1" s="332"/>
      <c r="EC1" s="332"/>
      <c r="ED1" s="332"/>
      <c r="EE1" s="332"/>
      <c r="EF1" s="332"/>
      <c r="EG1" s="332"/>
      <c r="EH1" s="332"/>
      <c r="EI1" s="332"/>
      <c r="EJ1" s="332"/>
      <c r="EK1" s="332"/>
      <c r="EL1" s="332"/>
      <c r="EM1" s="332"/>
      <c r="EN1" s="332"/>
      <c r="EO1" s="331"/>
      <c r="EP1" s="332"/>
      <c r="EQ1" s="332"/>
      <c r="ER1" s="332"/>
      <c r="ES1" s="332"/>
      <c r="ET1" s="332"/>
      <c r="EU1" s="332"/>
      <c r="EV1" s="332"/>
      <c r="EW1" s="332"/>
      <c r="EX1" s="332"/>
      <c r="EY1" s="332"/>
      <c r="EZ1" s="332"/>
      <c r="FA1" s="332"/>
      <c r="FB1" s="332"/>
      <c r="FC1" s="332"/>
      <c r="FD1" s="332"/>
      <c r="FE1" s="331"/>
      <c r="FF1" s="332"/>
      <c r="FG1" s="332"/>
      <c r="FH1" s="332"/>
      <c r="FI1" s="332"/>
      <c r="FJ1" s="332"/>
      <c r="FK1" s="332"/>
      <c r="FL1" s="332"/>
      <c r="FM1" s="332"/>
      <c r="FN1" s="332"/>
      <c r="FO1" s="332"/>
      <c r="FP1" s="332"/>
      <c r="FQ1" s="332"/>
      <c r="FR1" s="332"/>
      <c r="FS1" s="332"/>
      <c r="FT1" s="332"/>
      <c r="FU1" s="331"/>
      <c r="FV1" s="332"/>
      <c r="FW1" s="332"/>
      <c r="FX1" s="332"/>
      <c r="FY1" s="332"/>
      <c r="FZ1" s="332"/>
      <c r="GA1" s="332"/>
      <c r="GB1" s="332"/>
      <c r="GC1" s="332"/>
      <c r="GD1" s="332"/>
      <c r="GE1" s="332"/>
      <c r="GF1" s="332"/>
      <c r="GG1" s="332"/>
      <c r="GH1" s="332"/>
      <c r="GI1" s="332"/>
      <c r="GJ1" s="332"/>
      <c r="GK1" s="331"/>
      <c r="GL1" s="332"/>
      <c r="GM1" s="332"/>
      <c r="GN1" s="332"/>
      <c r="GO1" s="332"/>
      <c r="GP1" s="332"/>
      <c r="GQ1" s="332"/>
      <c r="GR1" s="332"/>
      <c r="GS1" s="332"/>
      <c r="GT1" s="332"/>
      <c r="GU1" s="332"/>
      <c r="GV1" s="332"/>
      <c r="GW1" s="332"/>
      <c r="GX1" s="332"/>
      <c r="GY1" s="332"/>
      <c r="GZ1" s="332"/>
      <c r="HA1" s="331"/>
      <c r="HB1" s="332"/>
      <c r="HC1" s="332"/>
      <c r="HD1" s="332"/>
      <c r="HE1" s="332"/>
      <c r="HF1" s="332"/>
      <c r="HG1" s="332"/>
      <c r="HH1" s="332"/>
      <c r="HI1" s="332"/>
      <c r="HJ1" s="332"/>
      <c r="HK1" s="332"/>
      <c r="HL1" s="332"/>
      <c r="HM1" s="332"/>
      <c r="HN1" s="332"/>
      <c r="HO1" s="332"/>
      <c r="HP1" s="332"/>
      <c r="HQ1" s="331"/>
      <c r="HR1" s="332"/>
      <c r="HS1" s="332"/>
      <c r="HT1" s="332"/>
      <c r="HU1" s="332"/>
      <c r="HV1" s="332"/>
      <c r="HW1" s="332"/>
      <c r="HX1" s="332"/>
      <c r="HY1" s="332"/>
      <c r="HZ1" s="332"/>
      <c r="IA1" s="332"/>
      <c r="IB1" s="332"/>
      <c r="IC1" s="332"/>
      <c r="ID1" s="332"/>
      <c r="IE1" s="332"/>
      <c r="IF1" s="332"/>
      <c r="IG1" s="331"/>
      <c r="IH1" s="332"/>
      <c r="II1" s="332"/>
      <c r="IJ1" s="332"/>
      <c r="IK1" s="332"/>
      <c r="IL1" s="332"/>
      <c r="IM1" s="332"/>
      <c r="IN1" s="332"/>
      <c r="IO1" s="332"/>
      <c r="IP1" s="332"/>
      <c r="IQ1" s="332"/>
      <c r="IR1" s="332"/>
      <c r="IS1" s="332"/>
      <c r="IT1" s="332"/>
      <c r="IU1" s="332"/>
      <c r="IV1" s="332"/>
      <c r="IW1" s="331"/>
      <c r="IX1" s="332"/>
      <c r="IY1" s="332"/>
      <c r="IZ1" s="332"/>
      <c r="JA1" s="332"/>
      <c r="JB1" s="332"/>
      <c r="JC1" s="332"/>
      <c r="JD1" s="332"/>
      <c r="JE1" s="332"/>
      <c r="JF1" s="332"/>
      <c r="JG1" s="332"/>
      <c r="JH1" s="332"/>
      <c r="JI1" s="332"/>
      <c r="JJ1" s="332"/>
      <c r="JK1" s="332"/>
      <c r="JL1" s="332"/>
      <c r="JM1" s="331"/>
      <c r="JN1" s="332"/>
      <c r="JO1" s="332"/>
      <c r="JP1" s="332"/>
      <c r="JQ1" s="332"/>
      <c r="JR1" s="332"/>
      <c r="JS1" s="332"/>
      <c r="JT1" s="332"/>
      <c r="JU1" s="332"/>
      <c r="JV1" s="332"/>
      <c r="JW1" s="332"/>
      <c r="JX1" s="332"/>
      <c r="JY1" s="332"/>
      <c r="JZ1" s="332"/>
      <c r="KA1" s="332"/>
      <c r="KB1" s="332"/>
      <c r="KC1" s="331"/>
      <c r="KD1" s="332"/>
      <c r="KE1" s="332"/>
      <c r="KF1" s="332"/>
      <c r="KG1" s="332"/>
      <c r="KH1" s="332"/>
      <c r="KI1" s="332"/>
      <c r="KJ1" s="332"/>
      <c r="KK1" s="332"/>
      <c r="KL1" s="332"/>
      <c r="KM1" s="332"/>
      <c r="KN1" s="332"/>
      <c r="KO1" s="332"/>
      <c r="KP1" s="332"/>
      <c r="KQ1" s="332"/>
      <c r="KR1" s="332"/>
      <c r="KS1" s="331"/>
      <c r="KT1" s="332"/>
      <c r="KU1" s="332"/>
      <c r="KV1" s="332"/>
      <c r="KW1" s="332"/>
      <c r="KX1" s="332"/>
      <c r="KY1" s="332"/>
      <c r="KZ1" s="332"/>
      <c r="LA1" s="332"/>
      <c r="LB1" s="332"/>
      <c r="LC1" s="332"/>
      <c r="LD1" s="332"/>
      <c r="LE1" s="332"/>
      <c r="LF1" s="332"/>
      <c r="LG1" s="332"/>
      <c r="LH1" s="332"/>
      <c r="LI1" s="331"/>
      <c r="LJ1" s="332"/>
      <c r="LK1" s="332"/>
      <c r="LL1" s="332"/>
      <c r="LM1" s="332"/>
      <c r="LN1" s="332"/>
      <c r="LO1" s="332"/>
      <c r="LP1" s="332"/>
      <c r="LQ1" s="332"/>
      <c r="LR1" s="332"/>
      <c r="LS1" s="332"/>
      <c r="LT1" s="332"/>
      <c r="LU1" s="332"/>
      <c r="LV1" s="332"/>
      <c r="LW1" s="332"/>
      <c r="LX1" s="332"/>
      <c r="LY1" s="331"/>
      <c r="LZ1" s="332"/>
      <c r="MA1" s="332"/>
      <c r="MB1" s="332"/>
      <c r="MC1" s="332"/>
      <c r="MD1" s="332"/>
      <c r="ME1" s="332"/>
      <c r="MF1" s="332"/>
      <c r="MG1" s="332"/>
      <c r="MH1" s="332"/>
      <c r="MI1" s="332"/>
      <c r="MJ1" s="332"/>
      <c r="MK1" s="332"/>
      <c r="ML1" s="332"/>
      <c r="MM1" s="332"/>
      <c r="MN1" s="332"/>
      <c r="MO1" s="331"/>
      <c r="MP1" s="332"/>
      <c r="MQ1" s="332"/>
      <c r="MR1" s="332"/>
      <c r="MS1" s="332"/>
      <c r="MT1" s="332"/>
      <c r="MU1" s="332"/>
      <c r="MV1" s="332"/>
      <c r="MW1" s="332"/>
      <c r="MX1" s="332"/>
      <c r="MY1" s="332"/>
      <c r="MZ1" s="332"/>
      <c r="NA1" s="332"/>
      <c r="NB1" s="332"/>
      <c r="NC1" s="332"/>
      <c r="ND1" s="332"/>
      <c r="NE1" s="331"/>
      <c r="NF1" s="332"/>
      <c r="NG1" s="332"/>
      <c r="NH1" s="332"/>
      <c r="NI1" s="332"/>
      <c r="NJ1" s="332"/>
      <c r="NK1" s="332"/>
      <c r="NL1" s="332"/>
      <c r="NM1" s="332"/>
      <c r="NN1" s="332"/>
      <c r="NO1" s="332"/>
      <c r="NP1" s="332"/>
      <c r="NQ1" s="332"/>
      <c r="NR1" s="332"/>
      <c r="NS1" s="332"/>
      <c r="NT1" s="332"/>
      <c r="NU1" s="331"/>
      <c r="NV1" s="332"/>
      <c r="NW1" s="332"/>
      <c r="NX1" s="332"/>
      <c r="NY1" s="332"/>
      <c r="NZ1" s="332"/>
      <c r="OA1" s="332"/>
      <c r="OB1" s="332"/>
      <c r="OC1" s="332"/>
      <c r="OD1" s="332"/>
      <c r="OE1" s="332"/>
      <c r="OF1" s="332"/>
      <c r="OG1" s="332"/>
      <c r="OH1" s="332"/>
      <c r="OI1" s="332"/>
      <c r="OJ1" s="332"/>
      <c r="OK1" s="331"/>
      <c r="OL1" s="332"/>
      <c r="OM1" s="332"/>
      <c r="ON1" s="332"/>
      <c r="OO1" s="332"/>
      <c r="OP1" s="332"/>
      <c r="OQ1" s="332"/>
      <c r="OR1" s="332"/>
      <c r="OS1" s="332"/>
      <c r="OT1" s="332"/>
      <c r="OU1" s="332"/>
      <c r="OV1" s="332"/>
      <c r="OW1" s="332"/>
      <c r="OX1" s="332"/>
      <c r="OY1" s="332"/>
      <c r="OZ1" s="332"/>
      <c r="PA1" s="331"/>
      <c r="PB1" s="332"/>
      <c r="PC1" s="332"/>
      <c r="PD1" s="332"/>
      <c r="PE1" s="332"/>
      <c r="PF1" s="332"/>
      <c r="PG1" s="332"/>
      <c r="PH1" s="332"/>
      <c r="PI1" s="332"/>
      <c r="PJ1" s="332"/>
      <c r="PK1" s="332"/>
      <c r="PL1" s="332"/>
      <c r="PM1" s="332"/>
      <c r="PN1" s="332"/>
      <c r="PO1" s="332"/>
      <c r="PP1" s="332"/>
      <c r="PQ1" s="331"/>
      <c r="PR1" s="332"/>
      <c r="PS1" s="332"/>
      <c r="PT1" s="332"/>
      <c r="PU1" s="332"/>
      <c r="PV1" s="332"/>
      <c r="PW1" s="332"/>
      <c r="PX1" s="332"/>
      <c r="PY1" s="332"/>
      <c r="PZ1" s="332"/>
      <c r="QA1" s="332"/>
      <c r="QB1" s="332"/>
      <c r="QC1" s="332"/>
      <c r="QD1" s="332"/>
      <c r="QE1" s="332"/>
      <c r="QF1" s="332"/>
      <c r="QG1" s="331"/>
      <c r="QH1" s="332"/>
      <c r="QI1" s="332"/>
      <c r="QJ1" s="332"/>
      <c r="QK1" s="332"/>
      <c r="QL1" s="332"/>
      <c r="QM1" s="332"/>
      <c r="QN1" s="332"/>
      <c r="QO1" s="332"/>
      <c r="QP1" s="332"/>
      <c r="QQ1" s="332"/>
      <c r="QR1" s="332"/>
      <c r="QS1" s="332"/>
      <c r="QT1" s="332"/>
      <c r="QU1" s="332"/>
      <c r="QV1" s="332"/>
      <c r="QW1" s="331"/>
      <c r="QX1" s="332"/>
      <c r="QY1" s="332"/>
      <c r="QZ1" s="332"/>
      <c r="RA1" s="332"/>
      <c r="RB1" s="332"/>
      <c r="RC1" s="332"/>
      <c r="RD1" s="332"/>
      <c r="RE1" s="332"/>
      <c r="RF1" s="332"/>
      <c r="RG1" s="332"/>
      <c r="RH1" s="332"/>
      <c r="RI1" s="332"/>
      <c r="RJ1" s="332"/>
      <c r="RK1" s="332"/>
      <c r="RL1" s="332"/>
      <c r="RM1" s="331"/>
      <c r="RN1" s="332"/>
      <c r="RO1" s="332"/>
      <c r="RP1" s="332"/>
      <c r="RQ1" s="332"/>
      <c r="RR1" s="332"/>
      <c r="RS1" s="332"/>
      <c r="RT1" s="332"/>
      <c r="RU1" s="332"/>
      <c r="RV1" s="332"/>
      <c r="RW1" s="332"/>
      <c r="RX1" s="332"/>
      <c r="RY1" s="332"/>
      <c r="RZ1" s="332"/>
      <c r="SA1" s="332"/>
      <c r="SB1" s="332"/>
      <c r="SC1" s="331"/>
      <c r="SD1" s="332"/>
      <c r="SE1" s="332"/>
      <c r="SF1" s="332"/>
      <c r="SG1" s="332"/>
      <c r="SH1" s="332"/>
      <c r="SI1" s="332"/>
      <c r="SJ1" s="332"/>
      <c r="SK1" s="332"/>
      <c r="SL1" s="332"/>
      <c r="SM1" s="332"/>
      <c r="SN1" s="332"/>
      <c r="SO1" s="332"/>
      <c r="SP1" s="332"/>
      <c r="SQ1" s="332"/>
      <c r="SR1" s="332"/>
      <c r="SS1" s="331"/>
      <c r="ST1" s="332"/>
      <c r="SU1" s="332"/>
      <c r="SV1" s="332"/>
      <c r="SW1" s="332"/>
      <c r="SX1" s="332"/>
      <c r="SY1" s="332"/>
      <c r="SZ1" s="332"/>
      <c r="TA1" s="332"/>
      <c r="TB1" s="332"/>
      <c r="TC1" s="332"/>
      <c r="TD1" s="332"/>
      <c r="TE1" s="332"/>
      <c r="TF1" s="332"/>
      <c r="TG1" s="332"/>
      <c r="TH1" s="332"/>
      <c r="TI1" s="331"/>
      <c r="TJ1" s="332"/>
      <c r="TK1" s="332"/>
      <c r="TL1" s="332"/>
      <c r="TM1" s="332"/>
      <c r="TN1" s="332"/>
      <c r="TO1" s="332"/>
      <c r="TP1" s="332"/>
      <c r="TQ1" s="332"/>
      <c r="TR1" s="332"/>
      <c r="TS1" s="332"/>
      <c r="TT1" s="332"/>
      <c r="TU1" s="332"/>
      <c r="TV1" s="332"/>
      <c r="TW1" s="332"/>
      <c r="TX1" s="332"/>
      <c r="TY1" s="331"/>
      <c r="TZ1" s="332"/>
      <c r="UA1" s="332"/>
      <c r="UB1" s="332"/>
      <c r="UC1" s="332"/>
      <c r="UD1" s="332"/>
      <c r="UE1" s="332"/>
      <c r="UF1" s="332"/>
      <c r="UG1" s="332"/>
      <c r="UH1" s="332"/>
      <c r="UI1" s="332"/>
      <c r="UJ1" s="332"/>
      <c r="UK1" s="332"/>
      <c r="UL1" s="332"/>
      <c r="UM1" s="332"/>
      <c r="UN1" s="332"/>
      <c r="UO1" s="331"/>
      <c r="UP1" s="332"/>
      <c r="UQ1" s="332"/>
      <c r="UR1" s="332"/>
      <c r="US1" s="332"/>
      <c r="UT1" s="332"/>
      <c r="UU1" s="332"/>
      <c r="UV1" s="332"/>
      <c r="UW1" s="332"/>
      <c r="UX1" s="332"/>
      <c r="UY1" s="332"/>
      <c r="UZ1" s="332"/>
      <c r="VA1" s="332"/>
      <c r="VB1" s="332"/>
      <c r="VC1" s="332"/>
      <c r="VD1" s="332"/>
      <c r="VE1" s="331"/>
      <c r="VF1" s="332"/>
      <c r="VG1" s="332"/>
      <c r="VH1" s="332"/>
      <c r="VI1" s="332"/>
      <c r="VJ1" s="332"/>
      <c r="VK1" s="332"/>
      <c r="VL1" s="332"/>
      <c r="VM1" s="332"/>
      <c r="VN1" s="332"/>
      <c r="VO1" s="332"/>
      <c r="VP1" s="332"/>
      <c r="VQ1" s="332"/>
      <c r="VR1" s="332"/>
      <c r="VS1" s="332"/>
      <c r="VT1" s="332"/>
      <c r="VU1" s="331"/>
      <c r="VV1" s="332"/>
      <c r="VW1" s="332"/>
      <c r="VX1" s="332"/>
      <c r="VY1" s="332"/>
      <c r="VZ1" s="332"/>
      <c r="WA1" s="332"/>
      <c r="WB1" s="332"/>
      <c r="WC1" s="332"/>
      <c r="WD1" s="332"/>
      <c r="WE1" s="332"/>
      <c r="WF1" s="332"/>
      <c r="WG1" s="332"/>
      <c r="WH1" s="332"/>
      <c r="WI1" s="332"/>
      <c r="WJ1" s="332"/>
      <c r="WK1" s="331"/>
      <c r="WL1" s="332"/>
      <c r="WM1" s="332"/>
      <c r="WN1" s="332"/>
      <c r="WO1" s="332"/>
      <c r="WP1" s="332"/>
      <c r="WQ1" s="332"/>
      <c r="WR1" s="332"/>
      <c r="WS1" s="332"/>
      <c r="WT1" s="332"/>
      <c r="WU1" s="332"/>
      <c r="WV1" s="332"/>
      <c r="WW1" s="332"/>
      <c r="WX1" s="332"/>
      <c r="WY1" s="332"/>
      <c r="WZ1" s="332"/>
      <c r="XA1" s="331"/>
      <c r="XB1" s="332"/>
      <c r="XC1" s="332"/>
      <c r="XD1" s="332"/>
      <c r="XE1" s="332"/>
      <c r="XF1" s="332"/>
      <c r="XG1" s="332"/>
      <c r="XH1" s="332"/>
      <c r="XI1" s="332"/>
      <c r="XJ1" s="332"/>
      <c r="XK1" s="332"/>
      <c r="XL1" s="332"/>
      <c r="XM1" s="332"/>
      <c r="XN1" s="332"/>
      <c r="XO1" s="332"/>
      <c r="XP1" s="332"/>
      <c r="XQ1" s="331"/>
      <c r="XR1" s="332"/>
      <c r="XS1" s="332"/>
      <c r="XT1" s="332"/>
      <c r="XU1" s="332"/>
      <c r="XV1" s="332"/>
      <c r="XW1" s="332"/>
      <c r="XX1" s="332"/>
      <c r="XY1" s="332"/>
      <c r="XZ1" s="332"/>
      <c r="YA1" s="332"/>
      <c r="YB1" s="332"/>
      <c r="YC1" s="332"/>
      <c r="YD1" s="332"/>
      <c r="YE1" s="332"/>
      <c r="YF1" s="332"/>
      <c r="YG1" s="331"/>
      <c r="YH1" s="332"/>
      <c r="YI1" s="332"/>
      <c r="YJ1" s="332"/>
      <c r="YK1" s="332"/>
      <c r="YL1" s="332"/>
      <c r="YM1" s="332"/>
      <c r="YN1" s="332"/>
      <c r="YO1" s="332"/>
      <c r="YP1" s="332"/>
      <c r="YQ1" s="332"/>
      <c r="YR1" s="332"/>
      <c r="YS1" s="332"/>
      <c r="YT1" s="332"/>
      <c r="YU1" s="332"/>
      <c r="YV1" s="332"/>
      <c r="YW1" s="331"/>
      <c r="YX1" s="332"/>
      <c r="YY1" s="332"/>
      <c r="YZ1" s="332"/>
      <c r="ZA1" s="332"/>
      <c r="ZB1" s="332"/>
      <c r="ZC1" s="332"/>
      <c r="ZD1" s="332"/>
      <c r="ZE1" s="332"/>
      <c r="ZF1" s="332"/>
      <c r="ZG1" s="332"/>
      <c r="ZH1" s="332"/>
      <c r="ZI1" s="332"/>
      <c r="ZJ1" s="332"/>
      <c r="ZK1" s="332"/>
      <c r="ZL1" s="332"/>
      <c r="ZM1" s="331"/>
      <c r="ZN1" s="332"/>
      <c r="ZO1" s="332"/>
      <c r="ZP1" s="332"/>
      <c r="ZQ1" s="332"/>
      <c r="ZR1" s="332"/>
      <c r="ZS1" s="332"/>
      <c r="ZT1" s="332"/>
      <c r="ZU1" s="332"/>
      <c r="ZV1" s="332"/>
      <c r="ZW1" s="332"/>
      <c r="ZX1" s="332"/>
      <c r="ZY1" s="332"/>
      <c r="ZZ1" s="332"/>
      <c r="AAA1" s="332"/>
      <c r="AAB1" s="332"/>
      <c r="AAC1" s="331"/>
      <c r="AAD1" s="332"/>
      <c r="AAE1" s="332"/>
      <c r="AAF1" s="332"/>
      <c r="AAG1" s="332"/>
      <c r="AAH1" s="332"/>
      <c r="AAI1" s="332"/>
      <c r="AAJ1" s="332"/>
      <c r="AAK1" s="332"/>
      <c r="AAL1" s="332"/>
      <c r="AAM1" s="332"/>
      <c r="AAN1" s="332"/>
      <c r="AAO1" s="332"/>
      <c r="AAP1" s="332"/>
      <c r="AAQ1" s="332"/>
      <c r="AAR1" s="332"/>
      <c r="AAS1" s="331"/>
      <c r="AAT1" s="332"/>
      <c r="AAU1" s="332"/>
      <c r="AAV1" s="332"/>
      <c r="AAW1" s="332"/>
      <c r="AAX1" s="332"/>
      <c r="AAY1" s="332"/>
      <c r="AAZ1" s="332"/>
      <c r="ABA1" s="332"/>
      <c r="ABB1" s="332"/>
      <c r="ABC1" s="332"/>
      <c r="ABD1" s="332"/>
      <c r="ABE1" s="332"/>
      <c r="ABF1" s="332"/>
      <c r="ABG1" s="332"/>
      <c r="ABH1" s="332"/>
      <c r="ABI1" s="331"/>
      <c r="ABJ1" s="332"/>
      <c r="ABK1" s="332"/>
      <c r="ABL1" s="332"/>
      <c r="ABM1" s="332"/>
      <c r="ABN1" s="332"/>
      <c r="ABO1" s="332"/>
      <c r="ABP1" s="332"/>
      <c r="ABQ1" s="332"/>
      <c r="ABR1" s="332"/>
      <c r="ABS1" s="332"/>
      <c r="ABT1" s="332"/>
      <c r="ABU1" s="332"/>
      <c r="ABV1" s="332"/>
      <c r="ABW1" s="332"/>
      <c r="ABX1" s="332"/>
      <c r="ABY1" s="331"/>
      <c r="ABZ1" s="332"/>
      <c r="ACA1" s="332"/>
      <c r="ACB1" s="332"/>
      <c r="ACC1" s="332"/>
      <c r="ACD1" s="332"/>
      <c r="ACE1" s="332"/>
      <c r="ACF1" s="332"/>
      <c r="ACG1" s="332"/>
      <c r="ACH1" s="332"/>
      <c r="ACI1" s="332"/>
      <c r="ACJ1" s="332"/>
      <c r="ACK1" s="332"/>
      <c r="ACL1" s="332"/>
      <c r="ACM1" s="332"/>
      <c r="ACN1" s="332"/>
      <c r="ACO1" s="331"/>
      <c r="ACP1" s="332"/>
      <c r="ACQ1" s="332"/>
      <c r="ACR1" s="332"/>
      <c r="ACS1" s="332"/>
      <c r="ACT1" s="332"/>
      <c r="ACU1" s="332"/>
      <c r="ACV1" s="332"/>
      <c r="ACW1" s="332"/>
      <c r="ACX1" s="332"/>
      <c r="ACY1" s="332"/>
      <c r="ACZ1" s="332"/>
      <c r="ADA1" s="332"/>
      <c r="ADB1" s="332"/>
      <c r="ADC1" s="332"/>
      <c r="ADD1" s="332"/>
      <c r="ADE1" s="331"/>
      <c r="ADF1" s="332"/>
      <c r="ADG1" s="332"/>
      <c r="ADH1" s="332"/>
      <c r="ADI1" s="332"/>
      <c r="ADJ1" s="332"/>
      <c r="ADK1" s="332"/>
      <c r="ADL1" s="332"/>
      <c r="ADM1" s="332"/>
      <c r="ADN1" s="332"/>
      <c r="ADO1" s="332"/>
      <c r="ADP1" s="332"/>
      <c r="ADQ1" s="332"/>
      <c r="ADR1" s="332"/>
      <c r="ADS1" s="332"/>
      <c r="ADT1" s="332"/>
      <c r="ADU1" s="331"/>
      <c r="ADV1" s="332"/>
      <c r="ADW1" s="332"/>
      <c r="ADX1" s="332"/>
      <c r="ADY1" s="332"/>
      <c r="ADZ1" s="332"/>
      <c r="AEA1" s="332"/>
      <c r="AEB1" s="332"/>
      <c r="AEC1" s="332"/>
      <c r="AED1" s="332"/>
      <c r="AEE1" s="332"/>
      <c r="AEF1" s="332"/>
      <c r="AEG1" s="332"/>
      <c r="AEH1" s="332"/>
      <c r="AEI1" s="332"/>
      <c r="AEJ1" s="332"/>
      <c r="AEK1" s="331"/>
      <c r="AEL1" s="332"/>
      <c r="AEM1" s="332"/>
      <c r="AEN1" s="332"/>
      <c r="AEO1" s="332"/>
      <c r="AEP1" s="332"/>
      <c r="AEQ1" s="332"/>
      <c r="AER1" s="332"/>
      <c r="AES1" s="332"/>
      <c r="AET1" s="332"/>
      <c r="AEU1" s="332"/>
      <c r="AEV1" s="332"/>
      <c r="AEW1" s="332"/>
      <c r="AEX1" s="332"/>
      <c r="AEY1" s="332"/>
      <c r="AEZ1" s="332"/>
      <c r="AFA1" s="331"/>
      <c r="AFB1" s="332"/>
      <c r="AFC1" s="332"/>
      <c r="AFD1" s="332"/>
      <c r="AFE1" s="332"/>
      <c r="AFF1" s="332"/>
      <c r="AFG1" s="332"/>
      <c r="AFH1" s="332"/>
      <c r="AFI1" s="332"/>
      <c r="AFJ1" s="332"/>
      <c r="AFK1" s="332"/>
      <c r="AFL1" s="332"/>
      <c r="AFM1" s="332"/>
      <c r="AFN1" s="332"/>
      <c r="AFO1" s="332"/>
      <c r="AFP1" s="332"/>
      <c r="AFQ1" s="331"/>
      <c r="AFR1" s="332"/>
      <c r="AFS1" s="332"/>
      <c r="AFT1" s="332"/>
      <c r="AFU1" s="332"/>
      <c r="AFV1" s="332"/>
      <c r="AFW1" s="332"/>
      <c r="AFX1" s="332"/>
      <c r="AFY1" s="332"/>
      <c r="AFZ1" s="332"/>
      <c r="AGA1" s="332"/>
      <c r="AGB1" s="332"/>
      <c r="AGC1" s="332"/>
      <c r="AGD1" s="332"/>
      <c r="AGE1" s="332"/>
      <c r="AGF1" s="332"/>
      <c r="AGG1" s="331"/>
      <c r="AGH1" s="332"/>
      <c r="AGI1" s="332"/>
      <c r="AGJ1" s="332"/>
      <c r="AGK1" s="332"/>
      <c r="AGL1" s="332"/>
      <c r="AGM1" s="332"/>
      <c r="AGN1" s="332"/>
      <c r="AGO1" s="332"/>
      <c r="AGP1" s="332"/>
      <c r="AGQ1" s="332"/>
      <c r="AGR1" s="332"/>
      <c r="AGS1" s="332"/>
      <c r="AGT1" s="332"/>
      <c r="AGU1" s="332"/>
      <c r="AGV1" s="332"/>
      <c r="AGW1" s="331"/>
      <c r="AGX1" s="332"/>
      <c r="AGY1" s="332"/>
      <c r="AGZ1" s="332"/>
      <c r="AHA1" s="332"/>
      <c r="AHB1" s="332"/>
      <c r="AHC1" s="332"/>
      <c r="AHD1" s="332"/>
      <c r="AHE1" s="332"/>
      <c r="AHF1" s="332"/>
      <c r="AHG1" s="332"/>
      <c r="AHH1" s="332"/>
      <c r="AHI1" s="332"/>
      <c r="AHJ1" s="332"/>
      <c r="AHK1" s="332"/>
      <c r="AHL1" s="332"/>
      <c r="AHM1" s="331"/>
      <c r="AHN1" s="332"/>
      <c r="AHO1" s="332"/>
      <c r="AHP1" s="332"/>
      <c r="AHQ1" s="332"/>
      <c r="AHR1" s="332"/>
      <c r="AHS1" s="332"/>
      <c r="AHT1" s="332"/>
      <c r="AHU1" s="332"/>
      <c r="AHV1" s="332"/>
      <c r="AHW1" s="332"/>
      <c r="AHX1" s="332"/>
      <c r="AHY1" s="332"/>
      <c r="AHZ1" s="332"/>
      <c r="AIA1" s="332"/>
      <c r="AIB1" s="332"/>
      <c r="AIC1" s="331"/>
      <c r="AID1" s="332"/>
      <c r="AIE1" s="332"/>
      <c r="AIF1" s="332"/>
      <c r="AIG1" s="332"/>
      <c r="AIH1" s="332"/>
      <c r="AII1" s="332"/>
      <c r="AIJ1" s="332"/>
      <c r="AIK1" s="332"/>
      <c r="AIL1" s="332"/>
      <c r="AIM1" s="332"/>
      <c r="AIN1" s="332"/>
      <c r="AIO1" s="332"/>
      <c r="AIP1" s="332"/>
      <c r="AIQ1" s="332"/>
      <c r="AIR1" s="332"/>
      <c r="AIS1" s="331"/>
      <c r="AIT1" s="332"/>
      <c r="AIU1" s="332"/>
      <c r="AIV1" s="332"/>
      <c r="AIW1" s="332"/>
      <c r="AIX1" s="332"/>
      <c r="AIY1" s="332"/>
      <c r="AIZ1" s="332"/>
      <c r="AJA1" s="332"/>
      <c r="AJB1" s="332"/>
      <c r="AJC1" s="332"/>
      <c r="AJD1" s="332"/>
      <c r="AJE1" s="332"/>
      <c r="AJF1" s="332"/>
      <c r="AJG1" s="332"/>
      <c r="AJH1" s="332"/>
      <c r="AJI1" s="331"/>
      <c r="AJJ1" s="332"/>
      <c r="AJK1" s="332"/>
      <c r="AJL1" s="332"/>
      <c r="AJM1" s="332"/>
      <c r="AJN1" s="332"/>
      <c r="AJO1" s="332"/>
      <c r="AJP1" s="332"/>
      <c r="AJQ1" s="332"/>
      <c r="AJR1" s="332"/>
      <c r="AJS1" s="332"/>
      <c r="AJT1" s="332"/>
      <c r="AJU1" s="332"/>
      <c r="AJV1" s="332"/>
      <c r="AJW1" s="332"/>
      <c r="AJX1" s="332"/>
      <c r="AJY1" s="331"/>
      <c r="AJZ1" s="332"/>
      <c r="AKA1" s="332"/>
      <c r="AKB1" s="332"/>
      <c r="AKC1" s="332"/>
      <c r="AKD1" s="332"/>
      <c r="AKE1" s="332"/>
      <c r="AKF1" s="332"/>
      <c r="AKG1" s="332"/>
      <c r="AKH1" s="332"/>
      <c r="AKI1" s="332"/>
      <c r="AKJ1" s="332"/>
      <c r="AKK1" s="332"/>
      <c r="AKL1" s="332"/>
      <c r="AKM1" s="332"/>
      <c r="AKN1" s="332"/>
      <c r="AKO1" s="331"/>
      <c r="AKP1" s="332"/>
      <c r="AKQ1" s="332"/>
      <c r="AKR1" s="332"/>
      <c r="AKS1" s="332"/>
      <c r="AKT1" s="332"/>
      <c r="AKU1" s="332"/>
      <c r="AKV1" s="332"/>
      <c r="AKW1" s="332"/>
      <c r="AKX1" s="332"/>
      <c r="AKY1" s="332"/>
      <c r="AKZ1" s="332"/>
      <c r="ALA1" s="332"/>
      <c r="ALB1" s="332"/>
      <c r="ALC1" s="332"/>
      <c r="ALD1" s="332"/>
      <c r="ALE1" s="331"/>
      <c r="ALF1" s="332"/>
      <c r="ALG1" s="332"/>
      <c r="ALH1" s="332"/>
      <c r="ALI1" s="332"/>
      <c r="ALJ1" s="332"/>
      <c r="ALK1" s="332"/>
      <c r="ALL1" s="332"/>
      <c r="ALM1" s="332"/>
      <c r="ALN1" s="332"/>
      <c r="ALO1" s="332"/>
      <c r="ALP1" s="332"/>
      <c r="ALQ1" s="332"/>
      <c r="ALR1" s="332"/>
      <c r="ALS1" s="332"/>
      <c r="ALT1" s="332"/>
      <c r="ALU1" s="331"/>
      <c r="ALV1" s="332"/>
      <c r="ALW1" s="332"/>
      <c r="ALX1" s="332"/>
      <c r="ALY1" s="332"/>
      <c r="ALZ1" s="332"/>
      <c r="AMA1" s="332"/>
      <c r="AMB1" s="332"/>
      <c r="AMC1" s="332"/>
      <c r="AMD1" s="332"/>
      <c r="AME1" s="332"/>
      <c r="AMF1" s="332"/>
      <c r="AMG1" s="332"/>
      <c r="AMH1" s="332"/>
      <c r="AMI1" s="332"/>
      <c r="AMJ1" s="332"/>
      <c r="AMK1" s="331"/>
      <c r="AML1" s="332"/>
      <c r="AMM1" s="332"/>
      <c r="AMN1" s="332"/>
      <c r="AMO1" s="332"/>
      <c r="AMP1" s="332"/>
      <c r="AMQ1" s="332"/>
      <c r="AMR1" s="332"/>
      <c r="AMS1" s="332"/>
      <c r="AMT1" s="332"/>
      <c r="AMU1" s="332"/>
      <c r="AMV1" s="332"/>
      <c r="AMW1" s="332"/>
      <c r="AMX1" s="332"/>
      <c r="AMY1" s="332"/>
      <c r="AMZ1" s="332"/>
      <c r="ANA1" s="331"/>
      <c r="ANB1" s="332"/>
      <c r="ANC1" s="332"/>
      <c r="AND1" s="332"/>
      <c r="ANE1" s="332"/>
      <c r="ANF1" s="332"/>
      <c r="ANG1" s="332"/>
      <c r="ANH1" s="332"/>
      <c r="ANI1" s="332"/>
      <c r="ANJ1" s="332"/>
      <c r="ANK1" s="332"/>
      <c r="ANL1" s="332"/>
      <c r="ANM1" s="332"/>
      <c r="ANN1" s="332"/>
      <c r="ANO1" s="332"/>
      <c r="ANP1" s="332"/>
      <c r="ANQ1" s="331"/>
      <c r="ANR1" s="332"/>
      <c r="ANS1" s="332"/>
      <c r="ANT1" s="332"/>
      <c r="ANU1" s="332"/>
      <c r="ANV1" s="332"/>
      <c r="ANW1" s="332"/>
      <c r="ANX1" s="332"/>
      <c r="ANY1" s="332"/>
      <c r="ANZ1" s="332"/>
      <c r="AOA1" s="332"/>
      <c r="AOB1" s="332"/>
      <c r="AOC1" s="332"/>
      <c r="AOD1" s="332"/>
      <c r="AOE1" s="332"/>
      <c r="AOF1" s="332"/>
      <c r="AOG1" s="331"/>
      <c r="AOH1" s="332"/>
      <c r="AOI1" s="332"/>
      <c r="AOJ1" s="332"/>
      <c r="AOK1" s="332"/>
      <c r="AOL1" s="332"/>
      <c r="AOM1" s="332"/>
      <c r="AON1" s="332"/>
      <c r="AOO1" s="332"/>
      <c r="AOP1" s="332"/>
      <c r="AOQ1" s="332"/>
      <c r="AOR1" s="332"/>
      <c r="AOS1" s="332"/>
      <c r="AOT1" s="332"/>
      <c r="AOU1" s="332"/>
      <c r="AOV1" s="332"/>
      <c r="AOW1" s="331"/>
      <c r="AOX1" s="332"/>
      <c r="AOY1" s="332"/>
      <c r="AOZ1" s="332"/>
      <c r="APA1" s="332"/>
      <c r="APB1" s="332"/>
      <c r="APC1" s="332"/>
      <c r="APD1" s="332"/>
      <c r="APE1" s="332"/>
      <c r="APF1" s="332"/>
      <c r="APG1" s="332"/>
      <c r="APH1" s="332"/>
      <c r="API1" s="332"/>
      <c r="APJ1" s="332"/>
      <c r="APK1" s="332"/>
      <c r="APL1" s="332"/>
      <c r="APM1" s="331"/>
      <c r="APN1" s="332"/>
      <c r="APO1" s="332"/>
      <c r="APP1" s="332"/>
      <c r="APQ1" s="332"/>
      <c r="APR1" s="332"/>
      <c r="APS1" s="332"/>
      <c r="APT1" s="332"/>
      <c r="APU1" s="332"/>
      <c r="APV1" s="332"/>
      <c r="APW1" s="332"/>
      <c r="APX1" s="332"/>
      <c r="APY1" s="332"/>
      <c r="APZ1" s="332"/>
      <c r="AQA1" s="332"/>
      <c r="AQB1" s="332"/>
      <c r="AQC1" s="331"/>
      <c r="AQD1" s="332"/>
      <c r="AQE1" s="332"/>
      <c r="AQF1" s="332"/>
      <c r="AQG1" s="332"/>
      <c r="AQH1" s="332"/>
      <c r="AQI1" s="332"/>
      <c r="AQJ1" s="332"/>
      <c r="AQK1" s="332"/>
      <c r="AQL1" s="332"/>
      <c r="AQM1" s="332"/>
      <c r="AQN1" s="332"/>
      <c r="AQO1" s="332"/>
      <c r="AQP1" s="332"/>
      <c r="AQQ1" s="332"/>
      <c r="AQR1" s="332"/>
      <c r="AQS1" s="331"/>
      <c r="AQT1" s="332"/>
      <c r="AQU1" s="332"/>
      <c r="AQV1" s="332"/>
      <c r="AQW1" s="332"/>
      <c r="AQX1" s="332"/>
      <c r="AQY1" s="332"/>
      <c r="AQZ1" s="332"/>
      <c r="ARA1" s="332"/>
      <c r="ARB1" s="332"/>
      <c r="ARC1" s="332"/>
      <c r="ARD1" s="332"/>
      <c r="ARE1" s="332"/>
      <c r="ARF1" s="332"/>
      <c r="ARG1" s="332"/>
      <c r="ARH1" s="332"/>
      <c r="ARI1" s="331"/>
      <c r="ARJ1" s="332"/>
      <c r="ARK1" s="332"/>
      <c r="ARL1" s="332"/>
      <c r="ARM1" s="332"/>
      <c r="ARN1" s="332"/>
      <c r="ARO1" s="332"/>
      <c r="ARP1" s="332"/>
      <c r="ARQ1" s="332"/>
      <c r="ARR1" s="332"/>
      <c r="ARS1" s="332"/>
      <c r="ART1" s="332"/>
      <c r="ARU1" s="332"/>
      <c r="ARV1" s="332"/>
      <c r="ARW1" s="332"/>
      <c r="ARX1" s="332"/>
      <c r="ARY1" s="331"/>
      <c r="ARZ1" s="332"/>
      <c r="ASA1" s="332"/>
      <c r="ASB1" s="332"/>
      <c r="ASC1" s="332"/>
      <c r="ASD1" s="332"/>
      <c r="ASE1" s="332"/>
      <c r="ASF1" s="332"/>
      <c r="ASG1" s="332"/>
      <c r="ASH1" s="332"/>
      <c r="ASI1" s="332"/>
      <c r="ASJ1" s="332"/>
      <c r="ASK1" s="332"/>
      <c r="ASL1" s="332"/>
      <c r="ASM1" s="332"/>
      <c r="ASN1" s="332"/>
      <c r="ASO1" s="331"/>
      <c r="ASP1" s="332"/>
      <c r="ASQ1" s="332"/>
      <c r="ASR1" s="332"/>
      <c r="ASS1" s="332"/>
      <c r="AST1" s="332"/>
      <c r="ASU1" s="332"/>
      <c r="ASV1" s="332"/>
      <c r="ASW1" s="332"/>
      <c r="ASX1" s="332"/>
      <c r="ASY1" s="332"/>
      <c r="ASZ1" s="332"/>
      <c r="ATA1" s="332"/>
      <c r="ATB1" s="332"/>
      <c r="ATC1" s="332"/>
      <c r="ATD1" s="332"/>
      <c r="ATE1" s="331"/>
      <c r="ATF1" s="332"/>
      <c r="ATG1" s="332"/>
      <c r="ATH1" s="332"/>
      <c r="ATI1" s="332"/>
      <c r="ATJ1" s="332"/>
      <c r="ATK1" s="332"/>
      <c r="ATL1" s="332"/>
      <c r="ATM1" s="332"/>
      <c r="ATN1" s="332"/>
      <c r="ATO1" s="332"/>
      <c r="ATP1" s="332"/>
      <c r="ATQ1" s="332"/>
      <c r="ATR1" s="332"/>
      <c r="ATS1" s="332"/>
      <c r="ATT1" s="332"/>
      <c r="ATU1" s="331"/>
      <c r="ATV1" s="332"/>
      <c r="ATW1" s="332"/>
      <c r="ATX1" s="332"/>
      <c r="ATY1" s="332"/>
      <c r="ATZ1" s="332"/>
      <c r="AUA1" s="332"/>
      <c r="AUB1" s="332"/>
      <c r="AUC1" s="332"/>
      <c r="AUD1" s="332"/>
      <c r="AUE1" s="332"/>
      <c r="AUF1" s="332"/>
      <c r="AUG1" s="332"/>
      <c r="AUH1" s="332"/>
      <c r="AUI1" s="332"/>
      <c r="AUJ1" s="332"/>
      <c r="AUK1" s="331"/>
      <c r="AUL1" s="332"/>
      <c r="AUM1" s="332"/>
      <c r="AUN1" s="332"/>
      <c r="AUO1" s="332"/>
      <c r="AUP1" s="332"/>
      <c r="AUQ1" s="332"/>
      <c r="AUR1" s="332"/>
      <c r="AUS1" s="332"/>
      <c r="AUT1" s="332"/>
      <c r="AUU1" s="332"/>
      <c r="AUV1" s="332"/>
      <c r="AUW1" s="332"/>
      <c r="AUX1" s="332"/>
      <c r="AUY1" s="332"/>
      <c r="AUZ1" s="332"/>
      <c r="AVA1" s="331"/>
      <c r="AVB1" s="332"/>
      <c r="AVC1" s="332"/>
      <c r="AVD1" s="332"/>
      <c r="AVE1" s="332"/>
      <c r="AVF1" s="332"/>
      <c r="AVG1" s="332"/>
      <c r="AVH1" s="332"/>
      <c r="AVI1" s="332"/>
      <c r="AVJ1" s="332"/>
      <c r="AVK1" s="332"/>
      <c r="AVL1" s="332"/>
      <c r="AVM1" s="332"/>
      <c r="AVN1" s="332"/>
      <c r="AVO1" s="332"/>
      <c r="AVP1" s="332"/>
      <c r="AVQ1" s="331"/>
      <c r="AVR1" s="332"/>
      <c r="AVS1" s="332"/>
      <c r="AVT1" s="332"/>
      <c r="AVU1" s="332"/>
      <c r="AVV1" s="332"/>
      <c r="AVW1" s="332"/>
      <c r="AVX1" s="332"/>
      <c r="AVY1" s="332"/>
      <c r="AVZ1" s="332"/>
      <c r="AWA1" s="332"/>
      <c r="AWB1" s="332"/>
      <c r="AWC1" s="332"/>
      <c r="AWD1" s="332"/>
      <c r="AWE1" s="332"/>
      <c r="AWF1" s="332"/>
      <c r="AWG1" s="331"/>
      <c r="AWH1" s="332"/>
      <c r="AWI1" s="332"/>
      <c r="AWJ1" s="332"/>
      <c r="AWK1" s="332"/>
      <c r="AWL1" s="332"/>
      <c r="AWM1" s="332"/>
      <c r="AWN1" s="332"/>
      <c r="AWO1" s="332"/>
      <c r="AWP1" s="332"/>
      <c r="AWQ1" s="332"/>
      <c r="AWR1" s="332"/>
      <c r="AWS1" s="332"/>
      <c r="AWT1" s="332"/>
      <c r="AWU1" s="332"/>
      <c r="AWV1" s="332"/>
      <c r="AWW1" s="331"/>
      <c r="AWX1" s="332"/>
      <c r="AWY1" s="332"/>
      <c r="AWZ1" s="332"/>
      <c r="AXA1" s="332"/>
      <c r="AXB1" s="332"/>
      <c r="AXC1" s="332"/>
      <c r="AXD1" s="332"/>
      <c r="AXE1" s="332"/>
      <c r="AXF1" s="332"/>
      <c r="AXG1" s="332"/>
      <c r="AXH1" s="332"/>
      <c r="AXI1" s="332"/>
      <c r="AXJ1" s="332"/>
      <c r="AXK1" s="332"/>
      <c r="AXL1" s="332"/>
      <c r="AXM1" s="331"/>
      <c r="AXN1" s="332"/>
      <c r="AXO1" s="332"/>
      <c r="AXP1" s="332"/>
      <c r="AXQ1" s="332"/>
      <c r="AXR1" s="332"/>
      <c r="AXS1" s="332"/>
      <c r="AXT1" s="332"/>
      <c r="AXU1" s="332"/>
      <c r="AXV1" s="332"/>
      <c r="AXW1" s="332"/>
      <c r="AXX1" s="332"/>
      <c r="AXY1" s="332"/>
      <c r="AXZ1" s="332"/>
      <c r="AYA1" s="332"/>
      <c r="AYB1" s="332"/>
      <c r="AYC1" s="331"/>
      <c r="AYD1" s="332"/>
      <c r="AYE1" s="332"/>
      <c r="AYF1" s="332"/>
      <c r="AYG1" s="332"/>
      <c r="AYH1" s="332"/>
      <c r="AYI1" s="332"/>
      <c r="AYJ1" s="332"/>
      <c r="AYK1" s="332"/>
      <c r="AYL1" s="332"/>
      <c r="AYM1" s="332"/>
      <c r="AYN1" s="332"/>
      <c r="AYO1" s="332"/>
      <c r="AYP1" s="332"/>
      <c r="AYQ1" s="332"/>
      <c r="AYR1" s="332"/>
      <c r="AYS1" s="331"/>
      <c r="AYT1" s="332"/>
      <c r="AYU1" s="332"/>
      <c r="AYV1" s="332"/>
      <c r="AYW1" s="332"/>
      <c r="AYX1" s="332"/>
      <c r="AYY1" s="332"/>
      <c r="AYZ1" s="332"/>
      <c r="AZA1" s="332"/>
      <c r="AZB1" s="332"/>
      <c r="AZC1" s="332"/>
      <c r="AZD1" s="332"/>
      <c r="AZE1" s="332"/>
      <c r="AZF1" s="332"/>
      <c r="AZG1" s="332"/>
      <c r="AZH1" s="332"/>
      <c r="AZI1" s="331"/>
      <c r="AZJ1" s="332"/>
      <c r="AZK1" s="332"/>
      <c r="AZL1" s="332"/>
      <c r="AZM1" s="332"/>
      <c r="AZN1" s="332"/>
      <c r="AZO1" s="332"/>
      <c r="AZP1" s="332"/>
      <c r="AZQ1" s="332"/>
      <c r="AZR1" s="332"/>
      <c r="AZS1" s="332"/>
      <c r="AZT1" s="332"/>
      <c r="AZU1" s="332"/>
      <c r="AZV1" s="332"/>
      <c r="AZW1" s="332"/>
      <c r="AZX1" s="332"/>
      <c r="AZY1" s="331"/>
      <c r="AZZ1" s="332"/>
      <c r="BAA1" s="332"/>
      <c r="BAB1" s="332"/>
      <c r="BAC1" s="332"/>
      <c r="BAD1" s="332"/>
      <c r="BAE1" s="332"/>
      <c r="BAF1" s="332"/>
      <c r="BAG1" s="332"/>
      <c r="BAH1" s="332"/>
      <c r="BAI1" s="332"/>
      <c r="BAJ1" s="332"/>
      <c r="BAK1" s="332"/>
      <c r="BAL1" s="332"/>
      <c r="BAM1" s="332"/>
      <c r="BAN1" s="332"/>
      <c r="BAO1" s="331"/>
      <c r="BAP1" s="332"/>
      <c r="BAQ1" s="332"/>
      <c r="BAR1" s="332"/>
      <c r="BAS1" s="332"/>
      <c r="BAT1" s="332"/>
      <c r="BAU1" s="332"/>
      <c r="BAV1" s="332"/>
      <c r="BAW1" s="332"/>
      <c r="BAX1" s="332"/>
      <c r="BAY1" s="332"/>
      <c r="BAZ1" s="332"/>
      <c r="BBA1" s="332"/>
      <c r="BBB1" s="332"/>
      <c r="BBC1" s="332"/>
      <c r="BBD1" s="332"/>
      <c r="BBE1" s="331"/>
      <c r="BBF1" s="332"/>
      <c r="BBG1" s="332"/>
      <c r="BBH1" s="332"/>
      <c r="BBI1" s="332"/>
      <c r="BBJ1" s="332"/>
      <c r="BBK1" s="332"/>
      <c r="BBL1" s="332"/>
      <c r="BBM1" s="332"/>
      <c r="BBN1" s="332"/>
      <c r="BBO1" s="332"/>
      <c r="BBP1" s="332"/>
      <c r="BBQ1" s="332"/>
      <c r="BBR1" s="332"/>
      <c r="BBS1" s="332"/>
      <c r="BBT1" s="332"/>
      <c r="BBU1" s="331"/>
      <c r="BBV1" s="332"/>
      <c r="BBW1" s="332"/>
      <c r="BBX1" s="332"/>
      <c r="BBY1" s="332"/>
      <c r="BBZ1" s="332"/>
      <c r="BCA1" s="332"/>
      <c r="BCB1" s="332"/>
      <c r="BCC1" s="332"/>
      <c r="BCD1" s="332"/>
      <c r="BCE1" s="332"/>
      <c r="BCF1" s="332"/>
      <c r="BCG1" s="332"/>
      <c r="BCH1" s="332"/>
      <c r="BCI1" s="332"/>
      <c r="BCJ1" s="332"/>
      <c r="BCK1" s="331"/>
      <c r="BCL1" s="332"/>
      <c r="BCM1" s="332"/>
      <c r="BCN1" s="332"/>
      <c r="BCO1" s="332"/>
      <c r="BCP1" s="332"/>
      <c r="BCQ1" s="332"/>
      <c r="BCR1" s="332"/>
      <c r="BCS1" s="332"/>
      <c r="BCT1" s="332"/>
      <c r="BCU1" s="332"/>
      <c r="BCV1" s="332"/>
      <c r="BCW1" s="332"/>
      <c r="BCX1" s="332"/>
      <c r="BCY1" s="332"/>
      <c r="BCZ1" s="332"/>
      <c r="BDA1" s="331"/>
      <c r="BDB1" s="332"/>
      <c r="BDC1" s="332"/>
      <c r="BDD1" s="332"/>
      <c r="BDE1" s="332"/>
      <c r="BDF1" s="332"/>
      <c r="BDG1" s="332"/>
      <c r="BDH1" s="332"/>
      <c r="BDI1" s="332"/>
      <c r="BDJ1" s="332"/>
      <c r="BDK1" s="332"/>
      <c r="BDL1" s="332"/>
      <c r="BDM1" s="332"/>
      <c r="BDN1" s="332"/>
      <c r="BDO1" s="332"/>
      <c r="BDP1" s="332"/>
      <c r="BDQ1" s="331"/>
      <c r="BDR1" s="332"/>
      <c r="BDS1" s="332"/>
      <c r="BDT1" s="332"/>
      <c r="BDU1" s="332"/>
      <c r="BDV1" s="332"/>
      <c r="BDW1" s="332"/>
      <c r="BDX1" s="332"/>
      <c r="BDY1" s="332"/>
      <c r="BDZ1" s="332"/>
      <c r="BEA1" s="332"/>
      <c r="BEB1" s="332"/>
      <c r="BEC1" s="332"/>
      <c r="BED1" s="332"/>
      <c r="BEE1" s="332"/>
      <c r="BEF1" s="332"/>
      <c r="BEG1" s="331"/>
      <c r="BEH1" s="332"/>
      <c r="BEI1" s="332"/>
      <c r="BEJ1" s="332"/>
      <c r="BEK1" s="332"/>
      <c r="BEL1" s="332"/>
      <c r="BEM1" s="332"/>
      <c r="BEN1" s="332"/>
      <c r="BEO1" s="332"/>
      <c r="BEP1" s="332"/>
      <c r="BEQ1" s="332"/>
      <c r="BER1" s="332"/>
      <c r="BES1" s="332"/>
      <c r="BET1" s="332"/>
      <c r="BEU1" s="332"/>
      <c r="BEV1" s="332"/>
      <c r="BEW1" s="331"/>
      <c r="BEX1" s="332"/>
      <c r="BEY1" s="332"/>
      <c r="BEZ1" s="332"/>
      <c r="BFA1" s="332"/>
      <c r="BFB1" s="332"/>
      <c r="BFC1" s="332"/>
      <c r="BFD1" s="332"/>
      <c r="BFE1" s="332"/>
      <c r="BFF1" s="332"/>
      <c r="BFG1" s="332"/>
      <c r="BFH1" s="332"/>
      <c r="BFI1" s="332"/>
      <c r="BFJ1" s="332"/>
      <c r="BFK1" s="332"/>
      <c r="BFL1" s="332"/>
      <c r="BFM1" s="331"/>
      <c r="BFN1" s="332"/>
      <c r="BFO1" s="332"/>
      <c r="BFP1" s="332"/>
      <c r="BFQ1" s="332"/>
      <c r="BFR1" s="332"/>
      <c r="BFS1" s="332"/>
      <c r="BFT1" s="332"/>
      <c r="BFU1" s="332"/>
      <c r="BFV1" s="332"/>
      <c r="BFW1" s="332"/>
      <c r="BFX1" s="332"/>
      <c r="BFY1" s="332"/>
      <c r="BFZ1" s="332"/>
      <c r="BGA1" s="332"/>
      <c r="BGB1" s="332"/>
      <c r="BGC1" s="331"/>
      <c r="BGD1" s="332"/>
      <c r="BGE1" s="332"/>
      <c r="BGF1" s="332"/>
      <c r="BGG1" s="332"/>
      <c r="BGH1" s="332"/>
      <c r="BGI1" s="332"/>
      <c r="BGJ1" s="332"/>
      <c r="BGK1" s="332"/>
      <c r="BGL1" s="332"/>
      <c r="BGM1" s="332"/>
      <c r="BGN1" s="332"/>
      <c r="BGO1" s="332"/>
      <c r="BGP1" s="332"/>
      <c r="BGQ1" s="332"/>
      <c r="BGR1" s="332"/>
      <c r="BGS1" s="331"/>
      <c r="BGT1" s="332"/>
      <c r="BGU1" s="332"/>
      <c r="BGV1" s="332"/>
      <c r="BGW1" s="332"/>
      <c r="BGX1" s="332"/>
      <c r="BGY1" s="332"/>
      <c r="BGZ1" s="332"/>
      <c r="BHA1" s="332"/>
      <c r="BHB1" s="332"/>
      <c r="BHC1" s="332"/>
      <c r="BHD1" s="332"/>
      <c r="BHE1" s="332"/>
      <c r="BHF1" s="332"/>
      <c r="BHG1" s="332"/>
      <c r="BHH1" s="332"/>
      <c r="BHI1" s="331"/>
      <c r="BHJ1" s="332"/>
      <c r="BHK1" s="332"/>
      <c r="BHL1" s="332"/>
      <c r="BHM1" s="332"/>
      <c r="BHN1" s="332"/>
      <c r="BHO1" s="332"/>
      <c r="BHP1" s="332"/>
      <c r="BHQ1" s="332"/>
      <c r="BHR1" s="332"/>
      <c r="BHS1" s="332"/>
      <c r="BHT1" s="332"/>
      <c r="BHU1" s="332"/>
      <c r="BHV1" s="332"/>
      <c r="BHW1" s="332"/>
      <c r="BHX1" s="332"/>
      <c r="BHY1" s="331"/>
      <c r="BHZ1" s="332"/>
      <c r="BIA1" s="332"/>
      <c r="BIB1" s="332"/>
      <c r="BIC1" s="332"/>
      <c r="BID1" s="332"/>
      <c r="BIE1" s="332"/>
      <c r="BIF1" s="332"/>
      <c r="BIG1" s="332"/>
      <c r="BIH1" s="332"/>
      <c r="BII1" s="332"/>
      <c r="BIJ1" s="332"/>
      <c r="BIK1" s="332"/>
      <c r="BIL1" s="332"/>
      <c r="BIM1" s="332"/>
      <c r="BIN1" s="332"/>
      <c r="BIO1" s="331"/>
      <c r="BIP1" s="332"/>
      <c r="BIQ1" s="332"/>
      <c r="BIR1" s="332"/>
      <c r="BIS1" s="332"/>
      <c r="BIT1" s="332"/>
      <c r="BIU1" s="332"/>
      <c r="BIV1" s="332"/>
      <c r="BIW1" s="332"/>
      <c r="BIX1" s="332"/>
      <c r="BIY1" s="332"/>
      <c r="BIZ1" s="332"/>
      <c r="BJA1" s="332"/>
      <c r="BJB1" s="332"/>
      <c r="BJC1" s="332"/>
      <c r="BJD1" s="332"/>
      <c r="BJE1" s="331"/>
      <c r="BJF1" s="332"/>
      <c r="BJG1" s="332"/>
      <c r="BJH1" s="332"/>
      <c r="BJI1" s="332"/>
      <c r="BJJ1" s="332"/>
      <c r="BJK1" s="332"/>
      <c r="BJL1" s="332"/>
      <c r="BJM1" s="332"/>
      <c r="BJN1" s="332"/>
      <c r="BJO1" s="332"/>
      <c r="BJP1" s="332"/>
      <c r="BJQ1" s="332"/>
      <c r="BJR1" s="332"/>
      <c r="BJS1" s="332"/>
      <c r="BJT1" s="332"/>
      <c r="BJU1" s="331"/>
      <c r="BJV1" s="332"/>
      <c r="BJW1" s="332"/>
      <c r="BJX1" s="332"/>
      <c r="BJY1" s="332"/>
      <c r="BJZ1" s="332"/>
      <c r="BKA1" s="332"/>
      <c r="BKB1" s="332"/>
      <c r="BKC1" s="332"/>
      <c r="BKD1" s="332"/>
      <c r="BKE1" s="332"/>
      <c r="BKF1" s="332"/>
      <c r="BKG1" s="332"/>
      <c r="BKH1" s="332"/>
      <c r="BKI1" s="332"/>
      <c r="BKJ1" s="332"/>
      <c r="BKK1" s="331"/>
      <c r="BKL1" s="332"/>
      <c r="BKM1" s="332"/>
      <c r="BKN1" s="332"/>
      <c r="BKO1" s="332"/>
      <c r="BKP1" s="332"/>
      <c r="BKQ1" s="332"/>
      <c r="BKR1" s="332"/>
      <c r="BKS1" s="332"/>
      <c r="BKT1" s="332"/>
      <c r="BKU1" s="332"/>
      <c r="BKV1" s="332"/>
      <c r="BKW1" s="332"/>
      <c r="BKX1" s="332"/>
      <c r="BKY1" s="332"/>
      <c r="BKZ1" s="332"/>
      <c r="BLA1" s="331"/>
      <c r="BLB1" s="332"/>
      <c r="BLC1" s="332"/>
      <c r="BLD1" s="332"/>
      <c r="BLE1" s="332"/>
      <c r="BLF1" s="332"/>
      <c r="BLG1" s="332"/>
      <c r="BLH1" s="332"/>
      <c r="BLI1" s="332"/>
      <c r="BLJ1" s="332"/>
      <c r="BLK1" s="332"/>
      <c r="BLL1" s="332"/>
      <c r="BLM1" s="332"/>
      <c r="BLN1" s="332"/>
      <c r="BLO1" s="332"/>
      <c r="BLP1" s="332"/>
      <c r="BLQ1" s="331"/>
      <c r="BLR1" s="332"/>
      <c r="BLS1" s="332"/>
      <c r="BLT1" s="332"/>
      <c r="BLU1" s="332"/>
      <c r="BLV1" s="332"/>
      <c r="BLW1" s="332"/>
      <c r="BLX1" s="332"/>
      <c r="BLY1" s="332"/>
      <c r="BLZ1" s="332"/>
      <c r="BMA1" s="332"/>
      <c r="BMB1" s="332"/>
      <c r="BMC1" s="332"/>
      <c r="BMD1" s="332"/>
      <c r="BME1" s="332"/>
      <c r="BMF1" s="332"/>
      <c r="BMG1" s="331"/>
      <c r="BMH1" s="332"/>
      <c r="BMI1" s="332"/>
      <c r="BMJ1" s="332"/>
      <c r="BMK1" s="332"/>
      <c r="BML1" s="332"/>
      <c r="BMM1" s="332"/>
      <c r="BMN1" s="332"/>
      <c r="BMO1" s="332"/>
      <c r="BMP1" s="332"/>
      <c r="BMQ1" s="332"/>
      <c r="BMR1" s="332"/>
      <c r="BMS1" s="332"/>
      <c r="BMT1" s="332"/>
      <c r="BMU1" s="332"/>
      <c r="BMV1" s="332"/>
      <c r="BMW1" s="331"/>
      <c r="BMX1" s="332"/>
      <c r="BMY1" s="332"/>
      <c r="BMZ1" s="332"/>
      <c r="BNA1" s="332"/>
      <c r="BNB1" s="332"/>
      <c r="BNC1" s="332"/>
      <c r="BND1" s="332"/>
      <c r="BNE1" s="332"/>
      <c r="BNF1" s="332"/>
      <c r="BNG1" s="332"/>
      <c r="BNH1" s="332"/>
      <c r="BNI1" s="332"/>
      <c r="BNJ1" s="332"/>
      <c r="BNK1" s="332"/>
      <c r="BNL1" s="332"/>
      <c r="BNM1" s="331"/>
      <c r="BNN1" s="332"/>
      <c r="BNO1" s="332"/>
      <c r="BNP1" s="332"/>
      <c r="BNQ1" s="332"/>
      <c r="BNR1" s="332"/>
      <c r="BNS1" s="332"/>
      <c r="BNT1" s="332"/>
      <c r="BNU1" s="332"/>
      <c r="BNV1" s="332"/>
      <c r="BNW1" s="332"/>
      <c r="BNX1" s="332"/>
      <c r="BNY1" s="332"/>
      <c r="BNZ1" s="332"/>
      <c r="BOA1" s="332"/>
      <c r="BOB1" s="332"/>
      <c r="BOC1" s="331"/>
      <c r="BOD1" s="332"/>
      <c r="BOE1" s="332"/>
      <c r="BOF1" s="332"/>
      <c r="BOG1" s="332"/>
      <c r="BOH1" s="332"/>
      <c r="BOI1" s="332"/>
      <c r="BOJ1" s="332"/>
      <c r="BOK1" s="332"/>
      <c r="BOL1" s="332"/>
      <c r="BOM1" s="332"/>
      <c r="BON1" s="332"/>
      <c r="BOO1" s="332"/>
      <c r="BOP1" s="332"/>
      <c r="BOQ1" s="332"/>
      <c r="BOR1" s="332"/>
      <c r="BOS1" s="331"/>
      <c r="BOT1" s="332"/>
      <c r="BOU1" s="332"/>
      <c r="BOV1" s="332"/>
      <c r="BOW1" s="332"/>
      <c r="BOX1" s="332"/>
      <c r="BOY1" s="332"/>
      <c r="BOZ1" s="332"/>
      <c r="BPA1" s="332"/>
      <c r="BPB1" s="332"/>
      <c r="BPC1" s="332"/>
      <c r="BPD1" s="332"/>
      <c r="BPE1" s="332"/>
      <c r="BPF1" s="332"/>
      <c r="BPG1" s="332"/>
      <c r="BPH1" s="332"/>
      <c r="BPI1" s="331"/>
      <c r="BPJ1" s="332"/>
      <c r="BPK1" s="332"/>
      <c r="BPL1" s="332"/>
      <c r="BPM1" s="332"/>
      <c r="BPN1" s="332"/>
      <c r="BPO1" s="332"/>
      <c r="BPP1" s="332"/>
      <c r="BPQ1" s="332"/>
      <c r="BPR1" s="332"/>
      <c r="BPS1" s="332"/>
      <c r="BPT1" s="332"/>
      <c r="BPU1" s="332"/>
      <c r="BPV1" s="332"/>
      <c r="BPW1" s="332"/>
      <c r="BPX1" s="332"/>
      <c r="BPY1" s="331"/>
      <c r="BPZ1" s="332"/>
      <c r="BQA1" s="332"/>
      <c r="BQB1" s="332"/>
      <c r="BQC1" s="332"/>
      <c r="BQD1" s="332"/>
      <c r="BQE1" s="332"/>
      <c r="BQF1" s="332"/>
      <c r="BQG1" s="332"/>
      <c r="BQH1" s="332"/>
      <c r="BQI1" s="332"/>
      <c r="BQJ1" s="332"/>
      <c r="BQK1" s="332"/>
      <c r="BQL1" s="332"/>
      <c r="BQM1" s="332"/>
      <c r="BQN1" s="332"/>
      <c r="BQO1" s="331"/>
      <c r="BQP1" s="332"/>
      <c r="BQQ1" s="332"/>
      <c r="BQR1" s="332"/>
      <c r="BQS1" s="332"/>
      <c r="BQT1" s="332"/>
      <c r="BQU1" s="332"/>
      <c r="BQV1" s="332"/>
      <c r="BQW1" s="332"/>
      <c r="BQX1" s="332"/>
      <c r="BQY1" s="332"/>
      <c r="BQZ1" s="332"/>
      <c r="BRA1" s="332"/>
      <c r="BRB1" s="332"/>
      <c r="BRC1" s="332"/>
      <c r="BRD1" s="332"/>
      <c r="BRE1" s="331"/>
      <c r="BRF1" s="332"/>
      <c r="BRG1" s="332"/>
      <c r="BRH1" s="332"/>
      <c r="BRI1" s="332"/>
      <c r="BRJ1" s="332"/>
      <c r="BRK1" s="332"/>
      <c r="BRL1" s="332"/>
      <c r="BRM1" s="332"/>
      <c r="BRN1" s="332"/>
      <c r="BRO1" s="332"/>
      <c r="BRP1" s="332"/>
      <c r="BRQ1" s="332"/>
      <c r="BRR1" s="332"/>
      <c r="BRS1" s="332"/>
      <c r="BRT1" s="332"/>
      <c r="BRU1" s="331"/>
      <c r="BRV1" s="332"/>
      <c r="BRW1" s="332"/>
      <c r="BRX1" s="332"/>
      <c r="BRY1" s="332"/>
      <c r="BRZ1" s="332"/>
      <c r="BSA1" s="332"/>
      <c r="BSB1" s="332"/>
      <c r="BSC1" s="332"/>
      <c r="BSD1" s="332"/>
      <c r="BSE1" s="332"/>
      <c r="BSF1" s="332"/>
      <c r="BSG1" s="332"/>
      <c r="BSH1" s="332"/>
      <c r="BSI1" s="332"/>
      <c r="BSJ1" s="332"/>
      <c r="BSK1" s="331"/>
      <c r="BSL1" s="332"/>
      <c r="BSM1" s="332"/>
      <c r="BSN1" s="332"/>
      <c r="BSO1" s="332"/>
      <c r="BSP1" s="332"/>
      <c r="BSQ1" s="332"/>
      <c r="BSR1" s="332"/>
      <c r="BSS1" s="332"/>
      <c r="BST1" s="332"/>
      <c r="BSU1" s="332"/>
      <c r="BSV1" s="332"/>
      <c r="BSW1" s="332"/>
      <c r="BSX1" s="332"/>
      <c r="BSY1" s="332"/>
      <c r="BSZ1" s="332"/>
      <c r="BTA1" s="331"/>
      <c r="BTB1" s="332"/>
      <c r="BTC1" s="332"/>
      <c r="BTD1" s="332"/>
      <c r="BTE1" s="332"/>
      <c r="BTF1" s="332"/>
      <c r="BTG1" s="332"/>
      <c r="BTH1" s="332"/>
      <c r="BTI1" s="332"/>
      <c r="BTJ1" s="332"/>
      <c r="BTK1" s="332"/>
      <c r="BTL1" s="332"/>
      <c r="BTM1" s="332"/>
      <c r="BTN1" s="332"/>
      <c r="BTO1" s="332"/>
      <c r="BTP1" s="332"/>
      <c r="BTQ1" s="331"/>
      <c r="BTR1" s="332"/>
      <c r="BTS1" s="332"/>
      <c r="BTT1" s="332"/>
      <c r="BTU1" s="332"/>
      <c r="BTV1" s="332"/>
      <c r="BTW1" s="332"/>
      <c r="BTX1" s="332"/>
      <c r="BTY1" s="332"/>
      <c r="BTZ1" s="332"/>
      <c r="BUA1" s="332"/>
      <c r="BUB1" s="332"/>
      <c r="BUC1" s="332"/>
      <c r="BUD1" s="332"/>
      <c r="BUE1" s="332"/>
      <c r="BUF1" s="332"/>
      <c r="BUG1" s="331"/>
      <c r="BUH1" s="332"/>
      <c r="BUI1" s="332"/>
      <c r="BUJ1" s="332"/>
      <c r="BUK1" s="332"/>
      <c r="BUL1" s="332"/>
      <c r="BUM1" s="332"/>
      <c r="BUN1" s="332"/>
      <c r="BUO1" s="332"/>
      <c r="BUP1" s="332"/>
      <c r="BUQ1" s="332"/>
      <c r="BUR1" s="332"/>
      <c r="BUS1" s="332"/>
      <c r="BUT1" s="332"/>
      <c r="BUU1" s="332"/>
      <c r="BUV1" s="332"/>
      <c r="BUW1" s="331"/>
      <c r="BUX1" s="332"/>
      <c r="BUY1" s="332"/>
      <c r="BUZ1" s="332"/>
      <c r="BVA1" s="332"/>
      <c r="BVB1" s="332"/>
      <c r="BVC1" s="332"/>
      <c r="BVD1" s="332"/>
      <c r="BVE1" s="332"/>
      <c r="BVF1" s="332"/>
      <c r="BVG1" s="332"/>
      <c r="BVH1" s="332"/>
      <c r="BVI1" s="332"/>
      <c r="BVJ1" s="332"/>
      <c r="BVK1" s="332"/>
      <c r="BVL1" s="332"/>
      <c r="BVM1" s="331"/>
      <c r="BVN1" s="332"/>
      <c r="BVO1" s="332"/>
      <c r="BVP1" s="332"/>
      <c r="BVQ1" s="332"/>
      <c r="BVR1" s="332"/>
      <c r="BVS1" s="332"/>
      <c r="BVT1" s="332"/>
      <c r="BVU1" s="332"/>
      <c r="BVV1" s="332"/>
      <c r="BVW1" s="332"/>
      <c r="BVX1" s="332"/>
      <c r="BVY1" s="332"/>
      <c r="BVZ1" s="332"/>
      <c r="BWA1" s="332"/>
      <c r="BWB1" s="332"/>
      <c r="BWC1" s="331"/>
      <c r="BWD1" s="332"/>
      <c r="BWE1" s="332"/>
      <c r="BWF1" s="332"/>
      <c r="BWG1" s="332"/>
      <c r="BWH1" s="332"/>
      <c r="BWI1" s="332"/>
      <c r="BWJ1" s="332"/>
      <c r="BWK1" s="332"/>
      <c r="BWL1" s="332"/>
      <c r="BWM1" s="332"/>
      <c r="BWN1" s="332"/>
      <c r="BWO1" s="332"/>
      <c r="BWP1" s="332"/>
      <c r="BWQ1" s="332"/>
      <c r="BWR1" s="332"/>
      <c r="BWS1" s="331"/>
      <c r="BWT1" s="332"/>
      <c r="BWU1" s="332"/>
      <c r="BWV1" s="332"/>
      <c r="BWW1" s="332"/>
      <c r="BWX1" s="332"/>
      <c r="BWY1" s="332"/>
      <c r="BWZ1" s="332"/>
      <c r="BXA1" s="332"/>
      <c r="BXB1" s="332"/>
      <c r="BXC1" s="332"/>
      <c r="BXD1" s="332"/>
      <c r="BXE1" s="332"/>
      <c r="BXF1" s="332"/>
      <c r="BXG1" s="332"/>
      <c r="BXH1" s="332"/>
      <c r="BXI1" s="331"/>
      <c r="BXJ1" s="332"/>
      <c r="BXK1" s="332"/>
      <c r="BXL1" s="332"/>
      <c r="BXM1" s="332"/>
      <c r="BXN1" s="332"/>
      <c r="BXO1" s="332"/>
      <c r="BXP1" s="332"/>
      <c r="BXQ1" s="332"/>
      <c r="BXR1" s="332"/>
      <c r="BXS1" s="332"/>
      <c r="BXT1" s="332"/>
      <c r="BXU1" s="332"/>
      <c r="BXV1" s="332"/>
      <c r="BXW1" s="332"/>
      <c r="BXX1" s="332"/>
      <c r="BXY1" s="331"/>
      <c r="BXZ1" s="332"/>
      <c r="BYA1" s="332"/>
      <c r="BYB1" s="332"/>
      <c r="BYC1" s="332"/>
      <c r="BYD1" s="332"/>
      <c r="BYE1" s="332"/>
      <c r="BYF1" s="332"/>
      <c r="BYG1" s="332"/>
      <c r="BYH1" s="332"/>
      <c r="BYI1" s="332"/>
      <c r="BYJ1" s="332"/>
      <c r="BYK1" s="332"/>
      <c r="BYL1" s="332"/>
      <c r="BYM1" s="332"/>
      <c r="BYN1" s="332"/>
      <c r="BYO1" s="331"/>
      <c r="BYP1" s="332"/>
      <c r="BYQ1" s="332"/>
      <c r="BYR1" s="332"/>
      <c r="BYS1" s="332"/>
      <c r="BYT1" s="332"/>
      <c r="BYU1" s="332"/>
      <c r="BYV1" s="332"/>
      <c r="BYW1" s="332"/>
      <c r="BYX1" s="332"/>
      <c r="BYY1" s="332"/>
      <c r="BYZ1" s="332"/>
      <c r="BZA1" s="332"/>
      <c r="BZB1" s="332"/>
      <c r="BZC1" s="332"/>
      <c r="BZD1" s="332"/>
      <c r="BZE1" s="331"/>
      <c r="BZF1" s="332"/>
      <c r="BZG1" s="332"/>
      <c r="BZH1" s="332"/>
      <c r="BZI1" s="332"/>
      <c r="BZJ1" s="332"/>
      <c r="BZK1" s="332"/>
      <c r="BZL1" s="332"/>
      <c r="BZM1" s="332"/>
      <c r="BZN1" s="332"/>
      <c r="BZO1" s="332"/>
      <c r="BZP1" s="332"/>
      <c r="BZQ1" s="332"/>
      <c r="BZR1" s="332"/>
      <c r="BZS1" s="332"/>
      <c r="BZT1" s="332"/>
      <c r="BZU1" s="331"/>
      <c r="BZV1" s="332"/>
      <c r="BZW1" s="332"/>
      <c r="BZX1" s="332"/>
      <c r="BZY1" s="332"/>
      <c r="BZZ1" s="332"/>
      <c r="CAA1" s="332"/>
      <c r="CAB1" s="332"/>
      <c r="CAC1" s="332"/>
      <c r="CAD1" s="332"/>
      <c r="CAE1" s="332"/>
      <c r="CAF1" s="332"/>
      <c r="CAG1" s="332"/>
      <c r="CAH1" s="332"/>
      <c r="CAI1" s="332"/>
      <c r="CAJ1" s="332"/>
      <c r="CAK1" s="331"/>
      <c r="CAL1" s="332"/>
      <c r="CAM1" s="332"/>
      <c r="CAN1" s="332"/>
      <c r="CAO1" s="332"/>
      <c r="CAP1" s="332"/>
      <c r="CAQ1" s="332"/>
      <c r="CAR1" s="332"/>
      <c r="CAS1" s="332"/>
      <c r="CAT1" s="332"/>
      <c r="CAU1" s="332"/>
      <c r="CAV1" s="332"/>
      <c r="CAW1" s="332"/>
      <c r="CAX1" s="332"/>
      <c r="CAY1" s="332"/>
      <c r="CAZ1" s="332"/>
      <c r="CBA1" s="331"/>
      <c r="CBB1" s="332"/>
      <c r="CBC1" s="332"/>
      <c r="CBD1" s="332"/>
      <c r="CBE1" s="332"/>
      <c r="CBF1" s="332"/>
      <c r="CBG1" s="332"/>
      <c r="CBH1" s="332"/>
      <c r="CBI1" s="332"/>
      <c r="CBJ1" s="332"/>
      <c r="CBK1" s="332"/>
      <c r="CBL1" s="332"/>
      <c r="CBM1" s="332"/>
      <c r="CBN1" s="332"/>
      <c r="CBO1" s="332"/>
      <c r="CBP1" s="332"/>
      <c r="CBQ1" s="331"/>
      <c r="CBR1" s="332"/>
      <c r="CBS1" s="332"/>
      <c r="CBT1" s="332"/>
      <c r="CBU1" s="332"/>
      <c r="CBV1" s="332"/>
      <c r="CBW1" s="332"/>
      <c r="CBX1" s="332"/>
      <c r="CBY1" s="332"/>
      <c r="CBZ1" s="332"/>
      <c r="CCA1" s="332"/>
      <c r="CCB1" s="332"/>
      <c r="CCC1" s="332"/>
      <c r="CCD1" s="332"/>
      <c r="CCE1" s="332"/>
      <c r="CCF1" s="332"/>
      <c r="CCG1" s="331"/>
      <c r="CCH1" s="332"/>
      <c r="CCI1" s="332"/>
      <c r="CCJ1" s="332"/>
      <c r="CCK1" s="332"/>
      <c r="CCL1" s="332"/>
      <c r="CCM1" s="332"/>
      <c r="CCN1" s="332"/>
      <c r="CCO1" s="332"/>
      <c r="CCP1" s="332"/>
      <c r="CCQ1" s="332"/>
      <c r="CCR1" s="332"/>
      <c r="CCS1" s="332"/>
      <c r="CCT1" s="332"/>
      <c r="CCU1" s="332"/>
      <c r="CCV1" s="332"/>
      <c r="CCW1" s="331"/>
      <c r="CCX1" s="332"/>
      <c r="CCY1" s="332"/>
      <c r="CCZ1" s="332"/>
      <c r="CDA1" s="332"/>
      <c r="CDB1" s="332"/>
      <c r="CDC1" s="332"/>
      <c r="CDD1" s="332"/>
      <c r="CDE1" s="332"/>
      <c r="CDF1" s="332"/>
      <c r="CDG1" s="332"/>
      <c r="CDH1" s="332"/>
      <c r="CDI1" s="332"/>
      <c r="CDJ1" s="332"/>
      <c r="CDK1" s="332"/>
      <c r="CDL1" s="332"/>
      <c r="CDM1" s="331"/>
      <c r="CDN1" s="332"/>
      <c r="CDO1" s="332"/>
      <c r="CDP1" s="332"/>
      <c r="CDQ1" s="332"/>
      <c r="CDR1" s="332"/>
      <c r="CDS1" s="332"/>
      <c r="CDT1" s="332"/>
      <c r="CDU1" s="332"/>
      <c r="CDV1" s="332"/>
      <c r="CDW1" s="332"/>
      <c r="CDX1" s="332"/>
      <c r="CDY1" s="332"/>
      <c r="CDZ1" s="332"/>
      <c r="CEA1" s="332"/>
      <c r="CEB1" s="332"/>
      <c r="CEC1" s="331"/>
      <c r="CED1" s="332"/>
      <c r="CEE1" s="332"/>
      <c r="CEF1" s="332"/>
      <c r="CEG1" s="332"/>
      <c r="CEH1" s="332"/>
      <c r="CEI1" s="332"/>
      <c r="CEJ1" s="332"/>
      <c r="CEK1" s="332"/>
      <c r="CEL1" s="332"/>
      <c r="CEM1" s="332"/>
      <c r="CEN1" s="332"/>
      <c r="CEO1" s="332"/>
      <c r="CEP1" s="332"/>
      <c r="CEQ1" s="332"/>
      <c r="CER1" s="332"/>
      <c r="CES1" s="331"/>
      <c r="CET1" s="332"/>
      <c r="CEU1" s="332"/>
      <c r="CEV1" s="332"/>
      <c r="CEW1" s="332"/>
      <c r="CEX1" s="332"/>
      <c r="CEY1" s="332"/>
      <c r="CEZ1" s="332"/>
      <c r="CFA1" s="332"/>
      <c r="CFB1" s="332"/>
      <c r="CFC1" s="332"/>
      <c r="CFD1" s="332"/>
      <c r="CFE1" s="332"/>
      <c r="CFF1" s="332"/>
      <c r="CFG1" s="332"/>
      <c r="CFH1" s="332"/>
      <c r="CFI1" s="331"/>
      <c r="CFJ1" s="332"/>
      <c r="CFK1" s="332"/>
      <c r="CFL1" s="332"/>
      <c r="CFM1" s="332"/>
      <c r="CFN1" s="332"/>
      <c r="CFO1" s="332"/>
      <c r="CFP1" s="332"/>
      <c r="CFQ1" s="332"/>
      <c r="CFR1" s="332"/>
      <c r="CFS1" s="332"/>
      <c r="CFT1" s="332"/>
      <c r="CFU1" s="332"/>
      <c r="CFV1" s="332"/>
      <c r="CFW1" s="332"/>
      <c r="CFX1" s="332"/>
      <c r="CFY1" s="331"/>
      <c r="CFZ1" s="332"/>
      <c r="CGA1" s="332"/>
      <c r="CGB1" s="332"/>
      <c r="CGC1" s="332"/>
      <c r="CGD1" s="332"/>
      <c r="CGE1" s="332"/>
      <c r="CGF1" s="332"/>
      <c r="CGG1" s="332"/>
      <c r="CGH1" s="332"/>
      <c r="CGI1" s="332"/>
      <c r="CGJ1" s="332"/>
      <c r="CGK1" s="332"/>
      <c r="CGL1" s="332"/>
      <c r="CGM1" s="332"/>
      <c r="CGN1" s="332"/>
      <c r="CGO1" s="331"/>
      <c r="CGP1" s="332"/>
      <c r="CGQ1" s="332"/>
      <c r="CGR1" s="332"/>
      <c r="CGS1" s="332"/>
      <c r="CGT1" s="332"/>
      <c r="CGU1" s="332"/>
      <c r="CGV1" s="332"/>
      <c r="CGW1" s="332"/>
      <c r="CGX1" s="332"/>
      <c r="CGY1" s="332"/>
      <c r="CGZ1" s="332"/>
      <c r="CHA1" s="332"/>
      <c r="CHB1" s="332"/>
      <c r="CHC1" s="332"/>
      <c r="CHD1" s="332"/>
      <c r="CHE1" s="331"/>
      <c r="CHF1" s="332"/>
      <c r="CHG1" s="332"/>
      <c r="CHH1" s="332"/>
      <c r="CHI1" s="332"/>
      <c r="CHJ1" s="332"/>
      <c r="CHK1" s="332"/>
      <c r="CHL1" s="332"/>
      <c r="CHM1" s="332"/>
      <c r="CHN1" s="332"/>
      <c r="CHO1" s="332"/>
      <c r="CHP1" s="332"/>
      <c r="CHQ1" s="332"/>
      <c r="CHR1" s="332"/>
      <c r="CHS1" s="332"/>
      <c r="CHT1" s="332"/>
      <c r="CHU1" s="331"/>
      <c r="CHV1" s="332"/>
      <c r="CHW1" s="332"/>
      <c r="CHX1" s="332"/>
      <c r="CHY1" s="332"/>
      <c r="CHZ1" s="332"/>
      <c r="CIA1" s="332"/>
      <c r="CIB1" s="332"/>
      <c r="CIC1" s="332"/>
      <c r="CID1" s="332"/>
      <c r="CIE1" s="332"/>
      <c r="CIF1" s="332"/>
      <c r="CIG1" s="332"/>
      <c r="CIH1" s="332"/>
      <c r="CII1" s="332"/>
      <c r="CIJ1" s="332"/>
      <c r="CIK1" s="331"/>
      <c r="CIL1" s="332"/>
      <c r="CIM1" s="332"/>
      <c r="CIN1" s="332"/>
      <c r="CIO1" s="332"/>
      <c r="CIP1" s="332"/>
      <c r="CIQ1" s="332"/>
      <c r="CIR1" s="332"/>
      <c r="CIS1" s="332"/>
      <c r="CIT1" s="332"/>
      <c r="CIU1" s="332"/>
      <c r="CIV1" s="332"/>
      <c r="CIW1" s="332"/>
      <c r="CIX1" s="332"/>
      <c r="CIY1" s="332"/>
      <c r="CIZ1" s="332"/>
      <c r="CJA1" s="331"/>
      <c r="CJB1" s="332"/>
      <c r="CJC1" s="332"/>
      <c r="CJD1" s="332"/>
      <c r="CJE1" s="332"/>
      <c r="CJF1" s="332"/>
      <c r="CJG1" s="332"/>
      <c r="CJH1" s="332"/>
      <c r="CJI1" s="332"/>
      <c r="CJJ1" s="332"/>
      <c r="CJK1" s="332"/>
      <c r="CJL1" s="332"/>
      <c r="CJM1" s="332"/>
      <c r="CJN1" s="332"/>
      <c r="CJO1" s="332"/>
      <c r="CJP1" s="332"/>
      <c r="CJQ1" s="331"/>
      <c r="CJR1" s="332"/>
      <c r="CJS1" s="332"/>
      <c r="CJT1" s="332"/>
      <c r="CJU1" s="332"/>
      <c r="CJV1" s="332"/>
      <c r="CJW1" s="332"/>
      <c r="CJX1" s="332"/>
      <c r="CJY1" s="332"/>
      <c r="CJZ1" s="332"/>
      <c r="CKA1" s="332"/>
      <c r="CKB1" s="332"/>
      <c r="CKC1" s="332"/>
      <c r="CKD1" s="332"/>
      <c r="CKE1" s="332"/>
      <c r="CKF1" s="332"/>
      <c r="CKG1" s="331"/>
      <c r="CKH1" s="332"/>
      <c r="CKI1" s="332"/>
      <c r="CKJ1" s="332"/>
      <c r="CKK1" s="332"/>
      <c r="CKL1" s="332"/>
      <c r="CKM1" s="332"/>
      <c r="CKN1" s="332"/>
      <c r="CKO1" s="332"/>
      <c r="CKP1" s="332"/>
      <c r="CKQ1" s="332"/>
      <c r="CKR1" s="332"/>
      <c r="CKS1" s="332"/>
      <c r="CKT1" s="332"/>
      <c r="CKU1" s="332"/>
      <c r="CKV1" s="332"/>
      <c r="CKW1" s="331"/>
      <c r="CKX1" s="332"/>
      <c r="CKY1" s="332"/>
      <c r="CKZ1" s="332"/>
      <c r="CLA1" s="332"/>
      <c r="CLB1" s="332"/>
      <c r="CLC1" s="332"/>
      <c r="CLD1" s="332"/>
      <c r="CLE1" s="332"/>
      <c r="CLF1" s="332"/>
      <c r="CLG1" s="332"/>
      <c r="CLH1" s="332"/>
      <c r="CLI1" s="332"/>
      <c r="CLJ1" s="332"/>
      <c r="CLK1" s="332"/>
      <c r="CLL1" s="332"/>
      <c r="CLM1" s="331"/>
      <c r="CLN1" s="332"/>
      <c r="CLO1" s="332"/>
      <c r="CLP1" s="332"/>
      <c r="CLQ1" s="332"/>
      <c r="CLR1" s="332"/>
      <c r="CLS1" s="332"/>
      <c r="CLT1" s="332"/>
      <c r="CLU1" s="332"/>
      <c r="CLV1" s="332"/>
      <c r="CLW1" s="332"/>
      <c r="CLX1" s="332"/>
      <c r="CLY1" s="332"/>
      <c r="CLZ1" s="332"/>
      <c r="CMA1" s="332"/>
      <c r="CMB1" s="332"/>
      <c r="CMC1" s="331"/>
      <c r="CMD1" s="332"/>
      <c r="CME1" s="332"/>
      <c r="CMF1" s="332"/>
      <c r="CMG1" s="332"/>
      <c r="CMH1" s="332"/>
      <c r="CMI1" s="332"/>
      <c r="CMJ1" s="332"/>
      <c r="CMK1" s="332"/>
      <c r="CML1" s="332"/>
      <c r="CMM1" s="332"/>
      <c r="CMN1" s="332"/>
      <c r="CMO1" s="332"/>
      <c r="CMP1" s="332"/>
      <c r="CMQ1" s="332"/>
      <c r="CMR1" s="332"/>
      <c r="CMS1" s="331"/>
      <c r="CMT1" s="332"/>
      <c r="CMU1" s="332"/>
      <c r="CMV1" s="332"/>
      <c r="CMW1" s="332"/>
      <c r="CMX1" s="332"/>
      <c r="CMY1" s="332"/>
      <c r="CMZ1" s="332"/>
      <c r="CNA1" s="332"/>
      <c r="CNB1" s="332"/>
      <c r="CNC1" s="332"/>
      <c r="CND1" s="332"/>
      <c r="CNE1" s="332"/>
      <c r="CNF1" s="332"/>
      <c r="CNG1" s="332"/>
      <c r="CNH1" s="332"/>
      <c r="CNI1" s="331"/>
      <c r="CNJ1" s="332"/>
      <c r="CNK1" s="332"/>
      <c r="CNL1" s="332"/>
      <c r="CNM1" s="332"/>
      <c r="CNN1" s="332"/>
      <c r="CNO1" s="332"/>
      <c r="CNP1" s="332"/>
      <c r="CNQ1" s="332"/>
      <c r="CNR1" s="332"/>
      <c r="CNS1" s="332"/>
      <c r="CNT1" s="332"/>
      <c r="CNU1" s="332"/>
      <c r="CNV1" s="332"/>
      <c r="CNW1" s="332"/>
      <c r="CNX1" s="332"/>
      <c r="CNY1" s="331"/>
      <c r="CNZ1" s="332"/>
      <c r="COA1" s="332"/>
      <c r="COB1" s="332"/>
      <c r="COC1" s="332"/>
      <c r="COD1" s="332"/>
      <c r="COE1" s="332"/>
      <c r="COF1" s="332"/>
      <c r="COG1" s="332"/>
      <c r="COH1" s="332"/>
      <c r="COI1" s="332"/>
      <c r="COJ1" s="332"/>
      <c r="COK1" s="332"/>
      <c r="COL1" s="332"/>
      <c r="COM1" s="332"/>
      <c r="CON1" s="332"/>
      <c r="COO1" s="331"/>
      <c r="COP1" s="332"/>
      <c r="COQ1" s="332"/>
      <c r="COR1" s="332"/>
      <c r="COS1" s="332"/>
      <c r="COT1" s="332"/>
      <c r="COU1" s="332"/>
      <c r="COV1" s="332"/>
      <c r="COW1" s="332"/>
      <c r="COX1" s="332"/>
      <c r="COY1" s="332"/>
      <c r="COZ1" s="332"/>
      <c r="CPA1" s="332"/>
      <c r="CPB1" s="332"/>
      <c r="CPC1" s="332"/>
      <c r="CPD1" s="332"/>
      <c r="CPE1" s="331"/>
      <c r="CPF1" s="332"/>
      <c r="CPG1" s="332"/>
      <c r="CPH1" s="332"/>
      <c r="CPI1" s="332"/>
      <c r="CPJ1" s="332"/>
      <c r="CPK1" s="332"/>
      <c r="CPL1" s="332"/>
      <c r="CPM1" s="332"/>
      <c r="CPN1" s="332"/>
      <c r="CPO1" s="332"/>
      <c r="CPP1" s="332"/>
      <c r="CPQ1" s="332"/>
      <c r="CPR1" s="332"/>
      <c r="CPS1" s="332"/>
      <c r="CPT1" s="332"/>
      <c r="CPU1" s="331"/>
      <c r="CPV1" s="332"/>
      <c r="CPW1" s="332"/>
      <c r="CPX1" s="332"/>
      <c r="CPY1" s="332"/>
      <c r="CPZ1" s="332"/>
      <c r="CQA1" s="332"/>
      <c r="CQB1" s="332"/>
      <c r="CQC1" s="332"/>
      <c r="CQD1" s="332"/>
      <c r="CQE1" s="332"/>
      <c r="CQF1" s="332"/>
      <c r="CQG1" s="332"/>
      <c r="CQH1" s="332"/>
      <c r="CQI1" s="332"/>
      <c r="CQJ1" s="332"/>
      <c r="CQK1" s="331"/>
      <c r="CQL1" s="332"/>
      <c r="CQM1" s="332"/>
      <c r="CQN1" s="332"/>
      <c r="CQO1" s="332"/>
      <c r="CQP1" s="332"/>
      <c r="CQQ1" s="332"/>
      <c r="CQR1" s="332"/>
      <c r="CQS1" s="332"/>
      <c r="CQT1" s="332"/>
      <c r="CQU1" s="332"/>
      <c r="CQV1" s="332"/>
      <c r="CQW1" s="332"/>
      <c r="CQX1" s="332"/>
      <c r="CQY1" s="332"/>
      <c r="CQZ1" s="332"/>
      <c r="CRA1" s="331"/>
      <c r="CRB1" s="332"/>
      <c r="CRC1" s="332"/>
      <c r="CRD1" s="332"/>
      <c r="CRE1" s="332"/>
      <c r="CRF1" s="332"/>
      <c r="CRG1" s="332"/>
      <c r="CRH1" s="332"/>
      <c r="CRI1" s="332"/>
      <c r="CRJ1" s="332"/>
      <c r="CRK1" s="332"/>
      <c r="CRL1" s="332"/>
      <c r="CRM1" s="332"/>
      <c r="CRN1" s="332"/>
      <c r="CRO1" s="332"/>
      <c r="CRP1" s="332"/>
      <c r="CRQ1" s="331"/>
      <c r="CRR1" s="332"/>
      <c r="CRS1" s="332"/>
      <c r="CRT1" s="332"/>
      <c r="CRU1" s="332"/>
      <c r="CRV1" s="332"/>
      <c r="CRW1" s="332"/>
      <c r="CRX1" s="332"/>
      <c r="CRY1" s="332"/>
      <c r="CRZ1" s="332"/>
      <c r="CSA1" s="332"/>
      <c r="CSB1" s="332"/>
      <c r="CSC1" s="332"/>
      <c r="CSD1" s="332"/>
      <c r="CSE1" s="332"/>
      <c r="CSF1" s="332"/>
      <c r="CSG1" s="331"/>
      <c r="CSH1" s="332"/>
      <c r="CSI1" s="332"/>
      <c r="CSJ1" s="332"/>
      <c r="CSK1" s="332"/>
      <c r="CSL1" s="332"/>
      <c r="CSM1" s="332"/>
      <c r="CSN1" s="332"/>
      <c r="CSO1" s="332"/>
      <c r="CSP1" s="332"/>
      <c r="CSQ1" s="332"/>
      <c r="CSR1" s="332"/>
      <c r="CSS1" s="332"/>
      <c r="CST1" s="332"/>
      <c r="CSU1" s="332"/>
      <c r="CSV1" s="332"/>
      <c r="CSW1" s="331"/>
      <c r="CSX1" s="332"/>
      <c r="CSY1" s="332"/>
      <c r="CSZ1" s="332"/>
      <c r="CTA1" s="332"/>
      <c r="CTB1" s="332"/>
      <c r="CTC1" s="332"/>
      <c r="CTD1" s="332"/>
      <c r="CTE1" s="332"/>
      <c r="CTF1" s="332"/>
      <c r="CTG1" s="332"/>
      <c r="CTH1" s="332"/>
      <c r="CTI1" s="332"/>
      <c r="CTJ1" s="332"/>
      <c r="CTK1" s="332"/>
      <c r="CTL1" s="332"/>
      <c r="CTM1" s="331"/>
      <c r="CTN1" s="332"/>
      <c r="CTO1" s="332"/>
      <c r="CTP1" s="332"/>
      <c r="CTQ1" s="332"/>
      <c r="CTR1" s="332"/>
      <c r="CTS1" s="332"/>
      <c r="CTT1" s="332"/>
      <c r="CTU1" s="332"/>
      <c r="CTV1" s="332"/>
      <c r="CTW1" s="332"/>
      <c r="CTX1" s="332"/>
      <c r="CTY1" s="332"/>
      <c r="CTZ1" s="332"/>
      <c r="CUA1" s="332"/>
      <c r="CUB1" s="332"/>
      <c r="CUC1" s="331"/>
      <c r="CUD1" s="332"/>
      <c r="CUE1" s="332"/>
      <c r="CUF1" s="332"/>
      <c r="CUG1" s="332"/>
      <c r="CUH1" s="332"/>
      <c r="CUI1" s="332"/>
      <c r="CUJ1" s="332"/>
      <c r="CUK1" s="332"/>
      <c r="CUL1" s="332"/>
      <c r="CUM1" s="332"/>
      <c r="CUN1" s="332"/>
      <c r="CUO1" s="332"/>
      <c r="CUP1" s="332"/>
      <c r="CUQ1" s="332"/>
      <c r="CUR1" s="332"/>
      <c r="CUS1" s="331"/>
      <c r="CUT1" s="332"/>
      <c r="CUU1" s="332"/>
      <c r="CUV1" s="332"/>
      <c r="CUW1" s="332"/>
      <c r="CUX1" s="332"/>
      <c r="CUY1" s="332"/>
      <c r="CUZ1" s="332"/>
      <c r="CVA1" s="332"/>
      <c r="CVB1" s="332"/>
      <c r="CVC1" s="332"/>
      <c r="CVD1" s="332"/>
      <c r="CVE1" s="332"/>
      <c r="CVF1" s="332"/>
      <c r="CVG1" s="332"/>
      <c r="CVH1" s="332"/>
      <c r="CVI1" s="331"/>
      <c r="CVJ1" s="332"/>
      <c r="CVK1" s="332"/>
      <c r="CVL1" s="332"/>
      <c r="CVM1" s="332"/>
      <c r="CVN1" s="332"/>
      <c r="CVO1" s="332"/>
      <c r="CVP1" s="332"/>
      <c r="CVQ1" s="332"/>
      <c r="CVR1" s="332"/>
      <c r="CVS1" s="332"/>
      <c r="CVT1" s="332"/>
      <c r="CVU1" s="332"/>
      <c r="CVV1" s="332"/>
      <c r="CVW1" s="332"/>
      <c r="CVX1" s="332"/>
      <c r="CVY1" s="331"/>
      <c r="CVZ1" s="332"/>
      <c r="CWA1" s="332"/>
      <c r="CWB1" s="332"/>
      <c r="CWC1" s="332"/>
      <c r="CWD1" s="332"/>
      <c r="CWE1" s="332"/>
      <c r="CWF1" s="332"/>
      <c r="CWG1" s="332"/>
      <c r="CWH1" s="332"/>
      <c r="CWI1" s="332"/>
      <c r="CWJ1" s="332"/>
      <c r="CWK1" s="332"/>
      <c r="CWL1" s="332"/>
      <c r="CWM1" s="332"/>
      <c r="CWN1" s="332"/>
      <c r="CWO1" s="331"/>
      <c r="CWP1" s="332"/>
      <c r="CWQ1" s="332"/>
      <c r="CWR1" s="332"/>
      <c r="CWS1" s="332"/>
      <c r="CWT1" s="332"/>
      <c r="CWU1" s="332"/>
      <c r="CWV1" s="332"/>
      <c r="CWW1" s="332"/>
      <c r="CWX1" s="332"/>
      <c r="CWY1" s="332"/>
      <c r="CWZ1" s="332"/>
      <c r="CXA1" s="332"/>
      <c r="CXB1" s="332"/>
      <c r="CXC1" s="332"/>
      <c r="CXD1" s="332"/>
      <c r="CXE1" s="331"/>
      <c r="CXF1" s="332"/>
      <c r="CXG1" s="332"/>
      <c r="CXH1" s="332"/>
      <c r="CXI1" s="332"/>
      <c r="CXJ1" s="332"/>
      <c r="CXK1" s="332"/>
      <c r="CXL1" s="332"/>
      <c r="CXM1" s="332"/>
      <c r="CXN1" s="332"/>
      <c r="CXO1" s="332"/>
      <c r="CXP1" s="332"/>
      <c r="CXQ1" s="332"/>
      <c r="CXR1" s="332"/>
      <c r="CXS1" s="332"/>
      <c r="CXT1" s="332"/>
      <c r="CXU1" s="331"/>
      <c r="CXV1" s="332"/>
      <c r="CXW1" s="332"/>
      <c r="CXX1" s="332"/>
      <c r="CXY1" s="332"/>
      <c r="CXZ1" s="332"/>
      <c r="CYA1" s="332"/>
      <c r="CYB1" s="332"/>
      <c r="CYC1" s="332"/>
      <c r="CYD1" s="332"/>
      <c r="CYE1" s="332"/>
      <c r="CYF1" s="332"/>
      <c r="CYG1" s="332"/>
      <c r="CYH1" s="332"/>
      <c r="CYI1" s="332"/>
      <c r="CYJ1" s="332"/>
      <c r="CYK1" s="331"/>
      <c r="CYL1" s="332"/>
      <c r="CYM1" s="332"/>
      <c r="CYN1" s="332"/>
      <c r="CYO1" s="332"/>
      <c r="CYP1" s="332"/>
      <c r="CYQ1" s="332"/>
      <c r="CYR1" s="332"/>
      <c r="CYS1" s="332"/>
      <c r="CYT1" s="332"/>
      <c r="CYU1" s="332"/>
      <c r="CYV1" s="332"/>
      <c r="CYW1" s="332"/>
      <c r="CYX1" s="332"/>
      <c r="CYY1" s="332"/>
      <c r="CYZ1" s="332"/>
      <c r="CZA1" s="331"/>
      <c r="CZB1" s="332"/>
      <c r="CZC1" s="332"/>
      <c r="CZD1" s="332"/>
      <c r="CZE1" s="332"/>
      <c r="CZF1" s="332"/>
      <c r="CZG1" s="332"/>
      <c r="CZH1" s="332"/>
      <c r="CZI1" s="332"/>
      <c r="CZJ1" s="332"/>
      <c r="CZK1" s="332"/>
      <c r="CZL1" s="332"/>
      <c r="CZM1" s="332"/>
      <c r="CZN1" s="332"/>
      <c r="CZO1" s="332"/>
      <c r="CZP1" s="332"/>
      <c r="CZQ1" s="331"/>
      <c r="CZR1" s="332"/>
      <c r="CZS1" s="332"/>
      <c r="CZT1" s="332"/>
      <c r="CZU1" s="332"/>
      <c r="CZV1" s="332"/>
      <c r="CZW1" s="332"/>
      <c r="CZX1" s="332"/>
      <c r="CZY1" s="332"/>
      <c r="CZZ1" s="332"/>
      <c r="DAA1" s="332"/>
      <c r="DAB1" s="332"/>
      <c r="DAC1" s="332"/>
      <c r="DAD1" s="332"/>
      <c r="DAE1" s="332"/>
      <c r="DAF1" s="332"/>
      <c r="DAG1" s="331"/>
      <c r="DAH1" s="332"/>
      <c r="DAI1" s="332"/>
      <c r="DAJ1" s="332"/>
      <c r="DAK1" s="332"/>
      <c r="DAL1" s="332"/>
      <c r="DAM1" s="332"/>
      <c r="DAN1" s="332"/>
      <c r="DAO1" s="332"/>
      <c r="DAP1" s="332"/>
      <c r="DAQ1" s="332"/>
      <c r="DAR1" s="332"/>
      <c r="DAS1" s="332"/>
      <c r="DAT1" s="332"/>
      <c r="DAU1" s="332"/>
      <c r="DAV1" s="332"/>
      <c r="DAW1" s="331"/>
      <c r="DAX1" s="332"/>
      <c r="DAY1" s="332"/>
      <c r="DAZ1" s="332"/>
      <c r="DBA1" s="332"/>
      <c r="DBB1" s="332"/>
      <c r="DBC1" s="332"/>
      <c r="DBD1" s="332"/>
      <c r="DBE1" s="332"/>
      <c r="DBF1" s="332"/>
      <c r="DBG1" s="332"/>
      <c r="DBH1" s="332"/>
      <c r="DBI1" s="332"/>
      <c r="DBJ1" s="332"/>
      <c r="DBK1" s="332"/>
      <c r="DBL1" s="332"/>
      <c r="DBM1" s="331"/>
      <c r="DBN1" s="332"/>
      <c r="DBO1" s="332"/>
      <c r="DBP1" s="332"/>
      <c r="DBQ1" s="332"/>
      <c r="DBR1" s="332"/>
      <c r="DBS1" s="332"/>
      <c r="DBT1" s="332"/>
      <c r="DBU1" s="332"/>
      <c r="DBV1" s="332"/>
      <c r="DBW1" s="332"/>
      <c r="DBX1" s="332"/>
      <c r="DBY1" s="332"/>
      <c r="DBZ1" s="332"/>
      <c r="DCA1" s="332"/>
      <c r="DCB1" s="332"/>
      <c r="DCC1" s="331"/>
      <c r="DCD1" s="332"/>
      <c r="DCE1" s="332"/>
      <c r="DCF1" s="332"/>
      <c r="DCG1" s="332"/>
      <c r="DCH1" s="332"/>
      <c r="DCI1" s="332"/>
      <c r="DCJ1" s="332"/>
      <c r="DCK1" s="332"/>
      <c r="DCL1" s="332"/>
      <c r="DCM1" s="332"/>
      <c r="DCN1" s="332"/>
      <c r="DCO1" s="332"/>
      <c r="DCP1" s="332"/>
      <c r="DCQ1" s="332"/>
      <c r="DCR1" s="332"/>
      <c r="DCS1" s="331"/>
      <c r="DCT1" s="332"/>
      <c r="DCU1" s="332"/>
      <c r="DCV1" s="332"/>
      <c r="DCW1" s="332"/>
      <c r="DCX1" s="332"/>
      <c r="DCY1" s="332"/>
      <c r="DCZ1" s="332"/>
      <c r="DDA1" s="332"/>
      <c r="DDB1" s="332"/>
      <c r="DDC1" s="332"/>
      <c r="DDD1" s="332"/>
      <c r="DDE1" s="332"/>
      <c r="DDF1" s="332"/>
      <c r="DDG1" s="332"/>
      <c r="DDH1" s="332"/>
      <c r="DDI1" s="331"/>
      <c r="DDJ1" s="332"/>
      <c r="DDK1" s="332"/>
      <c r="DDL1" s="332"/>
      <c r="DDM1" s="332"/>
      <c r="DDN1" s="332"/>
      <c r="DDO1" s="332"/>
      <c r="DDP1" s="332"/>
      <c r="DDQ1" s="332"/>
      <c r="DDR1" s="332"/>
      <c r="DDS1" s="332"/>
      <c r="DDT1" s="332"/>
      <c r="DDU1" s="332"/>
      <c r="DDV1" s="332"/>
      <c r="DDW1" s="332"/>
      <c r="DDX1" s="332"/>
      <c r="DDY1" s="331"/>
      <c r="DDZ1" s="332"/>
      <c r="DEA1" s="332"/>
      <c r="DEB1" s="332"/>
      <c r="DEC1" s="332"/>
      <c r="DED1" s="332"/>
      <c r="DEE1" s="332"/>
      <c r="DEF1" s="332"/>
      <c r="DEG1" s="332"/>
      <c r="DEH1" s="332"/>
      <c r="DEI1" s="332"/>
      <c r="DEJ1" s="332"/>
      <c r="DEK1" s="332"/>
      <c r="DEL1" s="332"/>
      <c r="DEM1" s="332"/>
      <c r="DEN1" s="332"/>
      <c r="DEO1" s="331"/>
      <c r="DEP1" s="332"/>
      <c r="DEQ1" s="332"/>
      <c r="DER1" s="332"/>
      <c r="DES1" s="332"/>
      <c r="DET1" s="332"/>
      <c r="DEU1" s="332"/>
      <c r="DEV1" s="332"/>
      <c r="DEW1" s="332"/>
      <c r="DEX1" s="332"/>
      <c r="DEY1" s="332"/>
      <c r="DEZ1" s="332"/>
      <c r="DFA1" s="332"/>
      <c r="DFB1" s="332"/>
      <c r="DFC1" s="332"/>
      <c r="DFD1" s="332"/>
      <c r="DFE1" s="331"/>
      <c r="DFF1" s="332"/>
      <c r="DFG1" s="332"/>
      <c r="DFH1" s="332"/>
      <c r="DFI1" s="332"/>
      <c r="DFJ1" s="332"/>
      <c r="DFK1" s="332"/>
      <c r="DFL1" s="332"/>
      <c r="DFM1" s="332"/>
      <c r="DFN1" s="332"/>
      <c r="DFO1" s="332"/>
      <c r="DFP1" s="332"/>
      <c r="DFQ1" s="332"/>
      <c r="DFR1" s="332"/>
      <c r="DFS1" s="332"/>
      <c r="DFT1" s="332"/>
      <c r="DFU1" s="331"/>
      <c r="DFV1" s="332"/>
      <c r="DFW1" s="332"/>
      <c r="DFX1" s="332"/>
      <c r="DFY1" s="332"/>
      <c r="DFZ1" s="332"/>
      <c r="DGA1" s="332"/>
      <c r="DGB1" s="332"/>
      <c r="DGC1" s="332"/>
      <c r="DGD1" s="332"/>
      <c r="DGE1" s="332"/>
      <c r="DGF1" s="332"/>
      <c r="DGG1" s="332"/>
      <c r="DGH1" s="332"/>
      <c r="DGI1" s="332"/>
      <c r="DGJ1" s="332"/>
      <c r="DGK1" s="331"/>
      <c r="DGL1" s="332"/>
      <c r="DGM1" s="332"/>
      <c r="DGN1" s="332"/>
      <c r="DGO1" s="332"/>
      <c r="DGP1" s="332"/>
      <c r="DGQ1" s="332"/>
      <c r="DGR1" s="332"/>
      <c r="DGS1" s="332"/>
      <c r="DGT1" s="332"/>
      <c r="DGU1" s="332"/>
      <c r="DGV1" s="332"/>
      <c r="DGW1" s="332"/>
      <c r="DGX1" s="332"/>
      <c r="DGY1" s="332"/>
      <c r="DGZ1" s="332"/>
      <c r="DHA1" s="331"/>
      <c r="DHB1" s="332"/>
      <c r="DHC1" s="332"/>
      <c r="DHD1" s="332"/>
      <c r="DHE1" s="332"/>
      <c r="DHF1" s="332"/>
      <c r="DHG1" s="332"/>
      <c r="DHH1" s="332"/>
      <c r="DHI1" s="332"/>
      <c r="DHJ1" s="332"/>
      <c r="DHK1" s="332"/>
      <c r="DHL1" s="332"/>
      <c r="DHM1" s="332"/>
      <c r="DHN1" s="332"/>
      <c r="DHO1" s="332"/>
      <c r="DHP1" s="332"/>
      <c r="DHQ1" s="331"/>
      <c r="DHR1" s="332"/>
      <c r="DHS1" s="332"/>
      <c r="DHT1" s="332"/>
      <c r="DHU1" s="332"/>
      <c r="DHV1" s="332"/>
      <c r="DHW1" s="332"/>
      <c r="DHX1" s="332"/>
      <c r="DHY1" s="332"/>
      <c r="DHZ1" s="332"/>
      <c r="DIA1" s="332"/>
      <c r="DIB1" s="332"/>
      <c r="DIC1" s="332"/>
      <c r="DID1" s="332"/>
      <c r="DIE1" s="332"/>
      <c r="DIF1" s="332"/>
      <c r="DIG1" s="331"/>
      <c r="DIH1" s="332"/>
      <c r="DII1" s="332"/>
      <c r="DIJ1" s="332"/>
      <c r="DIK1" s="332"/>
      <c r="DIL1" s="332"/>
      <c r="DIM1" s="332"/>
      <c r="DIN1" s="332"/>
      <c r="DIO1" s="332"/>
      <c r="DIP1" s="332"/>
      <c r="DIQ1" s="332"/>
      <c r="DIR1" s="332"/>
      <c r="DIS1" s="332"/>
      <c r="DIT1" s="332"/>
      <c r="DIU1" s="332"/>
      <c r="DIV1" s="332"/>
      <c r="DIW1" s="331"/>
      <c r="DIX1" s="332"/>
      <c r="DIY1" s="332"/>
      <c r="DIZ1" s="332"/>
      <c r="DJA1" s="332"/>
      <c r="DJB1" s="332"/>
      <c r="DJC1" s="332"/>
      <c r="DJD1" s="332"/>
      <c r="DJE1" s="332"/>
      <c r="DJF1" s="332"/>
      <c r="DJG1" s="332"/>
      <c r="DJH1" s="332"/>
      <c r="DJI1" s="332"/>
      <c r="DJJ1" s="332"/>
      <c r="DJK1" s="332"/>
      <c r="DJL1" s="332"/>
      <c r="DJM1" s="331"/>
      <c r="DJN1" s="332"/>
      <c r="DJO1" s="332"/>
      <c r="DJP1" s="332"/>
      <c r="DJQ1" s="332"/>
      <c r="DJR1" s="332"/>
      <c r="DJS1" s="332"/>
      <c r="DJT1" s="332"/>
      <c r="DJU1" s="332"/>
      <c r="DJV1" s="332"/>
      <c r="DJW1" s="332"/>
      <c r="DJX1" s="332"/>
      <c r="DJY1" s="332"/>
      <c r="DJZ1" s="332"/>
      <c r="DKA1" s="332"/>
      <c r="DKB1" s="332"/>
      <c r="DKC1" s="331"/>
      <c r="DKD1" s="332"/>
      <c r="DKE1" s="332"/>
      <c r="DKF1" s="332"/>
      <c r="DKG1" s="332"/>
      <c r="DKH1" s="332"/>
      <c r="DKI1" s="332"/>
      <c r="DKJ1" s="332"/>
      <c r="DKK1" s="332"/>
      <c r="DKL1" s="332"/>
      <c r="DKM1" s="332"/>
      <c r="DKN1" s="332"/>
      <c r="DKO1" s="332"/>
      <c r="DKP1" s="332"/>
      <c r="DKQ1" s="332"/>
      <c r="DKR1" s="332"/>
      <c r="DKS1" s="331"/>
      <c r="DKT1" s="332"/>
      <c r="DKU1" s="332"/>
      <c r="DKV1" s="332"/>
      <c r="DKW1" s="332"/>
      <c r="DKX1" s="332"/>
      <c r="DKY1" s="332"/>
      <c r="DKZ1" s="332"/>
      <c r="DLA1" s="332"/>
      <c r="DLB1" s="332"/>
      <c r="DLC1" s="332"/>
      <c r="DLD1" s="332"/>
      <c r="DLE1" s="332"/>
      <c r="DLF1" s="332"/>
      <c r="DLG1" s="332"/>
      <c r="DLH1" s="332"/>
      <c r="DLI1" s="331"/>
      <c r="DLJ1" s="332"/>
      <c r="DLK1" s="332"/>
      <c r="DLL1" s="332"/>
      <c r="DLM1" s="332"/>
      <c r="DLN1" s="332"/>
      <c r="DLO1" s="332"/>
      <c r="DLP1" s="332"/>
      <c r="DLQ1" s="332"/>
      <c r="DLR1" s="332"/>
      <c r="DLS1" s="332"/>
      <c r="DLT1" s="332"/>
      <c r="DLU1" s="332"/>
      <c r="DLV1" s="332"/>
      <c r="DLW1" s="332"/>
      <c r="DLX1" s="332"/>
      <c r="DLY1" s="331"/>
      <c r="DLZ1" s="332"/>
      <c r="DMA1" s="332"/>
      <c r="DMB1" s="332"/>
      <c r="DMC1" s="332"/>
      <c r="DMD1" s="332"/>
      <c r="DME1" s="332"/>
      <c r="DMF1" s="332"/>
      <c r="DMG1" s="332"/>
      <c r="DMH1" s="332"/>
      <c r="DMI1" s="332"/>
      <c r="DMJ1" s="332"/>
      <c r="DMK1" s="332"/>
      <c r="DML1" s="332"/>
      <c r="DMM1" s="332"/>
      <c r="DMN1" s="332"/>
      <c r="DMO1" s="331"/>
      <c r="DMP1" s="332"/>
      <c r="DMQ1" s="332"/>
      <c r="DMR1" s="332"/>
      <c r="DMS1" s="332"/>
      <c r="DMT1" s="332"/>
      <c r="DMU1" s="332"/>
      <c r="DMV1" s="332"/>
      <c r="DMW1" s="332"/>
      <c r="DMX1" s="332"/>
      <c r="DMY1" s="332"/>
      <c r="DMZ1" s="332"/>
      <c r="DNA1" s="332"/>
      <c r="DNB1" s="332"/>
      <c r="DNC1" s="332"/>
      <c r="DND1" s="332"/>
      <c r="DNE1" s="331"/>
      <c r="DNF1" s="332"/>
      <c r="DNG1" s="332"/>
      <c r="DNH1" s="332"/>
      <c r="DNI1" s="332"/>
      <c r="DNJ1" s="332"/>
      <c r="DNK1" s="332"/>
      <c r="DNL1" s="332"/>
      <c r="DNM1" s="332"/>
      <c r="DNN1" s="332"/>
      <c r="DNO1" s="332"/>
      <c r="DNP1" s="332"/>
      <c r="DNQ1" s="332"/>
      <c r="DNR1" s="332"/>
      <c r="DNS1" s="332"/>
      <c r="DNT1" s="332"/>
      <c r="DNU1" s="331"/>
      <c r="DNV1" s="332"/>
      <c r="DNW1" s="332"/>
      <c r="DNX1" s="332"/>
      <c r="DNY1" s="332"/>
      <c r="DNZ1" s="332"/>
      <c r="DOA1" s="332"/>
      <c r="DOB1" s="332"/>
      <c r="DOC1" s="332"/>
      <c r="DOD1" s="332"/>
      <c r="DOE1" s="332"/>
      <c r="DOF1" s="332"/>
      <c r="DOG1" s="332"/>
      <c r="DOH1" s="332"/>
      <c r="DOI1" s="332"/>
      <c r="DOJ1" s="332"/>
      <c r="DOK1" s="331"/>
      <c r="DOL1" s="332"/>
      <c r="DOM1" s="332"/>
      <c r="DON1" s="332"/>
      <c r="DOO1" s="332"/>
      <c r="DOP1" s="332"/>
      <c r="DOQ1" s="332"/>
      <c r="DOR1" s="332"/>
      <c r="DOS1" s="332"/>
      <c r="DOT1" s="332"/>
      <c r="DOU1" s="332"/>
      <c r="DOV1" s="332"/>
      <c r="DOW1" s="332"/>
      <c r="DOX1" s="332"/>
      <c r="DOY1" s="332"/>
      <c r="DOZ1" s="332"/>
      <c r="DPA1" s="331"/>
      <c r="DPB1" s="332"/>
      <c r="DPC1" s="332"/>
      <c r="DPD1" s="332"/>
      <c r="DPE1" s="332"/>
      <c r="DPF1" s="332"/>
      <c r="DPG1" s="332"/>
      <c r="DPH1" s="332"/>
      <c r="DPI1" s="332"/>
      <c r="DPJ1" s="332"/>
      <c r="DPK1" s="332"/>
      <c r="DPL1" s="332"/>
      <c r="DPM1" s="332"/>
      <c r="DPN1" s="332"/>
      <c r="DPO1" s="332"/>
      <c r="DPP1" s="332"/>
      <c r="DPQ1" s="331"/>
      <c r="DPR1" s="332"/>
      <c r="DPS1" s="332"/>
      <c r="DPT1" s="332"/>
      <c r="DPU1" s="332"/>
      <c r="DPV1" s="332"/>
      <c r="DPW1" s="332"/>
      <c r="DPX1" s="332"/>
      <c r="DPY1" s="332"/>
      <c r="DPZ1" s="332"/>
      <c r="DQA1" s="332"/>
      <c r="DQB1" s="332"/>
      <c r="DQC1" s="332"/>
      <c r="DQD1" s="332"/>
      <c r="DQE1" s="332"/>
      <c r="DQF1" s="332"/>
      <c r="DQG1" s="331"/>
      <c r="DQH1" s="332"/>
      <c r="DQI1" s="332"/>
      <c r="DQJ1" s="332"/>
      <c r="DQK1" s="332"/>
      <c r="DQL1" s="332"/>
      <c r="DQM1" s="332"/>
      <c r="DQN1" s="332"/>
      <c r="DQO1" s="332"/>
      <c r="DQP1" s="332"/>
      <c r="DQQ1" s="332"/>
      <c r="DQR1" s="332"/>
      <c r="DQS1" s="332"/>
      <c r="DQT1" s="332"/>
      <c r="DQU1" s="332"/>
      <c r="DQV1" s="332"/>
      <c r="DQW1" s="331"/>
      <c r="DQX1" s="332"/>
      <c r="DQY1" s="332"/>
      <c r="DQZ1" s="332"/>
      <c r="DRA1" s="332"/>
      <c r="DRB1" s="332"/>
      <c r="DRC1" s="332"/>
      <c r="DRD1" s="332"/>
      <c r="DRE1" s="332"/>
      <c r="DRF1" s="332"/>
      <c r="DRG1" s="332"/>
      <c r="DRH1" s="332"/>
      <c r="DRI1" s="332"/>
      <c r="DRJ1" s="332"/>
      <c r="DRK1" s="332"/>
      <c r="DRL1" s="332"/>
      <c r="DRM1" s="331"/>
      <c r="DRN1" s="332"/>
      <c r="DRO1" s="332"/>
      <c r="DRP1" s="332"/>
      <c r="DRQ1" s="332"/>
      <c r="DRR1" s="332"/>
      <c r="DRS1" s="332"/>
      <c r="DRT1" s="332"/>
      <c r="DRU1" s="332"/>
      <c r="DRV1" s="332"/>
      <c r="DRW1" s="332"/>
      <c r="DRX1" s="332"/>
      <c r="DRY1" s="332"/>
      <c r="DRZ1" s="332"/>
      <c r="DSA1" s="332"/>
      <c r="DSB1" s="332"/>
      <c r="DSC1" s="331"/>
      <c r="DSD1" s="332"/>
      <c r="DSE1" s="332"/>
      <c r="DSF1" s="332"/>
      <c r="DSG1" s="332"/>
      <c r="DSH1" s="332"/>
      <c r="DSI1" s="332"/>
      <c r="DSJ1" s="332"/>
      <c r="DSK1" s="332"/>
      <c r="DSL1" s="332"/>
      <c r="DSM1" s="332"/>
      <c r="DSN1" s="332"/>
      <c r="DSO1" s="332"/>
      <c r="DSP1" s="332"/>
      <c r="DSQ1" s="332"/>
      <c r="DSR1" s="332"/>
      <c r="DSS1" s="331"/>
      <c r="DST1" s="332"/>
      <c r="DSU1" s="332"/>
      <c r="DSV1" s="332"/>
      <c r="DSW1" s="332"/>
      <c r="DSX1" s="332"/>
      <c r="DSY1" s="332"/>
      <c r="DSZ1" s="332"/>
      <c r="DTA1" s="332"/>
      <c r="DTB1" s="332"/>
      <c r="DTC1" s="332"/>
      <c r="DTD1" s="332"/>
      <c r="DTE1" s="332"/>
      <c r="DTF1" s="332"/>
      <c r="DTG1" s="332"/>
      <c r="DTH1" s="332"/>
      <c r="DTI1" s="331"/>
      <c r="DTJ1" s="332"/>
      <c r="DTK1" s="332"/>
      <c r="DTL1" s="332"/>
      <c r="DTM1" s="332"/>
      <c r="DTN1" s="332"/>
      <c r="DTO1" s="332"/>
      <c r="DTP1" s="332"/>
      <c r="DTQ1" s="332"/>
      <c r="DTR1" s="332"/>
      <c r="DTS1" s="332"/>
      <c r="DTT1" s="332"/>
      <c r="DTU1" s="332"/>
      <c r="DTV1" s="332"/>
      <c r="DTW1" s="332"/>
      <c r="DTX1" s="332"/>
      <c r="DTY1" s="331"/>
      <c r="DTZ1" s="332"/>
      <c r="DUA1" s="332"/>
      <c r="DUB1" s="332"/>
      <c r="DUC1" s="332"/>
      <c r="DUD1" s="332"/>
      <c r="DUE1" s="332"/>
      <c r="DUF1" s="332"/>
      <c r="DUG1" s="332"/>
      <c r="DUH1" s="332"/>
      <c r="DUI1" s="332"/>
      <c r="DUJ1" s="332"/>
      <c r="DUK1" s="332"/>
      <c r="DUL1" s="332"/>
      <c r="DUM1" s="332"/>
      <c r="DUN1" s="332"/>
      <c r="DUO1" s="331"/>
      <c r="DUP1" s="332"/>
      <c r="DUQ1" s="332"/>
      <c r="DUR1" s="332"/>
      <c r="DUS1" s="332"/>
      <c r="DUT1" s="332"/>
      <c r="DUU1" s="332"/>
      <c r="DUV1" s="332"/>
      <c r="DUW1" s="332"/>
      <c r="DUX1" s="332"/>
      <c r="DUY1" s="332"/>
      <c r="DUZ1" s="332"/>
      <c r="DVA1" s="332"/>
      <c r="DVB1" s="332"/>
      <c r="DVC1" s="332"/>
      <c r="DVD1" s="332"/>
      <c r="DVE1" s="331"/>
      <c r="DVF1" s="332"/>
      <c r="DVG1" s="332"/>
      <c r="DVH1" s="332"/>
      <c r="DVI1" s="332"/>
      <c r="DVJ1" s="332"/>
      <c r="DVK1" s="332"/>
      <c r="DVL1" s="332"/>
      <c r="DVM1" s="332"/>
      <c r="DVN1" s="332"/>
      <c r="DVO1" s="332"/>
      <c r="DVP1" s="332"/>
      <c r="DVQ1" s="332"/>
      <c r="DVR1" s="332"/>
      <c r="DVS1" s="332"/>
      <c r="DVT1" s="332"/>
      <c r="DVU1" s="331"/>
      <c r="DVV1" s="332"/>
      <c r="DVW1" s="332"/>
      <c r="DVX1" s="332"/>
      <c r="DVY1" s="332"/>
      <c r="DVZ1" s="332"/>
      <c r="DWA1" s="332"/>
      <c r="DWB1" s="332"/>
      <c r="DWC1" s="332"/>
      <c r="DWD1" s="332"/>
      <c r="DWE1" s="332"/>
      <c r="DWF1" s="332"/>
      <c r="DWG1" s="332"/>
      <c r="DWH1" s="332"/>
      <c r="DWI1" s="332"/>
      <c r="DWJ1" s="332"/>
      <c r="DWK1" s="331"/>
      <c r="DWL1" s="332"/>
      <c r="DWM1" s="332"/>
      <c r="DWN1" s="332"/>
      <c r="DWO1" s="332"/>
      <c r="DWP1" s="332"/>
      <c r="DWQ1" s="332"/>
      <c r="DWR1" s="332"/>
      <c r="DWS1" s="332"/>
      <c r="DWT1" s="332"/>
      <c r="DWU1" s="332"/>
      <c r="DWV1" s="332"/>
      <c r="DWW1" s="332"/>
      <c r="DWX1" s="332"/>
      <c r="DWY1" s="332"/>
      <c r="DWZ1" s="332"/>
      <c r="DXA1" s="331"/>
      <c r="DXB1" s="332"/>
      <c r="DXC1" s="332"/>
      <c r="DXD1" s="332"/>
      <c r="DXE1" s="332"/>
      <c r="DXF1" s="332"/>
      <c r="DXG1" s="332"/>
      <c r="DXH1" s="332"/>
      <c r="DXI1" s="332"/>
      <c r="DXJ1" s="332"/>
      <c r="DXK1" s="332"/>
      <c r="DXL1" s="332"/>
      <c r="DXM1" s="332"/>
      <c r="DXN1" s="332"/>
      <c r="DXO1" s="332"/>
      <c r="DXP1" s="332"/>
      <c r="DXQ1" s="331"/>
      <c r="DXR1" s="332"/>
      <c r="DXS1" s="332"/>
      <c r="DXT1" s="332"/>
      <c r="DXU1" s="332"/>
      <c r="DXV1" s="332"/>
      <c r="DXW1" s="332"/>
      <c r="DXX1" s="332"/>
      <c r="DXY1" s="332"/>
      <c r="DXZ1" s="332"/>
      <c r="DYA1" s="332"/>
      <c r="DYB1" s="332"/>
      <c r="DYC1" s="332"/>
      <c r="DYD1" s="332"/>
      <c r="DYE1" s="332"/>
      <c r="DYF1" s="332"/>
      <c r="DYG1" s="331"/>
      <c r="DYH1" s="332"/>
      <c r="DYI1" s="332"/>
      <c r="DYJ1" s="332"/>
      <c r="DYK1" s="332"/>
      <c r="DYL1" s="332"/>
      <c r="DYM1" s="332"/>
      <c r="DYN1" s="332"/>
      <c r="DYO1" s="332"/>
      <c r="DYP1" s="332"/>
      <c r="DYQ1" s="332"/>
      <c r="DYR1" s="332"/>
      <c r="DYS1" s="332"/>
      <c r="DYT1" s="332"/>
      <c r="DYU1" s="332"/>
      <c r="DYV1" s="332"/>
      <c r="DYW1" s="331"/>
      <c r="DYX1" s="332"/>
      <c r="DYY1" s="332"/>
      <c r="DYZ1" s="332"/>
      <c r="DZA1" s="332"/>
      <c r="DZB1" s="332"/>
      <c r="DZC1" s="332"/>
      <c r="DZD1" s="332"/>
      <c r="DZE1" s="332"/>
      <c r="DZF1" s="332"/>
      <c r="DZG1" s="332"/>
      <c r="DZH1" s="332"/>
      <c r="DZI1" s="332"/>
      <c r="DZJ1" s="332"/>
      <c r="DZK1" s="332"/>
      <c r="DZL1" s="332"/>
      <c r="DZM1" s="331"/>
      <c r="DZN1" s="332"/>
      <c r="DZO1" s="332"/>
      <c r="DZP1" s="332"/>
      <c r="DZQ1" s="332"/>
      <c r="DZR1" s="332"/>
      <c r="DZS1" s="332"/>
      <c r="DZT1" s="332"/>
      <c r="DZU1" s="332"/>
      <c r="DZV1" s="332"/>
      <c r="DZW1" s="332"/>
      <c r="DZX1" s="332"/>
      <c r="DZY1" s="332"/>
      <c r="DZZ1" s="332"/>
      <c r="EAA1" s="332"/>
      <c r="EAB1" s="332"/>
      <c r="EAC1" s="331"/>
      <c r="EAD1" s="332"/>
      <c r="EAE1" s="332"/>
      <c r="EAF1" s="332"/>
      <c r="EAG1" s="332"/>
      <c r="EAH1" s="332"/>
      <c r="EAI1" s="332"/>
      <c r="EAJ1" s="332"/>
      <c r="EAK1" s="332"/>
      <c r="EAL1" s="332"/>
      <c r="EAM1" s="332"/>
      <c r="EAN1" s="332"/>
      <c r="EAO1" s="332"/>
      <c r="EAP1" s="332"/>
      <c r="EAQ1" s="332"/>
      <c r="EAR1" s="332"/>
      <c r="EAS1" s="331"/>
      <c r="EAT1" s="332"/>
      <c r="EAU1" s="332"/>
      <c r="EAV1" s="332"/>
      <c r="EAW1" s="332"/>
      <c r="EAX1" s="332"/>
      <c r="EAY1" s="332"/>
      <c r="EAZ1" s="332"/>
      <c r="EBA1" s="332"/>
      <c r="EBB1" s="332"/>
      <c r="EBC1" s="332"/>
      <c r="EBD1" s="332"/>
      <c r="EBE1" s="332"/>
      <c r="EBF1" s="332"/>
      <c r="EBG1" s="332"/>
      <c r="EBH1" s="332"/>
      <c r="EBI1" s="331"/>
      <c r="EBJ1" s="332"/>
      <c r="EBK1" s="332"/>
      <c r="EBL1" s="332"/>
      <c r="EBM1" s="332"/>
      <c r="EBN1" s="332"/>
      <c r="EBO1" s="332"/>
      <c r="EBP1" s="332"/>
      <c r="EBQ1" s="332"/>
      <c r="EBR1" s="332"/>
      <c r="EBS1" s="332"/>
      <c r="EBT1" s="332"/>
      <c r="EBU1" s="332"/>
      <c r="EBV1" s="332"/>
      <c r="EBW1" s="332"/>
      <c r="EBX1" s="332"/>
      <c r="EBY1" s="331"/>
      <c r="EBZ1" s="332"/>
      <c r="ECA1" s="332"/>
      <c r="ECB1" s="332"/>
      <c r="ECC1" s="332"/>
      <c r="ECD1" s="332"/>
      <c r="ECE1" s="332"/>
      <c r="ECF1" s="332"/>
      <c r="ECG1" s="332"/>
      <c r="ECH1" s="332"/>
      <c r="ECI1" s="332"/>
      <c r="ECJ1" s="332"/>
      <c r="ECK1" s="332"/>
      <c r="ECL1" s="332"/>
      <c r="ECM1" s="332"/>
      <c r="ECN1" s="332"/>
      <c r="ECO1" s="331"/>
      <c r="ECP1" s="332"/>
      <c r="ECQ1" s="332"/>
      <c r="ECR1" s="332"/>
      <c r="ECS1" s="332"/>
      <c r="ECT1" s="332"/>
      <c r="ECU1" s="332"/>
      <c r="ECV1" s="332"/>
      <c r="ECW1" s="332"/>
      <c r="ECX1" s="332"/>
      <c r="ECY1" s="332"/>
      <c r="ECZ1" s="332"/>
      <c r="EDA1" s="332"/>
      <c r="EDB1" s="332"/>
      <c r="EDC1" s="332"/>
      <c r="EDD1" s="332"/>
      <c r="EDE1" s="331"/>
      <c r="EDF1" s="332"/>
      <c r="EDG1" s="332"/>
      <c r="EDH1" s="332"/>
      <c r="EDI1" s="332"/>
      <c r="EDJ1" s="332"/>
      <c r="EDK1" s="332"/>
      <c r="EDL1" s="332"/>
      <c r="EDM1" s="332"/>
      <c r="EDN1" s="332"/>
      <c r="EDO1" s="332"/>
      <c r="EDP1" s="332"/>
      <c r="EDQ1" s="332"/>
      <c r="EDR1" s="332"/>
      <c r="EDS1" s="332"/>
      <c r="EDT1" s="332"/>
      <c r="EDU1" s="331"/>
      <c r="EDV1" s="332"/>
      <c r="EDW1" s="332"/>
      <c r="EDX1" s="332"/>
      <c r="EDY1" s="332"/>
      <c r="EDZ1" s="332"/>
      <c r="EEA1" s="332"/>
      <c r="EEB1" s="332"/>
      <c r="EEC1" s="332"/>
      <c r="EED1" s="332"/>
      <c r="EEE1" s="332"/>
      <c r="EEF1" s="332"/>
      <c r="EEG1" s="332"/>
      <c r="EEH1" s="332"/>
      <c r="EEI1" s="332"/>
      <c r="EEJ1" s="332"/>
      <c r="EEK1" s="331"/>
      <c r="EEL1" s="332"/>
      <c r="EEM1" s="332"/>
      <c r="EEN1" s="332"/>
      <c r="EEO1" s="332"/>
      <c r="EEP1" s="332"/>
      <c r="EEQ1" s="332"/>
      <c r="EER1" s="332"/>
      <c r="EES1" s="332"/>
      <c r="EET1" s="332"/>
      <c r="EEU1" s="332"/>
      <c r="EEV1" s="332"/>
      <c r="EEW1" s="332"/>
      <c r="EEX1" s="332"/>
      <c r="EEY1" s="332"/>
      <c r="EEZ1" s="332"/>
      <c r="EFA1" s="331"/>
      <c r="EFB1" s="332"/>
      <c r="EFC1" s="332"/>
      <c r="EFD1" s="332"/>
      <c r="EFE1" s="332"/>
      <c r="EFF1" s="332"/>
      <c r="EFG1" s="332"/>
      <c r="EFH1" s="332"/>
      <c r="EFI1" s="332"/>
      <c r="EFJ1" s="332"/>
      <c r="EFK1" s="332"/>
      <c r="EFL1" s="332"/>
      <c r="EFM1" s="332"/>
      <c r="EFN1" s="332"/>
      <c r="EFO1" s="332"/>
      <c r="EFP1" s="332"/>
      <c r="EFQ1" s="331"/>
      <c r="EFR1" s="332"/>
      <c r="EFS1" s="332"/>
      <c r="EFT1" s="332"/>
      <c r="EFU1" s="332"/>
      <c r="EFV1" s="332"/>
      <c r="EFW1" s="332"/>
      <c r="EFX1" s="332"/>
      <c r="EFY1" s="332"/>
      <c r="EFZ1" s="332"/>
      <c r="EGA1" s="332"/>
      <c r="EGB1" s="332"/>
      <c r="EGC1" s="332"/>
      <c r="EGD1" s="332"/>
      <c r="EGE1" s="332"/>
      <c r="EGF1" s="332"/>
      <c r="EGG1" s="331"/>
      <c r="EGH1" s="332"/>
      <c r="EGI1" s="332"/>
      <c r="EGJ1" s="332"/>
      <c r="EGK1" s="332"/>
      <c r="EGL1" s="332"/>
      <c r="EGM1" s="332"/>
      <c r="EGN1" s="332"/>
      <c r="EGO1" s="332"/>
      <c r="EGP1" s="332"/>
      <c r="EGQ1" s="332"/>
      <c r="EGR1" s="332"/>
      <c r="EGS1" s="332"/>
      <c r="EGT1" s="332"/>
      <c r="EGU1" s="332"/>
      <c r="EGV1" s="332"/>
      <c r="EGW1" s="331"/>
      <c r="EGX1" s="332"/>
      <c r="EGY1" s="332"/>
      <c r="EGZ1" s="332"/>
      <c r="EHA1" s="332"/>
      <c r="EHB1" s="332"/>
      <c r="EHC1" s="332"/>
      <c r="EHD1" s="332"/>
      <c r="EHE1" s="332"/>
      <c r="EHF1" s="332"/>
      <c r="EHG1" s="332"/>
      <c r="EHH1" s="332"/>
      <c r="EHI1" s="332"/>
      <c r="EHJ1" s="332"/>
      <c r="EHK1" s="332"/>
      <c r="EHL1" s="332"/>
      <c r="EHM1" s="331"/>
      <c r="EHN1" s="332"/>
      <c r="EHO1" s="332"/>
      <c r="EHP1" s="332"/>
      <c r="EHQ1" s="332"/>
      <c r="EHR1" s="332"/>
      <c r="EHS1" s="332"/>
      <c r="EHT1" s="332"/>
      <c r="EHU1" s="332"/>
      <c r="EHV1" s="332"/>
      <c r="EHW1" s="332"/>
      <c r="EHX1" s="332"/>
      <c r="EHY1" s="332"/>
      <c r="EHZ1" s="332"/>
      <c r="EIA1" s="332"/>
      <c r="EIB1" s="332"/>
      <c r="EIC1" s="331"/>
      <c r="EID1" s="332"/>
      <c r="EIE1" s="332"/>
      <c r="EIF1" s="332"/>
      <c r="EIG1" s="332"/>
      <c r="EIH1" s="332"/>
      <c r="EII1" s="332"/>
      <c r="EIJ1" s="332"/>
      <c r="EIK1" s="332"/>
      <c r="EIL1" s="332"/>
      <c r="EIM1" s="332"/>
      <c r="EIN1" s="332"/>
      <c r="EIO1" s="332"/>
      <c r="EIP1" s="332"/>
      <c r="EIQ1" s="332"/>
      <c r="EIR1" s="332"/>
      <c r="EIS1" s="331"/>
      <c r="EIT1" s="332"/>
      <c r="EIU1" s="332"/>
      <c r="EIV1" s="332"/>
      <c r="EIW1" s="332"/>
      <c r="EIX1" s="332"/>
      <c r="EIY1" s="332"/>
      <c r="EIZ1" s="332"/>
      <c r="EJA1" s="332"/>
      <c r="EJB1" s="332"/>
      <c r="EJC1" s="332"/>
      <c r="EJD1" s="332"/>
      <c r="EJE1" s="332"/>
      <c r="EJF1" s="332"/>
      <c r="EJG1" s="332"/>
      <c r="EJH1" s="332"/>
      <c r="EJI1" s="331"/>
      <c r="EJJ1" s="332"/>
      <c r="EJK1" s="332"/>
      <c r="EJL1" s="332"/>
      <c r="EJM1" s="332"/>
      <c r="EJN1" s="332"/>
      <c r="EJO1" s="332"/>
      <c r="EJP1" s="332"/>
      <c r="EJQ1" s="332"/>
      <c r="EJR1" s="332"/>
      <c r="EJS1" s="332"/>
      <c r="EJT1" s="332"/>
      <c r="EJU1" s="332"/>
      <c r="EJV1" s="332"/>
      <c r="EJW1" s="332"/>
      <c r="EJX1" s="332"/>
      <c r="EJY1" s="331"/>
      <c r="EJZ1" s="332"/>
      <c r="EKA1" s="332"/>
      <c r="EKB1" s="332"/>
      <c r="EKC1" s="332"/>
      <c r="EKD1" s="332"/>
      <c r="EKE1" s="332"/>
      <c r="EKF1" s="332"/>
      <c r="EKG1" s="332"/>
      <c r="EKH1" s="332"/>
      <c r="EKI1" s="332"/>
      <c r="EKJ1" s="332"/>
      <c r="EKK1" s="332"/>
      <c r="EKL1" s="332"/>
      <c r="EKM1" s="332"/>
      <c r="EKN1" s="332"/>
      <c r="EKO1" s="331"/>
      <c r="EKP1" s="332"/>
      <c r="EKQ1" s="332"/>
      <c r="EKR1" s="332"/>
      <c r="EKS1" s="332"/>
      <c r="EKT1" s="332"/>
      <c r="EKU1" s="332"/>
      <c r="EKV1" s="332"/>
      <c r="EKW1" s="332"/>
      <c r="EKX1" s="332"/>
      <c r="EKY1" s="332"/>
      <c r="EKZ1" s="332"/>
      <c r="ELA1" s="332"/>
      <c r="ELB1" s="332"/>
      <c r="ELC1" s="332"/>
      <c r="ELD1" s="332"/>
      <c r="ELE1" s="331"/>
      <c r="ELF1" s="332"/>
      <c r="ELG1" s="332"/>
      <c r="ELH1" s="332"/>
      <c r="ELI1" s="332"/>
      <c r="ELJ1" s="332"/>
      <c r="ELK1" s="332"/>
      <c r="ELL1" s="332"/>
      <c r="ELM1" s="332"/>
      <c r="ELN1" s="332"/>
      <c r="ELO1" s="332"/>
      <c r="ELP1" s="332"/>
      <c r="ELQ1" s="332"/>
      <c r="ELR1" s="332"/>
      <c r="ELS1" s="332"/>
      <c r="ELT1" s="332"/>
      <c r="ELU1" s="331"/>
      <c r="ELV1" s="332"/>
      <c r="ELW1" s="332"/>
      <c r="ELX1" s="332"/>
      <c r="ELY1" s="332"/>
      <c r="ELZ1" s="332"/>
      <c r="EMA1" s="332"/>
      <c r="EMB1" s="332"/>
      <c r="EMC1" s="332"/>
      <c r="EMD1" s="332"/>
      <c r="EME1" s="332"/>
      <c r="EMF1" s="332"/>
      <c r="EMG1" s="332"/>
      <c r="EMH1" s="332"/>
      <c r="EMI1" s="332"/>
      <c r="EMJ1" s="332"/>
      <c r="EMK1" s="331"/>
      <c r="EML1" s="332"/>
      <c r="EMM1" s="332"/>
      <c r="EMN1" s="332"/>
      <c r="EMO1" s="332"/>
      <c r="EMP1" s="332"/>
      <c r="EMQ1" s="332"/>
      <c r="EMR1" s="332"/>
      <c r="EMS1" s="332"/>
      <c r="EMT1" s="332"/>
      <c r="EMU1" s="332"/>
      <c r="EMV1" s="332"/>
      <c r="EMW1" s="332"/>
      <c r="EMX1" s="332"/>
      <c r="EMY1" s="332"/>
      <c r="EMZ1" s="332"/>
      <c r="ENA1" s="331"/>
      <c r="ENB1" s="332"/>
      <c r="ENC1" s="332"/>
      <c r="END1" s="332"/>
      <c r="ENE1" s="332"/>
      <c r="ENF1" s="332"/>
      <c r="ENG1" s="332"/>
      <c r="ENH1" s="332"/>
      <c r="ENI1" s="332"/>
      <c r="ENJ1" s="332"/>
      <c r="ENK1" s="332"/>
      <c r="ENL1" s="332"/>
      <c r="ENM1" s="332"/>
      <c r="ENN1" s="332"/>
      <c r="ENO1" s="332"/>
      <c r="ENP1" s="332"/>
      <c r="ENQ1" s="331"/>
      <c r="ENR1" s="332"/>
      <c r="ENS1" s="332"/>
      <c r="ENT1" s="332"/>
      <c r="ENU1" s="332"/>
      <c r="ENV1" s="332"/>
      <c r="ENW1" s="332"/>
      <c r="ENX1" s="332"/>
      <c r="ENY1" s="332"/>
      <c r="ENZ1" s="332"/>
      <c r="EOA1" s="332"/>
      <c r="EOB1" s="332"/>
      <c r="EOC1" s="332"/>
      <c r="EOD1" s="332"/>
      <c r="EOE1" s="332"/>
      <c r="EOF1" s="332"/>
      <c r="EOG1" s="331"/>
      <c r="EOH1" s="332"/>
      <c r="EOI1" s="332"/>
      <c r="EOJ1" s="332"/>
      <c r="EOK1" s="332"/>
      <c r="EOL1" s="332"/>
      <c r="EOM1" s="332"/>
      <c r="EON1" s="332"/>
      <c r="EOO1" s="332"/>
      <c r="EOP1" s="332"/>
      <c r="EOQ1" s="332"/>
      <c r="EOR1" s="332"/>
      <c r="EOS1" s="332"/>
      <c r="EOT1" s="332"/>
      <c r="EOU1" s="332"/>
      <c r="EOV1" s="332"/>
      <c r="EOW1" s="331"/>
      <c r="EOX1" s="332"/>
      <c r="EOY1" s="332"/>
      <c r="EOZ1" s="332"/>
      <c r="EPA1" s="332"/>
      <c r="EPB1" s="332"/>
      <c r="EPC1" s="332"/>
      <c r="EPD1" s="332"/>
      <c r="EPE1" s="332"/>
      <c r="EPF1" s="332"/>
      <c r="EPG1" s="332"/>
      <c r="EPH1" s="332"/>
      <c r="EPI1" s="332"/>
      <c r="EPJ1" s="332"/>
      <c r="EPK1" s="332"/>
      <c r="EPL1" s="332"/>
      <c r="EPM1" s="331"/>
      <c r="EPN1" s="332"/>
      <c r="EPO1" s="332"/>
      <c r="EPP1" s="332"/>
      <c r="EPQ1" s="332"/>
      <c r="EPR1" s="332"/>
      <c r="EPS1" s="332"/>
      <c r="EPT1" s="332"/>
      <c r="EPU1" s="332"/>
      <c r="EPV1" s="332"/>
      <c r="EPW1" s="332"/>
      <c r="EPX1" s="332"/>
      <c r="EPY1" s="332"/>
      <c r="EPZ1" s="332"/>
      <c r="EQA1" s="332"/>
      <c r="EQB1" s="332"/>
      <c r="EQC1" s="331"/>
      <c r="EQD1" s="332"/>
      <c r="EQE1" s="332"/>
      <c r="EQF1" s="332"/>
      <c r="EQG1" s="332"/>
      <c r="EQH1" s="332"/>
      <c r="EQI1" s="332"/>
      <c r="EQJ1" s="332"/>
      <c r="EQK1" s="332"/>
      <c r="EQL1" s="332"/>
      <c r="EQM1" s="332"/>
      <c r="EQN1" s="332"/>
      <c r="EQO1" s="332"/>
      <c r="EQP1" s="332"/>
      <c r="EQQ1" s="332"/>
      <c r="EQR1" s="332"/>
      <c r="EQS1" s="331"/>
      <c r="EQT1" s="332"/>
      <c r="EQU1" s="332"/>
      <c r="EQV1" s="332"/>
      <c r="EQW1" s="332"/>
      <c r="EQX1" s="332"/>
      <c r="EQY1" s="332"/>
      <c r="EQZ1" s="332"/>
      <c r="ERA1" s="332"/>
      <c r="ERB1" s="332"/>
      <c r="ERC1" s="332"/>
      <c r="ERD1" s="332"/>
      <c r="ERE1" s="332"/>
      <c r="ERF1" s="332"/>
      <c r="ERG1" s="332"/>
      <c r="ERH1" s="332"/>
      <c r="ERI1" s="331"/>
      <c r="ERJ1" s="332"/>
      <c r="ERK1" s="332"/>
      <c r="ERL1" s="332"/>
      <c r="ERM1" s="332"/>
      <c r="ERN1" s="332"/>
      <c r="ERO1" s="332"/>
      <c r="ERP1" s="332"/>
      <c r="ERQ1" s="332"/>
      <c r="ERR1" s="332"/>
      <c r="ERS1" s="332"/>
      <c r="ERT1" s="332"/>
      <c r="ERU1" s="332"/>
      <c r="ERV1" s="332"/>
      <c r="ERW1" s="332"/>
      <c r="ERX1" s="332"/>
      <c r="ERY1" s="331"/>
      <c r="ERZ1" s="332"/>
      <c r="ESA1" s="332"/>
      <c r="ESB1" s="332"/>
      <c r="ESC1" s="332"/>
      <c r="ESD1" s="332"/>
      <c r="ESE1" s="332"/>
      <c r="ESF1" s="332"/>
      <c r="ESG1" s="332"/>
      <c r="ESH1" s="332"/>
      <c r="ESI1" s="332"/>
      <c r="ESJ1" s="332"/>
      <c r="ESK1" s="332"/>
      <c r="ESL1" s="332"/>
      <c r="ESM1" s="332"/>
      <c r="ESN1" s="332"/>
      <c r="ESO1" s="331"/>
      <c r="ESP1" s="332"/>
      <c r="ESQ1" s="332"/>
      <c r="ESR1" s="332"/>
      <c r="ESS1" s="332"/>
      <c r="EST1" s="332"/>
      <c r="ESU1" s="332"/>
      <c r="ESV1" s="332"/>
      <c r="ESW1" s="332"/>
      <c r="ESX1" s="332"/>
      <c r="ESY1" s="332"/>
      <c r="ESZ1" s="332"/>
      <c r="ETA1" s="332"/>
      <c r="ETB1" s="332"/>
      <c r="ETC1" s="332"/>
      <c r="ETD1" s="332"/>
      <c r="ETE1" s="331"/>
      <c r="ETF1" s="332"/>
      <c r="ETG1" s="332"/>
      <c r="ETH1" s="332"/>
      <c r="ETI1" s="332"/>
      <c r="ETJ1" s="332"/>
      <c r="ETK1" s="332"/>
      <c r="ETL1" s="332"/>
      <c r="ETM1" s="332"/>
      <c r="ETN1" s="332"/>
      <c r="ETO1" s="332"/>
      <c r="ETP1" s="332"/>
      <c r="ETQ1" s="332"/>
      <c r="ETR1" s="332"/>
      <c r="ETS1" s="332"/>
      <c r="ETT1" s="332"/>
      <c r="ETU1" s="331"/>
      <c r="ETV1" s="332"/>
      <c r="ETW1" s="332"/>
      <c r="ETX1" s="332"/>
      <c r="ETY1" s="332"/>
      <c r="ETZ1" s="332"/>
      <c r="EUA1" s="332"/>
      <c r="EUB1" s="332"/>
      <c r="EUC1" s="332"/>
      <c r="EUD1" s="332"/>
      <c r="EUE1" s="332"/>
      <c r="EUF1" s="332"/>
      <c r="EUG1" s="332"/>
      <c r="EUH1" s="332"/>
      <c r="EUI1" s="332"/>
      <c r="EUJ1" s="332"/>
      <c r="EUK1" s="331"/>
      <c r="EUL1" s="332"/>
      <c r="EUM1" s="332"/>
      <c r="EUN1" s="332"/>
      <c r="EUO1" s="332"/>
      <c r="EUP1" s="332"/>
      <c r="EUQ1" s="332"/>
      <c r="EUR1" s="332"/>
      <c r="EUS1" s="332"/>
      <c r="EUT1" s="332"/>
      <c r="EUU1" s="332"/>
      <c r="EUV1" s="332"/>
      <c r="EUW1" s="332"/>
      <c r="EUX1" s="332"/>
      <c r="EUY1" s="332"/>
      <c r="EUZ1" s="332"/>
      <c r="EVA1" s="331"/>
      <c r="EVB1" s="332"/>
      <c r="EVC1" s="332"/>
      <c r="EVD1" s="332"/>
      <c r="EVE1" s="332"/>
      <c r="EVF1" s="332"/>
      <c r="EVG1" s="332"/>
      <c r="EVH1" s="332"/>
      <c r="EVI1" s="332"/>
      <c r="EVJ1" s="332"/>
      <c r="EVK1" s="332"/>
      <c r="EVL1" s="332"/>
      <c r="EVM1" s="332"/>
      <c r="EVN1" s="332"/>
      <c r="EVO1" s="332"/>
      <c r="EVP1" s="332"/>
      <c r="EVQ1" s="331"/>
      <c r="EVR1" s="332"/>
      <c r="EVS1" s="332"/>
      <c r="EVT1" s="332"/>
      <c r="EVU1" s="332"/>
      <c r="EVV1" s="332"/>
      <c r="EVW1" s="332"/>
      <c r="EVX1" s="332"/>
      <c r="EVY1" s="332"/>
      <c r="EVZ1" s="332"/>
      <c r="EWA1" s="332"/>
      <c r="EWB1" s="332"/>
      <c r="EWC1" s="332"/>
      <c r="EWD1" s="332"/>
      <c r="EWE1" s="332"/>
      <c r="EWF1" s="332"/>
      <c r="EWG1" s="331"/>
      <c r="EWH1" s="332"/>
      <c r="EWI1" s="332"/>
      <c r="EWJ1" s="332"/>
      <c r="EWK1" s="332"/>
      <c r="EWL1" s="332"/>
      <c r="EWM1" s="332"/>
      <c r="EWN1" s="332"/>
      <c r="EWO1" s="332"/>
      <c r="EWP1" s="332"/>
      <c r="EWQ1" s="332"/>
      <c r="EWR1" s="332"/>
      <c r="EWS1" s="332"/>
      <c r="EWT1" s="332"/>
      <c r="EWU1" s="332"/>
      <c r="EWV1" s="332"/>
      <c r="EWW1" s="331"/>
      <c r="EWX1" s="332"/>
      <c r="EWY1" s="332"/>
      <c r="EWZ1" s="332"/>
      <c r="EXA1" s="332"/>
      <c r="EXB1" s="332"/>
      <c r="EXC1" s="332"/>
      <c r="EXD1" s="332"/>
      <c r="EXE1" s="332"/>
      <c r="EXF1" s="332"/>
      <c r="EXG1" s="332"/>
      <c r="EXH1" s="332"/>
      <c r="EXI1" s="332"/>
      <c r="EXJ1" s="332"/>
      <c r="EXK1" s="332"/>
      <c r="EXL1" s="332"/>
      <c r="EXM1" s="331"/>
      <c r="EXN1" s="332"/>
      <c r="EXO1" s="332"/>
      <c r="EXP1" s="332"/>
      <c r="EXQ1" s="332"/>
      <c r="EXR1" s="332"/>
      <c r="EXS1" s="332"/>
      <c r="EXT1" s="332"/>
      <c r="EXU1" s="332"/>
      <c r="EXV1" s="332"/>
      <c r="EXW1" s="332"/>
      <c r="EXX1" s="332"/>
      <c r="EXY1" s="332"/>
      <c r="EXZ1" s="332"/>
      <c r="EYA1" s="332"/>
      <c r="EYB1" s="332"/>
      <c r="EYC1" s="331"/>
      <c r="EYD1" s="332"/>
      <c r="EYE1" s="332"/>
      <c r="EYF1" s="332"/>
      <c r="EYG1" s="332"/>
      <c r="EYH1" s="332"/>
      <c r="EYI1" s="332"/>
      <c r="EYJ1" s="332"/>
      <c r="EYK1" s="332"/>
      <c r="EYL1" s="332"/>
      <c r="EYM1" s="332"/>
      <c r="EYN1" s="332"/>
      <c r="EYO1" s="332"/>
      <c r="EYP1" s="332"/>
      <c r="EYQ1" s="332"/>
      <c r="EYR1" s="332"/>
      <c r="EYS1" s="331"/>
      <c r="EYT1" s="332"/>
      <c r="EYU1" s="332"/>
      <c r="EYV1" s="332"/>
      <c r="EYW1" s="332"/>
      <c r="EYX1" s="332"/>
      <c r="EYY1" s="332"/>
      <c r="EYZ1" s="332"/>
      <c r="EZA1" s="332"/>
      <c r="EZB1" s="332"/>
      <c r="EZC1" s="332"/>
      <c r="EZD1" s="332"/>
      <c r="EZE1" s="332"/>
      <c r="EZF1" s="332"/>
      <c r="EZG1" s="332"/>
      <c r="EZH1" s="332"/>
      <c r="EZI1" s="331"/>
      <c r="EZJ1" s="332"/>
      <c r="EZK1" s="332"/>
      <c r="EZL1" s="332"/>
      <c r="EZM1" s="332"/>
      <c r="EZN1" s="332"/>
      <c r="EZO1" s="332"/>
      <c r="EZP1" s="332"/>
      <c r="EZQ1" s="332"/>
      <c r="EZR1" s="332"/>
      <c r="EZS1" s="332"/>
      <c r="EZT1" s="332"/>
      <c r="EZU1" s="332"/>
      <c r="EZV1" s="332"/>
      <c r="EZW1" s="332"/>
      <c r="EZX1" s="332"/>
      <c r="EZY1" s="331"/>
      <c r="EZZ1" s="332"/>
      <c r="FAA1" s="332"/>
      <c r="FAB1" s="332"/>
      <c r="FAC1" s="332"/>
      <c r="FAD1" s="332"/>
      <c r="FAE1" s="332"/>
      <c r="FAF1" s="332"/>
      <c r="FAG1" s="332"/>
      <c r="FAH1" s="332"/>
      <c r="FAI1" s="332"/>
      <c r="FAJ1" s="332"/>
      <c r="FAK1" s="332"/>
      <c r="FAL1" s="332"/>
      <c r="FAM1" s="332"/>
      <c r="FAN1" s="332"/>
      <c r="FAO1" s="331"/>
      <c r="FAP1" s="332"/>
      <c r="FAQ1" s="332"/>
      <c r="FAR1" s="332"/>
      <c r="FAS1" s="332"/>
      <c r="FAT1" s="332"/>
      <c r="FAU1" s="332"/>
      <c r="FAV1" s="332"/>
      <c r="FAW1" s="332"/>
      <c r="FAX1" s="332"/>
      <c r="FAY1" s="332"/>
      <c r="FAZ1" s="332"/>
      <c r="FBA1" s="332"/>
      <c r="FBB1" s="332"/>
      <c r="FBC1" s="332"/>
      <c r="FBD1" s="332"/>
      <c r="FBE1" s="331"/>
      <c r="FBF1" s="332"/>
      <c r="FBG1" s="332"/>
      <c r="FBH1" s="332"/>
      <c r="FBI1" s="332"/>
      <c r="FBJ1" s="332"/>
      <c r="FBK1" s="332"/>
      <c r="FBL1" s="332"/>
      <c r="FBM1" s="332"/>
      <c r="FBN1" s="332"/>
      <c r="FBO1" s="332"/>
      <c r="FBP1" s="332"/>
      <c r="FBQ1" s="332"/>
      <c r="FBR1" s="332"/>
      <c r="FBS1" s="332"/>
      <c r="FBT1" s="332"/>
      <c r="FBU1" s="331"/>
      <c r="FBV1" s="332"/>
      <c r="FBW1" s="332"/>
      <c r="FBX1" s="332"/>
      <c r="FBY1" s="332"/>
      <c r="FBZ1" s="332"/>
      <c r="FCA1" s="332"/>
      <c r="FCB1" s="332"/>
      <c r="FCC1" s="332"/>
      <c r="FCD1" s="332"/>
      <c r="FCE1" s="332"/>
      <c r="FCF1" s="332"/>
      <c r="FCG1" s="332"/>
      <c r="FCH1" s="332"/>
      <c r="FCI1" s="332"/>
      <c r="FCJ1" s="332"/>
      <c r="FCK1" s="331"/>
      <c r="FCL1" s="332"/>
      <c r="FCM1" s="332"/>
      <c r="FCN1" s="332"/>
      <c r="FCO1" s="332"/>
      <c r="FCP1" s="332"/>
      <c r="FCQ1" s="332"/>
      <c r="FCR1" s="332"/>
      <c r="FCS1" s="332"/>
      <c r="FCT1" s="332"/>
      <c r="FCU1" s="332"/>
      <c r="FCV1" s="332"/>
      <c r="FCW1" s="332"/>
      <c r="FCX1" s="332"/>
      <c r="FCY1" s="332"/>
      <c r="FCZ1" s="332"/>
      <c r="FDA1" s="331"/>
      <c r="FDB1" s="332"/>
      <c r="FDC1" s="332"/>
      <c r="FDD1" s="332"/>
      <c r="FDE1" s="332"/>
      <c r="FDF1" s="332"/>
      <c r="FDG1" s="332"/>
      <c r="FDH1" s="332"/>
      <c r="FDI1" s="332"/>
      <c r="FDJ1" s="332"/>
      <c r="FDK1" s="332"/>
      <c r="FDL1" s="332"/>
      <c r="FDM1" s="332"/>
      <c r="FDN1" s="332"/>
      <c r="FDO1" s="332"/>
      <c r="FDP1" s="332"/>
      <c r="FDQ1" s="331"/>
      <c r="FDR1" s="332"/>
      <c r="FDS1" s="332"/>
      <c r="FDT1" s="332"/>
      <c r="FDU1" s="332"/>
      <c r="FDV1" s="332"/>
      <c r="FDW1" s="332"/>
      <c r="FDX1" s="332"/>
      <c r="FDY1" s="332"/>
      <c r="FDZ1" s="332"/>
      <c r="FEA1" s="332"/>
      <c r="FEB1" s="332"/>
      <c r="FEC1" s="332"/>
      <c r="FED1" s="332"/>
      <c r="FEE1" s="332"/>
      <c r="FEF1" s="332"/>
      <c r="FEG1" s="331"/>
      <c r="FEH1" s="332"/>
      <c r="FEI1" s="332"/>
      <c r="FEJ1" s="332"/>
      <c r="FEK1" s="332"/>
      <c r="FEL1" s="332"/>
      <c r="FEM1" s="332"/>
      <c r="FEN1" s="332"/>
      <c r="FEO1" s="332"/>
      <c r="FEP1" s="332"/>
      <c r="FEQ1" s="332"/>
      <c r="FER1" s="332"/>
      <c r="FES1" s="332"/>
      <c r="FET1" s="332"/>
      <c r="FEU1" s="332"/>
      <c r="FEV1" s="332"/>
      <c r="FEW1" s="331"/>
      <c r="FEX1" s="332"/>
      <c r="FEY1" s="332"/>
      <c r="FEZ1" s="332"/>
      <c r="FFA1" s="332"/>
      <c r="FFB1" s="332"/>
      <c r="FFC1" s="332"/>
      <c r="FFD1" s="332"/>
      <c r="FFE1" s="332"/>
      <c r="FFF1" s="332"/>
      <c r="FFG1" s="332"/>
      <c r="FFH1" s="332"/>
      <c r="FFI1" s="332"/>
      <c r="FFJ1" s="332"/>
      <c r="FFK1" s="332"/>
      <c r="FFL1" s="332"/>
      <c r="FFM1" s="331"/>
      <c r="FFN1" s="332"/>
      <c r="FFO1" s="332"/>
      <c r="FFP1" s="332"/>
      <c r="FFQ1" s="332"/>
      <c r="FFR1" s="332"/>
      <c r="FFS1" s="332"/>
      <c r="FFT1" s="332"/>
      <c r="FFU1" s="332"/>
      <c r="FFV1" s="332"/>
      <c r="FFW1" s="332"/>
      <c r="FFX1" s="332"/>
      <c r="FFY1" s="332"/>
      <c r="FFZ1" s="332"/>
      <c r="FGA1" s="332"/>
      <c r="FGB1" s="332"/>
      <c r="FGC1" s="331"/>
      <c r="FGD1" s="332"/>
      <c r="FGE1" s="332"/>
      <c r="FGF1" s="332"/>
      <c r="FGG1" s="332"/>
      <c r="FGH1" s="332"/>
      <c r="FGI1" s="332"/>
      <c r="FGJ1" s="332"/>
      <c r="FGK1" s="332"/>
      <c r="FGL1" s="332"/>
      <c r="FGM1" s="332"/>
      <c r="FGN1" s="332"/>
      <c r="FGO1" s="332"/>
      <c r="FGP1" s="332"/>
      <c r="FGQ1" s="332"/>
      <c r="FGR1" s="332"/>
      <c r="FGS1" s="331"/>
      <c r="FGT1" s="332"/>
      <c r="FGU1" s="332"/>
      <c r="FGV1" s="332"/>
      <c r="FGW1" s="332"/>
      <c r="FGX1" s="332"/>
      <c r="FGY1" s="332"/>
      <c r="FGZ1" s="332"/>
      <c r="FHA1" s="332"/>
      <c r="FHB1" s="332"/>
      <c r="FHC1" s="332"/>
      <c r="FHD1" s="332"/>
      <c r="FHE1" s="332"/>
      <c r="FHF1" s="332"/>
      <c r="FHG1" s="332"/>
      <c r="FHH1" s="332"/>
      <c r="FHI1" s="331"/>
      <c r="FHJ1" s="332"/>
      <c r="FHK1" s="332"/>
      <c r="FHL1" s="332"/>
      <c r="FHM1" s="332"/>
      <c r="FHN1" s="332"/>
      <c r="FHO1" s="332"/>
      <c r="FHP1" s="332"/>
      <c r="FHQ1" s="332"/>
      <c r="FHR1" s="332"/>
      <c r="FHS1" s="332"/>
      <c r="FHT1" s="332"/>
      <c r="FHU1" s="332"/>
      <c r="FHV1" s="332"/>
      <c r="FHW1" s="332"/>
      <c r="FHX1" s="332"/>
      <c r="FHY1" s="331"/>
      <c r="FHZ1" s="332"/>
      <c r="FIA1" s="332"/>
      <c r="FIB1" s="332"/>
      <c r="FIC1" s="332"/>
      <c r="FID1" s="332"/>
      <c r="FIE1" s="332"/>
      <c r="FIF1" s="332"/>
      <c r="FIG1" s="332"/>
      <c r="FIH1" s="332"/>
      <c r="FII1" s="332"/>
      <c r="FIJ1" s="332"/>
      <c r="FIK1" s="332"/>
      <c r="FIL1" s="332"/>
      <c r="FIM1" s="332"/>
      <c r="FIN1" s="332"/>
      <c r="FIO1" s="331"/>
      <c r="FIP1" s="332"/>
      <c r="FIQ1" s="332"/>
      <c r="FIR1" s="332"/>
      <c r="FIS1" s="332"/>
      <c r="FIT1" s="332"/>
      <c r="FIU1" s="332"/>
      <c r="FIV1" s="332"/>
      <c r="FIW1" s="332"/>
      <c r="FIX1" s="332"/>
      <c r="FIY1" s="332"/>
      <c r="FIZ1" s="332"/>
      <c r="FJA1" s="332"/>
      <c r="FJB1" s="332"/>
      <c r="FJC1" s="332"/>
      <c r="FJD1" s="332"/>
      <c r="FJE1" s="331"/>
      <c r="FJF1" s="332"/>
      <c r="FJG1" s="332"/>
      <c r="FJH1" s="332"/>
      <c r="FJI1" s="332"/>
      <c r="FJJ1" s="332"/>
      <c r="FJK1" s="332"/>
      <c r="FJL1" s="332"/>
      <c r="FJM1" s="332"/>
      <c r="FJN1" s="332"/>
      <c r="FJO1" s="332"/>
      <c r="FJP1" s="332"/>
      <c r="FJQ1" s="332"/>
      <c r="FJR1" s="332"/>
      <c r="FJS1" s="332"/>
      <c r="FJT1" s="332"/>
      <c r="FJU1" s="331"/>
      <c r="FJV1" s="332"/>
      <c r="FJW1" s="332"/>
      <c r="FJX1" s="332"/>
      <c r="FJY1" s="332"/>
      <c r="FJZ1" s="332"/>
      <c r="FKA1" s="332"/>
      <c r="FKB1" s="332"/>
      <c r="FKC1" s="332"/>
      <c r="FKD1" s="332"/>
      <c r="FKE1" s="332"/>
      <c r="FKF1" s="332"/>
      <c r="FKG1" s="332"/>
      <c r="FKH1" s="332"/>
      <c r="FKI1" s="332"/>
      <c r="FKJ1" s="332"/>
      <c r="FKK1" s="331"/>
      <c r="FKL1" s="332"/>
      <c r="FKM1" s="332"/>
      <c r="FKN1" s="332"/>
      <c r="FKO1" s="332"/>
      <c r="FKP1" s="332"/>
      <c r="FKQ1" s="332"/>
      <c r="FKR1" s="332"/>
      <c r="FKS1" s="332"/>
      <c r="FKT1" s="332"/>
      <c r="FKU1" s="332"/>
      <c r="FKV1" s="332"/>
      <c r="FKW1" s="332"/>
      <c r="FKX1" s="332"/>
      <c r="FKY1" s="332"/>
      <c r="FKZ1" s="332"/>
      <c r="FLA1" s="331"/>
      <c r="FLB1" s="332"/>
      <c r="FLC1" s="332"/>
      <c r="FLD1" s="332"/>
      <c r="FLE1" s="332"/>
      <c r="FLF1" s="332"/>
      <c r="FLG1" s="332"/>
      <c r="FLH1" s="332"/>
      <c r="FLI1" s="332"/>
      <c r="FLJ1" s="332"/>
      <c r="FLK1" s="332"/>
      <c r="FLL1" s="332"/>
      <c r="FLM1" s="332"/>
      <c r="FLN1" s="332"/>
      <c r="FLO1" s="332"/>
      <c r="FLP1" s="332"/>
      <c r="FLQ1" s="331"/>
      <c r="FLR1" s="332"/>
      <c r="FLS1" s="332"/>
      <c r="FLT1" s="332"/>
      <c r="FLU1" s="332"/>
      <c r="FLV1" s="332"/>
      <c r="FLW1" s="332"/>
      <c r="FLX1" s="332"/>
      <c r="FLY1" s="332"/>
      <c r="FLZ1" s="332"/>
      <c r="FMA1" s="332"/>
      <c r="FMB1" s="332"/>
      <c r="FMC1" s="332"/>
      <c r="FMD1" s="332"/>
      <c r="FME1" s="332"/>
      <c r="FMF1" s="332"/>
      <c r="FMG1" s="331"/>
      <c r="FMH1" s="332"/>
      <c r="FMI1" s="332"/>
      <c r="FMJ1" s="332"/>
      <c r="FMK1" s="332"/>
      <c r="FML1" s="332"/>
      <c r="FMM1" s="332"/>
      <c r="FMN1" s="332"/>
      <c r="FMO1" s="332"/>
      <c r="FMP1" s="332"/>
      <c r="FMQ1" s="332"/>
      <c r="FMR1" s="332"/>
      <c r="FMS1" s="332"/>
      <c r="FMT1" s="332"/>
      <c r="FMU1" s="332"/>
      <c r="FMV1" s="332"/>
      <c r="FMW1" s="331"/>
      <c r="FMX1" s="332"/>
      <c r="FMY1" s="332"/>
      <c r="FMZ1" s="332"/>
      <c r="FNA1" s="332"/>
      <c r="FNB1" s="332"/>
      <c r="FNC1" s="332"/>
      <c r="FND1" s="332"/>
      <c r="FNE1" s="332"/>
      <c r="FNF1" s="332"/>
      <c r="FNG1" s="332"/>
      <c r="FNH1" s="332"/>
      <c r="FNI1" s="332"/>
      <c r="FNJ1" s="332"/>
      <c r="FNK1" s="332"/>
      <c r="FNL1" s="332"/>
      <c r="FNM1" s="331"/>
      <c r="FNN1" s="332"/>
      <c r="FNO1" s="332"/>
      <c r="FNP1" s="332"/>
      <c r="FNQ1" s="332"/>
      <c r="FNR1" s="332"/>
      <c r="FNS1" s="332"/>
      <c r="FNT1" s="332"/>
      <c r="FNU1" s="332"/>
      <c r="FNV1" s="332"/>
      <c r="FNW1" s="332"/>
      <c r="FNX1" s="332"/>
      <c r="FNY1" s="332"/>
      <c r="FNZ1" s="332"/>
      <c r="FOA1" s="332"/>
      <c r="FOB1" s="332"/>
      <c r="FOC1" s="331"/>
      <c r="FOD1" s="332"/>
      <c r="FOE1" s="332"/>
      <c r="FOF1" s="332"/>
      <c r="FOG1" s="332"/>
      <c r="FOH1" s="332"/>
      <c r="FOI1" s="332"/>
      <c r="FOJ1" s="332"/>
      <c r="FOK1" s="332"/>
      <c r="FOL1" s="332"/>
      <c r="FOM1" s="332"/>
      <c r="FON1" s="332"/>
      <c r="FOO1" s="332"/>
      <c r="FOP1" s="332"/>
      <c r="FOQ1" s="332"/>
      <c r="FOR1" s="332"/>
      <c r="FOS1" s="331"/>
      <c r="FOT1" s="332"/>
      <c r="FOU1" s="332"/>
      <c r="FOV1" s="332"/>
      <c r="FOW1" s="332"/>
      <c r="FOX1" s="332"/>
      <c r="FOY1" s="332"/>
      <c r="FOZ1" s="332"/>
      <c r="FPA1" s="332"/>
      <c r="FPB1" s="332"/>
      <c r="FPC1" s="332"/>
      <c r="FPD1" s="332"/>
      <c r="FPE1" s="332"/>
      <c r="FPF1" s="332"/>
      <c r="FPG1" s="332"/>
      <c r="FPH1" s="332"/>
      <c r="FPI1" s="331"/>
      <c r="FPJ1" s="332"/>
      <c r="FPK1" s="332"/>
      <c r="FPL1" s="332"/>
      <c r="FPM1" s="332"/>
      <c r="FPN1" s="332"/>
      <c r="FPO1" s="332"/>
      <c r="FPP1" s="332"/>
      <c r="FPQ1" s="332"/>
      <c r="FPR1" s="332"/>
      <c r="FPS1" s="332"/>
      <c r="FPT1" s="332"/>
      <c r="FPU1" s="332"/>
      <c r="FPV1" s="332"/>
      <c r="FPW1" s="332"/>
      <c r="FPX1" s="332"/>
      <c r="FPY1" s="331"/>
      <c r="FPZ1" s="332"/>
      <c r="FQA1" s="332"/>
      <c r="FQB1" s="332"/>
      <c r="FQC1" s="332"/>
      <c r="FQD1" s="332"/>
      <c r="FQE1" s="332"/>
      <c r="FQF1" s="332"/>
      <c r="FQG1" s="332"/>
      <c r="FQH1" s="332"/>
      <c r="FQI1" s="332"/>
      <c r="FQJ1" s="332"/>
      <c r="FQK1" s="332"/>
      <c r="FQL1" s="332"/>
      <c r="FQM1" s="332"/>
      <c r="FQN1" s="332"/>
      <c r="FQO1" s="331"/>
      <c r="FQP1" s="332"/>
      <c r="FQQ1" s="332"/>
      <c r="FQR1" s="332"/>
      <c r="FQS1" s="332"/>
      <c r="FQT1" s="332"/>
      <c r="FQU1" s="332"/>
      <c r="FQV1" s="332"/>
      <c r="FQW1" s="332"/>
      <c r="FQX1" s="332"/>
      <c r="FQY1" s="332"/>
      <c r="FQZ1" s="332"/>
      <c r="FRA1" s="332"/>
      <c r="FRB1" s="332"/>
      <c r="FRC1" s="332"/>
      <c r="FRD1" s="332"/>
      <c r="FRE1" s="331"/>
      <c r="FRF1" s="332"/>
      <c r="FRG1" s="332"/>
      <c r="FRH1" s="332"/>
      <c r="FRI1" s="332"/>
      <c r="FRJ1" s="332"/>
      <c r="FRK1" s="332"/>
      <c r="FRL1" s="332"/>
      <c r="FRM1" s="332"/>
      <c r="FRN1" s="332"/>
      <c r="FRO1" s="332"/>
      <c r="FRP1" s="332"/>
      <c r="FRQ1" s="332"/>
      <c r="FRR1" s="332"/>
      <c r="FRS1" s="332"/>
      <c r="FRT1" s="332"/>
      <c r="FRU1" s="331"/>
      <c r="FRV1" s="332"/>
      <c r="FRW1" s="332"/>
      <c r="FRX1" s="332"/>
      <c r="FRY1" s="332"/>
      <c r="FRZ1" s="332"/>
      <c r="FSA1" s="332"/>
      <c r="FSB1" s="332"/>
      <c r="FSC1" s="332"/>
      <c r="FSD1" s="332"/>
      <c r="FSE1" s="332"/>
      <c r="FSF1" s="332"/>
      <c r="FSG1" s="332"/>
      <c r="FSH1" s="332"/>
      <c r="FSI1" s="332"/>
      <c r="FSJ1" s="332"/>
      <c r="FSK1" s="331"/>
      <c r="FSL1" s="332"/>
      <c r="FSM1" s="332"/>
      <c r="FSN1" s="332"/>
      <c r="FSO1" s="332"/>
      <c r="FSP1" s="332"/>
      <c r="FSQ1" s="332"/>
      <c r="FSR1" s="332"/>
      <c r="FSS1" s="332"/>
      <c r="FST1" s="332"/>
      <c r="FSU1" s="332"/>
      <c r="FSV1" s="332"/>
      <c r="FSW1" s="332"/>
      <c r="FSX1" s="332"/>
      <c r="FSY1" s="332"/>
      <c r="FSZ1" s="332"/>
      <c r="FTA1" s="331"/>
      <c r="FTB1" s="332"/>
      <c r="FTC1" s="332"/>
      <c r="FTD1" s="332"/>
      <c r="FTE1" s="332"/>
      <c r="FTF1" s="332"/>
      <c r="FTG1" s="332"/>
      <c r="FTH1" s="332"/>
      <c r="FTI1" s="332"/>
      <c r="FTJ1" s="332"/>
      <c r="FTK1" s="332"/>
      <c r="FTL1" s="332"/>
      <c r="FTM1" s="332"/>
      <c r="FTN1" s="332"/>
      <c r="FTO1" s="332"/>
      <c r="FTP1" s="332"/>
      <c r="FTQ1" s="331"/>
      <c r="FTR1" s="332"/>
      <c r="FTS1" s="332"/>
      <c r="FTT1" s="332"/>
      <c r="FTU1" s="332"/>
      <c r="FTV1" s="332"/>
      <c r="FTW1" s="332"/>
      <c r="FTX1" s="332"/>
      <c r="FTY1" s="332"/>
      <c r="FTZ1" s="332"/>
      <c r="FUA1" s="332"/>
      <c r="FUB1" s="332"/>
      <c r="FUC1" s="332"/>
      <c r="FUD1" s="332"/>
      <c r="FUE1" s="332"/>
      <c r="FUF1" s="332"/>
      <c r="FUG1" s="331"/>
      <c r="FUH1" s="332"/>
      <c r="FUI1" s="332"/>
      <c r="FUJ1" s="332"/>
      <c r="FUK1" s="332"/>
      <c r="FUL1" s="332"/>
      <c r="FUM1" s="332"/>
      <c r="FUN1" s="332"/>
      <c r="FUO1" s="332"/>
      <c r="FUP1" s="332"/>
      <c r="FUQ1" s="332"/>
      <c r="FUR1" s="332"/>
      <c r="FUS1" s="332"/>
      <c r="FUT1" s="332"/>
      <c r="FUU1" s="332"/>
      <c r="FUV1" s="332"/>
      <c r="FUW1" s="331"/>
      <c r="FUX1" s="332"/>
      <c r="FUY1" s="332"/>
      <c r="FUZ1" s="332"/>
      <c r="FVA1" s="332"/>
      <c r="FVB1" s="332"/>
      <c r="FVC1" s="332"/>
      <c r="FVD1" s="332"/>
      <c r="FVE1" s="332"/>
      <c r="FVF1" s="332"/>
      <c r="FVG1" s="332"/>
      <c r="FVH1" s="332"/>
      <c r="FVI1" s="332"/>
      <c r="FVJ1" s="332"/>
      <c r="FVK1" s="332"/>
      <c r="FVL1" s="332"/>
      <c r="FVM1" s="331"/>
      <c r="FVN1" s="332"/>
      <c r="FVO1" s="332"/>
      <c r="FVP1" s="332"/>
      <c r="FVQ1" s="332"/>
      <c r="FVR1" s="332"/>
      <c r="FVS1" s="332"/>
      <c r="FVT1" s="332"/>
      <c r="FVU1" s="332"/>
      <c r="FVV1" s="332"/>
      <c r="FVW1" s="332"/>
      <c r="FVX1" s="332"/>
      <c r="FVY1" s="332"/>
      <c r="FVZ1" s="332"/>
      <c r="FWA1" s="332"/>
      <c r="FWB1" s="332"/>
      <c r="FWC1" s="331"/>
      <c r="FWD1" s="332"/>
      <c r="FWE1" s="332"/>
      <c r="FWF1" s="332"/>
      <c r="FWG1" s="332"/>
      <c r="FWH1" s="332"/>
      <c r="FWI1" s="332"/>
      <c r="FWJ1" s="332"/>
      <c r="FWK1" s="332"/>
      <c r="FWL1" s="332"/>
      <c r="FWM1" s="332"/>
      <c r="FWN1" s="332"/>
      <c r="FWO1" s="332"/>
      <c r="FWP1" s="332"/>
      <c r="FWQ1" s="332"/>
      <c r="FWR1" s="332"/>
      <c r="FWS1" s="331"/>
      <c r="FWT1" s="332"/>
      <c r="FWU1" s="332"/>
      <c r="FWV1" s="332"/>
      <c r="FWW1" s="332"/>
      <c r="FWX1" s="332"/>
      <c r="FWY1" s="332"/>
      <c r="FWZ1" s="332"/>
      <c r="FXA1" s="332"/>
      <c r="FXB1" s="332"/>
      <c r="FXC1" s="332"/>
      <c r="FXD1" s="332"/>
      <c r="FXE1" s="332"/>
      <c r="FXF1" s="332"/>
      <c r="FXG1" s="332"/>
      <c r="FXH1" s="332"/>
      <c r="FXI1" s="331"/>
      <c r="FXJ1" s="332"/>
      <c r="FXK1" s="332"/>
      <c r="FXL1" s="332"/>
      <c r="FXM1" s="332"/>
      <c r="FXN1" s="332"/>
      <c r="FXO1" s="332"/>
      <c r="FXP1" s="332"/>
      <c r="FXQ1" s="332"/>
      <c r="FXR1" s="332"/>
      <c r="FXS1" s="332"/>
      <c r="FXT1" s="332"/>
      <c r="FXU1" s="332"/>
      <c r="FXV1" s="332"/>
      <c r="FXW1" s="332"/>
      <c r="FXX1" s="332"/>
      <c r="FXY1" s="331"/>
      <c r="FXZ1" s="332"/>
      <c r="FYA1" s="332"/>
      <c r="FYB1" s="332"/>
      <c r="FYC1" s="332"/>
      <c r="FYD1" s="332"/>
      <c r="FYE1" s="332"/>
      <c r="FYF1" s="332"/>
      <c r="FYG1" s="332"/>
      <c r="FYH1" s="332"/>
      <c r="FYI1" s="332"/>
      <c r="FYJ1" s="332"/>
      <c r="FYK1" s="332"/>
      <c r="FYL1" s="332"/>
      <c r="FYM1" s="332"/>
      <c r="FYN1" s="332"/>
      <c r="FYO1" s="331"/>
      <c r="FYP1" s="332"/>
      <c r="FYQ1" s="332"/>
      <c r="FYR1" s="332"/>
      <c r="FYS1" s="332"/>
      <c r="FYT1" s="332"/>
      <c r="FYU1" s="332"/>
      <c r="FYV1" s="332"/>
      <c r="FYW1" s="332"/>
      <c r="FYX1" s="332"/>
      <c r="FYY1" s="332"/>
      <c r="FYZ1" s="332"/>
      <c r="FZA1" s="332"/>
      <c r="FZB1" s="332"/>
      <c r="FZC1" s="332"/>
      <c r="FZD1" s="332"/>
      <c r="FZE1" s="331"/>
      <c r="FZF1" s="332"/>
      <c r="FZG1" s="332"/>
      <c r="FZH1" s="332"/>
      <c r="FZI1" s="332"/>
      <c r="FZJ1" s="332"/>
      <c r="FZK1" s="332"/>
      <c r="FZL1" s="332"/>
      <c r="FZM1" s="332"/>
      <c r="FZN1" s="332"/>
      <c r="FZO1" s="332"/>
      <c r="FZP1" s="332"/>
      <c r="FZQ1" s="332"/>
      <c r="FZR1" s="332"/>
      <c r="FZS1" s="332"/>
      <c r="FZT1" s="332"/>
      <c r="FZU1" s="331"/>
      <c r="FZV1" s="332"/>
      <c r="FZW1" s="332"/>
      <c r="FZX1" s="332"/>
      <c r="FZY1" s="332"/>
      <c r="FZZ1" s="332"/>
      <c r="GAA1" s="332"/>
      <c r="GAB1" s="332"/>
      <c r="GAC1" s="332"/>
      <c r="GAD1" s="332"/>
      <c r="GAE1" s="332"/>
      <c r="GAF1" s="332"/>
      <c r="GAG1" s="332"/>
      <c r="GAH1" s="332"/>
      <c r="GAI1" s="332"/>
      <c r="GAJ1" s="332"/>
      <c r="GAK1" s="331"/>
      <c r="GAL1" s="332"/>
      <c r="GAM1" s="332"/>
      <c r="GAN1" s="332"/>
      <c r="GAO1" s="332"/>
      <c r="GAP1" s="332"/>
      <c r="GAQ1" s="332"/>
      <c r="GAR1" s="332"/>
      <c r="GAS1" s="332"/>
      <c r="GAT1" s="332"/>
      <c r="GAU1" s="332"/>
      <c r="GAV1" s="332"/>
      <c r="GAW1" s="332"/>
      <c r="GAX1" s="332"/>
      <c r="GAY1" s="332"/>
      <c r="GAZ1" s="332"/>
      <c r="GBA1" s="331"/>
      <c r="GBB1" s="332"/>
      <c r="GBC1" s="332"/>
      <c r="GBD1" s="332"/>
      <c r="GBE1" s="332"/>
      <c r="GBF1" s="332"/>
      <c r="GBG1" s="332"/>
      <c r="GBH1" s="332"/>
      <c r="GBI1" s="332"/>
      <c r="GBJ1" s="332"/>
      <c r="GBK1" s="332"/>
      <c r="GBL1" s="332"/>
      <c r="GBM1" s="332"/>
      <c r="GBN1" s="332"/>
      <c r="GBO1" s="332"/>
      <c r="GBP1" s="332"/>
      <c r="GBQ1" s="331"/>
      <c r="GBR1" s="332"/>
      <c r="GBS1" s="332"/>
      <c r="GBT1" s="332"/>
      <c r="GBU1" s="332"/>
      <c r="GBV1" s="332"/>
      <c r="GBW1" s="332"/>
      <c r="GBX1" s="332"/>
      <c r="GBY1" s="332"/>
      <c r="GBZ1" s="332"/>
      <c r="GCA1" s="332"/>
      <c r="GCB1" s="332"/>
      <c r="GCC1" s="332"/>
      <c r="GCD1" s="332"/>
      <c r="GCE1" s="332"/>
      <c r="GCF1" s="332"/>
      <c r="GCG1" s="331"/>
      <c r="GCH1" s="332"/>
      <c r="GCI1" s="332"/>
      <c r="GCJ1" s="332"/>
      <c r="GCK1" s="332"/>
      <c r="GCL1" s="332"/>
      <c r="GCM1" s="332"/>
      <c r="GCN1" s="332"/>
      <c r="GCO1" s="332"/>
      <c r="GCP1" s="332"/>
      <c r="GCQ1" s="332"/>
      <c r="GCR1" s="332"/>
      <c r="GCS1" s="332"/>
      <c r="GCT1" s="332"/>
      <c r="GCU1" s="332"/>
      <c r="GCV1" s="332"/>
      <c r="GCW1" s="331"/>
      <c r="GCX1" s="332"/>
      <c r="GCY1" s="332"/>
      <c r="GCZ1" s="332"/>
      <c r="GDA1" s="332"/>
      <c r="GDB1" s="332"/>
      <c r="GDC1" s="332"/>
      <c r="GDD1" s="332"/>
      <c r="GDE1" s="332"/>
      <c r="GDF1" s="332"/>
      <c r="GDG1" s="332"/>
      <c r="GDH1" s="332"/>
      <c r="GDI1" s="332"/>
      <c r="GDJ1" s="332"/>
      <c r="GDK1" s="332"/>
      <c r="GDL1" s="332"/>
      <c r="GDM1" s="331"/>
      <c r="GDN1" s="332"/>
      <c r="GDO1" s="332"/>
      <c r="GDP1" s="332"/>
      <c r="GDQ1" s="332"/>
      <c r="GDR1" s="332"/>
      <c r="GDS1" s="332"/>
      <c r="GDT1" s="332"/>
      <c r="GDU1" s="332"/>
      <c r="GDV1" s="332"/>
      <c r="GDW1" s="332"/>
      <c r="GDX1" s="332"/>
      <c r="GDY1" s="332"/>
      <c r="GDZ1" s="332"/>
      <c r="GEA1" s="332"/>
      <c r="GEB1" s="332"/>
      <c r="GEC1" s="331"/>
      <c r="GED1" s="332"/>
      <c r="GEE1" s="332"/>
      <c r="GEF1" s="332"/>
      <c r="GEG1" s="332"/>
      <c r="GEH1" s="332"/>
      <c r="GEI1" s="332"/>
      <c r="GEJ1" s="332"/>
      <c r="GEK1" s="332"/>
      <c r="GEL1" s="332"/>
      <c r="GEM1" s="332"/>
      <c r="GEN1" s="332"/>
      <c r="GEO1" s="332"/>
      <c r="GEP1" s="332"/>
      <c r="GEQ1" s="332"/>
      <c r="GER1" s="332"/>
      <c r="GES1" s="331"/>
      <c r="GET1" s="332"/>
      <c r="GEU1" s="332"/>
      <c r="GEV1" s="332"/>
      <c r="GEW1" s="332"/>
      <c r="GEX1" s="332"/>
      <c r="GEY1" s="332"/>
      <c r="GEZ1" s="332"/>
      <c r="GFA1" s="332"/>
      <c r="GFB1" s="332"/>
      <c r="GFC1" s="332"/>
      <c r="GFD1" s="332"/>
      <c r="GFE1" s="332"/>
      <c r="GFF1" s="332"/>
      <c r="GFG1" s="332"/>
      <c r="GFH1" s="332"/>
      <c r="GFI1" s="331"/>
      <c r="GFJ1" s="332"/>
      <c r="GFK1" s="332"/>
      <c r="GFL1" s="332"/>
      <c r="GFM1" s="332"/>
      <c r="GFN1" s="332"/>
      <c r="GFO1" s="332"/>
      <c r="GFP1" s="332"/>
      <c r="GFQ1" s="332"/>
      <c r="GFR1" s="332"/>
      <c r="GFS1" s="332"/>
      <c r="GFT1" s="332"/>
      <c r="GFU1" s="332"/>
      <c r="GFV1" s="332"/>
      <c r="GFW1" s="332"/>
      <c r="GFX1" s="332"/>
      <c r="GFY1" s="331"/>
      <c r="GFZ1" s="332"/>
      <c r="GGA1" s="332"/>
      <c r="GGB1" s="332"/>
      <c r="GGC1" s="332"/>
      <c r="GGD1" s="332"/>
      <c r="GGE1" s="332"/>
      <c r="GGF1" s="332"/>
      <c r="GGG1" s="332"/>
      <c r="GGH1" s="332"/>
      <c r="GGI1" s="332"/>
      <c r="GGJ1" s="332"/>
      <c r="GGK1" s="332"/>
      <c r="GGL1" s="332"/>
      <c r="GGM1" s="332"/>
      <c r="GGN1" s="332"/>
      <c r="GGO1" s="331"/>
      <c r="GGP1" s="332"/>
      <c r="GGQ1" s="332"/>
      <c r="GGR1" s="332"/>
      <c r="GGS1" s="332"/>
      <c r="GGT1" s="332"/>
      <c r="GGU1" s="332"/>
      <c r="GGV1" s="332"/>
      <c r="GGW1" s="332"/>
      <c r="GGX1" s="332"/>
      <c r="GGY1" s="332"/>
      <c r="GGZ1" s="332"/>
      <c r="GHA1" s="332"/>
      <c r="GHB1" s="332"/>
      <c r="GHC1" s="332"/>
      <c r="GHD1" s="332"/>
      <c r="GHE1" s="331"/>
      <c r="GHF1" s="332"/>
      <c r="GHG1" s="332"/>
      <c r="GHH1" s="332"/>
      <c r="GHI1" s="332"/>
      <c r="GHJ1" s="332"/>
      <c r="GHK1" s="332"/>
      <c r="GHL1" s="332"/>
      <c r="GHM1" s="332"/>
      <c r="GHN1" s="332"/>
      <c r="GHO1" s="332"/>
      <c r="GHP1" s="332"/>
      <c r="GHQ1" s="332"/>
      <c r="GHR1" s="332"/>
      <c r="GHS1" s="332"/>
      <c r="GHT1" s="332"/>
      <c r="GHU1" s="331"/>
      <c r="GHV1" s="332"/>
      <c r="GHW1" s="332"/>
      <c r="GHX1" s="332"/>
      <c r="GHY1" s="332"/>
      <c r="GHZ1" s="332"/>
      <c r="GIA1" s="332"/>
      <c r="GIB1" s="332"/>
      <c r="GIC1" s="332"/>
      <c r="GID1" s="332"/>
      <c r="GIE1" s="332"/>
      <c r="GIF1" s="332"/>
      <c r="GIG1" s="332"/>
      <c r="GIH1" s="332"/>
      <c r="GII1" s="332"/>
      <c r="GIJ1" s="332"/>
      <c r="GIK1" s="331"/>
      <c r="GIL1" s="332"/>
      <c r="GIM1" s="332"/>
      <c r="GIN1" s="332"/>
      <c r="GIO1" s="332"/>
      <c r="GIP1" s="332"/>
      <c r="GIQ1" s="332"/>
      <c r="GIR1" s="332"/>
      <c r="GIS1" s="332"/>
      <c r="GIT1" s="332"/>
      <c r="GIU1" s="332"/>
      <c r="GIV1" s="332"/>
      <c r="GIW1" s="332"/>
      <c r="GIX1" s="332"/>
      <c r="GIY1" s="332"/>
      <c r="GIZ1" s="332"/>
      <c r="GJA1" s="331"/>
      <c r="GJB1" s="332"/>
      <c r="GJC1" s="332"/>
      <c r="GJD1" s="332"/>
      <c r="GJE1" s="332"/>
      <c r="GJF1" s="332"/>
      <c r="GJG1" s="332"/>
      <c r="GJH1" s="332"/>
      <c r="GJI1" s="332"/>
      <c r="GJJ1" s="332"/>
      <c r="GJK1" s="332"/>
      <c r="GJL1" s="332"/>
      <c r="GJM1" s="332"/>
      <c r="GJN1" s="332"/>
      <c r="GJO1" s="332"/>
      <c r="GJP1" s="332"/>
      <c r="GJQ1" s="331"/>
      <c r="GJR1" s="332"/>
      <c r="GJS1" s="332"/>
      <c r="GJT1" s="332"/>
      <c r="GJU1" s="332"/>
      <c r="GJV1" s="332"/>
      <c r="GJW1" s="332"/>
      <c r="GJX1" s="332"/>
      <c r="GJY1" s="332"/>
      <c r="GJZ1" s="332"/>
      <c r="GKA1" s="332"/>
      <c r="GKB1" s="332"/>
      <c r="GKC1" s="332"/>
      <c r="GKD1" s="332"/>
      <c r="GKE1" s="332"/>
      <c r="GKF1" s="332"/>
      <c r="GKG1" s="331"/>
      <c r="GKH1" s="332"/>
      <c r="GKI1" s="332"/>
      <c r="GKJ1" s="332"/>
      <c r="GKK1" s="332"/>
      <c r="GKL1" s="332"/>
      <c r="GKM1" s="332"/>
      <c r="GKN1" s="332"/>
      <c r="GKO1" s="332"/>
      <c r="GKP1" s="332"/>
      <c r="GKQ1" s="332"/>
      <c r="GKR1" s="332"/>
      <c r="GKS1" s="332"/>
      <c r="GKT1" s="332"/>
      <c r="GKU1" s="332"/>
      <c r="GKV1" s="332"/>
      <c r="GKW1" s="331"/>
      <c r="GKX1" s="332"/>
      <c r="GKY1" s="332"/>
      <c r="GKZ1" s="332"/>
      <c r="GLA1" s="332"/>
      <c r="GLB1" s="332"/>
      <c r="GLC1" s="332"/>
      <c r="GLD1" s="332"/>
      <c r="GLE1" s="332"/>
      <c r="GLF1" s="332"/>
      <c r="GLG1" s="332"/>
      <c r="GLH1" s="332"/>
      <c r="GLI1" s="332"/>
      <c r="GLJ1" s="332"/>
      <c r="GLK1" s="332"/>
      <c r="GLL1" s="332"/>
      <c r="GLM1" s="331"/>
      <c r="GLN1" s="332"/>
      <c r="GLO1" s="332"/>
      <c r="GLP1" s="332"/>
      <c r="GLQ1" s="332"/>
      <c r="GLR1" s="332"/>
      <c r="GLS1" s="332"/>
      <c r="GLT1" s="332"/>
      <c r="GLU1" s="332"/>
      <c r="GLV1" s="332"/>
      <c r="GLW1" s="332"/>
      <c r="GLX1" s="332"/>
      <c r="GLY1" s="332"/>
      <c r="GLZ1" s="332"/>
      <c r="GMA1" s="332"/>
      <c r="GMB1" s="332"/>
      <c r="GMC1" s="331"/>
      <c r="GMD1" s="332"/>
      <c r="GME1" s="332"/>
      <c r="GMF1" s="332"/>
      <c r="GMG1" s="332"/>
      <c r="GMH1" s="332"/>
      <c r="GMI1" s="332"/>
      <c r="GMJ1" s="332"/>
      <c r="GMK1" s="332"/>
      <c r="GML1" s="332"/>
      <c r="GMM1" s="332"/>
      <c r="GMN1" s="332"/>
      <c r="GMO1" s="332"/>
      <c r="GMP1" s="332"/>
      <c r="GMQ1" s="332"/>
      <c r="GMR1" s="332"/>
      <c r="GMS1" s="331"/>
      <c r="GMT1" s="332"/>
      <c r="GMU1" s="332"/>
      <c r="GMV1" s="332"/>
      <c r="GMW1" s="332"/>
      <c r="GMX1" s="332"/>
      <c r="GMY1" s="332"/>
      <c r="GMZ1" s="332"/>
      <c r="GNA1" s="332"/>
      <c r="GNB1" s="332"/>
      <c r="GNC1" s="332"/>
      <c r="GND1" s="332"/>
      <c r="GNE1" s="332"/>
      <c r="GNF1" s="332"/>
      <c r="GNG1" s="332"/>
      <c r="GNH1" s="332"/>
      <c r="GNI1" s="331"/>
      <c r="GNJ1" s="332"/>
      <c r="GNK1" s="332"/>
      <c r="GNL1" s="332"/>
      <c r="GNM1" s="332"/>
      <c r="GNN1" s="332"/>
      <c r="GNO1" s="332"/>
      <c r="GNP1" s="332"/>
      <c r="GNQ1" s="332"/>
      <c r="GNR1" s="332"/>
      <c r="GNS1" s="332"/>
      <c r="GNT1" s="332"/>
      <c r="GNU1" s="332"/>
      <c r="GNV1" s="332"/>
      <c r="GNW1" s="332"/>
      <c r="GNX1" s="332"/>
      <c r="GNY1" s="331"/>
      <c r="GNZ1" s="332"/>
      <c r="GOA1" s="332"/>
      <c r="GOB1" s="332"/>
      <c r="GOC1" s="332"/>
      <c r="GOD1" s="332"/>
      <c r="GOE1" s="332"/>
      <c r="GOF1" s="332"/>
      <c r="GOG1" s="332"/>
      <c r="GOH1" s="332"/>
      <c r="GOI1" s="332"/>
      <c r="GOJ1" s="332"/>
      <c r="GOK1" s="332"/>
      <c r="GOL1" s="332"/>
      <c r="GOM1" s="332"/>
      <c r="GON1" s="332"/>
      <c r="GOO1" s="331"/>
      <c r="GOP1" s="332"/>
      <c r="GOQ1" s="332"/>
      <c r="GOR1" s="332"/>
      <c r="GOS1" s="332"/>
      <c r="GOT1" s="332"/>
      <c r="GOU1" s="332"/>
      <c r="GOV1" s="332"/>
      <c r="GOW1" s="332"/>
      <c r="GOX1" s="332"/>
      <c r="GOY1" s="332"/>
      <c r="GOZ1" s="332"/>
      <c r="GPA1" s="332"/>
      <c r="GPB1" s="332"/>
      <c r="GPC1" s="332"/>
      <c r="GPD1" s="332"/>
      <c r="GPE1" s="331"/>
      <c r="GPF1" s="332"/>
      <c r="GPG1" s="332"/>
      <c r="GPH1" s="332"/>
      <c r="GPI1" s="332"/>
      <c r="GPJ1" s="332"/>
      <c r="GPK1" s="332"/>
      <c r="GPL1" s="332"/>
      <c r="GPM1" s="332"/>
      <c r="GPN1" s="332"/>
      <c r="GPO1" s="332"/>
      <c r="GPP1" s="332"/>
      <c r="GPQ1" s="332"/>
      <c r="GPR1" s="332"/>
      <c r="GPS1" s="332"/>
      <c r="GPT1" s="332"/>
      <c r="GPU1" s="331"/>
      <c r="GPV1" s="332"/>
      <c r="GPW1" s="332"/>
      <c r="GPX1" s="332"/>
      <c r="GPY1" s="332"/>
      <c r="GPZ1" s="332"/>
      <c r="GQA1" s="332"/>
      <c r="GQB1" s="332"/>
      <c r="GQC1" s="332"/>
      <c r="GQD1" s="332"/>
      <c r="GQE1" s="332"/>
      <c r="GQF1" s="332"/>
      <c r="GQG1" s="332"/>
      <c r="GQH1" s="332"/>
      <c r="GQI1" s="332"/>
      <c r="GQJ1" s="332"/>
      <c r="GQK1" s="331"/>
      <c r="GQL1" s="332"/>
      <c r="GQM1" s="332"/>
      <c r="GQN1" s="332"/>
      <c r="GQO1" s="332"/>
      <c r="GQP1" s="332"/>
      <c r="GQQ1" s="332"/>
      <c r="GQR1" s="332"/>
      <c r="GQS1" s="332"/>
      <c r="GQT1" s="332"/>
      <c r="GQU1" s="332"/>
      <c r="GQV1" s="332"/>
      <c r="GQW1" s="332"/>
      <c r="GQX1" s="332"/>
      <c r="GQY1" s="332"/>
      <c r="GQZ1" s="332"/>
      <c r="GRA1" s="331"/>
      <c r="GRB1" s="332"/>
      <c r="GRC1" s="332"/>
      <c r="GRD1" s="332"/>
      <c r="GRE1" s="332"/>
      <c r="GRF1" s="332"/>
      <c r="GRG1" s="332"/>
      <c r="GRH1" s="332"/>
      <c r="GRI1" s="332"/>
      <c r="GRJ1" s="332"/>
      <c r="GRK1" s="332"/>
      <c r="GRL1" s="332"/>
      <c r="GRM1" s="332"/>
      <c r="GRN1" s="332"/>
      <c r="GRO1" s="332"/>
      <c r="GRP1" s="332"/>
      <c r="GRQ1" s="331"/>
      <c r="GRR1" s="332"/>
      <c r="GRS1" s="332"/>
      <c r="GRT1" s="332"/>
      <c r="GRU1" s="332"/>
      <c r="GRV1" s="332"/>
      <c r="GRW1" s="332"/>
      <c r="GRX1" s="332"/>
      <c r="GRY1" s="332"/>
      <c r="GRZ1" s="332"/>
      <c r="GSA1" s="332"/>
      <c r="GSB1" s="332"/>
      <c r="GSC1" s="332"/>
      <c r="GSD1" s="332"/>
      <c r="GSE1" s="332"/>
      <c r="GSF1" s="332"/>
      <c r="GSG1" s="331"/>
      <c r="GSH1" s="332"/>
      <c r="GSI1" s="332"/>
      <c r="GSJ1" s="332"/>
      <c r="GSK1" s="332"/>
      <c r="GSL1" s="332"/>
      <c r="GSM1" s="332"/>
      <c r="GSN1" s="332"/>
      <c r="GSO1" s="332"/>
      <c r="GSP1" s="332"/>
      <c r="GSQ1" s="332"/>
      <c r="GSR1" s="332"/>
      <c r="GSS1" s="332"/>
      <c r="GST1" s="332"/>
      <c r="GSU1" s="332"/>
      <c r="GSV1" s="332"/>
      <c r="GSW1" s="331"/>
      <c r="GSX1" s="332"/>
      <c r="GSY1" s="332"/>
      <c r="GSZ1" s="332"/>
      <c r="GTA1" s="332"/>
      <c r="GTB1" s="332"/>
      <c r="GTC1" s="332"/>
      <c r="GTD1" s="332"/>
      <c r="GTE1" s="332"/>
      <c r="GTF1" s="332"/>
      <c r="GTG1" s="332"/>
      <c r="GTH1" s="332"/>
      <c r="GTI1" s="332"/>
      <c r="GTJ1" s="332"/>
      <c r="GTK1" s="332"/>
      <c r="GTL1" s="332"/>
      <c r="GTM1" s="331"/>
      <c r="GTN1" s="332"/>
      <c r="GTO1" s="332"/>
      <c r="GTP1" s="332"/>
      <c r="GTQ1" s="332"/>
      <c r="GTR1" s="332"/>
      <c r="GTS1" s="332"/>
      <c r="GTT1" s="332"/>
      <c r="GTU1" s="332"/>
      <c r="GTV1" s="332"/>
      <c r="GTW1" s="332"/>
      <c r="GTX1" s="332"/>
      <c r="GTY1" s="332"/>
      <c r="GTZ1" s="332"/>
      <c r="GUA1" s="332"/>
      <c r="GUB1" s="332"/>
      <c r="GUC1" s="331"/>
      <c r="GUD1" s="332"/>
      <c r="GUE1" s="332"/>
      <c r="GUF1" s="332"/>
      <c r="GUG1" s="332"/>
      <c r="GUH1" s="332"/>
      <c r="GUI1" s="332"/>
      <c r="GUJ1" s="332"/>
      <c r="GUK1" s="332"/>
      <c r="GUL1" s="332"/>
      <c r="GUM1" s="332"/>
      <c r="GUN1" s="332"/>
      <c r="GUO1" s="332"/>
      <c r="GUP1" s="332"/>
      <c r="GUQ1" s="332"/>
      <c r="GUR1" s="332"/>
      <c r="GUS1" s="331"/>
      <c r="GUT1" s="332"/>
      <c r="GUU1" s="332"/>
      <c r="GUV1" s="332"/>
      <c r="GUW1" s="332"/>
      <c r="GUX1" s="332"/>
      <c r="GUY1" s="332"/>
      <c r="GUZ1" s="332"/>
      <c r="GVA1" s="332"/>
      <c r="GVB1" s="332"/>
      <c r="GVC1" s="332"/>
      <c r="GVD1" s="332"/>
      <c r="GVE1" s="332"/>
      <c r="GVF1" s="332"/>
      <c r="GVG1" s="332"/>
      <c r="GVH1" s="332"/>
      <c r="GVI1" s="331"/>
      <c r="GVJ1" s="332"/>
      <c r="GVK1" s="332"/>
      <c r="GVL1" s="332"/>
      <c r="GVM1" s="332"/>
      <c r="GVN1" s="332"/>
      <c r="GVO1" s="332"/>
      <c r="GVP1" s="332"/>
      <c r="GVQ1" s="332"/>
      <c r="GVR1" s="332"/>
      <c r="GVS1" s="332"/>
      <c r="GVT1" s="332"/>
      <c r="GVU1" s="332"/>
      <c r="GVV1" s="332"/>
      <c r="GVW1" s="332"/>
      <c r="GVX1" s="332"/>
      <c r="GVY1" s="331"/>
      <c r="GVZ1" s="332"/>
      <c r="GWA1" s="332"/>
      <c r="GWB1" s="332"/>
      <c r="GWC1" s="332"/>
      <c r="GWD1" s="332"/>
      <c r="GWE1" s="332"/>
      <c r="GWF1" s="332"/>
      <c r="GWG1" s="332"/>
      <c r="GWH1" s="332"/>
      <c r="GWI1" s="332"/>
      <c r="GWJ1" s="332"/>
      <c r="GWK1" s="332"/>
      <c r="GWL1" s="332"/>
      <c r="GWM1" s="332"/>
      <c r="GWN1" s="332"/>
      <c r="GWO1" s="331"/>
      <c r="GWP1" s="332"/>
      <c r="GWQ1" s="332"/>
      <c r="GWR1" s="332"/>
      <c r="GWS1" s="332"/>
      <c r="GWT1" s="332"/>
      <c r="GWU1" s="332"/>
      <c r="GWV1" s="332"/>
      <c r="GWW1" s="332"/>
      <c r="GWX1" s="332"/>
      <c r="GWY1" s="332"/>
      <c r="GWZ1" s="332"/>
      <c r="GXA1" s="332"/>
      <c r="GXB1" s="332"/>
      <c r="GXC1" s="332"/>
      <c r="GXD1" s="332"/>
      <c r="GXE1" s="331"/>
      <c r="GXF1" s="332"/>
      <c r="GXG1" s="332"/>
      <c r="GXH1" s="332"/>
      <c r="GXI1" s="332"/>
      <c r="GXJ1" s="332"/>
      <c r="GXK1" s="332"/>
      <c r="GXL1" s="332"/>
      <c r="GXM1" s="332"/>
      <c r="GXN1" s="332"/>
      <c r="GXO1" s="332"/>
      <c r="GXP1" s="332"/>
      <c r="GXQ1" s="332"/>
      <c r="GXR1" s="332"/>
      <c r="GXS1" s="332"/>
      <c r="GXT1" s="332"/>
      <c r="GXU1" s="331"/>
      <c r="GXV1" s="332"/>
      <c r="GXW1" s="332"/>
      <c r="GXX1" s="332"/>
      <c r="GXY1" s="332"/>
      <c r="GXZ1" s="332"/>
      <c r="GYA1" s="332"/>
      <c r="GYB1" s="332"/>
      <c r="GYC1" s="332"/>
      <c r="GYD1" s="332"/>
      <c r="GYE1" s="332"/>
      <c r="GYF1" s="332"/>
      <c r="GYG1" s="332"/>
      <c r="GYH1" s="332"/>
      <c r="GYI1" s="332"/>
      <c r="GYJ1" s="332"/>
      <c r="GYK1" s="331"/>
      <c r="GYL1" s="332"/>
      <c r="GYM1" s="332"/>
      <c r="GYN1" s="332"/>
      <c r="GYO1" s="332"/>
      <c r="GYP1" s="332"/>
      <c r="GYQ1" s="332"/>
      <c r="GYR1" s="332"/>
      <c r="GYS1" s="332"/>
      <c r="GYT1" s="332"/>
      <c r="GYU1" s="332"/>
      <c r="GYV1" s="332"/>
      <c r="GYW1" s="332"/>
      <c r="GYX1" s="332"/>
      <c r="GYY1" s="332"/>
      <c r="GYZ1" s="332"/>
      <c r="GZA1" s="331"/>
      <c r="GZB1" s="332"/>
      <c r="GZC1" s="332"/>
      <c r="GZD1" s="332"/>
      <c r="GZE1" s="332"/>
      <c r="GZF1" s="332"/>
      <c r="GZG1" s="332"/>
      <c r="GZH1" s="332"/>
      <c r="GZI1" s="332"/>
      <c r="GZJ1" s="332"/>
      <c r="GZK1" s="332"/>
      <c r="GZL1" s="332"/>
      <c r="GZM1" s="332"/>
      <c r="GZN1" s="332"/>
      <c r="GZO1" s="332"/>
      <c r="GZP1" s="332"/>
      <c r="GZQ1" s="331"/>
      <c r="GZR1" s="332"/>
      <c r="GZS1" s="332"/>
      <c r="GZT1" s="332"/>
      <c r="GZU1" s="332"/>
      <c r="GZV1" s="332"/>
      <c r="GZW1" s="332"/>
      <c r="GZX1" s="332"/>
      <c r="GZY1" s="332"/>
      <c r="GZZ1" s="332"/>
      <c r="HAA1" s="332"/>
      <c r="HAB1" s="332"/>
      <c r="HAC1" s="332"/>
      <c r="HAD1" s="332"/>
      <c r="HAE1" s="332"/>
      <c r="HAF1" s="332"/>
      <c r="HAG1" s="331"/>
      <c r="HAH1" s="332"/>
      <c r="HAI1" s="332"/>
      <c r="HAJ1" s="332"/>
      <c r="HAK1" s="332"/>
      <c r="HAL1" s="332"/>
      <c r="HAM1" s="332"/>
      <c r="HAN1" s="332"/>
      <c r="HAO1" s="332"/>
      <c r="HAP1" s="332"/>
      <c r="HAQ1" s="332"/>
      <c r="HAR1" s="332"/>
      <c r="HAS1" s="332"/>
      <c r="HAT1" s="332"/>
      <c r="HAU1" s="332"/>
      <c r="HAV1" s="332"/>
      <c r="HAW1" s="331"/>
      <c r="HAX1" s="332"/>
      <c r="HAY1" s="332"/>
      <c r="HAZ1" s="332"/>
      <c r="HBA1" s="332"/>
      <c r="HBB1" s="332"/>
      <c r="HBC1" s="332"/>
      <c r="HBD1" s="332"/>
      <c r="HBE1" s="332"/>
      <c r="HBF1" s="332"/>
      <c r="HBG1" s="332"/>
      <c r="HBH1" s="332"/>
      <c r="HBI1" s="332"/>
      <c r="HBJ1" s="332"/>
      <c r="HBK1" s="332"/>
      <c r="HBL1" s="332"/>
      <c r="HBM1" s="331"/>
      <c r="HBN1" s="332"/>
      <c r="HBO1" s="332"/>
      <c r="HBP1" s="332"/>
      <c r="HBQ1" s="332"/>
      <c r="HBR1" s="332"/>
      <c r="HBS1" s="332"/>
      <c r="HBT1" s="332"/>
      <c r="HBU1" s="332"/>
      <c r="HBV1" s="332"/>
      <c r="HBW1" s="332"/>
      <c r="HBX1" s="332"/>
      <c r="HBY1" s="332"/>
      <c r="HBZ1" s="332"/>
      <c r="HCA1" s="332"/>
      <c r="HCB1" s="332"/>
      <c r="HCC1" s="331"/>
      <c r="HCD1" s="332"/>
      <c r="HCE1" s="332"/>
      <c r="HCF1" s="332"/>
      <c r="HCG1" s="332"/>
      <c r="HCH1" s="332"/>
      <c r="HCI1" s="332"/>
      <c r="HCJ1" s="332"/>
      <c r="HCK1" s="332"/>
      <c r="HCL1" s="332"/>
      <c r="HCM1" s="332"/>
      <c r="HCN1" s="332"/>
      <c r="HCO1" s="332"/>
      <c r="HCP1" s="332"/>
      <c r="HCQ1" s="332"/>
      <c r="HCR1" s="332"/>
      <c r="HCS1" s="331"/>
      <c r="HCT1" s="332"/>
      <c r="HCU1" s="332"/>
      <c r="HCV1" s="332"/>
      <c r="HCW1" s="332"/>
      <c r="HCX1" s="332"/>
      <c r="HCY1" s="332"/>
      <c r="HCZ1" s="332"/>
      <c r="HDA1" s="332"/>
      <c r="HDB1" s="332"/>
      <c r="HDC1" s="332"/>
      <c r="HDD1" s="332"/>
      <c r="HDE1" s="332"/>
      <c r="HDF1" s="332"/>
      <c r="HDG1" s="332"/>
      <c r="HDH1" s="332"/>
      <c r="HDI1" s="331"/>
      <c r="HDJ1" s="332"/>
      <c r="HDK1" s="332"/>
      <c r="HDL1" s="332"/>
      <c r="HDM1" s="332"/>
      <c r="HDN1" s="332"/>
      <c r="HDO1" s="332"/>
      <c r="HDP1" s="332"/>
      <c r="HDQ1" s="332"/>
      <c r="HDR1" s="332"/>
      <c r="HDS1" s="332"/>
      <c r="HDT1" s="332"/>
      <c r="HDU1" s="332"/>
      <c r="HDV1" s="332"/>
      <c r="HDW1" s="332"/>
      <c r="HDX1" s="332"/>
      <c r="HDY1" s="331"/>
      <c r="HDZ1" s="332"/>
      <c r="HEA1" s="332"/>
      <c r="HEB1" s="332"/>
      <c r="HEC1" s="332"/>
      <c r="HED1" s="332"/>
      <c r="HEE1" s="332"/>
      <c r="HEF1" s="332"/>
      <c r="HEG1" s="332"/>
      <c r="HEH1" s="332"/>
      <c r="HEI1" s="332"/>
      <c r="HEJ1" s="332"/>
      <c r="HEK1" s="332"/>
      <c r="HEL1" s="332"/>
      <c r="HEM1" s="332"/>
      <c r="HEN1" s="332"/>
      <c r="HEO1" s="331"/>
      <c r="HEP1" s="332"/>
      <c r="HEQ1" s="332"/>
      <c r="HER1" s="332"/>
      <c r="HES1" s="332"/>
      <c r="HET1" s="332"/>
      <c r="HEU1" s="332"/>
      <c r="HEV1" s="332"/>
      <c r="HEW1" s="332"/>
      <c r="HEX1" s="332"/>
      <c r="HEY1" s="332"/>
      <c r="HEZ1" s="332"/>
      <c r="HFA1" s="332"/>
      <c r="HFB1" s="332"/>
      <c r="HFC1" s="332"/>
      <c r="HFD1" s="332"/>
      <c r="HFE1" s="331"/>
      <c r="HFF1" s="332"/>
      <c r="HFG1" s="332"/>
      <c r="HFH1" s="332"/>
      <c r="HFI1" s="332"/>
      <c r="HFJ1" s="332"/>
      <c r="HFK1" s="332"/>
      <c r="HFL1" s="332"/>
      <c r="HFM1" s="332"/>
      <c r="HFN1" s="332"/>
      <c r="HFO1" s="332"/>
      <c r="HFP1" s="332"/>
      <c r="HFQ1" s="332"/>
      <c r="HFR1" s="332"/>
      <c r="HFS1" s="332"/>
      <c r="HFT1" s="332"/>
      <c r="HFU1" s="331"/>
      <c r="HFV1" s="332"/>
      <c r="HFW1" s="332"/>
      <c r="HFX1" s="332"/>
      <c r="HFY1" s="332"/>
      <c r="HFZ1" s="332"/>
      <c r="HGA1" s="332"/>
      <c r="HGB1" s="332"/>
      <c r="HGC1" s="332"/>
      <c r="HGD1" s="332"/>
      <c r="HGE1" s="332"/>
      <c r="HGF1" s="332"/>
      <c r="HGG1" s="332"/>
      <c r="HGH1" s="332"/>
      <c r="HGI1" s="332"/>
      <c r="HGJ1" s="332"/>
      <c r="HGK1" s="331"/>
      <c r="HGL1" s="332"/>
      <c r="HGM1" s="332"/>
      <c r="HGN1" s="332"/>
      <c r="HGO1" s="332"/>
      <c r="HGP1" s="332"/>
      <c r="HGQ1" s="332"/>
      <c r="HGR1" s="332"/>
      <c r="HGS1" s="332"/>
      <c r="HGT1" s="332"/>
      <c r="HGU1" s="332"/>
      <c r="HGV1" s="332"/>
      <c r="HGW1" s="332"/>
      <c r="HGX1" s="332"/>
      <c r="HGY1" s="332"/>
      <c r="HGZ1" s="332"/>
      <c r="HHA1" s="331"/>
      <c r="HHB1" s="332"/>
      <c r="HHC1" s="332"/>
      <c r="HHD1" s="332"/>
      <c r="HHE1" s="332"/>
      <c r="HHF1" s="332"/>
      <c r="HHG1" s="332"/>
      <c r="HHH1" s="332"/>
      <c r="HHI1" s="332"/>
      <c r="HHJ1" s="332"/>
      <c r="HHK1" s="332"/>
      <c r="HHL1" s="332"/>
      <c r="HHM1" s="332"/>
      <c r="HHN1" s="332"/>
      <c r="HHO1" s="332"/>
      <c r="HHP1" s="332"/>
      <c r="HHQ1" s="331"/>
      <c r="HHR1" s="332"/>
      <c r="HHS1" s="332"/>
      <c r="HHT1" s="332"/>
      <c r="HHU1" s="332"/>
      <c r="HHV1" s="332"/>
      <c r="HHW1" s="332"/>
      <c r="HHX1" s="332"/>
      <c r="HHY1" s="332"/>
      <c r="HHZ1" s="332"/>
      <c r="HIA1" s="332"/>
      <c r="HIB1" s="332"/>
      <c r="HIC1" s="332"/>
      <c r="HID1" s="332"/>
      <c r="HIE1" s="332"/>
      <c r="HIF1" s="332"/>
      <c r="HIG1" s="331"/>
      <c r="HIH1" s="332"/>
      <c r="HII1" s="332"/>
      <c r="HIJ1" s="332"/>
      <c r="HIK1" s="332"/>
      <c r="HIL1" s="332"/>
      <c r="HIM1" s="332"/>
      <c r="HIN1" s="332"/>
      <c r="HIO1" s="332"/>
      <c r="HIP1" s="332"/>
      <c r="HIQ1" s="332"/>
      <c r="HIR1" s="332"/>
      <c r="HIS1" s="332"/>
      <c r="HIT1" s="332"/>
      <c r="HIU1" s="332"/>
      <c r="HIV1" s="332"/>
      <c r="HIW1" s="331"/>
      <c r="HIX1" s="332"/>
      <c r="HIY1" s="332"/>
      <c r="HIZ1" s="332"/>
      <c r="HJA1" s="332"/>
      <c r="HJB1" s="332"/>
      <c r="HJC1" s="332"/>
      <c r="HJD1" s="332"/>
      <c r="HJE1" s="332"/>
      <c r="HJF1" s="332"/>
      <c r="HJG1" s="332"/>
      <c r="HJH1" s="332"/>
      <c r="HJI1" s="332"/>
      <c r="HJJ1" s="332"/>
      <c r="HJK1" s="332"/>
      <c r="HJL1" s="332"/>
      <c r="HJM1" s="331"/>
      <c r="HJN1" s="332"/>
      <c r="HJO1" s="332"/>
      <c r="HJP1" s="332"/>
      <c r="HJQ1" s="332"/>
      <c r="HJR1" s="332"/>
      <c r="HJS1" s="332"/>
      <c r="HJT1" s="332"/>
      <c r="HJU1" s="332"/>
      <c r="HJV1" s="332"/>
      <c r="HJW1" s="332"/>
      <c r="HJX1" s="332"/>
      <c r="HJY1" s="332"/>
      <c r="HJZ1" s="332"/>
      <c r="HKA1" s="332"/>
      <c r="HKB1" s="332"/>
      <c r="HKC1" s="331"/>
      <c r="HKD1" s="332"/>
      <c r="HKE1" s="332"/>
      <c r="HKF1" s="332"/>
      <c r="HKG1" s="332"/>
      <c r="HKH1" s="332"/>
      <c r="HKI1" s="332"/>
      <c r="HKJ1" s="332"/>
      <c r="HKK1" s="332"/>
      <c r="HKL1" s="332"/>
      <c r="HKM1" s="332"/>
      <c r="HKN1" s="332"/>
      <c r="HKO1" s="332"/>
      <c r="HKP1" s="332"/>
      <c r="HKQ1" s="332"/>
      <c r="HKR1" s="332"/>
      <c r="HKS1" s="331"/>
      <c r="HKT1" s="332"/>
      <c r="HKU1" s="332"/>
      <c r="HKV1" s="332"/>
      <c r="HKW1" s="332"/>
      <c r="HKX1" s="332"/>
      <c r="HKY1" s="332"/>
      <c r="HKZ1" s="332"/>
      <c r="HLA1" s="332"/>
      <c r="HLB1" s="332"/>
      <c r="HLC1" s="332"/>
      <c r="HLD1" s="332"/>
      <c r="HLE1" s="332"/>
      <c r="HLF1" s="332"/>
      <c r="HLG1" s="332"/>
      <c r="HLH1" s="332"/>
      <c r="HLI1" s="331"/>
      <c r="HLJ1" s="332"/>
      <c r="HLK1" s="332"/>
      <c r="HLL1" s="332"/>
      <c r="HLM1" s="332"/>
      <c r="HLN1" s="332"/>
      <c r="HLO1" s="332"/>
      <c r="HLP1" s="332"/>
      <c r="HLQ1" s="332"/>
      <c r="HLR1" s="332"/>
      <c r="HLS1" s="332"/>
      <c r="HLT1" s="332"/>
      <c r="HLU1" s="332"/>
      <c r="HLV1" s="332"/>
      <c r="HLW1" s="332"/>
      <c r="HLX1" s="332"/>
      <c r="HLY1" s="331"/>
      <c r="HLZ1" s="332"/>
      <c r="HMA1" s="332"/>
      <c r="HMB1" s="332"/>
      <c r="HMC1" s="332"/>
      <c r="HMD1" s="332"/>
      <c r="HME1" s="332"/>
      <c r="HMF1" s="332"/>
      <c r="HMG1" s="332"/>
      <c r="HMH1" s="332"/>
      <c r="HMI1" s="332"/>
      <c r="HMJ1" s="332"/>
      <c r="HMK1" s="332"/>
      <c r="HML1" s="332"/>
      <c r="HMM1" s="332"/>
      <c r="HMN1" s="332"/>
      <c r="HMO1" s="331"/>
      <c r="HMP1" s="332"/>
      <c r="HMQ1" s="332"/>
      <c r="HMR1" s="332"/>
      <c r="HMS1" s="332"/>
      <c r="HMT1" s="332"/>
      <c r="HMU1" s="332"/>
      <c r="HMV1" s="332"/>
      <c r="HMW1" s="332"/>
      <c r="HMX1" s="332"/>
      <c r="HMY1" s="332"/>
      <c r="HMZ1" s="332"/>
      <c r="HNA1" s="332"/>
      <c r="HNB1" s="332"/>
      <c r="HNC1" s="332"/>
      <c r="HND1" s="332"/>
      <c r="HNE1" s="331"/>
      <c r="HNF1" s="332"/>
      <c r="HNG1" s="332"/>
      <c r="HNH1" s="332"/>
      <c r="HNI1" s="332"/>
      <c r="HNJ1" s="332"/>
      <c r="HNK1" s="332"/>
      <c r="HNL1" s="332"/>
      <c r="HNM1" s="332"/>
      <c r="HNN1" s="332"/>
      <c r="HNO1" s="332"/>
      <c r="HNP1" s="332"/>
      <c r="HNQ1" s="332"/>
      <c r="HNR1" s="332"/>
      <c r="HNS1" s="332"/>
      <c r="HNT1" s="332"/>
      <c r="HNU1" s="331"/>
      <c r="HNV1" s="332"/>
      <c r="HNW1" s="332"/>
      <c r="HNX1" s="332"/>
      <c r="HNY1" s="332"/>
      <c r="HNZ1" s="332"/>
      <c r="HOA1" s="332"/>
      <c r="HOB1" s="332"/>
      <c r="HOC1" s="332"/>
      <c r="HOD1" s="332"/>
      <c r="HOE1" s="332"/>
      <c r="HOF1" s="332"/>
      <c r="HOG1" s="332"/>
      <c r="HOH1" s="332"/>
      <c r="HOI1" s="332"/>
      <c r="HOJ1" s="332"/>
      <c r="HOK1" s="331"/>
      <c r="HOL1" s="332"/>
      <c r="HOM1" s="332"/>
      <c r="HON1" s="332"/>
      <c r="HOO1" s="332"/>
      <c r="HOP1" s="332"/>
      <c r="HOQ1" s="332"/>
      <c r="HOR1" s="332"/>
      <c r="HOS1" s="332"/>
      <c r="HOT1" s="332"/>
      <c r="HOU1" s="332"/>
      <c r="HOV1" s="332"/>
      <c r="HOW1" s="332"/>
      <c r="HOX1" s="332"/>
      <c r="HOY1" s="332"/>
      <c r="HOZ1" s="332"/>
      <c r="HPA1" s="331"/>
      <c r="HPB1" s="332"/>
      <c r="HPC1" s="332"/>
      <c r="HPD1" s="332"/>
      <c r="HPE1" s="332"/>
      <c r="HPF1" s="332"/>
      <c r="HPG1" s="332"/>
      <c r="HPH1" s="332"/>
      <c r="HPI1" s="332"/>
      <c r="HPJ1" s="332"/>
      <c r="HPK1" s="332"/>
      <c r="HPL1" s="332"/>
      <c r="HPM1" s="332"/>
      <c r="HPN1" s="332"/>
      <c r="HPO1" s="332"/>
      <c r="HPP1" s="332"/>
      <c r="HPQ1" s="331"/>
      <c r="HPR1" s="332"/>
      <c r="HPS1" s="332"/>
      <c r="HPT1" s="332"/>
      <c r="HPU1" s="332"/>
      <c r="HPV1" s="332"/>
      <c r="HPW1" s="332"/>
      <c r="HPX1" s="332"/>
      <c r="HPY1" s="332"/>
      <c r="HPZ1" s="332"/>
      <c r="HQA1" s="332"/>
      <c r="HQB1" s="332"/>
      <c r="HQC1" s="332"/>
      <c r="HQD1" s="332"/>
      <c r="HQE1" s="332"/>
      <c r="HQF1" s="332"/>
      <c r="HQG1" s="331"/>
      <c r="HQH1" s="332"/>
      <c r="HQI1" s="332"/>
      <c r="HQJ1" s="332"/>
      <c r="HQK1" s="332"/>
      <c r="HQL1" s="332"/>
      <c r="HQM1" s="332"/>
      <c r="HQN1" s="332"/>
      <c r="HQO1" s="332"/>
      <c r="HQP1" s="332"/>
      <c r="HQQ1" s="332"/>
      <c r="HQR1" s="332"/>
      <c r="HQS1" s="332"/>
      <c r="HQT1" s="332"/>
      <c r="HQU1" s="332"/>
      <c r="HQV1" s="332"/>
      <c r="HQW1" s="331"/>
      <c r="HQX1" s="332"/>
      <c r="HQY1" s="332"/>
      <c r="HQZ1" s="332"/>
      <c r="HRA1" s="332"/>
      <c r="HRB1" s="332"/>
      <c r="HRC1" s="332"/>
      <c r="HRD1" s="332"/>
      <c r="HRE1" s="332"/>
      <c r="HRF1" s="332"/>
      <c r="HRG1" s="332"/>
      <c r="HRH1" s="332"/>
      <c r="HRI1" s="332"/>
      <c r="HRJ1" s="332"/>
      <c r="HRK1" s="332"/>
      <c r="HRL1" s="332"/>
      <c r="HRM1" s="331"/>
      <c r="HRN1" s="332"/>
      <c r="HRO1" s="332"/>
      <c r="HRP1" s="332"/>
      <c r="HRQ1" s="332"/>
      <c r="HRR1" s="332"/>
      <c r="HRS1" s="332"/>
      <c r="HRT1" s="332"/>
      <c r="HRU1" s="332"/>
      <c r="HRV1" s="332"/>
      <c r="HRW1" s="332"/>
      <c r="HRX1" s="332"/>
      <c r="HRY1" s="332"/>
      <c r="HRZ1" s="332"/>
      <c r="HSA1" s="332"/>
      <c r="HSB1" s="332"/>
      <c r="HSC1" s="331"/>
      <c r="HSD1" s="332"/>
      <c r="HSE1" s="332"/>
      <c r="HSF1" s="332"/>
      <c r="HSG1" s="332"/>
      <c r="HSH1" s="332"/>
      <c r="HSI1" s="332"/>
      <c r="HSJ1" s="332"/>
      <c r="HSK1" s="332"/>
      <c r="HSL1" s="332"/>
      <c r="HSM1" s="332"/>
      <c r="HSN1" s="332"/>
      <c r="HSO1" s="332"/>
      <c r="HSP1" s="332"/>
      <c r="HSQ1" s="332"/>
      <c r="HSR1" s="332"/>
      <c r="HSS1" s="331"/>
      <c r="HST1" s="332"/>
      <c r="HSU1" s="332"/>
      <c r="HSV1" s="332"/>
      <c r="HSW1" s="332"/>
      <c r="HSX1" s="332"/>
      <c r="HSY1" s="332"/>
      <c r="HSZ1" s="332"/>
      <c r="HTA1" s="332"/>
      <c r="HTB1" s="332"/>
      <c r="HTC1" s="332"/>
      <c r="HTD1" s="332"/>
      <c r="HTE1" s="332"/>
      <c r="HTF1" s="332"/>
      <c r="HTG1" s="332"/>
      <c r="HTH1" s="332"/>
      <c r="HTI1" s="331"/>
      <c r="HTJ1" s="332"/>
      <c r="HTK1" s="332"/>
      <c r="HTL1" s="332"/>
      <c r="HTM1" s="332"/>
      <c r="HTN1" s="332"/>
      <c r="HTO1" s="332"/>
      <c r="HTP1" s="332"/>
      <c r="HTQ1" s="332"/>
      <c r="HTR1" s="332"/>
      <c r="HTS1" s="332"/>
      <c r="HTT1" s="332"/>
      <c r="HTU1" s="332"/>
      <c r="HTV1" s="332"/>
      <c r="HTW1" s="332"/>
      <c r="HTX1" s="332"/>
      <c r="HTY1" s="331"/>
      <c r="HTZ1" s="332"/>
      <c r="HUA1" s="332"/>
      <c r="HUB1" s="332"/>
      <c r="HUC1" s="332"/>
      <c r="HUD1" s="332"/>
      <c r="HUE1" s="332"/>
      <c r="HUF1" s="332"/>
      <c r="HUG1" s="332"/>
      <c r="HUH1" s="332"/>
      <c r="HUI1" s="332"/>
      <c r="HUJ1" s="332"/>
      <c r="HUK1" s="332"/>
      <c r="HUL1" s="332"/>
      <c r="HUM1" s="332"/>
      <c r="HUN1" s="332"/>
      <c r="HUO1" s="331"/>
      <c r="HUP1" s="332"/>
      <c r="HUQ1" s="332"/>
      <c r="HUR1" s="332"/>
      <c r="HUS1" s="332"/>
      <c r="HUT1" s="332"/>
      <c r="HUU1" s="332"/>
      <c r="HUV1" s="332"/>
      <c r="HUW1" s="332"/>
      <c r="HUX1" s="332"/>
      <c r="HUY1" s="332"/>
      <c r="HUZ1" s="332"/>
      <c r="HVA1" s="332"/>
      <c r="HVB1" s="332"/>
      <c r="HVC1" s="332"/>
      <c r="HVD1" s="332"/>
      <c r="HVE1" s="331"/>
      <c r="HVF1" s="332"/>
      <c r="HVG1" s="332"/>
      <c r="HVH1" s="332"/>
      <c r="HVI1" s="332"/>
      <c r="HVJ1" s="332"/>
      <c r="HVK1" s="332"/>
      <c r="HVL1" s="332"/>
      <c r="HVM1" s="332"/>
      <c r="HVN1" s="332"/>
      <c r="HVO1" s="332"/>
      <c r="HVP1" s="332"/>
      <c r="HVQ1" s="332"/>
      <c r="HVR1" s="332"/>
      <c r="HVS1" s="332"/>
      <c r="HVT1" s="332"/>
      <c r="HVU1" s="331"/>
      <c r="HVV1" s="332"/>
      <c r="HVW1" s="332"/>
      <c r="HVX1" s="332"/>
      <c r="HVY1" s="332"/>
      <c r="HVZ1" s="332"/>
      <c r="HWA1" s="332"/>
      <c r="HWB1" s="332"/>
      <c r="HWC1" s="332"/>
      <c r="HWD1" s="332"/>
      <c r="HWE1" s="332"/>
      <c r="HWF1" s="332"/>
      <c r="HWG1" s="332"/>
      <c r="HWH1" s="332"/>
      <c r="HWI1" s="332"/>
      <c r="HWJ1" s="332"/>
      <c r="HWK1" s="331"/>
      <c r="HWL1" s="332"/>
      <c r="HWM1" s="332"/>
      <c r="HWN1" s="332"/>
      <c r="HWO1" s="332"/>
      <c r="HWP1" s="332"/>
      <c r="HWQ1" s="332"/>
      <c r="HWR1" s="332"/>
      <c r="HWS1" s="332"/>
      <c r="HWT1" s="332"/>
      <c r="HWU1" s="332"/>
      <c r="HWV1" s="332"/>
      <c r="HWW1" s="332"/>
      <c r="HWX1" s="332"/>
      <c r="HWY1" s="332"/>
      <c r="HWZ1" s="332"/>
      <c r="HXA1" s="331"/>
      <c r="HXB1" s="332"/>
      <c r="HXC1" s="332"/>
      <c r="HXD1" s="332"/>
      <c r="HXE1" s="332"/>
      <c r="HXF1" s="332"/>
      <c r="HXG1" s="332"/>
      <c r="HXH1" s="332"/>
      <c r="HXI1" s="332"/>
      <c r="HXJ1" s="332"/>
      <c r="HXK1" s="332"/>
      <c r="HXL1" s="332"/>
      <c r="HXM1" s="332"/>
      <c r="HXN1" s="332"/>
      <c r="HXO1" s="332"/>
      <c r="HXP1" s="332"/>
      <c r="HXQ1" s="331"/>
      <c r="HXR1" s="332"/>
      <c r="HXS1" s="332"/>
      <c r="HXT1" s="332"/>
      <c r="HXU1" s="332"/>
      <c r="HXV1" s="332"/>
      <c r="HXW1" s="332"/>
      <c r="HXX1" s="332"/>
      <c r="HXY1" s="332"/>
      <c r="HXZ1" s="332"/>
      <c r="HYA1" s="332"/>
      <c r="HYB1" s="332"/>
      <c r="HYC1" s="332"/>
      <c r="HYD1" s="332"/>
      <c r="HYE1" s="332"/>
      <c r="HYF1" s="332"/>
      <c r="HYG1" s="331"/>
      <c r="HYH1" s="332"/>
      <c r="HYI1" s="332"/>
      <c r="HYJ1" s="332"/>
      <c r="HYK1" s="332"/>
      <c r="HYL1" s="332"/>
      <c r="HYM1" s="332"/>
      <c r="HYN1" s="332"/>
      <c r="HYO1" s="332"/>
      <c r="HYP1" s="332"/>
      <c r="HYQ1" s="332"/>
      <c r="HYR1" s="332"/>
      <c r="HYS1" s="332"/>
      <c r="HYT1" s="332"/>
      <c r="HYU1" s="332"/>
      <c r="HYV1" s="332"/>
      <c r="HYW1" s="331"/>
      <c r="HYX1" s="332"/>
      <c r="HYY1" s="332"/>
      <c r="HYZ1" s="332"/>
      <c r="HZA1" s="332"/>
      <c r="HZB1" s="332"/>
      <c r="HZC1" s="332"/>
      <c r="HZD1" s="332"/>
      <c r="HZE1" s="332"/>
      <c r="HZF1" s="332"/>
      <c r="HZG1" s="332"/>
      <c r="HZH1" s="332"/>
      <c r="HZI1" s="332"/>
      <c r="HZJ1" s="332"/>
      <c r="HZK1" s="332"/>
      <c r="HZL1" s="332"/>
      <c r="HZM1" s="331"/>
      <c r="HZN1" s="332"/>
      <c r="HZO1" s="332"/>
      <c r="HZP1" s="332"/>
      <c r="HZQ1" s="332"/>
      <c r="HZR1" s="332"/>
      <c r="HZS1" s="332"/>
      <c r="HZT1" s="332"/>
      <c r="HZU1" s="332"/>
      <c r="HZV1" s="332"/>
      <c r="HZW1" s="332"/>
      <c r="HZX1" s="332"/>
      <c r="HZY1" s="332"/>
      <c r="HZZ1" s="332"/>
      <c r="IAA1" s="332"/>
      <c r="IAB1" s="332"/>
      <c r="IAC1" s="331"/>
      <c r="IAD1" s="332"/>
      <c r="IAE1" s="332"/>
      <c r="IAF1" s="332"/>
      <c r="IAG1" s="332"/>
      <c r="IAH1" s="332"/>
      <c r="IAI1" s="332"/>
      <c r="IAJ1" s="332"/>
      <c r="IAK1" s="332"/>
      <c r="IAL1" s="332"/>
      <c r="IAM1" s="332"/>
      <c r="IAN1" s="332"/>
      <c r="IAO1" s="332"/>
      <c r="IAP1" s="332"/>
      <c r="IAQ1" s="332"/>
      <c r="IAR1" s="332"/>
      <c r="IAS1" s="331"/>
      <c r="IAT1" s="332"/>
      <c r="IAU1" s="332"/>
      <c r="IAV1" s="332"/>
      <c r="IAW1" s="332"/>
      <c r="IAX1" s="332"/>
      <c r="IAY1" s="332"/>
      <c r="IAZ1" s="332"/>
      <c r="IBA1" s="332"/>
      <c r="IBB1" s="332"/>
      <c r="IBC1" s="332"/>
      <c r="IBD1" s="332"/>
      <c r="IBE1" s="332"/>
      <c r="IBF1" s="332"/>
      <c r="IBG1" s="332"/>
      <c r="IBH1" s="332"/>
      <c r="IBI1" s="331"/>
      <c r="IBJ1" s="332"/>
      <c r="IBK1" s="332"/>
      <c r="IBL1" s="332"/>
      <c r="IBM1" s="332"/>
      <c r="IBN1" s="332"/>
      <c r="IBO1" s="332"/>
      <c r="IBP1" s="332"/>
      <c r="IBQ1" s="332"/>
      <c r="IBR1" s="332"/>
      <c r="IBS1" s="332"/>
      <c r="IBT1" s="332"/>
      <c r="IBU1" s="332"/>
      <c r="IBV1" s="332"/>
      <c r="IBW1" s="332"/>
      <c r="IBX1" s="332"/>
      <c r="IBY1" s="331"/>
      <c r="IBZ1" s="332"/>
      <c r="ICA1" s="332"/>
      <c r="ICB1" s="332"/>
      <c r="ICC1" s="332"/>
      <c r="ICD1" s="332"/>
      <c r="ICE1" s="332"/>
      <c r="ICF1" s="332"/>
      <c r="ICG1" s="332"/>
      <c r="ICH1" s="332"/>
      <c r="ICI1" s="332"/>
      <c r="ICJ1" s="332"/>
      <c r="ICK1" s="332"/>
      <c r="ICL1" s="332"/>
      <c r="ICM1" s="332"/>
      <c r="ICN1" s="332"/>
      <c r="ICO1" s="331"/>
      <c r="ICP1" s="332"/>
      <c r="ICQ1" s="332"/>
      <c r="ICR1" s="332"/>
      <c r="ICS1" s="332"/>
      <c r="ICT1" s="332"/>
      <c r="ICU1" s="332"/>
      <c r="ICV1" s="332"/>
      <c r="ICW1" s="332"/>
      <c r="ICX1" s="332"/>
      <c r="ICY1" s="332"/>
      <c r="ICZ1" s="332"/>
      <c r="IDA1" s="332"/>
      <c r="IDB1" s="332"/>
      <c r="IDC1" s="332"/>
      <c r="IDD1" s="332"/>
      <c r="IDE1" s="331"/>
      <c r="IDF1" s="332"/>
      <c r="IDG1" s="332"/>
      <c r="IDH1" s="332"/>
      <c r="IDI1" s="332"/>
      <c r="IDJ1" s="332"/>
      <c r="IDK1" s="332"/>
      <c r="IDL1" s="332"/>
      <c r="IDM1" s="332"/>
      <c r="IDN1" s="332"/>
      <c r="IDO1" s="332"/>
      <c r="IDP1" s="332"/>
      <c r="IDQ1" s="332"/>
      <c r="IDR1" s="332"/>
      <c r="IDS1" s="332"/>
      <c r="IDT1" s="332"/>
      <c r="IDU1" s="331"/>
      <c r="IDV1" s="332"/>
      <c r="IDW1" s="332"/>
      <c r="IDX1" s="332"/>
      <c r="IDY1" s="332"/>
      <c r="IDZ1" s="332"/>
      <c r="IEA1" s="332"/>
      <c r="IEB1" s="332"/>
      <c r="IEC1" s="332"/>
      <c r="IED1" s="332"/>
      <c r="IEE1" s="332"/>
      <c r="IEF1" s="332"/>
      <c r="IEG1" s="332"/>
      <c r="IEH1" s="332"/>
      <c r="IEI1" s="332"/>
      <c r="IEJ1" s="332"/>
      <c r="IEK1" s="331"/>
      <c r="IEL1" s="332"/>
      <c r="IEM1" s="332"/>
      <c r="IEN1" s="332"/>
      <c r="IEO1" s="332"/>
      <c r="IEP1" s="332"/>
      <c r="IEQ1" s="332"/>
      <c r="IER1" s="332"/>
      <c r="IES1" s="332"/>
      <c r="IET1" s="332"/>
      <c r="IEU1" s="332"/>
      <c r="IEV1" s="332"/>
      <c r="IEW1" s="332"/>
      <c r="IEX1" s="332"/>
      <c r="IEY1" s="332"/>
      <c r="IEZ1" s="332"/>
      <c r="IFA1" s="331"/>
      <c r="IFB1" s="332"/>
      <c r="IFC1" s="332"/>
      <c r="IFD1" s="332"/>
      <c r="IFE1" s="332"/>
      <c r="IFF1" s="332"/>
      <c r="IFG1" s="332"/>
      <c r="IFH1" s="332"/>
      <c r="IFI1" s="332"/>
      <c r="IFJ1" s="332"/>
      <c r="IFK1" s="332"/>
      <c r="IFL1" s="332"/>
      <c r="IFM1" s="332"/>
      <c r="IFN1" s="332"/>
      <c r="IFO1" s="332"/>
      <c r="IFP1" s="332"/>
      <c r="IFQ1" s="331"/>
      <c r="IFR1" s="332"/>
      <c r="IFS1" s="332"/>
      <c r="IFT1" s="332"/>
      <c r="IFU1" s="332"/>
      <c r="IFV1" s="332"/>
      <c r="IFW1" s="332"/>
      <c r="IFX1" s="332"/>
      <c r="IFY1" s="332"/>
      <c r="IFZ1" s="332"/>
      <c r="IGA1" s="332"/>
      <c r="IGB1" s="332"/>
      <c r="IGC1" s="332"/>
      <c r="IGD1" s="332"/>
      <c r="IGE1" s="332"/>
      <c r="IGF1" s="332"/>
      <c r="IGG1" s="331"/>
      <c r="IGH1" s="332"/>
      <c r="IGI1" s="332"/>
      <c r="IGJ1" s="332"/>
      <c r="IGK1" s="332"/>
      <c r="IGL1" s="332"/>
      <c r="IGM1" s="332"/>
      <c r="IGN1" s="332"/>
      <c r="IGO1" s="332"/>
      <c r="IGP1" s="332"/>
      <c r="IGQ1" s="332"/>
      <c r="IGR1" s="332"/>
      <c r="IGS1" s="332"/>
      <c r="IGT1" s="332"/>
      <c r="IGU1" s="332"/>
      <c r="IGV1" s="332"/>
      <c r="IGW1" s="331"/>
      <c r="IGX1" s="332"/>
      <c r="IGY1" s="332"/>
      <c r="IGZ1" s="332"/>
      <c r="IHA1" s="332"/>
      <c r="IHB1" s="332"/>
      <c r="IHC1" s="332"/>
      <c r="IHD1" s="332"/>
      <c r="IHE1" s="332"/>
      <c r="IHF1" s="332"/>
      <c r="IHG1" s="332"/>
      <c r="IHH1" s="332"/>
      <c r="IHI1" s="332"/>
      <c r="IHJ1" s="332"/>
      <c r="IHK1" s="332"/>
      <c r="IHL1" s="332"/>
      <c r="IHM1" s="331"/>
      <c r="IHN1" s="332"/>
      <c r="IHO1" s="332"/>
      <c r="IHP1" s="332"/>
      <c r="IHQ1" s="332"/>
      <c r="IHR1" s="332"/>
      <c r="IHS1" s="332"/>
      <c r="IHT1" s="332"/>
      <c r="IHU1" s="332"/>
      <c r="IHV1" s="332"/>
      <c r="IHW1" s="332"/>
      <c r="IHX1" s="332"/>
      <c r="IHY1" s="332"/>
      <c r="IHZ1" s="332"/>
      <c r="IIA1" s="332"/>
      <c r="IIB1" s="332"/>
      <c r="IIC1" s="331"/>
      <c r="IID1" s="332"/>
      <c r="IIE1" s="332"/>
      <c r="IIF1" s="332"/>
      <c r="IIG1" s="332"/>
      <c r="IIH1" s="332"/>
      <c r="III1" s="332"/>
      <c r="IIJ1" s="332"/>
      <c r="IIK1" s="332"/>
      <c r="IIL1" s="332"/>
      <c r="IIM1" s="332"/>
      <c r="IIN1" s="332"/>
      <c r="IIO1" s="332"/>
      <c r="IIP1" s="332"/>
      <c r="IIQ1" s="332"/>
      <c r="IIR1" s="332"/>
      <c r="IIS1" s="331"/>
      <c r="IIT1" s="332"/>
      <c r="IIU1" s="332"/>
      <c r="IIV1" s="332"/>
      <c r="IIW1" s="332"/>
      <c r="IIX1" s="332"/>
      <c r="IIY1" s="332"/>
      <c r="IIZ1" s="332"/>
      <c r="IJA1" s="332"/>
      <c r="IJB1" s="332"/>
      <c r="IJC1" s="332"/>
      <c r="IJD1" s="332"/>
      <c r="IJE1" s="332"/>
      <c r="IJF1" s="332"/>
      <c r="IJG1" s="332"/>
      <c r="IJH1" s="332"/>
      <c r="IJI1" s="331"/>
      <c r="IJJ1" s="332"/>
      <c r="IJK1" s="332"/>
      <c r="IJL1" s="332"/>
      <c r="IJM1" s="332"/>
      <c r="IJN1" s="332"/>
      <c r="IJO1" s="332"/>
      <c r="IJP1" s="332"/>
      <c r="IJQ1" s="332"/>
      <c r="IJR1" s="332"/>
      <c r="IJS1" s="332"/>
      <c r="IJT1" s="332"/>
      <c r="IJU1" s="332"/>
      <c r="IJV1" s="332"/>
      <c r="IJW1" s="332"/>
      <c r="IJX1" s="332"/>
      <c r="IJY1" s="331"/>
      <c r="IJZ1" s="332"/>
      <c r="IKA1" s="332"/>
      <c r="IKB1" s="332"/>
      <c r="IKC1" s="332"/>
      <c r="IKD1" s="332"/>
      <c r="IKE1" s="332"/>
      <c r="IKF1" s="332"/>
      <c r="IKG1" s="332"/>
      <c r="IKH1" s="332"/>
      <c r="IKI1" s="332"/>
      <c r="IKJ1" s="332"/>
      <c r="IKK1" s="332"/>
      <c r="IKL1" s="332"/>
      <c r="IKM1" s="332"/>
      <c r="IKN1" s="332"/>
      <c r="IKO1" s="331"/>
      <c r="IKP1" s="332"/>
      <c r="IKQ1" s="332"/>
      <c r="IKR1" s="332"/>
      <c r="IKS1" s="332"/>
      <c r="IKT1" s="332"/>
      <c r="IKU1" s="332"/>
      <c r="IKV1" s="332"/>
      <c r="IKW1" s="332"/>
      <c r="IKX1" s="332"/>
      <c r="IKY1" s="332"/>
      <c r="IKZ1" s="332"/>
      <c r="ILA1" s="332"/>
      <c r="ILB1" s="332"/>
      <c r="ILC1" s="332"/>
      <c r="ILD1" s="332"/>
      <c r="ILE1" s="331"/>
      <c r="ILF1" s="332"/>
      <c r="ILG1" s="332"/>
      <c r="ILH1" s="332"/>
      <c r="ILI1" s="332"/>
      <c r="ILJ1" s="332"/>
      <c r="ILK1" s="332"/>
      <c r="ILL1" s="332"/>
      <c r="ILM1" s="332"/>
      <c r="ILN1" s="332"/>
      <c r="ILO1" s="332"/>
      <c r="ILP1" s="332"/>
      <c r="ILQ1" s="332"/>
      <c r="ILR1" s="332"/>
      <c r="ILS1" s="332"/>
      <c r="ILT1" s="332"/>
      <c r="ILU1" s="331"/>
      <c r="ILV1" s="332"/>
      <c r="ILW1" s="332"/>
      <c r="ILX1" s="332"/>
      <c r="ILY1" s="332"/>
      <c r="ILZ1" s="332"/>
      <c r="IMA1" s="332"/>
      <c r="IMB1" s="332"/>
      <c r="IMC1" s="332"/>
      <c r="IMD1" s="332"/>
      <c r="IME1" s="332"/>
      <c r="IMF1" s="332"/>
      <c r="IMG1" s="332"/>
      <c r="IMH1" s="332"/>
      <c r="IMI1" s="332"/>
      <c r="IMJ1" s="332"/>
      <c r="IMK1" s="331"/>
      <c r="IML1" s="332"/>
      <c r="IMM1" s="332"/>
      <c r="IMN1" s="332"/>
      <c r="IMO1" s="332"/>
      <c r="IMP1" s="332"/>
      <c r="IMQ1" s="332"/>
      <c r="IMR1" s="332"/>
      <c r="IMS1" s="332"/>
      <c r="IMT1" s="332"/>
      <c r="IMU1" s="332"/>
      <c r="IMV1" s="332"/>
      <c r="IMW1" s="332"/>
      <c r="IMX1" s="332"/>
      <c r="IMY1" s="332"/>
      <c r="IMZ1" s="332"/>
      <c r="INA1" s="331"/>
      <c r="INB1" s="332"/>
      <c r="INC1" s="332"/>
      <c r="IND1" s="332"/>
      <c r="INE1" s="332"/>
      <c r="INF1" s="332"/>
      <c r="ING1" s="332"/>
      <c r="INH1" s="332"/>
      <c r="INI1" s="332"/>
      <c r="INJ1" s="332"/>
      <c r="INK1" s="332"/>
      <c r="INL1" s="332"/>
      <c r="INM1" s="332"/>
      <c r="INN1" s="332"/>
      <c r="INO1" s="332"/>
      <c r="INP1" s="332"/>
      <c r="INQ1" s="331"/>
      <c r="INR1" s="332"/>
      <c r="INS1" s="332"/>
      <c r="INT1" s="332"/>
      <c r="INU1" s="332"/>
      <c r="INV1" s="332"/>
      <c r="INW1" s="332"/>
      <c r="INX1" s="332"/>
      <c r="INY1" s="332"/>
      <c r="INZ1" s="332"/>
      <c r="IOA1" s="332"/>
      <c r="IOB1" s="332"/>
      <c r="IOC1" s="332"/>
      <c r="IOD1" s="332"/>
      <c r="IOE1" s="332"/>
      <c r="IOF1" s="332"/>
      <c r="IOG1" s="331"/>
      <c r="IOH1" s="332"/>
      <c r="IOI1" s="332"/>
      <c r="IOJ1" s="332"/>
      <c r="IOK1" s="332"/>
      <c r="IOL1" s="332"/>
      <c r="IOM1" s="332"/>
      <c r="ION1" s="332"/>
      <c r="IOO1" s="332"/>
      <c r="IOP1" s="332"/>
      <c r="IOQ1" s="332"/>
      <c r="IOR1" s="332"/>
      <c r="IOS1" s="332"/>
      <c r="IOT1" s="332"/>
      <c r="IOU1" s="332"/>
      <c r="IOV1" s="332"/>
      <c r="IOW1" s="331"/>
      <c r="IOX1" s="332"/>
      <c r="IOY1" s="332"/>
      <c r="IOZ1" s="332"/>
      <c r="IPA1" s="332"/>
      <c r="IPB1" s="332"/>
      <c r="IPC1" s="332"/>
      <c r="IPD1" s="332"/>
      <c r="IPE1" s="332"/>
      <c r="IPF1" s="332"/>
      <c r="IPG1" s="332"/>
      <c r="IPH1" s="332"/>
      <c r="IPI1" s="332"/>
      <c r="IPJ1" s="332"/>
      <c r="IPK1" s="332"/>
      <c r="IPL1" s="332"/>
      <c r="IPM1" s="331"/>
      <c r="IPN1" s="332"/>
      <c r="IPO1" s="332"/>
      <c r="IPP1" s="332"/>
      <c r="IPQ1" s="332"/>
      <c r="IPR1" s="332"/>
      <c r="IPS1" s="332"/>
      <c r="IPT1" s="332"/>
      <c r="IPU1" s="332"/>
      <c r="IPV1" s="332"/>
      <c r="IPW1" s="332"/>
      <c r="IPX1" s="332"/>
      <c r="IPY1" s="332"/>
      <c r="IPZ1" s="332"/>
      <c r="IQA1" s="332"/>
      <c r="IQB1" s="332"/>
      <c r="IQC1" s="331"/>
      <c r="IQD1" s="332"/>
      <c r="IQE1" s="332"/>
      <c r="IQF1" s="332"/>
      <c r="IQG1" s="332"/>
      <c r="IQH1" s="332"/>
      <c r="IQI1" s="332"/>
      <c r="IQJ1" s="332"/>
      <c r="IQK1" s="332"/>
      <c r="IQL1" s="332"/>
      <c r="IQM1" s="332"/>
      <c r="IQN1" s="332"/>
      <c r="IQO1" s="332"/>
      <c r="IQP1" s="332"/>
      <c r="IQQ1" s="332"/>
      <c r="IQR1" s="332"/>
      <c r="IQS1" s="331"/>
      <c r="IQT1" s="332"/>
      <c r="IQU1" s="332"/>
      <c r="IQV1" s="332"/>
      <c r="IQW1" s="332"/>
      <c r="IQX1" s="332"/>
      <c r="IQY1" s="332"/>
      <c r="IQZ1" s="332"/>
      <c r="IRA1" s="332"/>
      <c r="IRB1" s="332"/>
      <c r="IRC1" s="332"/>
      <c r="IRD1" s="332"/>
      <c r="IRE1" s="332"/>
      <c r="IRF1" s="332"/>
      <c r="IRG1" s="332"/>
      <c r="IRH1" s="332"/>
      <c r="IRI1" s="331"/>
      <c r="IRJ1" s="332"/>
      <c r="IRK1" s="332"/>
      <c r="IRL1" s="332"/>
      <c r="IRM1" s="332"/>
      <c r="IRN1" s="332"/>
      <c r="IRO1" s="332"/>
      <c r="IRP1" s="332"/>
      <c r="IRQ1" s="332"/>
      <c r="IRR1" s="332"/>
      <c r="IRS1" s="332"/>
      <c r="IRT1" s="332"/>
      <c r="IRU1" s="332"/>
      <c r="IRV1" s="332"/>
      <c r="IRW1" s="332"/>
      <c r="IRX1" s="332"/>
      <c r="IRY1" s="331"/>
      <c r="IRZ1" s="332"/>
      <c r="ISA1" s="332"/>
      <c r="ISB1" s="332"/>
      <c r="ISC1" s="332"/>
      <c r="ISD1" s="332"/>
      <c r="ISE1" s="332"/>
      <c r="ISF1" s="332"/>
      <c r="ISG1" s="332"/>
      <c r="ISH1" s="332"/>
      <c r="ISI1" s="332"/>
      <c r="ISJ1" s="332"/>
      <c r="ISK1" s="332"/>
      <c r="ISL1" s="332"/>
      <c r="ISM1" s="332"/>
      <c r="ISN1" s="332"/>
      <c r="ISO1" s="331"/>
      <c r="ISP1" s="332"/>
      <c r="ISQ1" s="332"/>
      <c r="ISR1" s="332"/>
      <c r="ISS1" s="332"/>
      <c r="IST1" s="332"/>
      <c r="ISU1" s="332"/>
      <c r="ISV1" s="332"/>
      <c r="ISW1" s="332"/>
      <c r="ISX1" s="332"/>
      <c r="ISY1" s="332"/>
      <c r="ISZ1" s="332"/>
      <c r="ITA1" s="332"/>
      <c r="ITB1" s="332"/>
      <c r="ITC1" s="332"/>
      <c r="ITD1" s="332"/>
      <c r="ITE1" s="331"/>
      <c r="ITF1" s="332"/>
      <c r="ITG1" s="332"/>
      <c r="ITH1" s="332"/>
      <c r="ITI1" s="332"/>
      <c r="ITJ1" s="332"/>
      <c r="ITK1" s="332"/>
      <c r="ITL1" s="332"/>
      <c r="ITM1" s="332"/>
      <c r="ITN1" s="332"/>
      <c r="ITO1" s="332"/>
      <c r="ITP1" s="332"/>
      <c r="ITQ1" s="332"/>
      <c r="ITR1" s="332"/>
      <c r="ITS1" s="332"/>
      <c r="ITT1" s="332"/>
      <c r="ITU1" s="331"/>
      <c r="ITV1" s="332"/>
      <c r="ITW1" s="332"/>
      <c r="ITX1" s="332"/>
      <c r="ITY1" s="332"/>
      <c r="ITZ1" s="332"/>
      <c r="IUA1" s="332"/>
      <c r="IUB1" s="332"/>
      <c r="IUC1" s="332"/>
      <c r="IUD1" s="332"/>
      <c r="IUE1" s="332"/>
      <c r="IUF1" s="332"/>
      <c r="IUG1" s="332"/>
      <c r="IUH1" s="332"/>
      <c r="IUI1" s="332"/>
      <c r="IUJ1" s="332"/>
      <c r="IUK1" s="331"/>
      <c r="IUL1" s="332"/>
      <c r="IUM1" s="332"/>
      <c r="IUN1" s="332"/>
      <c r="IUO1" s="332"/>
      <c r="IUP1" s="332"/>
      <c r="IUQ1" s="332"/>
      <c r="IUR1" s="332"/>
      <c r="IUS1" s="332"/>
      <c r="IUT1" s="332"/>
      <c r="IUU1" s="332"/>
      <c r="IUV1" s="332"/>
      <c r="IUW1" s="332"/>
      <c r="IUX1" s="332"/>
      <c r="IUY1" s="332"/>
      <c r="IUZ1" s="332"/>
      <c r="IVA1" s="331"/>
      <c r="IVB1" s="332"/>
      <c r="IVC1" s="332"/>
      <c r="IVD1" s="332"/>
      <c r="IVE1" s="332"/>
      <c r="IVF1" s="332"/>
      <c r="IVG1" s="332"/>
      <c r="IVH1" s="332"/>
      <c r="IVI1" s="332"/>
      <c r="IVJ1" s="332"/>
      <c r="IVK1" s="332"/>
      <c r="IVL1" s="332"/>
      <c r="IVM1" s="332"/>
      <c r="IVN1" s="332"/>
      <c r="IVO1" s="332"/>
      <c r="IVP1" s="332"/>
      <c r="IVQ1" s="331"/>
      <c r="IVR1" s="332"/>
      <c r="IVS1" s="332"/>
      <c r="IVT1" s="332"/>
      <c r="IVU1" s="332"/>
      <c r="IVV1" s="332"/>
      <c r="IVW1" s="332"/>
      <c r="IVX1" s="332"/>
      <c r="IVY1" s="332"/>
      <c r="IVZ1" s="332"/>
      <c r="IWA1" s="332"/>
      <c r="IWB1" s="332"/>
      <c r="IWC1" s="332"/>
      <c r="IWD1" s="332"/>
      <c r="IWE1" s="332"/>
      <c r="IWF1" s="332"/>
      <c r="IWG1" s="331"/>
      <c r="IWH1" s="332"/>
      <c r="IWI1" s="332"/>
      <c r="IWJ1" s="332"/>
      <c r="IWK1" s="332"/>
      <c r="IWL1" s="332"/>
      <c r="IWM1" s="332"/>
      <c r="IWN1" s="332"/>
      <c r="IWO1" s="332"/>
      <c r="IWP1" s="332"/>
      <c r="IWQ1" s="332"/>
      <c r="IWR1" s="332"/>
      <c r="IWS1" s="332"/>
      <c r="IWT1" s="332"/>
      <c r="IWU1" s="332"/>
      <c r="IWV1" s="332"/>
      <c r="IWW1" s="331"/>
      <c r="IWX1" s="332"/>
      <c r="IWY1" s="332"/>
      <c r="IWZ1" s="332"/>
      <c r="IXA1" s="332"/>
      <c r="IXB1" s="332"/>
      <c r="IXC1" s="332"/>
      <c r="IXD1" s="332"/>
      <c r="IXE1" s="332"/>
      <c r="IXF1" s="332"/>
      <c r="IXG1" s="332"/>
      <c r="IXH1" s="332"/>
      <c r="IXI1" s="332"/>
      <c r="IXJ1" s="332"/>
      <c r="IXK1" s="332"/>
      <c r="IXL1" s="332"/>
      <c r="IXM1" s="331"/>
      <c r="IXN1" s="332"/>
      <c r="IXO1" s="332"/>
      <c r="IXP1" s="332"/>
      <c r="IXQ1" s="332"/>
      <c r="IXR1" s="332"/>
      <c r="IXS1" s="332"/>
      <c r="IXT1" s="332"/>
      <c r="IXU1" s="332"/>
      <c r="IXV1" s="332"/>
      <c r="IXW1" s="332"/>
      <c r="IXX1" s="332"/>
      <c r="IXY1" s="332"/>
      <c r="IXZ1" s="332"/>
      <c r="IYA1" s="332"/>
      <c r="IYB1" s="332"/>
      <c r="IYC1" s="331"/>
      <c r="IYD1" s="332"/>
      <c r="IYE1" s="332"/>
      <c r="IYF1" s="332"/>
      <c r="IYG1" s="332"/>
      <c r="IYH1" s="332"/>
      <c r="IYI1" s="332"/>
      <c r="IYJ1" s="332"/>
      <c r="IYK1" s="332"/>
      <c r="IYL1" s="332"/>
      <c r="IYM1" s="332"/>
      <c r="IYN1" s="332"/>
      <c r="IYO1" s="332"/>
      <c r="IYP1" s="332"/>
      <c r="IYQ1" s="332"/>
      <c r="IYR1" s="332"/>
      <c r="IYS1" s="331"/>
      <c r="IYT1" s="332"/>
      <c r="IYU1" s="332"/>
      <c r="IYV1" s="332"/>
      <c r="IYW1" s="332"/>
      <c r="IYX1" s="332"/>
      <c r="IYY1" s="332"/>
      <c r="IYZ1" s="332"/>
      <c r="IZA1" s="332"/>
      <c r="IZB1" s="332"/>
      <c r="IZC1" s="332"/>
      <c r="IZD1" s="332"/>
      <c r="IZE1" s="332"/>
      <c r="IZF1" s="332"/>
      <c r="IZG1" s="332"/>
      <c r="IZH1" s="332"/>
      <c r="IZI1" s="331"/>
      <c r="IZJ1" s="332"/>
      <c r="IZK1" s="332"/>
      <c r="IZL1" s="332"/>
      <c r="IZM1" s="332"/>
      <c r="IZN1" s="332"/>
      <c r="IZO1" s="332"/>
      <c r="IZP1" s="332"/>
      <c r="IZQ1" s="332"/>
      <c r="IZR1" s="332"/>
      <c r="IZS1" s="332"/>
      <c r="IZT1" s="332"/>
      <c r="IZU1" s="332"/>
      <c r="IZV1" s="332"/>
      <c r="IZW1" s="332"/>
      <c r="IZX1" s="332"/>
      <c r="IZY1" s="331"/>
      <c r="IZZ1" s="332"/>
      <c r="JAA1" s="332"/>
      <c r="JAB1" s="332"/>
      <c r="JAC1" s="332"/>
      <c r="JAD1" s="332"/>
      <c r="JAE1" s="332"/>
      <c r="JAF1" s="332"/>
      <c r="JAG1" s="332"/>
      <c r="JAH1" s="332"/>
      <c r="JAI1" s="332"/>
      <c r="JAJ1" s="332"/>
      <c r="JAK1" s="332"/>
      <c r="JAL1" s="332"/>
      <c r="JAM1" s="332"/>
      <c r="JAN1" s="332"/>
      <c r="JAO1" s="331"/>
      <c r="JAP1" s="332"/>
      <c r="JAQ1" s="332"/>
      <c r="JAR1" s="332"/>
      <c r="JAS1" s="332"/>
      <c r="JAT1" s="332"/>
      <c r="JAU1" s="332"/>
      <c r="JAV1" s="332"/>
      <c r="JAW1" s="332"/>
      <c r="JAX1" s="332"/>
      <c r="JAY1" s="332"/>
      <c r="JAZ1" s="332"/>
      <c r="JBA1" s="332"/>
      <c r="JBB1" s="332"/>
      <c r="JBC1" s="332"/>
      <c r="JBD1" s="332"/>
      <c r="JBE1" s="331"/>
      <c r="JBF1" s="332"/>
      <c r="JBG1" s="332"/>
      <c r="JBH1" s="332"/>
      <c r="JBI1" s="332"/>
      <c r="JBJ1" s="332"/>
      <c r="JBK1" s="332"/>
      <c r="JBL1" s="332"/>
      <c r="JBM1" s="332"/>
      <c r="JBN1" s="332"/>
      <c r="JBO1" s="332"/>
      <c r="JBP1" s="332"/>
      <c r="JBQ1" s="332"/>
      <c r="JBR1" s="332"/>
      <c r="JBS1" s="332"/>
      <c r="JBT1" s="332"/>
      <c r="JBU1" s="331"/>
      <c r="JBV1" s="332"/>
      <c r="JBW1" s="332"/>
      <c r="JBX1" s="332"/>
      <c r="JBY1" s="332"/>
      <c r="JBZ1" s="332"/>
      <c r="JCA1" s="332"/>
      <c r="JCB1" s="332"/>
      <c r="JCC1" s="332"/>
      <c r="JCD1" s="332"/>
      <c r="JCE1" s="332"/>
      <c r="JCF1" s="332"/>
      <c r="JCG1" s="332"/>
      <c r="JCH1" s="332"/>
      <c r="JCI1" s="332"/>
      <c r="JCJ1" s="332"/>
      <c r="JCK1" s="331"/>
      <c r="JCL1" s="332"/>
      <c r="JCM1" s="332"/>
      <c r="JCN1" s="332"/>
      <c r="JCO1" s="332"/>
      <c r="JCP1" s="332"/>
      <c r="JCQ1" s="332"/>
      <c r="JCR1" s="332"/>
      <c r="JCS1" s="332"/>
      <c r="JCT1" s="332"/>
      <c r="JCU1" s="332"/>
      <c r="JCV1" s="332"/>
      <c r="JCW1" s="332"/>
      <c r="JCX1" s="332"/>
      <c r="JCY1" s="332"/>
      <c r="JCZ1" s="332"/>
      <c r="JDA1" s="331"/>
      <c r="JDB1" s="332"/>
      <c r="JDC1" s="332"/>
      <c r="JDD1" s="332"/>
      <c r="JDE1" s="332"/>
      <c r="JDF1" s="332"/>
      <c r="JDG1" s="332"/>
      <c r="JDH1" s="332"/>
      <c r="JDI1" s="332"/>
      <c r="JDJ1" s="332"/>
      <c r="JDK1" s="332"/>
      <c r="JDL1" s="332"/>
      <c r="JDM1" s="332"/>
      <c r="JDN1" s="332"/>
      <c r="JDO1" s="332"/>
      <c r="JDP1" s="332"/>
      <c r="JDQ1" s="331"/>
      <c r="JDR1" s="332"/>
      <c r="JDS1" s="332"/>
      <c r="JDT1" s="332"/>
      <c r="JDU1" s="332"/>
      <c r="JDV1" s="332"/>
      <c r="JDW1" s="332"/>
      <c r="JDX1" s="332"/>
      <c r="JDY1" s="332"/>
      <c r="JDZ1" s="332"/>
      <c r="JEA1" s="332"/>
      <c r="JEB1" s="332"/>
      <c r="JEC1" s="332"/>
      <c r="JED1" s="332"/>
      <c r="JEE1" s="332"/>
      <c r="JEF1" s="332"/>
      <c r="JEG1" s="331"/>
      <c r="JEH1" s="332"/>
      <c r="JEI1" s="332"/>
      <c r="JEJ1" s="332"/>
      <c r="JEK1" s="332"/>
      <c r="JEL1" s="332"/>
      <c r="JEM1" s="332"/>
      <c r="JEN1" s="332"/>
      <c r="JEO1" s="332"/>
      <c r="JEP1" s="332"/>
      <c r="JEQ1" s="332"/>
      <c r="JER1" s="332"/>
      <c r="JES1" s="332"/>
      <c r="JET1" s="332"/>
      <c r="JEU1" s="332"/>
      <c r="JEV1" s="332"/>
      <c r="JEW1" s="331"/>
      <c r="JEX1" s="332"/>
      <c r="JEY1" s="332"/>
      <c r="JEZ1" s="332"/>
      <c r="JFA1" s="332"/>
      <c r="JFB1" s="332"/>
      <c r="JFC1" s="332"/>
      <c r="JFD1" s="332"/>
      <c r="JFE1" s="332"/>
      <c r="JFF1" s="332"/>
      <c r="JFG1" s="332"/>
      <c r="JFH1" s="332"/>
      <c r="JFI1" s="332"/>
      <c r="JFJ1" s="332"/>
      <c r="JFK1" s="332"/>
      <c r="JFL1" s="332"/>
      <c r="JFM1" s="331"/>
      <c r="JFN1" s="332"/>
      <c r="JFO1" s="332"/>
      <c r="JFP1" s="332"/>
      <c r="JFQ1" s="332"/>
      <c r="JFR1" s="332"/>
      <c r="JFS1" s="332"/>
      <c r="JFT1" s="332"/>
      <c r="JFU1" s="332"/>
      <c r="JFV1" s="332"/>
      <c r="JFW1" s="332"/>
      <c r="JFX1" s="332"/>
      <c r="JFY1" s="332"/>
      <c r="JFZ1" s="332"/>
      <c r="JGA1" s="332"/>
      <c r="JGB1" s="332"/>
      <c r="JGC1" s="331"/>
      <c r="JGD1" s="332"/>
      <c r="JGE1" s="332"/>
      <c r="JGF1" s="332"/>
      <c r="JGG1" s="332"/>
      <c r="JGH1" s="332"/>
      <c r="JGI1" s="332"/>
      <c r="JGJ1" s="332"/>
      <c r="JGK1" s="332"/>
      <c r="JGL1" s="332"/>
      <c r="JGM1" s="332"/>
      <c r="JGN1" s="332"/>
      <c r="JGO1" s="332"/>
      <c r="JGP1" s="332"/>
      <c r="JGQ1" s="332"/>
      <c r="JGR1" s="332"/>
      <c r="JGS1" s="331"/>
      <c r="JGT1" s="332"/>
      <c r="JGU1" s="332"/>
      <c r="JGV1" s="332"/>
      <c r="JGW1" s="332"/>
      <c r="JGX1" s="332"/>
      <c r="JGY1" s="332"/>
      <c r="JGZ1" s="332"/>
      <c r="JHA1" s="332"/>
      <c r="JHB1" s="332"/>
      <c r="JHC1" s="332"/>
      <c r="JHD1" s="332"/>
      <c r="JHE1" s="332"/>
      <c r="JHF1" s="332"/>
      <c r="JHG1" s="332"/>
      <c r="JHH1" s="332"/>
      <c r="JHI1" s="331"/>
      <c r="JHJ1" s="332"/>
      <c r="JHK1" s="332"/>
      <c r="JHL1" s="332"/>
      <c r="JHM1" s="332"/>
      <c r="JHN1" s="332"/>
      <c r="JHO1" s="332"/>
      <c r="JHP1" s="332"/>
      <c r="JHQ1" s="332"/>
      <c r="JHR1" s="332"/>
      <c r="JHS1" s="332"/>
      <c r="JHT1" s="332"/>
      <c r="JHU1" s="332"/>
      <c r="JHV1" s="332"/>
      <c r="JHW1" s="332"/>
      <c r="JHX1" s="332"/>
      <c r="JHY1" s="331"/>
      <c r="JHZ1" s="332"/>
      <c r="JIA1" s="332"/>
      <c r="JIB1" s="332"/>
      <c r="JIC1" s="332"/>
      <c r="JID1" s="332"/>
      <c r="JIE1" s="332"/>
      <c r="JIF1" s="332"/>
      <c r="JIG1" s="332"/>
      <c r="JIH1" s="332"/>
      <c r="JII1" s="332"/>
      <c r="JIJ1" s="332"/>
      <c r="JIK1" s="332"/>
      <c r="JIL1" s="332"/>
      <c r="JIM1" s="332"/>
      <c r="JIN1" s="332"/>
      <c r="JIO1" s="331"/>
      <c r="JIP1" s="332"/>
      <c r="JIQ1" s="332"/>
      <c r="JIR1" s="332"/>
      <c r="JIS1" s="332"/>
      <c r="JIT1" s="332"/>
      <c r="JIU1" s="332"/>
      <c r="JIV1" s="332"/>
      <c r="JIW1" s="332"/>
      <c r="JIX1" s="332"/>
      <c r="JIY1" s="332"/>
      <c r="JIZ1" s="332"/>
      <c r="JJA1" s="332"/>
      <c r="JJB1" s="332"/>
      <c r="JJC1" s="332"/>
      <c r="JJD1" s="332"/>
      <c r="JJE1" s="331"/>
      <c r="JJF1" s="332"/>
      <c r="JJG1" s="332"/>
      <c r="JJH1" s="332"/>
      <c r="JJI1" s="332"/>
      <c r="JJJ1" s="332"/>
      <c r="JJK1" s="332"/>
      <c r="JJL1" s="332"/>
      <c r="JJM1" s="332"/>
      <c r="JJN1" s="332"/>
      <c r="JJO1" s="332"/>
      <c r="JJP1" s="332"/>
      <c r="JJQ1" s="332"/>
      <c r="JJR1" s="332"/>
      <c r="JJS1" s="332"/>
      <c r="JJT1" s="332"/>
      <c r="JJU1" s="331"/>
      <c r="JJV1" s="332"/>
      <c r="JJW1" s="332"/>
      <c r="JJX1" s="332"/>
      <c r="JJY1" s="332"/>
      <c r="JJZ1" s="332"/>
      <c r="JKA1" s="332"/>
      <c r="JKB1" s="332"/>
      <c r="JKC1" s="332"/>
      <c r="JKD1" s="332"/>
      <c r="JKE1" s="332"/>
      <c r="JKF1" s="332"/>
      <c r="JKG1" s="332"/>
      <c r="JKH1" s="332"/>
      <c r="JKI1" s="332"/>
      <c r="JKJ1" s="332"/>
      <c r="JKK1" s="331"/>
      <c r="JKL1" s="332"/>
      <c r="JKM1" s="332"/>
      <c r="JKN1" s="332"/>
      <c r="JKO1" s="332"/>
      <c r="JKP1" s="332"/>
      <c r="JKQ1" s="332"/>
      <c r="JKR1" s="332"/>
      <c r="JKS1" s="332"/>
      <c r="JKT1" s="332"/>
      <c r="JKU1" s="332"/>
      <c r="JKV1" s="332"/>
      <c r="JKW1" s="332"/>
      <c r="JKX1" s="332"/>
      <c r="JKY1" s="332"/>
      <c r="JKZ1" s="332"/>
      <c r="JLA1" s="331"/>
      <c r="JLB1" s="332"/>
      <c r="JLC1" s="332"/>
      <c r="JLD1" s="332"/>
      <c r="JLE1" s="332"/>
      <c r="JLF1" s="332"/>
      <c r="JLG1" s="332"/>
      <c r="JLH1" s="332"/>
      <c r="JLI1" s="332"/>
      <c r="JLJ1" s="332"/>
      <c r="JLK1" s="332"/>
      <c r="JLL1" s="332"/>
      <c r="JLM1" s="332"/>
      <c r="JLN1" s="332"/>
      <c r="JLO1" s="332"/>
      <c r="JLP1" s="332"/>
      <c r="JLQ1" s="331"/>
      <c r="JLR1" s="332"/>
      <c r="JLS1" s="332"/>
      <c r="JLT1" s="332"/>
      <c r="JLU1" s="332"/>
      <c r="JLV1" s="332"/>
      <c r="JLW1" s="332"/>
      <c r="JLX1" s="332"/>
      <c r="JLY1" s="332"/>
      <c r="JLZ1" s="332"/>
      <c r="JMA1" s="332"/>
      <c r="JMB1" s="332"/>
      <c r="JMC1" s="332"/>
      <c r="JMD1" s="332"/>
      <c r="JME1" s="332"/>
      <c r="JMF1" s="332"/>
      <c r="JMG1" s="331"/>
      <c r="JMH1" s="332"/>
      <c r="JMI1" s="332"/>
      <c r="JMJ1" s="332"/>
      <c r="JMK1" s="332"/>
      <c r="JML1" s="332"/>
      <c r="JMM1" s="332"/>
      <c r="JMN1" s="332"/>
      <c r="JMO1" s="332"/>
      <c r="JMP1" s="332"/>
      <c r="JMQ1" s="332"/>
      <c r="JMR1" s="332"/>
      <c r="JMS1" s="332"/>
      <c r="JMT1" s="332"/>
      <c r="JMU1" s="332"/>
      <c r="JMV1" s="332"/>
      <c r="JMW1" s="331"/>
      <c r="JMX1" s="332"/>
      <c r="JMY1" s="332"/>
      <c r="JMZ1" s="332"/>
      <c r="JNA1" s="332"/>
      <c r="JNB1" s="332"/>
      <c r="JNC1" s="332"/>
      <c r="JND1" s="332"/>
      <c r="JNE1" s="332"/>
      <c r="JNF1" s="332"/>
      <c r="JNG1" s="332"/>
      <c r="JNH1" s="332"/>
      <c r="JNI1" s="332"/>
      <c r="JNJ1" s="332"/>
      <c r="JNK1" s="332"/>
      <c r="JNL1" s="332"/>
      <c r="JNM1" s="331"/>
      <c r="JNN1" s="332"/>
      <c r="JNO1" s="332"/>
      <c r="JNP1" s="332"/>
      <c r="JNQ1" s="332"/>
      <c r="JNR1" s="332"/>
      <c r="JNS1" s="332"/>
      <c r="JNT1" s="332"/>
      <c r="JNU1" s="332"/>
      <c r="JNV1" s="332"/>
      <c r="JNW1" s="332"/>
      <c r="JNX1" s="332"/>
      <c r="JNY1" s="332"/>
      <c r="JNZ1" s="332"/>
      <c r="JOA1" s="332"/>
      <c r="JOB1" s="332"/>
      <c r="JOC1" s="331"/>
      <c r="JOD1" s="332"/>
      <c r="JOE1" s="332"/>
      <c r="JOF1" s="332"/>
      <c r="JOG1" s="332"/>
      <c r="JOH1" s="332"/>
      <c r="JOI1" s="332"/>
      <c r="JOJ1" s="332"/>
      <c r="JOK1" s="332"/>
      <c r="JOL1" s="332"/>
      <c r="JOM1" s="332"/>
      <c r="JON1" s="332"/>
      <c r="JOO1" s="332"/>
      <c r="JOP1" s="332"/>
      <c r="JOQ1" s="332"/>
      <c r="JOR1" s="332"/>
      <c r="JOS1" s="331"/>
      <c r="JOT1" s="332"/>
      <c r="JOU1" s="332"/>
      <c r="JOV1" s="332"/>
      <c r="JOW1" s="332"/>
      <c r="JOX1" s="332"/>
      <c r="JOY1" s="332"/>
      <c r="JOZ1" s="332"/>
      <c r="JPA1" s="332"/>
      <c r="JPB1" s="332"/>
      <c r="JPC1" s="332"/>
      <c r="JPD1" s="332"/>
      <c r="JPE1" s="332"/>
      <c r="JPF1" s="332"/>
      <c r="JPG1" s="332"/>
      <c r="JPH1" s="332"/>
      <c r="JPI1" s="331"/>
      <c r="JPJ1" s="332"/>
      <c r="JPK1" s="332"/>
      <c r="JPL1" s="332"/>
      <c r="JPM1" s="332"/>
      <c r="JPN1" s="332"/>
      <c r="JPO1" s="332"/>
      <c r="JPP1" s="332"/>
      <c r="JPQ1" s="332"/>
      <c r="JPR1" s="332"/>
      <c r="JPS1" s="332"/>
      <c r="JPT1" s="332"/>
      <c r="JPU1" s="332"/>
      <c r="JPV1" s="332"/>
      <c r="JPW1" s="332"/>
      <c r="JPX1" s="332"/>
      <c r="JPY1" s="331"/>
      <c r="JPZ1" s="332"/>
      <c r="JQA1" s="332"/>
      <c r="JQB1" s="332"/>
      <c r="JQC1" s="332"/>
      <c r="JQD1" s="332"/>
      <c r="JQE1" s="332"/>
      <c r="JQF1" s="332"/>
      <c r="JQG1" s="332"/>
      <c r="JQH1" s="332"/>
      <c r="JQI1" s="332"/>
      <c r="JQJ1" s="332"/>
      <c r="JQK1" s="332"/>
      <c r="JQL1" s="332"/>
      <c r="JQM1" s="332"/>
      <c r="JQN1" s="332"/>
      <c r="JQO1" s="331"/>
      <c r="JQP1" s="332"/>
      <c r="JQQ1" s="332"/>
      <c r="JQR1" s="332"/>
      <c r="JQS1" s="332"/>
      <c r="JQT1" s="332"/>
      <c r="JQU1" s="332"/>
      <c r="JQV1" s="332"/>
      <c r="JQW1" s="332"/>
      <c r="JQX1" s="332"/>
      <c r="JQY1" s="332"/>
      <c r="JQZ1" s="332"/>
      <c r="JRA1" s="332"/>
      <c r="JRB1" s="332"/>
      <c r="JRC1" s="332"/>
      <c r="JRD1" s="332"/>
      <c r="JRE1" s="331"/>
      <c r="JRF1" s="332"/>
      <c r="JRG1" s="332"/>
      <c r="JRH1" s="332"/>
      <c r="JRI1" s="332"/>
      <c r="JRJ1" s="332"/>
      <c r="JRK1" s="332"/>
      <c r="JRL1" s="332"/>
      <c r="JRM1" s="332"/>
      <c r="JRN1" s="332"/>
      <c r="JRO1" s="332"/>
      <c r="JRP1" s="332"/>
      <c r="JRQ1" s="332"/>
      <c r="JRR1" s="332"/>
      <c r="JRS1" s="332"/>
      <c r="JRT1" s="332"/>
      <c r="JRU1" s="331"/>
      <c r="JRV1" s="332"/>
      <c r="JRW1" s="332"/>
      <c r="JRX1" s="332"/>
      <c r="JRY1" s="332"/>
      <c r="JRZ1" s="332"/>
      <c r="JSA1" s="332"/>
      <c r="JSB1" s="332"/>
      <c r="JSC1" s="332"/>
      <c r="JSD1" s="332"/>
      <c r="JSE1" s="332"/>
      <c r="JSF1" s="332"/>
      <c r="JSG1" s="332"/>
      <c r="JSH1" s="332"/>
      <c r="JSI1" s="332"/>
      <c r="JSJ1" s="332"/>
      <c r="JSK1" s="331"/>
      <c r="JSL1" s="332"/>
      <c r="JSM1" s="332"/>
      <c r="JSN1" s="332"/>
      <c r="JSO1" s="332"/>
      <c r="JSP1" s="332"/>
      <c r="JSQ1" s="332"/>
      <c r="JSR1" s="332"/>
      <c r="JSS1" s="332"/>
      <c r="JST1" s="332"/>
      <c r="JSU1" s="332"/>
      <c r="JSV1" s="332"/>
      <c r="JSW1" s="332"/>
      <c r="JSX1" s="332"/>
      <c r="JSY1" s="332"/>
      <c r="JSZ1" s="332"/>
      <c r="JTA1" s="331"/>
      <c r="JTB1" s="332"/>
      <c r="JTC1" s="332"/>
      <c r="JTD1" s="332"/>
      <c r="JTE1" s="332"/>
      <c r="JTF1" s="332"/>
      <c r="JTG1" s="332"/>
      <c r="JTH1" s="332"/>
      <c r="JTI1" s="332"/>
      <c r="JTJ1" s="332"/>
      <c r="JTK1" s="332"/>
      <c r="JTL1" s="332"/>
      <c r="JTM1" s="332"/>
      <c r="JTN1" s="332"/>
      <c r="JTO1" s="332"/>
      <c r="JTP1" s="332"/>
      <c r="JTQ1" s="331"/>
      <c r="JTR1" s="332"/>
      <c r="JTS1" s="332"/>
      <c r="JTT1" s="332"/>
      <c r="JTU1" s="332"/>
      <c r="JTV1" s="332"/>
      <c r="JTW1" s="332"/>
      <c r="JTX1" s="332"/>
      <c r="JTY1" s="332"/>
      <c r="JTZ1" s="332"/>
      <c r="JUA1" s="332"/>
      <c r="JUB1" s="332"/>
      <c r="JUC1" s="332"/>
      <c r="JUD1" s="332"/>
      <c r="JUE1" s="332"/>
      <c r="JUF1" s="332"/>
      <c r="JUG1" s="331"/>
      <c r="JUH1" s="332"/>
      <c r="JUI1" s="332"/>
      <c r="JUJ1" s="332"/>
      <c r="JUK1" s="332"/>
      <c r="JUL1" s="332"/>
      <c r="JUM1" s="332"/>
      <c r="JUN1" s="332"/>
      <c r="JUO1" s="332"/>
      <c r="JUP1" s="332"/>
      <c r="JUQ1" s="332"/>
      <c r="JUR1" s="332"/>
      <c r="JUS1" s="332"/>
      <c r="JUT1" s="332"/>
      <c r="JUU1" s="332"/>
      <c r="JUV1" s="332"/>
      <c r="JUW1" s="331"/>
      <c r="JUX1" s="332"/>
      <c r="JUY1" s="332"/>
      <c r="JUZ1" s="332"/>
      <c r="JVA1" s="332"/>
      <c r="JVB1" s="332"/>
      <c r="JVC1" s="332"/>
      <c r="JVD1" s="332"/>
      <c r="JVE1" s="332"/>
      <c r="JVF1" s="332"/>
      <c r="JVG1" s="332"/>
      <c r="JVH1" s="332"/>
      <c r="JVI1" s="332"/>
      <c r="JVJ1" s="332"/>
      <c r="JVK1" s="332"/>
      <c r="JVL1" s="332"/>
      <c r="JVM1" s="331"/>
      <c r="JVN1" s="332"/>
      <c r="JVO1" s="332"/>
      <c r="JVP1" s="332"/>
      <c r="JVQ1" s="332"/>
      <c r="JVR1" s="332"/>
      <c r="JVS1" s="332"/>
      <c r="JVT1" s="332"/>
      <c r="JVU1" s="332"/>
      <c r="JVV1" s="332"/>
      <c r="JVW1" s="332"/>
      <c r="JVX1" s="332"/>
      <c r="JVY1" s="332"/>
      <c r="JVZ1" s="332"/>
      <c r="JWA1" s="332"/>
      <c r="JWB1" s="332"/>
      <c r="JWC1" s="331"/>
      <c r="JWD1" s="332"/>
      <c r="JWE1" s="332"/>
      <c r="JWF1" s="332"/>
      <c r="JWG1" s="332"/>
      <c r="JWH1" s="332"/>
      <c r="JWI1" s="332"/>
      <c r="JWJ1" s="332"/>
      <c r="JWK1" s="332"/>
      <c r="JWL1" s="332"/>
      <c r="JWM1" s="332"/>
      <c r="JWN1" s="332"/>
      <c r="JWO1" s="332"/>
      <c r="JWP1" s="332"/>
      <c r="JWQ1" s="332"/>
      <c r="JWR1" s="332"/>
      <c r="JWS1" s="331"/>
      <c r="JWT1" s="332"/>
      <c r="JWU1" s="332"/>
      <c r="JWV1" s="332"/>
      <c r="JWW1" s="332"/>
      <c r="JWX1" s="332"/>
      <c r="JWY1" s="332"/>
      <c r="JWZ1" s="332"/>
      <c r="JXA1" s="332"/>
      <c r="JXB1" s="332"/>
      <c r="JXC1" s="332"/>
      <c r="JXD1" s="332"/>
      <c r="JXE1" s="332"/>
      <c r="JXF1" s="332"/>
      <c r="JXG1" s="332"/>
      <c r="JXH1" s="332"/>
      <c r="JXI1" s="331"/>
      <c r="JXJ1" s="332"/>
      <c r="JXK1" s="332"/>
      <c r="JXL1" s="332"/>
      <c r="JXM1" s="332"/>
      <c r="JXN1" s="332"/>
      <c r="JXO1" s="332"/>
      <c r="JXP1" s="332"/>
      <c r="JXQ1" s="332"/>
      <c r="JXR1" s="332"/>
      <c r="JXS1" s="332"/>
      <c r="JXT1" s="332"/>
      <c r="JXU1" s="332"/>
      <c r="JXV1" s="332"/>
      <c r="JXW1" s="332"/>
      <c r="JXX1" s="332"/>
      <c r="JXY1" s="331"/>
      <c r="JXZ1" s="332"/>
      <c r="JYA1" s="332"/>
      <c r="JYB1" s="332"/>
      <c r="JYC1" s="332"/>
      <c r="JYD1" s="332"/>
      <c r="JYE1" s="332"/>
      <c r="JYF1" s="332"/>
      <c r="JYG1" s="332"/>
      <c r="JYH1" s="332"/>
      <c r="JYI1" s="332"/>
      <c r="JYJ1" s="332"/>
      <c r="JYK1" s="332"/>
      <c r="JYL1" s="332"/>
      <c r="JYM1" s="332"/>
      <c r="JYN1" s="332"/>
      <c r="JYO1" s="331"/>
      <c r="JYP1" s="332"/>
      <c r="JYQ1" s="332"/>
      <c r="JYR1" s="332"/>
      <c r="JYS1" s="332"/>
      <c r="JYT1" s="332"/>
      <c r="JYU1" s="332"/>
      <c r="JYV1" s="332"/>
      <c r="JYW1" s="332"/>
      <c r="JYX1" s="332"/>
      <c r="JYY1" s="332"/>
      <c r="JYZ1" s="332"/>
      <c r="JZA1" s="332"/>
      <c r="JZB1" s="332"/>
      <c r="JZC1" s="332"/>
      <c r="JZD1" s="332"/>
      <c r="JZE1" s="331"/>
      <c r="JZF1" s="332"/>
      <c r="JZG1" s="332"/>
      <c r="JZH1" s="332"/>
      <c r="JZI1" s="332"/>
      <c r="JZJ1" s="332"/>
      <c r="JZK1" s="332"/>
      <c r="JZL1" s="332"/>
      <c r="JZM1" s="332"/>
      <c r="JZN1" s="332"/>
      <c r="JZO1" s="332"/>
      <c r="JZP1" s="332"/>
      <c r="JZQ1" s="332"/>
      <c r="JZR1" s="332"/>
      <c r="JZS1" s="332"/>
      <c r="JZT1" s="332"/>
      <c r="JZU1" s="331"/>
      <c r="JZV1" s="332"/>
      <c r="JZW1" s="332"/>
      <c r="JZX1" s="332"/>
      <c r="JZY1" s="332"/>
      <c r="JZZ1" s="332"/>
      <c r="KAA1" s="332"/>
      <c r="KAB1" s="332"/>
      <c r="KAC1" s="332"/>
      <c r="KAD1" s="332"/>
      <c r="KAE1" s="332"/>
      <c r="KAF1" s="332"/>
      <c r="KAG1" s="332"/>
      <c r="KAH1" s="332"/>
      <c r="KAI1" s="332"/>
      <c r="KAJ1" s="332"/>
      <c r="KAK1" s="331"/>
      <c r="KAL1" s="332"/>
      <c r="KAM1" s="332"/>
      <c r="KAN1" s="332"/>
      <c r="KAO1" s="332"/>
      <c r="KAP1" s="332"/>
      <c r="KAQ1" s="332"/>
      <c r="KAR1" s="332"/>
      <c r="KAS1" s="332"/>
      <c r="KAT1" s="332"/>
      <c r="KAU1" s="332"/>
      <c r="KAV1" s="332"/>
      <c r="KAW1" s="332"/>
      <c r="KAX1" s="332"/>
      <c r="KAY1" s="332"/>
      <c r="KAZ1" s="332"/>
      <c r="KBA1" s="331"/>
      <c r="KBB1" s="332"/>
      <c r="KBC1" s="332"/>
      <c r="KBD1" s="332"/>
      <c r="KBE1" s="332"/>
      <c r="KBF1" s="332"/>
      <c r="KBG1" s="332"/>
      <c r="KBH1" s="332"/>
      <c r="KBI1" s="332"/>
      <c r="KBJ1" s="332"/>
      <c r="KBK1" s="332"/>
      <c r="KBL1" s="332"/>
      <c r="KBM1" s="332"/>
      <c r="KBN1" s="332"/>
      <c r="KBO1" s="332"/>
      <c r="KBP1" s="332"/>
      <c r="KBQ1" s="331"/>
      <c r="KBR1" s="332"/>
      <c r="KBS1" s="332"/>
      <c r="KBT1" s="332"/>
      <c r="KBU1" s="332"/>
      <c r="KBV1" s="332"/>
      <c r="KBW1" s="332"/>
      <c r="KBX1" s="332"/>
      <c r="KBY1" s="332"/>
      <c r="KBZ1" s="332"/>
      <c r="KCA1" s="332"/>
      <c r="KCB1" s="332"/>
      <c r="KCC1" s="332"/>
      <c r="KCD1" s="332"/>
      <c r="KCE1" s="332"/>
      <c r="KCF1" s="332"/>
      <c r="KCG1" s="331"/>
      <c r="KCH1" s="332"/>
      <c r="KCI1" s="332"/>
      <c r="KCJ1" s="332"/>
      <c r="KCK1" s="332"/>
      <c r="KCL1" s="332"/>
      <c r="KCM1" s="332"/>
      <c r="KCN1" s="332"/>
      <c r="KCO1" s="332"/>
      <c r="KCP1" s="332"/>
      <c r="KCQ1" s="332"/>
      <c r="KCR1" s="332"/>
      <c r="KCS1" s="332"/>
      <c r="KCT1" s="332"/>
      <c r="KCU1" s="332"/>
      <c r="KCV1" s="332"/>
      <c r="KCW1" s="331"/>
      <c r="KCX1" s="332"/>
      <c r="KCY1" s="332"/>
      <c r="KCZ1" s="332"/>
      <c r="KDA1" s="332"/>
      <c r="KDB1" s="332"/>
      <c r="KDC1" s="332"/>
      <c r="KDD1" s="332"/>
      <c r="KDE1" s="332"/>
      <c r="KDF1" s="332"/>
      <c r="KDG1" s="332"/>
      <c r="KDH1" s="332"/>
      <c r="KDI1" s="332"/>
      <c r="KDJ1" s="332"/>
      <c r="KDK1" s="332"/>
      <c r="KDL1" s="332"/>
      <c r="KDM1" s="331"/>
      <c r="KDN1" s="332"/>
      <c r="KDO1" s="332"/>
      <c r="KDP1" s="332"/>
      <c r="KDQ1" s="332"/>
      <c r="KDR1" s="332"/>
      <c r="KDS1" s="332"/>
      <c r="KDT1" s="332"/>
      <c r="KDU1" s="332"/>
      <c r="KDV1" s="332"/>
      <c r="KDW1" s="332"/>
      <c r="KDX1" s="332"/>
      <c r="KDY1" s="332"/>
      <c r="KDZ1" s="332"/>
      <c r="KEA1" s="332"/>
      <c r="KEB1" s="332"/>
      <c r="KEC1" s="331"/>
      <c r="KED1" s="332"/>
      <c r="KEE1" s="332"/>
      <c r="KEF1" s="332"/>
      <c r="KEG1" s="332"/>
      <c r="KEH1" s="332"/>
      <c r="KEI1" s="332"/>
      <c r="KEJ1" s="332"/>
      <c r="KEK1" s="332"/>
      <c r="KEL1" s="332"/>
      <c r="KEM1" s="332"/>
      <c r="KEN1" s="332"/>
      <c r="KEO1" s="332"/>
      <c r="KEP1" s="332"/>
      <c r="KEQ1" s="332"/>
      <c r="KER1" s="332"/>
      <c r="KES1" s="331"/>
      <c r="KET1" s="332"/>
      <c r="KEU1" s="332"/>
      <c r="KEV1" s="332"/>
      <c r="KEW1" s="332"/>
      <c r="KEX1" s="332"/>
      <c r="KEY1" s="332"/>
      <c r="KEZ1" s="332"/>
      <c r="KFA1" s="332"/>
      <c r="KFB1" s="332"/>
      <c r="KFC1" s="332"/>
      <c r="KFD1" s="332"/>
      <c r="KFE1" s="332"/>
      <c r="KFF1" s="332"/>
      <c r="KFG1" s="332"/>
      <c r="KFH1" s="332"/>
      <c r="KFI1" s="331"/>
      <c r="KFJ1" s="332"/>
      <c r="KFK1" s="332"/>
      <c r="KFL1" s="332"/>
      <c r="KFM1" s="332"/>
      <c r="KFN1" s="332"/>
      <c r="KFO1" s="332"/>
      <c r="KFP1" s="332"/>
      <c r="KFQ1" s="332"/>
      <c r="KFR1" s="332"/>
      <c r="KFS1" s="332"/>
      <c r="KFT1" s="332"/>
      <c r="KFU1" s="332"/>
      <c r="KFV1" s="332"/>
      <c r="KFW1" s="332"/>
      <c r="KFX1" s="332"/>
      <c r="KFY1" s="331"/>
      <c r="KFZ1" s="332"/>
      <c r="KGA1" s="332"/>
      <c r="KGB1" s="332"/>
      <c r="KGC1" s="332"/>
      <c r="KGD1" s="332"/>
      <c r="KGE1" s="332"/>
      <c r="KGF1" s="332"/>
      <c r="KGG1" s="332"/>
      <c r="KGH1" s="332"/>
      <c r="KGI1" s="332"/>
      <c r="KGJ1" s="332"/>
      <c r="KGK1" s="332"/>
      <c r="KGL1" s="332"/>
      <c r="KGM1" s="332"/>
      <c r="KGN1" s="332"/>
      <c r="KGO1" s="331"/>
      <c r="KGP1" s="332"/>
      <c r="KGQ1" s="332"/>
      <c r="KGR1" s="332"/>
      <c r="KGS1" s="332"/>
      <c r="KGT1" s="332"/>
      <c r="KGU1" s="332"/>
      <c r="KGV1" s="332"/>
      <c r="KGW1" s="332"/>
      <c r="KGX1" s="332"/>
      <c r="KGY1" s="332"/>
      <c r="KGZ1" s="332"/>
      <c r="KHA1" s="332"/>
      <c r="KHB1" s="332"/>
      <c r="KHC1" s="332"/>
      <c r="KHD1" s="332"/>
      <c r="KHE1" s="331"/>
      <c r="KHF1" s="332"/>
      <c r="KHG1" s="332"/>
      <c r="KHH1" s="332"/>
      <c r="KHI1" s="332"/>
      <c r="KHJ1" s="332"/>
      <c r="KHK1" s="332"/>
      <c r="KHL1" s="332"/>
      <c r="KHM1" s="332"/>
      <c r="KHN1" s="332"/>
      <c r="KHO1" s="332"/>
      <c r="KHP1" s="332"/>
      <c r="KHQ1" s="332"/>
      <c r="KHR1" s="332"/>
      <c r="KHS1" s="332"/>
      <c r="KHT1" s="332"/>
      <c r="KHU1" s="331"/>
      <c r="KHV1" s="332"/>
      <c r="KHW1" s="332"/>
      <c r="KHX1" s="332"/>
      <c r="KHY1" s="332"/>
      <c r="KHZ1" s="332"/>
      <c r="KIA1" s="332"/>
      <c r="KIB1" s="332"/>
      <c r="KIC1" s="332"/>
      <c r="KID1" s="332"/>
      <c r="KIE1" s="332"/>
      <c r="KIF1" s="332"/>
      <c r="KIG1" s="332"/>
      <c r="KIH1" s="332"/>
      <c r="KII1" s="332"/>
      <c r="KIJ1" s="332"/>
      <c r="KIK1" s="331"/>
      <c r="KIL1" s="332"/>
      <c r="KIM1" s="332"/>
      <c r="KIN1" s="332"/>
      <c r="KIO1" s="332"/>
      <c r="KIP1" s="332"/>
      <c r="KIQ1" s="332"/>
      <c r="KIR1" s="332"/>
      <c r="KIS1" s="332"/>
      <c r="KIT1" s="332"/>
      <c r="KIU1" s="332"/>
      <c r="KIV1" s="332"/>
      <c r="KIW1" s="332"/>
      <c r="KIX1" s="332"/>
      <c r="KIY1" s="332"/>
      <c r="KIZ1" s="332"/>
      <c r="KJA1" s="331"/>
      <c r="KJB1" s="332"/>
      <c r="KJC1" s="332"/>
      <c r="KJD1" s="332"/>
      <c r="KJE1" s="332"/>
      <c r="KJF1" s="332"/>
      <c r="KJG1" s="332"/>
      <c r="KJH1" s="332"/>
      <c r="KJI1" s="332"/>
      <c r="KJJ1" s="332"/>
      <c r="KJK1" s="332"/>
      <c r="KJL1" s="332"/>
      <c r="KJM1" s="332"/>
      <c r="KJN1" s="332"/>
      <c r="KJO1" s="332"/>
      <c r="KJP1" s="332"/>
      <c r="KJQ1" s="331"/>
      <c r="KJR1" s="332"/>
      <c r="KJS1" s="332"/>
      <c r="KJT1" s="332"/>
      <c r="KJU1" s="332"/>
      <c r="KJV1" s="332"/>
      <c r="KJW1" s="332"/>
      <c r="KJX1" s="332"/>
      <c r="KJY1" s="332"/>
      <c r="KJZ1" s="332"/>
      <c r="KKA1" s="332"/>
      <c r="KKB1" s="332"/>
      <c r="KKC1" s="332"/>
      <c r="KKD1" s="332"/>
      <c r="KKE1" s="332"/>
      <c r="KKF1" s="332"/>
      <c r="KKG1" s="331"/>
      <c r="KKH1" s="332"/>
      <c r="KKI1" s="332"/>
      <c r="KKJ1" s="332"/>
      <c r="KKK1" s="332"/>
      <c r="KKL1" s="332"/>
      <c r="KKM1" s="332"/>
      <c r="KKN1" s="332"/>
      <c r="KKO1" s="332"/>
      <c r="KKP1" s="332"/>
      <c r="KKQ1" s="332"/>
      <c r="KKR1" s="332"/>
      <c r="KKS1" s="332"/>
      <c r="KKT1" s="332"/>
      <c r="KKU1" s="332"/>
      <c r="KKV1" s="332"/>
      <c r="KKW1" s="331"/>
      <c r="KKX1" s="332"/>
      <c r="KKY1" s="332"/>
      <c r="KKZ1" s="332"/>
      <c r="KLA1" s="332"/>
      <c r="KLB1" s="332"/>
      <c r="KLC1" s="332"/>
      <c r="KLD1" s="332"/>
      <c r="KLE1" s="332"/>
      <c r="KLF1" s="332"/>
      <c r="KLG1" s="332"/>
      <c r="KLH1" s="332"/>
      <c r="KLI1" s="332"/>
      <c r="KLJ1" s="332"/>
      <c r="KLK1" s="332"/>
      <c r="KLL1" s="332"/>
      <c r="KLM1" s="331"/>
      <c r="KLN1" s="332"/>
      <c r="KLO1" s="332"/>
      <c r="KLP1" s="332"/>
      <c r="KLQ1" s="332"/>
      <c r="KLR1" s="332"/>
      <c r="KLS1" s="332"/>
      <c r="KLT1" s="332"/>
      <c r="KLU1" s="332"/>
      <c r="KLV1" s="332"/>
      <c r="KLW1" s="332"/>
      <c r="KLX1" s="332"/>
      <c r="KLY1" s="332"/>
      <c r="KLZ1" s="332"/>
      <c r="KMA1" s="332"/>
      <c r="KMB1" s="332"/>
      <c r="KMC1" s="331"/>
      <c r="KMD1" s="332"/>
      <c r="KME1" s="332"/>
      <c r="KMF1" s="332"/>
      <c r="KMG1" s="332"/>
      <c r="KMH1" s="332"/>
      <c r="KMI1" s="332"/>
      <c r="KMJ1" s="332"/>
      <c r="KMK1" s="332"/>
      <c r="KML1" s="332"/>
      <c r="KMM1" s="332"/>
      <c r="KMN1" s="332"/>
      <c r="KMO1" s="332"/>
      <c r="KMP1" s="332"/>
      <c r="KMQ1" s="332"/>
      <c r="KMR1" s="332"/>
      <c r="KMS1" s="331"/>
      <c r="KMT1" s="332"/>
      <c r="KMU1" s="332"/>
      <c r="KMV1" s="332"/>
      <c r="KMW1" s="332"/>
      <c r="KMX1" s="332"/>
      <c r="KMY1" s="332"/>
      <c r="KMZ1" s="332"/>
      <c r="KNA1" s="332"/>
      <c r="KNB1" s="332"/>
      <c r="KNC1" s="332"/>
      <c r="KND1" s="332"/>
      <c r="KNE1" s="332"/>
      <c r="KNF1" s="332"/>
      <c r="KNG1" s="332"/>
      <c r="KNH1" s="332"/>
      <c r="KNI1" s="331"/>
      <c r="KNJ1" s="332"/>
      <c r="KNK1" s="332"/>
      <c r="KNL1" s="332"/>
      <c r="KNM1" s="332"/>
      <c r="KNN1" s="332"/>
      <c r="KNO1" s="332"/>
      <c r="KNP1" s="332"/>
      <c r="KNQ1" s="332"/>
      <c r="KNR1" s="332"/>
      <c r="KNS1" s="332"/>
      <c r="KNT1" s="332"/>
      <c r="KNU1" s="332"/>
      <c r="KNV1" s="332"/>
      <c r="KNW1" s="332"/>
      <c r="KNX1" s="332"/>
      <c r="KNY1" s="331"/>
      <c r="KNZ1" s="332"/>
      <c r="KOA1" s="332"/>
      <c r="KOB1" s="332"/>
      <c r="KOC1" s="332"/>
      <c r="KOD1" s="332"/>
      <c r="KOE1" s="332"/>
      <c r="KOF1" s="332"/>
      <c r="KOG1" s="332"/>
      <c r="KOH1" s="332"/>
      <c r="KOI1" s="332"/>
      <c r="KOJ1" s="332"/>
      <c r="KOK1" s="332"/>
      <c r="KOL1" s="332"/>
      <c r="KOM1" s="332"/>
      <c r="KON1" s="332"/>
      <c r="KOO1" s="331"/>
      <c r="KOP1" s="332"/>
      <c r="KOQ1" s="332"/>
      <c r="KOR1" s="332"/>
      <c r="KOS1" s="332"/>
      <c r="KOT1" s="332"/>
      <c r="KOU1" s="332"/>
      <c r="KOV1" s="332"/>
      <c r="KOW1" s="332"/>
      <c r="KOX1" s="332"/>
      <c r="KOY1" s="332"/>
      <c r="KOZ1" s="332"/>
      <c r="KPA1" s="332"/>
      <c r="KPB1" s="332"/>
      <c r="KPC1" s="332"/>
      <c r="KPD1" s="332"/>
      <c r="KPE1" s="331"/>
      <c r="KPF1" s="332"/>
      <c r="KPG1" s="332"/>
      <c r="KPH1" s="332"/>
      <c r="KPI1" s="332"/>
      <c r="KPJ1" s="332"/>
      <c r="KPK1" s="332"/>
      <c r="KPL1" s="332"/>
      <c r="KPM1" s="332"/>
      <c r="KPN1" s="332"/>
      <c r="KPO1" s="332"/>
      <c r="KPP1" s="332"/>
      <c r="KPQ1" s="332"/>
      <c r="KPR1" s="332"/>
      <c r="KPS1" s="332"/>
      <c r="KPT1" s="332"/>
      <c r="KPU1" s="331"/>
      <c r="KPV1" s="332"/>
      <c r="KPW1" s="332"/>
      <c r="KPX1" s="332"/>
      <c r="KPY1" s="332"/>
      <c r="KPZ1" s="332"/>
      <c r="KQA1" s="332"/>
      <c r="KQB1" s="332"/>
      <c r="KQC1" s="332"/>
      <c r="KQD1" s="332"/>
      <c r="KQE1" s="332"/>
      <c r="KQF1" s="332"/>
      <c r="KQG1" s="332"/>
      <c r="KQH1" s="332"/>
      <c r="KQI1" s="332"/>
      <c r="KQJ1" s="332"/>
      <c r="KQK1" s="331"/>
      <c r="KQL1" s="332"/>
      <c r="KQM1" s="332"/>
      <c r="KQN1" s="332"/>
      <c r="KQO1" s="332"/>
      <c r="KQP1" s="332"/>
      <c r="KQQ1" s="332"/>
      <c r="KQR1" s="332"/>
      <c r="KQS1" s="332"/>
      <c r="KQT1" s="332"/>
      <c r="KQU1" s="332"/>
      <c r="KQV1" s="332"/>
      <c r="KQW1" s="332"/>
      <c r="KQX1" s="332"/>
      <c r="KQY1" s="332"/>
      <c r="KQZ1" s="332"/>
      <c r="KRA1" s="331"/>
      <c r="KRB1" s="332"/>
      <c r="KRC1" s="332"/>
      <c r="KRD1" s="332"/>
      <c r="KRE1" s="332"/>
      <c r="KRF1" s="332"/>
      <c r="KRG1" s="332"/>
      <c r="KRH1" s="332"/>
      <c r="KRI1" s="332"/>
      <c r="KRJ1" s="332"/>
      <c r="KRK1" s="332"/>
      <c r="KRL1" s="332"/>
      <c r="KRM1" s="332"/>
      <c r="KRN1" s="332"/>
      <c r="KRO1" s="332"/>
      <c r="KRP1" s="332"/>
      <c r="KRQ1" s="331"/>
      <c r="KRR1" s="332"/>
      <c r="KRS1" s="332"/>
      <c r="KRT1" s="332"/>
      <c r="KRU1" s="332"/>
      <c r="KRV1" s="332"/>
      <c r="KRW1" s="332"/>
      <c r="KRX1" s="332"/>
      <c r="KRY1" s="332"/>
      <c r="KRZ1" s="332"/>
      <c r="KSA1" s="332"/>
      <c r="KSB1" s="332"/>
      <c r="KSC1" s="332"/>
      <c r="KSD1" s="332"/>
      <c r="KSE1" s="332"/>
      <c r="KSF1" s="332"/>
      <c r="KSG1" s="331"/>
      <c r="KSH1" s="332"/>
      <c r="KSI1" s="332"/>
      <c r="KSJ1" s="332"/>
      <c r="KSK1" s="332"/>
      <c r="KSL1" s="332"/>
      <c r="KSM1" s="332"/>
      <c r="KSN1" s="332"/>
      <c r="KSO1" s="332"/>
      <c r="KSP1" s="332"/>
      <c r="KSQ1" s="332"/>
      <c r="KSR1" s="332"/>
      <c r="KSS1" s="332"/>
      <c r="KST1" s="332"/>
      <c r="KSU1" s="332"/>
      <c r="KSV1" s="332"/>
      <c r="KSW1" s="331"/>
      <c r="KSX1" s="332"/>
      <c r="KSY1" s="332"/>
      <c r="KSZ1" s="332"/>
      <c r="KTA1" s="332"/>
      <c r="KTB1" s="332"/>
      <c r="KTC1" s="332"/>
      <c r="KTD1" s="332"/>
      <c r="KTE1" s="332"/>
      <c r="KTF1" s="332"/>
      <c r="KTG1" s="332"/>
      <c r="KTH1" s="332"/>
      <c r="KTI1" s="332"/>
      <c r="KTJ1" s="332"/>
      <c r="KTK1" s="332"/>
      <c r="KTL1" s="332"/>
      <c r="KTM1" s="331"/>
      <c r="KTN1" s="332"/>
      <c r="KTO1" s="332"/>
      <c r="KTP1" s="332"/>
      <c r="KTQ1" s="332"/>
      <c r="KTR1" s="332"/>
      <c r="KTS1" s="332"/>
      <c r="KTT1" s="332"/>
      <c r="KTU1" s="332"/>
      <c r="KTV1" s="332"/>
      <c r="KTW1" s="332"/>
      <c r="KTX1" s="332"/>
      <c r="KTY1" s="332"/>
      <c r="KTZ1" s="332"/>
      <c r="KUA1" s="332"/>
      <c r="KUB1" s="332"/>
      <c r="KUC1" s="331"/>
      <c r="KUD1" s="332"/>
      <c r="KUE1" s="332"/>
      <c r="KUF1" s="332"/>
      <c r="KUG1" s="332"/>
      <c r="KUH1" s="332"/>
      <c r="KUI1" s="332"/>
      <c r="KUJ1" s="332"/>
      <c r="KUK1" s="332"/>
      <c r="KUL1" s="332"/>
      <c r="KUM1" s="332"/>
      <c r="KUN1" s="332"/>
      <c r="KUO1" s="332"/>
      <c r="KUP1" s="332"/>
      <c r="KUQ1" s="332"/>
      <c r="KUR1" s="332"/>
      <c r="KUS1" s="331"/>
      <c r="KUT1" s="332"/>
      <c r="KUU1" s="332"/>
      <c r="KUV1" s="332"/>
      <c r="KUW1" s="332"/>
      <c r="KUX1" s="332"/>
      <c r="KUY1" s="332"/>
      <c r="KUZ1" s="332"/>
      <c r="KVA1" s="332"/>
      <c r="KVB1" s="332"/>
      <c r="KVC1" s="332"/>
      <c r="KVD1" s="332"/>
      <c r="KVE1" s="332"/>
      <c r="KVF1" s="332"/>
      <c r="KVG1" s="332"/>
      <c r="KVH1" s="332"/>
      <c r="KVI1" s="331"/>
      <c r="KVJ1" s="332"/>
      <c r="KVK1" s="332"/>
      <c r="KVL1" s="332"/>
      <c r="KVM1" s="332"/>
      <c r="KVN1" s="332"/>
      <c r="KVO1" s="332"/>
      <c r="KVP1" s="332"/>
      <c r="KVQ1" s="332"/>
      <c r="KVR1" s="332"/>
      <c r="KVS1" s="332"/>
      <c r="KVT1" s="332"/>
      <c r="KVU1" s="332"/>
      <c r="KVV1" s="332"/>
      <c r="KVW1" s="332"/>
      <c r="KVX1" s="332"/>
      <c r="KVY1" s="331"/>
      <c r="KVZ1" s="332"/>
      <c r="KWA1" s="332"/>
      <c r="KWB1" s="332"/>
      <c r="KWC1" s="332"/>
      <c r="KWD1" s="332"/>
      <c r="KWE1" s="332"/>
      <c r="KWF1" s="332"/>
      <c r="KWG1" s="332"/>
      <c r="KWH1" s="332"/>
      <c r="KWI1" s="332"/>
      <c r="KWJ1" s="332"/>
      <c r="KWK1" s="332"/>
      <c r="KWL1" s="332"/>
      <c r="KWM1" s="332"/>
      <c r="KWN1" s="332"/>
      <c r="KWO1" s="331"/>
      <c r="KWP1" s="332"/>
      <c r="KWQ1" s="332"/>
      <c r="KWR1" s="332"/>
      <c r="KWS1" s="332"/>
      <c r="KWT1" s="332"/>
      <c r="KWU1" s="332"/>
      <c r="KWV1" s="332"/>
      <c r="KWW1" s="332"/>
      <c r="KWX1" s="332"/>
      <c r="KWY1" s="332"/>
      <c r="KWZ1" s="332"/>
      <c r="KXA1" s="332"/>
      <c r="KXB1" s="332"/>
      <c r="KXC1" s="332"/>
      <c r="KXD1" s="332"/>
      <c r="KXE1" s="331"/>
      <c r="KXF1" s="332"/>
      <c r="KXG1" s="332"/>
      <c r="KXH1" s="332"/>
      <c r="KXI1" s="332"/>
      <c r="KXJ1" s="332"/>
      <c r="KXK1" s="332"/>
      <c r="KXL1" s="332"/>
      <c r="KXM1" s="332"/>
      <c r="KXN1" s="332"/>
      <c r="KXO1" s="332"/>
      <c r="KXP1" s="332"/>
      <c r="KXQ1" s="332"/>
      <c r="KXR1" s="332"/>
      <c r="KXS1" s="332"/>
      <c r="KXT1" s="332"/>
      <c r="KXU1" s="331"/>
      <c r="KXV1" s="332"/>
      <c r="KXW1" s="332"/>
      <c r="KXX1" s="332"/>
      <c r="KXY1" s="332"/>
      <c r="KXZ1" s="332"/>
      <c r="KYA1" s="332"/>
      <c r="KYB1" s="332"/>
      <c r="KYC1" s="332"/>
      <c r="KYD1" s="332"/>
      <c r="KYE1" s="332"/>
      <c r="KYF1" s="332"/>
      <c r="KYG1" s="332"/>
      <c r="KYH1" s="332"/>
      <c r="KYI1" s="332"/>
      <c r="KYJ1" s="332"/>
      <c r="KYK1" s="331"/>
      <c r="KYL1" s="332"/>
      <c r="KYM1" s="332"/>
      <c r="KYN1" s="332"/>
      <c r="KYO1" s="332"/>
      <c r="KYP1" s="332"/>
      <c r="KYQ1" s="332"/>
      <c r="KYR1" s="332"/>
      <c r="KYS1" s="332"/>
      <c r="KYT1" s="332"/>
      <c r="KYU1" s="332"/>
      <c r="KYV1" s="332"/>
      <c r="KYW1" s="332"/>
      <c r="KYX1" s="332"/>
      <c r="KYY1" s="332"/>
      <c r="KYZ1" s="332"/>
      <c r="KZA1" s="331"/>
      <c r="KZB1" s="332"/>
      <c r="KZC1" s="332"/>
      <c r="KZD1" s="332"/>
      <c r="KZE1" s="332"/>
      <c r="KZF1" s="332"/>
      <c r="KZG1" s="332"/>
      <c r="KZH1" s="332"/>
      <c r="KZI1" s="332"/>
      <c r="KZJ1" s="332"/>
      <c r="KZK1" s="332"/>
      <c r="KZL1" s="332"/>
      <c r="KZM1" s="332"/>
      <c r="KZN1" s="332"/>
      <c r="KZO1" s="332"/>
      <c r="KZP1" s="332"/>
      <c r="KZQ1" s="331"/>
      <c r="KZR1" s="332"/>
      <c r="KZS1" s="332"/>
      <c r="KZT1" s="332"/>
      <c r="KZU1" s="332"/>
      <c r="KZV1" s="332"/>
      <c r="KZW1" s="332"/>
      <c r="KZX1" s="332"/>
      <c r="KZY1" s="332"/>
      <c r="KZZ1" s="332"/>
      <c r="LAA1" s="332"/>
      <c r="LAB1" s="332"/>
      <c r="LAC1" s="332"/>
      <c r="LAD1" s="332"/>
      <c r="LAE1" s="332"/>
      <c r="LAF1" s="332"/>
      <c r="LAG1" s="331"/>
      <c r="LAH1" s="332"/>
      <c r="LAI1" s="332"/>
      <c r="LAJ1" s="332"/>
      <c r="LAK1" s="332"/>
      <c r="LAL1" s="332"/>
      <c r="LAM1" s="332"/>
      <c r="LAN1" s="332"/>
      <c r="LAO1" s="332"/>
      <c r="LAP1" s="332"/>
      <c r="LAQ1" s="332"/>
      <c r="LAR1" s="332"/>
      <c r="LAS1" s="332"/>
      <c r="LAT1" s="332"/>
      <c r="LAU1" s="332"/>
      <c r="LAV1" s="332"/>
      <c r="LAW1" s="331"/>
      <c r="LAX1" s="332"/>
      <c r="LAY1" s="332"/>
      <c r="LAZ1" s="332"/>
      <c r="LBA1" s="332"/>
      <c r="LBB1" s="332"/>
      <c r="LBC1" s="332"/>
      <c r="LBD1" s="332"/>
      <c r="LBE1" s="332"/>
      <c r="LBF1" s="332"/>
      <c r="LBG1" s="332"/>
      <c r="LBH1" s="332"/>
      <c r="LBI1" s="332"/>
      <c r="LBJ1" s="332"/>
      <c r="LBK1" s="332"/>
      <c r="LBL1" s="332"/>
      <c r="LBM1" s="331"/>
      <c r="LBN1" s="332"/>
      <c r="LBO1" s="332"/>
      <c r="LBP1" s="332"/>
      <c r="LBQ1" s="332"/>
      <c r="LBR1" s="332"/>
      <c r="LBS1" s="332"/>
      <c r="LBT1" s="332"/>
      <c r="LBU1" s="332"/>
      <c r="LBV1" s="332"/>
      <c r="LBW1" s="332"/>
      <c r="LBX1" s="332"/>
      <c r="LBY1" s="332"/>
      <c r="LBZ1" s="332"/>
      <c r="LCA1" s="332"/>
      <c r="LCB1" s="332"/>
      <c r="LCC1" s="331"/>
      <c r="LCD1" s="332"/>
      <c r="LCE1" s="332"/>
      <c r="LCF1" s="332"/>
      <c r="LCG1" s="332"/>
      <c r="LCH1" s="332"/>
      <c r="LCI1" s="332"/>
      <c r="LCJ1" s="332"/>
      <c r="LCK1" s="332"/>
      <c r="LCL1" s="332"/>
      <c r="LCM1" s="332"/>
      <c r="LCN1" s="332"/>
      <c r="LCO1" s="332"/>
      <c r="LCP1" s="332"/>
      <c r="LCQ1" s="332"/>
      <c r="LCR1" s="332"/>
      <c r="LCS1" s="331"/>
      <c r="LCT1" s="332"/>
      <c r="LCU1" s="332"/>
      <c r="LCV1" s="332"/>
      <c r="LCW1" s="332"/>
      <c r="LCX1" s="332"/>
      <c r="LCY1" s="332"/>
      <c r="LCZ1" s="332"/>
      <c r="LDA1" s="332"/>
      <c r="LDB1" s="332"/>
      <c r="LDC1" s="332"/>
      <c r="LDD1" s="332"/>
      <c r="LDE1" s="332"/>
      <c r="LDF1" s="332"/>
      <c r="LDG1" s="332"/>
      <c r="LDH1" s="332"/>
      <c r="LDI1" s="331"/>
      <c r="LDJ1" s="332"/>
      <c r="LDK1" s="332"/>
      <c r="LDL1" s="332"/>
      <c r="LDM1" s="332"/>
      <c r="LDN1" s="332"/>
      <c r="LDO1" s="332"/>
      <c r="LDP1" s="332"/>
      <c r="LDQ1" s="332"/>
      <c r="LDR1" s="332"/>
      <c r="LDS1" s="332"/>
      <c r="LDT1" s="332"/>
      <c r="LDU1" s="332"/>
      <c r="LDV1" s="332"/>
      <c r="LDW1" s="332"/>
      <c r="LDX1" s="332"/>
      <c r="LDY1" s="331"/>
      <c r="LDZ1" s="332"/>
      <c r="LEA1" s="332"/>
      <c r="LEB1" s="332"/>
      <c r="LEC1" s="332"/>
      <c r="LED1" s="332"/>
      <c r="LEE1" s="332"/>
      <c r="LEF1" s="332"/>
      <c r="LEG1" s="332"/>
      <c r="LEH1" s="332"/>
      <c r="LEI1" s="332"/>
      <c r="LEJ1" s="332"/>
      <c r="LEK1" s="332"/>
      <c r="LEL1" s="332"/>
      <c r="LEM1" s="332"/>
      <c r="LEN1" s="332"/>
      <c r="LEO1" s="331"/>
      <c r="LEP1" s="332"/>
      <c r="LEQ1" s="332"/>
      <c r="LER1" s="332"/>
      <c r="LES1" s="332"/>
      <c r="LET1" s="332"/>
      <c r="LEU1" s="332"/>
      <c r="LEV1" s="332"/>
      <c r="LEW1" s="332"/>
      <c r="LEX1" s="332"/>
      <c r="LEY1" s="332"/>
      <c r="LEZ1" s="332"/>
      <c r="LFA1" s="332"/>
      <c r="LFB1" s="332"/>
      <c r="LFC1" s="332"/>
      <c r="LFD1" s="332"/>
      <c r="LFE1" s="331"/>
      <c r="LFF1" s="332"/>
      <c r="LFG1" s="332"/>
      <c r="LFH1" s="332"/>
      <c r="LFI1" s="332"/>
      <c r="LFJ1" s="332"/>
      <c r="LFK1" s="332"/>
      <c r="LFL1" s="332"/>
      <c r="LFM1" s="332"/>
      <c r="LFN1" s="332"/>
      <c r="LFO1" s="332"/>
      <c r="LFP1" s="332"/>
      <c r="LFQ1" s="332"/>
      <c r="LFR1" s="332"/>
      <c r="LFS1" s="332"/>
      <c r="LFT1" s="332"/>
      <c r="LFU1" s="331"/>
      <c r="LFV1" s="332"/>
      <c r="LFW1" s="332"/>
      <c r="LFX1" s="332"/>
      <c r="LFY1" s="332"/>
      <c r="LFZ1" s="332"/>
      <c r="LGA1" s="332"/>
      <c r="LGB1" s="332"/>
      <c r="LGC1" s="332"/>
      <c r="LGD1" s="332"/>
      <c r="LGE1" s="332"/>
      <c r="LGF1" s="332"/>
      <c r="LGG1" s="332"/>
      <c r="LGH1" s="332"/>
      <c r="LGI1" s="332"/>
      <c r="LGJ1" s="332"/>
      <c r="LGK1" s="331"/>
      <c r="LGL1" s="332"/>
      <c r="LGM1" s="332"/>
      <c r="LGN1" s="332"/>
      <c r="LGO1" s="332"/>
      <c r="LGP1" s="332"/>
      <c r="LGQ1" s="332"/>
      <c r="LGR1" s="332"/>
      <c r="LGS1" s="332"/>
      <c r="LGT1" s="332"/>
      <c r="LGU1" s="332"/>
      <c r="LGV1" s="332"/>
      <c r="LGW1" s="332"/>
      <c r="LGX1" s="332"/>
      <c r="LGY1" s="332"/>
      <c r="LGZ1" s="332"/>
      <c r="LHA1" s="331"/>
      <c r="LHB1" s="332"/>
      <c r="LHC1" s="332"/>
      <c r="LHD1" s="332"/>
      <c r="LHE1" s="332"/>
      <c r="LHF1" s="332"/>
      <c r="LHG1" s="332"/>
      <c r="LHH1" s="332"/>
      <c r="LHI1" s="332"/>
      <c r="LHJ1" s="332"/>
      <c r="LHK1" s="332"/>
      <c r="LHL1" s="332"/>
      <c r="LHM1" s="332"/>
      <c r="LHN1" s="332"/>
      <c r="LHO1" s="332"/>
      <c r="LHP1" s="332"/>
      <c r="LHQ1" s="331"/>
      <c r="LHR1" s="332"/>
      <c r="LHS1" s="332"/>
      <c r="LHT1" s="332"/>
      <c r="LHU1" s="332"/>
      <c r="LHV1" s="332"/>
      <c r="LHW1" s="332"/>
      <c r="LHX1" s="332"/>
      <c r="LHY1" s="332"/>
      <c r="LHZ1" s="332"/>
      <c r="LIA1" s="332"/>
      <c r="LIB1" s="332"/>
      <c r="LIC1" s="332"/>
      <c r="LID1" s="332"/>
      <c r="LIE1" s="332"/>
      <c r="LIF1" s="332"/>
      <c r="LIG1" s="331"/>
      <c r="LIH1" s="332"/>
      <c r="LII1" s="332"/>
      <c r="LIJ1" s="332"/>
      <c r="LIK1" s="332"/>
      <c r="LIL1" s="332"/>
      <c r="LIM1" s="332"/>
      <c r="LIN1" s="332"/>
      <c r="LIO1" s="332"/>
      <c r="LIP1" s="332"/>
      <c r="LIQ1" s="332"/>
      <c r="LIR1" s="332"/>
      <c r="LIS1" s="332"/>
      <c r="LIT1" s="332"/>
      <c r="LIU1" s="332"/>
      <c r="LIV1" s="332"/>
      <c r="LIW1" s="331"/>
      <c r="LIX1" s="332"/>
      <c r="LIY1" s="332"/>
      <c r="LIZ1" s="332"/>
      <c r="LJA1" s="332"/>
      <c r="LJB1" s="332"/>
      <c r="LJC1" s="332"/>
      <c r="LJD1" s="332"/>
      <c r="LJE1" s="332"/>
      <c r="LJF1" s="332"/>
      <c r="LJG1" s="332"/>
      <c r="LJH1" s="332"/>
      <c r="LJI1" s="332"/>
      <c r="LJJ1" s="332"/>
      <c r="LJK1" s="332"/>
      <c r="LJL1" s="332"/>
      <c r="LJM1" s="331"/>
      <c r="LJN1" s="332"/>
      <c r="LJO1" s="332"/>
      <c r="LJP1" s="332"/>
      <c r="LJQ1" s="332"/>
      <c r="LJR1" s="332"/>
      <c r="LJS1" s="332"/>
      <c r="LJT1" s="332"/>
      <c r="LJU1" s="332"/>
      <c r="LJV1" s="332"/>
      <c r="LJW1" s="332"/>
      <c r="LJX1" s="332"/>
      <c r="LJY1" s="332"/>
      <c r="LJZ1" s="332"/>
      <c r="LKA1" s="332"/>
      <c r="LKB1" s="332"/>
      <c r="LKC1" s="331"/>
      <c r="LKD1" s="332"/>
      <c r="LKE1" s="332"/>
      <c r="LKF1" s="332"/>
      <c r="LKG1" s="332"/>
      <c r="LKH1" s="332"/>
      <c r="LKI1" s="332"/>
      <c r="LKJ1" s="332"/>
      <c r="LKK1" s="332"/>
      <c r="LKL1" s="332"/>
      <c r="LKM1" s="332"/>
      <c r="LKN1" s="332"/>
      <c r="LKO1" s="332"/>
      <c r="LKP1" s="332"/>
      <c r="LKQ1" s="332"/>
      <c r="LKR1" s="332"/>
      <c r="LKS1" s="331"/>
      <c r="LKT1" s="332"/>
      <c r="LKU1" s="332"/>
      <c r="LKV1" s="332"/>
      <c r="LKW1" s="332"/>
      <c r="LKX1" s="332"/>
      <c r="LKY1" s="332"/>
      <c r="LKZ1" s="332"/>
      <c r="LLA1" s="332"/>
      <c r="LLB1" s="332"/>
      <c r="LLC1" s="332"/>
      <c r="LLD1" s="332"/>
      <c r="LLE1" s="332"/>
      <c r="LLF1" s="332"/>
      <c r="LLG1" s="332"/>
      <c r="LLH1" s="332"/>
      <c r="LLI1" s="331"/>
      <c r="LLJ1" s="332"/>
      <c r="LLK1" s="332"/>
      <c r="LLL1" s="332"/>
      <c r="LLM1" s="332"/>
      <c r="LLN1" s="332"/>
      <c r="LLO1" s="332"/>
      <c r="LLP1" s="332"/>
      <c r="LLQ1" s="332"/>
      <c r="LLR1" s="332"/>
      <c r="LLS1" s="332"/>
      <c r="LLT1" s="332"/>
      <c r="LLU1" s="332"/>
      <c r="LLV1" s="332"/>
      <c r="LLW1" s="332"/>
      <c r="LLX1" s="332"/>
      <c r="LLY1" s="331"/>
      <c r="LLZ1" s="332"/>
      <c r="LMA1" s="332"/>
      <c r="LMB1" s="332"/>
      <c r="LMC1" s="332"/>
      <c r="LMD1" s="332"/>
      <c r="LME1" s="332"/>
      <c r="LMF1" s="332"/>
      <c r="LMG1" s="332"/>
      <c r="LMH1" s="332"/>
      <c r="LMI1" s="332"/>
      <c r="LMJ1" s="332"/>
      <c r="LMK1" s="332"/>
      <c r="LML1" s="332"/>
      <c r="LMM1" s="332"/>
      <c r="LMN1" s="332"/>
      <c r="LMO1" s="331"/>
      <c r="LMP1" s="332"/>
      <c r="LMQ1" s="332"/>
      <c r="LMR1" s="332"/>
      <c r="LMS1" s="332"/>
      <c r="LMT1" s="332"/>
      <c r="LMU1" s="332"/>
      <c r="LMV1" s="332"/>
      <c r="LMW1" s="332"/>
      <c r="LMX1" s="332"/>
      <c r="LMY1" s="332"/>
      <c r="LMZ1" s="332"/>
      <c r="LNA1" s="332"/>
      <c r="LNB1" s="332"/>
      <c r="LNC1" s="332"/>
      <c r="LND1" s="332"/>
      <c r="LNE1" s="331"/>
      <c r="LNF1" s="332"/>
      <c r="LNG1" s="332"/>
      <c r="LNH1" s="332"/>
      <c r="LNI1" s="332"/>
      <c r="LNJ1" s="332"/>
      <c r="LNK1" s="332"/>
      <c r="LNL1" s="332"/>
      <c r="LNM1" s="332"/>
      <c r="LNN1" s="332"/>
      <c r="LNO1" s="332"/>
      <c r="LNP1" s="332"/>
      <c r="LNQ1" s="332"/>
      <c r="LNR1" s="332"/>
      <c r="LNS1" s="332"/>
      <c r="LNT1" s="332"/>
      <c r="LNU1" s="331"/>
      <c r="LNV1" s="332"/>
      <c r="LNW1" s="332"/>
      <c r="LNX1" s="332"/>
      <c r="LNY1" s="332"/>
      <c r="LNZ1" s="332"/>
      <c r="LOA1" s="332"/>
      <c r="LOB1" s="332"/>
      <c r="LOC1" s="332"/>
      <c r="LOD1" s="332"/>
      <c r="LOE1" s="332"/>
      <c r="LOF1" s="332"/>
      <c r="LOG1" s="332"/>
      <c r="LOH1" s="332"/>
      <c r="LOI1" s="332"/>
      <c r="LOJ1" s="332"/>
      <c r="LOK1" s="331"/>
      <c r="LOL1" s="332"/>
      <c r="LOM1" s="332"/>
      <c r="LON1" s="332"/>
      <c r="LOO1" s="332"/>
      <c r="LOP1" s="332"/>
      <c r="LOQ1" s="332"/>
      <c r="LOR1" s="332"/>
      <c r="LOS1" s="332"/>
      <c r="LOT1" s="332"/>
      <c r="LOU1" s="332"/>
      <c r="LOV1" s="332"/>
      <c r="LOW1" s="332"/>
      <c r="LOX1" s="332"/>
      <c r="LOY1" s="332"/>
      <c r="LOZ1" s="332"/>
      <c r="LPA1" s="331"/>
      <c r="LPB1" s="332"/>
      <c r="LPC1" s="332"/>
      <c r="LPD1" s="332"/>
      <c r="LPE1" s="332"/>
      <c r="LPF1" s="332"/>
      <c r="LPG1" s="332"/>
      <c r="LPH1" s="332"/>
      <c r="LPI1" s="332"/>
      <c r="LPJ1" s="332"/>
      <c r="LPK1" s="332"/>
      <c r="LPL1" s="332"/>
      <c r="LPM1" s="332"/>
      <c r="LPN1" s="332"/>
      <c r="LPO1" s="332"/>
      <c r="LPP1" s="332"/>
      <c r="LPQ1" s="331"/>
      <c r="LPR1" s="332"/>
      <c r="LPS1" s="332"/>
      <c r="LPT1" s="332"/>
      <c r="LPU1" s="332"/>
      <c r="LPV1" s="332"/>
      <c r="LPW1" s="332"/>
      <c r="LPX1" s="332"/>
      <c r="LPY1" s="332"/>
      <c r="LPZ1" s="332"/>
      <c r="LQA1" s="332"/>
      <c r="LQB1" s="332"/>
      <c r="LQC1" s="332"/>
      <c r="LQD1" s="332"/>
      <c r="LQE1" s="332"/>
      <c r="LQF1" s="332"/>
      <c r="LQG1" s="331"/>
      <c r="LQH1" s="332"/>
      <c r="LQI1" s="332"/>
      <c r="LQJ1" s="332"/>
      <c r="LQK1" s="332"/>
      <c r="LQL1" s="332"/>
      <c r="LQM1" s="332"/>
      <c r="LQN1" s="332"/>
      <c r="LQO1" s="332"/>
      <c r="LQP1" s="332"/>
      <c r="LQQ1" s="332"/>
      <c r="LQR1" s="332"/>
      <c r="LQS1" s="332"/>
      <c r="LQT1" s="332"/>
      <c r="LQU1" s="332"/>
      <c r="LQV1" s="332"/>
      <c r="LQW1" s="331"/>
      <c r="LQX1" s="332"/>
      <c r="LQY1" s="332"/>
      <c r="LQZ1" s="332"/>
      <c r="LRA1" s="332"/>
      <c r="LRB1" s="332"/>
      <c r="LRC1" s="332"/>
      <c r="LRD1" s="332"/>
      <c r="LRE1" s="332"/>
      <c r="LRF1" s="332"/>
      <c r="LRG1" s="332"/>
      <c r="LRH1" s="332"/>
      <c r="LRI1" s="332"/>
      <c r="LRJ1" s="332"/>
      <c r="LRK1" s="332"/>
      <c r="LRL1" s="332"/>
      <c r="LRM1" s="331"/>
      <c r="LRN1" s="332"/>
      <c r="LRO1" s="332"/>
      <c r="LRP1" s="332"/>
      <c r="LRQ1" s="332"/>
      <c r="LRR1" s="332"/>
      <c r="LRS1" s="332"/>
      <c r="LRT1" s="332"/>
      <c r="LRU1" s="332"/>
      <c r="LRV1" s="332"/>
      <c r="LRW1" s="332"/>
      <c r="LRX1" s="332"/>
      <c r="LRY1" s="332"/>
      <c r="LRZ1" s="332"/>
      <c r="LSA1" s="332"/>
      <c r="LSB1" s="332"/>
      <c r="LSC1" s="331"/>
      <c r="LSD1" s="332"/>
      <c r="LSE1" s="332"/>
      <c r="LSF1" s="332"/>
      <c r="LSG1" s="332"/>
      <c r="LSH1" s="332"/>
      <c r="LSI1" s="332"/>
      <c r="LSJ1" s="332"/>
      <c r="LSK1" s="332"/>
      <c r="LSL1" s="332"/>
      <c r="LSM1" s="332"/>
      <c r="LSN1" s="332"/>
      <c r="LSO1" s="332"/>
      <c r="LSP1" s="332"/>
      <c r="LSQ1" s="332"/>
      <c r="LSR1" s="332"/>
      <c r="LSS1" s="331"/>
      <c r="LST1" s="332"/>
      <c r="LSU1" s="332"/>
      <c r="LSV1" s="332"/>
      <c r="LSW1" s="332"/>
      <c r="LSX1" s="332"/>
      <c r="LSY1" s="332"/>
      <c r="LSZ1" s="332"/>
      <c r="LTA1" s="332"/>
      <c r="LTB1" s="332"/>
      <c r="LTC1" s="332"/>
      <c r="LTD1" s="332"/>
      <c r="LTE1" s="332"/>
      <c r="LTF1" s="332"/>
      <c r="LTG1" s="332"/>
      <c r="LTH1" s="332"/>
      <c r="LTI1" s="331"/>
      <c r="LTJ1" s="332"/>
      <c r="LTK1" s="332"/>
      <c r="LTL1" s="332"/>
      <c r="LTM1" s="332"/>
      <c r="LTN1" s="332"/>
      <c r="LTO1" s="332"/>
      <c r="LTP1" s="332"/>
      <c r="LTQ1" s="332"/>
      <c r="LTR1" s="332"/>
      <c r="LTS1" s="332"/>
      <c r="LTT1" s="332"/>
      <c r="LTU1" s="332"/>
      <c r="LTV1" s="332"/>
      <c r="LTW1" s="332"/>
      <c r="LTX1" s="332"/>
      <c r="LTY1" s="331"/>
      <c r="LTZ1" s="332"/>
      <c r="LUA1" s="332"/>
      <c r="LUB1" s="332"/>
      <c r="LUC1" s="332"/>
      <c r="LUD1" s="332"/>
      <c r="LUE1" s="332"/>
      <c r="LUF1" s="332"/>
      <c r="LUG1" s="332"/>
      <c r="LUH1" s="332"/>
      <c r="LUI1" s="332"/>
      <c r="LUJ1" s="332"/>
      <c r="LUK1" s="332"/>
      <c r="LUL1" s="332"/>
      <c r="LUM1" s="332"/>
      <c r="LUN1" s="332"/>
      <c r="LUO1" s="331"/>
      <c r="LUP1" s="332"/>
      <c r="LUQ1" s="332"/>
      <c r="LUR1" s="332"/>
      <c r="LUS1" s="332"/>
      <c r="LUT1" s="332"/>
      <c r="LUU1" s="332"/>
      <c r="LUV1" s="332"/>
      <c r="LUW1" s="332"/>
      <c r="LUX1" s="332"/>
      <c r="LUY1" s="332"/>
      <c r="LUZ1" s="332"/>
      <c r="LVA1" s="332"/>
      <c r="LVB1" s="332"/>
      <c r="LVC1" s="332"/>
      <c r="LVD1" s="332"/>
      <c r="LVE1" s="331"/>
      <c r="LVF1" s="332"/>
      <c r="LVG1" s="332"/>
      <c r="LVH1" s="332"/>
      <c r="LVI1" s="332"/>
      <c r="LVJ1" s="332"/>
      <c r="LVK1" s="332"/>
      <c r="LVL1" s="332"/>
      <c r="LVM1" s="332"/>
      <c r="LVN1" s="332"/>
      <c r="LVO1" s="332"/>
      <c r="LVP1" s="332"/>
      <c r="LVQ1" s="332"/>
      <c r="LVR1" s="332"/>
      <c r="LVS1" s="332"/>
      <c r="LVT1" s="332"/>
      <c r="LVU1" s="331"/>
      <c r="LVV1" s="332"/>
      <c r="LVW1" s="332"/>
      <c r="LVX1" s="332"/>
      <c r="LVY1" s="332"/>
      <c r="LVZ1" s="332"/>
      <c r="LWA1" s="332"/>
      <c r="LWB1" s="332"/>
      <c r="LWC1" s="332"/>
      <c r="LWD1" s="332"/>
      <c r="LWE1" s="332"/>
      <c r="LWF1" s="332"/>
      <c r="LWG1" s="332"/>
      <c r="LWH1" s="332"/>
      <c r="LWI1" s="332"/>
      <c r="LWJ1" s="332"/>
      <c r="LWK1" s="331"/>
      <c r="LWL1" s="332"/>
      <c r="LWM1" s="332"/>
      <c r="LWN1" s="332"/>
      <c r="LWO1" s="332"/>
      <c r="LWP1" s="332"/>
      <c r="LWQ1" s="332"/>
      <c r="LWR1" s="332"/>
      <c r="LWS1" s="332"/>
      <c r="LWT1" s="332"/>
      <c r="LWU1" s="332"/>
      <c r="LWV1" s="332"/>
      <c r="LWW1" s="332"/>
      <c r="LWX1" s="332"/>
      <c r="LWY1" s="332"/>
      <c r="LWZ1" s="332"/>
      <c r="LXA1" s="331"/>
      <c r="LXB1" s="332"/>
      <c r="LXC1" s="332"/>
      <c r="LXD1" s="332"/>
      <c r="LXE1" s="332"/>
      <c r="LXF1" s="332"/>
      <c r="LXG1" s="332"/>
      <c r="LXH1" s="332"/>
      <c r="LXI1" s="332"/>
      <c r="LXJ1" s="332"/>
      <c r="LXK1" s="332"/>
      <c r="LXL1" s="332"/>
      <c r="LXM1" s="332"/>
      <c r="LXN1" s="332"/>
      <c r="LXO1" s="332"/>
      <c r="LXP1" s="332"/>
      <c r="LXQ1" s="331"/>
      <c r="LXR1" s="332"/>
      <c r="LXS1" s="332"/>
      <c r="LXT1" s="332"/>
      <c r="LXU1" s="332"/>
      <c r="LXV1" s="332"/>
      <c r="LXW1" s="332"/>
      <c r="LXX1" s="332"/>
      <c r="LXY1" s="332"/>
      <c r="LXZ1" s="332"/>
      <c r="LYA1" s="332"/>
      <c r="LYB1" s="332"/>
      <c r="LYC1" s="332"/>
      <c r="LYD1" s="332"/>
      <c r="LYE1" s="332"/>
      <c r="LYF1" s="332"/>
      <c r="LYG1" s="331"/>
      <c r="LYH1" s="332"/>
      <c r="LYI1" s="332"/>
      <c r="LYJ1" s="332"/>
      <c r="LYK1" s="332"/>
      <c r="LYL1" s="332"/>
      <c r="LYM1" s="332"/>
      <c r="LYN1" s="332"/>
      <c r="LYO1" s="332"/>
      <c r="LYP1" s="332"/>
      <c r="LYQ1" s="332"/>
      <c r="LYR1" s="332"/>
      <c r="LYS1" s="332"/>
      <c r="LYT1" s="332"/>
      <c r="LYU1" s="332"/>
      <c r="LYV1" s="332"/>
      <c r="LYW1" s="331"/>
      <c r="LYX1" s="332"/>
      <c r="LYY1" s="332"/>
      <c r="LYZ1" s="332"/>
      <c r="LZA1" s="332"/>
      <c r="LZB1" s="332"/>
      <c r="LZC1" s="332"/>
      <c r="LZD1" s="332"/>
      <c r="LZE1" s="332"/>
      <c r="LZF1" s="332"/>
      <c r="LZG1" s="332"/>
      <c r="LZH1" s="332"/>
      <c r="LZI1" s="332"/>
      <c r="LZJ1" s="332"/>
      <c r="LZK1" s="332"/>
      <c r="LZL1" s="332"/>
      <c r="LZM1" s="331"/>
      <c r="LZN1" s="332"/>
      <c r="LZO1" s="332"/>
      <c r="LZP1" s="332"/>
      <c r="LZQ1" s="332"/>
      <c r="LZR1" s="332"/>
      <c r="LZS1" s="332"/>
      <c r="LZT1" s="332"/>
      <c r="LZU1" s="332"/>
      <c r="LZV1" s="332"/>
      <c r="LZW1" s="332"/>
      <c r="LZX1" s="332"/>
      <c r="LZY1" s="332"/>
      <c r="LZZ1" s="332"/>
      <c r="MAA1" s="332"/>
      <c r="MAB1" s="332"/>
      <c r="MAC1" s="331"/>
      <c r="MAD1" s="332"/>
      <c r="MAE1" s="332"/>
      <c r="MAF1" s="332"/>
      <c r="MAG1" s="332"/>
      <c r="MAH1" s="332"/>
      <c r="MAI1" s="332"/>
      <c r="MAJ1" s="332"/>
      <c r="MAK1" s="332"/>
      <c r="MAL1" s="332"/>
      <c r="MAM1" s="332"/>
      <c r="MAN1" s="332"/>
      <c r="MAO1" s="332"/>
      <c r="MAP1" s="332"/>
      <c r="MAQ1" s="332"/>
      <c r="MAR1" s="332"/>
      <c r="MAS1" s="331"/>
      <c r="MAT1" s="332"/>
      <c r="MAU1" s="332"/>
      <c r="MAV1" s="332"/>
      <c r="MAW1" s="332"/>
      <c r="MAX1" s="332"/>
      <c r="MAY1" s="332"/>
      <c r="MAZ1" s="332"/>
      <c r="MBA1" s="332"/>
      <c r="MBB1" s="332"/>
      <c r="MBC1" s="332"/>
      <c r="MBD1" s="332"/>
      <c r="MBE1" s="332"/>
      <c r="MBF1" s="332"/>
      <c r="MBG1" s="332"/>
      <c r="MBH1" s="332"/>
      <c r="MBI1" s="331"/>
      <c r="MBJ1" s="332"/>
      <c r="MBK1" s="332"/>
      <c r="MBL1" s="332"/>
      <c r="MBM1" s="332"/>
      <c r="MBN1" s="332"/>
      <c r="MBO1" s="332"/>
      <c r="MBP1" s="332"/>
      <c r="MBQ1" s="332"/>
      <c r="MBR1" s="332"/>
      <c r="MBS1" s="332"/>
      <c r="MBT1" s="332"/>
      <c r="MBU1" s="332"/>
      <c r="MBV1" s="332"/>
      <c r="MBW1" s="332"/>
      <c r="MBX1" s="332"/>
      <c r="MBY1" s="331"/>
      <c r="MBZ1" s="332"/>
      <c r="MCA1" s="332"/>
      <c r="MCB1" s="332"/>
      <c r="MCC1" s="332"/>
      <c r="MCD1" s="332"/>
      <c r="MCE1" s="332"/>
      <c r="MCF1" s="332"/>
      <c r="MCG1" s="332"/>
      <c r="MCH1" s="332"/>
      <c r="MCI1" s="332"/>
      <c r="MCJ1" s="332"/>
      <c r="MCK1" s="332"/>
      <c r="MCL1" s="332"/>
      <c r="MCM1" s="332"/>
      <c r="MCN1" s="332"/>
      <c r="MCO1" s="331"/>
      <c r="MCP1" s="332"/>
      <c r="MCQ1" s="332"/>
      <c r="MCR1" s="332"/>
      <c r="MCS1" s="332"/>
      <c r="MCT1" s="332"/>
      <c r="MCU1" s="332"/>
      <c r="MCV1" s="332"/>
      <c r="MCW1" s="332"/>
      <c r="MCX1" s="332"/>
      <c r="MCY1" s="332"/>
      <c r="MCZ1" s="332"/>
      <c r="MDA1" s="332"/>
      <c r="MDB1" s="332"/>
      <c r="MDC1" s="332"/>
      <c r="MDD1" s="332"/>
      <c r="MDE1" s="331"/>
      <c r="MDF1" s="332"/>
      <c r="MDG1" s="332"/>
      <c r="MDH1" s="332"/>
      <c r="MDI1" s="332"/>
      <c r="MDJ1" s="332"/>
      <c r="MDK1" s="332"/>
      <c r="MDL1" s="332"/>
      <c r="MDM1" s="332"/>
      <c r="MDN1" s="332"/>
      <c r="MDO1" s="332"/>
      <c r="MDP1" s="332"/>
      <c r="MDQ1" s="332"/>
      <c r="MDR1" s="332"/>
      <c r="MDS1" s="332"/>
      <c r="MDT1" s="332"/>
      <c r="MDU1" s="331"/>
      <c r="MDV1" s="332"/>
      <c r="MDW1" s="332"/>
      <c r="MDX1" s="332"/>
      <c r="MDY1" s="332"/>
      <c r="MDZ1" s="332"/>
      <c r="MEA1" s="332"/>
      <c r="MEB1" s="332"/>
      <c r="MEC1" s="332"/>
      <c r="MED1" s="332"/>
      <c r="MEE1" s="332"/>
      <c r="MEF1" s="332"/>
      <c r="MEG1" s="332"/>
      <c r="MEH1" s="332"/>
      <c r="MEI1" s="332"/>
      <c r="MEJ1" s="332"/>
      <c r="MEK1" s="331"/>
      <c r="MEL1" s="332"/>
      <c r="MEM1" s="332"/>
      <c r="MEN1" s="332"/>
      <c r="MEO1" s="332"/>
      <c r="MEP1" s="332"/>
      <c r="MEQ1" s="332"/>
      <c r="MER1" s="332"/>
      <c r="MES1" s="332"/>
      <c r="MET1" s="332"/>
      <c r="MEU1" s="332"/>
      <c r="MEV1" s="332"/>
      <c r="MEW1" s="332"/>
      <c r="MEX1" s="332"/>
      <c r="MEY1" s="332"/>
      <c r="MEZ1" s="332"/>
      <c r="MFA1" s="331"/>
      <c r="MFB1" s="332"/>
      <c r="MFC1" s="332"/>
      <c r="MFD1" s="332"/>
      <c r="MFE1" s="332"/>
      <c r="MFF1" s="332"/>
      <c r="MFG1" s="332"/>
      <c r="MFH1" s="332"/>
      <c r="MFI1" s="332"/>
      <c r="MFJ1" s="332"/>
      <c r="MFK1" s="332"/>
      <c r="MFL1" s="332"/>
      <c r="MFM1" s="332"/>
      <c r="MFN1" s="332"/>
      <c r="MFO1" s="332"/>
      <c r="MFP1" s="332"/>
      <c r="MFQ1" s="331"/>
      <c r="MFR1" s="332"/>
      <c r="MFS1" s="332"/>
      <c r="MFT1" s="332"/>
      <c r="MFU1" s="332"/>
      <c r="MFV1" s="332"/>
      <c r="MFW1" s="332"/>
      <c r="MFX1" s="332"/>
      <c r="MFY1" s="332"/>
      <c r="MFZ1" s="332"/>
      <c r="MGA1" s="332"/>
      <c r="MGB1" s="332"/>
      <c r="MGC1" s="332"/>
      <c r="MGD1" s="332"/>
      <c r="MGE1" s="332"/>
      <c r="MGF1" s="332"/>
      <c r="MGG1" s="331"/>
      <c r="MGH1" s="332"/>
      <c r="MGI1" s="332"/>
      <c r="MGJ1" s="332"/>
      <c r="MGK1" s="332"/>
      <c r="MGL1" s="332"/>
      <c r="MGM1" s="332"/>
      <c r="MGN1" s="332"/>
      <c r="MGO1" s="332"/>
      <c r="MGP1" s="332"/>
      <c r="MGQ1" s="332"/>
      <c r="MGR1" s="332"/>
      <c r="MGS1" s="332"/>
      <c r="MGT1" s="332"/>
      <c r="MGU1" s="332"/>
      <c r="MGV1" s="332"/>
      <c r="MGW1" s="331"/>
      <c r="MGX1" s="332"/>
      <c r="MGY1" s="332"/>
      <c r="MGZ1" s="332"/>
      <c r="MHA1" s="332"/>
      <c r="MHB1" s="332"/>
      <c r="MHC1" s="332"/>
      <c r="MHD1" s="332"/>
      <c r="MHE1" s="332"/>
      <c r="MHF1" s="332"/>
      <c r="MHG1" s="332"/>
      <c r="MHH1" s="332"/>
      <c r="MHI1" s="332"/>
      <c r="MHJ1" s="332"/>
      <c r="MHK1" s="332"/>
      <c r="MHL1" s="332"/>
      <c r="MHM1" s="331"/>
      <c r="MHN1" s="332"/>
      <c r="MHO1" s="332"/>
      <c r="MHP1" s="332"/>
      <c r="MHQ1" s="332"/>
      <c r="MHR1" s="332"/>
      <c r="MHS1" s="332"/>
      <c r="MHT1" s="332"/>
      <c r="MHU1" s="332"/>
      <c r="MHV1" s="332"/>
      <c r="MHW1" s="332"/>
      <c r="MHX1" s="332"/>
      <c r="MHY1" s="332"/>
      <c r="MHZ1" s="332"/>
      <c r="MIA1" s="332"/>
      <c r="MIB1" s="332"/>
      <c r="MIC1" s="331"/>
      <c r="MID1" s="332"/>
      <c r="MIE1" s="332"/>
      <c r="MIF1" s="332"/>
      <c r="MIG1" s="332"/>
      <c r="MIH1" s="332"/>
      <c r="MII1" s="332"/>
      <c r="MIJ1" s="332"/>
      <c r="MIK1" s="332"/>
      <c r="MIL1" s="332"/>
      <c r="MIM1" s="332"/>
      <c r="MIN1" s="332"/>
      <c r="MIO1" s="332"/>
      <c r="MIP1" s="332"/>
      <c r="MIQ1" s="332"/>
      <c r="MIR1" s="332"/>
      <c r="MIS1" s="331"/>
      <c r="MIT1" s="332"/>
      <c r="MIU1" s="332"/>
      <c r="MIV1" s="332"/>
      <c r="MIW1" s="332"/>
      <c r="MIX1" s="332"/>
      <c r="MIY1" s="332"/>
      <c r="MIZ1" s="332"/>
      <c r="MJA1" s="332"/>
      <c r="MJB1" s="332"/>
      <c r="MJC1" s="332"/>
      <c r="MJD1" s="332"/>
      <c r="MJE1" s="332"/>
      <c r="MJF1" s="332"/>
      <c r="MJG1" s="332"/>
      <c r="MJH1" s="332"/>
      <c r="MJI1" s="331"/>
      <c r="MJJ1" s="332"/>
      <c r="MJK1" s="332"/>
      <c r="MJL1" s="332"/>
      <c r="MJM1" s="332"/>
      <c r="MJN1" s="332"/>
      <c r="MJO1" s="332"/>
      <c r="MJP1" s="332"/>
      <c r="MJQ1" s="332"/>
      <c r="MJR1" s="332"/>
      <c r="MJS1" s="332"/>
      <c r="MJT1" s="332"/>
      <c r="MJU1" s="332"/>
      <c r="MJV1" s="332"/>
      <c r="MJW1" s="332"/>
      <c r="MJX1" s="332"/>
      <c r="MJY1" s="331"/>
      <c r="MJZ1" s="332"/>
      <c r="MKA1" s="332"/>
      <c r="MKB1" s="332"/>
      <c r="MKC1" s="332"/>
      <c r="MKD1" s="332"/>
      <c r="MKE1" s="332"/>
      <c r="MKF1" s="332"/>
      <c r="MKG1" s="332"/>
      <c r="MKH1" s="332"/>
      <c r="MKI1" s="332"/>
      <c r="MKJ1" s="332"/>
      <c r="MKK1" s="332"/>
      <c r="MKL1" s="332"/>
      <c r="MKM1" s="332"/>
      <c r="MKN1" s="332"/>
      <c r="MKO1" s="331"/>
      <c r="MKP1" s="332"/>
      <c r="MKQ1" s="332"/>
      <c r="MKR1" s="332"/>
      <c r="MKS1" s="332"/>
      <c r="MKT1" s="332"/>
      <c r="MKU1" s="332"/>
      <c r="MKV1" s="332"/>
      <c r="MKW1" s="332"/>
      <c r="MKX1" s="332"/>
      <c r="MKY1" s="332"/>
      <c r="MKZ1" s="332"/>
      <c r="MLA1" s="332"/>
      <c r="MLB1" s="332"/>
      <c r="MLC1" s="332"/>
      <c r="MLD1" s="332"/>
      <c r="MLE1" s="331"/>
      <c r="MLF1" s="332"/>
      <c r="MLG1" s="332"/>
      <c r="MLH1" s="332"/>
      <c r="MLI1" s="332"/>
      <c r="MLJ1" s="332"/>
      <c r="MLK1" s="332"/>
      <c r="MLL1" s="332"/>
      <c r="MLM1" s="332"/>
      <c r="MLN1" s="332"/>
      <c r="MLO1" s="332"/>
      <c r="MLP1" s="332"/>
      <c r="MLQ1" s="332"/>
      <c r="MLR1" s="332"/>
      <c r="MLS1" s="332"/>
      <c r="MLT1" s="332"/>
      <c r="MLU1" s="331"/>
      <c r="MLV1" s="332"/>
      <c r="MLW1" s="332"/>
      <c r="MLX1" s="332"/>
      <c r="MLY1" s="332"/>
      <c r="MLZ1" s="332"/>
      <c r="MMA1" s="332"/>
      <c r="MMB1" s="332"/>
      <c r="MMC1" s="332"/>
      <c r="MMD1" s="332"/>
      <c r="MME1" s="332"/>
      <c r="MMF1" s="332"/>
      <c r="MMG1" s="332"/>
      <c r="MMH1" s="332"/>
      <c r="MMI1" s="332"/>
      <c r="MMJ1" s="332"/>
      <c r="MMK1" s="331"/>
      <c r="MML1" s="332"/>
      <c r="MMM1" s="332"/>
      <c r="MMN1" s="332"/>
      <c r="MMO1" s="332"/>
      <c r="MMP1" s="332"/>
      <c r="MMQ1" s="332"/>
      <c r="MMR1" s="332"/>
      <c r="MMS1" s="332"/>
      <c r="MMT1" s="332"/>
      <c r="MMU1" s="332"/>
      <c r="MMV1" s="332"/>
      <c r="MMW1" s="332"/>
      <c r="MMX1" s="332"/>
      <c r="MMY1" s="332"/>
      <c r="MMZ1" s="332"/>
      <c r="MNA1" s="331"/>
      <c r="MNB1" s="332"/>
      <c r="MNC1" s="332"/>
      <c r="MND1" s="332"/>
      <c r="MNE1" s="332"/>
      <c r="MNF1" s="332"/>
      <c r="MNG1" s="332"/>
      <c r="MNH1" s="332"/>
      <c r="MNI1" s="332"/>
      <c r="MNJ1" s="332"/>
      <c r="MNK1" s="332"/>
      <c r="MNL1" s="332"/>
      <c r="MNM1" s="332"/>
      <c r="MNN1" s="332"/>
      <c r="MNO1" s="332"/>
      <c r="MNP1" s="332"/>
      <c r="MNQ1" s="331"/>
      <c r="MNR1" s="332"/>
      <c r="MNS1" s="332"/>
      <c r="MNT1" s="332"/>
      <c r="MNU1" s="332"/>
      <c r="MNV1" s="332"/>
      <c r="MNW1" s="332"/>
      <c r="MNX1" s="332"/>
      <c r="MNY1" s="332"/>
      <c r="MNZ1" s="332"/>
      <c r="MOA1" s="332"/>
      <c r="MOB1" s="332"/>
      <c r="MOC1" s="332"/>
      <c r="MOD1" s="332"/>
      <c r="MOE1" s="332"/>
      <c r="MOF1" s="332"/>
      <c r="MOG1" s="331"/>
      <c r="MOH1" s="332"/>
      <c r="MOI1" s="332"/>
      <c r="MOJ1" s="332"/>
      <c r="MOK1" s="332"/>
      <c r="MOL1" s="332"/>
      <c r="MOM1" s="332"/>
      <c r="MON1" s="332"/>
      <c r="MOO1" s="332"/>
      <c r="MOP1" s="332"/>
      <c r="MOQ1" s="332"/>
      <c r="MOR1" s="332"/>
      <c r="MOS1" s="332"/>
      <c r="MOT1" s="332"/>
      <c r="MOU1" s="332"/>
      <c r="MOV1" s="332"/>
      <c r="MOW1" s="331"/>
      <c r="MOX1" s="332"/>
      <c r="MOY1" s="332"/>
      <c r="MOZ1" s="332"/>
      <c r="MPA1" s="332"/>
      <c r="MPB1" s="332"/>
      <c r="MPC1" s="332"/>
      <c r="MPD1" s="332"/>
      <c r="MPE1" s="332"/>
      <c r="MPF1" s="332"/>
      <c r="MPG1" s="332"/>
      <c r="MPH1" s="332"/>
      <c r="MPI1" s="332"/>
      <c r="MPJ1" s="332"/>
      <c r="MPK1" s="332"/>
      <c r="MPL1" s="332"/>
      <c r="MPM1" s="331"/>
      <c r="MPN1" s="332"/>
      <c r="MPO1" s="332"/>
      <c r="MPP1" s="332"/>
      <c r="MPQ1" s="332"/>
      <c r="MPR1" s="332"/>
      <c r="MPS1" s="332"/>
      <c r="MPT1" s="332"/>
      <c r="MPU1" s="332"/>
      <c r="MPV1" s="332"/>
      <c r="MPW1" s="332"/>
      <c r="MPX1" s="332"/>
      <c r="MPY1" s="332"/>
      <c r="MPZ1" s="332"/>
      <c r="MQA1" s="332"/>
      <c r="MQB1" s="332"/>
      <c r="MQC1" s="331"/>
      <c r="MQD1" s="332"/>
      <c r="MQE1" s="332"/>
      <c r="MQF1" s="332"/>
      <c r="MQG1" s="332"/>
      <c r="MQH1" s="332"/>
      <c r="MQI1" s="332"/>
      <c r="MQJ1" s="332"/>
      <c r="MQK1" s="332"/>
      <c r="MQL1" s="332"/>
      <c r="MQM1" s="332"/>
      <c r="MQN1" s="332"/>
      <c r="MQO1" s="332"/>
      <c r="MQP1" s="332"/>
      <c r="MQQ1" s="332"/>
      <c r="MQR1" s="332"/>
      <c r="MQS1" s="331"/>
      <c r="MQT1" s="332"/>
      <c r="MQU1" s="332"/>
      <c r="MQV1" s="332"/>
      <c r="MQW1" s="332"/>
      <c r="MQX1" s="332"/>
      <c r="MQY1" s="332"/>
      <c r="MQZ1" s="332"/>
      <c r="MRA1" s="332"/>
      <c r="MRB1" s="332"/>
      <c r="MRC1" s="332"/>
      <c r="MRD1" s="332"/>
      <c r="MRE1" s="332"/>
      <c r="MRF1" s="332"/>
      <c r="MRG1" s="332"/>
      <c r="MRH1" s="332"/>
      <c r="MRI1" s="331"/>
      <c r="MRJ1" s="332"/>
      <c r="MRK1" s="332"/>
      <c r="MRL1" s="332"/>
      <c r="MRM1" s="332"/>
      <c r="MRN1" s="332"/>
      <c r="MRO1" s="332"/>
      <c r="MRP1" s="332"/>
      <c r="MRQ1" s="332"/>
      <c r="MRR1" s="332"/>
      <c r="MRS1" s="332"/>
      <c r="MRT1" s="332"/>
      <c r="MRU1" s="332"/>
      <c r="MRV1" s="332"/>
      <c r="MRW1" s="332"/>
      <c r="MRX1" s="332"/>
      <c r="MRY1" s="331"/>
      <c r="MRZ1" s="332"/>
      <c r="MSA1" s="332"/>
      <c r="MSB1" s="332"/>
      <c r="MSC1" s="332"/>
      <c r="MSD1" s="332"/>
      <c r="MSE1" s="332"/>
      <c r="MSF1" s="332"/>
      <c r="MSG1" s="332"/>
      <c r="MSH1" s="332"/>
      <c r="MSI1" s="332"/>
      <c r="MSJ1" s="332"/>
      <c r="MSK1" s="332"/>
      <c r="MSL1" s="332"/>
      <c r="MSM1" s="332"/>
      <c r="MSN1" s="332"/>
      <c r="MSO1" s="331"/>
      <c r="MSP1" s="332"/>
      <c r="MSQ1" s="332"/>
      <c r="MSR1" s="332"/>
      <c r="MSS1" s="332"/>
      <c r="MST1" s="332"/>
      <c r="MSU1" s="332"/>
      <c r="MSV1" s="332"/>
      <c r="MSW1" s="332"/>
      <c r="MSX1" s="332"/>
      <c r="MSY1" s="332"/>
      <c r="MSZ1" s="332"/>
      <c r="MTA1" s="332"/>
      <c r="MTB1" s="332"/>
      <c r="MTC1" s="332"/>
      <c r="MTD1" s="332"/>
      <c r="MTE1" s="331"/>
      <c r="MTF1" s="332"/>
      <c r="MTG1" s="332"/>
      <c r="MTH1" s="332"/>
      <c r="MTI1" s="332"/>
      <c r="MTJ1" s="332"/>
      <c r="MTK1" s="332"/>
      <c r="MTL1" s="332"/>
      <c r="MTM1" s="332"/>
      <c r="MTN1" s="332"/>
      <c r="MTO1" s="332"/>
      <c r="MTP1" s="332"/>
      <c r="MTQ1" s="332"/>
      <c r="MTR1" s="332"/>
      <c r="MTS1" s="332"/>
      <c r="MTT1" s="332"/>
      <c r="MTU1" s="331"/>
      <c r="MTV1" s="332"/>
      <c r="MTW1" s="332"/>
      <c r="MTX1" s="332"/>
      <c r="MTY1" s="332"/>
      <c r="MTZ1" s="332"/>
      <c r="MUA1" s="332"/>
      <c r="MUB1" s="332"/>
      <c r="MUC1" s="332"/>
      <c r="MUD1" s="332"/>
      <c r="MUE1" s="332"/>
      <c r="MUF1" s="332"/>
      <c r="MUG1" s="332"/>
      <c r="MUH1" s="332"/>
      <c r="MUI1" s="332"/>
      <c r="MUJ1" s="332"/>
      <c r="MUK1" s="331"/>
      <c r="MUL1" s="332"/>
      <c r="MUM1" s="332"/>
      <c r="MUN1" s="332"/>
      <c r="MUO1" s="332"/>
      <c r="MUP1" s="332"/>
      <c r="MUQ1" s="332"/>
      <c r="MUR1" s="332"/>
      <c r="MUS1" s="332"/>
      <c r="MUT1" s="332"/>
      <c r="MUU1" s="332"/>
      <c r="MUV1" s="332"/>
      <c r="MUW1" s="332"/>
      <c r="MUX1" s="332"/>
      <c r="MUY1" s="332"/>
      <c r="MUZ1" s="332"/>
      <c r="MVA1" s="331"/>
      <c r="MVB1" s="332"/>
      <c r="MVC1" s="332"/>
      <c r="MVD1" s="332"/>
      <c r="MVE1" s="332"/>
      <c r="MVF1" s="332"/>
      <c r="MVG1" s="332"/>
      <c r="MVH1" s="332"/>
      <c r="MVI1" s="332"/>
      <c r="MVJ1" s="332"/>
      <c r="MVK1" s="332"/>
      <c r="MVL1" s="332"/>
      <c r="MVM1" s="332"/>
      <c r="MVN1" s="332"/>
      <c r="MVO1" s="332"/>
      <c r="MVP1" s="332"/>
      <c r="MVQ1" s="331"/>
      <c r="MVR1" s="332"/>
      <c r="MVS1" s="332"/>
      <c r="MVT1" s="332"/>
      <c r="MVU1" s="332"/>
      <c r="MVV1" s="332"/>
      <c r="MVW1" s="332"/>
      <c r="MVX1" s="332"/>
      <c r="MVY1" s="332"/>
      <c r="MVZ1" s="332"/>
      <c r="MWA1" s="332"/>
      <c r="MWB1" s="332"/>
      <c r="MWC1" s="332"/>
      <c r="MWD1" s="332"/>
      <c r="MWE1" s="332"/>
      <c r="MWF1" s="332"/>
      <c r="MWG1" s="331"/>
      <c r="MWH1" s="332"/>
      <c r="MWI1" s="332"/>
      <c r="MWJ1" s="332"/>
      <c r="MWK1" s="332"/>
      <c r="MWL1" s="332"/>
      <c r="MWM1" s="332"/>
      <c r="MWN1" s="332"/>
      <c r="MWO1" s="332"/>
      <c r="MWP1" s="332"/>
      <c r="MWQ1" s="332"/>
      <c r="MWR1" s="332"/>
      <c r="MWS1" s="332"/>
      <c r="MWT1" s="332"/>
      <c r="MWU1" s="332"/>
      <c r="MWV1" s="332"/>
      <c r="MWW1" s="331"/>
      <c r="MWX1" s="332"/>
      <c r="MWY1" s="332"/>
      <c r="MWZ1" s="332"/>
      <c r="MXA1" s="332"/>
      <c r="MXB1" s="332"/>
      <c r="MXC1" s="332"/>
      <c r="MXD1" s="332"/>
      <c r="MXE1" s="332"/>
      <c r="MXF1" s="332"/>
      <c r="MXG1" s="332"/>
      <c r="MXH1" s="332"/>
      <c r="MXI1" s="332"/>
      <c r="MXJ1" s="332"/>
      <c r="MXK1" s="332"/>
      <c r="MXL1" s="332"/>
      <c r="MXM1" s="331"/>
      <c r="MXN1" s="332"/>
      <c r="MXO1" s="332"/>
      <c r="MXP1" s="332"/>
      <c r="MXQ1" s="332"/>
      <c r="MXR1" s="332"/>
      <c r="MXS1" s="332"/>
      <c r="MXT1" s="332"/>
      <c r="MXU1" s="332"/>
      <c r="MXV1" s="332"/>
      <c r="MXW1" s="332"/>
      <c r="MXX1" s="332"/>
      <c r="MXY1" s="332"/>
      <c r="MXZ1" s="332"/>
      <c r="MYA1" s="332"/>
      <c r="MYB1" s="332"/>
      <c r="MYC1" s="331"/>
      <c r="MYD1" s="332"/>
      <c r="MYE1" s="332"/>
      <c r="MYF1" s="332"/>
      <c r="MYG1" s="332"/>
      <c r="MYH1" s="332"/>
      <c r="MYI1" s="332"/>
      <c r="MYJ1" s="332"/>
      <c r="MYK1" s="332"/>
      <c r="MYL1" s="332"/>
      <c r="MYM1" s="332"/>
      <c r="MYN1" s="332"/>
      <c r="MYO1" s="332"/>
      <c r="MYP1" s="332"/>
      <c r="MYQ1" s="332"/>
      <c r="MYR1" s="332"/>
      <c r="MYS1" s="331"/>
      <c r="MYT1" s="332"/>
      <c r="MYU1" s="332"/>
      <c r="MYV1" s="332"/>
      <c r="MYW1" s="332"/>
      <c r="MYX1" s="332"/>
      <c r="MYY1" s="332"/>
      <c r="MYZ1" s="332"/>
      <c r="MZA1" s="332"/>
      <c r="MZB1" s="332"/>
      <c r="MZC1" s="332"/>
      <c r="MZD1" s="332"/>
      <c r="MZE1" s="332"/>
      <c r="MZF1" s="332"/>
      <c r="MZG1" s="332"/>
      <c r="MZH1" s="332"/>
      <c r="MZI1" s="331"/>
      <c r="MZJ1" s="332"/>
      <c r="MZK1" s="332"/>
      <c r="MZL1" s="332"/>
      <c r="MZM1" s="332"/>
      <c r="MZN1" s="332"/>
      <c r="MZO1" s="332"/>
      <c r="MZP1" s="332"/>
      <c r="MZQ1" s="332"/>
      <c r="MZR1" s="332"/>
      <c r="MZS1" s="332"/>
      <c r="MZT1" s="332"/>
      <c r="MZU1" s="332"/>
      <c r="MZV1" s="332"/>
      <c r="MZW1" s="332"/>
      <c r="MZX1" s="332"/>
      <c r="MZY1" s="331"/>
      <c r="MZZ1" s="332"/>
      <c r="NAA1" s="332"/>
      <c r="NAB1" s="332"/>
      <c r="NAC1" s="332"/>
      <c r="NAD1" s="332"/>
      <c r="NAE1" s="332"/>
      <c r="NAF1" s="332"/>
      <c r="NAG1" s="332"/>
      <c r="NAH1" s="332"/>
      <c r="NAI1" s="332"/>
      <c r="NAJ1" s="332"/>
      <c r="NAK1" s="332"/>
      <c r="NAL1" s="332"/>
      <c r="NAM1" s="332"/>
      <c r="NAN1" s="332"/>
      <c r="NAO1" s="331"/>
      <c r="NAP1" s="332"/>
      <c r="NAQ1" s="332"/>
      <c r="NAR1" s="332"/>
      <c r="NAS1" s="332"/>
      <c r="NAT1" s="332"/>
      <c r="NAU1" s="332"/>
      <c r="NAV1" s="332"/>
      <c r="NAW1" s="332"/>
      <c r="NAX1" s="332"/>
      <c r="NAY1" s="332"/>
      <c r="NAZ1" s="332"/>
      <c r="NBA1" s="332"/>
      <c r="NBB1" s="332"/>
      <c r="NBC1" s="332"/>
      <c r="NBD1" s="332"/>
      <c r="NBE1" s="331"/>
      <c r="NBF1" s="332"/>
      <c r="NBG1" s="332"/>
      <c r="NBH1" s="332"/>
      <c r="NBI1" s="332"/>
      <c r="NBJ1" s="332"/>
      <c r="NBK1" s="332"/>
      <c r="NBL1" s="332"/>
      <c r="NBM1" s="332"/>
      <c r="NBN1" s="332"/>
      <c r="NBO1" s="332"/>
      <c r="NBP1" s="332"/>
      <c r="NBQ1" s="332"/>
      <c r="NBR1" s="332"/>
      <c r="NBS1" s="332"/>
      <c r="NBT1" s="332"/>
      <c r="NBU1" s="331"/>
      <c r="NBV1" s="332"/>
      <c r="NBW1" s="332"/>
      <c r="NBX1" s="332"/>
      <c r="NBY1" s="332"/>
      <c r="NBZ1" s="332"/>
      <c r="NCA1" s="332"/>
      <c r="NCB1" s="332"/>
      <c r="NCC1" s="332"/>
      <c r="NCD1" s="332"/>
      <c r="NCE1" s="332"/>
      <c r="NCF1" s="332"/>
      <c r="NCG1" s="332"/>
      <c r="NCH1" s="332"/>
      <c r="NCI1" s="332"/>
      <c r="NCJ1" s="332"/>
      <c r="NCK1" s="331"/>
      <c r="NCL1" s="332"/>
      <c r="NCM1" s="332"/>
      <c r="NCN1" s="332"/>
      <c r="NCO1" s="332"/>
      <c r="NCP1" s="332"/>
      <c r="NCQ1" s="332"/>
      <c r="NCR1" s="332"/>
      <c r="NCS1" s="332"/>
      <c r="NCT1" s="332"/>
      <c r="NCU1" s="332"/>
      <c r="NCV1" s="332"/>
      <c r="NCW1" s="332"/>
      <c r="NCX1" s="332"/>
      <c r="NCY1" s="332"/>
      <c r="NCZ1" s="332"/>
      <c r="NDA1" s="331"/>
      <c r="NDB1" s="332"/>
      <c r="NDC1" s="332"/>
      <c r="NDD1" s="332"/>
      <c r="NDE1" s="332"/>
      <c r="NDF1" s="332"/>
      <c r="NDG1" s="332"/>
      <c r="NDH1" s="332"/>
      <c r="NDI1" s="332"/>
      <c r="NDJ1" s="332"/>
      <c r="NDK1" s="332"/>
      <c r="NDL1" s="332"/>
      <c r="NDM1" s="332"/>
      <c r="NDN1" s="332"/>
      <c r="NDO1" s="332"/>
      <c r="NDP1" s="332"/>
      <c r="NDQ1" s="331"/>
      <c r="NDR1" s="332"/>
      <c r="NDS1" s="332"/>
      <c r="NDT1" s="332"/>
      <c r="NDU1" s="332"/>
      <c r="NDV1" s="332"/>
      <c r="NDW1" s="332"/>
      <c r="NDX1" s="332"/>
      <c r="NDY1" s="332"/>
      <c r="NDZ1" s="332"/>
      <c r="NEA1" s="332"/>
      <c r="NEB1" s="332"/>
      <c r="NEC1" s="332"/>
      <c r="NED1" s="332"/>
      <c r="NEE1" s="332"/>
      <c r="NEF1" s="332"/>
      <c r="NEG1" s="331"/>
      <c r="NEH1" s="332"/>
      <c r="NEI1" s="332"/>
      <c r="NEJ1" s="332"/>
      <c r="NEK1" s="332"/>
      <c r="NEL1" s="332"/>
      <c r="NEM1" s="332"/>
      <c r="NEN1" s="332"/>
      <c r="NEO1" s="332"/>
      <c r="NEP1" s="332"/>
      <c r="NEQ1" s="332"/>
      <c r="NER1" s="332"/>
      <c r="NES1" s="332"/>
      <c r="NET1" s="332"/>
      <c r="NEU1" s="332"/>
      <c r="NEV1" s="332"/>
      <c r="NEW1" s="331"/>
      <c r="NEX1" s="332"/>
      <c r="NEY1" s="332"/>
      <c r="NEZ1" s="332"/>
      <c r="NFA1" s="332"/>
      <c r="NFB1" s="332"/>
      <c r="NFC1" s="332"/>
      <c r="NFD1" s="332"/>
      <c r="NFE1" s="332"/>
      <c r="NFF1" s="332"/>
      <c r="NFG1" s="332"/>
      <c r="NFH1" s="332"/>
      <c r="NFI1" s="332"/>
      <c r="NFJ1" s="332"/>
      <c r="NFK1" s="332"/>
      <c r="NFL1" s="332"/>
      <c r="NFM1" s="331"/>
      <c r="NFN1" s="332"/>
      <c r="NFO1" s="332"/>
      <c r="NFP1" s="332"/>
      <c r="NFQ1" s="332"/>
      <c r="NFR1" s="332"/>
      <c r="NFS1" s="332"/>
      <c r="NFT1" s="332"/>
      <c r="NFU1" s="332"/>
      <c r="NFV1" s="332"/>
      <c r="NFW1" s="332"/>
      <c r="NFX1" s="332"/>
      <c r="NFY1" s="332"/>
      <c r="NFZ1" s="332"/>
      <c r="NGA1" s="332"/>
      <c r="NGB1" s="332"/>
      <c r="NGC1" s="331"/>
      <c r="NGD1" s="332"/>
      <c r="NGE1" s="332"/>
      <c r="NGF1" s="332"/>
      <c r="NGG1" s="332"/>
      <c r="NGH1" s="332"/>
      <c r="NGI1" s="332"/>
      <c r="NGJ1" s="332"/>
      <c r="NGK1" s="332"/>
      <c r="NGL1" s="332"/>
      <c r="NGM1" s="332"/>
      <c r="NGN1" s="332"/>
      <c r="NGO1" s="332"/>
      <c r="NGP1" s="332"/>
      <c r="NGQ1" s="332"/>
      <c r="NGR1" s="332"/>
      <c r="NGS1" s="331"/>
      <c r="NGT1" s="332"/>
      <c r="NGU1" s="332"/>
      <c r="NGV1" s="332"/>
      <c r="NGW1" s="332"/>
      <c r="NGX1" s="332"/>
      <c r="NGY1" s="332"/>
      <c r="NGZ1" s="332"/>
      <c r="NHA1" s="332"/>
      <c r="NHB1" s="332"/>
      <c r="NHC1" s="332"/>
      <c r="NHD1" s="332"/>
      <c r="NHE1" s="332"/>
      <c r="NHF1" s="332"/>
      <c r="NHG1" s="332"/>
      <c r="NHH1" s="332"/>
      <c r="NHI1" s="331"/>
      <c r="NHJ1" s="332"/>
      <c r="NHK1" s="332"/>
      <c r="NHL1" s="332"/>
      <c r="NHM1" s="332"/>
      <c r="NHN1" s="332"/>
      <c r="NHO1" s="332"/>
      <c r="NHP1" s="332"/>
      <c r="NHQ1" s="332"/>
      <c r="NHR1" s="332"/>
      <c r="NHS1" s="332"/>
      <c r="NHT1" s="332"/>
      <c r="NHU1" s="332"/>
      <c r="NHV1" s="332"/>
      <c r="NHW1" s="332"/>
      <c r="NHX1" s="332"/>
      <c r="NHY1" s="331"/>
      <c r="NHZ1" s="332"/>
      <c r="NIA1" s="332"/>
      <c r="NIB1" s="332"/>
      <c r="NIC1" s="332"/>
      <c r="NID1" s="332"/>
      <c r="NIE1" s="332"/>
      <c r="NIF1" s="332"/>
      <c r="NIG1" s="332"/>
      <c r="NIH1" s="332"/>
      <c r="NII1" s="332"/>
      <c r="NIJ1" s="332"/>
      <c r="NIK1" s="332"/>
      <c r="NIL1" s="332"/>
      <c r="NIM1" s="332"/>
      <c r="NIN1" s="332"/>
      <c r="NIO1" s="331"/>
      <c r="NIP1" s="332"/>
      <c r="NIQ1" s="332"/>
      <c r="NIR1" s="332"/>
      <c r="NIS1" s="332"/>
      <c r="NIT1" s="332"/>
      <c r="NIU1" s="332"/>
      <c r="NIV1" s="332"/>
      <c r="NIW1" s="332"/>
      <c r="NIX1" s="332"/>
      <c r="NIY1" s="332"/>
      <c r="NIZ1" s="332"/>
      <c r="NJA1" s="332"/>
      <c r="NJB1" s="332"/>
      <c r="NJC1" s="332"/>
      <c r="NJD1" s="332"/>
      <c r="NJE1" s="331"/>
      <c r="NJF1" s="332"/>
      <c r="NJG1" s="332"/>
      <c r="NJH1" s="332"/>
      <c r="NJI1" s="332"/>
      <c r="NJJ1" s="332"/>
      <c r="NJK1" s="332"/>
      <c r="NJL1" s="332"/>
      <c r="NJM1" s="332"/>
      <c r="NJN1" s="332"/>
      <c r="NJO1" s="332"/>
      <c r="NJP1" s="332"/>
      <c r="NJQ1" s="332"/>
      <c r="NJR1" s="332"/>
      <c r="NJS1" s="332"/>
      <c r="NJT1" s="332"/>
      <c r="NJU1" s="331"/>
      <c r="NJV1" s="332"/>
      <c r="NJW1" s="332"/>
      <c r="NJX1" s="332"/>
      <c r="NJY1" s="332"/>
      <c r="NJZ1" s="332"/>
      <c r="NKA1" s="332"/>
      <c r="NKB1" s="332"/>
      <c r="NKC1" s="332"/>
      <c r="NKD1" s="332"/>
      <c r="NKE1" s="332"/>
      <c r="NKF1" s="332"/>
      <c r="NKG1" s="332"/>
      <c r="NKH1" s="332"/>
      <c r="NKI1" s="332"/>
      <c r="NKJ1" s="332"/>
      <c r="NKK1" s="331"/>
      <c r="NKL1" s="332"/>
      <c r="NKM1" s="332"/>
      <c r="NKN1" s="332"/>
      <c r="NKO1" s="332"/>
      <c r="NKP1" s="332"/>
      <c r="NKQ1" s="332"/>
      <c r="NKR1" s="332"/>
      <c r="NKS1" s="332"/>
      <c r="NKT1" s="332"/>
      <c r="NKU1" s="332"/>
      <c r="NKV1" s="332"/>
      <c r="NKW1" s="332"/>
      <c r="NKX1" s="332"/>
      <c r="NKY1" s="332"/>
      <c r="NKZ1" s="332"/>
      <c r="NLA1" s="331"/>
      <c r="NLB1" s="332"/>
      <c r="NLC1" s="332"/>
      <c r="NLD1" s="332"/>
      <c r="NLE1" s="332"/>
      <c r="NLF1" s="332"/>
      <c r="NLG1" s="332"/>
      <c r="NLH1" s="332"/>
      <c r="NLI1" s="332"/>
      <c r="NLJ1" s="332"/>
      <c r="NLK1" s="332"/>
      <c r="NLL1" s="332"/>
      <c r="NLM1" s="332"/>
      <c r="NLN1" s="332"/>
      <c r="NLO1" s="332"/>
      <c r="NLP1" s="332"/>
      <c r="NLQ1" s="331"/>
      <c r="NLR1" s="332"/>
      <c r="NLS1" s="332"/>
      <c r="NLT1" s="332"/>
      <c r="NLU1" s="332"/>
      <c r="NLV1" s="332"/>
      <c r="NLW1" s="332"/>
      <c r="NLX1" s="332"/>
      <c r="NLY1" s="332"/>
      <c r="NLZ1" s="332"/>
      <c r="NMA1" s="332"/>
      <c r="NMB1" s="332"/>
      <c r="NMC1" s="332"/>
      <c r="NMD1" s="332"/>
      <c r="NME1" s="332"/>
      <c r="NMF1" s="332"/>
      <c r="NMG1" s="331"/>
      <c r="NMH1" s="332"/>
      <c r="NMI1" s="332"/>
      <c r="NMJ1" s="332"/>
      <c r="NMK1" s="332"/>
      <c r="NML1" s="332"/>
      <c r="NMM1" s="332"/>
      <c r="NMN1" s="332"/>
      <c r="NMO1" s="332"/>
      <c r="NMP1" s="332"/>
      <c r="NMQ1" s="332"/>
      <c r="NMR1" s="332"/>
      <c r="NMS1" s="332"/>
      <c r="NMT1" s="332"/>
      <c r="NMU1" s="332"/>
      <c r="NMV1" s="332"/>
      <c r="NMW1" s="331"/>
      <c r="NMX1" s="332"/>
      <c r="NMY1" s="332"/>
      <c r="NMZ1" s="332"/>
      <c r="NNA1" s="332"/>
      <c r="NNB1" s="332"/>
      <c r="NNC1" s="332"/>
      <c r="NND1" s="332"/>
      <c r="NNE1" s="332"/>
      <c r="NNF1" s="332"/>
      <c r="NNG1" s="332"/>
      <c r="NNH1" s="332"/>
      <c r="NNI1" s="332"/>
      <c r="NNJ1" s="332"/>
      <c r="NNK1" s="332"/>
      <c r="NNL1" s="332"/>
      <c r="NNM1" s="331"/>
      <c r="NNN1" s="332"/>
      <c r="NNO1" s="332"/>
      <c r="NNP1" s="332"/>
      <c r="NNQ1" s="332"/>
      <c r="NNR1" s="332"/>
      <c r="NNS1" s="332"/>
      <c r="NNT1" s="332"/>
      <c r="NNU1" s="332"/>
      <c r="NNV1" s="332"/>
      <c r="NNW1" s="332"/>
      <c r="NNX1" s="332"/>
      <c r="NNY1" s="332"/>
      <c r="NNZ1" s="332"/>
      <c r="NOA1" s="332"/>
      <c r="NOB1" s="332"/>
      <c r="NOC1" s="331"/>
      <c r="NOD1" s="332"/>
      <c r="NOE1" s="332"/>
      <c r="NOF1" s="332"/>
      <c r="NOG1" s="332"/>
      <c r="NOH1" s="332"/>
      <c r="NOI1" s="332"/>
      <c r="NOJ1" s="332"/>
      <c r="NOK1" s="332"/>
      <c r="NOL1" s="332"/>
      <c r="NOM1" s="332"/>
      <c r="NON1" s="332"/>
      <c r="NOO1" s="332"/>
      <c r="NOP1" s="332"/>
      <c r="NOQ1" s="332"/>
      <c r="NOR1" s="332"/>
      <c r="NOS1" s="331"/>
      <c r="NOT1" s="332"/>
      <c r="NOU1" s="332"/>
      <c r="NOV1" s="332"/>
      <c r="NOW1" s="332"/>
      <c r="NOX1" s="332"/>
      <c r="NOY1" s="332"/>
      <c r="NOZ1" s="332"/>
      <c r="NPA1" s="332"/>
      <c r="NPB1" s="332"/>
      <c r="NPC1" s="332"/>
      <c r="NPD1" s="332"/>
      <c r="NPE1" s="332"/>
      <c r="NPF1" s="332"/>
      <c r="NPG1" s="332"/>
      <c r="NPH1" s="332"/>
      <c r="NPI1" s="331"/>
      <c r="NPJ1" s="332"/>
      <c r="NPK1" s="332"/>
      <c r="NPL1" s="332"/>
      <c r="NPM1" s="332"/>
      <c r="NPN1" s="332"/>
      <c r="NPO1" s="332"/>
      <c r="NPP1" s="332"/>
      <c r="NPQ1" s="332"/>
      <c r="NPR1" s="332"/>
      <c r="NPS1" s="332"/>
      <c r="NPT1" s="332"/>
      <c r="NPU1" s="332"/>
      <c r="NPV1" s="332"/>
      <c r="NPW1" s="332"/>
      <c r="NPX1" s="332"/>
      <c r="NPY1" s="331"/>
      <c r="NPZ1" s="332"/>
      <c r="NQA1" s="332"/>
      <c r="NQB1" s="332"/>
      <c r="NQC1" s="332"/>
      <c r="NQD1" s="332"/>
      <c r="NQE1" s="332"/>
      <c r="NQF1" s="332"/>
      <c r="NQG1" s="332"/>
      <c r="NQH1" s="332"/>
      <c r="NQI1" s="332"/>
      <c r="NQJ1" s="332"/>
      <c r="NQK1" s="332"/>
      <c r="NQL1" s="332"/>
      <c r="NQM1" s="332"/>
      <c r="NQN1" s="332"/>
      <c r="NQO1" s="331"/>
      <c r="NQP1" s="332"/>
      <c r="NQQ1" s="332"/>
      <c r="NQR1" s="332"/>
      <c r="NQS1" s="332"/>
      <c r="NQT1" s="332"/>
      <c r="NQU1" s="332"/>
      <c r="NQV1" s="332"/>
      <c r="NQW1" s="332"/>
      <c r="NQX1" s="332"/>
      <c r="NQY1" s="332"/>
      <c r="NQZ1" s="332"/>
      <c r="NRA1" s="332"/>
      <c r="NRB1" s="332"/>
      <c r="NRC1" s="332"/>
      <c r="NRD1" s="332"/>
      <c r="NRE1" s="331"/>
      <c r="NRF1" s="332"/>
      <c r="NRG1" s="332"/>
      <c r="NRH1" s="332"/>
      <c r="NRI1" s="332"/>
      <c r="NRJ1" s="332"/>
      <c r="NRK1" s="332"/>
      <c r="NRL1" s="332"/>
      <c r="NRM1" s="332"/>
      <c r="NRN1" s="332"/>
      <c r="NRO1" s="332"/>
      <c r="NRP1" s="332"/>
      <c r="NRQ1" s="332"/>
      <c r="NRR1" s="332"/>
      <c r="NRS1" s="332"/>
      <c r="NRT1" s="332"/>
      <c r="NRU1" s="331"/>
      <c r="NRV1" s="332"/>
      <c r="NRW1" s="332"/>
      <c r="NRX1" s="332"/>
      <c r="NRY1" s="332"/>
      <c r="NRZ1" s="332"/>
      <c r="NSA1" s="332"/>
      <c r="NSB1" s="332"/>
      <c r="NSC1" s="332"/>
      <c r="NSD1" s="332"/>
      <c r="NSE1" s="332"/>
      <c r="NSF1" s="332"/>
      <c r="NSG1" s="332"/>
      <c r="NSH1" s="332"/>
      <c r="NSI1" s="332"/>
      <c r="NSJ1" s="332"/>
      <c r="NSK1" s="331"/>
      <c r="NSL1" s="332"/>
      <c r="NSM1" s="332"/>
      <c r="NSN1" s="332"/>
      <c r="NSO1" s="332"/>
      <c r="NSP1" s="332"/>
      <c r="NSQ1" s="332"/>
      <c r="NSR1" s="332"/>
      <c r="NSS1" s="332"/>
      <c r="NST1" s="332"/>
      <c r="NSU1" s="332"/>
      <c r="NSV1" s="332"/>
      <c r="NSW1" s="332"/>
      <c r="NSX1" s="332"/>
      <c r="NSY1" s="332"/>
      <c r="NSZ1" s="332"/>
      <c r="NTA1" s="331"/>
      <c r="NTB1" s="332"/>
      <c r="NTC1" s="332"/>
      <c r="NTD1" s="332"/>
      <c r="NTE1" s="332"/>
      <c r="NTF1" s="332"/>
      <c r="NTG1" s="332"/>
      <c r="NTH1" s="332"/>
      <c r="NTI1" s="332"/>
      <c r="NTJ1" s="332"/>
      <c r="NTK1" s="332"/>
      <c r="NTL1" s="332"/>
      <c r="NTM1" s="332"/>
      <c r="NTN1" s="332"/>
      <c r="NTO1" s="332"/>
      <c r="NTP1" s="332"/>
      <c r="NTQ1" s="331"/>
      <c r="NTR1" s="332"/>
      <c r="NTS1" s="332"/>
      <c r="NTT1" s="332"/>
      <c r="NTU1" s="332"/>
      <c r="NTV1" s="332"/>
      <c r="NTW1" s="332"/>
      <c r="NTX1" s="332"/>
      <c r="NTY1" s="332"/>
      <c r="NTZ1" s="332"/>
      <c r="NUA1" s="332"/>
      <c r="NUB1" s="332"/>
      <c r="NUC1" s="332"/>
      <c r="NUD1" s="332"/>
      <c r="NUE1" s="332"/>
      <c r="NUF1" s="332"/>
      <c r="NUG1" s="331"/>
      <c r="NUH1" s="332"/>
      <c r="NUI1" s="332"/>
      <c r="NUJ1" s="332"/>
      <c r="NUK1" s="332"/>
      <c r="NUL1" s="332"/>
      <c r="NUM1" s="332"/>
      <c r="NUN1" s="332"/>
      <c r="NUO1" s="332"/>
      <c r="NUP1" s="332"/>
      <c r="NUQ1" s="332"/>
      <c r="NUR1" s="332"/>
      <c r="NUS1" s="332"/>
      <c r="NUT1" s="332"/>
      <c r="NUU1" s="332"/>
      <c r="NUV1" s="332"/>
      <c r="NUW1" s="331"/>
      <c r="NUX1" s="332"/>
      <c r="NUY1" s="332"/>
      <c r="NUZ1" s="332"/>
      <c r="NVA1" s="332"/>
      <c r="NVB1" s="332"/>
      <c r="NVC1" s="332"/>
      <c r="NVD1" s="332"/>
      <c r="NVE1" s="332"/>
      <c r="NVF1" s="332"/>
      <c r="NVG1" s="332"/>
      <c r="NVH1" s="332"/>
      <c r="NVI1" s="332"/>
      <c r="NVJ1" s="332"/>
      <c r="NVK1" s="332"/>
      <c r="NVL1" s="332"/>
      <c r="NVM1" s="331"/>
      <c r="NVN1" s="332"/>
      <c r="NVO1" s="332"/>
      <c r="NVP1" s="332"/>
      <c r="NVQ1" s="332"/>
      <c r="NVR1" s="332"/>
      <c r="NVS1" s="332"/>
      <c r="NVT1" s="332"/>
      <c r="NVU1" s="332"/>
      <c r="NVV1" s="332"/>
      <c r="NVW1" s="332"/>
      <c r="NVX1" s="332"/>
      <c r="NVY1" s="332"/>
      <c r="NVZ1" s="332"/>
      <c r="NWA1" s="332"/>
      <c r="NWB1" s="332"/>
      <c r="NWC1" s="331"/>
      <c r="NWD1" s="332"/>
      <c r="NWE1" s="332"/>
      <c r="NWF1" s="332"/>
      <c r="NWG1" s="332"/>
      <c r="NWH1" s="332"/>
      <c r="NWI1" s="332"/>
      <c r="NWJ1" s="332"/>
      <c r="NWK1" s="332"/>
      <c r="NWL1" s="332"/>
      <c r="NWM1" s="332"/>
      <c r="NWN1" s="332"/>
      <c r="NWO1" s="332"/>
      <c r="NWP1" s="332"/>
      <c r="NWQ1" s="332"/>
      <c r="NWR1" s="332"/>
      <c r="NWS1" s="331"/>
      <c r="NWT1" s="332"/>
      <c r="NWU1" s="332"/>
      <c r="NWV1" s="332"/>
      <c r="NWW1" s="332"/>
      <c r="NWX1" s="332"/>
      <c r="NWY1" s="332"/>
      <c r="NWZ1" s="332"/>
      <c r="NXA1" s="332"/>
      <c r="NXB1" s="332"/>
      <c r="NXC1" s="332"/>
      <c r="NXD1" s="332"/>
      <c r="NXE1" s="332"/>
      <c r="NXF1" s="332"/>
      <c r="NXG1" s="332"/>
      <c r="NXH1" s="332"/>
      <c r="NXI1" s="331"/>
      <c r="NXJ1" s="332"/>
      <c r="NXK1" s="332"/>
      <c r="NXL1" s="332"/>
      <c r="NXM1" s="332"/>
      <c r="NXN1" s="332"/>
      <c r="NXO1" s="332"/>
      <c r="NXP1" s="332"/>
      <c r="NXQ1" s="332"/>
      <c r="NXR1" s="332"/>
      <c r="NXS1" s="332"/>
      <c r="NXT1" s="332"/>
      <c r="NXU1" s="332"/>
      <c r="NXV1" s="332"/>
      <c r="NXW1" s="332"/>
      <c r="NXX1" s="332"/>
      <c r="NXY1" s="331"/>
      <c r="NXZ1" s="332"/>
      <c r="NYA1" s="332"/>
      <c r="NYB1" s="332"/>
      <c r="NYC1" s="332"/>
      <c r="NYD1" s="332"/>
      <c r="NYE1" s="332"/>
      <c r="NYF1" s="332"/>
      <c r="NYG1" s="332"/>
      <c r="NYH1" s="332"/>
      <c r="NYI1" s="332"/>
      <c r="NYJ1" s="332"/>
      <c r="NYK1" s="332"/>
      <c r="NYL1" s="332"/>
      <c r="NYM1" s="332"/>
      <c r="NYN1" s="332"/>
      <c r="NYO1" s="331"/>
      <c r="NYP1" s="332"/>
      <c r="NYQ1" s="332"/>
      <c r="NYR1" s="332"/>
      <c r="NYS1" s="332"/>
      <c r="NYT1" s="332"/>
      <c r="NYU1" s="332"/>
      <c r="NYV1" s="332"/>
      <c r="NYW1" s="332"/>
      <c r="NYX1" s="332"/>
      <c r="NYY1" s="332"/>
      <c r="NYZ1" s="332"/>
      <c r="NZA1" s="332"/>
      <c r="NZB1" s="332"/>
      <c r="NZC1" s="332"/>
      <c r="NZD1" s="332"/>
      <c r="NZE1" s="331"/>
      <c r="NZF1" s="332"/>
      <c r="NZG1" s="332"/>
      <c r="NZH1" s="332"/>
      <c r="NZI1" s="332"/>
      <c r="NZJ1" s="332"/>
      <c r="NZK1" s="332"/>
      <c r="NZL1" s="332"/>
      <c r="NZM1" s="332"/>
      <c r="NZN1" s="332"/>
      <c r="NZO1" s="332"/>
      <c r="NZP1" s="332"/>
      <c r="NZQ1" s="332"/>
      <c r="NZR1" s="332"/>
      <c r="NZS1" s="332"/>
      <c r="NZT1" s="332"/>
      <c r="NZU1" s="331"/>
      <c r="NZV1" s="332"/>
      <c r="NZW1" s="332"/>
      <c r="NZX1" s="332"/>
      <c r="NZY1" s="332"/>
      <c r="NZZ1" s="332"/>
      <c r="OAA1" s="332"/>
      <c r="OAB1" s="332"/>
      <c r="OAC1" s="332"/>
      <c r="OAD1" s="332"/>
      <c r="OAE1" s="332"/>
      <c r="OAF1" s="332"/>
      <c r="OAG1" s="332"/>
      <c r="OAH1" s="332"/>
      <c r="OAI1" s="332"/>
      <c r="OAJ1" s="332"/>
      <c r="OAK1" s="331"/>
      <c r="OAL1" s="332"/>
      <c r="OAM1" s="332"/>
      <c r="OAN1" s="332"/>
      <c r="OAO1" s="332"/>
      <c r="OAP1" s="332"/>
      <c r="OAQ1" s="332"/>
      <c r="OAR1" s="332"/>
      <c r="OAS1" s="332"/>
      <c r="OAT1" s="332"/>
      <c r="OAU1" s="332"/>
      <c r="OAV1" s="332"/>
      <c r="OAW1" s="332"/>
      <c r="OAX1" s="332"/>
      <c r="OAY1" s="332"/>
      <c r="OAZ1" s="332"/>
      <c r="OBA1" s="331"/>
      <c r="OBB1" s="332"/>
      <c r="OBC1" s="332"/>
      <c r="OBD1" s="332"/>
      <c r="OBE1" s="332"/>
      <c r="OBF1" s="332"/>
      <c r="OBG1" s="332"/>
      <c r="OBH1" s="332"/>
      <c r="OBI1" s="332"/>
      <c r="OBJ1" s="332"/>
      <c r="OBK1" s="332"/>
      <c r="OBL1" s="332"/>
      <c r="OBM1" s="332"/>
      <c r="OBN1" s="332"/>
      <c r="OBO1" s="332"/>
      <c r="OBP1" s="332"/>
      <c r="OBQ1" s="331"/>
      <c r="OBR1" s="332"/>
      <c r="OBS1" s="332"/>
      <c r="OBT1" s="332"/>
      <c r="OBU1" s="332"/>
      <c r="OBV1" s="332"/>
      <c r="OBW1" s="332"/>
      <c r="OBX1" s="332"/>
      <c r="OBY1" s="332"/>
      <c r="OBZ1" s="332"/>
      <c r="OCA1" s="332"/>
      <c r="OCB1" s="332"/>
      <c r="OCC1" s="332"/>
      <c r="OCD1" s="332"/>
      <c r="OCE1" s="332"/>
      <c r="OCF1" s="332"/>
      <c r="OCG1" s="331"/>
      <c r="OCH1" s="332"/>
      <c r="OCI1" s="332"/>
      <c r="OCJ1" s="332"/>
      <c r="OCK1" s="332"/>
      <c r="OCL1" s="332"/>
      <c r="OCM1" s="332"/>
      <c r="OCN1" s="332"/>
      <c r="OCO1" s="332"/>
      <c r="OCP1" s="332"/>
      <c r="OCQ1" s="332"/>
      <c r="OCR1" s="332"/>
      <c r="OCS1" s="332"/>
      <c r="OCT1" s="332"/>
      <c r="OCU1" s="332"/>
      <c r="OCV1" s="332"/>
      <c r="OCW1" s="331"/>
      <c r="OCX1" s="332"/>
      <c r="OCY1" s="332"/>
      <c r="OCZ1" s="332"/>
      <c r="ODA1" s="332"/>
      <c r="ODB1" s="332"/>
      <c r="ODC1" s="332"/>
      <c r="ODD1" s="332"/>
      <c r="ODE1" s="332"/>
      <c r="ODF1" s="332"/>
      <c r="ODG1" s="332"/>
      <c r="ODH1" s="332"/>
      <c r="ODI1" s="332"/>
      <c r="ODJ1" s="332"/>
      <c r="ODK1" s="332"/>
      <c r="ODL1" s="332"/>
      <c r="ODM1" s="331"/>
      <c r="ODN1" s="332"/>
      <c r="ODO1" s="332"/>
      <c r="ODP1" s="332"/>
      <c r="ODQ1" s="332"/>
      <c r="ODR1" s="332"/>
      <c r="ODS1" s="332"/>
      <c r="ODT1" s="332"/>
      <c r="ODU1" s="332"/>
      <c r="ODV1" s="332"/>
      <c r="ODW1" s="332"/>
      <c r="ODX1" s="332"/>
      <c r="ODY1" s="332"/>
      <c r="ODZ1" s="332"/>
      <c r="OEA1" s="332"/>
      <c r="OEB1" s="332"/>
      <c r="OEC1" s="331"/>
      <c r="OED1" s="332"/>
      <c r="OEE1" s="332"/>
      <c r="OEF1" s="332"/>
      <c r="OEG1" s="332"/>
      <c r="OEH1" s="332"/>
      <c r="OEI1" s="332"/>
      <c r="OEJ1" s="332"/>
      <c r="OEK1" s="332"/>
      <c r="OEL1" s="332"/>
      <c r="OEM1" s="332"/>
      <c r="OEN1" s="332"/>
      <c r="OEO1" s="332"/>
      <c r="OEP1" s="332"/>
      <c r="OEQ1" s="332"/>
      <c r="OER1" s="332"/>
      <c r="OES1" s="331"/>
      <c r="OET1" s="332"/>
      <c r="OEU1" s="332"/>
      <c r="OEV1" s="332"/>
      <c r="OEW1" s="332"/>
      <c r="OEX1" s="332"/>
      <c r="OEY1" s="332"/>
      <c r="OEZ1" s="332"/>
      <c r="OFA1" s="332"/>
      <c r="OFB1" s="332"/>
      <c r="OFC1" s="332"/>
      <c r="OFD1" s="332"/>
      <c r="OFE1" s="332"/>
      <c r="OFF1" s="332"/>
      <c r="OFG1" s="332"/>
      <c r="OFH1" s="332"/>
      <c r="OFI1" s="331"/>
      <c r="OFJ1" s="332"/>
      <c r="OFK1" s="332"/>
      <c r="OFL1" s="332"/>
      <c r="OFM1" s="332"/>
      <c r="OFN1" s="332"/>
      <c r="OFO1" s="332"/>
      <c r="OFP1" s="332"/>
      <c r="OFQ1" s="332"/>
      <c r="OFR1" s="332"/>
      <c r="OFS1" s="332"/>
      <c r="OFT1" s="332"/>
      <c r="OFU1" s="332"/>
      <c r="OFV1" s="332"/>
      <c r="OFW1" s="332"/>
      <c r="OFX1" s="332"/>
      <c r="OFY1" s="331"/>
      <c r="OFZ1" s="332"/>
      <c r="OGA1" s="332"/>
      <c r="OGB1" s="332"/>
      <c r="OGC1" s="332"/>
      <c r="OGD1" s="332"/>
      <c r="OGE1" s="332"/>
      <c r="OGF1" s="332"/>
      <c r="OGG1" s="332"/>
      <c r="OGH1" s="332"/>
      <c r="OGI1" s="332"/>
      <c r="OGJ1" s="332"/>
      <c r="OGK1" s="332"/>
      <c r="OGL1" s="332"/>
      <c r="OGM1" s="332"/>
      <c r="OGN1" s="332"/>
      <c r="OGO1" s="331"/>
      <c r="OGP1" s="332"/>
      <c r="OGQ1" s="332"/>
      <c r="OGR1" s="332"/>
      <c r="OGS1" s="332"/>
      <c r="OGT1" s="332"/>
      <c r="OGU1" s="332"/>
      <c r="OGV1" s="332"/>
      <c r="OGW1" s="332"/>
      <c r="OGX1" s="332"/>
      <c r="OGY1" s="332"/>
      <c r="OGZ1" s="332"/>
      <c r="OHA1" s="332"/>
      <c r="OHB1" s="332"/>
      <c r="OHC1" s="332"/>
      <c r="OHD1" s="332"/>
      <c r="OHE1" s="331"/>
      <c r="OHF1" s="332"/>
      <c r="OHG1" s="332"/>
      <c r="OHH1" s="332"/>
      <c r="OHI1" s="332"/>
      <c r="OHJ1" s="332"/>
      <c r="OHK1" s="332"/>
      <c r="OHL1" s="332"/>
      <c r="OHM1" s="332"/>
      <c r="OHN1" s="332"/>
      <c r="OHO1" s="332"/>
      <c r="OHP1" s="332"/>
      <c r="OHQ1" s="332"/>
      <c r="OHR1" s="332"/>
      <c r="OHS1" s="332"/>
      <c r="OHT1" s="332"/>
      <c r="OHU1" s="331"/>
      <c r="OHV1" s="332"/>
      <c r="OHW1" s="332"/>
      <c r="OHX1" s="332"/>
      <c r="OHY1" s="332"/>
      <c r="OHZ1" s="332"/>
      <c r="OIA1" s="332"/>
      <c r="OIB1" s="332"/>
      <c r="OIC1" s="332"/>
      <c r="OID1" s="332"/>
      <c r="OIE1" s="332"/>
      <c r="OIF1" s="332"/>
      <c r="OIG1" s="332"/>
      <c r="OIH1" s="332"/>
      <c r="OII1" s="332"/>
      <c r="OIJ1" s="332"/>
      <c r="OIK1" s="331"/>
      <c r="OIL1" s="332"/>
      <c r="OIM1" s="332"/>
      <c r="OIN1" s="332"/>
      <c r="OIO1" s="332"/>
      <c r="OIP1" s="332"/>
      <c r="OIQ1" s="332"/>
      <c r="OIR1" s="332"/>
      <c r="OIS1" s="332"/>
      <c r="OIT1" s="332"/>
      <c r="OIU1" s="332"/>
      <c r="OIV1" s="332"/>
      <c r="OIW1" s="332"/>
      <c r="OIX1" s="332"/>
      <c r="OIY1" s="332"/>
      <c r="OIZ1" s="332"/>
      <c r="OJA1" s="331"/>
      <c r="OJB1" s="332"/>
      <c r="OJC1" s="332"/>
      <c r="OJD1" s="332"/>
      <c r="OJE1" s="332"/>
      <c r="OJF1" s="332"/>
      <c r="OJG1" s="332"/>
      <c r="OJH1" s="332"/>
      <c r="OJI1" s="332"/>
      <c r="OJJ1" s="332"/>
      <c r="OJK1" s="332"/>
      <c r="OJL1" s="332"/>
      <c r="OJM1" s="332"/>
      <c r="OJN1" s="332"/>
      <c r="OJO1" s="332"/>
      <c r="OJP1" s="332"/>
      <c r="OJQ1" s="331"/>
      <c r="OJR1" s="332"/>
      <c r="OJS1" s="332"/>
      <c r="OJT1" s="332"/>
      <c r="OJU1" s="332"/>
      <c r="OJV1" s="332"/>
      <c r="OJW1" s="332"/>
      <c r="OJX1" s="332"/>
      <c r="OJY1" s="332"/>
      <c r="OJZ1" s="332"/>
      <c r="OKA1" s="332"/>
      <c r="OKB1" s="332"/>
      <c r="OKC1" s="332"/>
      <c r="OKD1" s="332"/>
      <c r="OKE1" s="332"/>
      <c r="OKF1" s="332"/>
      <c r="OKG1" s="331"/>
      <c r="OKH1" s="332"/>
      <c r="OKI1" s="332"/>
      <c r="OKJ1" s="332"/>
      <c r="OKK1" s="332"/>
      <c r="OKL1" s="332"/>
      <c r="OKM1" s="332"/>
      <c r="OKN1" s="332"/>
      <c r="OKO1" s="332"/>
      <c r="OKP1" s="332"/>
      <c r="OKQ1" s="332"/>
      <c r="OKR1" s="332"/>
      <c r="OKS1" s="332"/>
      <c r="OKT1" s="332"/>
      <c r="OKU1" s="332"/>
      <c r="OKV1" s="332"/>
      <c r="OKW1" s="331"/>
      <c r="OKX1" s="332"/>
      <c r="OKY1" s="332"/>
      <c r="OKZ1" s="332"/>
      <c r="OLA1" s="332"/>
      <c r="OLB1" s="332"/>
      <c r="OLC1" s="332"/>
      <c r="OLD1" s="332"/>
      <c r="OLE1" s="332"/>
      <c r="OLF1" s="332"/>
      <c r="OLG1" s="332"/>
      <c r="OLH1" s="332"/>
      <c r="OLI1" s="332"/>
      <c r="OLJ1" s="332"/>
      <c r="OLK1" s="332"/>
      <c r="OLL1" s="332"/>
      <c r="OLM1" s="331"/>
      <c r="OLN1" s="332"/>
      <c r="OLO1" s="332"/>
      <c r="OLP1" s="332"/>
      <c r="OLQ1" s="332"/>
      <c r="OLR1" s="332"/>
      <c r="OLS1" s="332"/>
      <c r="OLT1" s="332"/>
      <c r="OLU1" s="332"/>
      <c r="OLV1" s="332"/>
      <c r="OLW1" s="332"/>
      <c r="OLX1" s="332"/>
      <c r="OLY1" s="332"/>
      <c r="OLZ1" s="332"/>
      <c r="OMA1" s="332"/>
      <c r="OMB1" s="332"/>
      <c r="OMC1" s="331"/>
      <c r="OMD1" s="332"/>
      <c r="OME1" s="332"/>
      <c r="OMF1" s="332"/>
      <c r="OMG1" s="332"/>
      <c r="OMH1" s="332"/>
      <c r="OMI1" s="332"/>
      <c r="OMJ1" s="332"/>
      <c r="OMK1" s="332"/>
      <c r="OML1" s="332"/>
      <c r="OMM1" s="332"/>
      <c r="OMN1" s="332"/>
      <c r="OMO1" s="332"/>
      <c r="OMP1" s="332"/>
      <c r="OMQ1" s="332"/>
      <c r="OMR1" s="332"/>
      <c r="OMS1" s="331"/>
      <c r="OMT1" s="332"/>
      <c r="OMU1" s="332"/>
      <c r="OMV1" s="332"/>
      <c r="OMW1" s="332"/>
      <c r="OMX1" s="332"/>
      <c r="OMY1" s="332"/>
      <c r="OMZ1" s="332"/>
      <c r="ONA1" s="332"/>
      <c r="ONB1" s="332"/>
      <c r="ONC1" s="332"/>
      <c r="OND1" s="332"/>
      <c r="ONE1" s="332"/>
      <c r="ONF1" s="332"/>
      <c r="ONG1" s="332"/>
      <c r="ONH1" s="332"/>
      <c r="ONI1" s="331"/>
      <c r="ONJ1" s="332"/>
      <c r="ONK1" s="332"/>
      <c r="ONL1" s="332"/>
      <c r="ONM1" s="332"/>
      <c r="ONN1" s="332"/>
      <c r="ONO1" s="332"/>
      <c r="ONP1" s="332"/>
      <c r="ONQ1" s="332"/>
      <c r="ONR1" s="332"/>
      <c r="ONS1" s="332"/>
      <c r="ONT1" s="332"/>
      <c r="ONU1" s="332"/>
      <c r="ONV1" s="332"/>
      <c r="ONW1" s="332"/>
      <c r="ONX1" s="332"/>
      <c r="ONY1" s="331"/>
      <c r="ONZ1" s="332"/>
      <c r="OOA1" s="332"/>
      <c r="OOB1" s="332"/>
      <c r="OOC1" s="332"/>
      <c r="OOD1" s="332"/>
      <c r="OOE1" s="332"/>
      <c r="OOF1" s="332"/>
      <c r="OOG1" s="332"/>
      <c r="OOH1" s="332"/>
      <c r="OOI1" s="332"/>
      <c r="OOJ1" s="332"/>
      <c r="OOK1" s="332"/>
      <c r="OOL1" s="332"/>
      <c r="OOM1" s="332"/>
      <c r="OON1" s="332"/>
      <c r="OOO1" s="331"/>
      <c r="OOP1" s="332"/>
      <c r="OOQ1" s="332"/>
      <c r="OOR1" s="332"/>
      <c r="OOS1" s="332"/>
      <c r="OOT1" s="332"/>
      <c r="OOU1" s="332"/>
      <c r="OOV1" s="332"/>
      <c r="OOW1" s="332"/>
      <c r="OOX1" s="332"/>
      <c r="OOY1" s="332"/>
      <c r="OOZ1" s="332"/>
      <c r="OPA1" s="332"/>
      <c r="OPB1" s="332"/>
      <c r="OPC1" s="332"/>
      <c r="OPD1" s="332"/>
      <c r="OPE1" s="331"/>
      <c r="OPF1" s="332"/>
      <c r="OPG1" s="332"/>
      <c r="OPH1" s="332"/>
      <c r="OPI1" s="332"/>
      <c r="OPJ1" s="332"/>
      <c r="OPK1" s="332"/>
      <c r="OPL1" s="332"/>
      <c r="OPM1" s="332"/>
      <c r="OPN1" s="332"/>
      <c r="OPO1" s="332"/>
      <c r="OPP1" s="332"/>
      <c r="OPQ1" s="332"/>
      <c r="OPR1" s="332"/>
      <c r="OPS1" s="332"/>
      <c r="OPT1" s="332"/>
      <c r="OPU1" s="331"/>
      <c r="OPV1" s="332"/>
      <c r="OPW1" s="332"/>
      <c r="OPX1" s="332"/>
      <c r="OPY1" s="332"/>
      <c r="OPZ1" s="332"/>
      <c r="OQA1" s="332"/>
      <c r="OQB1" s="332"/>
      <c r="OQC1" s="332"/>
      <c r="OQD1" s="332"/>
      <c r="OQE1" s="332"/>
      <c r="OQF1" s="332"/>
      <c r="OQG1" s="332"/>
      <c r="OQH1" s="332"/>
      <c r="OQI1" s="332"/>
      <c r="OQJ1" s="332"/>
      <c r="OQK1" s="331"/>
      <c r="OQL1" s="332"/>
      <c r="OQM1" s="332"/>
      <c r="OQN1" s="332"/>
      <c r="OQO1" s="332"/>
      <c r="OQP1" s="332"/>
      <c r="OQQ1" s="332"/>
      <c r="OQR1" s="332"/>
      <c r="OQS1" s="332"/>
      <c r="OQT1" s="332"/>
      <c r="OQU1" s="332"/>
      <c r="OQV1" s="332"/>
      <c r="OQW1" s="332"/>
      <c r="OQX1" s="332"/>
      <c r="OQY1" s="332"/>
      <c r="OQZ1" s="332"/>
      <c r="ORA1" s="331"/>
      <c r="ORB1" s="332"/>
      <c r="ORC1" s="332"/>
      <c r="ORD1" s="332"/>
      <c r="ORE1" s="332"/>
      <c r="ORF1" s="332"/>
      <c r="ORG1" s="332"/>
      <c r="ORH1" s="332"/>
      <c r="ORI1" s="332"/>
      <c r="ORJ1" s="332"/>
      <c r="ORK1" s="332"/>
      <c r="ORL1" s="332"/>
      <c r="ORM1" s="332"/>
      <c r="ORN1" s="332"/>
      <c r="ORO1" s="332"/>
      <c r="ORP1" s="332"/>
      <c r="ORQ1" s="331"/>
      <c r="ORR1" s="332"/>
      <c r="ORS1" s="332"/>
      <c r="ORT1" s="332"/>
      <c r="ORU1" s="332"/>
      <c r="ORV1" s="332"/>
      <c r="ORW1" s="332"/>
      <c r="ORX1" s="332"/>
      <c r="ORY1" s="332"/>
      <c r="ORZ1" s="332"/>
      <c r="OSA1" s="332"/>
      <c r="OSB1" s="332"/>
      <c r="OSC1" s="332"/>
      <c r="OSD1" s="332"/>
      <c r="OSE1" s="332"/>
      <c r="OSF1" s="332"/>
      <c r="OSG1" s="331"/>
      <c r="OSH1" s="332"/>
      <c r="OSI1" s="332"/>
      <c r="OSJ1" s="332"/>
      <c r="OSK1" s="332"/>
      <c r="OSL1" s="332"/>
      <c r="OSM1" s="332"/>
      <c r="OSN1" s="332"/>
      <c r="OSO1" s="332"/>
      <c r="OSP1" s="332"/>
      <c r="OSQ1" s="332"/>
      <c r="OSR1" s="332"/>
      <c r="OSS1" s="332"/>
      <c r="OST1" s="332"/>
      <c r="OSU1" s="332"/>
      <c r="OSV1" s="332"/>
      <c r="OSW1" s="331"/>
      <c r="OSX1" s="332"/>
      <c r="OSY1" s="332"/>
      <c r="OSZ1" s="332"/>
      <c r="OTA1" s="332"/>
      <c r="OTB1" s="332"/>
      <c r="OTC1" s="332"/>
      <c r="OTD1" s="332"/>
      <c r="OTE1" s="332"/>
      <c r="OTF1" s="332"/>
      <c r="OTG1" s="332"/>
      <c r="OTH1" s="332"/>
      <c r="OTI1" s="332"/>
      <c r="OTJ1" s="332"/>
      <c r="OTK1" s="332"/>
      <c r="OTL1" s="332"/>
      <c r="OTM1" s="331"/>
      <c r="OTN1" s="332"/>
      <c r="OTO1" s="332"/>
      <c r="OTP1" s="332"/>
      <c r="OTQ1" s="332"/>
      <c r="OTR1" s="332"/>
      <c r="OTS1" s="332"/>
      <c r="OTT1" s="332"/>
      <c r="OTU1" s="332"/>
      <c r="OTV1" s="332"/>
      <c r="OTW1" s="332"/>
      <c r="OTX1" s="332"/>
      <c r="OTY1" s="332"/>
      <c r="OTZ1" s="332"/>
      <c r="OUA1" s="332"/>
      <c r="OUB1" s="332"/>
      <c r="OUC1" s="331"/>
      <c r="OUD1" s="332"/>
      <c r="OUE1" s="332"/>
      <c r="OUF1" s="332"/>
      <c r="OUG1" s="332"/>
      <c r="OUH1" s="332"/>
      <c r="OUI1" s="332"/>
      <c r="OUJ1" s="332"/>
      <c r="OUK1" s="332"/>
      <c r="OUL1" s="332"/>
      <c r="OUM1" s="332"/>
      <c r="OUN1" s="332"/>
      <c r="OUO1" s="332"/>
      <c r="OUP1" s="332"/>
      <c r="OUQ1" s="332"/>
      <c r="OUR1" s="332"/>
      <c r="OUS1" s="331"/>
      <c r="OUT1" s="332"/>
      <c r="OUU1" s="332"/>
      <c r="OUV1" s="332"/>
      <c r="OUW1" s="332"/>
      <c r="OUX1" s="332"/>
      <c r="OUY1" s="332"/>
      <c r="OUZ1" s="332"/>
      <c r="OVA1" s="332"/>
      <c r="OVB1" s="332"/>
      <c r="OVC1" s="332"/>
      <c r="OVD1" s="332"/>
      <c r="OVE1" s="332"/>
      <c r="OVF1" s="332"/>
      <c r="OVG1" s="332"/>
      <c r="OVH1" s="332"/>
      <c r="OVI1" s="331"/>
      <c r="OVJ1" s="332"/>
      <c r="OVK1" s="332"/>
      <c r="OVL1" s="332"/>
      <c r="OVM1" s="332"/>
      <c r="OVN1" s="332"/>
      <c r="OVO1" s="332"/>
      <c r="OVP1" s="332"/>
      <c r="OVQ1" s="332"/>
      <c r="OVR1" s="332"/>
      <c r="OVS1" s="332"/>
      <c r="OVT1" s="332"/>
      <c r="OVU1" s="332"/>
      <c r="OVV1" s="332"/>
      <c r="OVW1" s="332"/>
      <c r="OVX1" s="332"/>
      <c r="OVY1" s="331"/>
      <c r="OVZ1" s="332"/>
      <c r="OWA1" s="332"/>
      <c r="OWB1" s="332"/>
      <c r="OWC1" s="332"/>
      <c r="OWD1" s="332"/>
      <c r="OWE1" s="332"/>
      <c r="OWF1" s="332"/>
      <c r="OWG1" s="332"/>
      <c r="OWH1" s="332"/>
      <c r="OWI1" s="332"/>
      <c r="OWJ1" s="332"/>
      <c r="OWK1" s="332"/>
      <c r="OWL1" s="332"/>
      <c r="OWM1" s="332"/>
      <c r="OWN1" s="332"/>
      <c r="OWO1" s="331"/>
      <c r="OWP1" s="332"/>
      <c r="OWQ1" s="332"/>
      <c r="OWR1" s="332"/>
      <c r="OWS1" s="332"/>
      <c r="OWT1" s="332"/>
      <c r="OWU1" s="332"/>
      <c r="OWV1" s="332"/>
      <c r="OWW1" s="332"/>
      <c r="OWX1" s="332"/>
      <c r="OWY1" s="332"/>
      <c r="OWZ1" s="332"/>
      <c r="OXA1" s="332"/>
      <c r="OXB1" s="332"/>
      <c r="OXC1" s="332"/>
      <c r="OXD1" s="332"/>
      <c r="OXE1" s="331"/>
      <c r="OXF1" s="332"/>
      <c r="OXG1" s="332"/>
      <c r="OXH1" s="332"/>
      <c r="OXI1" s="332"/>
      <c r="OXJ1" s="332"/>
      <c r="OXK1" s="332"/>
      <c r="OXL1" s="332"/>
      <c r="OXM1" s="332"/>
      <c r="OXN1" s="332"/>
      <c r="OXO1" s="332"/>
      <c r="OXP1" s="332"/>
      <c r="OXQ1" s="332"/>
      <c r="OXR1" s="332"/>
      <c r="OXS1" s="332"/>
      <c r="OXT1" s="332"/>
      <c r="OXU1" s="331"/>
      <c r="OXV1" s="332"/>
      <c r="OXW1" s="332"/>
      <c r="OXX1" s="332"/>
      <c r="OXY1" s="332"/>
      <c r="OXZ1" s="332"/>
      <c r="OYA1" s="332"/>
      <c r="OYB1" s="332"/>
      <c r="OYC1" s="332"/>
      <c r="OYD1" s="332"/>
      <c r="OYE1" s="332"/>
      <c r="OYF1" s="332"/>
      <c r="OYG1" s="332"/>
      <c r="OYH1" s="332"/>
      <c r="OYI1" s="332"/>
      <c r="OYJ1" s="332"/>
      <c r="OYK1" s="331"/>
      <c r="OYL1" s="332"/>
      <c r="OYM1" s="332"/>
      <c r="OYN1" s="332"/>
      <c r="OYO1" s="332"/>
      <c r="OYP1" s="332"/>
      <c r="OYQ1" s="332"/>
      <c r="OYR1" s="332"/>
      <c r="OYS1" s="332"/>
      <c r="OYT1" s="332"/>
      <c r="OYU1" s="332"/>
      <c r="OYV1" s="332"/>
      <c r="OYW1" s="332"/>
      <c r="OYX1" s="332"/>
      <c r="OYY1" s="332"/>
      <c r="OYZ1" s="332"/>
      <c r="OZA1" s="331"/>
      <c r="OZB1" s="332"/>
      <c r="OZC1" s="332"/>
      <c r="OZD1" s="332"/>
      <c r="OZE1" s="332"/>
      <c r="OZF1" s="332"/>
      <c r="OZG1" s="332"/>
      <c r="OZH1" s="332"/>
      <c r="OZI1" s="332"/>
      <c r="OZJ1" s="332"/>
      <c r="OZK1" s="332"/>
      <c r="OZL1" s="332"/>
      <c r="OZM1" s="332"/>
      <c r="OZN1" s="332"/>
      <c r="OZO1" s="332"/>
      <c r="OZP1" s="332"/>
      <c r="OZQ1" s="331"/>
      <c r="OZR1" s="332"/>
      <c r="OZS1" s="332"/>
      <c r="OZT1" s="332"/>
      <c r="OZU1" s="332"/>
      <c r="OZV1" s="332"/>
      <c r="OZW1" s="332"/>
      <c r="OZX1" s="332"/>
      <c r="OZY1" s="332"/>
      <c r="OZZ1" s="332"/>
      <c r="PAA1" s="332"/>
      <c r="PAB1" s="332"/>
      <c r="PAC1" s="332"/>
      <c r="PAD1" s="332"/>
      <c r="PAE1" s="332"/>
      <c r="PAF1" s="332"/>
      <c r="PAG1" s="331"/>
      <c r="PAH1" s="332"/>
      <c r="PAI1" s="332"/>
      <c r="PAJ1" s="332"/>
      <c r="PAK1" s="332"/>
      <c r="PAL1" s="332"/>
      <c r="PAM1" s="332"/>
      <c r="PAN1" s="332"/>
      <c r="PAO1" s="332"/>
      <c r="PAP1" s="332"/>
      <c r="PAQ1" s="332"/>
      <c r="PAR1" s="332"/>
      <c r="PAS1" s="332"/>
      <c r="PAT1" s="332"/>
      <c r="PAU1" s="332"/>
      <c r="PAV1" s="332"/>
      <c r="PAW1" s="331"/>
      <c r="PAX1" s="332"/>
      <c r="PAY1" s="332"/>
      <c r="PAZ1" s="332"/>
      <c r="PBA1" s="332"/>
      <c r="PBB1" s="332"/>
      <c r="PBC1" s="332"/>
      <c r="PBD1" s="332"/>
      <c r="PBE1" s="332"/>
      <c r="PBF1" s="332"/>
      <c r="PBG1" s="332"/>
      <c r="PBH1" s="332"/>
      <c r="PBI1" s="332"/>
      <c r="PBJ1" s="332"/>
      <c r="PBK1" s="332"/>
      <c r="PBL1" s="332"/>
      <c r="PBM1" s="331"/>
      <c r="PBN1" s="332"/>
      <c r="PBO1" s="332"/>
      <c r="PBP1" s="332"/>
      <c r="PBQ1" s="332"/>
      <c r="PBR1" s="332"/>
      <c r="PBS1" s="332"/>
      <c r="PBT1" s="332"/>
      <c r="PBU1" s="332"/>
      <c r="PBV1" s="332"/>
      <c r="PBW1" s="332"/>
      <c r="PBX1" s="332"/>
      <c r="PBY1" s="332"/>
      <c r="PBZ1" s="332"/>
      <c r="PCA1" s="332"/>
      <c r="PCB1" s="332"/>
      <c r="PCC1" s="331"/>
      <c r="PCD1" s="332"/>
      <c r="PCE1" s="332"/>
      <c r="PCF1" s="332"/>
      <c r="PCG1" s="332"/>
      <c r="PCH1" s="332"/>
      <c r="PCI1" s="332"/>
      <c r="PCJ1" s="332"/>
      <c r="PCK1" s="332"/>
      <c r="PCL1" s="332"/>
      <c r="PCM1" s="332"/>
      <c r="PCN1" s="332"/>
      <c r="PCO1" s="332"/>
      <c r="PCP1" s="332"/>
      <c r="PCQ1" s="332"/>
      <c r="PCR1" s="332"/>
      <c r="PCS1" s="331"/>
      <c r="PCT1" s="332"/>
      <c r="PCU1" s="332"/>
      <c r="PCV1" s="332"/>
      <c r="PCW1" s="332"/>
      <c r="PCX1" s="332"/>
      <c r="PCY1" s="332"/>
      <c r="PCZ1" s="332"/>
      <c r="PDA1" s="332"/>
      <c r="PDB1" s="332"/>
      <c r="PDC1" s="332"/>
      <c r="PDD1" s="332"/>
      <c r="PDE1" s="332"/>
      <c r="PDF1" s="332"/>
      <c r="PDG1" s="332"/>
      <c r="PDH1" s="332"/>
      <c r="PDI1" s="331"/>
      <c r="PDJ1" s="332"/>
      <c r="PDK1" s="332"/>
      <c r="PDL1" s="332"/>
      <c r="PDM1" s="332"/>
      <c r="PDN1" s="332"/>
      <c r="PDO1" s="332"/>
      <c r="PDP1" s="332"/>
      <c r="PDQ1" s="332"/>
      <c r="PDR1" s="332"/>
      <c r="PDS1" s="332"/>
      <c r="PDT1" s="332"/>
      <c r="PDU1" s="332"/>
      <c r="PDV1" s="332"/>
      <c r="PDW1" s="332"/>
      <c r="PDX1" s="332"/>
      <c r="PDY1" s="331"/>
      <c r="PDZ1" s="332"/>
      <c r="PEA1" s="332"/>
      <c r="PEB1" s="332"/>
      <c r="PEC1" s="332"/>
      <c r="PED1" s="332"/>
      <c r="PEE1" s="332"/>
      <c r="PEF1" s="332"/>
      <c r="PEG1" s="332"/>
      <c r="PEH1" s="332"/>
      <c r="PEI1" s="332"/>
      <c r="PEJ1" s="332"/>
      <c r="PEK1" s="332"/>
      <c r="PEL1" s="332"/>
      <c r="PEM1" s="332"/>
      <c r="PEN1" s="332"/>
      <c r="PEO1" s="331"/>
      <c r="PEP1" s="332"/>
      <c r="PEQ1" s="332"/>
      <c r="PER1" s="332"/>
      <c r="PES1" s="332"/>
      <c r="PET1" s="332"/>
      <c r="PEU1" s="332"/>
      <c r="PEV1" s="332"/>
      <c r="PEW1" s="332"/>
      <c r="PEX1" s="332"/>
      <c r="PEY1" s="332"/>
      <c r="PEZ1" s="332"/>
      <c r="PFA1" s="332"/>
      <c r="PFB1" s="332"/>
      <c r="PFC1" s="332"/>
      <c r="PFD1" s="332"/>
      <c r="PFE1" s="331"/>
      <c r="PFF1" s="332"/>
      <c r="PFG1" s="332"/>
      <c r="PFH1" s="332"/>
      <c r="PFI1" s="332"/>
      <c r="PFJ1" s="332"/>
      <c r="PFK1" s="332"/>
      <c r="PFL1" s="332"/>
      <c r="PFM1" s="332"/>
      <c r="PFN1" s="332"/>
      <c r="PFO1" s="332"/>
      <c r="PFP1" s="332"/>
      <c r="PFQ1" s="332"/>
      <c r="PFR1" s="332"/>
      <c r="PFS1" s="332"/>
      <c r="PFT1" s="332"/>
      <c r="PFU1" s="331"/>
      <c r="PFV1" s="332"/>
      <c r="PFW1" s="332"/>
      <c r="PFX1" s="332"/>
      <c r="PFY1" s="332"/>
      <c r="PFZ1" s="332"/>
      <c r="PGA1" s="332"/>
      <c r="PGB1" s="332"/>
      <c r="PGC1" s="332"/>
      <c r="PGD1" s="332"/>
      <c r="PGE1" s="332"/>
      <c r="PGF1" s="332"/>
      <c r="PGG1" s="332"/>
      <c r="PGH1" s="332"/>
      <c r="PGI1" s="332"/>
      <c r="PGJ1" s="332"/>
      <c r="PGK1" s="331"/>
      <c r="PGL1" s="332"/>
      <c r="PGM1" s="332"/>
      <c r="PGN1" s="332"/>
      <c r="PGO1" s="332"/>
      <c r="PGP1" s="332"/>
      <c r="PGQ1" s="332"/>
      <c r="PGR1" s="332"/>
      <c r="PGS1" s="332"/>
      <c r="PGT1" s="332"/>
      <c r="PGU1" s="332"/>
      <c r="PGV1" s="332"/>
      <c r="PGW1" s="332"/>
      <c r="PGX1" s="332"/>
      <c r="PGY1" s="332"/>
      <c r="PGZ1" s="332"/>
      <c r="PHA1" s="331"/>
      <c r="PHB1" s="332"/>
      <c r="PHC1" s="332"/>
      <c r="PHD1" s="332"/>
      <c r="PHE1" s="332"/>
      <c r="PHF1" s="332"/>
      <c r="PHG1" s="332"/>
      <c r="PHH1" s="332"/>
      <c r="PHI1" s="332"/>
      <c r="PHJ1" s="332"/>
      <c r="PHK1" s="332"/>
      <c r="PHL1" s="332"/>
      <c r="PHM1" s="332"/>
      <c r="PHN1" s="332"/>
      <c r="PHO1" s="332"/>
      <c r="PHP1" s="332"/>
      <c r="PHQ1" s="331"/>
      <c r="PHR1" s="332"/>
      <c r="PHS1" s="332"/>
      <c r="PHT1" s="332"/>
      <c r="PHU1" s="332"/>
      <c r="PHV1" s="332"/>
      <c r="PHW1" s="332"/>
      <c r="PHX1" s="332"/>
      <c r="PHY1" s="332"/>
      <c r="PHZ1" s="332"/>
      <c r="PIA1" s="332"/>
      <c r="PIB1" s="332"/>
      <c r="PIC1" s="332"/>
      <c r="PID1" s="332"/>
      <c r="PIE1" s="332"/>
      <c r="PIF1" s="332"/>
      <c r="PIG1" s="331"/>
      <c r="PIH1" s="332"/>
      <c r="PII1" s="332"/>
      <c r="PIJ1" s="332"/>
      <c r="PIK1" s="332"/>
      <c r="PIL1" s="332"/>
      <c r="PIM1" s="332"/>
      <c r="PIN1" s="332"/>
      <c r="PIO1" s="332"/>
      <c r="PIP1" s="332"/>
      <c r="PIQ1" s="332"/>
      <c r="PIR1" s="332"/>
      <c r="PIS1" s="332"/>
      <c r="PIT1" s="332"/>
      <c r="PIU1" s="332"/>
      <c r="PIV1" s="332"/>
      <c r="PIW1" s="331"/>
      <c r="PIX1" s="332"/>
      <c r="PIY1" s="332"/>
      <c r="PIZ1" s="332"/>
      <c r="PJA1" s="332"/>
      <c r="PJB1" s="332"/>
      <c r="PJC1" s="332"/>
      <c r="PJD1" s="332"/>
      <c r="PJE1" s="332"/>
      <c r="PJF1" s="332"/>
      <c r="PJG1" s="332"/>
      <c r="PJH1" s="332"/>
      <c r="PJI1" s="332"/>
      <c r="PJJ1" s="332"/>
      <c r="PJK1" s="332"/>
      <c r="PJL1" s="332"/>
      <c r="PJM1" s="331"/>
      <c r="PJN1" s="332"/>
      <c r="PJO1" s="332"/>
      <c r="PJP1" s="332"/>
      <c r="PJQ1" s="332"/>
      <c r="PJR1" s="332"/>
      <c r="PJS1" s="332"/>
      <c r="PJT1" s="332"/>
      <c r="PJU1" s="332"/>
      <c r="PJV1" s="332"/>
      <c r="PJW1" s="332"/>
      <c r="PJX1" s="332"/>
      <c r="PJY1" s="332"/>
      <c r="PJZ1" s="332"/>
      <c r="PKA1" s="332"/>
      <c r="PKB1" s="332"/>
      <c r="PKC1" s="331"/>
      <c r="PKD1" s="332"/>
      <c r="PKE1" s="332"/>
      <c r="PKF1" s="332"/>
      <c r="PKG1" s="332"/>
      <c r="PKH1" s="332"/>
      <c r="PKI1" s="332"/>
      <c r="PKJ1" s="332"/>
      <c r="PKK1" s="332"/>
      <c r="PKL1" s="332"/>
      <c r="PKM1" s="332"/>
      <c r="PKN1" s="332"/>
      <c r="PKO1" s="332"/>
      <c r="PKP1" s="332"/>
      <c r="PKQ1" s="332"/>
      <c r="PKR1" s="332"/>
      <c r="PKS1" s="331"/>
      <c r="PKT1" s="332"/>
      <c r="PKU1" s="332"/>
      <c r="PKV1" s="332"/>
      <c r="PKW1" s="332"/>
      <c r="PKX1" s="332"/>
      <c r="PKY1" s="332"/>
      <c r="PKZ1" s="332"/>
      <c r="PLA1" s="332"/>
      <c r="PLB1" s="332"/>
      <c r="PLC1" s="332"/>
      <c r="PLD1" s="332"/>
      <c r="PLE1" s="332"/>
      <c r="PLF1" s="332"/>
      <c r="PLG1" s="332"/>
      <c r="PLH1" s="332"/>
      <c r="PLI1" s="331"/>
      <c r="PLJ1" s="332"/>
      <c r="PLK1" s="332"/>
      <c r="PLL1" s="332"/>
      <c r="PLM1" s="332"/>
      <c r="PLN1" s="332"/>
      <c r="PLO1" s="332"/>
      <c r="PLP1" s="332"/>
      <c r="PLQ1" s="332"/>
      <c r="PLR1" s="332"/>
      <c r="PLS1" s="332"/>
      <c r="PLT1" s="332"/>
      <c r="PLU1" s="332"/>
      <c r="PLV1" s="332"/>
      <c r="PLW1" s="332"/>
      <c r="PLX1" s="332"/>
      <c r="PLY1" s="331"/>
      <c r="PLZ1" s="332"/>
      <c r="PMA1" s="332"/>
      <c r="PMB1" s="332"/>
      <c r="PMC1" s="332"/>
      <c r="PMD1" s="332"/>
      <c r="PME1" s="332"/>
      <c r="PMF1" s="332"/>
      <c r="PMG1" s="332"/>
      <c r="PMH1" s="332"/>
      <c r="PMI1" s="332"/>
      <c r="PMJ1" s="332"/>
      <c r="PMK1" s="332"/>
      <c r="PML1" s="332"/>
      <c r="PMM1" s="332"/>
      <c r="PMN1" s="332"/>
      <c r="PMO1" s="331"/>
      <c r="PMP1" s="332"/>
      <c r="PMQ1" s="332"/>
      <c r="PMR1" s="332"/>
      <c r="PMS1" s="332"/>
      <c r="PMT1" s="332"/>
      <c r="PMU1" s="332"/>
      <c r="PMV1" s="332"/>
      <c r="PMW1" s="332"/>
      <c r="PMX1" s="332"/>
      <c r="PMY1" s="332"/>
      <c r="PMZ1" s="332"/>
      <c r="PNA1" s="332"/>
      <c r="PNB1" s="332"/>
      <c r="PNC1" s="332"/>
      <c r="PND1" s="332"/>
      <c r="PNE1" s="331"/>
      <c r="PNF1" s="332"/>
      <c r="PNG1" s="332"/>
      <c r="PNH1" s="332"/>
      <c r="PNI1" s="332"/>
      <c r="PNJ1" s="332"/>
      <c r="PNK1" s="332"/>
      <c r="PNL1" s="332"/>
      <c r="PNM1" s="332"/>
      <c r="PNN1" s="332"/>
      <c r="PNO1" s="332"/>
      <c r="PNP1" s="332"/>
      <c r="PNQ1" s="332"/>
      <c r="PNR1" s="332"/>
      <c r="PNS1" s="332"/>
      <c r="PNT1" s="332"/>
      <c r="PNU1" s="331"/>
      <c r="PNV1" s="332"/>
      <c r="PNW1" s="332"/>
      <c r="PNX1" s="332"/>
      <c r="PNY1" s="332"/>
      <c r="PNZ1" s="332"/>
      <c r="POA1" s="332"/>
      <c r="POB1" s="332"/>
      <c r="POC1" s="332"/>
      <c r="POD1" s="332"/>
      <c r="POE1" s="332"/>
      <c r="POF1" s="332"/>
      <c r="POG1" s="332"/>
      <c r="POH1" s="332"/>
      <c r="POI1" s="332"/>
      <c r="POJ1" s="332"/>
      <c r="POK1" s="331"/>
      <c r="POL1" s="332"/>
      <c r="POM1" s="332"/>
      <c r="PON1" s="332"/>
      <c r="POO1" s="332"/>
      <c r="POP1" s="332"/>
      <c r="POQ1" s="332"/>
      <c r="POR1" s="332"/>
      <c r="POS1" s="332"/>
      <c r="POT1" s="332"/>
      <c r="POU1" s="332"/>
      <c r="POV1" s="332"/>
      <c r="POW1" s="332"/>
      <c r="POX1" s="332"/>
      <c r="POY1" s="332"/>
      <c r="POZ1" s="332"/>
      <c r="PPA1" s="331"/>
      <c r="PPB1" s="332"/>
      <c r="PPC1" s="332"/>
      <c r="PPD1" s="332"/>
      <c r="PPE1" s="332"/>
      <c r="PPF1" s="332"/>
      <c r="PPG1" s="332"/>
      <c r="PPH1" s="332"/>
      <c r="PPI1" s="332"/>
      <c r="PPJ1" s="332"/>
      <c r="PPK1" s="332"/>
      <c r="PPL1" s="332"/>
      <c r="PPM1" s="332"/>
      <c r="PPN1" s="332"/>
      <c r="PPO1" s="332"/>
      <c r="PPP1" s="332"/>
      <c r="PPQ1" s="331"/>
      <c r="PPR1" s="332"/>
      <c r="PPS1" s="332"/>
      <c r="PPT1" s="332"/>
      <c r="PPU1" s="332"/>
      <c r="PPV1" s="332"/>
      <c r="PPW1" s="332"/>
      <c r="PPX1" s="332"/>
      <c r="PPY1" s="332"/>
      <c r="PPZ1" s="332"/>
      <c r="PQA1" s="332"/>
      <c r="PQB1" s="332"/>
      <c r="PQC1" s="332"/>
      <c r="PQD1" s="332"/>
      <c r="PQE1" s="332"/>
      <c r="PQF1" s="332"/>
      <c r="PQG1" s="331"/>
      <c r="PQH1" s="332"/>
      <c r="PQI1" s="332"/>
      <c r="PQJ1" s="332"/>
      <c r="PQK1" s="332"/>
      <c r="PQL1" s="332"/>
      <c r="PQM1" s="332"/>
      <c r="PQN1" s="332"/>
      <c r="PQO1" s="332"/>
      <c r="PQP1" s="332"/>
      <c r="PQQ1" s="332"/>
      <c r="PQR1" s="332"/>
      <c r="PQS1" s="332"/>
      <c r="PQT1" s="332"/>
      <c r="PQU1" s="332"/>
      <c r="PQV1" s="332"/>
      <c r="PQW1" s="331"/>
      <c r="PQX1" s="332"/>
      <c r="PQY1" s="332"/>
      <c r="PQZ1" s="332"/>
      <c r="PRA1" s="332"/>
      <c r="PRB1" s="332"/>
      <c r="PRC1" s="332"/>
      <c r="PRD1" s="332"/>
      <c r="PRE1" s="332"/>
      <c r="PRF1" s="332"/>
      <c r="PRG1" s="332"/>
      <c r="PRH1" s="332"/>
      <c r="PRI1" s="332"/>
      <c r="PRJ1" s="332"/>
      <c r="PRK1" s="332"/>
      <c r="PRL1" s="332"/>
      <c r="PRM1" s="331"/>
      <c r="PRN1" s="332"/>
      <c r="PRO1" s="332"/>
      <c r="PRP1" s="332"/>
      <c r="PRQ1" s="332"/>
      <c r="PRR1" s="332"/>
      <c r="PRS1" s="332"/>
      <c r="PRT1" s="332"/>
      <c r="PRU1" s="332"/>
      <c r="PRV1" s="332"/>
      <c r="PRW1" s="332"/>
      <c r="PRX1" s="332"/>
      <c r="PRY1" s="332"/>
      <c r="PRZ1" s="332"/>
      <c r="PSA1" s="332"/>
      <c r="PSB1" s="332"/>
      <c r="PSC1" s="331"/>
      <c r="PSD1" s="332"/>
      <c r="PSE1" s="332"/>
      <c r="PSF1" s="332"/>
      <c r="PSG1" s="332"/>
      <c r="PSH1" s="332"/>
      <c r="PSI1" s="332"/>
      <c r="PSJ1" s="332"/>
      <c r="PSK1" s="332"/>
      <c r="PSL1" s="332"/>
      <c r="PSM1" s="332"/>
      <c r="PSN1" s="332"/>
      <c r="PSO1" s="332"/>
      <c r="PSP1" s="332"/>
      <c r="PSQ1" s="332"/>
      <c r="PSR1" s="332"/>
      <c r="PSS1" s="331"/>
      <c r="PST1" s="332"/>
      <c r="PSU1" s="332"/>
      <c r="PSV1" s="332"/>
      <c r="PSW1" s="332"/>
      <c r="PSX1" s="332"/>
      <c r="PSY1" s="332"/>
      <c r="PSZ1" s="332"/>
      <c r="PTA1" s="332"/>
      <c r="PTB1" s="332"/>
      <c r="PTC1" s="332"/>
      <c r="PTD1" s="332"/>
      <c r="PTE1" s="332"/>
      <c r="PTF1" s="332"/>
      <c r="PTG1" s="332"/>
      <c r="PTH1" s="332"/>
      <c r="PTI1" s="331"/>
      <c r="PTJ1" s="332"/>
      <c r="PTK1" s="332"/>
      <c r="PTL1" s="332"/>
      <c r="PTM1" s="332"/>
      <c r="PTN1" s="332"/>
      <c r="PTO1" s="332"/>
      <c r="PTP1" s="332"/>
      <c r="PTQ1" s="332"/>
      <c r="PTR1" s="332"/>
      <c r="PTS1" s="332"/>
      <c r="PTT1" s="332"/>
      <c r="PTU1" s="332"/>
      <c r="PTV1" s="332"/>
      <c r="PTW1" s="332"/>
      <c r="PTX1" s="332"/>
      <c r="PTY1" s="331"/>
      <c r="PTZ1" s="332"/>
      <c r="PUA1" s="332"/>
      <c r="PUB1" s="332"/>
      <c r="PUC1" s="332"/>
      <c r="PUD1" s="332"/>
      <c r="PUE1" s="332"/>
      <c r="PUF1" s="332"/>
      <c r="PUG1" s="332"/>
      <c r="PUH1" s="332"/>
      <c r="PUI1" s="332"/>
      <c r="PUJ1" s="332"/>
      <c r="PUK1" s="332"/>
      <c r="PUL1" s="332"/>
      <c r="PUM1" s="332"/>
      <c r="PUN1" s="332"/>
      <c r="PUO1" s="331"/>
      <c r="PUP1" s="332"/>
      <c r="PUQ1" s="332"/>
      <c r="PUR1" s="332"/>
      <c r="PUS1" s="332"/>
      <c r="PUT1" s="332"/>
      <c r="PUU1" s="332"/>
      <c r="PUV1" s="332"/>
      <c r="PUW1" s="332"/>
      <c r="PUX1" s="332"/>
      <c r="PUY1" s="332"/>
      <c r="PUZ1" s="332"/>
      <c r="PVA1" s="332"/>
      <c r="PVB1" s="332"/>
      <c r="PVC1" s="332"/>
      <c r="PVD1" s="332"/>
      <c r="PVE1" s="331"/>
      <c r="PVF1" s="332"/>
      <c r="PVG1" s="332"/>
      <c r="PVH1" s="332"/>
      <c r="PVI1" s="332"/>
      <c r="PVJ1" s="332"/>
      <c r="PVK1" s="332"/>
      <c r="PVL1" s="332"/>
      <c r="PVM1" s="332"/>
      <c r="PVN1" s="332"/>
      <c r="PVO1" s="332"/>
      <c r="PVP1" s="332"/>
      <c r="PVQ1" s="332"/>
      <c r="PVR1" s="332"/>
      <c r="PVS1" s="332"/>
      <c r="PVT1" s="332"/>
      <c r="PVU1" s="331"/>
      <c r="PVV1" s="332"/>
      <c r="PVW1" s="332"/>
      <c r="PVX1" s="332"/>
      <c r="PVY1" s="332"/>
      <c r="PVZ1" s="332"/>
      <c r="PWA1" s="332"/>
      <c r="PWB1" s="332"/>
      <c r="PWC1" s="332"/>
      <c r="PWD1" s="332"/>
      <c r="PWE1" s="332"/>
      <c r="PWF1" s="332"/>
      <c r="PWG1" s="332"/>
      <c r="PWH1" s="332"/>
      <c r="PWI1" s="332"/>
      <c r="PWJ1" s="332"/>
      <c r="PWK1" s="331"/>
      <c r="PWL1" s="332"/>
      <c r="PWM1" s="332"/>
      <c r="PWN1" s="332"/>
      <c r="PWO1" s="332"/>
      <c r="PWP1" s="332"/>
      <c r="PWQ1" s="332"/>
      <c r="PWR1" s="332"/>
      <c r="PWS1" s="332"/>
      <c r="PWT1" s="332"/>
      <c r="PWU1" s="332"/>
      <c r="PWV1" s="332"/>
      <c r="PWW1" s="332"/>
      <c r="PWX1" s="332"/>
      <c r="PWY1" s="332"/>
      <c r="PWZ1" s="332"/>
      <c r="PXA1" s="331"/>
      <c r="PXB1" s="332"/>
      <c r="PXC1" s="332"/>
      <c r="PXD1" s="332"/>
      <c r="PXE1" s="332"/>
      <c r="PXF1" s="332"/>
      <c r="PXG1" s="332"/>
      <c r="PXH1" s="332"/>
      <c r="PXI1" s="332"/>
      <c r="PXJ1" s="332"/>
      <c r="PXK1" s="332"/>
      <c r="PXL1" s="332"/>
      <c r="PXM1" s="332"/>
      <c r="PXN1" s="332"/>
      <c r="PXO1" s="332"/>
      <c r="PXP1" s="332"/>
      <c r="PXQ1" s="331"/>
      <c r="PXR1" s="332"/>
      <c r="PXS1" s="332"/>
      <c r="PXT1" s="332"/>
      <c r="PXU1" s="332"/>
      <c r="PXV1" s="332"/>
      <c r="PXW1" s="332"/>
      <c r="PXX1" s="332"/>
      <c r="PXY1" s="332"/>
      <c r="PXZ1" s="332"/>
      <c r="PYA1" s="332"/>
      <c r="PYB1" s="332"/>
      <c r="PYC1" s="332"/>
      <c r="PYD1" s="332"/>
      <c r="PYE1" s="332"/>
      <c r="PYF1" s="332"/>
      <c r="PYG1" s="331"/>
      <c r="PYH1" s="332"/>
      <c r="PYI1" s="332"/>
      <c r="PYJ1" s="332"/>
      <c r="PYK1" s="332"/>
      <c r="PYL1" s="332"/>
      <c r="PYM1" s="332"/>
      <c r="PYN1" s="332"/>
      <c r="PYO1" s="332"/>
      <c r="PYP1" s="332"/>
      <c r="PYQ1" s="332"/>
      <c r="PYR1" s="332"/>
      <c r="PYS1" s="332"/>
      <c r="PYT1" s="332"/>
      <c r="PYU1" s="332"/>
      <c r="PYV1" s="332"/>
      <c r="PYW1" s="331"/>
      <c r="PYX1" s="332"/>
      <c r="PYY1" s="332"/>
      <c r="PYZ1" s="332"/>
      <c r="PZA1" s="332"/>
      <c r="PZB1" s="332"/>
      <c r="PZC1" s="332"/>
      <c r="PZD1" s="332"/>
      <c r="PZE1" s="332"/>
      <c r="PZF1" s="332"/>
      <c r="PZG1" s="332"/>
      <c r="PZH1" s="332"/>
      <c r="PZI1" s="332"/>
      <c r="PZJ1" s="332"/>
      <c r="PZK1" s="332"/>
      <c r="PZL1" s="332"/>
      <c r="PZM1" s="331"/>
      <c r="PZN1" s="332"/>
      <c r="PZO1" s="332"/>
      <c r="PZP1" s="332"/>
      <c r="PZQ1" s="332"/>
      <c r="PZR1" s="332"/>
      <c r="PZS1" s="332"/>
      <c r="PZT1" s="332"/>
      <c r="PZU1" s="332"/>
      <c r="PZV1" s="332"/>
      <c r="PZW1" s="332"/>
      <c r="PZX1" s="332"/>
      <c r="PZY1" s="332"/>
      <c r="PZZ1" s="332"/>
      <c r="QAA1" s="332"/>
      <c r="QAB1" s="332"/>
      <c r="QAC1" s="331"/>
      <c r="QAD1" s="332"/>
      <c r="QAE1" s="332"/>
      <c r="QAF1" s="332"/>
      <c r="QAG1" s="332"/>
      <c r="QAH1" s="332"/>
      <c r="QAI1" s="332"/>
      <c r="QAJ1" s="332"/>
      <c r="QAK1" s="332"/>
      <c r="QAL1" s="332"/>
      <c r="QAM1" s="332"/>
      <c r="QAN1" s="332"/>
      <c r="QAO1" s="332"/>
      <c r="QAP1" s="332"/>
      <c r="QAQ1" s="332"/>
      <c r="QAR1" s="332"/>
      <c r="QAS1" s="331"/>
      <c r="QAT1" s="332"/>
      <c r="QAU1" s="332"/>
      <c r="QAV1" s="332"/>
      <c r="QAW1" s="332"/>
      <c r="QAX1" s="332"/>
      <c r="QAY1" s="332"/>
      <c r="QAZ1" s="332"/>
      <c r="QBA1" s="332"/>
      <c r="QBB1" s="332"/>
      <c r="QBC1" s="332"/>
      <c r="QBD1" s="332"/>
      <c r="QBE1" s="332"/>
      <c r="QBF1" s="332"/>
      <c r="QBG1" s="332"/>
      <c r="QBH1" s="332"/>
      <c r="QBI1" s="331"/>
      <c r="QBJ1" s="332"/>
      <c r="QBK1" s="332"/>
      <c r="QBL1" s="332"/>
      <c r="QBM1" s="332"/>
      <c r="QBN1" s="332"/>
      <c r="QBO1" s="332"/>
      <c r="QBP1" s="332"/>
      <c r="QBQ1" s="332"/>
      <c r="QBR1" s="332"/>
      <c r="QBS1" s="332"/>
      <c r="QBT1" s="332"/>
      <c r="QBU1" s="332"/>
      <c r="QBV1" s="332"/>
      <c r="QBW1" s="332"/>
      <c r="QBX1" s="332"/>
      <c r="QBY1" s="331"/>
      <c r="QBZ1" s="332"/>
      <c r="QCA1" s="332"/>
      <c r="QCB1" s="332"/>
      <c r="QCC1" s="332"/>
      <c r="QCD1" s="332"/>
      <c r="QCE1" s="332"/>
      <c r="QCF1" s="332"/>
      <c r="QCG1" s="332"/>
      <c r="QCH1" s="332"/>
      <c r="QCI1" s="332"/>
      <c r="QCJ1" s="332"/>
      <c r="QCK1" s="332"/>
      <c r="QCL1" s="332"/>
      <c r="QCM1" s="332"/>
      <c r="QCN1" s="332"/>
      <c r="QCO1" s="331"/>
      <c r="QCP1" s="332"/>
      <c r="QCQ1" s="332"/>
      <c r="QCR1" s="332"/>
      <c r="QCS1" s="332"/>
      <c r="QCT1" s="332"/>
      <c r="QCU1" s="332"/>
      <c r="QCV1" s="332"/>
      <c r="QCW1" s="332"/>
      <c r="QCX1" s="332"/>
      <c r="QCY1" s="332"/>
      <c r="QCZ1" s="332"/>
      <c r="QDA1" s="332"/>
      <c r="QDB1" s="332"/>
      <c r="QDC1" s="332"/>
      <c r="QDD1" s="332"/>
      <c r="QDE1" s="331"/>
      <c r="QDF1" s="332"/>
      <c r="QDG1" s="332"/>
      <c r="QDH1" s="332"/>
      <c r="QDI1" s="332"/>
      <c r="QDJ1" s="332"/>
      <c r="QDK1" s="332"/>
      <c r="QDL1" s="332"/>
      <c r="QDM1" s="332"/>
      <c r="QDN1" s="332"/>
      <c r="QDO1" s="332"/>
      <c r="QDP1" s="332"/>
      <c r="QDQ1" s="332"/>
      <c r="QDR1" s="332"/>
      <c r="QDS1" s="332"/>
      <c r="QDT1" s="332"/>
      <c r="QDU1" s="331"/>
      <c r="QDV1" s="332"/>
      <c r="QDW1" s="332"/>
      <c r="QDX1" s="332"/>
      <c r="QDY1" s="332"/>
      <c r="QDZ1" s="332"/>
      <c r="QEA1" s="332"/>
      <c r="QEB1" s="332"/>
      <c r="QEC1" s="332"/>
      <c r="QED1" s="332"/>
      <c r="QEE1" s="332"/>
      <c r="QEF1" s="332"/>
      <c r="QEG1" s="332"/>
      <c r="QEH1" s="332"/>
      <c r="QEI1" s="332"/>
      <c r="QEJ1" s="332"/>
      <c r="QEK1" s="331"/>
      <c r="QEL1" s="332"/>
      <c r="QEM1" s="332"/>
      <c r="QEN1" s="332"/>
      <c r="QEO1" s="332"/>
      <c r="QEP1" s="332"/>
      <c r="QEQ1" s="332"/>
      <c r="QER1" s="332"/>
      <c r="QES1" s="332"/>
      <c r="QET1" s="332"/>
      <c r="QEU1" s="332"/>
      <c r="QEV1" s="332"/>
      <c r="QEW1" s="332"/>
      <c r="QEX1" s="332"/>
      <c r="QEY1" s="332"/>
      <c r="QEZ1" s="332"/>
      <c r="QFA1" s="331"/>
      <c r="QFB1" s="332"/>
      <c r="QFC1" s="332"/>
      <c r="QFD1" s="332"/>
      <c r="QFE1" s="332"/>
      <c r="QFF1" s="332"/>
      <c r="QFG1" s="332"/>
      <c r="QFH1" s="332"/>
      <c r="QFI1" s="332"/>
      <c r="QFJ1" s="332"/>
      <c r="QFK1" s="332"/>
      <c r="QFL1" s="332"/>
      <c r="QFM1" s="332"/>
      <c r="QFN1" s="332"/>
      <c r="QFO1" s="332"/>
      <c r="QFP1" s="332"/>
      <c r="QFQ1" s="331"/>
      <c r="QFR1" s="332"/>
      <c r="QFS1" s="332"/>
      <c r="QFT1" s="332"/>
      <c r="QFU1" s="332"/>
      <c r="QFV1" s="332"/>
      <c r="QFW1" s="332"/>
      <c r="QFX1" s="332"/>
      <c r="QFY1" s="332"/>
      <c r="QFZ1" s="332"/>
      <c r="QGA1" s="332"/>
      <c r="QGB1" s="332"/>
      <c r="QGC1" s="332"/>
      <c r="QGD1" s="332"/>
      <c r="QGE1" s="332"/>
      <c r="QGF1" s="332"/>
      <c r="QGG1" s="331"/>
      <c r="QGH1" s="332"/>
      <c r="QGI1" s="332"/>
      <c r="QGJ1" s="332"/>
      <c r="QGK1" s="332"/>
      <c r="QGL1" s="332"/>
      <c r="QGM1" s="332"/>
      <c r="QGN1" s="332"/>
      <c r="QGO1" s="332"/>
      <c r="QGP1" s="332"/>
      <c r="QGQ1" s="332"/>
      <c r="QGR1" s="332"/>
      <c r="QGS1" s="332"/>
      <c r="QGT1" s="332"/>
      <c r="QGU1" s="332"/>
      <c r="QGV1" s="332"/>
      <c r="QGW1" s="331"/>
      <c r="QGX1" s="332"/>
      <c r="QGY1" s="332"/>
      <c r="QGZ1" s="332"/>
      <c r="QHA1" s="332"/>
      <c r="QHB1" s="332"/>
      <c r="QHC1" s="332"/>
      <c r="QHD1" s="332"/>
      <c r="QHE1" s="332"/>
      <c r="QHF1" s="332"/>
      <c r="QHG1" s="332"/>
      <c r="QHH1" s="332"/>
      <c r="QHI1" s="332"/>
      <c r="QHJ1" s="332"/>
      <c r="QHK1" s="332"/>
      <c r="QHL1" s="332"/>
      <c r="QHM1" s="331"/>
      <c r="QHN1" s="332"/>
      <c r="QHO1" s="332"/>
      <c r="QHP1" s="332"/>
      <c r="QHQ1" s="332"/>
      <c r="QHR1" s="332"/>
      <c r="QHS1" s="332"/>
      <c r="QHT1" s="332"/>
      <c r="QHU1" s="332"/>
      <c r="QHV1" s="332"/>
      <c r="QHW1" s="332"/>
      <c r="QHX1" s="332"/>
      <c r="QHY1" s="332"/>
      <c r="QHZ1" s="332"/>
      <c r="QIA1" s="332"/>
      <c r="QIB1" s="332"/>
      <c r="QIC1" s="331"/>
      <c r="QID1" s="332"/>
      <c r="QIE1" s="332"/>
      <c r="QIF1" s="332"/>
      <c r="QIG1" s="332"/>
      <c r="QIH1" s="332"/>
      <c r="QII1" s="332"/>
      <c r="QIJ1" s="332"/>
      <c r="QIK1" s="332"/>
      <c r="QIL1" s="332"/>
      <c r="QIM1" s="332"/>
      <c r="QIN1" s="332"/>
      <c r="QIO1" s="332"/>
      <c r="QIP1" s="332"/>
      <c r="QIQ1" s="332"/>
      <c r="QIR1" s="332"/>
      <c r="QIS1" s="331"/>
      <c r="QIT1" s="332"/>
      <c r="QIU1" s="332"/>
      <c r="QIV1" s="332"/>
      <c r="QIW1" s="332"/>
      <c r="QIX1" s="332"/>
      <c r="QIY1" s="332"/>
      <c r="QIZ1" s="332"/>
      <c r="QJA1" s="332"/>
      <c r="QJB1" s="332"/>
      <c r="QJC1" s="332"/>
      <c r="QJD1" s="332"/>
      <c r="QJE1" s="332"/>
      <c r="QJF1" s="332"/>
      <c r="QJG1" s="332"/>
      <c r="QJH1" s="332"/>
      <c r="QJI1" s="331"/>
      <c r="QJJ1" s="332"/>
      <c r="QJK1" s="332"/>
      <c r="QJL1" s="332"/>
      <c r="QJM1" s="332"/>
      <c r="QJN1" s="332"/>
      <c r="QJO1" s="332"/>
      <c r="QJP1" s="332"/>
      <c r="QJQ1" s="332"/>
      <c r="QJR1" s="332"/>
      <c r="QJS1" s="332"/>
      <c r="QJT1" s="332"/>
      <c r="QJU1" s="332"/>
      <c r="QJV1" s="332"/>
      <c r="QJW1" s="332"/>
      <c r="QJX1" s="332"/>
      <c r="QJY1" s="331"/>
      <c r="QJZ1" s="332"/>
      <c r="QKA1" s="332"/>
      <c r="QKB1" s="332"/>
      <c r="QKC1" s="332"/>
      <c r="QKD1" s="332"/>
      <c r="QKE1" s="332"/>
      <c r="QKF1" s="332"/>
      <c r="QKG1" s="332"/>
      <c r="QKH1" s="332"/>
      <c r="QKI1" s="332"/>
      <c r="QKJ1" s="332"/>
      <c r="QKK1" s="332"/>
      <c r="QKL1" s="332"/>
      <c r="QKM1" s="332"/>
      <c r="QKN1" s="332"/>
      <c r="QKO1" s="331"/>
      <c r="QKP1" s="332"/>
      <c r="QKQ1" s="332"/>
      <c r="QKR1" s="332"/>
      <c r="QKS1" s="332"/>
      <c r="QKT1" s="332"/>
      <c r="QKU1" s="332"/>
      <c r="QKV1" s="332"/>
      <c r="QKW1" s="332"/>
      <c r="QKX1" s="332"/>
      <c r="QKY1" s="332"/>
      <c r="QKZ1" s="332"/>
      <c r="QLA1" s="332"/>
      <c r="QLB1" s="332"/>
      <c r="QLC1" s="332"/>
      <c r="QLD1" s="332"/>
      <c r="QLE1" s="331"/>
      <c r="QLF1" s="332"/>
      <c r="QLG1" s="332"/>
      <c r="QLH1" s="332"/>
      <c r="QLI1" s="332"/>
      <c r="QLJ1" s="332"/>
      <c r="QLK1" s="332"/>
      <c r="QLL1" s="332"/>
      <c r="QLM1" s="332"/>
      <c r="QLN1" s="332"/>
      <c r="QLO1" s="332"/>
      <c r="QLP1" s="332"/>
      <c r="QLQ1" s="332"/>
      <c r="QLR1" s="332"/>
      <c r="QLS1" s="332"/>
      <c r="QLT1" s="332"/>
      <c r="QLU1" s="331"/>
      <c r="QLV1" s="332"/>
      <c r="QLW1" s="332"/>
      <c r="QLX1" s="332"/>
      <c r="QLY1" s="332"/>
      <c r="QLZ1" s="332"/>
      <c r="QMA1" s="332"/>
      <c r="QMB1" s="332"/>
      <c r="QMC1" s="332"/>
      <c r="QMD1" s="332"/>
      <c r="QME1" s="332"/>
      <c r="QMF1" s="332"/>
      <c r="QMG1" s="332"/>
      <c r="QMH1" s="332"/>
      <c r="QMI1" s="332"/>
      <c r="QMJ1" s="332"/>
      <c r="QMK1" s="331"/>
      <c r="QML1" s="332"/>
      <c r="QMM1" s="332"/>
      <c r="QMN1" s="332"/>
      <c r="QMO1" s="332"/>
      <c r="QMP1" s="332"/>
      <c r="QMQ1" s="332"/>
      <c r="QMR1" s="332"/>
      <c r="QMS1" s="332"/>
      <c r="QMT1" s="332"/>
      <c r="QMU1" s="332"/>
      <c r="QMV1" s="332"/>
      <c r="QMW1" s="332"/>
      <c r="QMX1" s="332"/>
      <c r="QMY1" s="332"/>
      <c r="QMZ1" s="332"/>
      <c r="QNA1" s="331"/>
      <c r="QNB1" s="332"/>
      <c r="QNC1" s="332"/>
      <c r="QND1" s="332"/>
      <c r="QNE1" s="332"/>
      <c r="QNF1" s="332"/>
      <c r="QNG1" s="332"/>
      <c r="QNH1" s="332"/>
      <c r="QNI1" s="332"/>
      <c r="QNJ1" s="332"/>
      <c r="QNK1" s="332"/>
      <c r="QNL1" s="332"/>
      <c r="QNM1" s="332"/>
      <c r="QNN1" s="332"/>
      <c r="QNO1" s="332"/>
      <c r="QNP1" s="332"/>
      <c r="QNQ1" s="331"/>
      <c r="QNR1" s="332"/>
      <c r="QNS1" s="332"/>
      <c r="QNT1" s="332"/>
      <c r="QNU1" s="332"/>
      <c r="QNV1" s="332"/>
      <c r="QNW1" s="332"/>
      <c r="QNX1" s="332"/>
      <c r="QNY1" s="332"/>
      <c r="QNZ1" s="332"/>
      <c r="QOA1" s="332"/>
      <c r="QOB1" s="332"/>
      <c r="QOC1" s="332"/>
      <c r="QOD1" s="332"/>
      <c r="QOE1" s="332"/>
      <c r="QOF1" s="332"/>
      <c r="QOG1" s="331"/>
      <c r="QOH1" s="332"/>
      <c r="QOI1" s="332"/>
      <c r="QOJ1" s="332"/>
      <c r="QOK1" s="332"/>
      <c r="QOL1" s="332"/>
      <c r="QOM1" s="332"/>
      <c r="QON1" s="332"/>
      <c r="QOO1" s="332"/>
      <c r="QOP1" s="332"/>
      <c r="QOQ1" s="332"/>
      <c r="QOR1" s="332"/>
      <c r="QOS1" s="332"/>
      <c r="QOT1" s="332"/>
      <c r="QOU1" s="332"/>
      <c r="QOV1" s="332"/>
      <c r="QOW1" s="331"/>
      <c r="QOX1" s="332"/>
      <c r="QOY1" s="332"/>
      <c r="QOZ1" s="332"/>
      <c r="QPA1" s="332"/>
      <c r="QPB1" s="332"/>
      <c r="QPC1" s="332"/>
      <c r="QPD1" s="332"/>
      <c r="QPE1" s="332"/>
      <c r="QPF1" s="332"/>
      <c r="QPG1" s="332"/>
      <c r="QPH1" s="332"/>
      <c r="QPI1" s="332"/>
      <c r="QPJ1" s="332"/>
      <c r="QPK1" s="332"/>
      <c r="QPL1" s="332"/>
      <c r="QPM1" s="331"/>
      <c r="QPN1" s="332"/>
      <c r="QPO1" s="332"/>
      <c r="QPP1" s="332"/>
      <c r="QPQ1" s="332"/>
      <c r="QPR1" s="332"/>
      <c r="QPS1" s="332"/>
      <c r="QPT1" s="332"/>
      <c r="QPU1" s="332"/>
      <c r="QPV1" s="332"/>
      <c r="QPW1" s="332"/>
      <c r="QPX1" s="332"/>
      <c r="QPY1" s="332"/>
      <c r="QPZ1" s="332"/>
      <c r="QQA1" s="332"/>
      <c r="QQB1" s="332"/>
      <c r="QQC1" s="331"/>
      <c r="QQD1" s="332"/>
      <c r="QQE1" s="332"/>
      <c r="QQF1" s="332"/>
      <c r="QQG1" s="332"/>
      <c r="QQH1" s="332"/>
      <c r="QQI1" s="332"/>
      <c r="QQJ1" s="332"/>
      <c r="QQK1" s="332"/>
      <c r="QQL1" s="332"/>
      <c r="QQM1" s="332"/>
      <c r="QQN1" s="332"/>
      <c r="QQO1" s="332"/>
      <c r="QQP1" s="332"/>
      <c r="QQQ1" s="332"/>
      <c r="QQR1" s="332"/>
      <c r="QQS1" s="331"/>
      <c r="QQT1" s="332"/>
      <c r="QQU1" s="332"/>
      <c r="QQV1" s="332"/>
      <c r="QQW1" s="332"/>
      <c r="QQX1" s="332"/>
      <c r="QQY1" s="332"/>
      <c r="QQZ1" s="332"/>
      <c r="QRA1" s="332"/>
      <c r="QRB1" s="332"/>
      <c r="QRC1" s="332"/>
      <c r="QRD1" s="332"/>
      <c r="QRE1" s="332"/>
      <c r="QRF1" s="332"/>
      <c r="QRG1" s="332"/>
      <c r="QRH1" s="332"/>
      <c r="QRI1" s="331"/>
      <c r="QRJ1" s="332"/>
      <c r="QRK1" s="332"/>
      <c r="QRL1" s="332"/>
      <c r="QRM1" s="332"/>
      <c r="QRN1" s="332"/>
      <c r="QRO1" s="332"/>
      <c r="QRP1" s="332"/>
      <c r="QRQ1" s="332"/>
      <c r="QRR1" s="332"/>
      <c r="QRS1" s="332"/>
      <c r="QRT1" s="332"/>
      <c r="QRU1" s="332"/>
      <c r="QRV1" s="332"/>
      <c r="QRW1" s="332"/>
      <c r="QRX1" s="332"/>
      <c r="QRY1" s="331"/>
      <c r="QRZ1" s="332"/>
      <c r="QSA1" s="332"/>
      <c r="QSB1" s="332"/>
      <c r="QSC1" s="332"/>
      <c r="QSD1" s="332"/>
      <c r="QSE1" s="332"/>
      <c r="QSF1" s="332"/>
      <c r="QSG1" s="332"/>
      <c r="QSH1" s="332"/>
      <c r="QSI1" s="332"/>
      <c r="QSJ1" s="332"/>
      <c r="QSK1" s="332"/>
      <c r="QSL1" s="332"/>
      <c r="QSM1" s="332"/>
      <c r="QSN1" s="332"/>
      <c r="QSO1" s="331"/>
      <c r="QSP1" s="332"/>
      <c r="QSQ1" s="332"/>
      <c r="QSR1" s="332"/>
      <c r="QSS1" s="332"/>
      <c r="QST1" s="332"/>
      <c r="QSU1" s="332"/>
      <c r="QSV1" s="332"/>
      <c r="QSW1" s="332"/>
      <c r="QSX1" s="332"/>
      <c r="QSY1" s="332"/>
      <c r="QSZ1" s="332"/>
      <c r="QTA1" s="332"/>
      <c r="QTB1" s="332"/>
      <c r="QTC1" s="332"/>
      <c r="QTD1" s="332"/>
      <c r="QTE1" s="331"/>
      <c r="QTF1" s="332"/>
      <c r="QTG1" s="332"/>
      <c r="QTH1" s="332"/>
      <c r="QTI1" s="332"/>
      <c r="QTJ1" s="332"/>
      <c r="QTK1" s="332"/>
      <c r="QTL1" s="332"/>
      <c r="QTM1" s="332"/>
      <c r="QTN1" s="332"/>
      <c r="QTO1" s="332"/>
      <c r="QTP1" s="332"/>
      <c r="QTQ1" s="332"/>
      <c r="QTR1" s="332"/>
      <c r="QTS1" s="332"/>
      <c r="QTT1" s="332"/>
      <c r="QTU1" s="331"/>
      <c r="QTV1" s="332"/>
      <c r="QTW1" s="332"/>
      <c r="QTX1" s="332"/>
      <c r="QTY1" s="332"/>
      <c r="QTZ1" s="332"/>
      <c r="QUA1" s="332"/>
      <c r="QUB1" s="332"/>
      <c r="QUC1" s="332"/>
      <c r="QUD1" s="332"/>
      <c r="QUE1" s="332"/>
      <c r="QUF1" s="332"/>
      <c r="QUG1" s="332"/>
      <c r="QUH1" s="332"/>
      <c r="QUI1" s="332"/>
      <c r="QUJ1" s="332"/>
      <c r="QUK1" s="331"/>
      <c r="QUL1" s="332"/>
      <c r="QUM1" s="332"/>
      <c r="QUN1" s="332"/>
      <c r="QUO1" s="332"/>
      <c r="QUP1" s="332"/>
      <c r="QUQ1" s="332"/>
      <c r="QUR1" s="332"/>
      <c r="QUS1" s="332"/>
      <c r="QUT1" s="332"/>
      <c r="QUU1" s="332"/>
      <c r="QUV1" s="332"/>
      <c r="QUW1" s="332"/>
      <c r="QUX1" s="332"/>
      <c r="QUY1" s="332"/>
      <c r="QUZ1" s="332"/>
      <c r="QVA1" s="331"/>
      <c r="QVB1" s="332"/>
      <c r="QVC1" s="332"/>
      <c r="QVD1" s="332"/>
      <c r="QVE1" s="332"/>
      <c r="QVF1" s="332"/>
      <c r="QVG1" s="332"/>
      <c r="QVH1" s="332"/>
      <c r="QVI1" s="332"/>
      <c r="QVJ1" s="332"/>
      <c r="QVK1" s="332"/>
      <c r="QVL1" s="332"/>
      <c r="QVM1" s="332"/>
      <c r="QVN1" s="332"/>
      <c r="QVO1" s="332"/>
      <c r="QVP1" s="332"/>
      <c r="QVQ1" s="331"/>
      <c r="QVR1" s="332"/>
      <c r="QVS1" s="332"/>
      <c r="QVT1" s="332"/>
      <c r="QVU1" s="332"/>
      <c r="QVV1" s="332"/>
      <c r="QVW1" s="332"/>
      <c r="QVX1" s="332"/>
      <c r="QVY1" s="332"/>
      <c r="QVZ1" s="332"/>
      <c r="QWA1" s="332"/>
      <c r="QWB1" s="332"/>
      <c r="QWC1" s="332"/>
      <c r="QWD1" s="332"/>
      <c r="QWE1" s="332"/>
      <c r="QWF1" s="332"/>
      <c r="QWG1" s="331"/>
      <c r="QWH1" s="332"/>
      <c r="QWI1" s="332"/>
      <c r="QWJ1" s="332"/>
      <c r="QWK1" s="332"/>
      <c r="QWL1" s="332"/>
      <c r="QWM1" s="332"/>
      <c r="QWN1" s="332"/>
      <c r="QWO1" s="332"/>
      <c r="QWP1" s="332"/>
      <c r="QWQ1" s="332"/>
      <c r="QWR1" s="332"/>
      <c r="QWS1" s="332"/>
      <c r="QWT1" s="332"/>
      <c r="QWU1" s="332"/>
      <c r="QWV1" s="332"/>
      <c r="QWW1" s="331"/>
      <c r="QWX1" s="332"/>
      <c r="QWY1" s="332"/>
      <c r="QWZ1" s="332"/>
      <c r="QXA1" s="332"/>
      <c r="QXB1" s="332"/>
      <c r="QXC1" s="332"/>
      <c r="QXD1" s="332"/>
      <c r="QXE1" s="332"/>
      <c r="QXF1" s="332"/>
      <c r="QXG1" s="332"/>
      <c r="QXH1" s="332"/>
      <c r="QXI1" s="332"/>
      <c r="QXJ1" s="332"/>
      <c r="QXK1" s="332"/>
      <c r="QXL1" s="332"/>
      <c r="QXM1" s="331"/>
      <c r="QXN1" s="332"/>
      <c r="QXO1" s="332"/>
      <c r="QXP1" s="332"/>
      <c r="QXQ1" s="332"/>
      <c r="QXR1" s="332"/>
      <c r="QXS1" s="332"/>
      <c r="QXT1" s="332"/>
      <c r="QXU1" s="332"/>
      <c r="QXV1" s="332"/>
      <c r="QXW1" s="332"/>
      <c r="QXX1" s="332"/>
      <c r="QXY1" s="332"/>
      <c r="QXZ1" s="332"/>
      <c r="QYA1" s="332"/>
      <c r="QYB1" s="332"/>
      <c r="QYC1" s="331"/>
      <c r="QYD1" s="332"/>
      <c r="QYE1" s="332"/>
      <c r="QYF1" s="332"/>
      <c r="QYG1" s="332"/>
      <c r="QYH1" s="332"/>
      <c r="QYI1" s="332"/>
      <c r="QYJ1" s="332"/>
      <c r="QYK1" s="332"/>
      <c r="QYL1" s="332"/>
      <c r="QYM1" s="332"/>
      <c r="QYN1" s="332"/>
      <c r="QYO1" s="332"/>
      <c r="QYP1" s="332"/>
      <c r="QYQ1" s="332"/>
      <c r="QYR1" s="332"/>
      <c r="QYS1" s="331"/>
      <c r="QYT1" s="332"/>
      <c r="QYU1" s="332"/>
      <c r="QYV1" s="332"/>
      <c r="QYW1" s="332"/>
      <c r="QYX1" s="332"/>
      <c r="QYY1" s="332"/>
      <c r="QYZ1" s="332"/>
      <c r="QZA1" s="332"/>
      <c r="QZB1" s="332"/>
      <c r="QZC1" s="332"/>
      <c r="QZD1" s="332"/>
      <c r="QZE1" s="332"/>
      <c r="QZF1" s="332"/>
      <c r="QZG1" s="332"/>
      <c r="QZH1" s="332"/>
      <c r="QZI1" s="331"/>
      <c r="QZJ1" s="332"/>
      <c r="QZK1" s="332"/>
      <c r="QZL1" s="332"/>
      <c r="QZM1" s="332"/>
      <c r="QZN1" s="332"/>
      <c r="QZO1" s="332"/>
      <c r="QZP1" s="332"/>
      <c r="QZQ1" s="332"/>
      <c r="QZR1" s="332"/>
      <c r="QZS1" s="332"/>
      <c r="QZT1" s="332"/>
      <c r="QZU1" s="332"/>
      <c r="QZV1" s="332"/>
      <c r="QZW1" s="332"/>
      <c r="QZX1" s="332"/>
      <c r="QZY1" s="331"/>
      <c r="QZZ1" s="332"/>
      <c r="RAA1" s="332"/>
      <c r="RAB1" s="332"/>
      <c r="RAC1" s="332"/>
      <c r="RAD1" s="332"/>
      <c r="RAE1" s="332"/>
      <c r="RAF1" s="332"/>
      <c r="RAG1" s="332"/>
      <c r="RAH1" s="332"/>
      <c r="RAI1" s="332"/>
      <c r="RAJ1" s="332"/>
      <c r="RAK1" s="332"/>
      <c r="RAL1" s="332"/>
      <c r="RAM1" s="332"/>
      <c r="RAN1" s="332"/>
      <c r="RAO1" s="331"/>
      <c r="RAP1" s="332"/>
      <c r="RAQ1" s="332"/>
      <c r="RAR1" s="332"/>
      <c r="RAS1" s="332"/>
      <c r="RAT1" s="332"/>
      <c r="RAU1" s="332"/>
      <c r="RAV1" s="332"/>
      <c r="RAW1" s="332"/>
      <c r="RAX1" s="332"/>
      <c r="RAY1" s="332"/>
      <c r="RAZ1" s="332"/>
      <c r="RBA1" s="332"/>
      <c r="RBB1" s="332"/>
      <c r="RBC1" s="332"/>
      <c r="RBD1" s="332"/>
      <c r="RBE1" s="331"/>
      <c r="RBF1" s="332"/>
      <c r="RBG1" s="332"/>
      <c r="RBH1" s="332"/>
      <c r="RBI1" s="332"/>
      <c r="RBJ1" s="332"/>
      <c r="RBK1" s="332"/>
      <c r="RBL1" s="332"/>
      <c r="RBM1" s="332"/>
      <c r="RBN1" s="332"/>
      <c r="RBO1" s="332"/>
      <c r="RBP1" s="332"/>
      <c r="RBQ1" s="332"/>
      <c r="RBR1" s="332"/>
      <c r="RBS1" s="332"/>
      <c r="RBT1" s="332"/>
      <c r="RBU1" s="331"/>
      <c r="RBV1" s="332"/>
      <c r="RBW1" s="332"/>
      <c r="RBX1" s="332"/>
      <c r="RBY1" s="332"/>
      <c r="RBZ1" s="332"/>
      <c r="RCA1" s="332"/>
      <c r="RCB1" s="332"/>
      <c r="RCC1" s="332"/>
      <c r="RCD1" s="332"/>
      <c r="RCE1" s="332"/>
      <c r="RCF1" s="332"/>
      <c r="RCG1" s="332"/>
      <c r="RCH1" s="332"/>
      <c r="RCI1" s="332"/>
      <c r="RCJ1" s="332"/>
      <c r="RCK1" s="331"/>
      <c r="RCL1" s="332"/>
      <c r="RCM1" s="332"/>
      <c r="RCN1" s="332"/>
      <c r="RCO1" s="332"/>
      <c r="RCP1" s="332"/>
      <c r="RCQ1" s="332"/>
      <c r="RCR1" s="332"/>
      <c r="RCS1" s="332"/>
      <c r="RCT1" s="332"/>
      <c r="RCU1" s="332"/>
      <c r="RCV1" s="332"/>
      <c r="RCW1" s="332"/>
      <c r="RCX1" s="332"/>
      <c r="RCY1" s="332"/>
      <c r="RCZ1" s="332"/>
      <c r="RDA1" s="331"/>
      <c r="RDB1" s="332"/>
      <c r="RDC1" s="332"/>
      <c r="RDD1" s="332"/>
      <c r="RDE1" s="332"/>
      <c r="RDF1" s="332"/>
      <c r="RDG1" s="332"/>
      <c r="RDH1" s="332"/>
      <c r="RDI1" s="332"/>
      <c r="RDJ1" s="332"/>
      <c r="RDK1" s="332"/>
      <c r="RDL1" s="332"/>
      <c r="RDM1" s="332"/>
      <c r="RDN1" s="332"/>
      <c r="RDO1" s="332"/>
      <c r="RDP1" s="332"/>
      <c r="RDQ1" s="331"/>
      <c r="RDR1" s="332"/>
      <c r="RDS1" s="332"/>
      <c r="RDT1" s="332"/>
      <c r="RDU1" s="332"/>
      <c r="RDV1" s="332"/>
      <c r="RDW1" s="332"/>
      <c r="RDX1" s="332"/>
      <c r="RDY1" s="332"/>
      <c r="RDZ1" s="332"/>
      <c r="REA1" s="332"/>
      <c r="REB1" s="332"/>
      <c r="REC1" s="332"/>
      <c r="RED1" s="332"/>
      <c r="REE1" s="332"/>
      <c r="REF1" s="332"/>
      <c r="REG1" s="331"/>
      <c r="REH1" s="332"/>
      <c r="REI1" s="332"/>
      <c r="REJ1" s="332"/>
      <c r="REK1" s="332"/>
      <c r="REL1" s="332"/>
      <c r="REM1" s="332"/>
      <c r="REN1" s="332"/>
      <c r="REO1" s="332"/>
      <c r="REP1" s="332"/>
      <c r="REQ1" s="332"/>
      <c r="RER1" s="332"/>
      <c r="RES1" s="332"/>
      <c r="RET1" s="332"/>
      <c r="REU1" s="332"/>
      <c r="REV1" s="332"/>
      <c r="REW1" s="331"/>
      <c r="REX1" s="332"/>
      <c r="REY1" s="332"/>
      <c r="REZ1" s="332"/>
      <c r="RFA1" s="332"/>
      <c r="RFB1" s="332"/>
      <c r="RFC1" s="332"/>
      <c r="RFD1" s="332"/>
      <c r="RFE1" s="332"/>
      <c r="RFF1" s="332"/>
      <c r="RFG1" s="332"/>
      <c r="RFH1" s="332"/>
      <c r="RFI1" s="332"/>
      <c r="RFJ1" s="332"/>
      <c r="RFK1" s="332"/>
      <c r="RFL1" s="332"/>
      <c r="RFM1" s="331"/>
      <c r="RFN1" s="332"/>
      <c r="RFO1" s="332"/>
      <c r="RFP1" s="332"/>
      <c r="RFQ1" s="332"/>
      <c r="RFR1" s="332"/>
      <c r="RFS1" s="332"/>
      <c r="RFT1" s="332"/>
      <c r="RFU1" s="332"/>
      <c r="RFV1" s="332"/>
      <c r="RFW1" s="332"/>
      <c r="RFX1" s="332"/>
      <c r="RFY1" s="332"/>
      <c r="RFZ1" s="332"/>
      <c r="RGA1" s="332"/>
      <c r="RGB1" s="332"/>
      <c r="RGC1" s="331"/>
      <c r="RGD1" s="332"/>
      <c r="RGE1" s="332"/>
      <c r="RGF1" s="332"/>
      <c r="RGG1" s="332"/>
      <c r="RGH1" s="332"/>
      <c r="RGI1" s="332"/>
      <c r="RGJ1" s="332"/>
      <c r="RGK1" s="332"/>
      <c r="RGL1" s="332"/>
      <c r="RGM1" s="332"/>
      <c r="RGN1" s="332"/>
      <c r="RGO1" s="332"/>
      <c r="RGP1" s="332"/>
      <c r="RGQ1" s="332"/>
      <c r="RGR1" s="332"/>
      <c r="RGS1" s="331"/>
      <c r="RGT1" s="332"/>
      <c r="RGU1" s="332"/>
      <c r="RGV1" s="332"/>
      <c r="RGW1" s="332"/>
      <c r="RGX1" s="332"/>
      <c r="RGY1" s="332"/>
      <c r="RGZ1" s="332"/>
      <c r="RHA1" s="332"/>
      <c r="RHB1" s="332"/>
      <c r="RHC1" s="332"/>
      <c r="RHD1" s="332"/>
      <c r="RHE1" s="332"/>
      <c r="RHF1" s="332"/>
      <c r="RHG1" s="332"/>
      <c r="RHH1" s="332"/>
      <c r="RHI1" s="331"/>
      <c r="RHJ1" s="332"/>
      <c r="RHK1" s="332"/>
      <c r="RHL1" s="332"/>
      <c r="RHM1" s="332"/>
      <c r="RHN1" s="332"/>
      <c r="RHO1" s="332"/>
      <c r="RHP1" s="332"/>
      <c r="RHQ1" s="332"/>
      <c r="RHR1" s="332"/>
      <c r="RHS1" s="332"/>
      <c r="RHT1" s="332"/>
      <c r="RHU1" s="332"/>
      <c r="RHV1" s="332"/>
      <c r="RHW1" s="332"/>
      <c r="RHX1" s="332"/>
      <c r="RHY1" s="331"/>
      <c r="RHZ1" s="332"/>
      <c r="RIA1" s="332"/>
      <c r="RIB1" s="332"/>
      <c r="RIC1" s="332"/>
      <c r="RID1" s="332"/>
      <c r="RIE1" s="332"/>
      <c r="RIF1" s="332"/>
      <c r="RIG1" s="332"/>
      <c r="RIH1" s="332"/>
      <c r="RII1" s="332"/>
      <c r="RIJ1" s="332"/>
      <c r="RIK1" s="332"/>
      <c r="RIL1" s="332"/>
      <c r="RIM1" s="332"/>
      <c r="RIN1" s="332"/>
      <c r="RIO1" s="331"/>
      <c r="RIP1" s="332"/>
      <c r="RIQ1" s="332"/>
      <c r="RIR1" s="332"/>
      <c r="RIS1" s="332"/>
      <c r="RIT1" s="332"/>
      <c r="RIU1" s="332"/>
      <c r="RIV1" s="332"/>
      <c r="RIW1" s="332"/>
      <c r="RIX1" s="332"/>
      <c r="RIY1" s="332"/>
      <c r="RIZ1" s="332"/>
      <c r="RJA1" s="332"/>
      <c r="RJB1" s="332"/>
      <c r="RJC1" s="332"/>
      <c r="RJD1" s="332"/>
      <c r="RJE1" s="331"/>
      <c r="RJF1" s="332"/>
      <c r="RJG1" s="332"/>
      <c r="RJH1" s="332"/>
      <c r="RJI1" s="332"/>
      <c r="RJJ1" s="332"/>
      <c r="RJK1" s="332"/>
      <c r="RJL1" s="332"/>
      <c r="RJM1" s="332"/>
      <c r="RJN1" s="332"/>
      <c r="RJO1" s="332"/>
      <c r="RJP1" s="332"/>
      <c r="RJQ1" s="332"/>
      <c r="RJR1" s="332"/>
      <c r="RJS1" s="332"/>
      <c r="RJT1" s="332"/>
      <c r="RJU1" s="331"/>
      <c r="RJV1" s="332"/>
      <c r="RJW1" s="332"/>
      <c r="RJX1" s="332"/>
      <c r="RJY1" s="332"/>
      <c r="RJZ1" s="332"/>
      <c r="RKA1" s="332"/>
      <c r="RKB1" s="332"/>
      <c r="RKC1" s="332"/>
      <c r="RKD1" s="332"/>
      <c r="RKE1" s="332"/>
      <c r="RKF1" s="332"/>
      <c r="RKG1" s="332"/>
      <c r="RKH1" s="332"/>
      <c r="RKI1" s="332"/>
      <c r="RKJ1" s="332"/>
      <c r="RKK1" s="331"/>
      <c r="RKL1" s="332"/>
      <c r="RKM1" s="332"/>
      <c r="RKN1" s="332"/>
      <c r="RKO1" s="332"/>
      <c r="RKP1" s="332"/>
      <c r="RKQ1" s="332"/>
      <c r="RKR1" s="332"/>
      <c r="RKS1" s="332"/>
      <c r="RKT1" s="332"/>
      <c r="RKU1" s="332"/>
      <c r="RKV1" s="332"/>
      <c r="RKW1" s="332"/>
      <c r="RKX1" s="332"/>
      <c r="RKY1" s="332"/>
      <c r="RKZ1" s="332"/>
      <c r="RLA1" s="331"/>
      <c r="RLB1" s="332"/>
      <c r="RLC1" s="332"/>
      <c r="RLD1" s="332"/>
      <c r="RLE1" s="332"/>
      <c r="RLF1" s="332"/>
      <c r="RLG1" s="332"/>
      <c r="RLH1" s="332"/>
      <c r="RLI1" s="332"/>
      <c r="RLJ1" s="332"/>
      <c r="RLK1" s="332"/>
      <c r="RLL1" s="332"/>
      <c r="RLM1" s="332"/>
      <c r="RLN1" s="332"/>
      <c r="RLO1" s="332"/>
      <c r="RLP1" s="332"/>
      <c r="RLQ1" s="331"/>
      <c r="RLR1" s="332"/>
      <c r="RLS1" s="332"/>
      <c r="RLT1" s="332"/>
      <c r="RLU1" s="332"/>
      <c r="RLV1" s="332"/>
      <c r="RLW1" s="332"/>
      <c r="RLX1" s="332"/>
      <c r="RLY1" s="332"/>
      <c r="RLZ1" s="332"/>
      <c r="RMA1" s="332"/>
      <c r="RMB1" s="332"/>
      <c r="RMC1" s="332"/>
      <c r="RMD1" s="332"/>
      <c r="RME1" s="332"/>
      <c r="RMF1" s="332"/>
      <c r="RMG1" s="331"/>
      <c r="RMH1" s="332"/>
      <c r="RMI1" s="332"/>
      <c r="RMJ1" s="332"/>
      <c r="RMK1" s="332"/>
      <c r="RML1" s="332"/>
      <c r="RMM1" s="332"/>
      <c r="RMN1" s="332"/>
      <c r="RMO1" s="332"/>
      <c r="RMP1" s="332"/>
      <c r="RMQ1" s="332"/>
      <c r="RMR1" s="332"/>
      <c r="RMS1" s="332"/>
      <c r="RMT1" s="332"/>
      <c r="RMU1" s="332"/>
      <c r="RMV1" s="332"/>
      <c r="RMW1" s="331"/>
      <c r="RMX1" s="332"/>
      <c r="RMY1" s="332"/>
      <c r="RMZ1" s="332"/>
      <c r="RNA1" s="332"/>
      <c r="RNB1" s="332"/>
      <c r="RNC1" s="332"/>
      <c r="RND1" s="332"/>
      <c r="RNE1" s="332"/>
      <c r="RNF1" s="332"/>
      <c r="RNG1" s="332"/>
      <c r="RNH1" s="332"/>
      <c r="RNI1" s="332"/>
      <c r="RNJ1" s="332"/>
      <c r="RNK1" s="332"/>
      <c r="RNL1" s="332"/>
      <c r="RNM1" s="331"/>
      <c r="RNN1" s="332"/>
      <c r="RNO1" s="332"/>
      <c r="RNP1" s="332"/>
      <c r="RNQ1" s="332"/>
      <c r="RNR1" s="332"/>
      <c r="RNS1" s="332"/>
      <c r="RNT1" s="332"/>
      <c r="RNU1" s="332"/>
      <c r="RNV1" s="332"/>
      <c r="RNW1" s="332"/>
      <c r="RNX1" s="332"/>
      <c r="RNY1" s="332"/>
      <c r="RNZ1" s="332"/>
      <c r="ROA1" s="332"/>
      <c r="ROB1" s="332"/>
      <c r="ROC1" s="331"/>
      <c r="ROD1" s="332"/>
      <c r="ROE1" s="332"/>
      <c r="ROF1" s="332"/>
      <c r="ROG1" s="332"/>
      <c r="ROH1" s="332"/>
      <c r="ROI1" s="332"/>
      <c r="ROJ1" s="332"/>
      <c r="ROK1" s="332"/>
      <c r="ROL1" s="332"/>
      <c r="ROM1" s="332"/>
      <c r="RON1" s="332"/>
      <c r="ROO1" s="332"/>
      <c r="ROP1" s="332"/>
      <c r="ROQ1" s="332"/>
      <c r="ROR1" s="332"/>
      <c r="ROS1" s="331"/>
      <c r="ROT1" s="332"/>
      <c r="ROU1" s="332"/>
      <c r="ROV1" s="332"/>
      <c r="ROW1" s="332"/>
      <c r="ROX1" s="332"/>
      <c r="ROY1" s="332"/>
      <c r="ROZ1" s="332"/>
      <c r="RPA1" s="332"/>
      <c r="RPB1" s="332"/>
      <c r="RPC1" s="332"/>
      <c r="RPD1" s="332"/>
      <c r="RPE1" s="332"/>
      <c r="RPF1" s="332"/>
      <c r="RPG1" s="332"/>
      <c r="RPH1" s="332"/>
      <c r="RPI1" s="331"/>
      <c r="RPJ1" s="332"/>
      <c r="RPK1" s="332"/>
      <c r="RPL1" s="332"/>
      <c r="RPM1" s="332"/>
      <c r="RPN1" s="332"/>
      <c r="RPO1" s="332"/>
      <c r="RPP1" s="332"/>
      <c r="RPQ1" s="332"/>
      <c r="RPR1" s="332"/>
      <c r="RPS1" s="332"/>
      <c r="RPT1" s="332"/>
      <c r="RPU1" s="332"/>
      <c r="RPV1" s="332"/>
      <c r="RPW1" s="332"/>
      <c r="RPX1" s="332"/>
      <c r="RPY1" s="331"/>
      <c r="RPZ1" s="332"/>
      <c r="RQA1" s="332"/>
      <c r="RQB1" s="332"/>
      <c r="RQC1" s="332"/>
      <c r="RQD1" s="332"/>
      <c r="RQE1" s="332"/>
      <c r="RQF1" s="332"/>
      <c r="RQG1" s="332"/>
      <c r="RQH1" s="332"/>
      <c r="RQI1" s="332"/>
      <c r="RQJ1" s="332"/>
      <c r="RQK1" s="332"/>
      <c r="RQL1" s="332"/>
      <c r="RQM1" s="332"/>
      <c r="RQN1" s="332"/>
      <c r="RQO1" s="331"/>
      <c r="RQP1" s="332"/>
      <c r="RQQ1" s="332"/>
      <c r="RQR1" s="332"/>
      <c r="RQS1" s="332"/>
      <c r="RQT1" s="332"/>
      <c r="RQU1" s="332"/>
      <c r="RQV1" s="332"/>
      <c r="RQW1" s="332"/>
      <c r="RQX1" s="332"/>
      <c r="RQY1" s="332"/>
      <c r="RQZ1" s="332"/>
      <c r="RRA1" s="332"/>
      <c r="RRB1" s="332"/>
      <c r="RRC1" s="332"/>
      <c r="RRD1" s="332"/>
      <c r="RRE1" s="331"/>
      <c r="RRF1" s="332"/>
      <c r="RRG1" s="332"/>
      <c r="RRH1" s="332"/>
      <c r="RRI1" s="332"/>
      <c r="RRJ1" s="332"/>
      <c r="RRK1" s="332"/>
      <c r="RRL1" s="332"/>
      <c r="RRM1" s="332"/>
      <c r="RRN1" s="332"/>
      <c r="RRO1" s="332"/>
      <c r="RRP1" s="332"/>
      <c r="RRQ1" s="332"/>
      <c r="RRR1" s="332"/>
      <c r="RRS1" s="332"/>
      <c r="RRT1" s="332"/>
      <c r="RRU1" s="331"/>
      <c r="RRV1" s="332"/>
      <c r="RRW1" s="332"/>
      <c r="RRX1" s="332"/>
      <c r="RRY1" s="332"/>
      <c r="RRZ1" s="332"/>
      <c r="RSA1" s="332"/>
      <c r="RSB1" s="332"/>
      <c r="RSC1" s="332"/>
      <c r="RSD1" s="332"/>
      <c r="RSE1" s="332"/>
      <c r="RSF1" s="332"/>
      <c r="RSG1" s="332"/>
      <c r="RSH1" s="332"/>
      <c r="RSI1" s="332"/>
      <c r="RSJ1" s="332"/>
      <c r="RSK1" s="331"/>
      <c r="RSL1" s="332"/>
      <c r="RSM1" s="332"/>
      <c r="RSN1" s="332"/>
      <c r="RSO1" s="332"/>
      <c r="RSP1" s="332"/>
      <c r="RSQ1" s="332"/>
      <c r="RSR1" s="332"/>
      <c r="RSS1" s="332"/>
      <c r="RST1" s="332"/>
      <c r="RSU1" s="332"/>
      <c r="RSV1" s="332"/>
      <c r="RSW1" s="332"/>
      <c r="RSX1" s="332"/>
      <c r="RSY1" s="332"/>
      <c r="RSZ1" s="332"/>
      <c r="RTA1" s="331"/>
      <c r="RTB1" s="332"/>
      <c r="RTC1" s="332"/>
      <c r="RTD1" s="332"/>
      <c r="RTE1" s="332"/>
      <c r="RTF1" s="332"/>
      <c r="RTG1" s="332"/>
      <c r="RTH1" s="332"/>
      <c r="RTI1" s="332"/>
      <c r="RTJ1" s="332"/>
      <c r="RTK1" s="332"/>
      <c r="RTL1" s="332"/>
      <c r="RTM1" s="332"/>
      <c r="RTN1" s="332"/>
      <c r="RTO1" s="332"/>
      <c r="RTP1" s="332"/>
      <c r="RTQ1" s="331"/>
      <c r="RTR1" s="332"/>
      <c r="RTS1" s="332"/>
      <c r="RTT1" s="332"/>
      <c r="RTU1" s="332"/>
      <c r="RTV1" s="332"/>
      <c r="RTW1" s="332"/>
      <c r="RTX1" s="332"/>
      <c r="RTY1" s="332"/>
      <c r="RTZ1" s="332"/>
      <c r="RUA1" s="332"/>
      <c r="RUB1" s="332"/>
      <c r="RUC1" s="332"/>
      <c r="RUD1" s="332"/>
      <c r="RUE1" s="332"/>
      <c r="RUF1" s="332"/>
      <c r="RUG1" s="331"/>
      <c r="RUH1" s="332"/>
      <c r="RUI1" s="332"/>
      <c r="RUJ1" s="332"/>
      <c r="RUK1" s="332"/>
      <c r="RUL1" s="332"/>
      <c r="RUM1" s="332"/>
      <c r="RUN1" s="332"/>
      <c r="RUO1" s="332"/>
      <c r="RUP1" s="332"/>
      <c r="RUQ1" s="332"/>
      <c r="RUR1" s="332"/>
      <c r="RUS1" s="332"/>
      <c r="RUT1" s="332"/>
      <c r="RUU1" s="332"/>
      <c r="RUV1" s="332"/>
      <c r="RUW1" s="331"/>
      <c r="RUX1" s="332"/>
      <c r="RUY1" s="332"/>
      <c r="RUZ1" s="332"/>
      <c r="RVA1" s="332"/>
      <c r="RVB1" s="332"/>
      <c r="RVC1" s="332"/>
      <c r="RVD1" s="332"/>
      <c r="RVE1" s="332"/>
      <c r="RVF1" s="332"/>
      <c r="RVG1" s="332"/>
      <c r="RVH1" s="332"/>
      <c r="RVI1" s="332"/>
      <c r="RVJ1" s="332"/>
      <c r="RVK1" s="332"/>
      <c r="RVL1" s="332"/>
      <c r="RVM1" s="331"/>
      <c r="RVN1" s="332"/>
      <c r="RVO1" s="332"/>
      <c r="RVP1" s="332"/>
      <c r="RVQ1" s="332"/>
      <c r="RVR1" s="332"/>
      <c r="RVS1" s="332"/>
      <c r="RVT1" s="332"/>
      <c r="RVU1" s="332"/>
      <c r="RVV1" s="332"/>
      <c r="RVW1" s="332"/>
      <c r="RVX1" s="332"/>
      <c r="RVY1" s="332"/>
      <c r="RVZ1" s="332"/>
      <c r="RWA1" s="332"/>
      <c r="RWB1" s="332"/>
      <c r="RWC1" s="331"/>
      <c r="RWD1" s="332"/>
      <c r="RWE1" s="332"/>
      <c r="RWF1" s="332"/>
      <c r="RWG1" s="332"/>
      <c r="RWH1" s="332"/>
      <c r="RWI1" s="332"/>
      <c r="RWJ1" s="332"/>
      <c r="RWK1" s="332"/>
      <c r="RWL1" s="332"/>
      <c r="RWM1" s="332"/>
      <c r="RWN1" s="332"/>
      <c r="RWO1" s="332"/>
      <c r="RWP1" s="332"/>
      <c r="RWQ1" s="332"/>
      <c r="RWR1" s="332"/>
      <c r="RWS1" s="331"/>
      <c r="RWT1" s="332"/>
      <c r="RWU1" s="332"/>
      <c r="RWV1" s="332"/>
      <c r="RWW1" s="332"/>
      <c r="RWX1" s="332"/>
      <c r="RWY1" s="332"/>
      <c r="RWZ1" s="332"/>
      <c r="RXA1" s="332"/>
      <c r="RXB1" s="332"/>
      <c r="RXC1" s="332"/>
      <c r="RXD1" s="332"/>
      <c r="RXE1" s="332"/>
      <c r="RXF1" s="332"/>
      <c r="RXG1" s="332"/>
      <c r="RXH1" s="332"/>
      <c r="RXI1" s="331"/>
      <c r="RXJ1" s="332"/>
      <c r="RXK1" s="332"/>
      <c r="RXL1" s="332"/>
      <c r="RXM1" s="332"/>
      <c r="RXN1" s="332"/>
      <c r="RXO1" s="332"/>
      <c r="RXP1" s="332"/>
      <c r="RXQ1" s="332"/>
      <c r="RXR1" s="332"/>
      <c r="RXS1" s="332"/>
      <c r="RXT1" s="332"/>
      <c r="RXU1" s="332"/>
      <c r="RXV1" s="332"/>
      <c r="RXW1" s="332"/>
      <c r="RXX1" s="332"/>
      <c r="RXY1" s="331"/>
      <c r="RXZ1" s="332"/>
      <c r="RYA1" s="332"/>
      <c r="RYB1" s="332"/>
      <c r="RYC1" s="332"/>
      <c r="RYD1" s="332"/>
      <c r="RYE1" s="332"/>
      <c r="RYF1" s="332"/>
      <c r="RYG1" s="332"/>
      <c r="RYH1" s="332"/>
      <c r="RYI1" s="332"/>
      <c r="RYJ1" s="332"/>
      <c r="RYK1" s="332"/>
      <c r="RYL1" s="332"/>
      <c r="RYM1" s="332"/>
      <c r="RYN1" s="332"/>
      <c r="RYO1" s="331"/>
      <c r="RYP1" s="332"/>
      <c r="RYQ1" s="332"/>
      <c r="RYR1" s="332"/>
      <c r="RYS1" s="332"/>
      <c r="RYT1" s="332"/>
      <c r="RYU1" s="332"/>
      <c r="RYV1" s="332"/>
      <c r="RYW1" s="332"/>
      <c r="RYX1" s="332"/>
      <c r="RYY1" s="332"/>
      <c r="RYZ1" s="332"/>
      <c r="RZA1" s="332"/>
      <c r="RZB1" s="332"/>
      <c r="RZC1" s="332"/>
      <c r="RZD1" s="332"/>
      <c r="RZE1" s="331"/>
      <c r="RZF1" s="332"/>
      <c r="RZG1" s="332"/>
      <c r="RZH1" s="332"/>
      <c r="RZI1" s="332"/>
      <c r="RZJ1" s="332"/>
      <c r="RZK1" s="332"/>
      <c r="RZL1" s="332"/>
      <c r="RZM1" s="332"/>
      <c r="RZN1" s="332"/>
      <c r="RZO1" s="332"/>
      <c r="RZP1" s="332"/>
      <c r="RZQ1" s="332"/>
      <c r="RZR1" s="332"/>
      <c r="RZS1" s="332"/>
      <c r="RZT1" s="332"/>
      <c r="RZU1" s="331"/>
      <c r="RZV1" s="332"/>
      <c r="RZW1" s="332"/>
      <c r="RZX1" s="332"/>
      <c r="RZY1" s="332"/>
      <c r="RZZ1" s="332"/>
      <c r="SAA1" s="332"/>
      <c r="SAB1" s="332"/>
      <c r="SAC1" s="332"/>
      <c r="SAD1" s="332"/>
      <c r="SAE1" s="332"/>
      <c r="SAF1" s="332"/>
      <c r="SAG1" s="332"/>
      <c r="SAH1" s="332"/>
      <c r="SAI1" s="332"/>
      <c r="SAJ1" s="332"/>
      <c r="SAK1" s="331"/>
      <c r="SAL1" s="332"/>
      <c r="SAM1" s="332"/>
      <c r="SAN1" s="332"/>
      <c r="SAO1" s="332"/>
      <c r="SAP1" s="332"/>
      <c r="SAQ1" s="332"/>
      <c r="SAR1" s="332"/>
      <c r="SAS1" s="332"/>
      <c r="SAT1" s="332"/>
      <c r="SAU1" s="332"/>
      <c r="SAV1" s="332"/>
      <c r="SAW1" s="332"/>
      <c r="SAX1" s="332"/>
      <c r="SAY1" s="332"/>
      <c r="SAZ1" s="332"/>
      <c r="SBA1" s="331"/>
      <c r="SBB1" s="332"/>
      <c r="SBC1" s="332"/>
      <c r="SBD1" s="332"/>
      <c r="SBE1" s="332"/>
      <c r="SBF1" s="332"/>
      <c r="SBG1" s="332"/>
      <c r="SBH1" s="332"/>
      <c r="SBI1" s="332"/>
      <c r="SBJ1" s="332"/>
      <c r="SBK1" s="332"/>
      <c r="SBL1" s="332"/>
      <c r="SBM1" s="332"/>
      <c r="SBN1" s="332"/>
      <c r="SBO1" s="332"/>
      <c r="SBP1" s="332"/>
      <c r="SBQ1" s="331"/>
      <c r="SBR1" s="332"/>
      <c r="SBS1" s="332"/>
      <c r="SBT1" s="332"/>
      <c r="SBU1" s="332"/>
      <c r="SBV1" s="332"/>
      <c r="SBW1" s="332"/>
      <c r="SBX1" s="332"/>
      <c r="SBY1" s="332"/>
      <c r="SBZ1" s="332"/>
      <c r="SCA1" s="332"/>
      <c r="SCB1" s="332"/>
      <c r="SCC1" s="332"/>
      <c r="SCD1" s="332"/>
      <c r="SCE1" s="332"/>
      <c r="SCF1" s="332"/>
      <c r="SCG1" s="331"/>
      <c r="SCH1" s="332"/>
      <c r="SCI1" s="332"/>
      <c r="SCJ1" s="332"/>
      <c r="SCK1" s="332"/>
      <c r="SCL1" s="332"/>
      <c r="SCM1" s="332"/>
      <c r="SCN1" s="332"/>
      <c r="SCO1" s="332"/>
      <c r="SCP1" s="332"/>
      <c r="SCQ1" s="332"/>
      <c r="SCR1" s="332"/>
      <c r="SCS1" s="332"/>
      <c r="SCT1" s="332"/>
      <c r="SCU1" s="332"/>
      <c r="SCV1" s="332"/>
      <c r="SCW1" s="331"/>
      <c r="SCX1" s="332"/>
      <c r="SCY1" s="332"/>
      <c r="SCZ1" s="332"/>
      <c r="SDA1" s="332"/>
      <c r="SDB1" s="332"/>
      <c r="SDC1" s="332"/>
      <c r="SDD1" s="332"/>
      <c r="SDE1" s="332"/>
      <c r="SDF1" s="332"/>
      <c r="SDG1" s="332"/>
      <c r="SDH1" s="332"/>
      <c r="SDI1" s="332"/>
      <c r="SDJ1" s="332"/>
      <c r="SDK1" s="332"/>
      <c r="SDL1" s="332"/>
      <c r="SDM1" s="331"/>
      <c r="SDN1" s="332"/>
      <c r="SDO1" s="332"/>
      <c r="SDP1" s="332"/>
      <c r="SDQ1" s="332"/>
      <c r="SDR1" s="332"/>
      <c r="SDS1" s="332"/>
      <c r="SDT1" s="332"/>
      <c r="SDU1" s="332"/>
      <c r="SDV1" s="332"/>
      <c r="SDW1" s="332"/>
      <c r="SDX1" s="332"/>
      <c r="SDY1" s="332"/>
      <c r="SDZ1" s="332"/>
      <c r="SEA1" s="332"/>
      <c r="SEB1" s="332"/>
      <c r="SEC1" s="331"/>
      <c r="SED1" s="332"/>
      <c r="SEE1" s="332"/>
      <c r="SEF1" s="332"/>
      <c r="SEG1" s="332"/>
      <c r="SEH1" s="332"/>
      <c r="SEI1" s="332"/>
      <c r="SEJ1" s="332"/>
      <c r="SEK1" s="332"/>
      <c r="SEL1" s="332"/>
      <c r="SEM1" s="332"/>
      <c r="SEN1" s="332"/>
      <c r="SEO1" s="332"/>
      <c r="SEP1" s="332"/>
      <c r="SEQ1" s="332"/>
      <c r="SER1" s="332"/>
      <c r="SES1" s="331"/>
      <c r="SET1" s="332"/>
      <c r="SEU1" s="332"/>
      <c r="SEV1" s="332"/>
      <c r="SEW1" s="332"/>
      <c r="SEX1" s="332"/>
      <c r="SEY1" s="332"/>
      <c r="SEZ1" s="332"/>
      <c r="SFA1" s="332"/>
      <c r="SFB1" s="332"/>
      <c r="SFC1" s="332"/>
      <c r="SFD1" s="332"/>
      <c r="SFE1" s="332"/>
      <c r="SFF1" s="332"/>
      <c r="SFG1" s="332"/>
      <c r="SFH1" s="332"/>
      <c r="SFI1" s="331"/>
      <c r="SFJ1" s="332"/>
      <c r="SFK1" s="332"/>
      <c r="SFL1" s="332"/>
      <c r="SFM1" s="332"/>
      <c r="SFN1" s="332"/>
      <c r="SFO1" s="332"/>
      <c r="SFP1" s="332"/>
      <c r="SFQ1" s="332"/>
      <c r="SFR1" s="332"/>
      <c r="SFS1" s="332"/>
      <c r="SFT1" s="332"/>
      <c r="SFU1" s="332"/>
      <c r="SFV1" s="332"/>
      <c r="SFW1" s="332"/>
      <c r="SFX1" s="332"/>
      <c r="SFY1" s="331"/>
      <c r="SFZ1" s="332"/>
      <c r="SGA1" s="332"/>
      <c r="SGB1" s="332"/>
      <c r="SGC1" s="332"/>
      <c r="SGD1" s="332"/>
      <c r="SGE1" s="332"/>
      <c r="SGF1" s="332"/>
      <c r="SGG1" s="332"/>
      <c r="SGH1" s="332"/>
      <c r="SGI1" s="332"/>
      <c r="SGJ1" s="332"/>
      <c r="SGK1" s="332"/>
      <c r="SGL1" s="332"/>
      <c r="SGM1" s="332"/>
      <c r="SGN1" s="332"/>
      <c r="SGO1" s="331"/>
      <c r="SGP1" s="332"/>
      <c r="SGQ1" s="332"/>
      <c r="SGR1" s="332"/>
      <c r="SGS1" s="332"/>
      <c r="SGT1" s="332"/>
      <c r="SGU1" s="332"/>
      <c r="SGV1" s="332"/>
      <c r="SGW1" s="332"/>
      <c r="SGX1" s="332"/>
      <c r="SGY1" s="332"/>
      <c r="SGZ1" s="332"/>
      <c r="SHA1" s="332"/>
      <c r="SHB1" s="332"/>
      <c r="SHC1" s="332"/>
      <c r="SHD1" s="332"/>
      <c r="SHE1" s="331"/>
      <c r="SHF1" s="332"/>
      <c r="SHG1" s="332"/>
      <c r="SHH1" s="332"/>
      <c r="SHI1" s="332"/>
      <c r="SHJ1" s="332"/>
      <c r="SHK1" s="332"/>
      <c r="SHL1" s="332"/>
      <c r="SHM1" s="332"/>
      <c r="SHN1" s="332"/>
      <c r="SHO1" s="332"/>
      <c r="SHP1" s="332"/>
      <c r="SHQ1" s="332"/>
      <c r="SHR1" s="332"/>
      <c r="SHS1" s="332"/>
      <c r="SHT1" s="332"/>
      <c r="SHU1" s="331"/>
      <c r="SHV1" s="332"/>
      <c r="SHW1" s="332"/>
      <c r="SHX1" s="332"/>
      <c r="SHY1" s="332"/>
      <c r="SHZ1" s="332"/>
      <c r="SIA1" s="332"/>
      <c r="SIB1" s="332"/>
      <c r="SIC1" s="332"/>
      <c r="SID1" s="332"/>
      <c r="SIE1" s="332"/>
      <c r="SIF1" s="332"/>
      <c r="SIG1" s="332"/>
      <c r="SIH1" s="332"/>
      <c r="SII1" s="332"/>
      <c r="SIJ1" s="332"/>
      <c r="SIK1" s="331"/>
      <c r="SIL1" s="332"/>
      <c r="SIM1" s="332"/>
      <c r="SIN1" s="332"/>
      <c r="SIO1" s="332"/>
      <c r="SIP1" s="332"/>
      <c r="SIQ1" s="332"/>
      <c r="SIR1" s="332"/>
      <c r="SIS1" s="332"/>
      <c r="SIT1" s="332"/>
      <c r="SIU1" s="332"/>
      <c r="SIV1" s="332"/>
      <c r="SIW1" s="332"/>
      <c r="SIX1" s="332"/>
      <c r="SIY1" s="332"/>
      <c r="SIZ1" s="332"/>
      <c r="SJA1" s="331"/>
      <c r="SJB1" s="332"/>
      <c r="SJC1" s="332"/>
      <c r="SJD1" s="332"/>
      <c r="SJE1" s="332"/>
      <c r="SJF1" s="332"/>
      <c r="SJG1" s="332"/>
      <c r="SJH1" s="332"/>
      <c r="SJI1" s="332"/>
      <c r="SJJ1" s="332"/>
      <c r="SJK1" s="332"/>
      <c r="SJL1" s="332"/>
      <c r="SJM1" s="332"/>
      <c r="SJN1" s="332"/>
      <c r="SJO1" s="332"/>
      <c r="SJP1" s="332"/>
      <c r="SJQ1" s="331"/>
      <c r="SJR1" s="332"/>
      <c r="SJS1" s="332"/>
      <c r="SJT1" s="332"/>
      <c r="SJU1" s="332"/>
      <c r="SJV1" s="332"/>
      <c r="SJW1" s="332"/>
      <c r="SJX1" s="332"/>
      <c r="SJY1" s="332"/>
      <c r="SJZ1" s="332"/>
      <c r="SKA1" s="332"/>
      <c r="SKB1" s="332"/>
      <c r="SKC1" s="332"/>
      <c r="SKD1" s="332"/>
      <c r="SKE1" s="332"/>
      <c r="SKF1" s="332"/>
      <c r="SKG1" s="331"/>
      <c r="SKH1" s="332"/>
      <c r="SKI1" s="332"/>
      <c r="SKJ1" s="332"/>
      <c r="SKK1" s="332"/>
      <c r="SKL1" s="332"/>
      <c r="SKM1" s="332"/>
      <c r="SKN1" s="332"/>
      <c r="SKO1" s="332"/>
      <c r="SKP1" s="332"/>
      <c r="SKQ1" s="332"/>
      <c r="SKR1" s="332"/>
      <c r="SKS1" s="332"/>
      <c r="SKT1" s="332"/>
      <c r="SKU1" s="332"/>
      <c r="SKV1" s="332"/>
      <c r="SKW1" s="331"/>
      <c r="SKX1" s="332"/>
      <c r="SKY1" s="332"/>
      <c r="SKZ1" s="332"/>
      <c r="SLA1" s="332"/>
      <c r="SLB1" s="332"/>
      <c r="SLC1" s="332"/>
      <c r="SLD1" s="332"/>
      <c r="SLE1" s="332"/>
      <c r="SLF1" s="332"/>
      <c r="SLG1" s="332"/>
      <c r="SLH1" s="332"/>
      <c r="SLI1" s="332"/>
      <c r="SLJ1" s="332"/>
      <c r="SLK1" s="332"/>
      <c r="SLL1" s="332"/>
      <c r="SLM1" s="331"/>
      <c r="SLN1" s="332"/>
      <c r="SLO1" s="332"/>
      <c r="SLP1" s="332"/>
      <c r="SLQ1" s="332"/>
      <c r="SLR1" s="332"/>
      <c r="SLS1" s="332"/>
      <c r="SLT1" s="332"/>
      <c r="SLU1" s="332"/>
      <c r="SLV1" s="332"/>
      <c r="SLW1" s="332"/>
      <c r="SLX1" s="332"/>
      <c r="SLY1" s="332"/>
      <c r="SLZ1" s="332"/>
      <c r="SMA1" s="332"/>
      <c r="SMB1" s="332"/>
      <c r="SMC1" s="331"/>
      <c r="SMD1" s="332"/>
      <c r="SME1" s="332"/>
      <c r="SMF1" s="332"/>
      <c r="SMG1" s="332"/>
      <c r="SMH1" s="332"/>
      <c r="SMI1" s="332"/>
      <c r="SMJ1" s="332"/>
      <c r="SMK1" s="332"/>
      <c r="SML1" s="332"/>
      <c r="SMM1" s="332"/>
      <c r="SMN1" s="332"/>
      <c r="SMO1" s="332"/>
      <c r="SMP1" s="332"/>
      <c r="SMQ1" s="332"/>
      <c r="SMR1" s="332"/>
      <c r="SMS1" s="331"/>
      <c r="SMT1" s="332"/>
      <c r="SMU1" s="332"/>
      <c r="SMV1" s="332"/>
      <c r="SMW1" s="332"/>
      <c r="SMX1" s="332"/>
      <c r="SMY1" s="332"/>
      <c r="SMZ1" s="332"/>
      <c r="SNA1" s="332"/>
      <c r="SNB1" s="332"/>
      <c r="SNC1" s="332"/>
      <c r="SND1" s="332"/>
      <c r="SNE1" s="332"/>
      <c r="SNF1" s="332"/>
      <c r="SNG1" s="332"/>
      <c r="SNH1" s="332"/>
      <c r="SNI1" s="331"/>
      <c r="SNJ1" s="332"/>
      <c r="SNK1" s="332"/>
      <c r="SNL1" s="332"/>
      <c r="SNM1" s="332"/>
      <c r="SNN1" s="332"/>
      <c r="SNO1" s="332"/>
      <c r="SNP1" s="332"/>
      <c r="SNQ1" s="332"/>
      <c r="SNR1" s="332"/>
      <c r="SNS1" s="332"/>
      <c r="SNT1" s="332"/>
      <c r="SNU1" s="332"/>
      <c r="SNV1" s="332"/>
      <c r="SNW1" s="332"/>
      <c r="SNX1" s="332"/>
      <c r="SNY1" s="331"/>
      <c r="SNZ1" s="332"/>
      <c r="SOA1" s="332"/>
      <c r="SOB1" s="332"/>
      <c r="SOC1" s="332"/>
      <c r="SOD1" s="332"/>
      <c r="SOE1" s="332"/>
      <c r="SOF1" s="332"/>
      <c r="SOG1" s="332"/>
      <c r="SOH1" s="332"/>
      <c r="SOI1" s="332"/>
      <c r="SOJ1" s="332"/>
      <c r="SOK1" s="332"/>
      <c r="SOL1" s="332"/>
      <c r="SOM1" s="332"/>
      <c r="SON1" s="332"/>
      <c r="SOO1" s="331"/>
      <c r="SOP1" s="332"/>
      <c r="SOQ1" s="332"/>
      <c r="SOR1" s="332"/>
      <c r="SOS1" s="332"/>
      <c r="SOT1" s="332"/>
      <c r="SOU1" s="332"/>
      <c r="SOV1" s="332"/>
      <c r="SOW1" s="332"/>
      <c r="SOX1" s="332"/>
      <c r="SOY1" s="332"/>
      <c r="SOZ1" s="332"/>
      <c r="SPA1" s="332"/>
      <c r="SPB1" s="332"/>
      <c r="SPC1" s="332"/>
      <c r="SPD1" s="332"/>
      <c r="SPE1" s="331"/>
      <c r="SPF1" s="332"/>
      <c r="SPG1" s="332"/>
      <c r="SPH1" s="332"/>
      <c r="SPI1" s="332"/>
      <c r="SPJ1" s="332"/>
      <c r="SPK1" s="332"/>
      <c r="SPL1" s="332"/>
      <c r="SPM1" s="332"/>
      <c r="SPN1" s="332"/>
      <c r="SPO1" s="332"/>
      <c r="SPP1" s="332"/>
      <c r="SPQ1" s="332"/>
      <c r="SPR1" s="332"/>
      <c r="SPS1" s="332"/>
      <c r="SPT1" s="332"/>
      <c r="SPU1" s="331"/>
      <c r="SPV1" s="332"/>
      <c r="SPW1" s="332"/>
      <c r="SPX1" s="332"/>
      <c r="SPY1" s="332"/>
      <c r="SPZ1" s="332"/>
      <c r="SQA1" s="332"/>
      <c r="SQB1" s="332"/>
      <c r="SQC1" s="332"/>
      <c r="SQD1" s="332"/>
      <c r="SQE1" s="332"/>
      <c r="SQF1" s="332"/>
      <c r="SQG1" s="332"/>
      <c r="SQH1" s="332"/>
      <c r="SQI1" s="332"/>
      <c r="SQJ1" s="332"/>
      <c r="SQK1" s="331"/>
      <c r="SQL1" s="332"/>
      <c r="SQM1" s="332"/>
      <c r="SQN1" s="332"/>
      <c r="SQO1" s="332"/>
      <c r="SQP1" s="332"/>
      <c r="SQQ1" s="332"/>
      <c r="SQR1" s="332"/>
      <c r="SQS1" s="332"/>
      <c r="SQT1" s="332"/>
      <c r="SQU1" s="332"/>
      <c r="SQV1" s="332"/>
      <c r="SQW1" s="332"/>
      <c r="SQX1" s="332"/>
      <c r="SQY1" s="332"/>
      <c r="SQZ1" s="332"/>
      <c r="SRA1" s="331"/>
      <c r="SRB1" s="332"/>
      <c r="SRC1" s="332"/>
      <c r="SRD1" s="332"/>
      <c r="SRE1" s="332"/>
      <c r="SRF1" s="332"/>
      <c r="SRG1" s="332"/>
      <c r="SRH1" s="332"/>
      <c r="SRI1" s="332"/>
      <c r="SRJ1" s="332"/>
      <c r="SRK1" s="332"/>
      <c r="SRL1" s="332"/>
      <c r="SRM1" s="332"/>
      <c r="SRN1" s="332"/>
      <c r="SRO1" s="332"/>
      <c r="SRP1" s="332"/>
      <c r="SRQ1" s="331"/>
      <c r="SRR1" s="332"/>
      <c r="SRS1" s="332"/>
      <c r="SRT1" s="332"/>
      <c r="SRU1" s="332"/>
      <c r="SRV1" s="332"/>
      <c r="SRW1" s="332"/>
      <c r="SRX1" s="332"/>
      <c r="SRY1" s="332"/>
      <c r="SRZ1" s="332"/>
      <c r="SSA1" s="332"/>
      <c r="SSB1" s="332"/>
      <c r="SSC1" s="332"/>
      <c r="SSD1" s="332"/>
      <c r="SSE1" s="332"/>
      <c r="SSF1" s="332"/>
      <c r="SSG1" s="331"/>
      <c r="SSH1" s="332"/>
      <c r="SSI1" s="332"/>
      <c r="SSJ1" s="332"/>
      <c r="SSK1" s="332"/>
      <c r="SSL1" s="332"/>
      <c r="SSM1" s="332"/>
      <c r="SSN1" s="332"/>
      <c r="SSO1" s="332"/>
      <c r="SSP1" s="332"/>
      <c r="SSQ1" s="332"/>
      <c r="SSR1" s="332"/>
      <c r="SSS1" s="332"/>
      <c r="SST1" s="332"/>
      <c r="SSU1" s="332"/>
      <c r="SSV1" s="332"/>
      <c r="SSW1" s="331"/>
      <c r="SSX1" s="332"/>
      <c r="SSY1" s="332"/>
      <c r="SSZ1" s="332"/>
      <c r="STA1" s="332"/>
      <c r="STB1" s="332"/>
      <c r="STC1" s="332"/>
      <c r="STD1" s="332"/>
      <c r="STE1" s="332"/>
      <c r="STF1" s="332"/>
      <c r="STG1" s="332"/>
      <c r="STH1" s="332"/>
      <c r="STI1" s="332"/>
      <c r="STJ1" s="332"/>
      <c r="STK1" s="332"/>
      <c r="STL1" s="332"/>
      <c r="STM1" s="331"/>
      <c r="STN1" s="332"/>
      <c r="STO1" s="332"/>
      <c r="STP1" s="332"/>
      <c r="STQ1" s="332"/>
      <c r="STR1" s="332"/>
      <c r="STS1" s="332"/>
      <c r="STT1" s="332"/>
      <c r="STU1" s="332"/>
      <c r="STV1" s="332"/>
      <c r="STW1" s="332"/>
      <c r="STX1" s="332"/>
      <c r="STY1" s="332"/>
      <c r="STZ1" s="332"/>
      <c r="SUA1" s="332"/>
      <c r="SUB1" s="332"/>
      <c r="SUC1" s="331"/>
      <c r="SUD1" s="332"/>
      <c r="SUE1" s="332"/>
      <c r="SUF1" s="332"/>
      <c r="SUG1" s="332"/>
      <c r="SUH1" s="332"/>
      <c r="SUI1" s="332"/>
      <c r="SUJ1" s="332"/>
      <c r="SUK1" s="332"/>
      <c r="SUL1" s="332"/>
      <c r="SUM1" s="332"/>
      <c r="SUN1" s="332"/>
      <c r="SUO1" s="332"/>
      <c r="SUP1" s="332"/>
      <c r="SUQ1" s="332"/>
      <c r="SUR1" s="332"/>
      <c r="SUS1" s="331"/>
      <c r="SUT1" s="332"/>
      <c r="SUU1" s="332"/>
      <c r="SUV1" s="332"/>
      <c r="SUW1" s="332"/>
      <c r="SUX1" s="332"/>
      <c r="SUY1" s="332"/>
      <c r="SUZ1" s="332"/>
      <c r="SVA1" s="332"/>
      <c r="SVB1" s="332"/>
      <c r="SVC1" s="332"/>
      <c r="SVD1" s="332"/>
      <c r="SVE1" s="332"/>
      <c r="SVF1" s="332"/>
      <c r="SVG1" s="332"/>
      <c r="SVH1" s="332"/>
      <c r="SVI1" s="331"/>
      <c r="SVJ1" s="332"/>
      <c r="SVK1" s="332"/>
      <c r="SVL1" s="332"/>
      <c r="SVM1" s="332"/>
      <c r="SVN1" s="332"/>
      <c r="SVO1" s="332"/>
      <c r="SVP1" s="332"/>
      <c r="SVQ1" s="332"/>
      <c r="SVR1" s="332"/>
      <c r="SVS1" s="332"/>
      <c r="SVT1" s="332"/>
      <c r="SVU1" s="332"/>
      <c r="SVV1" s="332"/>
      <c r="SVW1" s="332"/>
      <c r="SVX1" s="332"/>
      <c r="SVY1" s="331"/>
      <c r="SVZ1" s="332"/>
      <c r="SWA1" s="332"/>
      <c r="SWB1" s="332"/>
      <c r="SWC1" s="332"/>
      <c r="SWD1" s="332"/>
      <c r="SWE1" s="332"/>
      <c r="SWF1" s="332"/>
      <c r="SWG1" s="332"/>
      <c r="SWH1" s="332"/>
      <c r="SWI1" s="332"/>
      <c r="SWJ1" s="332"/>
      <c r="SWK1" s="332"/>
      <c r="SWL1" s="332"/>
      <c r="SWM1" s="332"/>
      <c r="SWN1" s="332"/>
      <c r="SWO1" s="331"/>
      <c r="SWP1" s="332"/>
      <c r="SWQ1" s="332"/>
      <c r="SWR1" s="332"/>
      <c r="SWS1" s="332"/>
      <c r="SWT1" s="332"/>
      <c r="SWU1" s="332"/>
      <c r="SWV1" s="332"/>
      <c r="SWW1" s="332"/>
      <c r="SWX1" s="332"/>
      <c r="SWY1" s="332"/>
      <c r="SWZ1" s="332"/>
      <c r="SXA1" s="332"/>
      <c r="SXB1" s="332"/>
      <c r="SXC1" s="332"/>
      <c r="SXD1" s="332"/>
      <c r="SXE1" s="331"/>
      <c r="SXF1" s="332"/>
      <c r="SXG1" s="332"/>
      <c r="SXH1" s="332"/>
      <c r="SXI1" s="332"/>
      <c r="SXJ1" s="332"/>
      <c r="SXK1" s="332"/>
      <c r="SXL1" s="332"/>
      <c r="SXM1" s="332"/>
      <c r="SXN1" s="332"/>
      <c r="SXO1" s="332"/>
      <c r="SXP1" s="332"/>
      <c r="SXQ1" s="332"/>
      <c r="SXR1" s="332"/>
      <c r="SXS1" s="332"/>
      <c r="SXT1" s="332"/>
      <c r="SXU1" s="331"/>
      <c r="SXV1" s="332"/>
      <c r="SXW1" s="332"/>
      <c r="SXX1" s="332"/>
      <c r="SXY1" s="332"/>
      <c r="SXZ1" s="332"/>
      <c r="SYA1" s="332"/>
      <c r="SYB1" s="332"/>
      <c r="SYC1" s="332"/>
      <c r="SYD1" s="332"/>
      <c r="SYE1" s="332"/>
      <c r="SYF1" s="332"/>
      <c r="SYG1" s="332"/>
      <c r="SYH1" s="332"/>
      <c r="SYI1" s="332"/>
      <c r="SYJ1" s="332"/>
      <c r="SYK1" s="331"/>
      <c r="SYL1" s="332"/>
      <c r="SYM1" s="332"/>
      <c r="SYN1" s="332"/>
      <c r="SYO1" s="332"/>
      <c r="SYP1" s="332"/>
      <c r="SYQ1" s="332"/>
      <c r="SYR1" s="332"/>
      <c r="SYS1" s="332"/>
      <c r="SYT1" s="332"/>
      <c r="SYU1" s="332"/>
      <c r="SYV1" s="332"/>
      <c r="SYW1" s="332"/>
      <c r="SYX1" s="332"/>
      <c r="SYY1" s="332"/>
      <c r="SYZ1" s="332"/>
      <c r="SZA1" s="331"/>
      <c r="SZB1" s="332"/>
      <c r="SZC1" s="332"/>
      <c r="SZD1" s="332"/>
      <c r="SZE1" s="332"/>
      <c r="SZF1" s="332"/>
      <c r="SZG1" s="332"/>
      <c r="SZH1" s="332"/>
      <c r="SZI1" s="332"/>
      <c r="SZJ1" s="332"/>
      <c r="SZK1" s="332"/>
      <c r="SZL1" s="332"/>
      <c r="SZM1" s="332"/>
      <c r="SZN1" s="332"/>
      <c r="SZO1" s="332"/>
      <c r="SZP1" s="332"/>
      <c r="SZQ1" s="331"/>
      <c r="SZR1" s="332"/>
      <c r="SZS1" s="332"/>
      <c r="SZT1" s="332"/>
      <c r="SZU1" s="332"/>
      <c r="SZV1" s="332"/>
      <c r="SZW1" s="332"/>
      <c r="SZX1" s="332"/>
      <c r="SZY1" s="332"/>
      <c r="SZZ1" s="332"/>
      <c r="TAA1" s="332"/>
      <c r="TAB1" s="332"/>
      <c r="TAC1" s="332"/>
      <c r="TAD1" s="332"/>
      <c r="TAE1" s="332"/>
      <c r="TAF1" s="332"/>
      <c r="TAG1" s="331"/>
      <c r="TAH1" s="332"/>
      <c r="TAI1" s="332"/>
      <c r="TAJ1" s="332"/>
      <c r="TAK1" s="332"/>
      <c r="TAL1" s="332"/>
      <c r="TAM1" s="332"/>
      <c r="TAN1" s="332"/>
      <c r="TAO1" s="332"/>
      <c r="TAP1" s="332"/>
      <c r="TAQ1" s="332"/>
      <c r="TAR1" s="332"/>
      <c r="TAS1" s="332"/>
      <c r="TAT1" s="332"/>
      <c r="TAU1" s="332"/>
      <c r="TAV1" s="332"/>
      <c r="TAW1" s="331"/>
      <c r="TAX1" s="332"/>
      <c r="TAY1" s="332"/>
      <c r="TAZ1" s="332"/>
      <c r="TBA1" s="332"/>
      <c r="TBB1" s="332"/>
      <c r="TBC1" s="332"/>
      <c r="TBD1" s="332"/>
      <c r="TBE1" s="332"/>
      <c r="TBF1" s="332"/>
      <c r="TBG1" s="332"/>
      <c r="TBH1" s="332"/>
      <c r="TBI1" s="332"/>
      <c r="TBJ1" s="332"/>
      <c r="TBK1" s="332"/>
      <c r="TBL1" s="332"/>
      <c r="TBM1" s="331"/>
      <c r="TBN1" s="332"/>
      <c r="TBO1" s="332"/>
      <c r="TBP1" s="332"/>
      <c r="TBQ1" s="332"/>
      <c r="TBR1" s="332"/>
      <c r="TBS1" s="332"/>
      <c r="TBT1" s="332"/>
      <c r="TBU1" s="332"/>
      <c r="TBV1" s="332"/>
      <c r="TBW1" s="332"/>
      <c r="TBX1" s="332"/>
      <c r="TBY1" s="332"/>
      <c r="TBZ1" s="332"/>
      <c r="TCA1" s="332"/>
      <c r="TCB1" s="332"/>
      <c r="TCC1" s="331"/>
      <c r="TCD1" s="332"/>
      <c r="TCE1" s="332"/>
      <c r="TCF1" s="332"/>
      <c r="TCG1" s="332"/>
      <c r="TCH1" s="332"/>
      <c r="TCI1" s="332"/>
      <c r="TCJ1" s="332"/>
      <c r="TCK1" s="332"/>
      <c r="TCL1" s="332"/>
      <c r="TCM1" s="332"/>
      <c r="TCN1" s="332"/>
      <c r="TCO1" s="332"/>
      <c r="TCP1" s="332"/>
      <c r="TCQ1" s="332"/>
      <c r="TCR1" s="332"/>
      <c r="TCS1" s="331"/>
      <c r="TCT1" s="332"/>
      <c r="TCU1" s="332"/>
      <c r="TCV1" s="332"/>
      <c r="TCW1" s="332"/>
      <c r="TCX1" s="332"/>
      <c r="TCY1" s="332"/>
      <c r="TCZ1" s="332"/>
      <c r="TDA1" s="332"/>
      <c r="TDB1" s="332"/>
      <c r="TDC1" s="332"/>
      <c r="TDD1" s="332"/>
      <c r="TDE1" s="332"/>
      <c r="TDF1" s="332"/>
      <c r="TDG1" s="332"/>
      <c r="TDH1" s="332"/>
      <c r="TDI1" s="331"/>
      <c r="TDJ1" s="332"/>
      <c r="TDK1" s="332"/>
      <c r="TDL1" s="332"/>
      <c r="TDM1" s="332"/>
      <c r="TDN1" s="332"/>
      <c r="TDO1" s="332"/>
      <c r="TDP1" s="332"/>
      <c r="TDQ1" s="332"/>
      <c r="TDR1" s="332"/>
      <c r="TDS1" s="332"/>
      <c r="TDT1" s="332"/>
      <c r="TDU1" s="332"/>
      <c r="TDV1" s="332"/>
      <c r="TDW1" s="332"/>
      <c r="TDX1" s="332"/>
      <c r="TDY1" s="331"/>
      <c r="TDZ1" s="332"/>
      <c r="TEA1" s="332"/>
      <c r="TEB1" s="332"/>
      <c r="TEC1" s="332"/>
      <c r="TED1" s="332"/>
      <c r="TEE1" s="332"/>
      <c r="TEF1" s="332"/>
      <c r="TEG1" s="332"/>
      <c r="TEH1" s="332"/>
      <c r="TEI1" s="332"/>
      <c r="TEJ1" s="332"/>
      <c r="TEK1" s="332"/>
      <c r="TEL1" s="332"/>
      <c r="TEM1" s="332"/>
      <c r="TEN1" s="332"/>
      <c r="TEO1" s="331"/>
      <c r="TEP1" s="332"/>
      <c r="TEQ1" s="332"/>
      <c r="TER1" s="332"/>
      <c r="TES1" s="332"/>
      <c r="TET1" s="332"/>
      <c r="TEU1" s="332"/>
      <c r="TEV1" s="332"/>
      <c r="TEW1" s="332"/>
      <c r="TEX1" s="332"/>
      <c r="TEY1" s="332"/>
      <c r="TEZ1" s="332"/>
      <c r="TFA1" s="332"/>
      <c r="TFB1" s="332"/>
      <c r="TFC1" s="332"/>
      <c r="TFD1" s="332"/>
      <c r="TFE1" s="331"/>
      <c r="TFF1" s="332"/>
      <c r="TFG1" s="332"/>
      <c r="TFH1" s="332"/>
      <c r="TFI1" s="332"/>
      <c r="TFJ1" s="332"/>
      <c r="TFK1" s="332"/>
      <c r="TFL1" s="332"/>
      <c r="TFM1" s="332"/>
      <c r="TFN1" s="332"/>
      <c r="TFO1" s="332"/>
      <c r="TFP1" s="332"/>
      <c r="TFQ1" s="332"/>
      <c r="TFR1" s="332"/>
      <c r="TFS1" s="332"/>
      <c r="TFT1" s="332"/>
      <c r="TFU1" s="331"/>
      <c r="TFV1" s="332"/>
      <c r="TFW1" s="332"/>
      <c r="TFX1" s="332"/>
      <c r="TFY1" s="332"/>
      <c r="TFZ1" s="332"/>
      <c r="TGA1" s="332"/>
      <c r="TGB1" s="332"/>
      <c r="TGC1" s="332"/>
      <c r="TGD1" s="332"/>
      <c r="TGE1" s="332"/>
      <c r="TGF1" s="332"/>
      <c r="TGG1" s="332"/>
      <c r="TGH1" s="332"/>
      <c r="TGI1" s="332"/>
      <c r="TGJ1" s="332"/>
      <c r="TGK1" s="331"/>
      <c r="TGL1" s="332"/>
      <c r="TGM1" s="332"/>
      <c r="TGN1" s="332"/>
      <c r="TGO1" s="332"/>
      <c r="TGP1" s="332"/>
      <c r="TGQ1" s="332"/>
      <c r="TGR1" s="332"/>
      <c r="TGS1" s="332"/>
      <c r="TGT1" s="332"/>
      <c r="TGU1" s="332"/>
      <c r="TGV1" s="332"/>
      <c r="TGW1" s="332"/>
      <c r="TGX1" s="332"/>
      <c r="TGY1" s="332"/>
      <c r="TGZ1" s="332"/>
      <c r="THA1" s="331"/>
      <c r="THB1" s="332"/>
      <c r="THC1" s="332"/>
      <c r="THD1" s="332"/>
      <c r="THE1" s="332"/>
      <c r="THF1" s="332"/>
      <c r="THG1" s="332"/>
      <c r="THH1" s="332"/>
      <c r="THI1" s="332"/>
      <c r="THJ1" s="332"/>
      <c r="THK1" s="332"/>
      <c r="THL1" s="332"/>
      <c r="THM1" s="332"/>
      <c r="THN1" s="332"/>
      <c r="THO1" s="332"/>
      <c r="THP1" s="332"/>
      <c r="THQ1" s="331"/>
      <c r="THR1" s="332"/>
      <c r="THS1" s="332"/>
      <c r="THT1" s="332"/>
      <c r="THU1" s="332"/>
      <c r="THV1" s="332"/>
      <c r="THW1" s="332"/>
      <c r="THX1" s="332"/>
      <c r="THY1" s="332"/>
      <c r="THZ1" s="332"/>
      <c r="TIA1" s="332"/>
      <c r="TIB1" s="332"/>
      <c r="TIC1" s="332"/>
      <c r="TID1" s="332"/>
      <c r="TIE1" s="332"/>
      <c r="TIF1" s="332"/>
      <c r="TIG1" s="331"/>
      <c r="TIH1" s="332"/>
      <c r="TII1" s="332"/>
      <c r="TIJ1" s="332"/>
      <c r="TIK1" s="332"/>
      <c r="TIL1" s="332"/>
      <c r="TIM1" s="332"/>
      <c r="TIN1" s="332"/>
      <c r="TIO1" s="332"/>
      <c r="TIP1" s="332"/>
      <c r="TIQ1" s="332"/>
      <c r="TIR1" s="332"/>
      <c r="TIS1" s="332"/>
      <c r="TIT1" s="332"/>
      <c r="TIU1" s="332"/>
      <c r="TIV1" s="332"/>
      <c r="TIW1" s="331"/>
      <c r="TIX1" s="332"/>
      <c r="TIY1" s="332"/>
      <c r="TIZ1" s="332"/>
      <c r="TJA1" s="332"/>
      <c r="TJB1" s="332"/>
      <c r="TJC1" s="332"/>
      <c r="TJD1" s="332"/>
      <c r="TJE1" s="332"/>
      <c r="TJF1" s="332"/>
      <c r="TJG1" s="332"/>
      <c r="TJH1" s="332"/>
      <c r="TJI1" s="332"/>
      <c r="TJJ1" s="332"/>
      <c r="TJK1" s="332"/>
      <c r="TJL1" s="332"/>
      <c r="TJM1" s="331"/>
      <c r="TJN1" s="332"/>
      <c r="TJO1" s="332"/>
      <c r="TJP1" s="332"/>
      <c r="TJQ1" s="332"/>
      <c r="TJR1" s="332"/>
      <c r="TJS1" s="332"/>
      <c r="TJT1" s="332"/>
      <c r="TJU1" s="332"/>
      <c r="TJV1" s="332"/>
      <c r="TJW1" s="332"/>
      <c r="TJX1" s="332"/>
      <c r="TJY1" s="332"/>
      <c r="TJZ1" s="332"/>
      <c r="TKA1" s="332"/>
      <c r="TKB1" s="332"/>
      <c r="TKC1" s="331"/>
      <c r="TKD1" s="332"/>
      <c r="TKE1" s="332"/>
      <c r="TKF1" s="332"/>
      <c r="TKG1" s="332"/>
      <c r="TKH1" s="332"/>
      <c r="TKI1" s="332"/>
      <c r="TKJ1" s="332"/>
      <c r="TKK1" s="332"/>
      <c r="TKL1" s="332"/>
      <c r="TKM1" s="332"/>
      <c r="TKN1" s="332"/>
      <c r="TKO1" s="332"/>
      <c r="TKP1" s="332"/>
      <c r="TKQ1" s="332"/>
      <c r="TKR1" s="332"/>
      <c r="TKS1" s="331"/>
      <c r="TKT1" s="332"/>
      <c r="TKU1" s="332"/>
      <c r="TKV1" s="332"/>
      <c r="TKW1" s="332"/>
      <c r="TKX1" s="332"/>
      <c r="TKY1" s="332"/>
      <c r="TKZ1" s="332"/>
      <c r="TLA1" s="332"/>
      <c r="TLB1" s="332"/>
      <c r="TLC1" s="332"/>
      <c r="TLD1" s="332"/>
      <c r="TLE1" s="332"/>
      <c r="TLF1" s="332"/>
      <c r="TLG1" s="332"/>
      <c r="TLH1" s="332"/>
      <c r="TLI1" s="331"/>
      <c r="TLJ1" s="332"/>
      <c r="TLK1" s="332"/>
      <c r="TLL1" s="332"/>
      <c r="TLM1" s="332"/>
      <c r="TLN1" s="332"/>
      <c r="TLO1" s="332"/>
      <c r="TLP1" s="332"/>
      <c r="TLQ1" s="332"/>
      <c r="TLR1" s="332"/>
      <c r="TLS1" s="332"/>
      <c r="TLT1" s="332"/>
      <c r="TLU1" s="332"/>
      <c r="TLV1" s="332"/>
      <c r="TLW1" s="332"/>
      <c r="TLX1" s="332"/>
      <c r="TLY1" s="331"/>
      <c r="TLZ1" s="332"/>
      <c r="TMA1" s="332"/>
      <c r="TMB1" s="332"/>
      <c r="TMC1" s="332"/>
      <c r="TMD1" s="332"/>
      <c r="TME1" s="332"/>
      <c r="TMF1" s="332"/>
      <c r="TMG1" s="332"/>
      <c r="TMH1" s="332"/>
      <c r="TMI1" s="332"/>
      <c r="TMJ1" s="332"/>
      <c r="TMK1" s="332"/>
      <c r="TML1" s="332"/>
      <c r="TMM1" s="332"/>
      <c r="TMN1" s="332"/>
      <c r="TMO1" s="331"/>
      <c r="TMP1" s="332"/>
      <c r="TMQ1" s="332"/>
      <c r="TMR1" s="332"/>
      <c r="TMS1" s="332"/>
      <c r="TMT1" s="332"/>
      <c r="TMU1" s="332"/>
      <c r="TMV1" s="332"/>
      <c r="TMW1" s="332"/>
      <c r="TMX1" s="332"/>
      <c r="TMY1" s="332"/>
      <c r="TMZ1" s="332"/>
      <c r="TNA1" s="332"/>
      <c r="TNB1" s="332"/>
      <c r="TNC1" s="332"/>
      <c r="TND1" s="332"/>
      <c r="TNE1" s="331"/>
      <c r="TNF1" s="332"/>
      <c r="TNG1" s="332"/>
      <c r="TNH1" s="332"/>
      <c r="TNI1" s="332"/>
      <c r="TNJ1" s="332"/>
      <c r="TNK1" s="332"/>
      <c r="TNL1" s="332"/>
      <c r="TNM1" s="332"/>
      <c r="TNN1" s="332"/>
      <c r="TNO1" s="332"/>
      <c r="TNP1" s="332"/>
      <c r="TNQ1" s="332"/>
      <c r="TNR1" s="332"/>
      <c r="TNS1" s="332"/>
      <c r="TNT1" s="332"/>
      <c r="TNU1" s="331"/>
      <c r="TNV1" s="332"/>
      <c r="TNW1" s="332"/>
      <c r="TNX1" s="332"/>
      <c r="TNY1" s="332"/>
      <c r="TNZ1" s="332"/>
      <c r="TOA1" s="332"/>
      <c r="TOB1" s="332"/>
      <c r="TOC1" s="332"/>
      <c r="TOD1" s="332"/>
      <c r="TOE1" s="332"/>
      <c r="TOF1" s="332"/>
      <c r="TOG1" s="332"/>
      <c r="TOH1" s="332"/>
      <c r="TOI1" s="332"/>
      <c r="TOJ1" s="332"/>
      <c r="TOK1" s="331"/>
      <c r="TOL1" s="332"/>
      <c r="TOM1" s="332"/>
      <c r="TON1" s="332"/>
      <c r="TOO1" s="332"/>
      <c r="TOP1" s="332"/>
      <c r="TOQ1" s="332"/>
      <c r="TOR1" s="332"/>
      <c r="TOS1" s="332"/>
      <c r="TOT1" s="332"/>
      <c r="TOU1" s="332"/>
      <c r="TOV1" s="332"/>
      <c r="TOW1" s="332"/>
      <c r="TOX1" s="332"/>
      <c r="TOY1" s="332"/>
      <c r="TOZ1" s="332"/>
      <c r="TPA1" s="331"/>
      <c r="TPB1" s="332"/>
      <c r="TPC1" s="332"/>
      <c r="TPD1" s="332"/>
      <c r="TPE1" s="332"/>
      <c r="TPF1" s="332"/>
      <c r="TPG1" s="332"/>
      <c r="TPH1" s="332"/>
      <c r="TPI1" s="332"/>
      <c r="TPJ1" s="332"/>
      <c r="TPK1" s="332"/>
      <c r="TPL1" s="332"/>
      <c r="TPM1" s="332"/>
      <c r="TPN1" s="332"/>
      <c r="TPO1" s="332"/>
      <c r="TPP1" s="332"/>
      <c r="TPQ1" s="331"/>
      <c r="TPR1" s="332"/>
      <c r="TPS1" s="332"/>
      <c r="TPT1" s="332"/>
      <c r="TPU1" s="332"/>
      <c r="TPV1" s="332"/>
      <c r="TPW1" s="332"/>
      <c r="TPX1" s="332"/>
      <c r="TPY1" s="332"/>
      <c r="TPZ1" s="332"/>
      <c r="TQA1" s="332"/>
      <c r="TQB1" s="332"/>
      <c r="TQC1" s="332"/>
      <c r="TQD1" s="332"/>
      <c r="TQE1" s="332"/>
      <c r="TQF1" s="332"/>
      <c r="TQG1" s="331"/>
      <c r="TQH1" s="332"/>
      <c r="TQI1" s="332"/>
      <c r="TQJ1" s="332"/>
      <c r="TQK1" s="332"/>
      <c r="TQL1" s="332"/>
      <c r="TQM1" s="332"/>
      <c r="TQN1" s="332"/>
      <c r="TQO1" s="332"/>
      <c r="TQP1" s="332"/>
      <c r="TQQ1" s="332"/>
      <c r="TQR1" s="332"/>
      <c r="TQS1" s="332"/>
      <c r="TQT1" s="332"/>
      <c r="TQU1" s="332"/>
      <c r="TQV1" s="332"/>
      <c r="TQW1" s="331"/>
      <c r="TQX1" s="332"/>
      <c r="TQY1" s="332"/>
      <c r="TQZ1" s="332"/>
      <c r="TRA1" s="332"/>
      <c r="TRB1" s="332"/>
      <c r="TRC1" s="332"/>
      <c r="TRD1" s="332"/>
      <c r="TRE1" s="332"/>
      <c r="TRF1" s="332"/>
      <c r="TRG1" s="332"/>
      <c r="TRH1" s="332"/>
      <c r="TRI1" s="332"/>
      <c r="TRJ1" s="332"/>
      <c r="TRK1" s="332"/>
      <c r="TRL1" s="332"/>
      <c r="TRM1" s="331"/>
      <c r="TRN1" s="332"/>
      <c r="TRO1" s="332"/>
      <c r="TRP1" s="332"/>
      <c r="TRQ1" s="332"/>
      <c r="TRR1" s="332"/>
      <c r="TRS1" s="332"/>
      <c r="TRT1" s="332"/>
      <c r="TRU1" s="332"/>
      <c r="TRV1" s="332"/>
      <c r="TRW1" s="332"/>
      <c r="TRX1" s="332"/>
      <c r="TRY1" s="332"/>
      <c r="TRZ1" s="332"/>
      <c r="TSA1" s="332"/>
      <c r="TSB1" s="332"/>
      <c r="TSC1" s="331"/>
      <c r="TSD1" s="332"/>
      <c r="TSE1" s="332"/>
      <c r="TSF1" s="332"/>
      <c r="TSG1" s="332"/>
      <c r="TSH1" s="332"/>
      <c r="TSI1" s="332"/>
      <c r="TSJ1" s="332"/>
      <c r="TSK1" s="332"/>
      <c r="TSL1" s="332"/>
      <c r="TSM1" s="332"/>
      <c r="TSN1" s="332"/>
      <c r="TSO1" s="332"/>
      <c r="TSP1" s="332"/>
      <c r="TSQ1" s="332"/>
      <c r="TSR1" s="332"/>
      <c r="TSS1" s="331"/>
      <c r="TST1" s="332"/>
      <c r="TSU1" s="332"/>
      <c r="TSV1" s="332"/>
      <c r="TSW1" s="332"/>
      <c r="TSX1" s="332"/>
      <c r="TSY1" s="332"/>
      <c r="TSZ1" s="332"/>
      <c r="TTA1" s="332"/>
      <c r="TTB1" s="332"/>
      <c r="TTC1" s="332"/>
      <c r="TTD1" s="332"/>
      <c r="TTE1" s="332"/>
      <c r="TTF1" s="332"/>
      <c r="TTG1" s="332"/>
      <c r="TTH1" s="332"/>
      <c r="TTI1" s="331"/>
      <c r="TTJ1" s="332"/>
      <c r="TTK1" s="332"/>
      <c r="TTL1" s="332"/>
      <c r="TTM1" s="332"/>
      <c r="TTN1" s="332"/>
      <c r="TTO1" s="332"/>
      <c r="TTP1" s="332"/>
      <c r="TTQ1" s="332"/>
      <c r="TTR1" s="332"/>
      <c r="TTS1" s="332"/>
      <c r="TTT1" s="332"/>
      <c r="TTU1" s="332"/>
      <c r="TTV1" s="332"/>
      <c r="TTW1" s="332"/>
      <c r="TTX1" s="332"/>
      <c r="TTY1" s="331"/>
      <c r="TTZ1" s="332"/>
      <c r="TUA1" s="332"/>
      <c r="TUB1" s="332"/>
      <c r="TUC1" s="332"/>
      <c r="TUD1" s="332"/>
      <c r="TUE1" s="332"/>
      <c r="TUF1" s="332"/>
      <c r="TUG1" s="332"/>
      <c r="TUH1" s="332"/>
      <c r="TUI1" s="332"/>
      <c r="TUJ1" s="332"/>
      <c r="TUK1" s="332"/>
      <c r="TUL1" s="332"/>
      <c r="TUM1" s="332"/>
      <c r="TUN1" s="332"/>
      <c r="TUO1" s="331"/>
      <c r="TUP1" s="332"/>
      <c r="TUQ1" s="332"/>
      <c r="TUR1" s="332"/>
      <c r="TUS1" s="332"/>
      <c r="TUT1" s="332"/>
      <c r="TUU1" s="332"/>
      <c r="TUV1" s="332"/>
      <c r="TUW1" s="332"/>
      <c r="TUX1" s="332"/>
      <c r="TUY1" s="332"/>
      <c r="TUZ1" s="332"/>
      <c r="TVA1" s="332"/>
      <c r="TVB1" s="332"/>
      <c r="TVC1" s="332"/>
      <c r="TVD1" s="332"/>
      <c r="TVE1" s="331"/>
      <c r="TVF1" s="332"/>
      <c r="TVG1" s="332"/>
      <c r="TVH1" s="332"/>
      <c r="TVI1" s="332"/>
      <c r="TVJ1" s="332"/>
      <c r="TVK1" s="332"/>
      <c r="TVL1" s="332"/>
      <c r="TVM1" s="332"/>
      <c r="TVN1" s="332"/>
      <c r="TVO1" s="332"/>
      <c r="TVP1" s="332"/>
      <c r="TVQ1" s="332"/>
      <c r="TVR1" s="332"/>
      <c r="TVS1" s="332"/>
      <c r="TVT1" s="332"/>
      <c r="TVU1" s="331"/>
      <c r="TVV1" s="332"/>
      <c r="TVW1" s="332"/>
      <c r="TVX1" s="332"/>
      <c r="TVY1" s="332"/>
      <c r="TVZ1" s="332"/>
      <c r="TWA1" s="332"/>
      <c r="TWB1" s="332"/>
      <c r="TWC1" s="332"/>
      <c r="TWD1" s="332"/>
      <c r="TWE1" s="332"/>
      <c r="TWF1" s="332"/>
      <c r="TWG1" s="332"/>
      <c r="TWH1" s="332"/>
      <c r="TWI1" s="332"/>
      <c r="TWJ1" s="332"/>
      <c r="TWK1" s="331"/>
      <c r="TWL1" s="332"/>
      <c r="TWM1" s="332"/>
      <c r="TWN1" s="332"/>
      <c r="TWO1" s="332"/>
      <c r="TWP1" s="332"/>
      <c r="TWQ1" s="332"/>
      <c r="TWR1" s="332"/>
      <c r="TWS1" s="332"/>
      <c r="TWT1" s="332"/>
      <c r="TWU1" s="332"/>
      <c r="TWV1" s="332"/>
      <c r="TWW1" s="332"/>
      <c r="TWX1" s="332"/>
      <c r="TWY1" s="332"/>
      <c r="TWZ1" s="332"/>
      <c r="TXA1" s="331"/>
      <c r="TXB1" s="332"/>
      <c r="TXC1" s="332"/>
      <c r="TXD1" s="332"/>
      <c r="TXE1" s="332"/>
      <c r="TXF1" s="332"/>
      <c r="TXG1" s="332"/>
      <c r="TXH1" s="332"/>
      <c r="TXI1" s="332"/>
      <c r="TXJ1" s="332"/>
      <c r="TXK1" s="332"/>
      <c r="TXL1" s="332"/>
      <c r="TXM1" s="332"/>
      <c r="TXN1" s="332"/>
      <c r="TXO1" s="332"/>
      <c r="TXP1" s="332"/>
      <c r="TXQ1" s="331"/>
      <c r="TXR1" s="332"/>
      <c r="TXS1" s="332"/>
      <c r="TXT1" s="332"/>
      <c r="TXU1" s="332"/>
      <c r="TXV1" s="332"/>
      <c r="TXW1" s="332"/>
      <c r="TXX1" s="332"/>
      <c r="TXY1" s="332"/>
      <c r="TXZ1" s="332"/>
      <c r="TYA1" s="332"/>
      <c r="TYB1" s="332"/>
      <c r="TYC1" s="332"/>
      <c r="TYD1" s="332"/>
      <c r="TYE1" s="332"/>
      <c r="TYF1" s="332"/>
      <c r="TYG1" s="331"/>
      <c r="TYH1" s="332"/>
      <c r="TYI1" s="332"/>
      <c r="TYJ1" s="332"/>
      <c r="TYK1" s="332"/>
      <c r="TYL1" s="332"/>
      <c r="TYM1" s="332"/>
      <c r="TYN1" s="332"/>
      <c r="TYO1" s="332"/>
      <c r="TYP1" s="332"/>
      <c r="TYQ1" s="332"/>
      <c r="TYR1" s="332"/>
      <c r="TYS1" s="332"/>
      <c r="TYT1" s="332"/>
      <c r="TYU1" s="332"/>
      <c r="TYV1" s="332"/>
      <c r="TYW1" s="331"/>
      <c r="TYX1" s="332"/>
      <c r="TYY1" s="332"/>
      <c r="TYZ1" s="332"/>
      <c r="TZA1" s="332"/>
      <c r="TZB1" s="332"/>
      <c r="TZC1" s="332"/>
      <c r="TZD1" s="332"/>
      <c r="TZE1" s="332"/>
      <c r="TZF1" s="332"/>
      <c r="TZG1" s="332"/>
      <c r="TZH1" s="332"/>
      <c r="TZI1" s="332"/>
      <c r="TZJ1" s="332"/>
      <c r="TZK1" s="332"/>
      <c r="TZL1" s="332"/>
      <c r="TZM1" s="331"/>
      <c r="TZN1" s="332"/>
      <c r="TZO1" s="332"/>
      <c r="TZP1" s="332"/>
      <c r="TZQ1" s="332"/>
      <c r="TZR1" s="332"/>
      <c r="TZS1" s="332"/>
      <c r="TZT1" s="332"/>
      <c r="TZU1" s="332"/>
      <c r="TZV1" s="332"/>
      <c r="TZW1" s="332"/>
      <c r="TZX1" s="332"/>
      <c r="TZY1" s="332"/>
      <c r="TZZ1" s="332"/>
      <c r="UAA1" s="332"/>
      <c r="UAB1" s="332"/>
      <c r="UAC1" s="331"/>
      <c r="UAD1" s="332"/>
      <c r="UAE1" s="332"/>
      <c r="UAF1" s="332"/>
      <c r="UAG1" s="332"/>
      <c r="UAH1" s="332"/>
      <c r="UAI1" s="332"/>
      <c r="UAJ1" s="332"/>
      <c r="UAK1" s="332"/>
      <c r="UAL1" s="332"/>
      <c r="UAM1" s="332"/>
      <c r="UAN1" s="332"/>
      <c r="UAO1" s="332"/>
      <c r="UAP1" s="332"/>
      <c r="UAQ1" s="332"/>
      <c r="UAR1" s="332"/>
      <c r="UAS1" s="331"/>
      <c r="UAT1" s="332"/>
      <c r="UAU1" s="332"/>
      <c r="UAV1" s="332"/>
      <c r="UAW1" s="332"/>
      <c r="UAX1" s="332"/>
      <c r="UAY1" s="332"/>
      <c r="UAZ1" s="332"/>
      <c r="UBA1" s="332"/>
      <c r="UBB1" s="332"/>
      <c r="UBC1" s="332"/>
      <c r="UBD1" s="332"/>
      <c r="UBE1" s="332"/>
      <c r="UBF1" s="332"/>
      <c r="UBG1" s="332"/>
      <c r="UBH1" s="332"/>
      <c r="UBI1" s="331"/>
      <c r="UBJ1" s="332"/>
      <c r="UBK1" s="332"/>
      <c r="UBL1" s="332"/>
      <c r="UBM1" s="332"/>
      <c r="UBN1" s="332"/>
      <c r="UBO1" s="332"/>
      <c r="UBP1" s="332"/>
      <c r="UBQ1" s="332"/>
      <c r="UBR1" s="332"/>
      <c r="UBS1" s="332"/>
      <c r="UBT1" s="332"/>
      <c r="UBU1" s="332"/>
      <c r="UBV1" s="332"/>
      <c r="UBW1" s="332"/>
      <c r="UBX1" s="332"/>
      <c r="UBY1" s="331"/>
      <c r="UBZ1" s="332"/>
      <c r="UCA1" s="332"/>
      <c r="UCB1" s="332"/>
      <c r="UCC1" s="332"/>
      <c r="UCD1" s="332"/>
      <c r="UCE1" s="332"/>
      <c r="UCF1" s="332"/>
      <c r="UCG1" s="332"/>
      <c r="UCH1" s="332"/>
      <c r="UCI1" s="332"/>
      <c r="UCJ1" s="332"/>
      <c r="UCK1" s="332"/>
      <c r="UCL1" s="332"/>
      <c r="UCM1" s="332"/>
      <c r="UCN1" s="332"/>
      <c r="UCO1" s="331"/>
      <c r="UCP1" s="332"/>
      <c r="UCQ1" s="332"/>
      <c r="UCR1" s="332"/>
      <c r="UCS1" s="332"/>
      <c r="UCT1" s="332"/>
      <c r="UCU1" s="332"/>
      <c r="UCV1" s="332"/>
      <c r="UCW1" s="332"/>
      <c r="UCX1" s="332"/>
      <c r="UCY1" s="332"/>
      <c r="UCZ1" s="332"/>
      <c r="UDA1" s="332"/>
      <c r="UDB1" s="332"/>
      <c r="UDC1" s="332"/>
      <c r="UDD1" s="332"/>
      <c r="UDE1" s="331"/>
      <c r="UDF1" s="332"/>
      <c r="UDG1" s="332"/>
      <c r="UDH1" s="332"/>
      <c r="UDI1" s="332"/>
      <c r="UDJ1" s="332"/>
      <c r="UDK1" s="332"/>
      <c r="UDL1" s="332"/>
      <c r="UDM1" s="332"/>
      <c r="UDN1" s="332"/>
      <c r="UDO1" s="332"/>
      <c r="UDP1" s="332"/>
      <c r="UDQ1" s="332"/>
      <c r="UDR1" s="332"/>
      <c r="UDS1" s="332"/>
      <c r="UDT1" s="332"/>
      <c r="UDU1" s="331"/>
      <c r="UDV1" s="332"/>
      <c r="UDW1" s="332"/>
      <c r="UDX1" s="332"/>
      <c r="UDY1" s="332"/>
      <c r="UDZ1" s="332"/>
      <c r="UEA1" s="332"/>
      <c r="UEB1" s="332"/>
      <c r="UEC1" s="332"/>
      <c r="UED1" s="332"/>
      <c r="UEE1" s="332"/>
      <c r="UEF1" s="332"/>
      <c r="UEG1" s="332"/>
      <c r="UEH1" s="332"/>
      <c r="UEI1" s="332"/>
      <c r="UEJ1" s="332"/>
      <c r="UEK1" s="331"/>
      <c r="UEL1" s="332"/>
      <c r="UEM1" s="332"/>
      <c r="UEN1" s="332"/>
      <c r="UEO1" s="332"/>
      <c r="UEP1" s="332"/>
      <c r="UEQ1" s="332"/>
      <c r="UER1" s="332"/>
      <c r="UES1" s="332"/>
      <c r="UET1" s="332"/>
      <c r="UEU1" s="332"/>
      <c r="UEV1" s="332"/>
      <c r="UEW1" s="332"/>
      <c r="UEX1" s="332"/>
      <c r="UEY1" s="332"/>
      <c r="UEZ1" s="332"/>
      <c r="UFA1" s="331"/>
      <c r="UFB1" s="332"/>
      <c r="UFC1" s="332"/>
      <c r="UFD1" s="332"/>
      <c r="UFE1" s="332"/>
      <c r="UFF1" s="332"/>
      <c r="UFG1" s="332"/>
      <c r="UFH1" s="332"/>
      <c r="UFI1" s="332"/>
      <c r="UFJ1" s="332"/>
      <c r="UFK1" s="332"/>
      <c r="UFL1" s="332"/>
      <c r="UFM1" s="332"/>
      <c r="UFN1" s="332"/>
      <c r="UFO1" s="332"/>
      <c r="UFP1" s="332"/>
      <c r="UFQ1" s="331"/>
      <c r="UFR1" s="332"/>
      <c r="UFS1" s="332"/>
      <c r="UFT1" s="332"/>
      <c r="UFU1" s="332"/>
      <c r="UFV1" s="332"/>
      <c r="UFW1" s="332"/>
      <c r="UFX1" s="332"/>
      <c r="UFY1" s="332"/>
      <c r="UFZ1" s="332"/>
      <c r="UGA1" s="332"/>
      <c r="UGB1" s="332"/>
      <c r="UGC1" s="332"/>
      <c r="UGD1" s="332"/>
      <c r="UGE1" s="332"/>
      <c r="UGF1" s="332"/>
      <c r="UGG1" s="331"/>
      <c r="UGH1" s="332"/>
      <c r="UGI1" s="332"/>
      <c r="UGJ1" s="332"/>
      <c r="UGK1" s="332"/>
      <c r="UGL1" s="332"/>
      <c r="UGM1" s="332"/>
      <c r="UGN1" s="332"/>
      <c r="UGO1" s="332"/>
      <c r="UGP1" s="332"/>
      <c r="UGQ1" s="332"/>
      <c r="UGR1" s="332"/>
      <c r="UGS1" s="332"/>
      <c r="UGT1" s="332"/>
      <c r="UGU1" s="332"/>
      <c r="UGV1" s="332"/>
      <c r="UGW1" s="331"/>
      <c r="UGX1" s="332"/>
      <c r="UGY1" s="332"/>
      <c r="UGZ1" s="332"/>
      <c r="UHA1" s="332"/>
      <c r="UHB1" s="332"/>
      <c r="UHC1" s="332"/>
      <c r="UHD1" s="332"/>
      <c r="UHE1" s="332"/>
      <c r="UHF1" s="332"/>
      <c r="UHG1" s="332"/>
      <c r="UHH1" s="332"/>
      <c r="UHI1" s="332"/>
      <c r="UHJ1" s="332"/>
      <c r="UHK1" s="332"/>
      <c r="UHL1" s="332"/>
      <c r="UHM1" s="331"/>
      <c r="UHN1" s="332"/>
      <c r="UHO1" s="332"/>
      <c r="UHP1" s="332"/>
      <c r="UHQ1" s="332"/>
      <c r="UHR1" s="332"/>
      <c r="UHS1" s="332"/>
      <c r="UHT1" s="332"/>
      <c r="UHU1" s="332"/>
      <c r="UHV1" s="332"/>
      <c r="UHW1" s="332"/>
      <c r="UHX1" s="332"/>
      <c r="UHY1" s="332"/>
      <c r="UHZ1" s="332"/>
      <c r="UIA1" s="332"/>
      <c r="UIB1" s="332"/>
      <c r="UIC1" s="331"/>
      <c r="UID1" s="332"/>
      <c r="UIE1" s="332"/>
      <c r="UIF1" s="332"/>
      <c r="UIG1" s="332"/>
      <c r="UIH1" s="332"/>
      <c r="UII1" s="332"/>
      <c r="UIJ1" s="332"/>
      <c r="UIK1" s="332"/>
      <c r="UIL1" s="332"/>
      <c r="UIM1" s="332"/>
      <c r="UIN1" s="332"/>
      <c r="UIO1" s="332"/>
      <c r="UIP1" s="332"/>
      <c r="UIQ1" s="332"/>
      <c r="UIR1" s="332"/>
      <c r="UIS1" s="331"/>
      <c r="UIT1" s="332"/>
      <c r="UIU1" s="332"/>
      <c r="UIV1" s="332"/>
      <c r="UIW1" s="332"/>
      <c r="UIX1" s="332"/>
      <c r="UIY1" s="332"/>
      <c r="UIZ1" s="332"/>
      <c r="UJA1" s="332"/>
      <c r="UJB1" s="332"/>
      <c r="UJC1" s="332"/>
      <c r="UJD1" s="332"/>
      <c r="UJE1" s="332"/>
      <c r="UJF1" s="332"/>
      <c r="UJG1" s="332"/>
      <c r="UJH1" s="332"/>
      <c r="UJI1" s="331"/>
      <c r="UJJ1" s="332"/>
      <c r="UJK1" s="332"/>
      <c r="UJL1" s="332"/>
      <c r="UJM1" s="332"/>
      <c r="UJN1" s="332"/>
      <c r="UJO1" s="332"/>
      <c r="UJP1" s="332"/>
      <c r="UJQ1" s="332"/>
      <c r="UJR1" s="332"/>
      <c r="UJS1" s="332"/>
      <c r="UJT1" s="332"/>
      <c r="UJU1" s="332"/>
      <c r="UJV1" s="332"/>
      <c r="UJW1" s="332"/>
      <c r="UJX1" s="332"/>
      <c r="UJY1" s="331"/>
      <c r="UJZ1" s="332"/>
      <c r="UKA1" s="332"/>
      <c r="UKB1" s="332"/>
      <c r="UKC1" s="332"/>
      <c r="UKD1" s="332"/>
      <c r="UKE1" s="332"/>
      <c r="UKF1" s="332"/>
      <c r="UKG1" s="332"/>
      <c r="UKH1" s="332"/>
      <c r="UKI1" s="332"/>
      <c r="UKJ1" s="332"/>
      <c r="UKK1" s="332"/>
      <c r="UKL1" s="332"/>
      <c r="UKM1" s="332"/>
      <c r="UKN1" s="332"/>
      <c r="UKO1" s="331"/>
      <c r="UKP1" s="332"/>
      <c r="UKQ1" s="332"/>
      <c r="UKR1" s="332"/>
      <c r="UKS1" s="332"/>
      <c r="UKT1" s="332"/>
      <c r="UKU1" s="332"/>
      <c r="UKV1" s="332"/>
      <c r="UKW1" s="332"/>
      <c r="UKX1" s="332"/>
      <c r="UKY1" s="332"/>
      <c r="UKZ1" s="332"/>
      <c r="ULA1" s="332"/>
      <c r="ULB1" s="332"/>
      <c r="ULC1" s="332"/>
      <c r="ULD1" s="332"/>
      <c r="ULE1" s="331"/>
      <c r="ULF1" s="332"/>
      <c r="ULG1" s="332"/>
      <c r="ULH1" s="332"/>
      <c r="ULI1" s="332"/>
      <c r="ULJ1" s="332"/>
      <c r="ULK1" s="332"/>
      <c r="ULL1" s="332"/>
      <c r="ULM1" s="332"/>
      <c r="ULN1" s="332"/>
      <c r="ULO1" s="332"/>
      <c r="ULP1" s="332"/>
      <c r="ULQ1" s="332"/>
      <c r="ULR1" s="332"/>
      <c r="ULS1" s="332"/>
      <c r="ULT1" s="332"/>
      <c r="ULU1" s="331"/>
      <c r="ULV1" s="332"/>
      <c r="ULW1" s="332"/>
      <c r="ULX1" s="332"/>
      <c r="ULY1" s="332"/>
      <c r="ULZ1" s="332"/>
      <c r="UMA1" s="332"/>
      <c r="UMB1" s="332"/>
      <c r="UMC1" s="332"/>
      <c r="UMD1" s="332"/>
      <c r="UME1" s="332"/>
      <c r="UMF1" s="332"/>
      <c r="UMG1" s="332"/>
      <c r="UMH1" s="332"/>
      <c r="UMI1" s="332"/>
      <c r="UMJ1" s="332"/>
      <c r="UMK1" s="331"/>
      <c r="UML1" s="332"/>
      <c r="UMM1" s="332"/>
      <c r="UMN1" s="332"/>
      <c r="UMO1" s="332"/>
      <c r="UMP1" s="332"/>
      <c r="UMQ1" s="332"/>
      <c r="UMR1" s="332"/>
      <c r="UMS1" s="332"/>
      <c r="UMT1" s="332"/>
      <c r="UMU1" s="332"/>
      <c r="UMV1" s="332"/>
      <c r="UMW1" s="332"/>
      <c r="UMX1" s="332"/>
      <c r="UMY1" s="332"/>
      <c r="UMZ1" s="332"/>
      <c r="UNA1" s="331"/>
      <c r="UNB1" s="332"/>
      <c r="UNC1" s="332"/>
      <c r="UND1" s="332"/>
      <c r="UNE1" s="332"/>
      <c r="UNF1" s="332"/>
      <c r="UNG1" s="332"/>
      <c r="UNH1" s="332"/>
      <c r="UNI1" s="332"/>
      <c r="UNJ1" s="332"/>
      <c r="UNK1" s="332"/>
      <c r="UNL1" s="332"/>
      <c r="UNM1" s="332"/>
      <c r="UNN1" s="332"/>
      <c r="UNO1" s="332"/>
      <c r="UNP1" s="332"/>
      <c r="UNQ1" s="331"/>
      <c r="UNR1" s="332"/>
      <c r="UNS1" s="332"/>
      <c r="UNT1" s="332"/>
      <c r="UNU1" s="332"/>
      <c r="UNV1" s="332"/>
      <c r="UNW1" s="332"/>
      <c r="UNX1" s="332"/>
      <c r="UNY1" s="332"/>
      <c r="UNZ1" s="332"/>
      <c r="UOA1" s="332"/>
      <c r="UOB1" s="332"/>
      <c r="UOC1" s="332"/>
      <c r="UOD1" s="332"/>
      <c r="UOE1" s="332"/>
      <c r="UOF1" s="332"/>
      <c r="UOG1" s="331"/>
      <c r="UOH1" s="332"/>
      <c r="UOI1" s="332"/>
      <c r="UOJ1" s="332"/>
      <c r="UOK1" s="332"/>
      <c r="UOL1" s="332"/>
      <c r="UOM1" s="332"/>
      <c r="UON1" s="332"/>
      <c r="UOO1" s="332"/>
      <c r="UOP1" s="332"/>
      <c r="UOQ1" s="332"/>
      <c r="UOR1" s="332"/>
      <c r="UOS1" s="332"/>
      <c r="UOT1" s="332"/>
      <c r="UOU1" s="332"/>
      <c r="UOV1" s="332"/>
      <c r="UOW1" s="331"/>
      <c r="UOX1" s="332"/>
      <c r="UOY1" s="332"/>
      <c r="UOZ1" s="332"/>
      <c r="UPA1" s="332"/>
      <c r="UPB1" s="332"/>
      <c r="UPC1" s="332"/>
      <c r="UPD1" s="332"/>
      <c r="UPE1" s="332"/>
      <c r="UPF1" s="332"/>
      <c r="UPG1" s="332"/>
      <c r="UPH1" s="332"/>
      <c r="UPI1" s="332"/>
      <c r="UPJ1" s="332"/>
      <c r="UPK1" s="332"/>
      <c r="UPL1" s="332"/>
      <c r="UPM1" s="331"/>
      <c r="UPN1" s="332"/>
      <c r="UPO1" s="332"/>
      <c r="UPP1" s="332"/>
      <c r="UPQ1" s="332"/>
      <c r="UPR1" s="332"/>
      <c r="UPS1" s="332"/>
      <c r="UPT1" s="332"/>
      <c r="UPU1" s="332"/>
      <c r="UPV1" s="332"/>
      <c r="UPW1" s="332"/>
      <c r="UPX1" s="332"/>
      <c r="UPY1" s="332"/>
      <c r="UPZ1" s="332"/>
      <c r="UQA1" s="332"/>
      <c r="UQB1" s="332"/>
      <c r="UQC1" s="331"/>
      <c r="UQD1" s="332"/>
      <c r="UQE1" s="332"/>
      <c r="UQF1" s="332"/>
      <c r="UQG1" s="332"/>
      <c r="UQH1" s="332"/>
      <c r="UQI1" s="332"/>
      <c r="UQJ1" s="332"/>
      <c r="UQK1" s="332"/>
      <c r="UQL1" s="332"/>
      <c r="UQM1" s="332"/>
      <c r="UQN1" s="332"/>
      <c r="UQO1" s="332"/>
      <c r="UQP1" s="332"/>
      <c r="UQQ1" s="332"/>
      <c r="UQR1" s="332"/>
      <c r="UQS1" s="331"/>
      <c r="UQT1" s="332"/>
      <c r="UQU1" s="332"/>
      <c r="UQV1" s="332"/>
      <c r="UQW1" s="332"/>
      <c r="UQX1" s="332"/>
      <c r="UQY1" s="332"/>
      <c r="UQZ1" s="332"/>
      <c r="URA1" s="332"/>
      <c r="URB1" s="332"/>
      <c r="URC1" s="332"/>
      <c r="URD1" s="332"/>
      <c r="URE1" s="332"/>
      <c r="URF1" s="332"/>
      <c r="URG1" s="332"/>
      <c r="URH1" s="332"/>
      <c r="URI1" s="331"/>
      <c r="URJ1" s="332"/>
      <c r="URK1" s="332"/>
      <c r="URL1" s="332"/>
      <c r="URM1" s="332"/>
      <c r="URN1" s="332"/>
      <c r="URO1" s="332"/>
      <c r="URP1" s="332"/>
      <c r="URQ1" s="332"/>
      <c r="URR1" s="332"/>
      <c r="URS1" s="332"/>
      <c r="URT1" s="332"/>
      <c r="URU1" s="332"/>
      <c r="URV1" s="332"/>
      <c r="URW1" s="332"/>
      <c r="URX1" s="332"/>
      <c r="URY1" s="331"/>
      <c r="URZ1" s="332"/>
      <c r="USA1" s="332"/>
      <c r="USB1" s="332"/>
      <c r="USC1" s="332"/>
      <c r="USD1" s="332"/>
      <c r="USE1" s="332"/>
      <c r="USF1" s="332"/>
      <c r="USG1" s="332"/>
      <c r="USH1" s="332"/>
      <c r="USI1" s="332"/>
      <c r="USJ1" s="332"/>
      <c r="USK1" s="332"/>
      <c r="USL1" s="332"/>
      <c r="USM1" s="332"/>
      <c r="USN1" s="332"/>
      <c r="USO1" s="331"/>
      <c r="USP1" s="332"/>
      <c r="USQ1" s="332"/>
      <c r="USR1" s="332"/>
      <c r="USS1" s="332"/>
      <c r="UST1" s="332"/>
      <c r="USU1" s="332"/>
      <c r="USV1" s="332"/>
      <c r="USW1" s="332"/>
      <c r="USX1" s="332"/>
      <c r="USY1" s="332"/>
      <c r="USZ1" s="332"/>
      <c r="UTA1" s="332"/>
      <c r="UTB1" s="332"/>
      <c r="UTC1" s="332"/>
      <c r="UTD1" s="332"/>
      <c r="UTE1" s="331"/>
      <c r="UTF1" s="332"/>
      <c r="UTG1" s="332"/>
      <c r="UTH1" s="332"/>
      <c r="UTI1" s="332"/>
      <c r="UTJ1" s="332"/>
      <c r="UTK1" s="332"/>
      <c r="UTL1" s="332"/>
      <c r="UTM1" s="332"/>
      <c r="UTN1" s="332"/>
      <c r="UTO1" s="332"/>
      <c r="UTP1" s="332"/>
      <c r="UTQ1" s="332"/>
      <c r="UTR1" s="332"/>
      <c r="UTS1" s="332"/>
      <c r="UTT1" s="332"/>
      <c r="UTU1" s="331"/>
      <c r="UTV1" s="332"/>
      <c r="UTW1" s="332"/>
      <c r="UTX1" s="332"/>
      <c r="UTY1" s="332"/>
      <c r="UTZ1" s="332"/>
      <c r="UUA1" s="332"/>
      <c r="UUB1" s="332"/>
      <c r="UUC1" s="332"/>
      <c r="UUD1" s="332"/>
      <c r="UUE1" s="332"/>
      <c r="UUF1" s="332"/>
      <c r="UUG1" s="332"/>
      <c r="UUH1" s="332"/>
      <c r="UUI1" s="332"/>
      <c r="UUJ1" s="332"/>
      <c r="UUK1" s="331"/>
      <c r="UUL1" s="332"/>
      <c r="UUM1" s="332"/>
      <c r="UUN1" s="332"/>
      <c r="UUO1" s="332"/>
      <c r="UUP1" s="332"/>
      <c r="UUQ1" s="332"/>
      <c r="UUR1" s="332"/>
      <c r="UUS1" s="332"/>
      <c r="UUT1" s="332"/>
      <c r="UUU1" s="332"/>
      <c r="UUV1" s="332"/>
      <c r="UUW1" s="332"/>
      <c r="UUX1" s="332"/>
      <c r="UUY1" s="332"/>
      <c r="UUZ1" s="332"/>
      <c r="UVA1" s="331"/>
      <c r="UVB1" s="332"/>
      <c r="UVC1" s="332"/>
      <c r="UVD1" s="332"/>
      <c r="UVE1" s="332"/>
      <c r="UVF1" s="332"/>
      <c r="UVG1" s="332"/>
      <c r="UVH1" s="332"/>
      <c r="UVI1" s="332"/>
      <c r="UVJ1" s="332"/>
      <c r="UVK1" s="332"/>
      <c r="UVL1" s="332"/>
      <c r="UVM1" s="332"/>
      <c r="UVN1" s="332"/>
      <c r="UVO1" s="332"/>
      <c r="UVP1" s="332"/>
      <c r="UVQ1" s="331"/>
      <c r="UVR1" s="332"/>
      <c r="UVS1" s="332"/>
      <c r="UVT1" s="332"/>
      <c r="UVU1" s="332"/>
      <c r="UVV1" s="332"/>
      <c r="UVW1" s="332"/>
      <c r="UVX1" s="332"/>
      <c r="UVY1" s="332"/>
      <c r="UVZ1" s="332"/>
      <c r="UWA1" s="332"/>
      <c r="UWB1" s="332"/>
      <c r="UWC1" s="332"/>
      <c r="UWD1" s="332"/>
      <c r="UWE1" s="332"/>
      <c r="UWF1" s="332"/>
      <c r="UWG1" s="331"/>
      <c r="UWH1" s="332"/>
      <c r="UWI1" s="332"/>
      <c r="UWJ1" s="332"/>
      <c r="UWK1" s="332"/>
      <c r="UWL1" s="332"/>
      <c r="UWM1" s="332"/>
      <c r="UWN1" s="332"/>
      <c r="UWO1" s="332"/>
      <c r="UWP1" s="332"/>
      <c r="UWQ1" s="332"/>
      <c r="UWR1" s="332"/>
      <c r="UWS1" s="332"/>
      <c r="UWT1" s="332"/>
      <c r="UWU1" s="332"/>
      <c r="UWV1" s="332"/>
      <c r="UWW1" s="331"/>
      <c r="UWX1" s="332"/>
      <c r="UWY1" s="332"/>
      <c r="UWZ1" s="332"/>
      <c r="UXA1" s="332"/>
      <c r="UXB1" s="332"/>
      <c r="UXC1" s="332"/>
      <c r="UXD1" s="332"/>
      <c r="UXE1" s="332"/>
      <c r="UXF1" s="332"/>
      <c r="UXG1" s="332"/>
      <c r="UXH1" s="332"/>
      <c r="UXI1" s="332"/>
      <c r="UXJ1" s="332"/>
      <c r="UXK1" s="332"/>
      <c r="UXL1" s="332"/>
      <c r="UXM1" s="331"/>
      <c r="UXN1" s="332"/>
      <c r="UXO1" s="332"/>
      <c r="UXP1" s="332"/>
      <c r="UXQ1" s="332"/>
      <c r="UXR1" s="332"/>
      <c r="UXS1" s="332"/>
      <c r="UXT1" s="332"/>
      <c r="UXU1" s="332"/>
      <c r="UXV1" s="332"/>
      <c r="UXW1" s="332"/>
      <c r="UXX1" s="332"/>
      <c r="UXY1" s="332"/>
      <c r="UXZ1" s="332"/>
      <c r="UYA1" s="332"/>
      <c r="UYB1" s="332"/>
      <c r="UYC1" s="331"/>
      <c r="UYD1" s="332"/>
      <c r="UYE1" s="332"/>
      <c r="UYF1" s="332"/>
      <c r="UYG1" s="332"/>
      <c r="UYH1" s="332"/>
      <c r="UYI1" s="332"/>
      <c r="UYJ1" s="332"/>
      <c r="UYK1" s="332"/>
      <c r="UYL1" s="332"/>
      <c r="UYM1" s="332"/>
      <c r="UYN1" s="332"/>
      <c r="UYO1" s="332"/>
      <c r="UYP1" s="332"/>
      <c r="UYQ1" s="332"/>
      <c r="UYR1" s="332"/>
      <c r="UYS1" s="331"/>
      <c r="UYT1" s="332"/>
      <c r="UYU1" s="332"/>
      <c r="UYV1" s="332"/>
      <c r="UYW1" s="332"/>
      <c r="UYX1" s="332"/>
      <c r="UYY1" s="332"/>
      <c r="UYZ1" s="332"/>
      <c r="UZA1" s="332"/>
      <c r="UZB1" s="332"/>
      <c r="UZC1" s="332"/>
      <c r="UZD1" s="332"/>
      <c r="UZE1" s="332"/>
      <c r="UZF1" s="332"/>
      <c r="UZG1" s="332"/>
      <c r="UZH1" s="332"/>
      <c r="UZI1" s="331"/>
      <c r="UZJ1" s="332"/>
      <c r="UZK1" s="332"/>
      <c r="UZL1" s="332"/>
      <c r="UZM1" s="332"/>
      <c r="UZN1" s="332"/>
      <c r="UZO1" s="332"/>
      <c r="UZP1" s="332"/>
      <c r="UZQ1" s="332"/>
      <c r="UZR1" s="332"/>
      <c r="UZS1" s="332"/>
      <c r="UZT1" s="332"/>
      <c r="UZU1" s="332"/>
      <c r="UZV1" s="332"/>
      <c r="UZW1" s="332"/>
      <c r="UZX1" s="332"/>
      <c r="UZY1" s="331"/>
      <c r="UZZ1" s="332"/>
      <c r="VAA1" s="332"/>
      <c r="VAB1" s="332"/>
      <c r="VAC1" s="332"/>
      <c r="VAD1" s="332"/>
      <c r="VAE1" s="332"/>
      <c r="VAF1" s="332"/>
      <c r="VAG1" s="332"/>
      <c r="VAH1" s="332"/>
      <c r="VAI1" s="332"/>
      <c r="VAJ1" s="332"/>
      <c r="VAK1" s="332"/>
      <c r="VAL1" s="332"/>
      <c r="VAM1" s="332"/>
      <c r="VAN1" s="332"/>
      <c r="VAO1" s="331"/>
      <c r="VAP1" s="332"/>
      <c r="VAQ1" s="332"/>
      <c r="VAR1" s="332"/>
      <c r="VAS1" s="332"/>
      <c r="VAT1" s="332"/>
      <c r="VAU1" s="332"/>
      <c r="VAV1" s="332"/>
      <c r="VAW1" s="332"/>
      <c r="VAX1" s="332"/>
      <c r="VAY1" s="332"/>
      <c r="VAZ1" s="332"/>
      <c r="VBA1" s="332"/>
      <c r="VBB1" s="332"/>
      <c r="VBC1" s="332"/>
      <c r="VBD1" s="332"/>
      <c r="VBE1" s="331"/>
      <c r="VBF1" s="332"/>
      <c r="VBG1" s="332"/>
      <c r="VBH1" s="332"/>
      <c r="VBI1" s="332"/>
      <c r="VBJ1" s="332"/>
      <c r="VBK1" s="332"/>
      <c r="VBL1" s="332"/>
      <c r="VBM1" s="332"/>
      <c r="VBN1" s="332"/>
      <c r="VBO1" s="332"/>
      <c r="VBP1" s="332"/>
      <c r="VBQ1" s="332"/>
      <c r="VBR1" s="332"/>
      <c r="VBS1" s="332"/>
      <c r="VBT1" s="332"/>
      <c r="VBU1" s="331"/>
      <c r="VBV1" s="332"/>
      <c r="VBW1" s="332"/>
      <c r="VBX1" s="332"/>
      <c r="VBY1" s="332"/>
      <c r="VBZ1" s="332"/>
      <c r="VCA1" s="332"/>
      <c r="VCB1" s="332"/>
      <c r="VCC1" s="332"/>
      <c r="VCD1" s="332"/>
      <c r="VCE1" s="332"/>
      <c r="VCF1" s="332"/>
      <c r="VCG1" s="332"/>
      <c r="VCH1" s="332"/>
      <c r="VCI1" s="332"/>
      <c r="VCJ1" s="332"/>
      <c r="VCK1" s="331"/>
      <c r="VCL1" s="332"/>
      <c r="VCM1" s="332"/>
      <c r="VCN1" s="332"/>
      <c r="VCO1" s="332"/>
      <c r="VCP1" s="332"/>
      <c r="VCQ1" s="332"/>
      <c r="VCR1" s="332"/>
      <c r="VCS1" s="332"/>
      <c r="VCT1" s="332"/>
      <c r="VCU1" s="332"/>
      <c r="VCV1" s="332"/>
      <c r="VCW1" s="332"/>
      <c r="VCX1" s="332"/>
      <c r="VCY1" s="332"/>
      <c r="VCZ1" s="332"/>
      <c r="VDA1" s="331"/>
      <c r="VDB1" s="332"/>
      <c r="VDC1" s="332"/>
      <c r="VDD1" s="332"/>
      <c r="VDE1" s="332"/>
      <c r="VDF1" s="332"/>
      <c r="VDG1" s="332"/>
      <c r="VDH1" s="332"/>
      <c r="VDI1" s="332"/>
      <c r="VDJ1" s="332"/>
      <c r="VDK1" s="332"/>
      <c r="VDL1" s="332"/>
      <c r="VDM1" s="332"/>
      <c r="VDN1" s="332"/>
      <c r="VDO1" s="332"/>
      <c r="VDP1" s="332"/>
      <c r="VDQ1" s="331"/>
      <c r="VDR1" s="332"/>
      <c r="VDS1" s="332"/>
      <c r="VDT1" s="332"/>
      <c r="VDU1" s="332"/>
      <c r="VDV1" s="332"/>
      <c r="VDW1" s="332"/>
      <c r="VDX1" s="332"/>
      <c r="VDY1" s="332"/>
      <c r="VDZ1" s="332"/>
      <c r="VEA1" s="332"/>
      <c r="VEB1" s="332"/>
      <c r="VEC1" s="332"/>
      <c r="VED1" s="332"/>
      <c r="VEE1" s="332"/>
      <c r="VEF1" s="332"/>
      <c r="VEG1" s="331"/>
      <c r="VEH1" s="332"/>
      <c r="VEI1" s="332"/>
      <c r="VEJ1" s="332"/>
      <c r="VEK1" s="332"/>
      <c r="VEL1" s="332"/>
      <c r="VEM1" s="332"/>
      <c r="VEN1" s="332"/>
      <c r="VEO1" s="332"/>
      <c r="VEP1" s="332"/>
      <c r="VEQ1" s="332"/>
      <c r="VER1" s="332"/>
      <c r="VES1" s="332"/>
      <c r="VET1" s="332"/>
      <c r="VEU1" s="332"/>
      <c r="VEV1" s="332"/>
      <c r="VEW1" s="331"/>
      <c r="VEX1" s="332"/>
      <c r="VEY1" s="332"/>
      <c r="VEZ1" s="332"/>
      <c r="VFA1" s="332"/>
      <c r="VFB1" s="332"/>
      <c r="VFC1" s="332"/>
      <c r="VFD1" s="332"/>
      <c r="VFE1" s="332"/>
      <c r="VFF1" s="332"/>
      <c r="VFG1" s="332"/>
      <c r="VFH1" s="332"/>
      <c r="VFI1" s="332"/>
      <c r="VFJ1" s="332"/>
      <c r="VFK1" s="332"/>
      <c r="VFL1" s="332"/>
      <c r="VFM1" s="331"/>
      <c r="VFN1" s="332"/>
      <c r="VFO1" s="332"/>
      <c r="VFP1" s="332"/>
      <c r="VFQ1" s="332"/>
      <c r="VFR1" s="332"/>
      <c r="VFS1" s="332"/>
      <c r="VFT1" s="332"/>
      <c r="VFU1" s="332"/>
      <c r="VFV1" s="332"/>
      <c r="VFW1" s="332"/>
      <c r="VFX1" s="332"/>
      <c r="VFY1" s="332"/>
      <c r="VFZ1" s="332"/>
      <c r="VGA1" s="332"/>
      <c r="VGB1" s="332"/>
      <c r="VGC1" s="331"/>
      <c r="VGD1" s="332"/>
      <c r="VGE1" s="332"/>
      <c r="VGF1" s="332"/>
      <c r="VGG1" s="332"/>
      <c r="VGH1" s="332"/>
      <c r="VGI1" s="332"/>
      <c r="VGJ1" s="332"/>
      <c r="VGK1" s="332"/>
      <c r="VGL1" s="332"/>
      <c r="VGM1" s="332"/>
      <c r="VGN1" s="332"/>
      <c r="VGO1" s="332"/>
      <c r="VGP1" s="332"/>
      <c r="VGQ1" s="332"/>
      <c r="VGR1" s="332"/>
      <c r="VGS1" s="331"/>
      <c r="VGT1" s="332"/>
      <c r="VGU1" s="332"/>
      <c r="VGV1" s="332"/>
      <c r="VGW1" s="332"/>
      <c r="VGX1" s="332"/>
      <c r="VGY1" s="332"/>
      <c r="VGZ1" s="332"/>
      <c r="VHA1" s="332"/>
      <c r="VHB1" s="332"/>
      <c r="VHC1" s="332"/>
      <c r="VHD1" s="332"/>
      <c r="VHE1" s="332"/>
      <c r="VHF1" s="332"/>
      <c r="VHG1" s="332"/>
      <c r="VHH1" s="332"/>
      <c r="VHI1" s="331"/>
      <c r="VHJ1" s="332"/>
      <c r="VHK1" s="332"/>
      <c r="VHL1" s="332"/>
      <c r="VHM1" s="332"/>
      <c r="VHN1" s="332"/>
      <c r="VHO1" s="332"/>
      <c r="VHP1" s="332"/>
      <c r="VHQ1" s="332"/>
      <c r="VHR1" s="332"/>
      <c r="VHS1" s="332"/>
      <c r="VHT1" s="332"/>
      <c r="VHU1" s="332"/>
      <c r="VHV1" s="332"/>
      <c r="VHW1" s="332"/>
      <c r="VHX1" s="332"/>
      <c r="VHY1" s="331"/>
      <c r="VHZ1" s="332"/>
      <c r="VIA1" s="332"/>
      <c r="VIB1" s="332"/>
      <c r="VIC1" s="332"/>
      <c r="VID1" s="332"/>
      <c r="VIE1" s="332"/>
      <c r="VIF1" s="332"/>
      <c r="VIG1" s="332"/>
      <c r="VIH1" s="332"/>
      <c r="VII1" s="332"/>
      <c r="VIJ1" s="332"/>
      <c r="VIK1" s="332"/>
      <c r="VIL1" s="332"/>
      <c r="VIM1" s="332"/>
      <c r="VIN1" s="332"/>
      <c r="VIO1" s="331"/>
      <c r="VIP1" s="332"/>
      <c r="VIQ1" s="332"/>
      <c r="VIR1" s="332"/>
      <c r="VIS1" s="332"/>
      <c r="VIT1" s="332"/>
      <c r="VIU1" s="332"/>
      <c r="VIV1" s="332"/>
      <c r="VIW1" s="332"/>
      <c r="VIX1" s="332"/>
      <c r="VIY1" s="332"/>
      <c r="VIZ1" s="332"/>
      <c r="VJA1" s="332"/>
      <c r="VJB1" s="332"/>
      <c r="VJC1" s="332"/>
      <c r="VJD1" s="332"/>
      <c r="VJE1" s="331"/>
      <c r="VJF1" s="332"/>
      <c r="VJG1" s="332"/>
      <c r="VJH1" s="332"/>
      <c r="VJI1" s="332"/>
      <c r="VJJ1" s="332"/>
      <c r="VJK1" s="332"/>
      <c r="VJL1" s="332"/>
      <c r="VJM1" s="332"/>
      <c r="VJN1" s="332"/>
      <c r="VJO1" s="332"/>
      <c r="VJP1" s="332"/>
      <c r="VJQ1" s="332"/>
      <c r="VJR1" s="332"/>
      <c r="VJS1" s="332"/>
      <c r="VJT1" s="332"/>
      <c r="VJU1" s="331"/>
      <c r="VJV1" s="332"/>
      <c r="VJW1" s="332"/>
      <c r="VJX1" s="332"/>
      <c r="VJY1" s="332"/>
      <c r="VJZ1" s="332"/>
      <c r="VKA1" s="332"/>
      <c r="VKB1" s="332"/>
      <c r="VKC1" s="332"/>
      <c r="VKD1" s="332"/>
      <c r="VKE1" s="332"/>
      <c r="VKF1" s="332"/>
      <c r="VKG1" s="332"/>
      <c r="VKH1" s="332"/>
      <c r="VKI1" s="332"/>
      <c r="VKJ1" s="332"/>
      <c r="VKK1" s="331"/>
      <c r="VKL1" s="332"/>
      <c r="VKM1" s="332"/>
      <c r="VKN1" s="332"/>
      <c r="VKO1" s="332"/>
      <c r="VKP1" s="332"/>
      <c r="VKQ1" s="332"/>
      <c r="VKR1" s="332"/>
      <c r="VKS1" s="332"/>
      <c r="VKT1" s="332"/>
      <c r="VKU1" s="332"/>
      <c r="VKV1" s="332"/>
      <c r="VKW1" s="332"/>
      <c r="VKX1" s="332"/>
      <c r="VKY1" s="332"/>
      <c r="VKZ1" s="332"/>
      <c r="VLA1" s="331"/>
      <c r="VLB1" s="332"/>
      <c r="VLC1" s="332"/>
      <c r="VLD1" s="332"/>
      <c r="VLE1" s="332"/>
      <c r="VLF1" s="332"/>
      <c r="VLG1" s="332"/>
      <c r="VLH1" s="332"/>
      <c r="VLI1" s="332"/>
      <c r="VLJ1" s="332"/>
      <c r="VLK1" s="332"/>
      <c r="VLL1" s="332"/>
      <c r="VLM1" s="332"/>
      <c r="VLN1" s="332"/>
      <c r="VLO1" s="332"/>
      <c r="VLP1" s="332"/>
      <c r="VLQ1" s="331"/>
      <c r="VLR1" s="332"/>
      <c r="VLS1" s="332"/>
      <c r="VLT1" s="332"/>
      <c r="VLU1" s="332"/>
      <c r="VLV1" s="332"/>
      <c r="VLW1" s="332"/>
      <c r="VLX1" s="332"/>
      <c r="VLY1" s="332"/>
      <c r="VLZ1" s="332"/>
      <c r="VMA1" s="332"/>
      <c r="VMB1" s="332"/>
      <c r="VMC1" s="332"/>
      <c r="VMD1" s="332"/>
      <c r="VME1" s="332"/>
      <c r="VMF1" s="332"/>
      <c r="VMG1" s="331"/>
      <c r="VMH1" s="332"/>
      <c r="VMI1" s="332"/>
      <c r="VMJ1" s="332"/>
      <c r="VMK1" s="332"/>
      <c r="VML1" s="332"/>
      <c r="VMM1" s="332"/>
      <c r="VMN1" s="332"/>
      <c r="VMO1" s="332"/>
      <c r="VMP1" s="332"/>
      <c r="VMQ1" s="332"/>
      <c r="VMR1" s="332"/>
      <c r="VMS1" s="332"/>
      <c r="VMT1" s="332"/>
      <c r="VMU1" s="332"/>
      <c r="VMV1" s="332"/>
      <c r="VMW1" s="331"/>
      <c r="VMX1" s="332"/>
      <c r="VMY1" s="332"/>
      <c r="VMZ1" s="332"/>
      <c r="VNA1" s="332"/>
      <c r="VNB1" s="332"/>
      <c r="VNC1" s="332"/>
      <c r="VND1" s="332"/>
      <c r="VNE1" s="332"/>
      <c r="VNF1" s="332"/>
      <c r="VNG1" s="332"/>
      <c r="VNH1" s="332"/>
      <c r="VNI1" s="332"/>
      <c r="VNJ1" s="332"/>
      <c r="VNK1" s="332"/>
      <c r="VNL1" s="332"/>
      <c r="VNM1" s="331"/>
      <c r="VNN1" s="332"/>
      <c r="VNO1" s="332"/>
      <c r="VNP1" s="332"/>
      <c r="VNQ1" s="332"/>
      <c r="VNR1" s="332"/>
      <c r="VNS1" s="332"/>
      <c r="VNT1" s="332"/>
      <c r="VNU1" s="332"/>
      <c r="VNV1" s="332"/>
      <c r="VNW1" s="332"/>
      <c r="VNX1" s="332"/>
      <c r="VNY1" s="332"/>
      <c r="VNZ1" s="332"/>
      <c r="VOA1" s="332"/>
      <c r="VOB1" s="332"/>
      <c r="VOC1" s="331"/>
      <c r="VOD1" s="332"/>
      <c r="VOE1" s="332"/>
      <c r="VOF1" s="332"/>
      <c r="VOG1" s="332"/>
      <c r="VOH1" s="332"/>
      <c r="VOI1" s="332"/>
      <c r="VOJ1" s="332"/>
      <c r="VOK1" s="332"/>
      <c r="VOL1" s="332"/>
      <c r="VOM1" s="332"/>
      <c r="VON1" s="332"/>
      <c r="VOO1" s="332"/>
      <c r="VOP1" s="332"/>
      <c r="VOQ1" s="332"/>
      <c r="VOR1" s="332"/>
      <c r="VOS1" s="331"/>
      <c r="VOT1" s="332"/>
      <c r="VOU1" s="332"/>
      <c r="VOV1" s="332"/>
      <c r="VOW1" s="332"/>
      <c r="VOX1" s="332"/>
      <c r="VOY1" s="332"/>
      <c r="VOZ1" s="332"/>
      <c r="VPA1" s="332"/>
      <c r="VPB1" s="332"/>
      <c r="VPC1" s="332"/>
      <c r="VPD1" s="332"/>
      <c r="VPE1" s="332"/>
      <c r="VPF1" s="332"/>
      <c r="VPG1" s="332"/>
      <c r="VPH1" s="332"/>
      <c r="VPI1" s="331"/>
      <c r="VPJ1" s="332"/>
      <c r="VPK1" s="332"/>
      <c r="VPL1" s="332"/>
      <c r="VPM1" s="332"/>
      <c r="VPN1" s="332"/>
      <c r="VPO1" s="332"/>
      <c r="VPP1" s="332"/>
      <c r="VPQ1" s="332"/>
      <c r="VPR1" s="332"/>
      <c r="VPS1" s="332"/>
      <c r="VPT1" s="332"/>
      <c r="VPU1" s="332"/>
      <c r="VPV1" s="332"/>
      <c r="VPW1" s="332"/>
      <c r="VPX1" s="332"/>
      <c r="VPY1" s="331"/>
      <c r="VPZ1" s="332"/>
      <c r="VQA1" s="332"/>
      <c r="VQB1" s="332"/>
      <c r="VQC1" s="332"/>
      <c r="VQD1" s="332"/>
      <c r="VQE1" s="332"/>
      <c r="VQF1" s="332"/>
      <c r="VQG1" s="332"/>
      <c r="VQH1" s="332"/>
      <c r="VQI1" s="332"/>
      <c r="VQJ1" s="332"/>
      <c r="VQK1" s="332"/>
      <c r="VQL1" s="332"/>
      <c r="VQM1" s="332"/>
      <c r="VQN1" s="332"/>
      <c r="VQO1" s="331"/>
      <c r="VQP1" s="332"/>
      <c r="VQQ1" s="332"/>
      <c r="VQR1" s="332"/>
      <c r="VQS1" s="332"/>
      <c r="VQT1" s="332"/>
      <c r="VQU1" s="332"/>
      <c r="VQV1" s="332"/>
      <c r="VQW1" s="332"/>
      <c r="VQX1" s="332"/>
      <c r="VQY1" s="332"/>
      <c r="VQZ1" s="332"/>
      <c r="VRA1" s="332"/>
      <c r="VRB1" s="332"/>
      <c r="VRC1" s="332"/>
      <c r="VRD1" s="332"/>
      <c r="VRE1" s="331"/>
      <c r="VRF1" s="332"/>
      <c r="VRG1" s="332"/>
      <c r="VRH1" s="332"/>
      <c r="VRI1" s="332"/>
      <c r="VRJ1" s="332"/>
      <c r="VRK1" s="332"/>
      <c r="VRL1" s="332"/>
      <c r="VRM1" s="332"/>
      <c r="VRN1" s="332"/>
      <c r="VRO1" s="332"/>
      <c r="VRP1" s="332"/>
      <c r="VRQ1" s="332"/>
      <c r="VRR1" s="332"/>
      <c r="VRS1" s="332"/>
      <c r="VRT1" s="332"/>
      <c r="VRU1" s="331"/>
      <c r="VRV1" s="332"/>
      <c r="VRW1" s="332"/>
      <c r="VRX1" s="332"/>
      <c r="VRY1" s="332"/>
      <c r="VRZ1" s="332"/>
      <c r="VSA1" s="332"/>
      <c r="VSB1" s="332"/>
      <c r="VSC1" s="332"/>
      <c r="VSD1" s="332"/>
      <c r="VSE1" s="332"/>
      <c r="VSF1" s="332"/>
      <c r="VSG1" s="332"/>
      <c r="VSH1" s="332"/>
      <c r="VSI1" s="332"/>
      <c r="VSJ1" s="332"/>
      <c r="VSK1" s="331"/>
      <c r="VSL1" s="332"/>
      <c r="VSM1" s="332"/>
      <c r="VSN1" s="332"/>
      <c r="VSO1" s="332"/>
      <c r="VSP1" s="332"/>
      <c r="VSQ1" s="332"/>
      <c r="VSR1" s="332"/>
      <c r="VSS1" s="332"/>
      <c r="VST1" s="332"/>
      <c r="VSU1" s="332"/>
      <c r="VSV1" s="332"/>
      <c r="VSW1" s="332"/>
      <c r="VSX1" s="332"/>
      <c r="VSY1" s="332"/>
      <c r="VSZ1" s="332"/>
      <c r="VTA1" s="331"/>
      <c r="VTB1" s="332"/>
      <c r="VTC1" s="332"/>
      <c r="VTD1" s="332"/>
      <c r="VTE1" s="332"/>
      <c r="VTF1" s="332"/>
      <c r="VTG1" s="332"/>
      <c r="VTH1" s="332"/>
      <c r="VTI1" s="332"/>
      <c r="VTJ1" s="332"/>
      <c r="VTK1" s="332"/>
      <c r="VTL1" s="332"/>
      <c r="VTM1" s="332"/>
      <c r="VTN1" s="332"/>
      <c r="VTO1" s="332"/>
      <c r="VTP1" s="332"/>
      <c r="VTQ1" s="331"/>
      <c r="VTR1" s="332"/>
      <c r="VTS1" s="332"/>
      <c r="VTT1" s="332"/>
      <c r="VTU1" s="332"/>
      <c r="VTV1" s="332"/>
      <c r="VTW1" s="332"/>
      <c r="VTX1" s="332"/>
      <c r="VTY1" s="332"/>
      <c r="VTZ1" s="332"/>
      <c r="VUA1" s="332"/>
      <c r="VUB1" s="332"/>
      <c r="VUC1" s="332"/>
      <c r="VUD1" s="332"/>
      <c r="VUE1" s="332"/>
      <c r="VUF1" s="332"/>
      <c r="VUG1" s="331"/>
      <c r="VUH1" s="332"/>
      <c r="VUI1" s="332"/>
      <c r="VUJ1" s="332"/>
      <c r="VUK1" s="332"/>
      <c r="VUL1" s="332"/>
      <c r="VUM1" s="332"/>
      <c r="VUN1" s="332"/>
      <c r="VUO1" s="332"/>
      <c r="VUP1" s="332"/>
      <c r="VUQ1" s="332"/>
      <c r="VUR1" s="332"/>
      <c r="VUS1" s="332"/>
      <c r="VUT1" s="332"/>
      <c r="VUU1" s="332"/>
      <c r="VUV1" s="332"/>
      <c r="VUW1" s="331"/>
      <c r="VUX1" s="332"/>
      <c r="VUY1" s="332"/>
      <c r="VUZ1" s="332"/>
      <c r="VVA1" s="332"/>
      <c r="VVB1" s="332"/>
      <c r="VVC1" s="332"/>
      <c r="VVD1" s="332"/>
      <c r="VVE1" s="332"/>
      <c r="VVF1" s="332"/>
      <c r="VVG1" s="332"/>
      <c r="VVH1" s="332"/>
      <c r="VVI1" s="332"/>
      <c r="VVJ1" s="332"/>
      <c r="VVK1" s="332"/>
      <c r="VVL1" s="332"/>
      <c r="VVM1" s="331"/>
      <c r="VVN1" s="332"/>
      <c r="VVO1" s="332"/>
      <c r="VVP1" s="332"/>
      <c r="VVQ1" s="332"/>
      <c r="VVR1" s="332"/>
      <c r="VVS1" s="332"/>
      <c r="VVT1" s="332"/>
      <c r="VVU1" s="332"/>
      <c r="VVV1" s="332"/>
      <c r="VVW1" s="332"/>
      <c r="VVX1" s="332"/>
      <c r="VVY1" s="332"/>
      <c r="VVZ1" s="332"/>
      <c r="VWA1" s="332"/>
      <c r="VWB1" s="332"/>
      <c r="VWC1" s="331"/>
      <c r="VWD1" s="332"/>
      <c r="VWE1" s="332"/>
      <c r="VWF1" s="332"/>
      <c r="VWG1" s="332"/>
      <c r="VWH1" s="332"/>
      <c r="VWI1" s="332"/>
      <c r="VWJ1" s="332"/>
      <c r="VWK1" s="332"/>
      <c r="VWL1" s="332"/>
      <c r="VWM1" s="332"/>
      <c r="VWN1" s="332"/>
      <c r="VWO1" s="332"/>
      <c r="VWP1" s="332"/>
      <c r="VWQ1" s="332"/>
      <c r="VWR1" s="332"/>
      <c r="VWS1" s="331"/>
      <c r="VWT1" s="332"/>
      <c r="VWU1" s="332"/>
      <c r="VWV1" s="332"/>
      <c r="VWW1" s="332"/>
      <c r="VWX1" s="332"/>
      <c r="VWY1" s="332"/>
      <c r="VWZ1" s="332"/>
      <c r="VXA1" s="332"/>
      <c r="VXB1" s="332"/>
      <c r="VXC1" s="332"/>
      <c r="VXD1" s="332"/>
      <c r="VXE1" s="332"/>
      <c r="VXF1" s="332"/>
      <c r="VXG1" s="332"/>
      <c r="VXH1" s="332"/>
      <c r="VXI1" s="331"/>
      <c r="VXJ1" s="332"/>
      <c r="VXK1" s="332"/>
      <c r="VXL1" s="332"/>
      <c r="VXM1" s="332"/>
      <c r="VXN1" s="332"/>
      <c r="VXO1" s="332"/>
      <c r="VXP1" s="332"/>
      <c r="VXQ1" s="332"/>
      <c r="VXR1" s="332"/>
      <c r="VXS1" s="332"/>
      <c r="VXT1" s="332"/>
      <c r="VXU1" s="332"/>
      <c r="VXV1" s="332"/>
      <c r="VXW1" s="332"/>
      <c r="VXX1" s="332"/>
      <c r="VXY1" s="331"/>
      <c r="VXZ1" s="332"/>
      <c r="VYA1" s="332"/>
      <c r="VYB1" s="332"/>
      <c r="VYC1" s="332"/>
      <c r="VYD1" s="332"/>
      <c r="VYE1" s="332"/>
      <c r="VYF1" s="332"/>
      <c r="VYG1" s="332"/>
      <c r="VYH1" s="332"/>
      <c r="VYI1" s="332"/>
      <c r="VYJ1" s="332"/>
      <c r="VYK1" s="332"/>
      <c r="VYL1" s="332"/>
      <c r="VYM1" s="332"/>
      <c r="VYN1" s="332"/>
      <c r="VYO1" s="331"/>
      <c r="VYP1" s="332"/>
      <c r="VYQ1" s="332"/>
      <c r="VYR1" s="332"/>
      <c r="VYS1" s="332"/>
      <c r="VYT1" s="332"/>
      <c r="VYU1" s="332"/>
      <c r="VYV1" s="332"/>
      <c r="VYW1" s="332"/>
      <c r="VYX1" s="332"/>
      <c r="VYY1" s="332"/>
      <c r="VYZ1" s="332"/>
      <c r="VZA1" s="332"/>
      <c r="VZB1" s="332"/>
      <c r="VZC1" s="332"/>
      <c r="VZD1" s="332"/>
      <c r="VZE1" s="331"/>
      <c r="VZF1" s="332"/>
      <c r="VZG1" s="332"/>
      <c r="VZH1" s="332"/>
      <c r="VZI1" s="332"/>
      <c r="VZJ1" s="332"/>
      <c r="VZK1" s="332"/>
      <c r="VZL1" s="332"/>
      <c r="VZM1" s="332"/>
      <c r="VZN1" s="332"/>
      <c r="VZO1" s="332"/>
      <c r="VZP1" s="332"/>
      <c r="VZQ1" s="332"/>
      <c r="VZR1" s="332"/>
      <c r="VZS1" s="332"/>
      <c r="VZT1" s="332"/>
      <c r="VZU1" s="331"/>
      <c r="VZV1" s="332"/>
      <c r="VZW1" s="332"/>
      <c r="VZX1" s="332"/>
      <c r="VZY1" s="332"/>
      <c r="VZZ1" s="332"/>
      <c r="WAA1" s="332"/>
      <c r="WAB1" s="332"/>
      <c r="WAC1" s="332"/>
      <c r="WAD1" s="332"/>
      <c r="WAE1" s="332"/>
      <c r="WAF1" s="332"/>
      <c r="WAG1" s="332"/>
      <c r="WAH1" s="332"/>
      <c r="WAI1" s="332"/>
      <c r="WAJ1" s="332"/>
      <c r="WAK1" s="331"/>
      <c r="WAL1" s="332"/>
      <c r="WAM1" s="332"/>
      <c r="WAN1" s="332"/>
      <c r="WAO1" s="332"/>
      <c r="WAP1" s="332"/>
      <c r="WAQ1" s="332"/>
      <c r="WAR1" s="332"/>
      <c r="WAS1" s="332"/>
      <c r="WAT1" s="332"/>
      <c r="WAU1" s="332"/>
      <c r="WAV1" s="332"/>
      <c r="WAW1" s="332"/>
      <c r="WAX1" s="332"/>
      <c r="WAY1" s="332"/>
      <c r="WAZ1" s="332"/>
      <c r="WBA1" s="331"/>
      <c r="WBB1" s="332"/>
      <c r="WBC1" s="332"/>
      <c r="WBD1" s="332"/>
      <c r="WBE1" s="332"/>
      <c r="WBF1" s="332"/>
      <c r="WBG1" s="332"/>
      <c r="WBH1" s="332"/>
      <c r="WBI1" s="332"/>
      <c r="WBJ1" s="332"/>
      <c r="WBK1" s="332"/>
      <c r="WBL1" s="332"/>
      <c r="WBM1" s="332"/>
      <c r="WBN1" s="332"/>
      <c r="WBO1" s="332"/>
      <c r="WBP1" s="332"/>
      <c r="WBQ1" s="331"/>
      <c r="WBR1" s="332"/>
      <c r="WBS1" s="332"/>
      <c r="WBT1" s="332"/>
      <c r="WBU1" s="332"/>
      <c r="WBV1" s="332"/>
      <c r="WBW1" s="332"/>
      <c r="WBX1" s="332"/>
      <c r="WBY1" s="332"/>
      <c r="WBZ1" s="332"/>
      <c r="WCA1" s="332"/>
      <c r="WCB1" s="332"/>
      <c r="WCC1" s="332"/>
      <c r="WCD1" s="332"/>
      <c r="WCE1" s="332"/>
      <c r="WCF1" s="332"/>
      <c r="WCG1" s="331"/>
      <c r="WCH1" s="332"/>
      <c r="WCI1" s="332"/>
      <c r="WCJ1" s="332"/>
      <c r="WCK1" s="332"/>
      <c r="WCL1" s="332"/>
      <c r="WCM1" s="332"/>
      <c r="WCN1" s="332"/>
      <c r="WCO1" s="332"/>
      <c r="WCP1" s="332"/>
      <c r="WCQ1" s="332"/>
      <c r="WCR1" s="332"/>
      <c r="WCS1" s="332"/>
      <c r="WCT1" s="332"/>
      <c r="WCU1" s="332"/>
      <c r="WCV1" s="332"/>
      <c r="WCW1" s="331"/>
      <c r="WCX1" s="332"/>
      <c r="WCY1" s="332"/>
      <c r="WCZ1" s="332"/>
      <c r="WDA1" s="332"/>
      <c r="WDB1" s="332"/>
      <c r="WDC1" s="332"/>
      <c r="WDD1" s="332"/>
      <c r="WDE1" s="332"/>
      <c r="WDF1" s="332"/>
      <c r="WDG1" s="332"/>
      <c r="WDH1" s="332"/>
      <c r="WDI1" s="332"/>
      <c r="WDJ1" s="332"/>
      <c r="WDK1" s="332"/>
      <c r="WDL1" s="332"/>
      <c r="WDM1" s="331"/>
      <c r="WDN1" s="332"/>
      <c r="WDO1" s="332"/>
      <c r="WDP1" s="332"/>
      <c r="WDQ1" s="332"/>
      <c r="WDR1" s="332"/>
      <c r="WDS1" s="332"/>
      <c r="WDT1" s="332"/>
      <c r="WDU1" s="332"/>
      <c r="WDV1" s="332"/>
      <c r="WDW1" s="332"/>
      <c r="WDX1" s="332"/>
      <c r="WDY1" s="332"/>
      <c r="WDZ1" s="332"/>
      <c r="WEA1" s="332"/>
      <c r="WEB1" s="332"/>
      <c r="WEC1" s="331"/>
      <c r="WED1" s="332"/>
      <c r="WEE1" s="332"/>
      <c r="WEF1" s="332"/>
      <c r="WEG1" s="332"/>
      <c r="WEH1" s="332"/>
      <c r="WEI1" s="332"/>
      <c r="WEJ1" s="332"/>
      <c r="WEK1" s="332"/>
      <c r="WEL1" s="332"/>
      <c r="WEM1" s="332"/>
      <c r="WEN1" s="332"/>
      <c r="WEO1" s="332"/>
      <c r="WEP1" s="332"/>
      <c r="WEQ1" s="332"/>
      <c r="WER1" s="332"/>
      <c r="WES1" s="331"/>
      <c r="WET1" s="332"/>
      <c r="WEU1" s="332"/>
      <c r="WEV1" s="332"/>
      <c r="WEW1" s="332"/>
      <c r="WEX1" s="332"/>
      <c r="WEY1" s="332"/>
      <c r="WEZ1" s="332"/>
      <c r="WFA1" s="332"/>
      <c r="WFB1" s="332"/>
      <c r="WFC1" s="332"/>
      <c r="WFD1" s="332"/>
      <c r="WFE1" s="332"/>
      <c r="WFF1" s="332"/>
      <c r="WFG1" s="332"/>
      <c r="WFH1" s="332"/>
      <c r="WFI1" s="331"/>
      <c r="WFJ1" s="332"/>
      <c r="WFK1" s="332"/>
      <c r="WFL1" s="332"/>
      <c r="WFM1" s="332"/>
      <c r="WFN1" s="332"/>
      <c r="WFO1" s="332"/>
      <c r="WFP1" s="332"/>
      <c r="WFQ1" s="332"/>
      <c r="WFR1" s="332"/>
      <c r="WFS1" s="332"/>
      <c r="WFT1" s="332"/>
      <c r="WFU1" s="332"/>
      <c r="WFV1" s="332"/>
      <c r="WFW1" s="332"/>
      <c r="WFX1" s="332"/>
      <c r="WFY1" s="331"/>
      <c r="WFZ1" s="332"/>
      <c r="WGA1" s="332"/>
      <c r="WGB1" s="332"/>
      <c r="WGC1" s="332"/>
      <c r="WGD1" s="332"/>
      <c r="WGE1" s="332"/>
      <c r="WGF1" s="332"/>
      <c r="WGG1" s="332"/>
      <c r="WGH1" s="332"/>
      <c r="WGI1" s="332"/>
      <c r="WGJ1" s="332"/>
      <c r="WGK1" s="332"/>
      <c r="WGL1" s="332"/>
      <c r="WGM1" s="332"/>
      <c r="WGN1" s="332"/>
      <c r="WGO1" s="331"/>
      <c r="WGP1" s="332"/>
      <c r="WGQ1" s="332"/>
      <c r="WGR1" s="332"/>
      <c r="WGS1" s="332"/>
      <c r="WGT1" s="332"/>
      <c r="WGU1" s="332"/>
      <c r="WGV1" s="332"/>
      <c r="WGW1" s="332"/>
      <c r="WGX1" s="332"/>
      <c r="WGY1" s="332"/>
      <c r="WGZ1" s="332"/>
      <c r="WHA1" s="332"/>
      <c r="WHB1" s="332"/>
      <c r="WHC1" s="332"/>
      <c r="WHD1" s="332"/>
      <c r="WHE1" s="331"/>
      <c r="WHF1" s="332"/>
      <c r="WHG1" s="332"/>
      <c r="WHH1" s="332"/>
      <c r="WHI1" s="332"/>
      <c r="WHJ1" s="332"/>
      <c r="WHK1" s="332"/>
      <c r="WHL1" s="332"/>
      <c r="WHM1" s="332"/>
      <c r="WHN1" s="332"/>
      <c r="WHO1" s="332"/>
      <c r="WHP1" s="332"/>
      <c r="WHQ1" s="332"/>
      <c r="WHR1" s="332"/>
      <c r="WHS1" s="332"/>
      <c r="WHT1" s="332"/>
      <c r="WHU1" s="331"/>
      <c r="WHV1" s="332"/>
      <c r="WHW1" s="332"/>
      <c r="WHX1" s="332"/>
      <c r="WHY1" s="332"/>
      <c r="WHZ1" s="332"/>
      <c r="WIA1" s="332"/>
      <c r="WIB1" s="332"/>
      <c r="WIC1" s="332"/>
      <c r="WID1" s="332"/>
      <c r="WIE1" s="332"/>
      <c r="WIF1" s="332"/>
      <c r="WIG1" s="332"/>
      <c r="WIH1" s="332"/>
      <c r="WII1" s="332"/>
      <c r="WIJ1" s="332"/>
      <c r="WIK1" s="331"/>
      <c r="WIL1" s="332"/>
      <c r="WIM1" s="332"/>
      <c r="WIN1" s="332"/>
      <c r="WIO1" s="332"/>
      <c r="WIP1" s="332"/>
      <c r="WIQ1" s="332"/>
      <c r="WIR1" s="332"/>
      <c r="WIS1" s="332"/>
      <c r="WIT1" s="332"/>
      <c r="WIU1" s="332"/>
      <c r="WIV1" s="332"/>
      <c r="WIW1" s="332"/>
      <c r="WIX1" s="332"/>
      <c r="WIY1" s="332"/>
      <c r="WIZ1" s="332"/>
      <c r="WJA1" s="331"/>
      <c r="WJB1" s="332"/>
      <c r="WJC1" s="332"/>
      <c r="WJD1" s="332"/>
      <c r="WJE1" s="332"/>
      <c r="WJF1" s="332"/>
      <c r="WJG1" s="332"/>
      <c r="WJH1" s="332"/>
      <c r="WJI1" s="332"/>
      <c r="WJJ1" s="332"/>
      <c r="WJK1" s="332"/>
      <c r="WJL1" s="332"/>
      <c r="WJM1" s="332"/>
      <c r="WJN1" s="332"/>
      <c r="WJO1" s="332"/>
      <c r="WJP1" s="332"/>
      <c r="WJQ1" s="331"/>
      <c r="WJR1" s="332"/>
      <c r="WJS1" s="332"/>
      <c r="WJT1" s="332"/>
      <c r="WJU1" s="332"/>
      <c r="WJV1" s="332"/>
      <c r="WJW1" s="332"/>
      <c r="WJX1" s="332"/>
      <c r="WJY1" s="332"/>
      <c r="WJZ1" s="332"/>
      <c r="WKA1" s="332"/>
      <c r="WKB1" s="332"/>
      <c r="WKC1" s="332"/>
      <c r="WKD1" s="332"/>
      <c r="WKE1" s="332"/>
      <c r="WKF1" s="332"/>
      <c r="WKG1" s="331"/>
      <c r="WKH1" s="332"/>
      <c r="WKI1" s="332"/>
      <c r="WKJ1" s="332"/>
      <c r="WKK1" s="332"/>
      <c r="WKL1" s="332"/>
      <c r="WKM1" s="332"/>
      <c r="WKN1" s="332"/>
      <c r="WKO1" s="332"/>
      <c r="WKP1" s="332"/>
      <c r="WKQ1" s="332"/>
      <c r="WKR1" s="332"/>
      <c r="WKS1" s="332"/>
      <c r="WKT1" s="332"/>
      <c r="WKU1" s="332"/>
      <c r="WKV1" s="332"/>
      <c r="WKW1" s="331"/>
      <c r="WKX1" s="332"/>
      <c r="WKY1" s="332"/>
      <c r="WKZ1" s="332"/>
      <c r="WLA1" s="332"/>
      <c r="WLB1" s="332"/>
      <c r="WLC1" s="332"/>
      <c r="WLD1" s="332"/>
      <c r="WLE1" s="332"/>
      <c r="WLF1" s="332"/>
      <c r="WLG1" s="332"/>
      <c r="WLH1" s="332"/>
      <c r="WLI1" s="332"/>
      <c r="WLJ1" s="332"/>
      <c r="WLK1" s="332"/>
      <c r="WLL1" s="332"/>
      <c r="WLM1" s="331"/>
      <c r="WLN1" s="332"/>
      <c r="WLO1" s="332"/>
      <c r="WLP1" s="332"/>
      <c r="WLQ1" s="332"/>
      <c r="WLR1" s="332"/>
      <c r="WLS1" s="332"/>
      <c r="WLT1" s="332"/>
      <c r="WLU1" s="332"/>
      <c r="WLV1" s="332"/>
      <c r="WLW1" s="332"/>
      <c r="WLX1" s="332"/>
      <c r="WLY1" s="332"/>
      <c r="WLZ1" s="332"/>
      <c r="WMA1" s="332"/>
      <c r="WMB1" s="332"/>
      <c r="WMC1" s="331"/>
      <c r="WMD1" s="332"/>
      <c r="WME1" s="332"/>
      <c r="WMF1" s="332"/>
      <c r="WMG1" s="332"/>
      <c r="WMH1" s="332"/>
      <c r="WMI1" s="332"/>
      <c r="WMJ1" s="332"/>
      <c r="WMK1" s="332"/>
      <c r="WML1" s="332"/>
      <c r="WMM1" s="332"/>
      <c r="WMN1" s="332"/>
      <c r="WMO1" s="332"/>
      <c r="WMP1" s="332"/>
      <c r="WMQ1" s="332"/>
      <c r="WMR1" s="332"/>
      <c r="WMS1" s="331"/>
      <c r="WMT1" s="332"/>
      <c r="WMU1" s="332"/>
      <c r="WMV1" s="332"/>
      <c r="WMW1" s="332"/>
      <c r="WMX1" s="332"/>
      <c r="WMY1" s="332"/>
      <c r="WMZ1" s="332"/>
      <c r="WNA1" s="332"/>
      <c r="WNB1" s="332"/>
      <c r="WNC1" s="332"/>
      <c r="WND1" s="332"/>
      <c r="WNE1" s="332"/>
      <c r="WNF1" s="332"/>
      <c r="WNG1" s="332"/>
      <c r="WNH1" s="332"/>
      <c r="WNI1" s="331"/>
      <c r="WNJ1" s="332"/>
      <c r="WNK1" s="332"/>
      <c r="WNL1" s="332"/>
      <c r="WNM1" s="332"/>
      <c r="WNN1" s="332"/>
      <c r="WNO1" s="332"/>
      <c r="WNP1" s="332"/>
      <c r="WNQ1" s="332"/>
      <c r="WNR1" s="332"/>
      <c r="WNS1" s="332"/>
      <c r="WNT1" s="332"/>
      <c r="WNU1" s="332"/>
      <c r="WNV1" s="332"/>
      <c r="WNW1" s="332"/>
      <c r="WNX1" s="332"/>
      <c r="WNY1" s="331"/>
      <c r="WNZ1" s="332"/>
      <c r="WOA1" s="332"/>
      <c r="WOB1" s="332"/>
      <c r="WOC1" s="332"/>
      <c r="WOD1" s="332"/>
      <c r="WOE1" s="332"/>
      <c r="WOF1" s="332"/>
      <c r="WOG1" s="332"/>
      <c r="WOH1" s="332"/>
      <c r="WOI1" s="332"/>
      <c r="WOJ1" s="332"/>
      <c r="WOK1" s="332"/>
      <c r="WOL1" s="332"/>
      <c r="WOM1" s="332"/>
      <c r="WON1" s="332"/>
      <c r="WOO1" s="331"/>
      <c r="WOP1" s="332"/>
      <c r="WOQ1" s="332"/>
      <c r="WOR1" s="332"/>
      <c r="WOS1" s="332"/>
      <c r="WOT1" s="332"/>
      <c r="WOU1" s="332"/>
      <c r="WOV1" s="332"/>
      <c r="WOW1" s="332"/>
      <c r="WOX1" s="332"/>
      <c r="WOY1" s="332"/>
      <c r="WOZ1" s="332"/>
      <c r="WPA1" s="332"/>
      <c r="WPB1" s="332"/>
      <c r="WPC1" s="332"/>
      <c r="WPD1" s="332"/>
      <c r="WPE1" s="331"/>
      <c r="WPF1" s="332"/>
      <c r="WPG1" s="332"/>
      <c r="WPH1" s="332"/>
      <c r="WPI1" s="332"/>
      <c r="WPJ1" s="332"/>
      <c r="WPK1" s="332"/>
      <c r="WPL1" s="332"/>
      <c r="WPM1" s="332"/>
      <c r="WPN1" s="332"/>
      <c r="WPO1" s="332"/>
      <c r="WPP1" s="332"/>
      <c r="WPQ1" s="332"/>
      <c r="WPR1" s="332"/>
      <c r="WPS1" s="332"/>
      <c r="WPT1" s="332"/>
      <c r="WPU1" s="331"/>
      <c r="WPV1" s="332"/>
      <c r="WPW1" s="332"/>
      <c r="WPX1" s="332"/>
      <c r="WPY1" s="332"/>
      <c r="WPZ1" s="332"/>
      <c r="WQA1" s="332"/>
      <c r="WQB1" s="332"/>
      <c r="WQC1" s="332"/>
      <c r="WQD1" s="332"/>
      <c r="WQE1" s="332"/>
      <c r="WQF1" s="332"/>
      <c r="WQG1" s="332"/>
      <c r="WQH1" s="332"/>
      <c r="WQI1" s="332"/>
      <c r="WQJ1" s="332"/>
      <c r="WQK1" s="331"/>
      <c r="WQL1" s="332"/>
      <c r="WQM1" s="332"/>
      <c r="WQN1" s="332"/>
      <c r="WQO1" s="332"/>
      <c r="WQP1" s="332"/>
      <c r="WQQ1" s="332"/>
      <c r="WQR1" s="332"/>
      <c r="WQS1" s="332"/>
      <c r="WQT1" s="332"/>
      <c r="WQU1" s="332"/>
      <c r="WQV1" s="332"/>
      <c r="WQW1" s="332"/>
      <c r="WQX1" s="332"/>
      <c r="WQY1" s="332"/>
      <c r="WQZ1" s="332"/>
      <c r="WRA1" s="331"/>
      <c r="WRB1" s="332"/>
      <c r="WRC1" s="332"/>
      <c r="WRD1" s="332"/>
      <c r="WRE1" s="332"/>
      <c r="WRF1" s="332"/>
      <c r="WRG1" s="332"/>
      <c r="WRH1" s="332"/>
      <c r="WRI1" s="332"/>
      <c r="WRJ1" s="332"/>
      <c r="WRK1" s="332"/>
      <c r="WRL1" s="332"/>
      <c r="WRM1" s="332"/>
      <c r="WRN1" s="332"/>
      <c r="WRO1" s="332"/>
      <c r="WRP1" s="332"/>
      <c r="WRQ1" s="331"/>
      <c r="WRR1" s="332"/>
      <c r="WRS1" s="332"/>
      <c r="WRT1" s="332"/>
      <c r="WRU1" s="332"/>
      <c r="WRV1" s="332"/>
      <c r="WRW1" s="332"/>
      <c r="WRX1" s="332"/>
      <c r="WRY1" s="332"/>
      <c r="WRZ1" s="332"/>
      <c r="WSA1" s="332"/>
      <c r="WSB1" s="332"/>
      <c r="WSC1" s="332"/>
      <c r="WSD1" s="332"/>
      <c r="WSE1" s="332"/>
      <c r="WSF1" s="332"/>
      <c r="WSG1" s="331"/>
      <c r="WSH1" s="332"/>
      <c r="WSI1" s="332"/>
      <c r="WSJ1" s="332"/>
      <c r="WSK1" s="332"/>
      <c r="WSL1" s="332"/>
      <c r="WSM1" s="332"/>
      <c r="WSN1" s="332"/>
      <c r="WSO1" s="332"/>
      <c r="WSP1" s="332"/>
      <c r="WSQ1" s="332"/>
      <c r="WSR1" s="332"/>
      <c r="WSS1" s="332"/>
      <c r="WST1" s="332"/>
      <c r="WSU1" s="332"/>
      <c r="WSV1" s="332"/>
      <c r="WSW1" s="331"/>
      <c r="WSX1" s="332"/>
      <c r="WSY1" s="332"/>
      <c r="WSZ1" s="332"/>
      <c r="WTA1" s="332"/>
      <c r="WTB1" s="332"/>
      <c r="WTC1" s="332"/>
      <c r="WTD1" s="332"/>
      <c r="WTE1" s="332"/>
      <c r="WTF1" s="332"/>
      <c r="WTG1" s="332"/>
      <c r="WTH1" s="332"/>
      <c r="WTI1" s="332"/>
      <c r="WTJ1" s="332"/>
      <c r="WTK1" s="332"/>
      <c r="WTL1" s="332"/>
      <c r="WTM1" s="331"/>
      <c r="WTN1" s="332"/>
      <c r="WTO1" s="332"/>
      <c r="WTP1" s="332"/>
      <c r="WTQ1" s="332"/>
      <c r="WTR1" s="332"/>
      <c r="WTS1" s="332"/>
      <c r="WTT1" s="332"/>
      <c r="WTU1" s="332"/>
      <c r="WTV1" s="332"/>
      <c r="WTW1" s="332"/>
      <c r="WTX1" s="332"/>
      <c r="WTY1" s="332"/>
      <c r="WTZ1" s="332"/>
      <c r="WUA1" s="332"/>
      <c r="WUB1" s="332"/>
      <c r="WUC1" s="331"/>
      <c r="WUD1" s="332"/>
      <c r="WUE1" s="332"/>
      <c r="WUF1" s="332"/>
      <c r="WUG1" s="332"/>
      <c r="WUH1" s="332"/>
      <c r="WUI1" s="332"/>
      <c r="WUJ1" s="332"/>
      <c r="WUK1" s="332"/>
      <c r="WUL1" s="332"/>
      <c r="WUM1" s="332"/>
      <c r="WUN1" s="332"/>
      <c r="WUO1" s="332"/>
      <c r="WUP1" s="332"/>
      <c r="WUQ1" s="332"/>
      <c r="WUR1" s="332"/>
      <c r="WUS1" s="331"/>
      <c r="WUT1" s="332"/>
      <c r="WUU1" s="332"/>
      <c r="WUV1" s="332"/>
      <c r="WUW1" s="332"/>
      <c r="WUX1" s="332"/>
      <c r="WUY1" s="332"/>
      <c r="WUZ1" s="332"/>
      <c r="WVA1" s="332"/>
      <c r="WVB1" s="332"/>
      <c r="WVC1" s="332"/>
      <c r="WVD1" s="332"/>
      <c r="WVE1" s="332"/>
      <c r="WVF1" s="332"/>
      <c r="WVG1" s="332"/>
      <c r="WVH1" s="332"/>
      <c r="WVI1" s="331"/>
      <c r="WVJ1" s="332"/>
      <c r="WVK1" s="332"/>
      <c r="WVL1" s="332"/>
      <c r="WVM1" s="332"/>
      <c r="WVN1" s="332"/>
      <c r="WVO1" s="332"/>
      <c r="WVP1" s="332"/>
      <c r="WVQ1" s="332"/>
      <c r="WVR1" s="332"/>
      <c r="WVS1" s="332"/>
      <c r="WVT1" s="332"/>
      <c r="WVU1" s="332"/>
      <c r="WVV1" s="332"/>
      <c r="WVW1" s="332"/>
      <c r="WVX1" s="332"/>
      <c r="WVY1" s="331"/>
      <c r="WVZ1" s="332"/>
      <c r="WWA1" s="332"/>
      <c r="WWB1" s="332"/>
      <c r="WWC1" s="332"/>
      <c r="WWD1" s="332"/>
      <c r="WWE1" s="332"/>
      <c r="WWF1" s="332"/>
      <c r="WWG1" s="332"/>
      <c r="WWH1" s="332"/>
      <c r="WWI1" s="332"/>
      <c r="WWJ1" s="332"/>
      <c r="WWK1" s="332"/>
      <c r="WWL1" s="332"/>
      <c r="WWM1" s="332"/>
      <c r="WWN1" s="332"/>
      <c r="WWO1" s="331"/>
      <c r="WWP1" s="332"/>
      <c r="WWQ1" s="332"/>
      <c r="WWR1" s="332"/>
      <c r="WWS1" s="332"/>
      <c r="WWT1" s="332"/>
      <c r="WWU1" s="332"/>
      <c r="WWV1" s="332"/>
      <c r="WWW1" s="332"/>
      <c r="WWX1" s="332"/>
      <c r="WWY1" s="332"/>
      <c r="WWZ1" s="332"/>
      <c r="WXA1" s="332"/>
      <c r="WXB1" s="332"/>
      <c r="WXC1" s="332"/>
      <c r="WXD1" s="332"/>
      <c r="WXE1" s="331"/>
      <c r="WXF1" s="332"/>
      <c r="WXG1" s="332"/>
      <c r="WXH1" s="332"/>
      <c r="WXI1" s="332"/>
      <c r="WXJ1" s="332"/>
      <c r="WXK1" s="332"/>
      <c r="WXL1" s="332"/>
      <c r="WXM1" s="332"/>
      <c r="WXN1" s="332"/>
      <c r="WXO1" s="332"/>
      <c r="WXP1" s="332"/>
      <c r="WXQ1" s="332"/>
      <c r="WXR1" s="332"/>
      <c r="WXS1" s="332"/>
      <c r="WXT1" s="332"/>
      <c r="WXU1" s="331"/>
      <c r="WXV1" s="332"/>
      <c r="WXW1" s="332"/>
      <c r="WXX1" s="332"/>
      <c r="WXY1" s="332"/>
      <c r="WXZ1" s="332"/>
      <c r="WYA1" s="332"/>
      <c r="WYB1" s="332"/>
      <c r="WYC1" s="332"/>
      <c r="WYD1" s="332"/>
      <c r="WYE1" s="332"/>
      <c r="WYF1" s="332"/>
      <c r="WYG1" s="332"/>
      <c r="WYH1" s="332"/>
      <c r="WYI1" s="332"/>
      <c r="WYJ1" s="332"/>
      <c r="WYK1" s="331"/>
      <c r="WYL1" s="332"/>
      <c r="WYM1" s="332"/>
      <c r="WYN1" s="332"/>
      <c r="WYO1" s="332"/>
      <c r="WYP1" s="332"/>
      <c r="WYQ1" s="332"/>
      <c r="WYR1" s="332"/>
      <c r="WYS1" s="332"/>
      <c r="WYT1" s="332"/>
      <c r="WYU1" s="332"/>
      <c r="WYV1" s="332"/>
      <c r="WYW1" s="332"/>
      <c r="WYX1" s="332"/>
      <c r="WYY1" s="332"/>
      <c r="WYZ1" s="332"/>
      <c r="WZA1" s="331"/>
      <c r="WZB1" s="332"/>
      <c r="WZC1" s="332"/>
      <c r="WZD1" s="332"/>
      <c r="WZE1" s="332"/>
      <c r="WZF1" s="332"/>
      <c r="WZG1" s="332"/>
      <c r="WZH1" s="332"/>
      <c r="WZI1" s="332"/>
      <c r="WZJ1" s="332"/>
      <c r="WZK1" s="332"/>
      <c r="WZL1" s="332"/>
      <c r="WZM1" s="332"/>
      <c r="WZN1" s="332"/>
      <c r="WZO1" s="332"/>
      <c r="WZP1" s="332"/>
      <c r="WZQ1" s="331"/>
      <c r="WZR1" s="332"/>
      <c r="WZS1" s="332"/>
      <c r="WZT1" s="332"/>
      <c r="WZU1" s="332"/>
      <c r="WZV1" s="332"/>
      <c r="WZW1" s="332"/>
      <c r="WZX1" s="332"/>
      <c r="WZY1" s="332"/>
      <c r="WZZ1" s="332"/>
      <c r="XAA1" s="332"/>
      <c r="XAB1" s="332"/>
      <c r="XAC1" s="332"/>
      <c r="XAD1" s="332"/>
      <c r="XAE1" s="332"/>
      <c r="XAF1" s="332"/>
      <c r="XAG1" s="331"/>
      <c r="XAH1" s="332"/>
      <c r="XAI1" s="332"/>
      <c r="XAJ1" s="332"/>
      <c r="XAK1" s="332"/>
      <c r="XAL1" s="332"/>
      <c r="XAM1" s="332"/>
      <c r="XAN1" s="332"/>
      <c r="XAO1" s="332"/>
      <c r="XAP1" s="332"/>
      <c r="XAQ1" s="332"/>
      <c r="XAR1" s="332"/>
      <c r="XAS1" s="332"/>
      <c r="XAT1" s="332"/>
      <c r="XAU1" s="332"/>
      <c r="XAV1" s="332"/>
      <c r="XAW1" s="331"/>
      <c r="XAX1" s="332"/>
      <c r="XAY1" s="332"/>
      <c r="XAZ1" s="332"/>
      <c r="XBA1" s="332"/>
      <c r="XBB1" s="332"/>
      <c r="XBC1" s="332"/>
      <c r="XBD1" s="332"/>
      <c r="XBE1" s="332"/>
      <c r="XBF1" s="332"/>
      <c r="XBG1" s="332"/>
      <c r="XBH1" s="332"/>
      <c r="XBI1" s="332"/>
      <c r="XBJ1" s="332"/>
      <c r="XBK1" s="332"/>
      <c r="XBL1" s="332"/>
      <c r="XBM1" s="331"/>
      <c r="XBN1" s="332"/>
      <c r="XBO1" s="332"/>
      <c r="XBP1" s="332"/>
      <c r="XBQ1" s="332"/>
      <c r="XBR1" s="332"/>
      <c r="XBS1" s="332"/>
      <c r="XBT1" s="332"/>
      <c r="XBU1" s="332"/>
      <c r="XBV1" s="332"/>
      <c r="XBW1" s="332"/>
      <c r="XBX1" s="332"/>
      <c r="XBY1" s="332"/>
      <c r="XBZ1" s="332"/>
      <c r="XCA1" s="332"/>
      <c r="XCB1" s="332"/>
      <c r="XCC1" s="331"/>
      <c r="XCD1" s="332"/>
      <c r="XCE1" s="332"/>
      <c r="XCF1" s="332"/>
      <c r="XCG1" s="332"/>
      <c r="XCH1" s="332"/>
      <c r="XCI1" s="332"/>
      <c r="XCJ1" s="332"/>
      <c r="XCK1" s="332"/>
      <c r="XCL1" s="332"/>
      <c r="XCM1" s="332"/>
      <c r="XCN1" s="332"/>
      <c r="XCO1" s="332"/>
      <c r="XCP1" s="332"/>
      <c r="XCQ1" s="332"/>
      <c r="XCR1" s="332"/>
      <c r="XCS1" s="331"/>
      <c r="XCT1" s="332"/>
      <c r="XCU1" s="332"/>
      <c r="XCV1" s="332"/>
      <c r="XCW1" s="332"/>
      <c r="XCX1" s="332"/>
      <c r="XCY1" s="332"/>
      <c r="XCZ1" s="332"/>
      <c r="XDA1" s="332"/>
      <c r="XDB1" s="332"/>
      <c r="XDC1" s="332"/>
      <c r="XDD1" s="332"/>
      <c r="XDE1" s="332"/>
      <c r="XDF1" s="332"/>
      <c r="XDG1" s="332"/>
      <c r="XDH1" s="332"/>
      <c r="XDI1" s="331"/>
      <c r="XDJ1" s="332"/>
      <c r="XDK1" s="332"/>
      <c r="XDL1" s="332"/>
      <c r="XDM1" s="332"/>
      <c r="XDN1" s="332"/>
      <c r="XDO1" s="332"/>
      <c r="XDP1" s="332"/>
      <c r="XDQ1" s="332"/>
      <c r="XDR1" s="332"/>
      <c r="XDS1" s="332"/>
      <c r="XDT1" s="332"/>
      <c r="XDU1" s="332"/>
      <c r="XDV1" s="332"/>
      <c r="XDW1" s="332"/>
      <c r="XDX1" s="332"/>
      <c r="XDY1" s="331"/>
      <c r="XDZ1" s="332"/>
      <c r="XEA1" s="332"/>
      <c r="XEB1" s="332"/>
      <c r="XEC1" s="332"/>
      <c r="XED1" s="332"/>
      <c r="XEE1" s="332"/>
      <c r="XEF1" s="332"/>
      <c r="XEG1" s="332"/>
      <c r="XEH1" s="332"/>
      <c r="XEI1" s="332"/>
      <c r="XEJ1" s="332"/>
      <c r="XEK1" s="332"/>
      <c r="XEL1" s="332"/>
      <c r="XEM1" s="332"/>
      <c r="XEN1" s="332"/>
      <c r="XEO1" s="331"/>
      <c r="XEP1" s="332"/>
      <c r="XEQ1" s="332"/>
      <c r="XER1" s="332"/>
      <c r="XES1" s="332"/>
      <c r="XET1" s="332"/>
      <c r="XEU1" s="332"/>
      <c r="XEV1" s="332"/>
      <c r="XEW1" s="332"/>
      <c r="XEX1" s="332"/>
      <c r="XEY1" s="332"/>
      <c r="XEZ1" s="332"/>
      <c r="XFA1" s="332"/>
      <c r="XFB1" s="332"/>
      <c r="XFC1" s="332"/>
      <c r="XFD1" s="332"/>
    </row>
    <row r="2" spans="1:16384" x14ac:dyDescent="0.2">
      <c r="A2" s="331" t="str">
        <f>'Rate Case Constants'!C10</f>
        <v>CASE NO. 2014-00372 - GAS OPERATIONS - RESPONSE TO PSC 2-89 (SLIPPAGE FACTOR 97.728%)</v>
      </c>
      <c r="B2" s="332"/>
      <c r="C2" s="332"/>
      <c r="D2" s="332"/>
      <c r="E2" s="332"/>
      <c r="F2" s="332"/>
      <c r="G2" s="332"/>
      <c r="H2" s="332"/>
      <c r="I2" s="332"/>
      <c r="J2" s="332"/>
      <c r="K2" s="332"/>
      <c r="L2" s="332"/>
      <c r="M2" s="332"/>
      <c r="N2" s="332"/>
      <c r="O2" s="332"/>
      <c r="P2" s="332"/>
      <c r="Q2" s="331"/>
      <c r="R2" s="332"/>
      <c r="S2" s="332"/>
      <c r="T2" s="332"/>
      <c r="U2" s="332"/>
      <c r="V2" s="332"/>
      <c r="W2" s="332"/>
      <c r="X2" s="332"/>
      <c r="Y2" s="332"/>
      <c r="Z2" s="332"/>
      <c r="AA2" s="332"/>
      <c r="AB2" s="332"/>
      <c r="AC2" s="332"/>
      <c r="AD2" s="332"/>
      <c r="AE2" s="332"/>
      <c r="AF2" s="332"/>
      <c r="AG2" s="331"/>
      <c r="AH2" s="332"/>
      <c r="AI2" s="332"/>
      <c r="AJ2" s="332"/>
      <c r="AK2" s="332"/>
      <c r="AL2" s="332"/>
      <c r="AM2" s="332"/>
      <c r="AN2" s="332"/>
      <c r="AO2" s="332"/>
      <c r="AP2" s="332"/>
      <c r="AQ2" s="332"/>
      <c r="AR2" s="332"/>
      <c r="AS2" s="332"/>
      <c r="AT2" s="332"/>
      <c r="AU2" s="332"/>
      <c r="AV2" s="332"/>
      <c r="AW2" s="331"/>
      <c r="AX2" s="332"/>
      <c r="AY2" s="332"/>
      <c r="AZ2" s="332"/>
      <c r="BA2" s="332"/>
      <c r="BB2" s="332"/>
      <c r="BC2" s="332"/>
      <c r="BD2" s="332"/>
      <c r="BE2" s="332"/>
      <c r="BF2" s="332"/>
      <c r="BG2" s="332"/>
      <c r="BH2" s="332"/>
      <c r="BI2" s="332"/>
      <c r="BJ2" s="332"/>
      <c r="BK2" s="332"/>
      <c r="BL2" s="332"/>
      <c r="BM2" s="331"/>
      <c r="BN2" s="332"/>
      <c r="BO2" s="332"/>
      <c r="BP2" s="332"/>
      <c r="BQ2" s="332"/>
      <c r="BR2" s="332"/>
      <c r="BS2" s="332"/>
      <c r="BT2" s="332"/>
      <c r="BU2" s="332"/>
      <c r="BV2" s="332"/>
      <c r="BW2" s="332"/>
      <c r="BX2" s="332"/>
      <c r="BY2" s="332"/>
      <c r="BZ2" s="332"/>
      <c r="CA2" s="332"/>
      <c r="CB2" s="332"/>
      <c r="CC2" s="331"/>
      <c r="CD2" s="332"/>
      <c r="CE2" s="332"/>
      <c r="CF2" s="332"/>
      <c r="CG2" s="332"/>
      <c r="CH2" s="332"/>
      <c r="CI2" s="332"/>
      <c r="CJ2" s="332"/>
      <c r="CK2" s="332"/>
      <c r="CL2" s="332"/>
      <c r="CM2" s="332"/>
      <c r="CN2" s="332"/>
      <c r="CO2" s="332"/>
      <c r="CP2" s="332"/>
      <c r="CQ2" s="332"/>
      <c r="CR2" s="332"/>
      <c r="CS2" s="331"/>
      <c r="CT2" s="332"/>
      <c r="CU2" s="332"/>
      <c r="CV2" s="332"/>
      <c r="CW2" s="332"/>
      <c r="CX2" s="332"/>
      <c r="CY2" s="332"/>
      <c r="CZ2" s="332"/>
      <c r="DA2" s="332"/>
      <c r="DB2" s="332"/>
      <c r="DC2" s="332"/>
      <c r="DD2" s="332"/>
      <c r="DE2" s="332"/>
      <c r="DF2" s="332"/>
      <c r="DG2" s="332"/>
      <c r="DH2" s="332"/>
      <c r="DI2" s="331"/>
      <c r="DJ2" s="332"/>
      <c r="DK2" s="332"/>
      <c r="DL2" s="332"/>
      <c r="DM2" s="332"/>
      <c r="DN2" s="332"/>
      <c r="DO2" s="332"/>
      <c r="DP2" s="332"/>
      <c r="DQ2" s="332"/>
      <c r="DR2" s="332"/>
      <c r="DS2" s="332"/>
      <c r="DT2" s="332"/>
      <c r="DU2" s="332"/>
      <c r="DV2" s="332"/>
      <c r="DW2" s="332"/>
      <c r="DX2" s="332"/>
      <c r="DY2" s="331"/>
      <c r="DZ2" s="332"/>
      <c r="EA2" s="332"/>
      <c r="EB2" s="332"/>
      <c r="EC2" s="332"/>
      <c r="ED2" s="332"/>
      <c r="EE2" s="332"/>
      <c r="EF2" s="332"/>
      <c r="EG2" s="332"/>
      <c r="EH2" s="332"/>
      <c r="EI2" s="332"/>
      <c r="EJ2" s="332"/>
      <c r="EK2" s="332"/>
      <c r="EL2" s="332"/>
      <c r="EM2" s="332"/>
      <c r="EN2" s="332"/>
      <c r="EO2" s="331"/>
      <c r="EP2" s="332"/>
      <c r="EQ2" s="332"/>
      <c r="ER2" s="332"/>
      <c r="ES2" s="332"/>
      <c r="ET2" s="332"/>
      <c r="EU2" s="332"/>
      <c r="EV2" s="332"/>
      <c r="EW2" s="332"/>
      <c r="EX2" s="332"/>
      <c r="EY2" s="332"/>
      <c r="EZ2" s="332"/>
      <c r="FA2" s="332"/>
      <c r="FB2" s="332"/>
      <c r="FC2" s="332"/>
      <c r="FD2" s="332"/>
      <c r="FE2" s="331"/>
      <c r="FF2" s="332"/>
      <c r="FG2" s="332"/>
      <c r="FH2" s="332"/>
      <c r="FI2" s="332"/>
      <c r="FJ2" s="332"/>
      <c r="FK2" s="332"/>
      <c r="FL2" s="332"/>
      <c r="FM2" s="332"/>
      <c r="FN2" s="332"/>
      <c r="FO2" s="332"/>
      <c r="FP2" s="332"/>
      <c r="FQ2" s="332"/>
      <c r="FR2" s="332"/>
      <c r="FS2" s="332"/>
      <c r="FT2" s="332"/>
      <c r="FU2" s="331"/>
      <c r="FV2" s="332"/>
      <c r="FW2" s="332"/>
      <c r="FX2" s="332"/>
      <c r="FY2" s="332"/>
      <c r="FZ2" s="332"/>
      <c r="GA2" s="332"/>
      <c r="GB2" s="332"/>
      <c r="GC2" s="332"/>
      <c r="GD2" s="332"/>
      <c r="GE2" s="332"/>
      <c r="GF2" s="332"/>
      <c r="GG2" s="332"/>
      <c r="GH2" s="332"/>
      <c r="GI2" s="332"/>
      <c r="GJ2" s="332"/>
      <c r="GK2" s="331"/>
      <c r="GL2" s="332"/>
      <c r="GM2" s="332"/>
      <c r="GN2" s="332"/>
      <c r="GO2" s="332"/>
      <c r="GP2" s="332"/>
      <c r="GQ2" s="332"/>
      <c r="GR2" s="332"/>
      <c r="GS2" s="332"/>
      <c r="GT2" s="332"/>
      <c r="GU2" s="332"/>
      <c r="GV2" s="332"/>
      <c r="GW2" s="332"/>
      <c r="GX2" s="332"/>
      <c r="GY2" s="332"/>
      <c r="GZ2" s="332"/>
      <c r="HA2" s="331"/>
      <c r="HB2" s="332"/>
      <c r="HC2" s="332"/>
      <c r="HD2" s="332"/>
      <c r="HE2" s="332"/>
      <c r="HF2" s="332"/>
      <c r="HG2" s="332"/>
      <c r="HH2" s="332"/>
      <c r="HI2" s="332"/>
      <c r="HJ2" s="332"/>
      <c r="HK2" s="332"/>
      <c r="HL2" s="332"/>
      <c r="HM2" s="332"/>
      <c r="HN2" s="332"/>
      <c r="HO2" s="332"/>
      <c r="HP2" s="332"/>
      <c r="HQ2" s="331"/>
      <c r="HR2" s="332"/>
      <c r="HS2" s="332"/>
      <c r="HT2" s="332"/>
      <c r="HU2" s="332"/>
      <c r="HV2" s="332"/>
      <c r="HW2" s="332"/>
      <c r="HX2" s="332"/>
      <c r="HY2" s="332"/>
      <c r="HZ2" s="332"/>
      <c r="IA2" s="332"/>
      <c r="IB2" s="332"/>
      <c r="IC2" s="332"/>
      <c r="ID2" s="332"/>
      <c r="IE2" s="332"/>
      <c r="IF2" s="332"/>
      <c r="IG2" s="331"/>
      <c r="IH2" s="332"/>
      <c r="II2" s="332"/>
      <c r="IJ2" s="332"/>
      <c r="IK2" s="332"/>
      <c r="IL2" s="332"/>
      <c r="IM2" s="332"/>
      <c r="IN2" s="332"/>
      <c r="IO2" s="332"/>
      <c r="IP2" s="332"/>
      <c r="IQ2" s="332"/>
      <c r="IR2" s="332"/>
      <c r="IS2" s="332"/>
      <c r="IT2" s="332"/>
      <c r="IU2" s="332"/>
      <c r="IV2" s="332"/>
      <c r="IW2" s="331"/>
      <c r="IX2" s="332"/>
      <c r="IY2" s="332"/>
      <c r="IZ2" s="332"/>
      <c r="JA2" s="332"/>
      <c r="JB2" s="332"/>
      <c r="JC2" s="332"/>
      <c r="JD2" s="332"/>
      <c r="JE2" s="332"/>
      <c r="JF2" s="332"/>
      <c r="JG2" s="332"/>
      <c r="JH2" s="332"/>
      <c r="JI2" s="332"/>
      <c r="JJ2" s="332"/>
      <c r="JK2" s="332"/>
      <c r="JL2" s="332"/>
      <c r="JM2" s="331"/>
      <c r="JN2" s="332"/>
      <c r="JO2" s="332"/>
      <c r="JP2" s="332"/>
      <c r="JQ2" s="332"/>
      <c r="JR2" s="332"/>
      <c r="JS2" s="332"/>
      <c r="JT2" s="332"/>
      <c r="JU2" s="332"/>
      <c r="JV2" s="332"/>
      <c r="JW2" s="332"/>
      <c r="JX2" s="332"/>
      <c r="JY2" s="332"/>
      <c r="JZ2" s="332"/>
      <c r="KA2" s="332"/>
      <c r="KB2" s="332"/>
      <c r="KC2" s="331"/>
      <c r="KD2" s="332"/>
      <c r="KE2" s="332"/>
      <c r="KF2" s="332"/>
      <c r="KG2" s="332"/>
      <c r="KH2" s="332"/>
      <c r="KI2" s="332"/>
      <c r="KJ2" s="332"/>
      <c r="KK2" s="332"/>
      <c r="KL2" s="332"/>
      <c r="KM2" s="332"/>
      <c r="KN2" s="332"/>
      <c r="KO2" s="332"/>
      <c r="KP2" s="332"/>
      <c r="KQ2" s="332"/>
      <c r="KR2" s="332"/>
      <c r="KS2" s="331"/>
      <c r="KT2" s="332"/>
      <c r="KU2" s="332"/>
      <c r="KV2" s="332"/>
      <c r="KW2" s="332"/>
      <c r="KX2" s="332"/>
      <c r="KY2" s="332"/>
      <c r="KZ2" s="332"/>
      <c r="LA2" s="332"/>
      <c r="LB2" s="332"/>
      <c r="LC2" s="332"/>
      <c r="LD2" s="332"/>
      <c r="LE2" s="332"/>
      <c r="LF2" s="332"/>
      <c r="LG2" s="332"/>
      <c r="LH2" s="332"/>
      <c r="LI2" s="331"/>
      <c r="LJ2" s="332"/>
      <c r="LK2" s="332"/>
      <c r="LL2" s="332"/>
      <c r="LM2" s="332"/>
      <c r="LN2" s="332"/>
      <c r="LO2" s="332"/>
      <c r="LP2" s="332"/>
      <c r="LQ2" s="332"/>
      <c r="LR2" s="332"/>
      <c r="LS2" s="332"/>
      <c r="LT2" s="332"/>
      <c r="LU2" s="332"/>
      <c r="LV2" s="332"/>
      <c r="LW2" s="332"/>
      <c r="LX2" s="332"/>
      <c r="LY2" s="331"/>
      <c r="LZ2" s="332"/>
      <c r="MA2" s="332"/>
      <c r="MB2" s="332"/>
      <c r="MC2" s="332"/>
      <c r="MD2" s="332"/>
      <c r="ME2" s="332"/>
      <c r="MF2" s="332"/>
      <c r="MG2" s="332"/>
      <c r="MH2" s="332"/>
      <c r="MI2" s="332"/>
      <c r="MJ2" s="332"/>
      <c r="MK2" s="332"/>
      <c r="ML2" s="332"/>
      <c r="MM2" s="332"/>
      <c r="MN2" s="332"/>
      <c r="MO2" s="331"/>
      <c r="MP2" s="332"/>
      <c r="MQ2" s="332"/>
      <c r="MR2" s="332"/>
      <c r="MS2" s="332"/>
      <c r="MT2" s="332"/>
      <c r="MU2" s="332"/>
      <c r="MV2" s="332"/>
      <c r="MW2" s="332"/>
      <c r="MX2" s="332"/>
      <c r="MY2" s="332"/>
      <c r="MZ2" s="332"/>
      <c r="NA2" s="332"/>
      <c r="NB2" s="332"/>
      <c r="NC2" s="332"/>
      <c r="ND2" s="332"/>
      <c r="NE2" s="331"/>
      <c r="NF2" s="332"/>
      <c r="NG2" s="332"/>
      <c r="NH2" s="332"/>
      <c r="NI2" s="332"/>
      <c r="NJ2" s="332"/>
      <c r="NK2" s="332"/>
      <c r="NL2" s="332"/>
      <c r="NM2" s="332"/>
      <c r="NN2" s="332"/>
      <c r="NO2" s="332"/>
      <c r="NP2" s="332"/>
      <c r="NQ2" s="332"/>
      <c r="NR2" s="332"/>
      <c r="NS2" s="332"/>
      <c r="NT2" s="332"/>
      <c r="NU2" s="331"/>
      <c r="NV2" s="332"/>
      <c r="NW2" s="332"/>
      <c r="NX2" s="332"/>
      <c r="NY2" s="332"/>
      <c r="NZ2" s="332"/>
      <c r="OA2" s="332"/>
      <c r="OB2" s="332"/>
      <c r="OC2" s="332"/>
      <c r="OD2" s="332"/>
      <c r="OE2" s="332"/>
      <c r="OF2" s="332"/>
      <c r="OG2" s="332"/>
      <c r="OH2" s="332"/>
      <c r="OI2" s="332"/>
      <c r="OJ2" s="332"/>
      <c r="OK2" s="331"/>
      <c r="OL2" s="332"/>
      <c r="OM2" s="332"/>
      <c r="ON2" s="332"/>
      <c r="OO2" s="332"/>
      <c r="OP2" s="332"/>
      <c r="OQ2" s="332"/>
      <c r="OR2" s="332"/>
      <c r="OS2" s="332"/>
      <c r="OT2" s="332"/>
      <c r="OU2" s="332"/>
      <c r="OV2" s="332"/>
      <c r="OW2" s="332"/>
      <c r="OX2" s="332"/>
      <c r="OY2" s="332"/>
      <c r="OZ2" s="332"/>
      <c r="PA2" s="331"/>
      <c r="PB2" s="332"/>
      <c r="PC2" s="332"/>
      <c r="PD2" s="332"/>
      <c r="PE2" s="332"/>
      <c r="PF2" s="332"/>
      <c r="PG2" s="332"/>
      <c r="PH2" s="332"/>
      <c r="PI2" s="332"/>
      <c r="PJ2" s="332"/>
      <c r="PK2" s="332"/>
      <c r="PL2" s="332"/>
      <c r="PM2" s="332"/>
      <c r="PN2" s="332"/>
      <c r="PO2" s="332"/>
      <c r="PP2" s="332"/>
      <c r="PQ2" s="331"/>
      <c r="PR2" s="332"/>
      <c r="PS2" s="332"/>
      <c r="PT2" s="332"/>
      <c r="PU2" s="332"/>
      <c r="PV2" s="332"/>
      <c r="PW2" s="332"/>
      <c r="PX2" s="332"/>
      <c r="PY2" s="332"/>
      <c r="PZ2" s="332"/>
      <c r="QA2" s="332"/>
      <c r="QB2" s="332"/>
      <c r="QC2" s="332"/>
      <c r="QD2" s="332"/>
      <c r="QE2" s="332"/>
      <c r="QF2" s="332"/>
      <c r="QG2" s="331"/>
      <c r="QH2" s="332"/>
      <c r="QI2" s="332"/>
      <c r="QJ2" s="332"/>
      <c r="QK2" s="332"/>
      <c r="QL2" s="332"/>
      <c r="QM2" s="332"/>
      <c r="QN2" s="332"/>
      <c r="QO2" s="332"/>
      <c r="QP2" s="332"/>
      <c r="QQ2" s="332"/>
      <c r="QR2" s="332"/>
      <c r="QS2" s="332"/>
      <c r="QT2" s="332"/>
      <c r="QU2" s="332"/>
      <c r="QV2" s="332"/>
      <c r="QW2" s="331"/>
      <c r="QX2" s="332"/>
      <c r="QY2" s="332"/>
      <c r="QZ2" s="332"/>
      <c r="RA2" s="332"/>
      <c r="RB2" s="332"/>
      <c r="RC2" s="332"/>
      <c r="RD2" s="332"/>
      <c r="RE2" s="332"/>
      <c r="RF2" s="332"/>
      <c r="RG2" s="332"/>
      <c r="RH2" s="332"/>
      <c r="RI2" s="332"/>
      <c r="RJ2" s="332"/>
      <c r="RK2" s="332"/>
      <c r="RL2" s="332"/>
      <c r="RM2" s="331"/>
      <c r="RN2" s="332"/>
      <c r="RO2" s="332"/>
      <c r="RP2" s="332"/>
      <c r="RQ2" s="332"/>
      <c r="RR2" s="332"/>
      <c r="RS2" s="332"/>
      <c r="RT2" s="332"/>
      <c r="RU2" s="332"/>
      <c r="RV2" s="332"/>
      <c r="RW2" s="332"/>
      <c r="RX2" s="332"/>
      <c r="RY2" s="332"/>
      <c r="RZ2" s="332"/>
      <c r="SA2" s="332"/>
      <c r="SB2" s="332"/>
      <c r="SC2" s="331"/>
      <c r="SD2" s="332"/>
      <c r="SE2" s="332"/>
      <c r="SF2" s="332"/>
      <c r="SG2" s="332"/>
      <c r="SH2" s="332"/>
      <c r="SI2" s="332"/>
      <c r="SJ2" s="332"/>
      <c r="SK2" s="332"/>
      <c r="SL2" s="332"/>
      <c r="SM2" s="332"/>
      <c r="SN2" s="332"/>
      <c r="SO2" s="332"/>
      <c r="SP2" s="332"/>
      <c r="SQ2" s="332"/>
      <c r="SR2" s="332"/>
      <c r="SS2" s="331"/>
      <c r="ST2" s="332"/>
      <c r="SU2" s="332"/>
      <c r="SV2" s="332"/>
      <c r="SW2" s="332"/>
      <c r="SX2" s="332"/>
      <c r="SY2" s="332"/>
      <c r="SZ2" s="332"/>
      <c r="TA2" s="332"/>
      <c r="TB2" s="332"/>
      <c r="TC2" s="332"/>
      <c r="TD2" s="332"/>
      <c r="TE2" s="332"/>
      <c r="TF2" s="332"/>
      <c r="TG2" s="332"/>
      <c r="TH2" s="332"/>
      <c r="TI2" s="331"/>
      <c r="TJ2" s="332"/>
      <c r="TK2" s="332"/>
      <c r="TL2" s="332"/>
      <c r="TM2" s="332"/>
      <c r="TN2" s="332"/>
      <c r="TO2" s="332"/>
      <c r="TP2" s="332"/>
      <c r="TQ2" s="332"/>
      <c r="TR2" s="332"/>
      <c r="TS2" s="332"/>
      <c r="TT2" s="332"/>
      <c r="TU2" s="332"/>
      <c r="TV2" s="332"/>
      <c r="TW2" s="332"/>
      <c r="TX2" s="332"/>
      <c r="TY2" s="331"/>
      <c r="TZ2" s="332"/>
      <c r="UA2" s="332"/>
      <c r="UB2" s="332"/>
      <c r="UC2" s="332"/>
      <c r="UD2" s="332"/>
      <c r="UE2" s="332"/>
      <c r="UF2" s="332"/>
      <c r="UG2" s="332"/>
      <c r="UH2" s="332"/>
      <c r="UI2" s="332"/>
      <c r="UJ2" s="332"/>
      <c r="UK2" s="332"/>
      <c r="UL2" s="332"/>
      <c r="UM2" s="332"/>
      <c r="UN2" s="332"/>
      <c r="UO2" s="331"/>
      <c r="UP2" s="332"/>
      <c r="UQ2" s="332"/>
      <c r="UR2" s="332"/>
      <c r="US2" s="332"/>
      <c r="UT2" s="332"/>
      <c r="UU2" s="332"/>
      <c r="UV2" s="332"/>
      <c r="UW2" s="332"/>
      <c r="UX2" s="332"/>
      <c r="UY2" s="332"/>
      <c r="UZ2" s="332"/>
      <c r="VA2" s="332"/>
      <c r="VB2" s="332"/>
      <c r="VC2" s="332"/>
      <c r="VD2" s="332"/>
      <c r="VE2" s="331"/>
      <c r="VF2" s="332"/>
      <c r="VG2" s="332"/>
      <c r="VH2" s="332"/>
      <c r="VI2" s="332"/>
      <c r="VJ2" s="332"/>
      <c r="VK2" s="332"/>
      <c r="VL2" s="332"/>
      <c r="VM2" s="332"/>
      <c r="VN2" s="332"/>
      <c r="VO2" s="332"/>
      <c r="VP2" s="332"/>
      <c r="VQ2" s="332"/>
      <c r="VR2" s="332"/>
      <c r="VS2" s="332"/>
      <c r="VT2" s="332"/>
      <c r="VU2" s="331"/>
      <c r="VV2" s="332"/>
      <c r="VW2" s="332"/>
      <c r="VX2" s="332"/>
      <c r="VY2" s="332"/>
      <c r="VZ2" s="332"/>
      <c r="WA2" s="332"/>
      <c r="WB2" s="332"/>
      <c r="WC2" s="332"/>
      <c r="WD2" s="332"/>
      <c r="WE2" s="332"/>
      <c r="WF2" s="332"/>
      <c r="WG2" s="332"/>
      <c r="WH2" s="332"/>
      <c r="WI2" s="332"/>
      <c r="WJ2" s="332"/>
      <c r="WK2" s="331"/>
      <c r="WL2" s="332"/>
      <c r="WM2" s="332"/>
      <c r="WN2" s="332"/>
      <c r="WO2" s="332"/>
      <c r="WP2" s="332"/>
      <c r="WQ2" s="332"/>
      <c r="WR2" s="332"/>
      <c r="WS2" s="332"/>
      <c r="WT2" s="332"/>
      <c r="WU2" s="332"/>
      <c r="WV2" s="332"/>
      <c r="WW2" s="332"/>
      <c r="WX2" s="332"/>
      <c r="WY2" s="332"/>
      <c r="WZ2" s="332"/>
      <c r="XA2" s="331"/>
      <c r="XB2" s="332"/>
      <c r="XC2" s="332"/>
      <c r="XD2" s="332"/>
      <c r="XE2" s="332"/>
      <c r="XF2" s="332"/>
      <c r="XG2" s="332"/>
      <c r="XH2" s="332"/>
      <c r="XI2" s="332"/>
      <c r="XJ2" s="332"/>
      <c r="XK2" s="332"/>
      <c r="XL2" s="332"/>
      <c r="XM2" s="332"/>
      <c r="XN2" s="332"/>
      <c r="XO2" s="332"/>
      <c r="XP2" s="332"/>
      <c r="XQ2" s="331"/>
      <c r="XR2" s="332"/>
      <c r="XS2" s="332"/>
      <c r="XT2" s="332"/>
      <c r="XU2" s="332"/>
      <c r="XV2" s="332"/>
      <c r="XW2" s="332"/>
      <c r="XX2" s="332"/>
      <c r="XY2" s="332"/>
      <c r="XZ2" s="332"/>
      <c r="YA2" s="332"/>
      <c r="YB2" s="332"/>
      <c r="YC2" s="332"/>
      <c r="YD2" s="332"/>
      <c r="YE2" s="332"/>
      <c r="YF2" s="332"/>
      <c r="YG2" s="331"/>
      <c r="YH2" s="332"/>
      <c r="YI2" s="332"/>
      <c r="YJ2" s="332"/>
      <c r="YK2" s="332"/>
      <c r="YL2" s="332"/>
      <c r="YM2" s="332"/>
      <c r="YN2" s="332"/>
      <c r="YO2" s="332"/>
      <c r="YP2" s="332"/>
      <c r="YQ2" s="332"/>
      <c r="YR2" s="332"/>
      <c r="YS2" s="332"/>
      <c r="YT2" s="332"/>
      <c r="YU2" s="332"/>
      <c r="YV2" s="332"/>
      <c r="YW2" s="331"/>
      <c r="YX2" s="332"/>
      <c r="YY2" s="332"/>
      <c r="YZ2" s="332"/>
      <c r="ZA2" s="332"/>
      <c r="ZB2" s="332"/>
      <c r="ZC2" s="332"/>
      <c r="ZD2" s="332"/>
      <c r="ZE2" s="332"/>
      <c r="ZF2" s="332"/>
      <c r="ZG2" s="332"/>
      <c r="ZH2" s="332"/>
      <c r="ZI2" s="332"/>
      <c r="ZJ2" s="332"/>
      <c r="ZK2" s="332"/>
      <c r="ZL2" s="332"/>
      <c r="ZM2" s="331"/>
      <c r="ZN2" s="332"/>
      <c r="ZO2" s="332"/>
      <c r="ZP2" s="332"/>
      <c r="ZQ2" s="332"/>
      <c r="ZR2" s="332"/>
      <c r="ZS2" s="332"/>
      <c r="ZT2" s="332"/>
      <c r="ZU2" s="332"/>
      <c r="ZV2" s="332"/>
      <c r="ZW2" s="332"/>
      <c r="ZX2" s="332"/>
      <c r="ZY2" s="332"/>
      <c r="ZZ2" s="332"/>
      <c r="AAA2" s="332"/>
      <c r="AAB2" s="332"/>
      <c r="AAC2" s="331"/>
      <c r="AAD2" s="332"/>
      <c r="AAE2" s="332"/>
      <c r="AAF2" s="332"/>
      <c r="AAG2" s="332"/>
      <c r="AAH2" s="332"/>
      <c r="AAI2" s="332"/>
      <c r="AAJ2" s="332"/>
      <c r="AAK2" s="332"/>
      <c r="AAL2" s="332"/>
      <c r="AAM2" s="332"/>
      <c r="AAN2" s="332"/>
      <c r="AAO2" s="332"/>
      <c r="AAP2" s="332"/>
      <c r="AAQ2" s="332"/>
      <c r="AAR2" s="332"/>
      <c r="AAS2" s="331"/>
      <c r="AAT2" s="332"/>
      <c r="AAU2" s="332"/>
      <c r="AAV2" s="332"/>
      <c r="AAW2" s="332"/>
      <c r="AAX2" s="332"/>
      <c r="AAY2" s="332"/>
      <c r="AAZ2" s="332"/>
      <c r="ABA2" s="332"/>
      <c r="ABB2" s="332"/>
      <c r="ABC2" s="332"/>
      <c r="ABD2" s="332"/>
      <c r="ABE2" s="332"/>
      <c r="ABF2" s="332"/>
      <c r="ABG2" s="332"/>
      <c r="ABH2" s="332"/>
      <c r="ABI2" s="331"/>
      <c r="ABJ2" s="332"/>
      <c r="ABK2" s="332"/>
      <c r="ABL2" s="332"/>
      <c r="ABM2" s="332"/>
      <c r="ABN2" s="332"/>
      <c r="ABO2" s="332"/>
      <c r="ABP2" s="332"/>
      <c r="ABQ2" s="332"/>
      <c r="ABR2" s="332"/>
      <c r="ABS2" s="332"/>
      <c r="ABT2" s="332"/>
      <c r="ABU2" s="332"/>
      <c r="ABV2" s="332"/>
      <c r="ABW2" s="332"/>
      <c r="ABX2" s="332"/>
      <c r="ABY2" s="331"/>
      <c r="ABZ2" s="332"/>
      <c r="ACA2" s="332"/>
      <c r="ACB2" s="332"/>
      <c r="ACC2" s="332"/>
      <c r="ACD2" s="332"/>
      <c r="ACE2" s="332"/>
      <c r="ACF2" s="332"/>
      <c r="ACG2" s="332"/>
      <c r="ACH2" s="332"/>
      <c r="ACI2" s="332"/>
      <c r="ACJ2" s="332"/>
      <c r="ACK2" s="332"/>
      <c r="ACL2" s="332"/>
      <c r="ACM2" s="332"/>
      <c r="ACN2" s="332"/>
      <c r="ACO2" s="331"/>
      <c r="ACP2" s="332"/>
      <c r="ACQ2" s="332"/>
      <c r="ACR2" s="332"/>
      <c r="ACS2" s="332"/>
      <c r="ACT2" s="332"/>
      <c r="ACU2" s="332"/>
      <c r="ACV2" s="332"/>
      <c r="ACW2" s="332"/>
      <c r="ACX2" s="332"/>
      <c r="ACY2" s="332"/>
      <c r="ACZ2" s="332"/>
      <c r="ADA2" s="332"/>
      <c r="ADB2" s="332"/>
      <c r="ADC2" s="332"/>
      <c r="ADD2" s="332"/>
      <c r="ADE2" s="331"/>
      <c r="ADF2" s="332"/>
      <c r="ADG2" s="332"/>
      <c r="ADH2" s="332"/>
      <c r="ADI2" s="332"/>
      <c r="ADJ2" s="332"/>
      <c r="ADK2" s="332"/>
      <c r="ADL2" s="332"/>
      <c r="ADM2" s="332"/>
      <c r="ADN2" s="332"/>
      <c r="ADO2" s="332"/>
      <c r="ADP2" s="332"/>
      <c r="ADQ2" s="332"/>
      <c r="ADR2" s="332"/>
      <c r="ADS2" s="332"/>
      <c r="ADT2" s="332"/>
      <c r="ADU2" s="331"/>
      <c r="ADV2" s="332"/>
      <c r="ADW2" s="332"/>
      <c r="ADX2" s="332"/>
      <c r="ADY2" s="332"/>
      <c r="ADZ2" s="332"/>
      <c r="AEA2" s="332"/>
      <c r="AEB2" s="332"/>
      <c r="AEC2" s="332"/>
      <c r="AED2" s="332"/>
      <c r="AEE2" s="332"/>
      <c r="AEF2" s="332"/>
      <c r="AEG2" s="332"/>
      <c r="AEH2" s="332"/>
      <c r="AEI2" s="332"/>
      <c r="AEJ2" s="332"/>
      <c r="AEK2" s="331"/>
      <c r="AEL2" s="332"/>
      <c r="AEM2" s="332"/>
      <c r="AEN2" s="332"/>
      <c r="AEO2" s="332"/>
      <c r="AEP2" s="332"/>
      <c r="AEQ2" s="332"/>
      <c r="AER2" s="332"/>
      <c r="AES2" s="332"/>
      <c r="AET2" s="332"/>
      <c r="AEU2" s="332"/>
      <c r="AEV2" s="332"/>
      <c r="AEW2" s="332"/>
      <c r="AEX2" s="332"/>
      <c r="AEY2" s="332"/>
      <c r="AEZ2" s="332"/>
      <c r="AFA2" s="331"/>
      <c r="AFB2" s="332"/>
      <c r="AFC2" s="332"/>
      <c r="AFD2" s="332"/>
      <c r="AFE2" s="332"/>
      <c r="AFF2" s="332"/>
      <c r="AFG2" s="332"/>
      <c r="AFH2" s="332"/>
      <c r="AFI2" s="332"/>
      <c r="AFJ2" s="332"/>
      <c r="AFK2" s="332"/>
      <c r="AFL2" s="332"/>
      <c r="AFM2" s="332"/>
      <c r="AFN2" s="332"/>
      <c r="AFO2" s="332"/>
      <c r="AFP2" s="332"/>
      <c r="AFQ2" s="331"/>
      <c r="AFR2" s="332"/>
      <c r="AFS2" s="332"/>
      <c r="AFT2" s="332"/>
      <c r="AFU2" s="332"/>
      <c r="AFV2" s="332"/>
      <c r="AFW2" s="332"/>
      <c r="AFX2" s="332"/>
      <c r="AFY2" s="332"/>
      <c r="AFZ2" s="332"/>
      <c r="AGA2" s="332"/>
      <c r="AGB2" s="332"/>
      <c r="AGC2" s="332"/>
      <c r="AGD2" s="332"/>
      <c r="AGE2" s="332"/>
      <c r="AGF2" s="332"/>
      <c r="AGG2" s="331"/>
      <c r="AGH2" s="332"/>
      <c r="AGI2" s="332"/>
      <c r="AGJ2" s="332"/>
      <c r="AGK2" s="332"/>
      <c r="AGL2" s="332"/>
      <c r="AGM2" s="332"/>
      <c r="AGN2" s="332"/>
      <c r="AGO2" s="332"/>
      <c r="AGP2" s="332"/>
      <c r="AGQ2" s="332"/>
      <c r="AGR2" s="332"/>
      <c r="AGS2" s="332"/>
      <c r="AGT2" s="332"/>
      <c r="AGU2" s="332"/>
      <c r="AGV2" s="332"/>
      <c r="AGW2" s="331"/>
      <c r="AGX2" s="332"/>
      <c r="AGY2" s="332"/>
      <c r="AGZ2" s="332"/>
      <c r="AHA2" s="332"/>
      <c r="AHB2" s="332"/>
      <c r="AHC2" s="332"/>
      <c r="AHD2" s="332"/>
      <c r="AHE2" s="332"/>
      <c r="AHF2" s="332"/>
      <c r="AHG2" s="332"/>
      <c r="AHH2" s="332"/>
      <c r="AHI2" s="332"/>
      <c r="AHJ2" s="332"/>
      <c r="AHK2" s="332"/>
      <c r="AHL2" s="332"/>
      <c r="AHM2" s="331"/>
      <c r="AHN2" s="332"/>
      <c r="AHO2" s="332"/>
      <c r="AHP2" s="332"/>
      <c r="AHQ2" s="332"/>
      <c r="AHR2" s="332"/>
      <c r="AHS2" s="332"/>
      <c r="AHT2" s="332"/>
      <c r="AHU2" s="332"/>
      <c r="AHV2" s="332"/>
      <c r="AHW2" s="332"/>
      <c r="AHX2" s="332"/>
      <c r="AHY2" s="332"/>
      <c r="AHZ2" s="332"/>
      <c r="AIA2" s="332"/>
      <c r="AIB2" s="332"/>
      <c r="AIC2" s="331"/>
      <c r="AID2" s="332"/>
      <c r="AIE2" s="332"/>
      <c r="AIF2" s="332"/>
      <c r="AIG2" s="332"/>
      <c r="AIH2" s="332"/>
      <c r="AII2" s="332"/>
      <c r="AIJ2" s="332"/>
      <c r="AIK2" s="332"/>
      <c r="AIL2" s="332"/>
      <c r="AIM2" s="332"/>
      <c r="AIN2" s="332"/>
      <c r="AIO2" s="332"/>
      <c r="AIP2" s="332"/>
      <c r="AIQ2" s="332"/>
      <c r="AIR2" s="332"/>
      <c r="AIS2" s="331"/>
      <c r="AIT2" s="332"/>
      <c r="AIU2" s="332"/>
      <c r="AIV2" s="332"/>
      <c r="AIW2" s="332"/>
      <c r="AIX2" s="332"/>
      <c r="AIY2" s="332"/>
      <c r="AIZ2" s="332"/>
      <c r="AJA2" s="332"/>
      <c r="AJB2" s="332"/>
      <c r="AJC2" s="332"/>
      <c r="AJD2" s="332"/>
      <c r="AJE2" s="332"/>
      <c r="AJF2" s="332"/>
      <c r="AJG2" s="332"/>
      <c r="AJH2" s="332"/>
      <c r="AJI2" s="331"/>
      <c r="AJJ2" s="332"/>
      <c r="AJK2" s="332"/>
      <c r="AJL2" s="332"/>
      <c r="AJM2" s="332"/>
      <c r="AJN2" s="332"/>
      <c r="AJO2" s="332"/>
      <c r="AJP2" s="332"/>
      <c r="AJQ2" s="332"/>
      <c r="AJR2" s="332"/>
      <c r="AJS2" s="332"/>
      <c r="AJT2" s="332"/>
      <c r="AJU2" s="332"/>
      <c r="AJV2" s="332"/>
      <c r="AJW2" s="332"/>
      <c r="AJX2" s="332"/>
      <c r="AJY2" s="331"/>
      <c r="AJZ2" s="332"/>
      <c r="AKA2" s="332"/>
      <c r="AKB2" s="332"/>
      <c r="AKC2" s="332"/>
      <c r="AKD2" s="332"/>
      <c r="AKE2" s="332"/>
      <c r="AKF2" s="332"/>
      <c r="AKG2" s="332"/>
      <c r="AKH2" s="332"/>
      <c r="AKI2" s="332"/>
      <c r="AKJ2" s="332"/>
      <c r="AKK2" s="332"/>
      <c r="AKL2" s="332"/>
      <c r="AKM2" s="332"/>
      <c r="AKN2" s="332"/>
      <c r="AKO2" s="331"/>
      <c r="AKP2" s="332"/>
      <c r="AKQ2" s="332"/>
      <c r="AKR2" s="332"/>
      <c r="AKS2" s="332"/>
      <c r="AKT2" s="332"/>
      <c r="AKU2" s="332"/>
      <c r="AKV2" s="332"/>
      <c r="AKW2" s="332"/>
      <c r="AKX2" s="332"/>
      <c r="AKY2" s="332"/>
      <c r="AKZ2" s="332"/>
      <c r="ALA2" s="332"/>
      <c r="ALB2" s="332"/>
      <c r="ALC2" s="332"/>
      <c r="ALD2" s="332"/>
      <c r="ALE2" s="331"/>
      <c r="ALF2" s="332"/>
      <c r="ALG2" s="332"/>
      <c r="ALH2" s="332"/>
      <c r="ALI2" s="332"/>
      <c r="ALJ2" s="332"/>
      <c r="ALK2" s="332"/>
      <c r="ALL2" s="332"/>
      <c r="ALM2" s="332"/>
      <c r="ALN2" s="332"/>
      <c r="ALO2" s="332"/>
      <c r="ALP2" s="332"/>
      <c r="ALQ2" s="332"/>
      <c r="ALR2" s="332"/>
      <c r="ALS2" s="332"/>
      <c r="ALT2" s="332"/>
      <c r="ALU2" s="331"/>
      <c r="ALV2" s="332"/>
      <c r="ALW2" s="332"/>
      <c r="ALX2" s="332"/>
      <c r="ALY2" s="332"/>
      <c r="ALZ2" s="332"/>
      <c r="AMA2" s="332"/>
      <c r="AMB2" s="332"/>
      <c r="AMC2" s="332"/>
      <c r="AMD2" s="332"/>
      <c r="AME2" s="332"/>
      <c r="AMF2" s="332"/>
      <c r="AMG2" s="332"/>
      <c r="AMH2" s="332"/>
      <c r="AMI2" s="332"/>
      <c r="AMJ2" s="332"/>
      <c r="AMK2" s="331"/>
      <c r="AML2" s="332"/>
      <c r="AMM2" s="332"/>
      <c r="AMN2" s="332"/>
      <c r="AMO2" s="332"/>
      <c r="AMP2" s="332"/>
      <c r="AMQ2" s="332"/>
      <c r="AMR2" s="332"/>
      <c r="AMS2" s="332"/>
      <c r="AMT2" s="332"/>
      <c r="AMU2" s="332"/>
      <c r="AMV2" s="332"/>
      <c r="AMW2" s="332"/>
      <c r="AMX2" s="332"/>
      <c r="AMY2" s="332"/>
      <c r="AMZ2" s="332"/>
      <c r="ANA2" s="331"/>
      <c r="ANB2" s="332"/>
      <c r="ANC2" s="332"/>
      <c r="AND2" s="332"/>
      <c r="ANE2" s="332"/>
      <c r="ANF2" s="332"/>
      <c r="ANG2" s="332"/>
      <c r="ANH2" s="332"/>
      <c r="ANI2" s="332"/>
      <c r="ANJ2" s="332"/>
      <c r="ANK2" s="332"/>
      <c r="ANL2" s="332"/>
      <c r="ANM2" s="332"/>
      <c r="ANN2" s="332"/>
      <c r="ANO2" s="332"/>
      <c r="ANP2" s="332"/>
      <c r="ANQ2" s="331"/>
      <c r="ANR2" s="332"/>
      <c r="ANS2" s="332"/>
      <c r="ANT2" s="332"/>
      <c r="ANU2" s="332"/>
      <c r="ANV2" s="332"/>
      <c r="ANW2" s="332"/>
      <c r="ANX2" s="332"/>
      <c r="ANY2" s="332"/>
      <c r="ANZ2" s="332"/>
      <c r="AOA2" s="332"/>
      <c r="AOB2" s="332"/>
      <c r="AOC2" s="332"/>
      <c r="AOD2" s="332"/>
      <c r="AOE2" s="332"/>
      <c r="AOF2" s="332"/>
      <c r="AOG2" s="331"/>
      <c r="AOH2" s="332"/>
      <c r="AOI2" s="332"/>
      <c r="AOJ2" s="332"/>
      <c r="AOK2" s="332"/>
      <c r="AOL2" s="332"/>
      <c r="AOM2" s="332"/>
      <c r="AON2" s="332"/>
      <c r="AOO2" s="332"/>
      <c r="AOP2" s="332"/>
      <c r="AOQ2" s="332"/>
      <c r="AOR2" s="332"/>
      <c r="AOS2" s="332"/>
      <c r="AOT2" s="332"/>
      <c r="AOU2" s="332"/>
      <c r="AOV2" s="332"/>
      <c r="AOW2" s="331"/>
      <c r="AOX2" s="332"/>
      <c r="AOY2" s="332"/>
      <c r="AOZ2" s="332"/>
      <c r="APA2" s="332"/>
      <c r="APB2" s="332"/>
      <c r="APC2" s="332"/>
      <c r="APD2" s="332"/>
      <c r="APE2" s="332"/>
      <c r="APF2" s="332"/>
      <c r="APG2" s="332"/>
      <c r="APH2" s="332"/>
      <c r="API2" s="332"/>
      <c r="APJ2" s="332"/>
      <c r="APK2" s="332"/>
      <c r="APL2" s="332"/>
      <c r="APM2" s="331"/>
      <c r="APN2" s="332"/>
      <c r="APO2" s="332"/>
      <c r="APP2" s="332"/>
      <c r="APQ2" s="332"/>
      <c r="APR2" s="332"/>
      <c r="APS2" s="332"/>
      <c r="APT2" s="332"/>
      <c r="APU2" s="332"/>
      <c r="APV2" s="332"/>
      <c r="APW2" s="332"/>
      <c r="APX2" s="332"/>
      <c r="APY2" s="332"/>
      <c r="APZ2" s="332"/>
      <c r="AQA2" s="332"/>
      <c r="AQB2" s="332"/>
      <c r="AQC2" s="331"/>
      <c r="AQD2" s="332"/>
      <c r="AQE2" s="332"/>
      <c r="AQF2" s="332"/>
      <c r="AQG2" s="332"/>
      <c r="AQH2" s="332"/>
      <c r="AQI2" s="332"/>
      <c r="AQJ2" s="332"/>
      <c r="AQK2" s="332"/>
      <c r="AQL2" s="332"/>
      <c r="AQM2" s="332"/>
      <c r="AQN2" s="332"/>
      <c r="AQO2" s="332"/>
      <c r="AQP2" s="332"/>
      <c r="AQQ2" s="332"/>
      <c r="AQR2" s="332"/>
      <c r="AQS2" s="331"/>
      <c r="AQT2" s="332"/>
      <c r="AQU2" s="332"/>
      <c r="AQV2" s="332"/>
      <c r="AQW2" s="332"/>
      <c r="AQX2" s="332"/>
      <c r="AQY2" s="332"/>
      <c r="AQZ2" s="332"/>
      <c r="ARA2" s="332"/>
      <c r="ARB2" s="332"/>
      <c r="ARC2" s="332"/>
      <c r="ARD2" s="332"/>
      <c r="ARE2" s="332"/>
      <c r="ARF2" s="332"/>
      <c r="ARG2" s="332"/>
      <c r="ARH2" s="332"/>
      <c r="ARI2" s="331"/>
      <c r="ARJ2" s="332"/>
      <c r="ARK2" s="332"/>
      <c r="ARL2" s="332"/>
      <c r="ARM2" s="332"/>
      <c r="ARN2" s="332"/>
      <c r="ARO2" s="332"/>
      <c r="ARP2" s="332"/>
      <c r="ARQ2" s="332"/>
      <c r="ARR2" s="332"/>
      <c r="ARS2" s="332"/>
      <c r="ART2" s="332"/>
      <c r="ARU2" s="332"/>
      <c r="ARV2" s="332"/>
      <c r="ARW2" s="332"/>
      <c r="ARX2" s="332"/>
      <c r="ARY2" s="331"/>
      <c r="ARZ2" s="332"/>
      <c r="ASA2" s="332"/>
      <c r="ASB2" s="332"/>
      <c r="ASC2" s="332"/>
      <c r="ASD2" s="332"/>
      <c r="ASE2" s="332"/>
      <c r="ASF2" s="332"/>
      <c r="ASG2" s="332"/>
      <c r="ASH2" s="332"/>
      <c r="ASI2" s="332"/>
      <c r="ASJ2" s="332"/>
      <c r="ASK2" s="332"/>
      <c r="ASL2" s="332"/>
      <c r="ASM2" s="332"/>
      <c r="ASN2" s="332"/>
      <c r="ASO2" s="331"/>
      <c r="ASP2" s="332"/>
      <c r="ASQ2" s="332"/>
      <c r="ASR2" s="332"/>
      <c r="ASS2" s="332"/>
      <c r="AST2" s="332"/>
      <c r="ASU2" s="332"/>
      <c r="ASV2" s="332"/>
      <c r="ASW2" s="332"/>
      <c r="ASX2" s="332"/>
      <c r="ASY2" s="332"/>
      <c r="ASZ2" s="332"/>
      <c r="ATA2" s="332"/>
      <c r="ATB2" s="332"/>
      <c r="ATC2" s="332"/>
      <c r="ATD2" s="332"/>
      <c r="ATE2" s="331"/>
      <c r="ATF2" s="332"/>
      <c r="ATG2" s="332"/>
      <c r="ATH2" s="332"/>
      <c r="ATI2" s="332"/>
      <c r="ATJ2" s="332"/>
      <c r="ATK2" s="332"/>
      <c r="ATL2" s="332"/>
      <c r="ATM2" s="332"/>
      <c r="ATN2" s="332"/>
      <c r="ATO2" s="332"/>
      <c r="ATP2" s="332"/>
      <c r="ATQ2" s="332"/>
      <c r="ATR2" s="332"/>
      <c r="ATS2" s="332"/>
      <c r="ATT2" s="332"/>
      <c r="ATU2" s="331"/>
      <c r="ATV2" s="332"/>
      <c r="ATW2" s="332"/>
      <c r="ATX2" s="332"/>
      <c r="ATY2" s="332"/>
      <c r="ATZ2" s="332"/>
      <c r="AUA2" s="332"/>
      <c r="AUB2" s="332"/>
      <c r="AUC2" s="332"/>
      <c r="AUD2" s="332"/>
      <c r="AUE2" s="332"/>
      <c r="AUF2" s="332"/>
      <c r="AUG2" s="332"/>
      <c r="AUH2" s="332"/>
      <c r="AUI2" s="332"/>
      <c r="AUJ2" s="332"/>
      <c r="AUK2" s="331"/>
      <c r="AUL2" s="332"/>
      <c r="AUM2" s="332"/>
      <c r="AUN2" s="332"/>
      <c r="AUO2" s="332"/>
      <c r="AUP2" s="332"/>
      <c r="AUQ2" s="332"/>
      <c r="AUR2" s="332"/>
      <c r="AUS2" s="332"/>
      <c r="AUT2" s="332"/>
      <c r="AUU2" s="332"/>
      <c r="AUV2" s="332"/>
      <c r="AUW2" s="332"/>
      <c r="AUX2" s="332"/>
      <c r="AUY2" s="332"/>
      <c r="AUZ2" s="332"/>
      <c r="AVA2" s="331"/>
      <c r="AVB2" s="332"/>
      <c r="AVC2" s="332"/>
      <c r="AVD2" s="332"/>
      <c r="AVE2" s="332"/>
      <c r="AVF2" s="332"/>
      <c r="AVG2" s="332"/>
      <c r="AVH2" s="332"/>
      <c r="AVI2" s="332"/>
      <c r="AVJ2" s="332"/>
      <c r="AVK2" s="332"/>
      <c r="AVL2" s="332"/>
      <c r="AVM2" s="332"/>
      <c r="AVN2" s="332"/>
      <c r="AVO2" s="332"/>
      <c r="AVP2" s="332"/>
      <c r="AVQ2" s="331"/>
      <c r="AVR2" s="332"/>
      <c r="AVS2" s="332"/>
      <c r="AVT2" s="332"/>
      <c r="AVU2" s="332"/>
      <c r="AVV2" s="332"/>
      <c r="AVW2" s="332"/>
      <c r="AVX2" s="332"/>
      <c r="AVY2" s="332"/>
      <c r="AVZ2" s="332"/>
      <c r="AWA2" s="332"/>
      <c r="AWB2" s="332"/>
      <c r="AWC2" s="332"/>
      <c r="AWD2" s="332"/>
      <c r="AWE2" s="332"/>
      <c r="AWF2" s="332"/>
      <c r="AWG2" s="331"/>
      <c r="AWH2" s="332"/>
      <c r="AWI2" s="332"/>
      <c r="AWJ2" s="332"/>
      <c r="AWK2" s="332"/>
      <c r="AWL2" s="332"/>
      <c r="AWM2" s="332"/>
      <c r="AWN2" s="332"/>
      <c r="AWO2" s="332"/>
      <c r="AWP2" s="332"/>
      <c r="AWQ2" s="332"/>
      <c r="AWR2" s="332"/>
      <c r="AWS2" s="332"/>
      <c r="AWT2" s="332"/>
      <c r="AWU2" s="332"/>
      <c r="AWV2" s="332"/>
      <c r="AWW2" s="331"/>
      <c r="AWX2" s="332"/>
      <c r="AWY2" s="332"/>
      <c r="AWZ2" s="332"/>
      <c r="AXA2" s="332"/>
      <c r="AXB2" s="332"/>
      <c r="AXC2" s="332"/>
      <c r="AXD2" s="332"/>
      <c r="AXE2" s="332"/>
      <c r="AXF2" s="332"/>
      <c r="AXG2" s="332"/>
      <c r="AXH2" s="332"/>
      <c r="AXI2" s="332"/>
      <c r="AXJ2" s="332"/>
      <c r="AXK2" s="332"/>
      <c r="AXL2" s="332"/>
      <c r="AXM2" s="331"/>
      <c r="AXN2" s="332"/>
      <c r="AXO2" s="332"/>
      <c r="AXP2" s="332"/>
      <c r="AXQ2" s="332"/>
      <c r="AXR2" s="332"/>
      <c r="AXS2" s="332"/>
      <c r="AXT2" s="332"/>
      <c r="AXU2" s="332"/>
      <c r="AXV2" s="332"/>
      <c r="AXW2" s="332"/>
      <c r="AXX2" s="332"/>
      <c r="AXY2" s="332"/>
      <c r="AXZ2" s="332"/>
      <c r="AYA2" s="332"/>
      <c r="AYB2" s="332"/>
      <c r="AYC2" s="331"/>
      <c r="AYD2" s="332"/>
      <c r="AYE2" s="332"/>
      <c r="AYF2" s="332"/>
      <c r="AYG2" s="332"/>
      <c r="AYH2" s="332"/>
      <c r="AYI2" s="332"/>
      <c r="AYJ2" s="332"/>
      <c r="AYK2" s="332"/>
      <c r="AYL2" s="332"/>
      <c r="AYM2" s="332"/>
      <c r="AYN2" s="332"/>
      <c r="AYO2" s="332"/>
      <c r="AYP2" s="332"/>
      <c r="AYQ2" s="332"/>
      <c r="AYR2" s="332"/>
      <c r="AYS2" s="331"/>
      <c r="AYT2" s="332"/>
      <c r="AYU2" s="332"/>
      <c r="AYV2" s="332"/>
      <c r="AYW2" s="332"/>
      <c r="AYX2" s="332"/>
      <c r="AYY2" s="332"/>
      <c r="AYZ2" s="332"/>
      <c r="AZA2" s="332"/>
      <c r="AZB2" s="332"/>
      <c r="AZC2" s="332"/>
      <c r="AZD2" s="332"/>
      <c r="AZE2" s="332"/>
      <c r="AZF2" s="332"/>
      <c r="AZG2" s="332"/>
      <c r="AZH2" s="332"/>
      <c r="AZI2" s="331"/>
      <c r="AZJ2" s="332"/>
      <c r="AZK2" s="332"/>
      <c r="AZL2" s="332"/>
      <c r="AZM2" s="332"/>
      <c r="AZN2" s="332"/>
      <c r="AZO2" s="332"/>
      <c r="AZP2" s="332"/>
      <c r="AZQ2" s="332"/>
      <c r="AZR2" s="332"/>
      <c r="AZS2" s="332"/>
      <c r="AZT2" s="332"/>
      <c r="AZU2" s="332"/>
      <c r="AZV2" s="332"/>
      <c r="AZW2" s="332"/>
      <c r="AZX2" s="332"/>
      <c r="AZY2" s="331"/>
      <c r="AZZ2" s="332"/>
      <c r="BAA2" s="332"/>
      <c r="BAB2" s="332"/>
      <c r="BAC2" s="332"/>
      <c r="BAD2" s="332"/>
      <c r="BAE2" s="332"/>
      <c r="BAF2" s="332"/>
      <c r="BAG2" s="332"/>
      <c r="BAH2" s="332"/>
      <c r="BAI2" s="332"/>
      <c r="BAJ2" s="332"/>
      <c r="BAK2" s="332"/>
      <c r="BAL2" s="332"/>
      <c r="BAM2" s="332"/>
      <c r="BAN2" s="332"/>
      <c r="BAO2" s="331"/>
      <c r="BAP2" s="332"/>
      <c r="BAQ2" s="332"/>
      <c r="BAR2" s="332"/>
      <c r="BAS2" s="332"/>
      <c r="BAT2" s="332"/>
      <c r="BAU2" s="332"/>
      <c r="BAV2" s="332"/>
      <c r="BAW2" s="332"/>
      <c r="BAX2" s="332"/>
      <c r="BAY2" s="332"/>
      <c r="BAZ2" s="332"/>
      <c r="BBA2" s="332"/>
      <c r="BBB2" s="332"/>
      <c r="BBC2" s="332"/>
      <c r="BBD2" s="332"/>
      <c r="BBE2" s="331"/>
      <c r="BBF2" s="332"/>
      <c r="BBG2" s="332"/>
      <c r="BBH2" s="332"/>
      <c r="BBI2" s="332"/>
      <c r="BBJ2" s="332"/>
      <c r="BBK2" s="332"/>
      <c r="BBL2" s="332"/>
      <c r="BBM2" s="332"/>
      <c r="BBN2" s="332"/>
      <c r="BBO2" s="332"/>
      <c r="BBP2" s="332"/>
      <c r="BBQ2" s="332"/>
      <c r="BBR2" s="332"/>
      <c r="BBS2" s="332"/>
      <c r="BBT2" s="332"/>
      <c r="BBU2" s="331"/>
      <c r="BBV2" s="332"/>
      <c r="BBW2" s="332"/>
      <c r="BBX2" s="332"/>
      <c r="BBY2" s="332"/>
      <c r="BBZ2" s="332"/>
      <c r="BCA2" s="332"/>
      <c r="BCB2" s="332"/>
      <c r="BCC2" s="332"/>
      <c r="BCD2" s="332"/>
      <c r="BCE2" s="332"/>
      <c r="BCF2" s="332"/>
      <c r="BCG2" s="332"/>
      <c r="BCH2" s="332"/>
      <c r="BCI2" s="332"/>
      <c r="BCJ2" s="332"/>
      <c r="BCK2" s="331"/>
      <c r="BCL2" s="332"/>
      <c r="BCM2" s="332"/>
      <c r="BCN2" s="332"/>
      <c r="BCO2" s="332"/>
      <c r="BCP2" s="332"/>
      <c r="BCQ2" s="332"/>
      <c r="BCR2" s="332"/>
      <c r="BCS2" s="332"/>
      <c r="BCT2" s="332"/>
      <c r="BCU2" s="332"/>
      <c r="BCV2" s="332"/>
      <c r="BCW2" s="332"/>
      <c r="BCX2" s="332"/>
      <c r="BCY2" s="332"/>
      <c r="BCZ2" s="332"/>
      <c r="BDA2" s="331"/>
      <c r="BDB2" s="332"/>
      <c r="BDC2" s="332"/>
      <c r="BDD2" s="332"/>
      <c r="BDE2" s="332"/>
      <c r="BDF2" s="332"/>
      <c r="BDG2" s="332"/>
      <c r="BDH2" s="332"/>
      <c r="BDI2" s="332"/>
      <c r="BDJ2" s="332"/>
      <c r="BDK2" s="332"/>
      <c r="BDL2" s="332"/>
      <c r="BDM2" s="332"/>
      <c r="BDN2" s="332"/>
      <c r="BDO2" s="332"/>
      <c r="BDP2" s="332"/>
      <c r="BDQ2" s="331"/>
      <c r="BDR2" s="332"/>
      <c r="BDS2" s="332"/>
      <c r="BDT2" s="332"/>
      <c r="BDU2" s="332"/>
      <c r="BDV2" s="332"/>
      <c r="BDW2" s="332"/>
      <c r="BDX2" s="332"/>
      <c r="BDY2" s="332"/>
      <c r="BDZ2" s="332"/>
      <c r="BEA2" s="332"/>
      <c r="BEB2" s="332"/>
      <c r="BEC2" s="332"/>
      <c r="BED2" s="332"/>
      <c r="BEE2" s="332"/>
      <c r="BEF2" s="332"/>
      <c r="BEG2" s="331"/>
      <c r="BEH2" s="332"/>
      <c r="BEI2" s="332"/>
      <c r="BEJ2" s="332"/>
      <c r="BEK2" s="332"/>
      <c r="BEL2" s="332"/>
      <c r="BEM2" s="332"/>
      <c r="BEN2" s="332"/>
      <c r="BEO2" s="332"/>
      <c r="BEP2" s="332"/>
      <c r="BEQ2" s="332"/>
      <c r="BER2" s="332"/>
      <c r="BES2" s="332"/>
      <c r="BET2" s="332"/>
      <c r="BEU2" s="332"/>
      <c r="BEV2" s="332"/>
      <c r="BEW2" s="331"/>
      <c r="BEX2" s="332"/>
      <c r="BEY2" s="332"/>
      <c r="BEZ2" s="332"/>
      <c r="BFA2" s="332"/>
      <c r="BFB2" s="332"/>
      <c r="BFC2" s="332"/>
      <c r="BFD2" s="332"/>
      <c r="BFE2" s="332"/>
      <c r="BFF2" s="332"/>
      <c r="BFG2" s="332"/>
      <c r="BFH2" s="332"/>
      <c r="BFI2" s="332"/>
      <c r="BFJ2" s="332"/>
      <c r="BFK2" s="332"/>
      <c r="BFL2" s="332"/>
      <c r="BFM2" s="331"/>
      <c r="BFN2" s="332"/>
      <c r="BFO2" s="332"/>
      <c r="BFP2" s="332"/>
      <c r="BFQ2" s="332"/>
      <c r="BFR2" s="332"/>
      <c r="BFS2" s="332"/>
      <c r="BFT2" s="332"/>
      <c r="BFU2" s="332"/>
      <c r="BFV2" s="332"/>
      <c r="BFW2" s="332"/>
      <c r="BFX2" s="332"/>
      <c r="BFY2" s="332"/>
      <c r="BFZ2" s="332"/>
      <c r="BGA2" s="332"/>
      <c r="BGB2" s="332"/>
      <c r="BGC2" s="331"/>
      <c r="BGD2" s="332"/>
      <c r="BGE2" s="332"/>
      <c r="BGF2" s="332"/>
      <c r="BGG2" s="332"/>
      <c r="BGH2" s="332"/>
      <c r="BGI2" s="332"/>
      <c r="BGJ2" s="332"/>
      <c r="BGK2" s="332"/>
      <c r="BGL2" s="332"/>
      <c r="BGM2" s="332"/>
      <c r="BGN2" s="332"/>
      <c r="BGO2" s="332"/>
      <c r="BGP2" s="332"/>
      <c r="BGQ2" s="332"/>
      <c r="BGR2" s="332"/>
      <c r="BGS2" s="331"/>
      <c r="BGT2" s="332"/>
      <c r="BGU2" s="332"/>
      <c r="BGV2" s="332"/>
      <c r="BGW2" s="332"/>
      <c r="BGX2" s="332"/>
      <c r="BGY2" s="332"/>
      <c r="BGZ2" s="332"/>
      <c r="BHA2" s="332"/>
      <c r="BHB2" s="332"/>
      <c r="BHC2" s="332"/>
      <c r="BHD2" s="332"/>
      <c r="BHE2" s="332"/>
      <c r="BHF2" s="332"/>
      <c r="BHG2" s="332"/>
      <c r="BHH2" s="332"/>
      <c r="BHI2" s="331"/>
      <c r="BHJ2" s="332"/>
      <c r="BHK2" s="332"/>
      <c r="BHL2" s="332"/>
      <c r="BHM2" s="332"/>
      <c r="BHN2" s="332"/>
      <c r="BHO2" s="332"/>
      <c r="BHP2" s="332"/>
      <c r="BHQ2" s="332"/>
      <c r="BHR2" s="332"/>
      <c r="BHS2" s="332"/>
      <c r="BHT2" s="332"/>
      <c r="BHU2" s="332"/>
      <c r="BHV2" s="332"/>
      <c r="BHW2" s="332"/>
      <c r="BHX2" s="332"/>
      <c r="BHY2" s="331"/>
      <c r="BHZ2" s="332"/>
      <c r="BIA2" s="332"/>
      <c r="BIB2" s="332"/>
      <c r="BIC2" s="332"/>
      <c r="BID2" s="332"/>
      <c r="BIE2" s="332"/>
      <c r="BIF2" s="332"/>
      <c r="BIG2" s="332"/>
      <c r="BIH2" s="332"/>
      <c r="BII2" s="332"/>
      <c r="BIJ2" s="332"/>
      <c r="BIK2" s="332"/>
      <c r="BIL2" s="332"/>
      <c r="BIM2" s="332"/>
      <c r="BIN2" s="332"/>
      <c r="BIO2" s="331"/>
      <c r="BIP2" s="332"/>
      <c r="BIQ2" s="332"/>
      <c r="BIR2" s="332"/>
      <c r="BIS2" s="332"/>
      <c r="BIT2" s="332"/>
      <c r="BIU2" s="332"/>
      <c r="BIV2" s="332"/>
      <c r="BIW2" s="332"/>
      <c r="BIX2" s="332"/>
      <c r="BIY2" s="332"/>
      <c r="BIZ2" s="332"/>
      <c r="BJA2" s="332"/>
      <c r="BJB2" s="332"/>
      <c r="BJC2" s="332"/>
      <c r="BJD2" s="332"/>
      <c r="BJE2" s="331"/>
      <c r="BJF2" s="332"/>
      <c r="BJG2" s="332"/>
      <c r="BJH2" s="332"/>
      <c r="BJI2" s="332"/>
      <c r="BJJ2" s="332"/>
      <c r="BJK2" s="332"/>
      <c r="BJL2" s="332"/>
      <c r="BJM2" s="332"/>
      <c r="BJN2" s="332"/>
      <c r="BJO2" s="332"/>
      <c r="BJP2" s="332"/>
      <c r="BJQ2" s="332"/>
      <c r="BJR2" s="332"/>
      <c r="BJS2" s="332"/>
      <c r="BJT2" s="332"/>
      <c r="BJU2" s="331"/>
      <c r="BJV2" s="332"/>
      <c r="BJW2" s="332"/>
      <c r="BJX2" s="332"/>
      <c r="BJY2" s="332"/>
      <c r="BJZ2" s="332"/>
      <c r="BKA2" s="332"/>
      <c r="BKB2" s="332"/>
      <c r="BKC2" s="332"/>
      <c r="BKD2" s="332"/>
      <c r="BKE2" s="332"/>
      <c r="BKF2" s="332"/>
      <c r="BKG2" s="332"/>
      <c r="BKH2" s="332"/>
      <c r="BKI2" s="332"/>
      <c r="BKJ2" s="332"/>
      <c r="BKK2" s="331"/>
      <c r="BKL2" s="332"/>
      <c r="BKM2" s="332"/>
      <c r="BKN2" s="332"/>
      <c r="BKO2" s="332"/>
      <c r="BKP2" s="332"/>
      <c r="BKQ2" s="332"/>
      <c r="BKR2" s="332"/>
      <c r="BKS2" s="332"/>
      <c r="BKT2" s="332"/>
      <c r="BKU2" s="332"/>
      <c r="BKV2" s="332"/>
      <c r="BKW2" s="332"/>
      <c r="BKX2" s="332"/>
      <c r="BKY2" s="332"/>
      <c r="BKZ2" s="332"/>
      <c r="BLA2" s="331"/>
      <c r="BLB2" s="332"/>
      <c r="BLC2" s="332"/>
      <c r="BLD2" s="332"/>
      <c r="BLE2" s="332"/>
      <c r="BLF2" s="332"/>
      <c r="BLG2" s="332"/>
      <c r="BLH2" s="332"/>
      <c r="BLI2" s="332"/>
      <c r="BLJ2" s="332"/>
      <c r="BLK2" s="332"/>
      <c r="BLL2" s="332"/>
      <c r="BLM2" s="332"/>
      <c r="BLN2" s="332"/>
      <c r="BLO2" s="332"/>
      <c r="BLP2" s="332"/>
      <c r="BLQ2" s="331"/>
      <c r="BLR2" s="332"/>
      <c r="BLS2" s="332"/>
      <c r="BLT2" s="332"/>
      <c r="BLU2" s="332"/>
      <c r="BLV2" s="332"/>
      <c r="BLW2" s="332"/>
      <c r="BLX2" s="332"/>
      <c r="BLY2" s="332"/>
      <c r="BLZ2" s="332"/>
      <c r="BMA2" s="332"/>
      <c r="BMB2" s="332"/>
      <c r="BMC2" s="332"/>
      <c r="BMD2" s="332"/>
      <c r="BME2" s="332"/>
      <c r="BMF2" s="332"/>
      <c r="BMG2" s="331"/>
      <c r="BMH2" s="332"/>
      <c r="BMI2" s="332"/>
      <c r="BMJ2" s="332"/>
      <c r="BMK2" s="332"/>
      <c r="BML2" s="332"/>
      <c r="BMM2" s="332"/>
      <c r="BMN2" s="332"/>
      <c r="BMO2" s="332"/>
      <c r="BMP2" s="332"/>
      <c r="BMQ2" s="332"/>
      <c r="BMR2" s="332"/>
      <c r="BMS2" s="332"/>
      <c r="BMT2" s="332"/>
      <c r="BMU2" s="332"/>
      <c r="BMV2" s="332"/>
      <c r="BMW2" s="331"/>
      <c r="BMX2" s="332"/>
      <c r="BMY2" s="332"/>
      <c r="BMZ2" s="332"/>
      <c r="BNA2" s="332"/>
      <c r="BNB2" s="332"/>
      <c r="BNC2" s="332"/>
      <c r="BND2" s="332"/>
      <c r="BNE2" s="332"/>
      <c r="BNF2" s="332"/>
      <c r="BNG2" s="332"/>
      <c r="BNH2" s="332"/>
      <c r="BNI2" s="332"/>
      <c r="BNJ2" s="332"/>
      <c r="BNK2" s="332"/>
      <c r="BNL2" s="332"/>
      <c r="BNM2" s="331"/>
      <c r="BNN2" s="332"/>
      <c r="BNO2" s="332"/>
      <c r="BNP2" s="332"/>
      <c r="BNQ2" s="332"/>
      <c r="BNR2" s="332"/>
      <c r="BNS2" s="332"/>
      <c r="BNT2" s="332"/>
      <c r="BNU2" s="332"/>
      <c r="BNV2" s="332"/>
      <c r="BNW2" s="332"/>
      <c r="BNX2" s="332"/>
      <c r="BNY2" s="332"/>
      <c r="BNZ2" s="332"/>
      <c r="BOA2" s="332"/>
      <c r="BOB2" s="332"/>
      <c r="BOC2" s="331"/>
      <c r="BOD2" s="332"/>
      <c r="BOE2" s="332"/>
      <c r="BOF2" s="332"/>
      <c r="BOG2" s="332"/>
      <c r="BOH2" s="332"/>
      <c r="BOI2" s="332"/>
      <c r="BOJ2" s="332"/>
      <c r="BOK2" s="332"/>
      <c r="BOL2" s="332"/>
      <c r="BOM2" s="332"/>
      <c r="BON2" s="332"/>
      <c r="BOO2" s="332"/>
      <c r="BOP2" s="332"/>
      <c r="BOQ2" s="332"/>
      <c r="BOR2" s="332"/>
      <c r="BOS2" s="331"/>
      <c r="BOT2" s="332"/>
      <c r="BOU2" s="332"/>
      <c r="BOV2" s="332"/>
      <c r="BOW2" s="332"/>
      <c r="BOX2" s="332"/>
      <c r="BOY2" s="332"/>
      <c r="BOZ2" s="332"/>
      <c r="BPA2" s="332"/>
      <c r="BPB2" s="332"/>
      <c r="BPC2" s="332"/>
      <c r="BPD2" s="332"/>
      <c r="BPE2" s="332"/>
      <c r="BPF2" s="332"/>
      <c r="BPG2" s="332"/>
      <c r="BPH2" s="332"/>
      <c r="BPI2" s="331"/>
      <c r="BPJ2" s="332"/>
      <c r="BPK2" s="332"/>
      <c r="BPL2" s="332"/>
      <c r="BPM2" s="332"/>
      <c r="BPN2" s="332"/>
      <c r="BPO2" s="332"/>
      <c r="BPP2" s="332"/>
      <c r="BPQ2" s="332"/>
      <c r="BPR2" s="332"/>
      <c r="BPS2" s="332"/>
      <c r="BPT2" s="332"/>
      <c r="BPU2" s="332"/>
      <c r="BPV2" s="332"/>
      <c r="BPW2" s="332"/>
      <c r="BPX2" s="332"/>
      <c r="BPY2" s="331"/>
      <c r="BPZ2" s="332"/>
      <c r="BQA2" s="332"/>
      <c r="BQB2" s="332"/>
      <c r="BQC2" s="332"/>
      <c r="BQD2" s="332"/>
      <c r="BQE2" s="332"/>
      <c r="BQF2" s="332"/>
      <c r="BQG2" s="332"/>
      <c r="BQH2" s="332"/>
      <c r="BQI2" s="332"/>
      <c r="BQJ2" s="332"/>
      <c r="BQK2" s="332"/>
      <c r="BQL2" s="332"/>
      <c r="BQM2" s="332"/>
      <c r="BQN2" s="332"/>
      <c r="BQO2" s="331"/>
      <c r="BQP2" s="332"/>
      <c r="BQQ2" s="332"/>
      <c r="BQR2" s="332"/>
      <c r="BQS2" s="332"/>
      <c r="BQT2" s="332"/>
      <c r="BQU2" s="332"/>
      <c r="BQV2" s="332"/>
      <c r="BQW2" s="332"/>
      <c r="BQX2" s="332"/>
      <c r="BQY2" s="332"/>
      <c r="BQZ2" s="332"/>
      <c r="BRA2" s="332"/>
      <c r="BRB2" s="332"/>
      <c r="BRC2" s="332"/>
      <c r="BRD2" s="332"/>
      <c r="BRE2" s="331"/>
      <c r="BRF2" s="332"/>
      <c r="BRG2" s="332"/>
      <c r="BRH2" s="332"/>
      <c r="BRI2" s="332"/>
      <c r="BRJ2" s="332"/>
      <c r="BRK2" s="332"/>
      <c r="BRL2" s="332"/>
      <c r="BRM2" s="332"/>
      <c r="BRN2" s="332"/>
      <c r="BRO2" s="332"/>
      <c r="BRP2" s="332"/>
      <c r="BRQ2" s="332"/>
      <c r="BRR2" s="332"/>
      <c r="BRS2" s="332"/>
      <c r="BRT2" s="332"/>
      <c r="BRU2" s="331"/>
      <c r="BRV2" s="332"/>
      <c r="BRW2" s="332"/>
      <c r="BRX2" s="332"/>
      <c r="BRY2" s="332"/>
      <c r="BRZ2" s="332"/>
      <c r="BSA2" s="332"/>
      <c r="BSB2" s="332"/>
      <c r="BSC2" s="332"/>
      <c r="BSD2" s="332"/>
      <c r="BSE2" s="332"/>
      <c r="BSF2" s="332"/>
      <c r="BSG2" s="332"/>
      <c r="BSH2" s="332"/>
      <c r="BSI2" s="332"/>
      <c r="BSJ2" s="332"/>
      <c r="BSK2" s="331"/>
      <c r="BSL2" s="332"/>
      <c r="BSM2" s="332"/>
      <c r="BSN2" s="332"/>
      <c r="BSO2" s="332"/>
      <c r="BSP2" s="332"/>
      <c r="BSQ2" s="332"/>
      <c r="BSR2" s="332"/>
      <c r="BSS2" s="332"/>
      <c r="BST2" s="332"/>
      <c r="BSU2" s="332"/>
      <c r="BSV2" s="332"/>
      <c r="BSW2" s="332"/>
      <c r="BSX2" s="332"/>
      <c r="BSY2" s="332"/>
      <c r="BSZ2" s="332"/>
      <c r="BTA2" s="331"/>
      <c r="BTB2" s="332"/>
      <c r="BTC2" s="332"/>
      <c r="BTD2" s="332"/>
      <c r="BTE2" s="332"/>
      <c r="BTF2" s="332"/>
      <c r="BTG2" s="332"/>
      <c r="BTH2" s="332"/>
      <c r="BTI2" s="332"/>
      <c r="BTJ2" s="332"/>
      <c r="BTK2" s="332"/>
      <c r="BTL2" s="332"/>
      <c r="BTM2" s="332"/>
      <c r="BTN2" s="332"/>
      <c r="BTO2" s="332"/>
      <c r="BTP2" s="332"/>
      <c r="BTQ2" s="331"/>
      <c r="BTR2" s="332"/>
      <c r="BTS2" s="332"/>
      <c r="BTT2" s="332"/>
      <c r="BTU2" s="332"/>
      <c r="BTV2" s="332"/>
      <c r="BTW2" s="332"/>
      <c r="BTX2" s="332"/>
      <c r="BTY2" s="332"/>
      <c r="BTZ2" s="332"/>
      <c r="BUA2" s="332"/>
      <c r="BUB2" s="332"/>
      <c r="BUC2" s="332"/>
      <c r="BUD2" s="332"/>
      <c r="BUE2" s="332"/>
      <c r="BUF2" s="332"/>
      <c r="BUG2" s="331"/>
      <c r="BUH2" s="332"/>
      <c r="BUI2" s="332"/>
      <c r="BUJ2" s="332"/>
      <c r="BUK2" s="332"/>
      <c r="BUL2" s="332"/>
      <c r="BUM2" s="332"/>
      <c r="BUN2" s="332"/>
      <c r="BUO2" s="332"/>
      <c r="BUP2" s="332"/>
      <c r="BUQ2" s="332"/>
      <c r="BUR2" s="332"/>
      <c r="BUS2" s="332"/>
      <c r="BUT2" s="332"/>
      <c r="BUU2" s="332"/>
      <c r="BUV2" s="332"/>
      <c r="BUW2" s="331"/>
      <c r="BUX2" s="332"/>
      <c r="BUY2" s="332"/>
      <c r="BUZ2" s="332"/>
      <c r="BVA2" s="332"/>
      <c r="BVB2" s="332"/>
      <c r="BVC2" s="332"/>
      <c r="BVD2" s="332"/>
      <c r="BVE2" s="332"/>
      <c r="BVF2" s="332"/>
      <c r="BVG2" s="332"/>
      <c r="BVH2" s="332"/>
      <c r="BVI2" s="332"/>
      <c r="BVJ2" s="332"/>
      <c r="BVK2" s="332"/>
      <c r="BVL2" s="332"/>
      <c r="BVM2" s="331"/>
      <c r="BVN2" s="332"/>
      <c r="BVO2" s="332"/>
      <c r="BVP2" s="332"/>
      <c r="BVQ2" s="332"/>
      <c r="BVR2" s="332"/>
      <c r="BVS2" s="332"/>
      <c r="BVT2" s="332"/>
      <c r="BVU2" s="332"/>
      <c r="BVV2" s="332"/>
      <c r="BVW2" s="332"/>
      <c r="BVX2" s="332"/>
      <c r="BVY2" s="332"/>
      <c r="BVZ2" s="332"/>
      <c r="BWA2" s="332"/>
      <c r="BWB2" s="332"/>
      <c r="BWC2" s="331"/>
      <c r="BWD2" s="332"/>
      <c r="BWE2" s="332"/>
      <c r="BWF2" s="332"/>
      <c r="BWG2" s="332"/>
      <c r="BWH2" s="332"/>
      <c r="BWI2" s="332"/>
      <c r="BWJ2" s="332"/>
      <c r="BWK2" s="332"/>
      <c r="BWL2" s="332"/>
      <c r="BWM2" s="332"/>
      <c r="BWN2" s="332"/>
      <c r="BWO2" s="332"/>
      <c r="BWP2" s="332"/>
      <c r="BWQ2" s="332"/>
      <c r="BWR2" s="332"/>
      <c r="BWS2" s="331"/>
      <c r="BWT2" s="332"/>
      <c r="BWU2" s="332"/>
      <c r="BWV2" s="332"/>
      <c r="BWW2" s="332"/>
      <c r="BWX2" s="332"/>
      <c r="BWY2" s="332"/>
      <c r="BWZ2" s="332"/>
      <c r="BXA2" s="332"/>
      <c r="BXB2" s="332"/>
      <c r="BXC2" s="332"/>
      <c r="BXD2" s="332"/>
      <c r="BXE2" s="332"/>
      <c r="BXF2" s="332"/>
      <c r="BXG2" s="332"/>
      <c r="BXH2" s="332"/>
      <c r="BXI2" s="331"/>
      <c r="BXJ2" s="332"/>
      <c r="BXK2" s="332"/>
      <c r="BXL2" s="332"/>
      <c r="BXM2" s="332"/>
      <c r="BXN2" s="332"/>
      <c r="BXO2" s="332"/>
      <c r="BXP2" s="332"/>
      <c r="BXQ2" s="332"/>
      <c r="BXR2" s="332"/>
      <c r="BXS2" s="332"/>
      <c r="BXT2" s="332"/>
      <c r="BXU2" s="332"/>
      <c r="BXV2" s="332"/>
      <c r="BXW2" s="332"/>
      <c r="BXX2" s="332"/>
      <c r="BXY2" s="331"/>
      <c r="BXZ2" s="332"/>
      <c r="BYA2" s="332"/>
      <c r="BYB2" s="332"/>
      <c r="BYC2" s="332"/>
      <c r="BYD2" s="332"/>
      <c r="BYE2" s="332"/>
      <c r="BYF2" s="332"/>
      <c r="BYG2" s="332"/>
      <c r="BYH2" s="332"/>
      <c r="BYI2" s="332"/>
      <c r="BYJ2" s="332"/>
      <c r="BYK2" s="332"/>
      <c r="BYL2" s="332"/>
      <c r="BYM2" s="332"/>
      <c r="BYN2" s="332"/>
      <c r="BYO2" s="331"/>
      <c r="BYP2" s="332"/>
      <c r="BYQ2" s="332"/>
      <c r="BYR2" s="332"/>
      <c r="BYS2" s="332"/>
      <c r="BYT2" s="332"/>
      <c r="BYU2" s="332"/>
      <c r="BYV2" s="332"/>
      <c r="BYW2" s="332"/>
      <c r="BYX2" s="332"/>
      <c r="BYY2" s="332"/>
      <c r="BYZ2" s="332"/>
      <c r="BZA2" s="332"/>
      <c r="BZB2" s="332"/>
      <c r="BZC2" s="332"/>
      <c r="BZD2" s="332"/>
      <c r="BZE2" s="331"/>
      <c r="BZF2" s="332"/>
      <c r="BZG2" s="332"/>
      <c r="BZH2" s="332"/>
      <c r="BZI2" s="332"/>
      <c r="BZJ2" s="332"/>
      <c r="BZK2" s="332"/>
      <c r="BZL2" s="332"/>
      <c r="BZM2" s="332"/>
      <c r="BZN2" s="332"/>
      <c r="BZO2" s="332"/>
      <c r="BZP2" s="332"/>
      <c r="BZQ2" s="332"/>
      <c r="BZR2" s="332"/>
      <c r="BZS2" s="332"/>
      <c r="BZT2" s="332"/>
      <c r="BZU2" s="331"/>
      <c r="BZV2" s="332"/>
      <c r="BZW2" s="332"/>
      <c r="BZX2" s="332"/>
      <c r="BZY2" s="332"/>
      <c r="BZZ2" s="332"/>
      <c r="CAA2" s="332"/>
      <c r="CAB2" s="332"/>
      <c r="CAC2" s="332"/>
      <c r="CAD2" s="332"/>
      <c r="CAE2" s="332"/>
      <c r="CAF2" s="332"/>
      <c r="CAG2" s="332"/>
      <c r="CAH2" s="332"/>
      <c r="CAI2" s="332"/>
      <c r="CAJ2" s="332"/>
      <c r="CAK2" s="331"/>
      <c r="CAL2" s="332"/>
      <c r="CAM2" s="332"/>
      <c r="CAN2" s="332"/>
      <c r="CAO2" s="332"/>
      <c r="CAP2" s="332"/>
      <c r="CAQ2" s="332"/>
      <c r="CAR2" s="332"/>
      <c r="CAS2" s="332"/>
      <c r="CAT2" s="332"/>
      <c r="CAU2" s="332"/>
      <c r="CAV2" s="332"/>
      <c r="CAW2" s="332"/>
      <c r="CAX2" s="332"/>
      <c r="CAY2" s="332"/>
      <c r="CAZ2" s="332"/>
      <c r="CBA2" s="331"/>
      <c r="CBB2" s="332"/>
      <c r="CBC2" s="332"/>
      <c r="CBD2" s="332"/>
      <c r="CBE2" s="332"/>
      <c r="CBF2" s="332"/>
      <c r="CBG2" s="332"/>
      <c r="CBH2" s="332"/>
      <c r="CBI2" s="332"/>
      <c r="CBJ2" s="332"/>
      <c r="CBK2" s="332"/>
      <c r="CBL2" s="332"/>
      <c r="CBM2" s="332"/>
      <c r="CBN2" s="332"/>
      <c r="CBO2" s="332"/>
      <c r="CBP2" s="332"/>
      <c r="CBQ2" s="331"/>
      <c r="CBR2" s="332"/>
      <c r="CBS2" s="332"/>
      <c r="CBT2" s="332"/>
      <c r="CBU2" s="332"/>
      <c r="CBV2" s="332"/>
      <c r="CBW2" s="332"/>
      <c r="CBX2" s="332"/>
      <c r="CBY2" s="332"/>
      <c r="CBZ2" s="332"/>
      <c r="CCA2" s="332"/>
      <c r="CCB2" s="332"/>
      <c r="CCC2" s="332"/>
      <c r="CCD2" s="332"/>
      <c r="CCE2" s="332"/>
      <c r="CCF2" s="332"/>
      <c r="CCG2" s="331"/>
      <c r="CCH2" s="332"/>
      <c r="CCI2" s="332"/>
      <c r="CCJ2" s="332"/>
      <c r="CCK2" s="332"/>
      <c r="CCL2" s="332"/>
      <c r="CCM2" s="332"/>
      <c r="CCN2" s="332"/>
      <c r="CCO2" s="332"/>
      <c r="CCP2" s="332"/>
      <c r="CCQ2" s="332"/>
      <c r="CCR2" s="332"/>
      <c r="CCS2" s="332"/>
      <c r="CCT2" s="332"/>
      <c r="CCU2" s="332"/>
      <c r="CCV2" s="332"/>
      <c r="CCW2" s="331"/>
      <c r="CCX2" s="332"/>
      <c r="CCY2" s="332"/>
      <c r="CCZ2" s="332"/>
      <c r="CDA2" s="332"/>
      <c r="CDB2" s="332"/>
      <c r="CDC2" s="332"/>
      <c r="CDD2" s="332"/>
      <c r="CDE2" s="332"/>
      <c r="CDF2" s="332"/>
      <c r="CDG2" s="332"/>
      <c r="CDH2" s="332"/>
      <c r="CDI2" s="332"/>
      <c r="CDJ2" s="332"/>
      <c r="CDK2" s="332"/>
      <c r="CDL2" s="332"/>
      <c r="CDM2" s="331"/>
      <c r="CDN2" s="332"/>
      <c r="CDO2" s="332"/>
      <c r="CDP2" s="332"/>
      <c r="CDQ2" s="332"/>
      <c r="CDR2" s="332"/>
      <c r="CDS2" s="332"/>
      <c r="CDT2" s="332"/>
      <c r="CDU2" s="332"/>
      <c r="CDV2" s="332"/>
      <c r="CDW2" s="332"/>
      <c r="CDX2" s="332"/>
      <c r="CDY2" s="332"/>
      <c r="CDZ2" s="332"/>
      <c r="CEA2" s="332"/>
      <c r="CEB2" s="332"/>
      <c r="CEC2" s="331"/>
      <c r="CED2" s="332"/>
      <c r="CEE2" s="332"/>
      <c r="CEF2" s="332"/>
      <c r="CEG2" s="332"/>
      <c r="CEH2" s="332"/>
      <c r="CEI2" s="332"/>
      <c r="CEJ2" s="332"/>
      <c r="CEK2" s="332"/>
      <c r="CEL2" s="332"/>
      <c r="CEM2" s="332"/>
      <c r="CEN2" s="332"/>
      <c r="CEO2" s="332"/>
      <c r="CEP2" s="332"/>
      <c r="CEQ2" s="332"/>
      <c r="CER2" s="332"/>
      <c r="CES2" s="331"/>
      <c r="CET2" s="332"/>
      <c r="CEU2" s="332"/>
      <c r="CEV2" s="332"/>
      <c r="CEW2" s="332"/>
      <c r="CEX2" s="332"/>
      <c r="CEY2" s="332"/>
      <c r="CEZ2" s="332"/>
      <c r="CFA2" s="332"/>
      <c r="CFB2" s="332"/>
      <c r="CFC2" s="332"/>
      <c r="CFD2" s="332"/>
      <c r="CFE2" s="332"/>
      <c r="CFF2" s="332"/>
      <c r="CFG2" s="332"/>
      <c r="CFH2" s="332"/>
      <c r="CFI2" s="331"/>
      <c r="CFJ2" s="332"/>
      <c r="CFK2" s="332"/>
      <c r="CFL2" s="332"/>
      <c r="CFM2" s="332"/>
      <c r="CFN2" s="332"/>
      <c r="CFO2" s="332"/>
      <c r="CFP2" s="332"/>
      <c r="CFQ2" s="332"/>
      <c r="CFR2" s="332"/>
      <c r="CFS2" s="332"/>
      <c r="CFT2" s="332"/>
      <c r="CFU2" s="332"/>
      <c r="CFV2" s="332"/>
      <c r="CFW2" s="332"/>
      <c r="CFX2" s="332"/>
      <c r="CFY2" s="331"/>
      <c r="CFZ2" s="332"/>
      <c r="CGA2" s="332"/>
      <c r="CGB2" s="332"/>
      <c r="CGC2" s="332"/>
      <c r="CGD2" s="332"/>
      <c r="CGE2" s="332"/>
      <c r="CGF2" s="332"/>
      <c r="CGG2" s="332"/>
      <c r="CGH2" s="332"/>
      <c r="CGI2" s="332"/>
      <c r="CGJ2" s="332"/>
      <c r="CGK2" s="332"/>
      <c r="CGL2" s="332"/>
      <c r="CGM2" s="332"/>
      <c r="CGN2" s="332"/>
      <c r="CGO2" s="331"/>
      <c r="CGP2" s="332"/>
      <c r="CGQ2" s="332"/>
      <c r="CGR2" s="332"/>
      <c r="CGS2" s="332"/>
      <c r="CGT2" s="332"/>
      <c r="CGU2" s="332"/>
      <c r="CGV2" s="332"/>
      <c r="CGW2" s="332"/>
      <c r="CGX2" s="332"/>
      <c r="CGY2" s="332"/>
      <c r="CGZ2" s="332"/>
      <c r="CHA2" s="332"/>
      <c r="CHB2" s="332"/>
      <c r="CHC2" s="332"/>
      <c r="CHD2" s="332"/>
      <c r="CHE2" s="331"/>
      <c r="CHF2" s="332"/>
      <c r="CHG2" s="332"/>
      <c r="CHH2" s="332"/>
      <c r="CHI2" s="332"/>
      <c r="CHJ2" s="332"/>
      <c r="CHK2" s="332"/>
      <c r="CHL2" s="332"/>
      <c r="CHM2" s="332"/>
      <c r="CHN2" s="332"/>
      <c r="CHO2" s="332"/>
      <c r="CHP2" s="332"/>
      <c r="CHQ2" s="332"/>
      <c r="CHR2" s="332"/>
      <c r="CHS2" s="332"/>
      <c r="CHT2" s="332"/>
      <c r="CHU2" s="331"/>
      <c r="CHV2" s="332"/>
      <c r="CHW2" s="332"/>
      <c r="CHX2" s="332"/>
      <c r="CHY2" s="332"/>
      <c r="CHZ2" s="332"/>
      <c r="CIA2" s="332"/>
      <c r="CIB2" s="332"/>
      <c r="CIC2" s="332"/>
      <c r="CID2" s="332"/>
      <c r="CIE2" s="332"/>
      <c r="CIF2" s="332"/>
      <c r="CIG2" s="332"/>
      <c r="CIH2" s="332"/>
      <c r="CII2" s="332"/>
      <c r="CIJ2" s="332"/>
      <c r="CIK2" s="331"/>
      <c r="CIL2" s="332"/>
      <c r="CIM2" s="332"/>
      <c r="CIN2" s="332"/>
      <c r="CIO2" s="332"/>
      <c r="CIP2" s="332"/>
      <c r="CIQ2" s="332"/>
      <c r="CIR2" s="332"/>
      <c r="CIS2" s="332"/>
      <c r="CIT2" s="332"/>
      <c r="CIU2" s="332"/>
      <c r="CIV2" s="332"/>
      <c r="CIW2" s="332"/>
      <c r="CIX2" s="332"/>
      <c r="CIY2" s="332"/>
      <c r="CIZ2" s="332"/>
      <c r="CJA2" s="331"/>
      <c r="CJB2" s="332"/>
      <c r="CJC2" s="332"/>
      <c r="CJD2" s="332"/>
      <c r="CJE2" s="332"/>
      <c r="CJF2" s="332"/>
      <c r="CJG2" s="332"/>
      <c r="CJH2" s="332"/>
      <c r="CJI2" s="332"/>
      <c r="CJJ2" s="332"/>
      <c r="CJK2" s="332"/>
      <c r="CJL2" s="332"/>
      <c r="CJM2" s="332"/>
      <c r="CJN2" s="332"/>
      <c r="CJO2" s="332"/>
      <c r="CJP2" s="332"/>
      <c r="CJQ2" s="331"/>
      <c r="CJR2" s="332"/>
      <c r="CJS2" s="332"/>
      <c r="CJT2" s="332"/>
      <c r="CJU2" s="332"/>
      <c r="CJV2" s="332"/>
      <c r="CJW2" s="332"/>
      <c r="CJX2" s="332"/>
      <c r="CJY2" s="332"/>
      <c r="CJZ2" s="332"/>
      <c r="CKA2" s="332"/>
      <c r="CKB2" s="332"/>
      <c r="CKC2" s="332"/>
      <c r="CKD2" s="332"/>
      <c r="CKE2" s="332"/>
      <c r="CKF2" s="332"/>
      <c r="CKG2" s="331"/>
      <c r="CKH2" s="332"/>
      <c r="CKI2" s="332"/>
      <c r="CKJ2" s="332"/>
      <c r="CKK2" s="332"/>
      <c r="CKL2" s="332"/>
      <c r="CKM2" s="332"/>
      <c r="CKN2" s="332"/>
      <c r="CKO2" s="332"/>
      <c r="CKP2" s="332"/>
      <c r="CKQ2" s="332"/>
      <c r="CKR2" s="332"/>
      <c r="CKS2" s="332"/>
      <c r="CKT2" s="332"/>
      <c r="CKU2" s="332"/>
      <c r="CKV2" s="332"/>
      <c r="CKW2" s="331"/>
      <c r="CKX2" s="332"/>
      <c r="CKY2" s="332"/>
      <c r="CKZ2" s="332"/>
      <c r="CLA2" s="332"/>
      <c r="CLB2" s="332"/>
      <c r="CLC2" s="332"/>
      <c r="CLD2" s="332"/>
      <c r="CLE2" s="332"/>
      <c r="CLF2" s="332"/>
      <c r="CLG2" s="332"/>
      <c r="CLH2" s="332"/>
      <c r="CLI2" s="332"/>
      <c r="CLJ2" s="332"/>
      <c r="CLK2" s="332"/>
      <c r="CLL2" s="332"/>
      <c r="CLM2" s="331"/>
      <c r="CLN2" s="332"/>
      <c r="CLO2" s="332"/>
      <c r="CLP2" s="332"/>
      <c r="CLQ2" s="332"/>
      <c r="CLR2" s="332"/>
      <c r="CLS2" s="332"/>
      <c r="CLT2" s="332"/>
      <c r="CLU2" s="332"/>
      <c r="CLV2" s="332"/>
      <c r="CLW2" s="332"/>
      <c r="CLX2" s="332"/>
      <c r="CLY2" s="332"/>
      <c r="CLZ2" s="332"/>
      <c r="CMA2" s="332"/>
      <c r="CMB2" s="332"/>
      <c r="CMC2" s="331"/>
      <c r="CMD2" s="332"/>
      <c r="CME2" s="332"/>
      <c r="CMF2" s="332"/>
      <c r="CMG2" s="332"/>
      <c r="CMH2" s="332"/>
      <c r="CMI2" s="332"/>
      <c r="CMJ2" s="332"/>
      <c r="CMK2" s="332"/>
      <c r="CML2" s="332"/>
      <c r="CMM2" s="332"/>
      <c r="CMN2" s="332"/>
      <c r="CMO2" s="332"/>
      <c r="CMP2" s="332"/>
      <c r="CMQ2" s="332"/>
      <c r="CMR2" s="332"/>
      <c r="CMS2" s="331"/>
      <c r="CMT2" s="332"/>
      <c r="CMU2" s="332"/>
      <c r="CMV2" s="332"/>
      <c r="CMW2" s="332"/>
      <c r="CMX2" s="332"/>
      <c r="CMY2" s="332"/>
      <c r="CMZ2" s="332"/>
      <c r="CNA2" s="332"/>
      <c r="CNB2" s="332"/>
      <c r="CNC2" s="332"/>
      <c r="CND2" s="332"/>
      <c r="CNE2" s="332"/>
      <c r="CNF2" s="332"/>
      <c r="CNG2" s="332"/>
      <c r="CNH2" s="332"/>
      <c r="CNI2" s="331"/>
      <c r="CNJ2" s="332"/>
      <c r="CNK2" s="332"/>
      <c r="CNL2" s="332"/>
      <c r="CNM2" s="332"/>
      <c r="CNN2" s="332"/>
      <c r="CNO2" s="332"/>
      <c r="CNP2" s="332"/>
      <c r="CNQ2" s="332"/>
      <c r="CNR2" s="332"/>
      <c r="CNS2" s="332"/>
      <c r="CNT2" s="332"/>
      <c r="CNU2" s="332"/>
      <c r="CNV2" s="332"/>
      <c r="CNW2" s="332"/>
      <c r="CNX2" s="332"/>
      <c r="CNY2" s="331"/>
      <c r="CNZ2" s="332"/>
      <c r="COA2" s="332"/>
      <c r="COB2" s="332"/>
      <c r="COC2" s="332"/>
      <c r="COD2" s="332"/>
      <c r="COE2" s="332"/>
      <c r="COF2" s="332"/>
      <c r="COG2" s="332"/>
      <c r="COH2" s="332"/>
      <c r="COI2" s="332"/>
      <c r="COJ2" s="332"/>
      <c r="COK2" s="332"/>
      <c r="COL2" s="332"/>
      <c r="COM2" s="332"/>
      <c r="CON2" s="332"/>
      <c r="COO2" s="331"/>
      <c r="COP2" s="332"/>
      <c r="COQ2" s="332"/>
      <c r="COR2" s="332"/>
      <c r="COS2" s="332"/>
      <c r="COT2" s="332"/>
      <c r="COU2" s="332"/>
      <c r="COV2" s="332"/>
      <c r="COW2" s="332"/>
      <c r="COX2" s="332"/>
      <c r="COY2" s="332"/>
      <c r="COZ2" s="332"/>
      <c r="CPA2" s="332"/>
      <c r="CPB2" s="332"/>
      <c r="CPC2" s="332"/>
      <c r="CPD2" s="332"/>
      <c r="CPE2" s="331"/>
      <c r="CPF2" s="332"/>
      <c r="CPG2" s="332"/>
      <c r="CPH2" s="332"/>
      <c r="CPI2" s="332"/>
      <c r="CPJ2" s="332"/>
      <c r="CPK2" s="332"/>
      <c r="CPL2" s="332"/>
      <c r="CPM2" s="332"/>
      <c r="CPN2" s="332"/>
      <c r="CPO2" s="332"/>
      <c r="CPP2" s="332"/>
      <c r="CPQ2" s="332"/>
      <c r="CPR2" s="332"/>
      <c r="CPS2" s="332"/>
      <c r="CPT2" s="332"/>
      <c r="CPU2" s="331"/>
      <c r="CPV2" s="332"/>
      <c r="CPW2" s="332"/>
      <c r="CPX2" s="332"/>
      <c r="CPY2" s="332"/>
      <c r="CPZ2" s="332"/>
      <c r="CQA2" s="332"/>
      <c r="CQB2" s="332"/>
      <c r="CQC2" s="332"/>
      <c r="CQD2" s="332"/>
      <c r="CQE2" s="332"/>
      <c r="CQF2" s="332"/>
      <c r="CQG2" s="332"/>
      <c r="CQH2" s="332"/>
      <c r="CQI2" s="332"/>
      <c r="CQJ2" s="332"/>
      <c r="CQK2" s="331"/>
      <c r="CQL2" s="332"/>
      <c r="CQM2" s="332"/>
      <c r="CQN2" s="332"/>
      <c r="CQO2" s="332"/>
      <c r="CQP2" s="332"/>
      <c r="CQQ2" s="332"/>
      <c r="CQR2" s="332"/>
      <c r="CQS2" s="332"/>
      <c r="CQT2" s="332"/>
      <c r="CQU2" s="332"/>
      <c r="CQV2" s="332"/>
      <c r="CQW2" s="332"/>
      <c r="CQX2" s="332"/>
      <c r="CQY2" s="332"/>
      <c r="CQZ2" s="332"/>
      <c r="CRA2" s="331"/>
      <c r="CRB2" s="332"/>
      <c r="CRC2" s="332"/>
      <c r="CRD2" s="332"/>
      <c r="CRE2" s="332"/>
      <c r="CRF2" s="332"/>
      <c r="CRG2" s="332"/>
      <c r="CRH2" s="332"/>
      <c r="CRI2" s="332"/>
      <c r="CRJ2" s="332"/>
      <c r="CRK2" s="332"/>
      <c r="CRL2" s="332"/>
      <c r="CRM2" s="332"/>
      <c r="CRN2" s="332"/>
      <c r="CRO2" s="332"/>
      <c r="CRP2" s="332"/>
      <c r="CRQ2" s="331"/>
      <c r="CRR2" s="332"/>
      <c r="CRS2" s="332"/>
      <c r="CRT2" s="332"/>
      <c r="CRU2" s="332"/>
      <c r="CRV2" s="332"/>
      <c r="CRW2" s="332"/>
      <c r="CRX2" s="332"/>
      <c r="CRY2" s="332"/>
      <c r="CRZ2" s="332"/>
      <c r="CSA2" s="332"/>
      <c r="CSB2" s="332"/>
      <c r="CSC2" s="332"/>
      <c r="CSD2" s="332"/>
      <c r="CSE2" s="332"/>
      <c r="CSF2" s="332"/>
      <c r="CSG2" s="331"/>
      <c r="CSH2" s="332"/>
      <c r="CSI2" s="332"/>
      <c r="CSJ2" s="332"/>
      <c r="CSK2" s="332"/>
      <c r="CSL2" s="332"/>
      <c r="CSM2" s="332"/>
      <c r="CSN2" s="332"/>
      <c r="CSO2" s="332"/>
      <c r="CSP2" s="332"/>
      <c r="CSQ2" s="332"/>
      <c r="CSR2" s="332"/>
      <c r="CSS2" s="332"/>
      <c r="CST2" s="332"/>
      <c r="CSU2" s="332"/>
      <c r="CSV2" s="332"/>
      <c r="CSW2" s="331"/>
      <c r="CSX2" s="332"/>
      <c r="CSY2" s="332"/>
      <c r="CSZ2" s="332"/>
      <c r="CTA2" s="332"/>
      <c r="CTB2" s="332"/>
      <c r="CTC2" s="332"/>
      <c r="CTD2" s="332"/>
      <c r="CTE2" s="332"/>
      <c r="CTF2" s="332"/>
      <c r="CTG2" s="332"/>
      <c r="CTH2" s="332"/>
      <c r="CTI2" s="332"/>
      <c r="CTJ2" s="332"/>
      <c r="CTK2" s="332"/>
      <c r="CTL2" s="332"/>
      <c r="CTM2" s="331"/>
      <c r="CTN2" s="332"/>
      <c r="CTO2" s="332"/>
      <c r="CTP2" s="332"/>
      <c r="CTQ2" s="332"/>
      <c r="CTR2" s="332"/>
      <c r="CTS2" s="332"/>
      <c r="CTT2" s="332"/>
      <c r="CTU2" s="332"/>
      <c r="CTV2" s="332"/>
      <c r="CTW2" s="332"/>
      <c r="CTX2" s="332"/>
      <c r="CTY2" s="332"/>
      <c r="CTZ2" s="332"/>
      <c r="CUA2" s="332"/>
      <c r="CUB2" s="332"/>
      <c r="CUC2" s="331"/>
      <c r="CUD2" s="332"/>
      <c r="CUE2" s="332"/>
      <c r="CUF2" s="332"/>
      <c r="CUG2" s="332"/>
      <c r="CUH2" s="332"/>
      <c r="CUI2" s="332"/>
      <c r="CUJ2" s="332"/>
      <c r="CUK2" s="332"/>
      <c r="CUL2" s="332"/>
      <c r="CUM2" s="332"/>
      <c r="CUN2" s="332"/>
      <c r="CUO2" s="332"/>
      <c r="CUP2" s="332"/>
      <c r="CUQ2" s="332"/>
      <c r="CUR2" s="332"/>
      <c r="CUS2" s="331"/>
      <c r="CUT2" s="332"/>
      <c r="CUU2" s="332"/>
      <c r="CUV2" s="332"/>
      <c r="CUW2" s="332"/>
      <c r="CUX2" s="332"/>
      <c r="CUY2" s="332"/>
      <c r="CUZ2" s="332"/>
      <c r="CVA2" s="332"/>
      <c r="CVB2" s="332"/>
      <c r="CVC2" s="332"/>
      <c r="CVD2" s="332"/>
      <c r="CVE2" s="332"/>
      <c r="CVF2" s="332"/>
      <c r="CVG2" s="332"/>
      <c r="CVH2" s="332"/>
      <c r="CVI2" s="331"/>
      <c r="CVJ2" s="332"/>
      <c r="CVK2" s="332"/>
      <c r="CVL2" s="332"/>
      <c r="CVM2" s="332"/>
      <c r="CVN2" s="332"/>
      <c r="CVO2" s="332"/>
      <c r="CVP2" s="332"/>
      <c r="CVQ2" s="332"/>
      <c r="CVR2" s="332"/>
      <c r="CVS2" s="332"/>
      <c r="CVT2" s="332"/>
      <c r="CVU2" s="332"/>
      <c r="CVV2" s="332"/>
      <c r="CVW2" s="332"/>
      <c r="CVX2" s="332"/>
      <c r="CVY2" s="331"/>
      <c r="CVZ2" s="332"/>
      <c r="CWA2" s="332"/>
      <c r="CWB2" s="332"/>
      <c r="CWC2" s="332"/>
      <c r="CWD2" s="332"/>
      <c r="CWE2" s="332"/>
      <c r="CWF2" s="332"/>
      <c r="CWG2" s="332"/>
      <c r="CWH2" s="332"/>
      <c r="CWI2" s="332"/>
      <c r="CWJ2" s="332"/>
      <c r="CWK2" s="332"/>
      <c r="CWL2" s="332"/>
      <c r="CWM2" s="332"/>
      <c r="CWN2" s="332"/>
      <c r="CWO2" s="331"/>
      <c r="CWP2" s="332"/>
      <c r="CWQ2" s="332"/>
      <c r="CWR2" s="332"/>
      <c r="CWS2" s="332"/>
      <c r="CWT2" s="332"/>
      <c r="CWU2" s="332"/>
      <c r="CWV2" s="332"/>
      <c r="CWW2" s="332"/>
      <c r="CWX2" s="332"/>
      <c r="CWY2" s="332"/>
      <c r="CWZ2" s="332"/>
      <c r="CXA2" s="332"/>
      <c r="CXB2" s="332"/>
      <c r="CXC2" s="332"/>
      <c r="CXD2" s="332"/>
      <c r="CXE2" s="331"/>
      <c r="CXF2" s="332"/>
      <c r="CXG2" s="332"/>
      <c r="CXH2" s="332"/>
      <c r="CXI2" s="332"/>
      <c r="CXJ2" s="332"/>
      <c r="CXK2" s="332"/>
      <c r="CXL2" s="332"/>
      <c r="CXM2" s="332"/>
      <c r="CXN2" s="332"/>
      <c r="CXO2" s="332"/>
      <c r="CXP2" s="332"/>
      <c r="CXQ2" s="332"/>
      <c r="CXR2" s="332"/>
      <c r="CXS2" s="332"/>
      <c r="CXT2" s="332"/>
      <c r="CXU2" s="331"/>
      <c r="CXV2" s="332"/>
      <c r="CXW2" s="332"/>
      <c r="CXX2" s="332"/>
      <c r="CXY2" s="332"/>
      <c r="CXZ2" s="332"/>
      <c r="CYA2" s="332"/>
      <c r="CYB2" s="332"/>
      <c r="CYC2" s="332"/>
      <c r="CYD2" s="332"/>
      <c r="CYE2" s="332"/>
      <c r="CYF2" s="332"/>
      <c r="CYG2" s="332"/>
      <c r="CYH2" s="332"/>
      <c r="CYI2" s="332"/>
      <c r="CYJ2" s="332"/>
      <c r="CYK2" s="331"/>
      <c r="CYL2" s="332"/>
      <c r="CYM2" s="332"/>
      <c r="CYN2" s="332"/>
      <c r="CYO2" s="332"/>
      <c r="CYP2" s="332"/>
      <c r="CYQ2" s="332"/>
      <c r="CYR2" s="332"/>
      <c r="CYS2" s="332"/>
      <c r="CYT2" s="332"/>
      <c r="CYU2" s="332"/>
      <c r="CYV2" s="332"/>
      <c r="CYW2" s="332"/>
      <c r="CYX2" s="332"/>
      <c r="CYY2" s="332"/>
      <c r="CYZ2" s="332"/>
      <c r="CZA2" s="331"/>
      <c r="CZB2" s="332"/>
      <c r="CZC2" s="332"/>
      <c r="CZD2" s="332"/>
      <c r="CZE2" s="332"/>
      <c r="CZF2" s="332"/>
      <c r="CZG2" s="332"/>
      <c r="CZH2" s="332"/>
      <c r="CZI2" s="332"/>
      <c r="CZJ2" s="332"/>
      <c r="CZK2" s="332"/>
      <c r="CZL2" s="332"/>
      <c r="CZM2" s="332"/>
      <c r="CZN2" s="332"/>
      <c r="CZO2" s="332"/>
      <c r="CZP2" s="332"/>
      <c r="CZQ2" s="331"/>
      <c r="CZR2" s="332"/>
      <c r="CZS2" s="332"/>
      <c r="CZT2" s="332"/>
      <c r="CZU2" s="332"/>
      <c r="CZV2" s="332"/>
      <c r="CZW2" s="332"/>
      <c r="CZX2" s="332"/>
      <c r="CZY2" s="332"/>
      <c r="CZZ2" s="332"/>
      <c r="DAA2" s="332"/>
      <c r="DAB2" s="332"/>
      <c r="DAC2" s="332"/>
      <c r="DAD2" s="332"/>
      <c r="DAE2" s="332"/>
      <c r="DAF2" s="332"/>
      <c r="DAG2" s="331"/>
      <c r="DAH2" s="332"/>
      <c r="DAI2" s="332"/>
      <c r="DAJ2" s="332"/>
      <c r="DAK2" s="332"/>
      <c r="DAL2" s="332"/>
      <c r="DAM2" s="332"/>
      <c r="DAN2" s="332"/>
      <c r="DAO2" s="332"/>
      <c r="DAP2" s="332"/>
      <c r="DAQ2" s="332"/>
      <c r="DAR2" s="332"/>
      <c r="DAS2" s="332"/>
      <c r="DAT2" s="332"/>
      <c r="DAU2" s="332"/>
      <c r="DAV2" s="332"/>
      <c r="DAW2" s="331"/>
      <c r="DAX2" s="332"/>
      <c r="DAY2" s="332"/>
      <c r="DAZ2" s="332"/>
      <c r="DBA2" s="332"/>
      <c r="DBB2" s="332"/>
      <c r="DBC2" s="332"/>
      <c r="DBD2" s="332"/>
      <c r="DBE2" s="332"/>
      <c r="DBF2" s="332"/>
      <c r="DBG2" s="332"/>
      <c r="DBH2" s="332"/>
      <c r="DBI2" s="332"/>
      <c r="DBJ2" s="332"/>
      <c r="DBK2" s="332"/>
      <c r="DBL2" s="332"/>
      <c r="DBM2" s="331"/>
      <c r="DBN2" s="332"/>
      <c r="DBO2" s="332"/>
      <c r="DBP2" s="332"/>
      <c r="DBQ2" s="332"/>
      <c r="DBR2" s="332"/>
      <c r="DBS2" s="332"/>
      <c r="DBT2" s="332"/>
      <c r="DBU2" s="332"/>
      <c r="DBV2" s="332"/>
      <c r="DBW2" s="332"/>
      <c r="DBX2" s="332"/>
      <c r="DBY2" s="332"/>
      <c r="DBZ2" s="332"/>
      <c r="DCA2" s="332"/>
      <c r="DCB2" s="332"/>
      <c r="DCC2" s="331"/>
      <c r="DCD2" s="332"/>
      <c r="DCE2" s="332"/>
      <c r="DCF2" s="332"/>
      <c r="DCG2" s="332"/>
      <c r="DCH2" s="332"/>
      <c r="DCI2" s="332"/>
      <c r="DCJ2" s="332"/>
      <c r="DCK2" s="332"/>
      <c r="DCL2" s="332"/>
      <c r="DCM2" s="332"/>
      <c r="DCN2" s="332"/>
      <c r="DCO2" s="332"/>
      <c r="DCP2" s="332"/>
      <c r="DCQ2" s="332"/>
      <c r="DCR2" s="332"/>
      <c r="DCS2" s="331"/>
      <c r="DCT2" s="332"/>
      <c r="DCU2" s="332"/>
      <c r="DCV2" s="332"/>
      <c r="DCW2" s="332"/>
      <c r="DCX2" s="332"/>
      <c r="DCY2" s="332"/>
      <c r="DCZ2" s="332"/>
      <c r="DDA2" s="332"/>
      <c r="DDB2" s="332"/>
      <c r="DDC2" s="332"/>
      <c r="DDD2" s="332"/>
      <c r="DDE2" s="332"/>
      <c r="DDF2" s="332"/>
      <c r="DDG2" s="332"/>
      <c r="DDH2" s="332"/>
      <c r="DDI2" s="331"/>
      <c r="DDJ2" s="332"/>
      <c r="DDK2" s="332"/>
      <c r="DDL2" s="332"/>
      <c r="DDM2" s="332"/>
      <c r="DDN2" s="332"/>
      <c r="DDO2" s="332"/>
      <c r="DDP2" s="332"/>
      <c r="DDQ2" s="332"/>
      <c r="DDR2" s="332"/>
      <c r="DDS2" s="332"/>
      <c r="DDT2" s="332"/>
      <c r="DDU2" s="332"/>
      <c r="DDV2" s="332"/>
      <c r="DDW2" s="332"/>
      <c r="DDX2" s="332"/>
      <c r="DDY2" s="331"/>
      <c r="DDZ2" s="332"/>
      <c r="DEA2" s="332"/>
      <c r="DEB2" s="332"/>
      <c r="DEC2" s="332"/>
      <c r="DED2" s="332"/>
      <c r="DEE2" s="332"/>
      <c r="DEF2" s="332"/>
      <c r="DEG2" s="332"/>
      <c r="DEH2" s="332"/>
      <c r="DEI2" s="332"/>
      <c r="DEJ2" s="332"/>
      <c r="DEK2" s="332"/>
      <c r="DEL2" s="332"/>
      <c r="DEM2" s="332"/>
      <c r="DEN2" s="332"/>
      <c r="DEO2" s="331"/>
      <c r="DEP2" s="332"/>
      <c r="DEQ2" s="332"/>
      <c r="DER2" s="332"/>
      <c r="DES2" s="332"/>
      <c r="DET2" s="332"/>
      <c r="DEU2" s="332"/>
      <c r="DEV2" s="332"/>
      <c r="DEW2" s="332"/>
      <c r="DEX2" s="332"/>
      <c r="DEY2" s="332"/>
      <c r="DEZ2" s="332"/>
      <c r="DFA2" s="332"/>
      <c r="DFB2" s="332"/>
      <c r="DFC2" s="332"/>
      <c r="DFD2" s="332"/>
      <c r="DFE2" s="331"/>
      <c r="DFF2" s="332"/>
      <c r="DFG2" s="332"/>
      <c r="DFH2" s="332"/>
      <c r="DFI2" s="332"/>
      <c r="DFJ2" s="332"/>
      <c r="DFK2" s="332"/>
      <c r="DFL2" s="332"/>
      <c r="DFM2" s="332"/>
      <c r="DFN2" s="332"/>
      <c r="DFO2" s="332"/>
      <c r="DFP2" s="332"/>
      <c r="DFQ2" s="332"/>
      <c r="DFR2" s="332"/>
      <c r="DFS2" s="332"/>
      <c r="DFT2" s="332"/>
      <c r="DFU2" s="331"/>
      <c r="DFV2" s="332"/>
      <c r="DFW2" s="332"/>
      <c r="DFX2" s="332"/>
      <c r="DFY2" s="332"/>
      <c r="DFZ2" s="332"/>
      <c r="DGA2" s="332"/>
      <c r="DGB2" s="332"/>
      <c r="DGC2" s="332"/>
      <c r="DGD2" s="332"/>
      <c r="DGE2" s="332"/>
      <c r="DGF2" s="332"/>
      <c r="DGG2" s="332"/>
      <c r="DGH2" s="332"/>
      <c r="DGI2" s="332"/>
      <c r="DGJ2" s="332"/>
      <c r="DGK2" s="331"/>
      <c r="DGL2" s="332"/>
      <c r="DGM2" s="332"/>
      <c r="DGN2" s="332"/>
      <c r="DGO2" s="332"/>
      <c r="DGP2" s="332"/>
      <c r="DGQ2" s="332"/>
      <c r="DGR2" s="332"/>
      <c r="DGS2" s="332"/>
      <c r="DGT2" s="332"/>
      <c r="DGU2" s="332"/>
      <c r="DGV2" s="332"/>
      <c r="DGW2" s="332"/>
      <c r="DGX2" s="332"/>
      <c r="DGY2" s="332"/>
      <c r="DGZ2" s="332"/>
      <c r="DHA2" s="331"/>
      <c r="DHB2" s="332"/>
      <c r="DHC2" s="332"/>
      <c r="DHD2" s="332"/>
      <c r="DHE2" s="332"/>
      <c r="DHF2" s="332"/>
      <c r="DHG2" s="332"/>
      <c r="DHH2" s="332"/>
      <c r="DHI2" s="332"/>
      <c r="DHJ2" s="332"/>
      <c r="DHK2" s="332"/>
      <c r="DHL2" s="332"/>
      <c r="DHM2" s="332"/>
      <c r="DHN2" s="332"/>
      <c r="DHO2" s="332"/>
      <c r="DHP2" s="332"/>
      <c r="DHQ2" s="331"/>
      <c r="DHR2" s="332"/>
      <c r="DHS2" s="332"/>
      <c r="DHT2" s="332"/>
      <c r="DHU2" s="332"/>
      <c r="DHV2" s="332"/>
      <c r="DHW2" s="332"/>
      <c r="DHX2" s="332"/>
      <c r="DHY2" s="332"/>
      <c r="DHZ2" s="332"/>
      <c r="DIA2" s="332"/>
      <c r="DIB2" s="332"/>
      <c r="DIC2" s="332"/>
      <c r="DID2" s="332"/>
      <c r="DIE2" s="332"/>
      <c r="DIF2" s="332"/>
      <c r="DIG2" s="331"/>
      <c r="DIH2" s="332"/>
      <c r="DII2" s="332"/>
      <c r="DIJ2" s="332"/>
      <c r="DIK2" s="332"/>
      <c r="DIL2" s="332"/>
      <c r="DIM2" s="332"/>
      <c r="DIN2" s="332"/>
      <c r="DIO2" s="332"/>
      <c r="DIP2" s="332"/>
      <c r="DIQ2" s="332"/>
      <c r="DIR2" s="332"/>
      <c r="DIS2" s="332"/>
      <c r="DIT2" s="332"/>
      <c r="DIU2" s="332"/>
      <c r="DIV2" s="332"/>
      <c r="DIW2" s="331"/>
      <c r="DIX2" s="332"/>
      <c r="DIY2" s="332"/>
      <c r="DIZ2" s="332"/>
      <c r="DJA2" s="332"/>
      <c r="DJB2" s="332"/>
      <c r="DJC2" s="332"/>
      <c r="DJD2" s="332"/>
      <c r="DJE2" s="332"/>
      <c r="DJF2" s="332"/>
      <c r="DJG2" s="332"/>
      <c r="DJH2" s="332"/>
      <c r="DJI2" s="332"/>
      <c r="DJJ2" s="332"/>
      <c r="DJK2" s="332"/>
      <c r="DJL2" s="332"/>
      <c r="DJM2" s="331"/>
      <c r="DJN2" s="332"/>
      <c r="DJO2" s="332"/>
      <c r="DJP2" s="332"/>
      <c r="DJQ2" s="332"/>
      <c r="DJR2" s="332"/>
      <c r="DJS2" s="332"/>
      <c r="DJT2" s="332"/>
      <c r="DJU2" s="332"/>
      <c r="DJV2" s="332"/>
      <c r="DJW2" s="332"/>
      <c r="DJX2" s="332"/>
      <c r="DJY2" s="332"/>
      <c r="DJZ2" s="332"/>
      <c r="DKA2" s="332"/>
      <c r="DKB2" s="332"/>
      <c r="DKC2" s="331"/>
      <c r="DKD2" s="332"/>
      <c r="DKE2" s="332"/>
      <c r="DKF2" s="332"/>
      <c r="DKG2" s="332"/>
      <c r="DKH2" s="332"/>
      <c r="DKI2" s="332"/>
      <c r="DKJ2" s="332"/>
      <c r="DKK2" s="332"/>
      <c r="DKL2" s="332"/>
      <c r="DKM2" s="332"/>
      <c r="DKN2" s="332"/>
      <c r="DKO2" s="332"/>
      <c r="DKP2" s="332"/>
      <c r="DKQ2" s="332"/>
      <c r="DKR2" s="332"/>
      <c r="DKS2" s="331"/>
      <c r="DKT2" s="332"/>
      <c r="DKU2" s="332"/>
      <c r="DKV2" s="332"/>
      <c r="DKW2" s="332"/>
      <c r="DKX2" s="332"/>
      <c r="DKY2" s="332"/>
      <c r="DKZ2" s="332"/>
      <c r="DLA2" s="332"/>
      <c r="DLB2" s="332"/>
      <c r="DLC2" s="332"/>
      <c r="DLD2" s="332"/>
      <c r="DLE2" s="332"/>
      <c r="DLF2" s="332"/>
      <c r="DLG2" s="332"/>
      <c r="DLH2" s="332"/>
      <c r="DLI2" s="331"/>
      <c r="DLJ2" s="332"/>
      <c r="DLK2" s="332"/>
      <c r="DLL2" s="332"/>
      <c r="DLM2" s="332"/>
      <c r="DLN2" s="332"/>
      <c r="DLO2" s="332"/>
      <c r="DLP2" s="332"/>
      <c r="DLQ2" s="332"/>
      <c r="DLR2" s="332"/>
      <c r="DLS2" s="332"/>
      <c r="DLT2" s="332"/>
      <c r="DLU2" s="332"/>
      <c r="DLV2" s="332"/>
      <c r="DLW2" s="332"/>
      <c r="DLX2" s="332"/>
      <c r="DLY2" s="331"/>
      <c r="DLZ2" s="332"/>
      <c r="DMA2" s="332"/>
      <c r="DMB2" s="332"/>
      <c r="DMC2" s="332"/>
      <c r="DMD2" s="332"/>
      <c r="DME2" s="332"/>
      <c r="DMF2" s="332"/>
      <c r="DMG2" s="332"/>
      <c r="DMH2" s="332"/>
      <c r="DMI2" s="332"/>
      <c r="DMJ2" s="332"/>
      <c r="DMK2" s="332"/>
      <c r="DML2" s="332"/>
      <c r="DMM2" s="332"/>
      <c r="DMN2" s="332"/>
      <c r="DMO2" s="331"/>
      <c r="DMP2" s="332"/>
      <c r="DMQ2" s="332"/>
      <c r="DMR2" s="332"/>
      <c r="DMS2" s="332"/>
      <c r="DMT2" s="332"/>
      <c r="DMU2" s="332"/>
      <c r="DMV2" s="332"/>
      <c r="DMW2" s="332"/>
      <c r="DMX2" s="332"/>
      <c r="DMY2" s="332"/>
      <c r="DMZ2" s="332"/>
      <c r="DNA2" s="332"/>
      <c r="DNB2" s="332"/>
      <c r="DNC2" s="332"/>
      <c r="DND2" s="332"/>
      <c r="DNE2" s="331"/>
      <c r="DNF2" s="332"/>
      <c r="DNG2" s="332"/>
      <c r="DNH2" s="332"/>
      <c r="DNI2" s="332"/>
      <c r="DNJ2" s="332"/>
      <c r="DNK2" s="332"/>
      <c r="DNL2" s="332"/>
      <c r="DNM2" s="332"/>
      <c r="DNN2" s="332"/>
      <c r="DNO2" s="332"/>
      <c r="DNP2" s="332"/>
      <c r="DNQ2" s="332"/>
      <c r="DNR2" s="332"/>
      <c r="DNS2" s="332"/>
      <c r="DNT2" s="332"/>
      <c r="DNU2" s="331"/>
      <c r="DNV2" s="332"/>
      <c r="DNW2" s="332"/>
      <c r="DNX2" s="332"/>
      <c r="DNY2" s="332"/>
      <c r="DNZ2" s="332"/>
      <c r="DOA2" s="332"/>
      <c r="DOB2" s="332"/>
      <c r="DOC2" s="332"/>
      <c r="DOD2" s="332"/>
      <c r="DOE2" s="332"/>
      <c r="DOF2" s="332"/>
      <c r="DOG2" s="332"/>
      <c r="DOH2" s="332"/>
      <c r="DOI2" s="332"/>
      <c r="DOJ2" s="332"/>
      <c r="DOK2" s="331"/>
      <c r="DOL2" s="332"/>
      <c r="DOM2" s="332"/>
      <c r="DON2" s="332"/>
      <c r="DOO2" s="332"/>
      <c r="DOP2" s="332"/>
      <c r="DOQ2" s="332"/>
      <c r="DOR2" s="332"/>
      <c r="DOS2" s="332"/>
      <c r="DOT2" s="332"/>
      <c r="DOU2" s="332"/>
      <c r="DOV2" s="332"/>
      <c r="DOW2" s="332"/>
      <c r="DOX2" s="332"/>
      <c r="DOY2" s="332"/>
      <c r="DOZ2" s="332"/>
      <c r="DPA2" s="331"/>
      <c r="DPB2" s="332"/>
      <c r="DPC2" s="332"/>
      <c r="DPD2" s="332"/>
      <c r="DPE2" s="332"/>
      <c r="DPF2" s="332"/>
      <c r="DPG2" s="332"/>
      <c r="DPH2" s="332"/>
      <c r="DPI2" s="332"/>
      <c r="DPJ2" s="332"/>
      <c r="DPK2" s="332"/>
      <c r="DPL2" s="332"/>
      <c r="DPM2" s="332"/>
      <c r="DPN2" s="332"/>
      <c r="DPO2" s="332"/>
      <c r="DPP2" s="332"/>
      <c r="DPQ2" s="331"/>
      <c r="DPR2" s="332"/>
      <c r="DPS2" s="332"/>
      <c r="DPT2" s="332"/>
      <c r="DPU2" s="332"/>
      <c r="DPV2" s="332"/>
      <c r="DPW2" s="332"/>
      <c r="DPX2" s="332"/>
      <c r="DPY2" s="332"/>
      <c r="DPZ2" s="332"/>
      <c r="DQA2" s="332"/>
      <c r="DQB2" s="332"/>
      <c r="DQC2" s="332"/>
      <c r="DQD2" s="332"/>
      <c r="DQE2" s="332"/>
      <c r="DQF2" s="332"/>
      <c r="DQG2" s="331"/>
      <c r="DQH2" s="332"/>
      <c r="DQI2" s="332"/>
      <c r="DQJ2" s="332"/>
      <c r="DQK2" s="332"/>
      <c r="DQL2" s="332"/>
      <c r="DQM2" s="332"/>
      <c r="DQN2" s="332"/>
      <c r="DQO2" s="332"/>
      <c r="DQP2" s="332"/>
      <c r="DQQ2" s="332"/>
      <c r="DQR2" s="332"/>
      <c r="DQS2" s="332"/>
      <c r="DQT2" s="332"/>
      <c r="DQU2" s="332"/>
      <c r="DQV2" s="332"/>
      <c r="DQW2" s="331"/>
      <c r="DQX2" s="332"/>
      <c r="DQY2" s="332"/>
      <c r="DQZ2" s="332"/>
      <c r="DRA2" s="332"/>
      <c r="DRB2" s="332"/>
      <c r="DRC2" s="332"/>
      <c r="DRD2" s="332"/>
      <c r="DRE2" s="332"/>
      <c r="DRF2" s="332"/>
      <c r="DRG2" s="332"/>
      <c r="DRH2" s="332"/>
      <c r="DRI2" s="332"/>
      <c r="DRJ2" s="332"/>
      <c r="DRK2" s="332"/>
      <c r="DRL2" s="332"/>
      <c r="DRM2" s="331"/>
      <c r="DRN2" s="332"/>
      <c r="DRO2" s="332"/>
      <c r="DRP2" s="332"/>
      <c r="DRQ2" s="332"/>
      <c r="DRR2" s="332"/>
      <c r="DRS2" s="332"/>
      <c r="DRT2" s="332"/>
      <c r="DRU2" s="332"/>
      <c r="DRV2" s="332"/>
      <c r="DRW2" s="332"/>
      <c r="DRX2" s="332"/>
      <c r="DRY2" s="332"/>
      <c r="DRZ2" s="332"/>
      <c r="DSA2" s="332"/>
      <c r="DSB2" s="332"/>
      <c r="DSC2" s="331"/>
      <c r="DSD2" s="332"/>
      <c r="DSE2" s="332"/>
      <c r="DSF2" s="332"/>
      <c r="DSG2" s="332"/>
      <c r="DSH2" s="332"/>
      <c r="DSI2" s="332"/>
      <c r="DSJ2" s="332"/>
      <c r="DSK2" s="332"/>
      <c r="DSL2" s="332"/>
      <c r="DSM2" s="332"/>
      <c r="DSN2" s="332"/>
      <c r="DSO2" s="332"/>
      <c r="DSP2" s="332"/>
      <c r="DSQ2" s="332"/>
      <c r="DSR2" s="332"/>
      <c r="DSS2" s="331"/>
      <c r="DST2" s="332"/>
      <c r="DSU2" s="332"/>
      <c r="DSV2" s="332"/>
      <c r="DSW2" s="332"/>
      <c r="DSX2" s="332"/>
      <c r="DSY2" s="332"/>
      <c r="DSZ2" s="332"/>
      <c r="DTA2" s="332"/>
      <c r="DTB2" s="332"/>
      <c r="DTC2" s="332"/>
      <c r="DTD2" s="332"/>
      <c r="DTE2" s="332"/>
      <c r="DTF2" s="332"/>
      <c r="DTG2" s="332"/>
      <c r="DTH2" s="332"/>
      <c r="DTI2" s="331"/>
      <c r="DTJ2" s="332"/>
      <c r="DTK2" s="332"/>
      <c r="DTL2" s="332"/>
      <c r="DTM2" s="332"/>
      <c r="DTN2" s="332"/>
      <c r="DTO2" s="332"/>
      <c r="DTP2" s="332"/>
      <c r="DTQ2" s="332"/>
      <c r="DTR2" s="332"/>
      <c r="DTS2" s="332"/>
      <c r="DTT2" s="332"/>
      <c r="DTU2" s="332"/>
      <c r="DTV2" s="332"/>
      <c r="DTW2" s="332"/>
      <c r="DTX2" s="332"/>
      <c r="DTY2" s="331"/>
      <c r="DTZ2" s="332"/>
      <c r="DUA2" s="332"/>
      <c r="DUB2" s="332"/>
      <c r="DUC2" s="332"/>
      <c r="DUD2" s="332"/>
      <c r="DUE2" s="332"/>
      <c r="DUF2" s="332"/>
      <c r="DUG2" s="332"/>
      <c r="DUH2" s="332"/>
      <c r="DUI2" s="332"/>
      <c r="DUJ2" s="332"/>
      <c r="DUK2" s="332"/>
      <c r="DUL2" s="332"/>
      <c r="DUM2" s="332"/>
      <c r="DUN2" s="332"/>
      <c r="DUO2" s="331"/>
      <c r="DUP2" s="332"/>
      <c r="DUQ2" s="332"/>
      <c r="DUR2" s="332"/>
      <c r="DUS2" s="332"/>
      <c r="DUT2" s="332"/>
      <c r="DUU2" s="332"/>
      <c r="DUV2" s="332"/>
      <c r="DUW2" s="332"/>
      <c r="DUX2" s="332"/>
      <c r="DUY2" s="332"/>
      <c r="DUZ2" s="332"/>
      <c r="DVA2" s="332"/>
      <c r="DVB2" s="332"/>
      <c r="DVC2" s="332"/>
      <c r="DVD2" s="332"/>
      <c r="DVE2" s="331"/>
      <c r="DVF2" s="332"/>
      <c r="DVG2" s="332"/>
      <c r="DVH2" s="332"/>
      <c r="DVI2" s="332"/>
      <c r="DVJ2" s="332"/>
      <c r="DVK2" s="332"/>
      <c r="DVL2" s="332"/>
      <c r="DVM2" s="332"/>
      <c r="DVN2" s="332"/>
      <c r="DVO2" s="332"/>
      <c r="DVP2" s="332"/>
      <c r="DVQ2" s="332"/>
      <c r="DVR2" s="332"/>
      <c r="DVS2" s="332"/>
      <c r="DVT2" s="332"/>
      <c r="DVU2" s="331"/>
      <c r="DVV2" s="332"/>
      <c r="DVW2" s="332"/>
      <c r="DVX2" s="332"/>
      <c r="DVY2" s="332"/>
      <c r="DVZ2" s="332"/>
      <c r="DWA2" s="332"/>
      <c r="DWB2" s="332"/>
      <c r="DWC2" s="332"/>
      <c r="DWD2" s="332"/>
      <c r="DWE2" s="332"/>
      <c r="DWF2" s="332"/>
      <c r="DWG2" s="332"/>
      <c r="DWH2" s="332"/>
      <c r="DWI2" s="332"/>
      <c r="DWJ2" s="332"/>
      <c r="DWK2" s="331"/>
      <c r="DWL2" s="332"/>
      <c r="DWM2" s="332"/>
      <c r="DWN2" s="332"/>
      <c r="DWO2" s="332"/>
      <c r="DWP2" s="332"/>
      <c r="DWQ2" s="332"/>
      <c r="DWR2" s="332"/>
      <c r="DWS2" s="332"/>
      <c r="DWT2" s="332"/>
      <c r="DWU2" s="332"/>
      <c r="DWV2" s="332"/>
      <c r="DWW2" s="332"/>
      <c r="DWX2" s="332"/>
      <c r="DWY2" s="332"/>
      <c r="DWZ2" s="332"/>
      <c r="DXA2" s="331"/>
      <c r="DXB2" s="332"/>
      <c r="DXC2" s="332"/>
      <c r="DXD2" s="332"/>
      <c r="DXE2" s="332"/>
      <c r="DXF2" s="332"/>
      <c r="DXG2" s="332"/>
      <c r="DXH2" s="332"/>
      <c r="DXI2" s="332"/>
      <c r="DXJ2" s="332"/>
      <c r="DXK2" s="332"/>
      <c r="DXL2" s="332"/>
      <c r="DXM2" s="332"/>
      <c r="DXN2" s="332"/>
      <c r="DXO2" s="332"/>
      <c r="DXP2" s="332"/>
      <c r="DXQ2" s="331"/>
      <c r="DXR2" s="332"/>
      <c r="DXS2" s="332"/>
      <c r="DXT2" s="332"/>
      <c r="DXU2" s="332"/>
      <c r="DXV2" s="332"/>
      <c r="DXW2" s="332"/>
      <c r="DXX2" s="332"/>
      <c r="DXY2" s="332"/>
      <c r="DXZ2" s="332"/>
      <c r="DYA2" s="332"/>
      <c r="DYB2" s="332"/>
      <c r="DYC2" s="332"/>
      <c r="DYD2" s="332"/>
      <c r="DYE2" s="332"/>
      <c r="DYF2" s="332"/>
      <c r="DYG2" s="331"/>
      <c r="DYH2" s="332"/>
      <c r="DYI2" s="332"/>
      <c r="DYJ2" s="332"/>
      <c r="DYK2" s="332"/>
      <c r="DYL2" s="332"/>
      <c r="DYM2" s="332"/>
      <c r="DYN2" s="332"/>
      <c r="DYO2" s="332"/>
      <c r="DYP2" s="332"/>
      <c r="DYQ2" s="332"/>
      <c r="DYR2" s="332"/>
      <c r="DYS2" s="332"/>
      <c r="DYT2" s="332"/>
      <c r="DYU2" s="332"/>
      <c r="DYV2" s="332"/>
      <c r="DYW2" s="331"/>
      <c r="DYX2" s="332"/>
      <c r="DYY2" s="332"/>
      <c r="DYZ2" s="332"/>
      <c r="DZA2" s="332"/>
      <c r="DZB2" s="332"/>
      <c r="DZC2" s="332"/>
      <c r="DZD2" s="332"/>
      <c r="DZE2" s="332"/>
      <c r="DZF2" s="332"/>
      <c r="DZG2" s="332"/>
      <c r="DZH2" s="332"/>
      <c r="DZI2" s="332"/>
      <c r="DZJ2" s="332"/>
      <c r="DZK2" s="332"/>
      <c r="DZL2" s="332"/>
      <c r="DZM2" s="331"/>
      <c r="DZN2" s="332"/>
      <c r="DZO2" s="332"/>
      <c r="DZP2" s="332"/>
      <c r="DZQ2" s="332"/>
      <c r="DZR2" s="332"/>
      <c r="DZS2" s="332"/>
      <c r="DZT2" s="332"/>
      <c r="DZU2" s="332"/>
      <c r="DZV2" s="332"/>
      <c r="DZW2" s="332"/>
      <c r="DZX2" s="332"/>
      <c r="DZY2" s="332"/>
      <c r="DZZ2" s="332"/>
      <c r="EAA2" s="332"/>
      <c r="EAB2" s="332"/>
      <c r="EAC2" s="331"/>
      <c r="EAD2" s="332"/>
      <c r="EAE2" s="332"/>
      <c r="EAF2" s="332"/>
      <c r="EAG2" s="332"/>
      <c r="EAH2" s="332"/>
      <c r="EAI2" s="332"/>
      <c r="EAJ2" s="332"/>
      <c r="EAK2" s="332"/>
      <c r="EAL2" s="332"/>
      <c r="EAM2" s="332"/>
      <c r="EAN2" s="332"/>
      <c r="EAO2" s="332"/>
      <c r="EAP2" s="332"/>
      <c r="EAQ2" s="332"/>
      <c r="EAR2" s="332"/>
      <c r="EAS2" s="331"/>
      <c r="EAT2" s="332"/>
      <c r="EAU2" s="332"/>
      <c r="EAV2" s="332"/>
      <c r="EAW2" s="332"/>
      <c r="EAX2" s="332"/>
      <c r="EAY2" s="332"/>
      <c r="EAZ2" s="332"/>
      <c r="EBA2" s="332"/>
      <c r="EBB2" s="332"/>
      <c r="EBC2" s="332"/>
      <c r="EBD2" s="332"/>
      <c r="EBE2" s="332"/>
      <c r="EBF2" s="332"/>
      <c r="EBG2" s="332"/>
      <c r="EBH2" s="332"/>
      <c r="EBI2" s="331"/>
      <c r="EBJ2" s="332"/>
      <c r="EBK2" s="332"/>
      <c r="EBL2" s="332"/>
      <c r="EBM2" s="332"/>
      <c r="EBN2" s="332"/>
      <c r="EBO2" s="332"/>
      <c r="EBP2" s="332"/>
      <c r="EBQ2" s="332"/>
      <c r="EBR2" s="332"/>
      <c r="EBS2" s="332"/>
      <c r="EBT2" s="332"/>
      <c r="EBU2" s="332"/>
      <c r="EBV2" s="332"/>
      <c r="EBW2" s="332"/>
      <c r="EBX2" s="332"/>
      <c r="EBY2" s="331"/>
      <c r="EBZ2" s="332"/>
      <c r="ECA2" s="332"/>
      <c r="ECB2" s="332"/>
      <c r="ECC2" s="332"/>
      <c r="ECD2" s="332"/>
      <c r="ECE2" s="332"/>
      <c r="ECF2" s="332"/>
      <c r="ECG2" s="332"/>
      <c r="ECH2" s="332"/>
      <c r="ECI2" s="332"/>
      <c r="ECJ2" s="332"/>
      <c r="ECK2" s="332"/>
      <c r="ECL2" s="332"/>
      <c r="ECM2" s="332"/>
      <c r="ECN2" s="332"/>
      <c r="ECO2" s="331"/>
      <c r="ECP2" s="332"/>
      <c r="ECQ2" s="332"/>
      <c r="ECR2" s="332"/>
      <c r="ECS2" s="332"/>
      <c r="ECT2" s="332"/>
      <c r="ECU2" s="332"/>
      <c r="ECV2" s="332"/>
      <c r="ECW2" s="332"/>
      <c r="ECX2" s="332"/>
      <c r="ECY2" s="332"/>
      <c r="ECZ2" s="332"/>
      <c r="EDA2" s="332"/>
      <c r="EDB2" s="332"/>
      <c r="EDC2" s="332"/>
      <c r="EDD2" s="332"/>
      <c r="EDE2" s="331"/>
      <c r="EDF2" s="332"/>
      <c r="EDG2" s="332"/>
      <c r="EDH2" s="332"/>
      <c r="EDI2" s="332"/>
      <c r="EDJ2" s="332"/>
      <c r="EDK2" s="332"/>
      <c r="EDL2" s="332"/>
      <c r="EDM2" s="332"/>
      <c r="EDN2" s="332"/>
      <c r="EDO2" s="332"/>
      <c r="EDP2" s="332"/>
      <c r="EDQ2" s="332"/>
      <c r="EDR2" s="332"/>
      <c r="EDS2" s="332"/>
      <c r="EDT2" s="332"/>
      <c r="EDU2" s="331"/>
      <c r="EDV2" s="332"/>
      <c r="EDW2" s="332"/>
      <c r="EDX2" s="332"/>
      <c r="EDY2" s="332"/>
      <c r="EDZ2" s="332"/>
      <c r="EEA2" s="332"/>
      <c r="EEB2" s="332"/>
      <c r="EEC2" s="332"/>
      <c r="EED2" s="332"/>
      <c r="EEE2" s="332"/>
      <c r="EEF2" s="332"/>
      <c r="EEG2" s="332"/>
      <c r="EEH2" s="332"/>
      <c r="EEI2" s="332"/>
      <c r="EEJ2" s="332"/>
      <c r="EEK2" s="331"/>
      <c r="EEL2" s="332"/>
      <c r="EEM2" s="332"/>
      <c r="EEN2" s="332"/>
      <c r="EEO2" s="332"/>
      <c r="EEP2" s="332"/>
      <c r="EEQ2" s="332"/>
      <c r="EER2" s="332"/>
      <c r="EES2" s="332"/>
      <c r="EET2" s="332"/>
      <c r="EEU2" s="332"/>
      <c r="EEV2" s="332"/>
      <c r="EEW2" s="332"/>
      <c r="EEX2" s="332"/>
      <c r="EEY2" s="332"/>
      <c r="EEZ2" s="332"/>
      <c r="EFA2" s="331"/>
      <c r="EFB2" s="332"/>
      <c r="EFC2" s="332"/>
      <c r="EFD2" s="332"/>
      <c r="EFE2" s="332"/>
      <c r="EFF2" s="332"/>
      <c r="EFG2" s="332"/>
      <c r="EFH2" s="332"/>
      <c r="EFI2" s="332"/>
      <c r="EFJ2" s="332"/>
      <c r="EFK2" s="332"/>
      <c r="EFL2" s="332"/>
      <c r="EFM2" s="332"/>
      <c r="EFN2" s="332"/>
      <c r="EFO2" s="332"/>
      <c r="EFP2" s="332"/>
      <c r="EFQ2" s="331"/>
      <c r="EFR2" s="332"/>
      <c r="EFS2" s="332"/>
      <c r="EFT2" s="332"/>
      <c r="EFU2" s="332"/>
      <c r="EFV2" s="332"/>
      <c r="EFW2" s="332"/>
      <c r="EFX2" s="332"/>
      <c r="EFY2" s="332"/>
      <c r="EFZ2" s="332"/>
      <c r="EGA2" s="332"/>
      <c r="EGB2" s="332"/>
      <c r="EGC2" s="332"/>
      <c r="EGD2" s="332"/>
      <c r="EGE2" s="332"/>
      <c r="EGF2" s="332"/>
      <c r="EGG2" s="331"/>
      <c r="EGH2" s="332"/>
      <c r="EGI2" s="332"/>
      <c r="EGJ2" s="332"/>
      <c r="EGK2" s="332"/>
      <c r="EGL2" s="332"/>
      <c r="EGM2" s="332"/>
      <c r="EGN2" s="332"/>
      <c r="EGO2" s="332"/>
      <c r="EGP2" s="332"/>
      <c r="EGQ2" s="332"/>
      <c r="EGR2" s="332"/>
      <c r="EGS2" s="332"/>
      <c r="EGT2" s="332"/>
      <c r="EGU2" s="332"/>
      <c r="EGV2" s="332"/>
      <c r="EGW2" s="331"/>
      <c r="EGX2" s="332"/>
      <c r="EGY2" s="332"/>
      <c r="EGZ2" s="332"/>
      <c r="EHA2" s="332"/>
      <c r="EHB2" s="332"/>
      <c r="EHC2" s="332"/>
      <c r="EHD2" s="332"/>
      <c r="EHE2" s="332"/>
      <c r="EHF2" s="332"/>
      <c r="EHG2" s="332"/>
      <c r="EHH2" s="332"/>
      <c r="EHI2" s="332"/>
      <c r="EHJ2" s="332"/>
      <c r="EHK2" s="332"/>
      <c r="EHL2" s="332"/>
      <c r="EHM2" s="331"/>
      <c r="EHN2" s="332"/>
      <c r="EHO2" s="332"/>
      <c r="EHP2" s="332"/>
      <c r="EHQ2" s="332"/>
      <c r="EHR2" s="332"/>
      <c r="EHS2" s="332"/>
      <c r="EHT2" s="332"/>
      <c r="EHU2" s="332"/>
      <c r="EHV2" s="332"/>
      <c r="EHW2" s="332"/>
      <c r="EHX2" s="332"/>
      <c r="EHY2" s="332"/>
      <c r="EHZ2" s="332"/>
      <c r="EIA2" s="332"/>
      <c r="EIB2" s="332"/>
      <c r="EIC2" s="331"/>
      <c r="EID2" s="332"/>
      <c r="EIE2" s="332"/>
      <c r="EIF2" s="332"/>
      <c r="EIG2" s="332"/>
      <c r="EIH2" s="332"/>
      <c r="EII2" s="332"/>
      <c r="EIJ2" s="332"/>
      <c r="EIK2" s="332"/>
      <c r="EIL2" s="332"/>
      <c r="EIM2" s="332"/>
      <c r="EIN2" s="332"/>
      <c r="EIO2" s="332"/>
      <c r="EIP2" s="332"/>
      <c r="EIQ2" s="332"/>
      <c r="EIR2" s="332"/>
      <c r="EIS2" s="331"/>
      <c r="EIT2" s="332"/>
      <c r="EIU2" s="332"/>
      <c r="EIV2" s="332"/>
      <c r="EIW2" s="332"/>
      <c r="EIX2" s="332"/>
      <c r="EIY2" s="332"/>
      <c r="EIZ2" s="332"/>
      <c r="EJA2" s="332"/>
      <c r="EJB2" s="332"/>
      <c r="EJC2" s="332"/>
      <c r="EJD2" s="332"/>
      <c r="EJE2" s="332"/>
      <c r="EJF2" s="332"/>
      <c r="EJG2" s="332"/>
      <c r="EJH2" s="332"/>
      <c r="EJI2" s="331"/>
      <c r="EJJ2" s="332"/>
      <c r="EJK2" s="332"/>
      <c r="EJL2" s="332"/>
      <c r="EJM2" s="332"/>
      <c r="EJN2" s="332"/>
      <c r="EJO2" s="332"/>
      <c r="EJP2" s="332"/>
      <c r="EJQ2" s="332"/>
      <c r="EJR2" s="332"/>
      <c r="EJS2" s="332"/>
      <c r="EJT2" s="332"/>
      <c r="EJU2" s="332"/>
      <c r="EJV2" s="332"/>
      <c r="EJW2" s="332"/>
      <c r="EJX2" s="332"/>
      <c r="EJY2" s="331"/>
      <c r="EJZ2" s="332"/>
      <c r="EKA2" s="332"/>
      <c r="EKB2" s="332"/>
      <c r="EKC2" s="332"/>
      <c r="EKD2" s="332"/>
      <c r="EKE2" s="332"/>
      <c r="EKF2" s="332"/>
      <c r="EKG2" s="332"/>
      <c r="EKH2" s="332"/>
      <c r="EKI2" s="332"/>
      <c r="EKJ2" s="332"/>
      <c r="EKK2" s="332"/>
      <c r="EKL2" s="332"/>
      <c r="EKM2" s="332"/>
      <c r="EKN2" s="332"/>
      <c r="EKO2" s="331"/>
      <c r="EKP2" s="332"/>
      <c r="EKQ2" s="332"/>
      <c r="EKR2" s="332"/>
      <c r="EKS2" s="332"/>
      <c r="EKT2" s="332"/>
      <c r="EKU2" s="332"/>
      <c r="EKV2" s="332"/>
      <c r="EKW2" s="332"/>
      <c r="EKX2" s="332"/>
      <c r="EKY2" s="332"/>
      <c r="EKZ2" s="332"/>
      <c r="ELA2" s="332"/>
      <c r="ELB2" s="332"/>
      <c r="ELC2" s="332"/>
      <c r="ELD2" s="332"/>
      <c r="ELE2" s="331"/>
      <c r="ELF2" s="332"/>
      <c r="ELG2" s="332"/>
      <c r="ELH2" s="332"/>
      <c r="ELI2" s="332"/>
      <c r="ELJ2" s="332"/>
      <c r="ELK2" s="332"/>
      <c r="ELL2" s="332"/>
      <c r="ELM2" s="332"/>
      <c r="ELN2" s="332"/>
      <c r="ELO2" s="332"/>
      <c r="ELP2" s="332"/>
      <c r="ELQ2" s="332"/>
      <c r="ELR2" s="332"/>
      <c r="ELS2" s="332"/>
      <c r="ELT2" s="332"/>
      <c r="ELU2" s="331"/>
      <c r="ELV2" s="332"/>
      <c r="ELW2" s="332"/>
      <c r="ELX2" s="332"/>
      <c r="ELY2" s="332"/>
      <c r="ELZ2" s="332"/>
      <c r="EMA2" s="332"/>
      <c r="EMB2" s="332"/>
      <c r="EMC2" s="332"/>
      <c r="EMD2" s="332"/>
      <c r="EME2" s="332"/>
      <c r="EMF2" s="332"/>
      <c r="EMG2" s="332"/>
      <c r="EMH2" s="332"/>
      <c r="EMI2" s="332"/>
      <c r="EMJ2" s="332"/>
      <c r="EMK2" s="331"/>
      <c r="EML2" s="332"/>
      <c r="EMM2" s="332"/>
      <c r="EMN2" s="332"/>
      <c r="EMO2" s="332"/>
      <c r="EMP2" s="332"/>
      <c r="EMQ2" s="332"/>
      <c r="EMR2" s="332"/>
      <c r="EMS2" s="332"/>
      <c r="EMT2" s="332"/>
      <c r="EMU2" s="332"/>
      <c r="EMV2" s="332"/>
      <c r="EMW2" s="332"/>
      <c r="EMX2" s="332"/>
      <c r="EMY2" s="332"/>
      <c r="EMZ2" s="332"/>
      <c r="ENA2" s="331"/>
      <c r="ENB2" s="332"/>
      <c r="ENC2" s="332"/>
      <c r="END2" s="332"/>
      <c r="ENE2" s="332"/>
      <c r="ENF2" s="332"/>
      <c r="ENG2" s="332"/>
      <c r="ENH2" s="332"/>
      <c r="ENI2" s="332"/>
      <c r="ENJ2" s="332"/>
      <c r="ENK2" s="332"/>
      <c r="ENL2" s="332"/>
      <c r="ENM2" s="332"/>
      <c r="ENN2" s="332"/>
      <c r="ENO2" s="332"/>
      <c r="ENP2" s="332"/>
      <c r="ENQ2" s="331"/>
      <c r="ENR2" s="332"/>
      <c r="ENS2" s="332"/>
      <c r="ENT2" s="332"/>
      <c r="ENU2" s="332"/>
      <c r="ENV2" s="332"/>
      <c r="ENW2" s="332"/>
      <c r="ENX2" s="332"/>
      <c r="ENY2" s="332"/>
      <c r="ENZ2" s="332"/>
      <c r="EOA2" s="332"/>
      <c r="EOB2" s="332"/>
      <c r="EOC2" s="332"/>
      <c r="EOD2" s="332"/>
      <c r="EOE2" s="332"/>
      <c r="EOF2" s="332"/>
      <c r="EOG2" s="331"/>
      <c r="EOH2" s="332"/>
      <c r="EOI2" s="332"/>
      <c r="EOJ2" s="332"/>
      <c r="EOK2" s="332"/>
      <c r="EOL2" s="332"/>
      <c r="EOM2" s="332"/>
      <c r="EON2" s="332"/>
      <c r="EOO2" s="332"/>
      <c r="EOP2" s="332"/>
      <c r="EOQ2" s="332"/>
      <c r="EOR2" s="332"/>
      <c r="EOS2" s="332"/>
      <c r="EOT2" s="332"/>
      <c r="EOU2" s="332"/>
      <c r="EOV2" s="332"/>
      <c r="EOW2" s="331"/>
      <c r="EOX2" s="332"/>
      <c r="EOY2" s="332"/>
      <c r="EOZ2" s="332"/>
      <c r="EPA2" s="332"/>
      <c r="EPB2" s="332"/>
      <c r="EPC2" s="332"/>
      <c r="EPD2" s="332"/>
      <c r="EPE2" s="332"/>
      <c r="EPF2" s="332"/>
      <c r="EPG2" s="332"/>
      <c r="EPH2" s="332"/>
      <c r="EPI2" s="332"/>
      <c r="EPJ2" s="332"/>
      <c r="EPK2" s="332"/>
      <c r="EPL2" s="332"/>
      <c r="EPM2" s="331"/>
      <c r="EPN2" s="332"/>
      <c r="EPO2" s="332"/>
      <c r="EPP2" s="332"/>
      <c r="EPQ2" s="332"/>
      <c r="EPR2" s="332"/>
      <c r="EPS2" s="332"/>
      <c r="EPT2" s="332"/>
      <c r="EPU2" s="332"/>
      <c r="EPV2" s="332"/>
      <c r="EPW2" s="332"/>
      <c r="EPX2" s="332"/>
      <c r="EPY2" s="332"/>
      <c r="EPZ2" s="332"/>
      <c r="EQA2" s="332"/>
      <c r="EQB2" s="332"/>
      <c r="EQC2" s="331"/>
      <c r="EQD2" s="332"/>
      <c r="EQE2" s="332"/>
      <c r="EQF2" s="332"/>
      <c r="EQG2" s="332"/>
      <c r="EQH2" s="332"/>
      <c r="EQI2" s="332"/>
      <c r="EQJ2" s="332"/>
      <c r="EQK2" s="332"/>
      <c r="EQL2" s="332"/>
      <c r="EQM2" s="332"/>
      <c r="EQN2" s="332"/>
      <c r="EQO2" s="332"/>
      <c r="EQP2" s="332"/>
      <c r="EQQ2" s="332"/>
      <c r="EQR2" s="332"/>
      <c r="EQS2" s="331"/>
      <c r="EQT2" s="332"/>
      <c r="EQU2" s="332"/>
      <c r="EQV2" s="332"/>
      <c r="EQW2" s="332"/>
      <c r="EQX2" s="332"/>
      <c r="EQY2" s="332"/>
      <c r="EQZ2" s="332"/>
      <c r="ERA2" s="332"/>
      <c r="ERB2" s="332"/>
      <c r="ERC2" s="332"/>
      <c r="ERD2" s="332"/>
      <c r="ERE2" s="332"/>
      <c r="ERF2" s="332"/>
      <c r="ERG2" s="332"/>
      <c r="ERH2" s="332"/>
      <c r="ERI2" s="331"/>
      <c r="ERJ2" s="332"/>
      <c r="ERK2" s="332"/>
      <c r="ERL2" s="332"/>
      <c r="ERM2" s="332"/>
      <c r="ERN2" s="332"/>
      <c r="ERO2" s="332"/>
      <c r="ERP2" s="332"/>
      <c r="ERQ2" s="332"/>
      <c r="ERR2" s="332"/>
      <c r="ERS2" s="332"/>
      <c r="ERT2" s="332"/>
      <c r="ERU2" s="332"/>
      <c r="ERV2" s="332"/>
      <c r="ERW2" s="332"/>
      <c r="ERX2" s="332"/>
      <c r="ERY2" s="331"/>
      <c r="ERZ2" s="332"/>
      <c r="ESA2" s="332"/>
      <c r="ESB2" s="332"/>
      <c r="ESC2" s="332"/>
      <c r="ESD2" s="332"/>
      <c r="ESE2" s="332"/>
      <c r="ESF2" s="332"/>
      <c r="ESG2" s="332"/>
      <c r="ESH2" s="332"/>
      <c r="ESI2" s="332"/>
      <c r="ESJ2" s="332"/>
      <c r="ESK2" s="332"/>
      <c r="ESL2" s="332"/>
      <c r="ESM2" s="332"/>
      <c r="ESN2" s="332"/>
      <c r="ESO2" s="331"/>
      <c r="ESP2" s="332"/>
      <c r="ESQ2" s="332"/>
      <c r="ESR2" s="332"/>
      <c r="ESS2" s="332"/>
      <c r="EST2" s="332"/>
      <c r="ESU2" s="332"/>
      <c r="ESV2" s="332"/>
      <c r="ESW2" s="332"/>
      <c r="ESX2" s="332"/>
      <c r="ESY2" s="332"/>
      <c r="ESZ2" s="332"/>
      <c r="ETA2" s="332"/>
      <c r="ETB2" s="332"/>
      <c r="ETC2" s="332"/>
      <c r="ETD2" s="332"/>
      <c r="ETE2" s="331"/>
      <c r="ETF2" s="332"/>
      <c r="ETG2" s="332"/>
      <c r="ETH2" s="332"/>
      <c r="ETI2" s="332"/>
      <c r="ETJ2" s="332"/>
      <c r="ETK2" s="332"/>
      <c r="ETL2" s="332"/>
      <c r="ETM2" s="332"/>
      <c r="ETN2" s="332"/>
      <c r="ETO2" s="332"/>
      <c r="ETP2" s="332"/>
      <c r="ETQ2" s="332"/>
      <c r="ETR2" s="332"/>
      <c r="ETS2" s="332"/>
      <c r="ETT2" s="332"/>
      <c r="ETU2" s="331"/>
      <c r="ETV2" s="332"/>
      <c r="ETW2" s="332"/>
      <c r="ETX2" s="332"/>
      <c r="ETY2" s="332"/>
      <c r="ETZ2" s="332"/>
      <c r="EUA2" s="332"/>
      <c r="EUB2" s="332"/>
      <c r="EUC2" s="332"/>
      <c r="EUD2" s="332"/>
      <c r="EUE2" s="332"/>
      <c r="EUF2" s="332"/>
      <c r="EUG2" s="332"/>
      <c r="EUH2" s="332"/>
      <c r="EUI2" s="332"/>
      <c r="EUJ2" s="332"/>
      <c r="EUK2" s="331"/>
      <c r="EUL2" s="332"/>
      <c r="EUM2" s="332"/>
      <c r="EUN2" s="332"/>
      <c r="EUO2" s="332"/>
      <c r="EUP2" s="332"/>
      <c r="EUQ2" s="332"/>
      <c r="EUR2" s="332"/>
      <c r="EUS2" s="332"/>
      <c r="EUT2" s="332"/>
      <c r="EUU2" s="332"/>
      <c r="EUV2" s="332"/>
      <c r="EUW2" s="332"/>
      <c r="EUX2" s="332"/>
      <c r="EUY2" s="332"/>
      <c r="EUZ2" s="332"/>
      <c r="EVA2" s="331"/>
      <c r="EVB2" s="332"/>
      <c r="EVC2" s="332"/>
      <c r="EVD2" s="332"/>
      <c r="EVE2" s="332"/>
      <c r="EVF2" s="332"/>
      <c r="EVG2" s="332"/>
      <c r="EVH2" s="332"/>
      <c r="EVI2" s="332"/>
      <c r="EVJ2" s="332"/>
      <c r="EVK2" s="332"/>
      <c r="EVL2" s="332"/>
      <c r="EVM2" s="332"/>
      <c r="EVN2" s="332"/>
      <c r="EVO2" s="332"/>
      <c r="EVP2" s="332"/>
      <c r="EVQ2" s="331"/>
      <c r="EVR2" s="332"/>
      <c r="EVS2" s="332"/>
      <c r="EVT2" s="332"/>
      <c r="EVU2" s="332"/>
      <c r="EVV2" s="332"/>
      <c r="EVW2" s="332"/>
      <c r="EVX2" s="332"/>
      <c r="EVY2" s="332"/>
      <c r="EVZ2" s="332"/>
      <c r="EWA2" s="332"/>
      <c r="EWB2" s="332"/>
      <c r="EWC2" s="332"/>
      <c r="EWD2" s="332"/>
      <c r="EWE2" s="332"/>
      <c r="EWF2" s="332"/>
      <c r="EWG2" s="331"/>
      <c r="EWH2" s="332"/>
      <c r="EWI2" s="332"/>
      <c r="EWJ2" s="332"/>
      <c r="EWK2" s="332"/>
      <c r="EWL2" s="332"/>
      <c r="EWM2" s="332"/>
      <c r="EWN2" s="332"/>
      <c r="EWO2" s="332"/>
      <c r="EWP2" s="332"/>
      <c r="EWQ2" s="332"/>
      <c r="EWR2" s="332"/>
      <c r="EWS2" s="332"/>
      <c r="EWT2" s="332"/>
      <c r="EWU2" s="332"/>
      <c r="EWV2" s="332"/>
      <c r="EWW2" s="331"/>
      <c r="EWX2" s="332"/>
      <c r="EWY2" s="332"/>
      <c r="EWZ2" s="332"/>
      <c r="EXA2" s="332"/>
      <c r="EXB2" s="332"/>
      <c r="EXC2" s="332"/>
      <c r="EXD2" s="332"/>
      <c r="EXE2" s="332"/>
      <c r="EXF2" s="332"/>
      <c r="EXG2" s="332"/>
      <c r="EXH2" s="332"/>
      <c r="EXI2" s="332"/>
      <c r="EXJ2" s="332"/>
      <c r="EXK2" s="332"/>
      <c r="EXL2" s="332"/>
      <c r="EXM2" s="331"/>
      <c r="EXN2" s="332"/>
      <c r="EXO2" s="332"/>
      <c r="EXP2" s="332"/>
      <c r="EXQ2" s="332"/>
      <c r="EXR2" s="332"/>
      <c r="EXS2" s="332"/>
      <c r="EXT2" s="332"/>
      <c r="EXU2" s="332"/>
      <c r="EXV2" s="332"/>
      <c r="EXW2" s="332"/>
      <c r="EXX2" s="332"/>
      <c r="EXY2" s="332"/>
      <c r="EXZ2" s="332"/>
      <c r="EYA2" s="332"/>
      <c r="EYB2" s="332"/>
      <c r="EYC2" s="331"/>
      <c r="EYD2" s="332"/>
      <c r="EYE2" s="332"/>
      <c r="EYF2" s="332"/>
      <c r="EYG2" s="332"/>
      <c r="EYH2" s="332"/>
      <c r="EYI2" s="332"/>
      <c r="EYJ2" s="332"/>
      <c r="EYK2" s="332"/>
      <c r="EYL2" s="332"/>
      <c r="EYM2" s="332"/>
      <c r="EYN2" s="332"/>
      <c r="EYO2" s="332"/>
      <c r="EYP2" s="332"/>
      <c r="EYQ2" s="332"/>
      <c r="EYR2" s="332"/>
      <c r="EYS2" s="331"/>
      <c r="EYT2" s="332"/>
      <c r="EYU2" s="332"/>
      <c r="EYV2" s="332"/>
      <c r="EYW2" s="332"/>
      <c r="EYX2" s="332"/>
      <c r="EYY2" s="332"/>
      <c r="EYZ2" s="332"/>
      <c r="EZA2" s="332"/>
      <c r="EZB2" s="332"/>
      <c r="EZC2" s="332"/>
      <c r="EZD2" s="332"/>
      <c r="EZE2" s="332"/>
      <c r="EZF2" s="332"/>
      <c r="EZG2" s="332"/>
      <c r="EZH2" s="332"/>
      <c r="EZI2" s="331"/>
      <c r="EZJ2" s="332"/>
      <c r="EZK2" s="332"/>
      <c r="EZL2" s="332"/>
      <c r="EZM2" s="332"/>
      <c r="EZN2" s="332"/>
      <c r="EZO2" s="332"/>
      <c r="EZP2" s="332"/>
      <c r="EZQ2" s="332"/>
      <c r="EZR2" s="332"/>
      <c r="EZS2" s="332"/>
      <c r="EZT2" s="332"/>
      <c r="EZU2" s="332"/>
      <c r="EZV2" s="332"/>
      <c r="EZW2" s="332"/>
      <c r="EZX2" s="332"/>
      <c r="EZY2" s="331"/>
      <c r="EZZ2" s="332"/>
      <c r="FAA2" s="332"/>
      <c r="FAB2" s="332"/>
      <c r="FAC2" s="332"/>
      <c r="FAD2" s="332"/>
      <c r="FAE2" s="332"/>
      <c r="FAF2" s="332"/>
      <c r="FAG2" s="332"/>
      <c r="FAH2" s="332"/>
      <c r="FAI2" s="332"/>
      <c r="FAJ2" s="332"/>
      <c r="FAK2" s="332"/>
      <c r="FAL2" s="332"/>
      <c r="FAM2" s="332"/>
      <c r="FAN2" s="332"/>
      <c r="FAO2" s="331"/>
      <c r="FAP2" s="332"/>
      <c r="FAQ2" s="332"/>
      <c r="FAR2" s="332"/>
      <c r="FAS2" s="332"/>
      <c r="FAT2" s="332"/>
      <c r="FAU2" s="332"/>
      <c r="FAV2" s="332"/>
      <c r="FAW2" s="332"/>
      <c r="FAX2" s="332"/>
      <c r="FAY2" s="332"/>
      <c r="FAZ2" s="332"/>
      <c r="FBA2" s="332"/>
      <c r="FBB2" s="332"/>
      <c r="FBC2" s="332"/>
      <c r="FBD2" s="332"/>
      <c r="FBE2" s="331"/>
      <c r="FBF2" s="332"/>
      <c r="FBG2" s="332"/>
      <c r="FBH2" s="332"/>
      <c r="FBI2" s="332"/>
      <c r="FBJ2" s="332"/>
      <c r="FBK2" s="332"/>
      <c r="FBL2" s="332"/>
      <c r="FBM2" s="332"/>
      <c r="FBN2" s="332"/>
      <c r="FBO2" s="332"/>
      <c r="FBP2" s="332"/>
      <c r="FBQ2" s="332"/>
      <c r="FBR2" s="332"/>
      <c r="FBS2" s="332"/>
      <c r="FBT2" s="332"/>
      <c r="FBU2" s="331"/>
      <c r="FBV2" s="332"/>
      <c r="FBW2" s="332"/>
      <c r="FBX2" s="332"/>
      <c r="FBY2" s="332"/>
      <c r="FBZ2" s="332"/>
      <c r="FCA2" s="332"/>
      <c r="FCB2" s="332"/>
      <c r="FCC2" s="332"/>
      <c r="FCD2" s="332"/>
      <c r="FCE2" s="332"/>
      <c r="FCF2" s="332"/>
      <c r="FCG2" s="332"/>
      <c r="FCH2" s="332"/>
      <c r="FCI2" s="332"/>
      <c r="FCJ2" s="332"/>
      <c r="FCK2" s="331"/>
      <c r="FCL2" s="332"/>
      <c r="FCM2" s="332"/>
      <c r="FCN2" s="332"/>
      <c r="FCO2" s="332"/>
      <c r="FCP2" s="332"/>
      <c r="FCQ2" s="332"/>
      <c r="FCR2" s="332"/>
      <c r="FCS2" s="332"/>
      <c r="FCT2" s="332"/>
      <c r="FCU2" s="332"/>
      <c r="FCV2" s="332"/>
      <c r="FCW2" s="332"/>
      <c r="FCX2" s="332"/>
      <c r="FCY2" s="332"/>
      <c r="FCZ2" s="332"/>
      <c r="FDA2" s="331"/>
      <c r="FDB2" s="332"/>
      <c r="FDC2" s="332"/>
      <c r="FDD2" s="332"/>
      <c r="FDE2" s="332"/>
      <c r="FDF2" s="332"/>
      <c r="FDG2" s="332"/>
      <c r="FDH2" s="332"/>
      <c r="FDI2" s="332"/>
      <c r="FDJ2" s="332"/>
      <c r="FDK2" s="332"/>
      <c r="FDL2" s="332"/>
      <c r="FDM2" s="332"/>
      <c r="FDN2" s="332"/>
      <c r="FDO2" s="332"/>
      <c r="FDP2" s="332"/>
      <c r="FDQ2" s="331"/>
      <c r="FDR2" s="332"/>
      <c r="FDS2" s="332"/>
      <c r="FDT2" s="332"/>
      <c r="FDU2" s="332"/>
      <c r="FDV2" s="332"/>
      <c r="FDW2" s="332"/>
      <c r="FDX2" s="332"/>
      <c r="FDY2" s="332"/>
      <c r="FDZ2" s="332"/>
      <c r="FEA2" s="332"/>
      <c r="FEB2" s="332"/>
      <c r="FEC2" s="332"/>
      <c r="FED2" s="332"/>
      <c r="FEE2" s="332"/>
      <c r="FEF2" s="332"/>
      <c r="FEG2" s="331"/>
      <c r="FEH2" s="332"/>
      <c r="FEI2" s="332"/>
      <c r="FEJ2" s="332"/>
      <c r="FEK2" s="332"/>
      <c r="FEL2" s="332"/>
      <c r="FEM2" s="332"/>
      <c r="FEN2" s="332"/>
      <c r="FEO2" s="332"/>
      <c r="FEP2" s="332"/>
      <c r="FEQ2" s="332"/>
      <c r="FER2" s="332"/>
      <c r="FES2" s="332"/>
      <c r="FET2" s="332"/>
      <c r="FEU2" s="332"/>
      <c r="FEV2" s="332"/>
      <c r="FEW2" s="331"/>
      <c r="FEX2" s="332"/>
      <c r="FEY2" s="332"/>
      <c r="FEZ2" s="332"/>
      <c r="FFA2" s="332"/>
      <c r="FFB2" s="332"/>
      <c r="FFC2" s="332"/>
      <c r="FFD2" s="332"/>
      <c r="FFE2" s="332"/>
      <c r="FFF2" s="332"/>
      <c r="FFG2" s="332"/>
      <c r="FFH2" s="332"/>
      <c r="FFI2" s="332"/>
      <c r="FFJ2" s="332"/>
      <c r="FFK2" s="332"/>
      <c r="FFL2" s="332"/>
      <c r="FFM2" s="331"/>
      <c r="FFN2" s="332"/>
      <c r="FFO2" s="332"/>
      <c r="FFP2" s="332"/>
      <c r="FFQ2" s="332"/>
      <c r="FFR2" s="332"/>
      <c r="FFS2" s="332"/>
      <c r="FFT2" s="332"/>
      <c r="FFU2" s="332"/>
      <c r="FFV2" s="332"/>
      <c r="FFW2" s="332"/>
      <c r="FFX2" s="332"/>
      <c r="FFY2" s="332"/>
      <c r="FFZ2" s="332"/>
      <c r="FGA2" s="332"/>
      <c r="FGB2" s="332"/>
      <c r="FGC2" s="331"/>
      <c r="FGD2" s="332"/>
      <c r="FGE2" s="332"/>
      <c r="FGF2" s="332"/>
      <c r="FGG2" s="332"/>
      <c r="FGH2" s="332"/>
      <c r="FGI2" s="332"/>
      <c r="FGJ2" s="332"/>
      <c r="FGK2" s="332"/>
      <c r="FGL2" s="332"/>
      <c r="FGM2" s="332"/>
      <c r="FGN2" s="332"/>
      <c r="FGO2" s="332"/>
      <c r="FGP2" s="332"/>
      <c r="FGQ2" s="332"/>
      <c r="FGR2" s="332"/>
      <c r="FGS2" s="331"/>
      <c r="FGT2" s="332"/>
      <c r="FGU2" s="332"/>
      <c r="FGV2" s="332"/>
      <c r="FGW2" s="332"/>
      <c r="FGX2" s="332"/>
      <c r="FGY2" s="332"/>
      <c r="FGZ2" s="332"/>
      <c r="FHA2" s="332"/>
      <c r="FHB2" s="332"/>
      <c r="FHC2" s="332"/>
      <c r="FHD2" s="332"/>
      <c r="FHE2" s="332"/>
      <c r="FHF2" s="332"/>
      <c r="FHG2" s="332"/>
      <c r="FHH2" s="332"/>
      <c r="FHI2" s="331"/>
      <c r="FHJ2" s="332"/>
      <c r="FHK2" s="332"/>
      <c r="FHL2" s="332"/>
      <c r="FHM2" s="332"/>
      <c r="FHN2" s="332"/>
      <c r="FHO2" s="332"/>
      <c r="FHP2" s="332"/>
      <c r="FHQ2" s="332"/>
      <c r="FHR2" s="332"/>
      <c r="FHS2" s="332"/>
      <c r="FHT2" s="332"/>
      <c r="FHU2" s="332"/>
      <c r="FHV2" s="332"/>
      <c r="FHW2" s="332"/>
      <c r="FHX2" s="332"/>
      <c r="FHY2" s="331"/>
      <c r="FHZ2" s="332"/>
      <c r="FIA2" s="332"/>
      <c r="FIB2" s="332"/>
      <c r="FIC2" s="332"/>
      <c r="FID2" s="332"/>
      <c r="FIE2" s="332"/>
      <c r="FIF2" s="332"/>
      <c r="FIG2" s="332"/>
      <c r="FIH2" s="332"/>
      <c r="FII2" s="332"/>
      <c r="FIJ2" s="332"/>
      <c r="FIK2" s="332"/>
      <c r="FIL2" s="332"/>
      <c r="FIM2" s="332"/>
      <c r="FIN2" s="332"/>
      <c r="FIO2" s="331"/>
      <c r="FIP2" s="332"/>
      <c r="FIQ2" s="332"/>
      <c r="FIR2" s="332"/>
      <c r="FIS2" s="332"/>
      <c r="FIT2" s="332"/>
      <c r="FIU2" s="332"/>
      <c r="FIV2" s="332"/>
      <c r="FIW2" s="332"/>
      <c r="FIX2" s="332"/>
      <c r="FIY2" s="332"/>
      <c r="FIZ2" s="332"/>
      <c r="FJA2" s="332"/>
      <c r="FJB2" s="332"/>
      <c r="FJC2" s="332"/>
      <c r="FJD2" s="332"/>
      <c r="FJE2" s="331"/>
      <c r="FJF2" s="332"/>
      <c r="FJG2" s="332"/>
      <c r="FJH2" s="332"/>
      <c r="FJI2" s="332"/>
      <c r="FJJ2" s="332"/>
      <c r="FJK2" s="332"/>
      <c r="FJL2" s="332"/>
      <c r="FJM2" s="332"/>
      <c r="FJN2" s="332"/>
      <c r="FJO2" s="332"/>
      <c r="FJP2" s="332"/>
      <c r="FJQ2" s="332"/>
      <c r="FJR2" s="332"/>
      <c r="FJS2" s="332"/>
      <c r="FJT2" s="332"/>
      <c r="FJU2" s="331"/>
      <c r="FJV2" s="332"/>
      <c r="FJW2" s="332"/>
      <c r="FJX2" s="332"/>
      <c r="FJY2" s="332"/>
      <c r="FJZ2" s="332"/>
      <c r="FKA2" s="332"/>
      <c r="FKB2" s="332"/>
      <c r="FKC2" s="332"/>
      <c r="FKD2" s="332"/>
      <c r="FKE2" s="332"/>
      <c r="FKF2" s="332"/>
      <c r="FKG2" s="332"/>
      <c r="FKH2" s="332"/>
      <c r="FKI2" s="332"/>
      <c r="FKJ2" s="332"/>
      <c r="FKK2" s="331"/>
      <c r="FKL2" s="332"/>
      <c r="FKM2" s="332"/>
      <c r="FKN2" s="332"/>
      <c r="FKO2" s="332"/>
      <c r="FKP2" s="332"/>
      <c r="FKQ2" s="332"/>
      <c r="FKR2" s="332"/>
      <c r="FKS2" s="332"/>
      <c r="FKT2" s="332"/>
      <c r="FKU2" s="332"/>
      <c r="FKV2" s="332"/>
      <c r="FKW2" s="332"/>
      <c r="FKX2" s="332"/>
      <c r="FKY2" s="332"/>
      <c r="FKZ2" s="332"/>
      <c r="FLA2" s="331"/>
      <c r="FLB2" s="332"/>
      <c r="FLC2" s="332"/>
      <c r="FLD2" s="332"/>
      <c r="FLE2" s="332"/>
      <c r="FLF2" s="332"/>
      <c r="FLG2" s="332"/>
      <c r="FLH2" s="332"/>
      <c r="FLI2" s="332"/>
      <c r="FLJ2" s="332"/>
      <c r="FLK2" s="332"/>
      <c r="FLL2" s="332"/>
      <c r="FLM2" s="332"/>
      <c r="FLN2" s="332"/>
      <c r="FLO2" s="332"/>
      <c r="FLP2" s="332"/>
      <c r="FLQ2" s="331"/>
      <c r="FLR2" s="332"/>
      <c r="FLS2" s="332"/>
      <c r="FLT2" s="332"/>
      <c r="FLU2" s="332"/>
      <c r="FLV2" s="332"/>
      <c r="FLW2" s="332"/>
      <c r="FLX2" s="332"/>
      <c r="FLY2" s="332"/>
      <c r="FLZ2" s="332"/>
      <c r="FMA2" s="332"/>
      <c r="FMB2" s="332"/>
      <c r="FMC2" s="332"/>
      <c r="FMD2" s="332"/>
      <c r="FME2" s="332"/>
      <c r="FMF2" s="332"/>
      <c r="FMG2" s="331"/>
      <c r="FMH2" s="332"/>
      <c r="FMI2" s="332"/>
      <c r="FMJ2" s="332"/>
      <c r="FMK2" s="332"/>
      <c r="FML2" s="332"/>
      <c r="FMM2" s="332"/>
      <c r="FMN2" s="332"/>
      <c r="FMO2" s="332"/>
      <c r="FMP2" s="332"/>
      <c r="FMQ2" s="332"/>
      <c r="FMR2" s="332"/>
      <c r="FMS2" s="332"/>
      <c r="FMT2" s="332"/>
      <c r="FMU2" s="332"/>
      <c r="FMV2" s="332"/>
      <c r="FMW2" s="331"/>
      <c r="FMX2" s="332"/>
      <c r="FMY2" s="332"/>
      <c r="FMZ2" s="332"/>
      <c r="FNA2" s="332"/>
      <c r="FNB2" s="332"/>
      <c r="FNC2" s="332"/>
      <c r="FND2" s="332"/>
      <c r="FNE2" s="332"/>
      <c r="FNF2" s="332"/>
      <c r="FNG2" s="332"/>
      <c r="FNH2" s="332"/>
      <c r="FNI2" s="332"/>
      <c r="FNJ2" s="332"/>
      <c r="FNK2" s="332"/>
      <c r="FNL2" s="332"/>
      <c r="FNM2" s="331"/>
      <c r="FNN2" s="332"/>
      <c r="FNO2" s="332"/>
      <c r="FNP2" s="332"/>
      <c r="FNQ2" s="332"/>
      <c r="FNR2" s="332"/>
      <c r="FNS2" s="332"/>
      <c r="FNT2" s="332"/>
      <c r="FNU2" s="332"/>
      <c r="FNV2" s="332"/>
      <c r="FNW2" s="332"/>
      <c r="FNX2" s="332"/>
      <c r="FNY2" s="332"/>
      <c r="FNZ2" s="332"/>
      <c r="FOA2" s="332"/>
      <c r="FOB2" s="332"/>
      <c r="FOC2" s="331"/>
      <c r="FOD2" s="332"/>
      <c r="FOE2" s="332"/>
      <c r="FOF2" s="332"/>
      <c r="FOG2" s="332"/>
      <c r="FOH2" s="332"/>
      <c r="FOI2" s="332"/>
      <c r="FOJ2" s="332"/>
      <c r="FOK2" s="332"/>
      <c r="FOL2" s="332"/>
      <c r="FOM2" s="332"/>
      <c r="FON2" s="332"/>
      <c r="FOO2" s="332"/>
      <c r="FOP2" s="332"/>
      <c r="FOQ2" s="332"/>
      <c r="FOR2" s="332"/>
      <c r="FOS2" s="331"/>
      <c r="FOT2" s="332"/>
      <c r="FOU2" s="332"/>
      <c r="FOV2" s="332"/>
      <c r="FOW2" s="332"/>
      <c r="FOX2" s="332"/>
      <c r="FOY2" s="332"/>
      <c r="FOZ2" s="332"/>
      <c r="FPA2" s="332"/>
      <c r="FPB2" s="332"/>
      <c r="FPC2" s="332"/>
      <c r="FPD2" s="332"/>
      <c r="FPE2" s="332"/>
      <c r="FPF2" s="332"/>
      <c r="FPG2" s="332"/>
      <c r="FPH2" s="332"/>
      <c r="FPI2" s="331"/>
      <c r="FPJ2" s="332"/>
      <c r="FPK2" s="332"/>
      <c r="FPL2" s="332"/>
      <c r="FPM2" s="332"/>
      <c r="FPN2" s="332"/>
      <c r="FPO2" s="332"/>
      <c r="FPP2" s="332"/>
      <c r="FPQ2" s="332"/>
      <c r="FPR2" s="332"/>
      <c r="FPS2" s="332"/>
      <c r="FPT2" s="332"/>
      <c r="FPU2" s="332"/>
      <c r="FPV2" s="332"/>
      <c r="FPW2" s="332"/>
      <c r="FPX2" s="332"/>
      <c r="FPY2" s="331"/>
      <c r="FPZ2" s="332"/>
      <c r="FQA2" s="332"/>
      <c r="FQB2" s="332"/>
      <c r="FQC2" s="332"/>
      <c r="FQD2" s="332"/>
      <c r="FQE2" s="332"/>
      <c r="FQF2" s="332"/>
      <c r="FQG2" s="332"/>
      <c r="FQH2" s="332"/>
      <c r="FQI2" s="332"/>
      <c r="FQJ2" s="332"/>
      <c r="FQK2" s="332"/>
      <c r="FQL2" s="332"/>
      <c r="FQM2" s="332"/>
      <c r="FQN2" s="332"/>
      <c r="FQO2" s="331"/>
      <c r="FQP2" s="332"/>
      <c r="FQQ2" s="332"/>
      <c r="FQR2" s="332"/>
      <c r="FQS2" s="332"/>
      <c r="FQT2" s="332"/>
      <c r="FQU2" s="332"/>
      <c r="FQV2" s="332"/>
      <c r="FQW2" s="332"/>
      <c r="FQX2" s="332"/>
      <c r="FQY2" s="332"/>
      <c r="FQZ2" s="332"/>
      <c r="FRA2" s="332"/>
      <c r="FRB2" s="332"/>
      <c r="FRC2" s="332"/>
      <c r="FRD2" s="332"/>
      <c r="FRE2" s="331"/>
      <c r="FRF2" s="332"/>
      <c r="FRG2" s="332"/>
      <c r="FRH2" s="332"/>
      <c r="FRI2" s="332"/>
      <c r="FRJ2" s="332"/>
      <c r="FRK2" s="332"/>
      <c r="FRL2" s="332"/>
      <c r="FRM2" s="332"/>
      <c r="FRN2" s="332"/>
      <c r="FRO2" s="332"/>
      <c r="FRP2" s="332"/>
      <c r="FRQ2" s="332"/>
      <c r="FRR2" s="332"/>
      <c r="FRS2" s="332"/>
      <c r="FRT2" s="332"/>
      <c r="FRU2" s="331"/>
      <c r="FRV2" s="332"/>
      <c r="FRW2" s="332"/>
      <c r="FRX2" s="332"/>
      <c r="FRY2" s="332"/>
      <c r="FRZ2" s="332"/>
      <c r="FSA2" s="332"/>
      <c r="FSB2" s="332"/>
      <c r="FSC2" s="332"/>
      <c r="FSD2" s="332"/>
      <c r="FSE2" s="332"/>
      <c r="FSF2" s="332"/>
      <c r="FSG2" s="332"/>
      <c r="FSH2" s="332"/>
      <c r="FSI2" s="332"/>
      <c r="FSJ2" s="332"/>
      <c r="FSK2" s="331"/>
      <c r="FSL2" s="332"/>
      <c r="FSM2" s="332"/>
      <c r="FSN2" s="332"/>
      <c r="FSO2" s="332"/>
      <c r="FSP2" s="332"/>
      <c r="FSQ2" s="332"/>
      <c r="FSR2" s="332"/>
      <c r="FSS2" s="332"/>
      <c r="FST2" s="332"/>
      <c r="FSU2" s="332"/>
      <c r="FSV2" s="332"/>
      <c r="FSW2" s="332"/>
      <c r="FSX2" s="332"/>
      <c r="FSY2" s="332"/>
      <c r="FSZ2" s="332"/>
      <c r="FTA2" s="331"/>
      <c r="FTB2" s="332"/>
      <c r="FTC2" s="332"/>
      <c r="FTD2" s="332"/>
      <c r="FTE2" s="332"/>
      <c r="FTF2" s="332"/>
      <c r="FTG2" s="332"/>
      <c r="FTH2" s="332"/>
      <c r="FTI2" s="332"/>
      <c r="FTJ2" s="332"/>
      <c r="FTK2" s="332"/>
      <c r="FTL2" s="332"/>
      <c r="FTM2" s="332"/>
      <c r="FTN2" s="332"/>
      <c r="FTO2" s="332"/>
      <c r="FTP2" s="332"/>
      <c r="FTQ2" s="331"/>
      <c r="FTR2" s="332"/>
      <c r="FTS2" s="332"/>
      <c r="FTT2" s="332"/>
      <c r="FTU2" s="332"/>
      <c r="FTV2" s="332"/>
      <c r="FTW2" s="332"/>
      <c r="FTX2" s="332"/>
      <c r="FTY2" s="332"/>
      <c r="FTZ2" s="332"/>
      <c r="FUA2" s="332"/>
      <c r="FUB2" s="332"/>
      <c r="FUC2" s="332"/>
      <c r="FUD2" s="332"/>
      <c r="FUE2" s="332"/>
      <c r="FUF2" s="332"/>
      <c r="FUG2" s="331"/>
      <c r="FUH2" s="332"/>
      <c r="FUI2" s="332"/>
      <c r="FUJ2" s="332"/>
      <c r="FUK2" s="332"/>
      <c r="FUL2" s="332"/>
      <c r="FUM2" s="332"/>
      <c r="FUN2" s="332"/>
      <c r="FUO2" s="332"/>
      <c r="FUP2" s="332"/>
      <c r="FUQ2" s="332"/>
      <c r="FUR2" s="332"/>
      <c r="FUS2" s="332"/>
      <c r="FUT2" s="332"/>
      <c r="FUU2" s="332"/>
      <c r="FUV2" s="332"/>
      <c r="FUW2" s="331"/>
      <c r="FUX2" s="332"/>
      <c r="FUY2" s="332"/>
      <c r="FUZ2" s="332"/>
      <c r="FVA2" s="332"/>
      <c r="FVB2" s="332"/>
      <c r="FVC2" s="332"/>
      <c r="FVD2" s="332"/>
      <c r="FVE2" s="332"/>
      <c r="FVF2" s="332"/>
      <c r="FVG2" s="332"/>
      <c r="FVH2" s="332"/>
      <c r="FVI2" s="332"/>
      <c r="FVJ2" s="332"/>
      <c r="FVK2" s="332"/>
      <c r="FVL2" s="332"/>
      <c r="FVM2" s="331"/>
      <c r="FVN2" s="332"/>
      <c r="FVO2" s="332"/>
      <c r="FVP2" s="332"/>
      <c r="FVQ2" s="332"/>
      <c r="FVR2" s="332"/>
      <c r="FVS2" s="332"/>
      <c r="FVT2" s="332"/>
      <c r="FVU2" s="332"/>
      <c r="FVV2" s="332"/>
      <c r="FVW2" s="332"/>
      <c r="FVX2" s="332"/>
      <c r="FVY2" s="332"/>
      <c r="FVZ2" s="332"/>
      <c r="FWA2" s="332"/>
      <c r="FWB2" s="332"/>
      <c r="FWC2" s="331"/>
      <c r="FWD2" s="332"/>
      <c r="FWE2" s="332"/>
      <c r="FWF2" s="332"/>
      <c r="FWG2" s="332"/>
      <c r="FWH2" s="332"/>
      <c r="FWI2" s="332"/>
      <c r="FWJ2" s="332"/>
      <c r="FWK2" s="332"/>
      <c r="FWL2" s="332"/>
      <c r="FWM2" s="332"/>
      <c r="FWN2" s="332"/>
      <c r="FWO2" s="332"/>
      <c r="FWP2" s="332"/>
      <c r="FWQ2" s="332"/>
      <c r="FWR2" s="332"/>
      <c r="FWS2" s="331"/>
      <c r="FWT2" s="332"/>
      <c r="FWU2" s="332"/>
      <c r="FWV2" s="332"/>
      <c r="FWW2" s="332"/>
      <c r="FWX2" s="332"/>
      <c r="FWY2" s="332"/>
      <c r="FWZ2" s="332"/>
      <c r="FXA2" s="332"/>
      <c r="FXB2" s="332"/>
      <c r="FXC2" s="332"/>
      <c r="FXD2" s="332"/>
      <c r="FXE2" s="332"/>
      <c r="FXF2" s="332"/>
      <c r="FXG2" s="332"/>
      <c r="FXH2" s="332"/>
      <c r="FXI2" s="331"/>
      <c r="FXJ2" s="332"/>
      <c r="FXK2" s="332"/>
      <c r="FXL2" s="332"/>
      <c r="FXM2" s="332"/>
      <c r="FXN2" s="332"/>
      <c r="FXO2" s="332"/>
      <c r="FXP2" s="332"/>
      <c r="FXQ2" s="332"/>
      <c r="FXR2" s="332"/>
      <c r="FXS2" s="332"/>
      <c r="FXT2" s="332"/>
      <c r="FXU2" s="332"/>
      <c r="FXV2" s="332"/>
      <c r="FXW2" s="332"/>
      <c r="FXX2" s="332"/>
      <c r="FXY2" s="331"/>
      <c r="FXZ2" s="332"/>
      <c r="FYA2" s="332"/>
      <c r="FYB2" s="332"/>
      <c r="FYC2" s="332"/>
      <c r="FYD2" s="332"/>
      <c r="FYE2" s="332"/>
      <c r="FYF2" s="332"/>
      <c r="FYG2" s="332"/>
      <c r="FYH2" s="332"/>
      <c r="FYI2" s="332"/>
      <c r="FYJ2" s="332"/>
      <c r="FYK2" s="332"/>
      <c r="FYL2" s="332"/>
      <c r="FYM2" s="332"/>
      <c r="FYN2" s="332"/>
      <c r="FYO2" s="331"/>
      <c r="FYP2" s="332"/>
      <c r="FYQ2" s="332"/>
      <c r="FYR2" s="332"/>
      <c r="FYS2" s="332"/>
      <c r="FYT2" s="332"/>
      <c r="FYU2" s="332"/>
      <c r="FYV2" s="332"/>
      <c r="FYW2" s="332"/>
      <c r="FYX2" s="332"/>
      <c r="FYY2" s="332"/>
      <c r="FYZ2" s="332"/>
      <c r="FZA2" s="332"/>
      <c r="FZB2" s="332"/>
      <c r="FZC2" s="332"/>
      <c r="FZD2" s="332"/>
      <c r="FZE2" s="331"/>
      <c r="FZF2" s="332"/>
      <c r="FZG2" s="332"/>
      <c r="FZH2" s="332"/>
      <c r="FZI2" s="332"/>
      <c r="FZJ2" s="332"/>
      <c r="FZK2" s="332"/>
      <c r="FZL2" s="332"/>
      <c r="FZM2" s="332"/>
      <c r="FZN2" s="332"/>
      <c r="FZO2" s="332"/>
      <c r="FZP2" s="332"/>
      <c r="FZQ2" s="332"/>
      <c r="FZR2" s="332"/>
      <c r="FZS2" s="332"/>
      <c r="FZT2" s="332"/>
      <c r="FZU2" s="331"/>
      <c r="FZV2" s="332"/>
      <c r="FZW2" s="332"/>
      <c r="FZX2" s="332"/>
      <c r="FZY2" s="332"/>
      <c r="FZZ2" s="332"/>
      <c r="GAA2" s="332"/>
      <c r="GAB2" s="332"/>
      <c r="GAC2" s="332"/>
      <c r="GAD2" s="332"/>
      <c r="GAE2" s="332"/>
      <c r="GAF2" s="332"/>
      <c r="GAG2" s="332"/>
      <c r="GAH2" s="332"/>
      <c r="GAI2" s="332"/>
      <c r="GAJ2" s="332"/>
      <c r="GAK2" s="331"/>
      <c r="GAL2" s="332"/>
      <c r="GAM2" s="332"/>
      <c r="GAN2" s="332"/>
      <c r="GAO2" s="332"/>
      <c r="GAP2" s="332"/>
      <c r="GAQ2" s="332"/>
      <c r="GAR2" s="332"/>
      <c r="GAS2" s="332"/>
      <c r="GAT2" s="332"/>
      <c r="GAU2" s="332"/>
      <c r="GAV2" s="332"/>
      <c r="GAW2" s="332"/>
      <c r="GAX2" s="332"/>
      <c r="GAY2" s="332"/>
      <c r="GAZ2" s="332"/>
      <c r="GBA2" s="331"/>
      <c r="GBB2" s="332"/>
      <c r="GBC2" s="332"/>
      <c r="GBD2" s="332"/>
      <c r="GBE2" s="332"/>
      <c r="GBF2" s="332"/>
      <c r="GBG2" s="332"/>
      <c r="GBH2" s="332"/>
      <c r="GBI2" s="332"/>
      <c r="GBJ2" s="332"/>
      <c r="GBK2" s="332"/>
      <c r="GBL2" s="332"/>
      <c r="GBM2" s="332"/>
      <c r="GBN2" s="332"/>
      <c r="GBO2" s="332"/>
      <c r="GBP2" s="332"/>
      <c r="GBQ2" s="331"/>
      <c r="GBR2" s="332"/>
      <c r="GBS2" s="332"/>
      <c r="GBT2" s="332"/>
      <c r="GBU2" s="332"/>
      <c r="GBV2" s="332"/>
      <c r="GBW2" s="332"/>
      <c r="GBX2" s="332"/>
      <c r="GBY2" s="332"/>
      <c r="GBZ2" s="332"/>
      <c r="GCA2" s="332"/>
      <c r="GCB2" s="332"/>
      <c r="GCC2" s="332"/>
      <c r="GCD2" s="332"/>
      <c r="GCE2" s="332"/>
      <c r="GCF2" s="332"/>
      <c r="GCG2" s="331"/>
      <c r="GCH2" s="332"/>
      <c r="GCI2" s="332"/>
      <c r="GCJ2" s="332"/>
      <c r="GCK2" s="332"/>
      <c r="GCL2" s="332"/>
      <c r="GCM2" s="332"/>
      <c r="GCN2" s="332"/>
      <c r="GCO2" s="332"/>
      <c r="GCP2" s="332"/>
      <c r="GCQ2" s="332"/>
      <c r="GCR2" s="332"/>
      <c r="GCS2" s="332"/>
      <c r="GCT2" s="332"/>
      <c r="GCU2" s="332"/>
      <c r="GCV2" s="332"/>
      <c r="GCW2" s="331"/>
      <c r="GCX2" s="332"/>
      <c r="GCY2" s="332"/>
      <c r="GCZ2" s="332"/>
      <c r="GDA2" s="332"/>
      <c r="GDB2" s="332"/>
      <c r="GDC2" s="332"/>
      <c r="GDD2" s="332"/>
      <c r="GDE2" s="332"/>
      <c r="GDF2" s="332"/>
      <c r="GDG2" s="332"/>
      <c r="GDH2" s="332"/>
      <c r="GDI2" s="332"/>
      <c r="GDJ2" s="332"/>
      <c r="GDK2" s="332"/>
      <c r="GDL2" s="332"/>
      <c r="GDM2" s="331"/>
      <c r="GDN2" s="332"/>
      <c r="GDO2" s="332"/>
      <c r="GDP2" s="332"/>
      <c r="GDQ2" s="332"/>
      <c r="GDR2" s="332"/>
      <c r="GDS2" s="332"/>
      <c r="GDT2" s="332"/>
      <c r="GDU2" s="332"/>
      <c r="GDV2" s="332"/>
      <c r="GDW2" s="332"/>
      <c r="GDX2" s="332"/>
      <c r="GDY2" s="332"/>
      <c r="GDZ2" s="332"/>
      <c r="GEA2" s="332"/>
      <c r="GEB2" s="332"/>
      <c r="GEC2" s="331"/>
      <c r="GED2" s="332"/>
      <c r="GEE2" s="332"/>
      <c r="GEF2" s="332"/>
      <c r="GEG2" s="332"/>
      <c r="GEH2" s="332"/>
      <c r="GEI2" s="332"/>
      <c r="GEJ2" s="332"/>
      <c r="GEK2" s="332"/>
      <c r="GEL2" s="332"/>
      <c r="GEM2" s="332"/>
      <c r="GEN2" s="332"/>
      <c r="GEO2" s="332"/>
      <c r="GEP2" s="332"/>
      <c r="GEQ2" s="332"/>
      <c r="GER2" s="332"/>
      <c r="GES2" s="331"/>
      <c r="GET2" s="332"/>
      <c r="GEU2" s="332"/>
      <c r="GEV2" s="332"/>
      <c r="GEW2" s="332"/>
      <c r="GEX2" s="332"/>
      <c r="GEY2" s="332"/>
      <c r="GEZ2" s="332"/>
      <c r="GFA2" s="332"/>
      <c r="GFB2" s="332"/>
      <c r="GFC2" s="332"/>
      <c r="GFD2" s="332"/>
      <c r="GFE2" s="332"/>
      <c r="GFF2" s="332"/>
      <c r="GFG2" s="332"/>
      <c r="GFH2" s="332"/>
      <c r="GFI2" s="331"/>
      <c r="GFJ2" s="332"/>
      <c r="GFK2" s="332"/>
      <c r="GFL2" s="332"/>
      <c r="GFM2" s="332"/>
      <c r="GFN2" s="332"/>
      <c r="GFO2" s="332"/>
      <c r="GFP2" s="332"/>
      <c r="GFQ2" s="332"/>
      <c r="GFR2" s="332"/>
      <c r="GFS2" s="332"/>
      <c r="GFT2" s="332"/>
      <c r="GFU2" s="332"/>
      <c r="GFV2" s="332"/>
      <c r="GFW2" s="332"/>
      <c r="GFX2" s="332"/>
      <c r="GFY2" s="331"/>
      <c r="GFZ2" s="332"/>
      <c r="GGA2" s="332"/>
      <c r="GGB2" s="332"/>
      <c r="GGC2" s="332"/>
      <c r="GGD2" s="332"/>
      <c r="GGE2" s="332"/>
      <c r="GGF2" s="332"/>
      <c r="GGG2" s="332"/>
      <c r="GGH2" s="332"/>
      <c r="GGI2" s="332"/>
      <c r="GGJ2" s="332"/>
      <c r="GGK2" s="332"/>
      <c r="GGL2" s="332"/>
      <c r="GGM2" s="332"/>
      <c r="GGN2" s="332"/>
      <c r="GGO2" s="331"/>
      <c r="GGP2" s="332"/>
      <c r="GGQ2" s="332"/>
      <c r="GGR2" s="332"/>
      <c r="GGS2" s="332"/>
      <c r="GGT2" s="332"/>
      <c r="GGU2" s="332"/>
      <c r="GGV2" s="332"/>
      <c r="GGW2" s="332"/>
      <c r="GGX2" s="332"/>
      <c r="GGY2" s="332"/>
      <c r="GGZ2" s="332"/>
      <c r="GHA2" s="332"/>
      <c r="GHB2" s="332"/>
      <c r="GHC2" s="332"/>
      <c r="GHD2" s="332"/>
      <c r="GHE2" s="331"/>
      <c r="GHF2" s="332"/>
      <c r="GHG2" s="332"/>
      <c r="GHH2" s="332"/>
      <c r="GHI2" s="332"/>
      <c r="GHJ2" s="332"/>
      <c r="GHK2" s="332"/>
      <c r="GHL2" s="332"/>
      <c r="GHM2" s="332"/>
      <c r="GHN2" s="332"/>
      <c r="GHO2" s="332"/>
      <c r="GHP2" s="332"/>
      <c r="GHQ2" s="332"/>
      <c r="GHR2" s="332"/>
      <c r="GHS2" s="332"/>
      <c r="GHT2" s="332"/>
      <c r="GHU2" s="331"/>
      <c r="GHV2" s="332"/>
      <c r="GHW2" s="332"/>
      <c r="GHX2" s="332"/>
      <c r="GHY2" s="332"/>
      <c r="GHZ2" s="332"/>
      <c r="GIA2" s="332"/>
      <c r="GIB2" s="332"/>
      <c r="GIC2" s="332"/>
      <c r="GID2" s="332"/>
      <c r="GIE2" s="332"/>
      <c r="GIF2" s="332"/>
      <c r="GIG2" s="332"/>
      <c r="GIH2" s="332"/>
      <c r="GII2" s="332"/>
      <c r="GIJ2" s="332"/>
      <c r="GIK2" s="331"/>
      <c r="GIL2" s="332"/>
      <c r="GIM2" s="332"/>
      <c r="GIN2" s="332"/>
      <c r="GIO2" s="332"/>
      <c r="GIP2" s="332"/>
      <c r="GIQ2" s="332"/>
      <c r="GIR2" s="332"/>
      <c r="GIS2" s="332"/>
      <c r="GIT2" s="332"/>
      <c r="GIU2" s="332"/>
      <c r="GIV2" s="332"/>
      <c r="GIW2" s="332"/>
      <c r="GIX2" s="332"/>
      <c r="GIY2" s="332"/>
      <c r="GIZ2" s="332"/>
      <c r="GJA2" s="331"/>
      <c r="GJB2" s="332"/>
      <c r="GJC2" s="332"/>
      <c r="GJD2" s="332"/>
      <c r="GJE2" s="332"/>
      <c r="GJF2" s="332"/>
      <c r="GJG2" s="332"/>
      <c r="GJH2" s="332"/>
      <c r="GJI2" s="332"/>
      <c r="GJJ2" s="332"/>
      <c r="GJK2" s="332"/>
      <c r="GJL2" s="332"/>
      <c r="GJM2" s="332"/>
      <c r="GJN2" s="332"/>
      <c r="GJO2" s="332"/>
      <c r="GJP2" s="332"/>
      <c r="GJQ2" s="331"/>
      <c r="GJR2" s="332"/>
      <c r="GJS2" s="332"/>
      <c r="GJT2" s="332"/>
      <c r="GJU2" s="332"/>
      <c r="GJV2" s="332"/>
      <c r="GJW2" s="332"/>
      <c r="GJX2" s="332"/>
      <c r="GJY2" s="332"/>
      <c r="GJZ2" s="332"/>
      <c r="GKA2" s="332"/>
      <c r="GKB2" s="332"/>
      <c r="GKC2" s="332"/>
      <c r="GKD2" s="332"/>
      <c r="GKE2" s="332"/>
      <c r="GKF2" s="332"/>
      <c r="GKG2" s="331"/>
      <c r="GKH2" s="332"/>
      <c r="GKI2" s="332"/>
      <c r="GKJ2" s="332"/>
      <c r="GKK2" s="332"/>
      <c r="GKL2" s="332"/>
      <c r="GKM2" s="332"/>
      <c r="GKN2" s="332"/>
      <c r="GKO2" s="332"/>
      <c r="GKP2" s="332"/>
      <c r="GKQ2" s="332"/>
      <c r="GKR2" s="332"/>
      <c r="GKS2" s="332"/>
      <c r="GKT2" s="332"/>
      <c r="GKU2" s="332"/>
      <c r="GKV2" s="332"/>
      <c r="GKW2" s="331"/>
      <c r="GKX2" s="332"/>
      <c r="GKY2" s="332"/>
      <c r="GKZ2" s="332"/>
      <c r="GLA2" s="332"/>
      <c r="GLB2" s="332"/>
      <c r="GLC2" s="332"/>
      <c r="GLD2" s="332"/>
      <c r="GLE2" s="332"/>
      <c r="GLF2" s="332"/>
      <c r="GLG2" s="332"/>
      <c r="GLH2" s="332"/>
      <c r="GLI2" s="332"/>
      <c r="GLJ2" s="332"/>
      <c r="GLK2" s="332"/>
      <c r="GLL2" s="332"/>
      <c r="GLM2" s="331"/>
      <c r="GLN2" s="332"/>
      <c r="GLO2" s="332"/>
      <c r="GLP2" s="332"/>
      <c r="GLQ2" s="332"/>
      <c r="GLR2" s="332"/>
      <c r="GLS2" s="332"/>
      <c r="GLT2" s="332"/>
      <c r="GLU2" s="332"/>
      <c r="GLV2" s="332"/>
      <c r="GLW2" s="332"/>
      <c r="GLX2" s="332"/>
      <c r="GLY2" s="332"/>
      <c r="GLZ2" s="332"/>
      <c r="GMA2" s="332"/>
      <c r="GMB2" s="332"/>
      <c r="GMC2" s="331"/>
      <c r="GMD2" s="332"/>
      <c r="GME2" s="332"/>
      <c r="GMF2" s="332"/>
      <c r="GMG2" s="332"/>
      <c r="GMH2" s="332"/>
      <c r="GMI2" s="332"/>
      <c r="GMJ2" s="332"/>
      <c r="GMK2" s="332"/>
      <c r="GML2" s="332"/>
      <c r="GMM2" s="332"/>
      <c r="GMN2" s="332"/>
      <c r="GMO2" s="332"/>
      <c r="GMP2" s="332"/>
      <c r="GMQ2" s="332"/>
      <c r="GMR2" s="332"/>
      <c r="GMS2" s="331"/>
      <c r="GMT2" s="332"/>
      <c r="GMU2" s="332"/>
      <c r="GMV2" s="332"/>
      <c r="GMW2" s="332"/>
      <c r="GMX2" s="332"/>
      <c r="GMY2" s="332"/>
      <c r="GMZ2" s="332"/>
      <c r="GNA2" s="332"/>
      <c r="GNB2" s="332"/>
      <c r="GNC2" s="332"/>
      <c r="GND2" s="332"/>
      <c r="GNE2" s="332"/>
      <c r="GNF2" s="332"/>
      <c r="GNG2" s="332"/>
      <c r="GNH2" s="332"/>
      <c r="GNI2" s="331"/>
      <c r="GNJ2" s="332"/>
      <c r="GNK2" s="332"/>
      <c r="GNL2" s="332"/>
      <c r="GNM2" s="332"/>
      <c r="GNN2" s="332"/>
      <c r="GNO2" s="332"/>
      <c r="GNP2" s="332"/>
      <c r="GNQ2" s="332"/>
      <c r="GNR2" s="332"/>
      <c r="GNS2" s="332"/>
      <c r="GNT2" s="332"/>
      <c r="GNU2" s="332"/>
      <c r="GNV2" s="332"/>
      <c r="GNW2" s="332"/>
      <c r="GNX2" s="332"/>
      <c r="GNY2" s="331"/>
      <c r="GNZ2" s="332"/>
      <c r="GOA2" s="332"/>
      <c r="GOB2" s="332"/>
      <c r="GOC2" s="332"/>
      <c r="GOD2" s="332"/>
      <c r="GOE2" s="332"/>
      <c r="GOF2" s="332"/>
      <c r="GOG2" s="332"/>
      <c r="GOH2" s="332"/>
      <c r="GOI2" s="332"/>
      <c r="GOJ2" s="332"/>
      <c r="GOK2" s="332"/>
      <c r="GOL2" s="332"/>
      <c r="GOM2" s="332"/>
      <c r="GON2" s="332"/>
      <c r="GOO2" s="331"/>
      <c r="GOP2" s="332"/>
      <c r="GOQ2" s="332"/>
      <c r="GOR2" s="332"/>
      <c r="GOS2" s="332"/>
      <c r="GOT2" s="332"/>
      <c r="GOU2" s="332"/>
      <c r="GOV2" s="332"/>
      <c r="GOW2" s="332"/>
      <c r="GOX2" s="332"/>
      <c r="GOY2" s="332"/>
      <c r="GOZ2" s="332"/>
      <c r="GPA2" s="332"/>
      <c r="GPB2" s="332"/>
      <c r="GPC2" s="332"/>
      <c r="GPD2" s="332"/>
      <c r="GPE2" s="331"/>
      <c r="GPF2" s="332"/>
      <c r="GPG2" s="332"/>
      <c r="GPH2" s="332"/>
      <c r="GPI2" s="332"/>
      <c r="GPJ2" s="332"/>
      <c r="GPK2" s="332"/>
      <c r="GPL2" s="332"/>
      <c r="GPM2" s="332"/>
      <c r="GPN2" s="332"/>
      <c r="GPO2" s="332"/>
      <c r="GPP2" s="332"/>
      <c r="GPQ2" s="332"/>
      <c r="GPR2" s="332"/>
      <c r="GPS2" s="332"/>
      <c r="GPT2" s="332"/>
      <c r="GPU2" s="331"/>
      <c r="GPV2" s="332"/>
      <c r="GPW2" s="332"/>
      <c r="GPX2" s="332"/>
      <c r="GPY2" s="332"/>
      <c r="GPZ2" s="332"/>
      <c r="GQA2" s="332"/>
      <c r="GQB2" s="332"/>
      <c r="GQC2" s="332"/>
      <c r="GQD2" s="332"/>
      <c r="GQE2" s="332"/>
      <c r="GQF2" s="332"/>
      <c r="GQG2" s="332"/>
      <c r="GQH2" s="332"/>
      <c r="GQI2" s="332"/>
      <c r="GQJ2" s="332"/>
      <c r="GQK2" s="331"/>
      <c r="GQL2" s="332"/>
      <c r="GQM2" s="332"/>
      <c r="GQN2" s="332"/>
      <c r="GQO2" s="332"/>
      <c r="GQP2" s="332"/>
      <c r="GQQ2" s="332"/>
      <c r="GQR2" s="332"/>
      <c r="GQS2" s="332"/>
      <c r="GQT2" s="332"/>
      <c r="GQU2" s="332"/>
      <c r="GQV2" s="332"/>
      <c r="GQW2" s="332"/>
      <c r="GQX2" s="332"/>
      <c r="GQY2" s="332"/>
      <c r="GQZ2" s="332"/>
      <c r="GRA2" s="331"/>
      <c r="GRB2" s="332"/>
      <c r="GRC2" s="332"/>
      <c r="GRD2" s="332"/>
      <c r="GRE2" s="332"/>
      <c r="GRF2" s="332"/>
      <c r="GRG2" s="332"/>
      <c r="GRH2" s="332"/>
      <c r="GRI2" s="332"/>
      <c r="GRJ2" s="332"/>
      <c r="GRK2" s="332"/>
      <c r="GRL2" s="332"/>
      <c r="GRM2" s="332"/>
      <c r="GRN2" s="332"/>
      <c r="GRO2" s="332"/>
      <c r="GRP2" s="332"/>
      <c r="GRQ2" s="331"/>
      <c r="GRR2" s="332"/>
      <c r="GRS2" s="332"/>
      <c r="GRT2" s="332"/>
      <c r="GRU2" s="332"/>
      <c r="GRV2" s="332"/>
      <c r="GRW2" s="332"/>
      <c r="GRX2" s="332"/>
      <c r="GRY2" s="332"/>
      <c r="GRZ2" s="332"/>
      <c r="GSA2" s="332"/>
      <c r="GSB2" s="332"/>
      <c r="GSC2" s="332"/>
      <c r="GSD2" s="332"/>
      <c r="GSE2" s="332"/>
      <c r="GSF2" s="332"/>
      <c r="GSG2" s="331"/>
      <c r="GSH2" s="332"/>
      <c r="GSI2" s="332"/>
      <c r="GSJ2" s="332"/>
      <c r="GSK2" s="332"/>
      <c r="GSL2" s="332"/>
      <c r="GSM2" s="332"/>
      <c r="GSN2" s="332"/>
      <c r="GSO2" s="332"/>
      <c r="GSP2" s="332"/>
      <c r="GSQ2" s="332"/>
      <c r="GSR2" s="332"/>
      <c r="GSS2" s="332"/>
      <c r="GST2" s="332"/>
      <c r="GSU2" s="332"/>
      <c r="GSV2" s="332"/>
      <c r="GSW2" s="331"/>
      <c r="GSX2" s="332"/>
      <c r="GSY2" s="332"/>
      <c r="GSZ2" s="332"/>
      <c r="GTA2" s="332"/>
      <c r="GTB2" s="332"/>
      <c r="GTC2" s="332"/>
      <c r="GTD2" s="332"/>
      <c r="GTE2" s="332"/>
      <c r="GTF2" s="332"/>
      <c r="GTG2" s="332"/>
      <c r="GTH2" s="332"/>
      <c r="GTI2" s="332"/>
      <c r="GTJ2" s="332"/>
      <c r="GTK2" s="332"/>
      <c r="GTL2" s="332"/>
      <c r="GTM2" s="331"/>
      <c r="GTN2" s="332"/>
      <c r="GTO2" s="332"/>
      <c r="GTP2" s="332"/>
      <c r="GTQ2" s="332"/>
      <c r="GTR2" s="332"/>
      <c r="GTS2" s="332"/>
      <c r="GTT2" s="332"/>
      <c r="GTU2" s="332"/>
      <c r="GTV2" s="332"/>
      <c r="GTW2" s="332"/>
      <c r="GTX2" s="332"/>
      <c r="GTY2" s="332"/>
      <c r="GTZ2" s="332"/>
      <c r="GUA2" s="332"/>
      <c r="GUB2" s="332"/>
      <c r="GUC2" s="331"/>
      <c r="GUD2" s="332"/>
      <c r="GUE2" s="332"/>
      <c r="GUF2" s="332"/>
      <c r="GUG2" s="332"/>
      <c r="GUH2" s="332"/>
      <c r="GUI2" s="332"/>
      <c r="GUJ2" s="332"/>
      <c r="GUK2" s="332"/>
      <c r="GUL2" s="332"/>
      <c r="GUM2" s="332"/>
      <c r="GUN2" s="332"/>
      <c r="GUO2" s="332"/>
      <c r="GUP2" s="332"/>
      <c r="GUQ2" s="332"/>
      <c r="GUR2" s="332"/>
      <c r="GUS2" s="331"/>
      <c r="GUT2" s="332"/>
      <c r="GUU2" s="332"/>
      <c r="GUV2" s="332"/>
      <c r="GUW2" s="332"/>
      <c r="GUX2" s="332"/>
      <c r="GUY2" s="332"/>
      <c r="GUZ2" s="332"/>
      <c r="GVA2" s="332"/>
      <c r="GVB2" s="332"/>
      <c r="GVC2" s="332"/>
      <c r="GVD2" s="332"/>
      <c r="GVE2" s="332"/>
      <c r="GVF2" s="332"/>
      <c r="GVG2" s="332"/>
      <c r="GVH2" s="332"/>
      <c r="GVI2" s="331"/>
      <c r="GVJ2" s="332"/>
      <c r="GVK2" s="332"/>
      <c r="GVL2" s="332"/>
      <c r="GVM2" s="332"/>
      <c r="GVN2" s="332"/>
      <c r="GVO2" s="332"/>
      <c r="GVP2" s="332"/>
      <c r="GVQ2" s="332"/>
      <c r="GVR2" s="332"/>
      <c r="GVS2" s="332"/>
      <c r="GVT2" s="332"/>
      <c r="GVU2" s="332"/>
      <c r="GVV2" s="332"/>
      <c r="GVW2" s="332"/>
      <c r="GVX2" s="332"/>
      <c r="GVY2" s="331"/>
      <c r="GVZ2" s="332"/>
      <c r="GWA2" s="332"/>
      <c r="GWB2" s="332"/>
      <c r="GWC2" s="332"/>
      <c r="GWD2" s="332"/>
      <c r="GWE2" s="332"/>
      <c r="GWF2" s="332"/>
      <c r="GWG2" s="332"/>
      <c r="GWH2" s="332"/>
      <c r="GWI2" s="332"/>
      <c r="GWJ2" s="332"/>
      <c r="GWK2" s="332"/>
      <c r="GWL2" s="332"/>
      <c r="GWM2" s="332"/>
      <c r="GWN2" s="332"/>
      <c r="GWO2" s="331"/>
      <c r="GWP2" s="332"/>
      <c r="GWQ2" s="332"/>
      <c r="GWR2" s="332"/>
      <c r="GWS2" s="332"/>
      <c r="GWT2" s="332"/>
      <c r="GWU2" s="332"/>
      <c r="GWV2" s="332"/>
      <c r="GWW2" s="332"/>
      <c r="GWX2" s="332"/>
      <c r="GWY2" s="332"/>
      <c r="GWZ2" s="332"/>
      <c r="GXA2" s="332"/>
      <c r="GXB2" s="332"/>
      <c r="GXC2" s="332"/>
      <c r="GXD2" s="332"/>
      <c r="GXE2" s="331"/>
      <c r="GXF2" s="332"/>
      <c r="GXG2" s="332"/>
      <c r="GXH2" s="332"/>
      <c r="GXI2" s="332"/>
      <c r="GXJ2" s="332"/>
      <c r="GXK2" s="332"/>
      <c r="GXL2" s="332"/>
      <c r="GXM2" s="332"/>
      <c r="GXN2" s="332"/>
      <c r="GXO2" s="332"/>
      <c r="GXP2" s="332"/>
      <c r="GXQ2" s="332"/>
      <c r="GXR2" s="332"/>
      <c r="GXS2" s="332"/>
      <c r="GXT2" s="332"/>
      <c r="GXU2" s="331"/>
      <c r="GXV2" s="332"/>
      <c r="GXW2" s="332"/>
      <c r="GXX2" s="332"/>
      <c r="GXY2" s="332"/>
      <c r="GXZ2" s="332"/>
      <c r="GYA2" s="332"/>
      <c r="GYB2" s="332"/>
      <c r="GYC2" s="332"/>
      <c r="GYD2" s="332"/>
      <c r="GYE2" s="332"/>
      <c r="GYF2" s="332"/>
      <c r="GYG2" s="332"/>
      <c r="GYH2" s="332"/>
      <c r="GYI2" s="332"/>
      <c r="GYJ2" s="332"/>
      <c r="GYK2" s="331"/>
      <c r="GYL2" s="332"/>
      <c r="GYM2" s="332"/>
      <c r="GYN2" s="332"/>
      <c r="GYO2" s="332"/>
      <c r="GYP2" s="332"/>
      <c r="GYQ2" s="332"/>
      <c r="GYR2" s="332"/>
      <c r="GYS2" s="332"/>
      <c r="GYT2" s="332"/>
      <c r="GYU2" s="332"/>
      <c r="GYV2" s="332"/>
      <c r="GYW2" s="332"/>
      <c r="GYX2" s="332"/>
      <c r="GYY2" s="332"/>
      <c r="GYZ2" s="332"/>
      <c r="GZA2" s="331"/>
      <c r="GZB2" s="332"/>
      <c r="GZC2" s="332"/>
      <c r="GZD2" s="332"/>
      <c r="GZE2" s="332"/>
      <c r="GZF2" s="332"/>
      <c r="GZG2" s="332"/>
      <c r="GZH2" s="332"/>
      <c r="GZI2" s="332"/>
      <c r="GZJ2" s="332"/>
      <c r="GZK2" s="332"/>
      <c r="GZL2" s="332"/>
      <c r="GZM2" s="332"/>
      <c r="GZN2" s="332"/>
      <c r="GZO2" s="332"/>
      <c r="GZP2" s="332"/>
      <c r="GZQ2" s="331"/>
      <c r="GZR2" s="332"/>
      <c r="GZS2" s="332"/>
      <c r="GZT2" s="332"/>
      <c r="GZU2" s="332"/>
      <c r="GZV2" s="332"/>
      <c r="GZW2" s="332"/>
      <c r="GZX2" s="332"/>
      <c r="GZY2" s="332"/>
      <c r="GZZ2" s="332"/>
      <c r="HAA2" s="332"/>
      <c r="HAB2" s="332"/>
      <c r="HAC2" s="332"/>
      <c r="HAD2" s="332"/>
      <c r="HAE2" s="332"/>
      <c r="HAF2" s="332"/>
      <c r="HAG2" s="331"/>
      <c r="HAH2" s="332"/>
      <c r="HAI2" s="332"/>
      <c r="HAJ2" s="332"/>
      <c r="HAK2" s="332"/>
      <c r="HAL2" s="332"/>
      <c r="HAM2" s="332"/>
      <c r="HAN2" s="332"/>
      <c r="HAO2" s="332"/>
      <c r="HAP2" s="332"/>
      <c r="HAQ2" s="332"/>
      <c r="HAR2" s="332"/>
      <c r="HAS2" s="332"/>
      <c r="HAT2" s="332"/>
      <c r="HAU2" s="332"/>
      <c r="HAV2" s="332"/>
      <c r="HAW2" s="331"/>
      <c r="HAX2" s="332"/>
      <c r="HAY2" s="332"/>
      <c r="HAZ2" s="332"/>
      <c r="HBA2" s="332"/>
      <c r="HBB2" s="332"/>
      <c r="HBC2" s="332"/>
      <c r="HBD2" s="332"/>
      <c r="HBE2" s="332"/>
      <c r="HBF2" s="332"/>
      <c r="HBG2" s="332"/>
      <c r="HBH2" s="332"/>
      <c r="HBI2" s="332"/>
      <c r="HBJ2" s="332"/>
      <c r="HBK2" s="332"/>
      <c r="HBL2" s="332"/>
      <c r="HBM2" s="331"/>
      <c r="HBN2" s="332"/>
      <c r="HBO2" s="332"/>
      <c r="HBP2" s="332"/>
      <c r="HBQ2" s="332"/>
      <c r="HBR2" s="332"/>
      <c r="HBS2" s="332"/>
      <c r="HBT2" s="332"/>
      <c r="HBU2" s="332"/>
      <c r="HBV2" s="332"/>
      <c r="HBW2" s="332"/>
      <c r="HBX2" s="332"/>
      <c r="HBY2" s="332"/>
      <c r="HBZ2" s="332"/>
      <c r="HCA2" s="332"/>
      <c r="HCB2" s="332"/>
      <c r="HCC2" s="331"/>
      <c r="HCD2" s="332"/>
      <c r="HCE2" s="332"/>
      <c r="HCF2" s="332"/>
      <c r="HCG2" s="332"/>
      <c r="HCH2" s="332"/>
      <c r="HCI2" s="332"/>
      <c r="HCJ2" s="332"/>
      <c r="HCK2" s="332"/>
      <c r="HCL2" s="332"/>
      <c r="HCM2" s="332"/>
      <c r="HCN2" s="332"/>
      <c r="HCO2" s="332"/>
      <c r="HCP2" s="332"/>
      <c r="HCQ2" s="332"/>
      <c r="HCR2" s="332"/>
      <c r="HCS2" s="331"/>
      <c r="HCT2" s="332"/>
      <c r="HCU2" s="332"/>
      <c r="HCV2" s="332"/>
      <c r="HCW2" s="332"/>
      <c r="HCX2" s="332"/>
      <c r="HCY2" s="332"/>
      <c r="HCZ2" s="332"/>
      <c r="HDA2" s="332"/>
      <c r="HDB2" s="332"/>
      <c r="HDC2" s="332"/>
      <c r="HDD2" s="332"/>
      <c r="HDE2" s="332"/>
      <c r="HDF2" s="332"/>
      <c r="HDG2" s="332"/>
      <c r="HDH2" s="332"/>
      <c r="HDI2" s="331"/>
      <c r="HDJ2" s="332"/>
      <c r="HDK2" s="332"/>
      <c r="HDL2" s="332"/>
      <c r="HDM2" s="332"/>
      <c r="HDN2" s="332"/>
      <c r="HDO2" s="332"/>
      <c r="HDP2" s="332"/>
      <c r="HDQ2" s="332"/>
      <c r="HDR2" s="332"/>
      <c r="HDS2" s="332"/>
      <c r="HDT2" s="332"/>
      <c r="HDU2" s="332"/>
      <c r="HDV2" s="332"/>
      <c r="HDW2" s="332"/>
      <c r="HDX2" s="332"/>
      <c r="HDY2" s="331"/>
      <c r="HDZ2" s="332"/>
      <c r="HEA2" s="332"/>
      <c r="HEB2" s="332"/>
      <c r="HEC2" s="332"/>
      <c r="HED2" s="332"/>
      <c r="HEE2" s="332"/>
      <c r="HEF2" s="332"/>
      <c r="HEG2" s="332"/>
      <c r="HEH2" s="332"/>
      <c r="HEI2" s="332"/>
      <c r="HEJ2" s="332"/>
      <c r="HEK2" s="332"/>
      <c r="HEL2" s="332"/>
      <c r="HEM2" s="332"/>
      <c r="HEN2" s="332"/>
      <c r="HEO2" s="331"/>
      <c r="HEP2" s="332"/>
      <c r="HEQ2" s="332"/>
      <c r="HER2" s="332"/>
      <c r="HES2" s="332"/>
      <c r="HET2" s="332"/>
      <c r="HEU2" s="332"/>
      <c r="HEV2" s="332"/>
      <c r="HEW2" s="332"/>
      <c r="HEX2" s="332"/>
      <c r="HEY2" s="332"/>
      <c r="HEZ2" s="332"/>
      <c r="HFA2" s="332"/>
      <c r="HFB2" s="332"/>
      <c r="HFC2" s="332"/>
      <c r="HFD2" s="332"/>
      <c r="HFE2" s="331"/>
      <c r="HFF2" s="332"/>
      <c r="HFG2" s="332"/>
      <c r="HFH2" s="332"/>
      <c r="HFI2" s="332"/>
      <c r="HFJ2" s="332"/>
      <c r="HFK2" s="332"/>
      <c r="HFL2" s="332"/>
      <c r="HFM2" s="332"/>
      <c r="HFN2" s="332"/>
      <c r="HFO2" s="332"/>
      <c r="HFP2" s="332"/>
      <c r="HFQ2" s="332"/>
      <c r="HFR2" s="332"/>
      <c r="HFS2" s="332"/>
      <c r="HFT2" s="332"/>
      <c r="HFU2" s="331"/>
      <c r="HFV2" s="332"/>
      <c r="HFW2" s="332"/>
      <c r="HFX2" s="332"/>
      <c r="HFY2" s="332"/>
      <c r="HFZ2" s="332"/>
      <c r="HGA2" s="332"/>
      <c r="HGB2" s="332"/>
      <c r="HGC2" s="332"/>
      <c r="HGD2" s="332"/>
      <c r="HGE2" s="332"/>
      <c r="HGF2" s="332"/>
      <c r="HGG2" s="332"/>
      <c r="HGH2" s="332"/>
      <c r="HGI2" s="332"/>
      <c r="HGJ2" s="332"/>
      <c r="HGK2" s="331"/>
      <c r="HGL2" s="332"/>
      <c r="HGM2" s="332"/>
      <c r="HGN2" s="332"/>
      <c r="HGO2" s="332"/>
      <c r="HGP2" s="332"/>
      <c r="HGQ2" s="332"/>
      <c r="HGR2" s="332"/>
      <c r="HGS2" s="332"/>
      <c r="HGT2" s="332"/>
      <c r="HGU2" s="332"/>
      <c r="HGV2" s="332"/>
      <c r="HGW2" s="332"/>
      <c r="HGX2" s="332"/>
      <c r="HGY2" s="332"/>
      <c r="HGZ2" s="332"/>
      <c r="HHA2" s="331"/>
      <c r="HHB2" s="332"/>
      <c r="HHC2" s="332"/>
      <c r="HHD2" s="332"/>
      <c r="HHE2" s="332"/>
      <c r="HHF2" s="332"/>
      <c r="HHG2" s="332"/>
      <c r="HHH2" s="332"/>
      <c r="HHI2" s="332"/>
      <c r="HHJ2" s="332"/>
      <c r="HHK2" s="332"/>
      <c r="HHL2" s="332"/>
      <c r="HHM2" s="332"/>
      <c r="HHN2" s="332"/>
      <c r="HHO2" s="332"/>
      <c r="HHP2" s="332"/>
      <c r="HHQ2" s="331"/>
      <c r="HHR2" s="332"/>
      <c r="HHS2" s="332"/>
      <c r="HHT2" s="332"/>
      <c r="HHU2" s="332"/>
      <c r="HHV2" s="332"/>
      <c r="HHW2" s="332"/>
      <c r="HHX2" s="332"/>
      <c r="HHY2" s="332"/>
      <c r="HHZ2" s="332"/>
      <c r="HIA2" s="332"/>
      <c r="HIB2" s="332"/>
      <c r="HIC2" s="332"/>
      <c r="HID2" s="332"/>
      <c r="HIE2" s="332"/>
      <c r="HIF2" s="332"/>
      <c r="HIG2" s="331"/>
      <c r="HIH2" s="332"/>
      <c r="HII2" s="332"/>
      <c r="HIJ2" s="332"/>
      <c r="HIK2" s="332"/>
      <c r="HIL2" s="332"/>
      <c r="HIM2" s="332"/>
      <c r="HIN2" s="332"/>
      <c r="HIO2" s="332"/>
      <c r="HIP2" s="332"/>
      <c r="HIQ2" s="332"/>
      <c r="HIR2" s="332"/>
      <c r="HIS2" s="332"/>
      <c r="HIT2" s="332"/>
      <c r="HIU2" s="332"/>
      <c r="HIV2" s="332"/>
      <c r="HIW2" s="331"/>
      <c r="HIX2" s="332"/>
      <c r="HIY2" s="332"/>
      <c r="HIZ2" s="332"/>
      <c r="HJA2" s="332"/>
      <c r="HJB2" s="332"/>
      <c r="HJC2" s="332"/>
      <c r="HJD2" s="332"/>
      <c r="HJE2" s="332"/>
      <c r="HJF2" s="332"/>
      <c r="HJG2" s="332"/>
      <c r="HJH2" s="332"/>
      <c r="HJI2" s="332"/>
      <c r="HJJ2" s="332"/>
      <c r="HJK2" s="332"/>
      <c r="HJL2" s="332"/>
      <c r="HJM2" s="331"/>
      <c r="HJN2" s="332"/>
      <c r="HJO2" s="332"/>
      <c r="HJP2" s="332"/>
      <c r="HJQ2" s="332"/>
      <c r="HJR2" s="332"/>
      <c r="HJS2" s="332"/>
      <c r="HJT2" s="332"/>
      <c r="HJU2" s="332"/>
      <c r="HJV2" s="332"/>
      <c r="HJW2" s="332"/>
      <c r="HJX2" s="332"/>
      <c r="HJY2" s="332"/>
      <c r="HJZ2" s="332"/>
      <c r="HKA2" s="332"/>
      <c r="HKB2" s="332"/>
      <c r="HKC2" s="331"/>
      <c r="HKD2" s="332"/>
      <c r="HKE2" s="332"/>
      <c r="HKF2" s="332"/>
      <c r="HKG2" s="332"/>
      <c r="HKH2" s="332"/>
      <c r="HKI2" s="332"/>
      <c r="HKJ2" s="332"/>
      <c r="HKK2" s="332"/>
      <c r="HKL2" s="332"/>
      <c r="HKM2" s="332"/>
      <c r="HKN2" s="332"/>
      <c r="HKO2" s="332"/>
      <c r="HKP2" s="332"/>
      <c r="HKQ2" s="332"/>
      <c r="HKR2" s="332"/>
      <c r="HKS2" s="331"/>
      <c r="HKT2" s="332"/>
      <c r="HKU2" s="332"/>
      <c r="HKV2" s="332"/>
      <c r="HKW2" s="332"/>
      <c r="HKX2" s="332"/>
      <c r="HKY2" s="332"/>
      <c r="HKZ2" s="332"/>
      <c r="HLA2" s="332"/>
      <c r="HLB2" s="332"/>
      <c r="HLC2" s="332"/>
      <c r="HLD2" s="332"/>
      <c r="HLE2" s="332"/>
      <c r="HLF2" s="332"/>
      <c r="HLG2" s="332"/>
      <c r="HLH2" s="332"/>
      <c r="HLI2" s="331"/>
      <c r="HLJ2" s="332"/>
      <c r="HLK2" s="332"/>
      <c r="HLL2" s="332"/>
      <c r="HLM2" s="332"/>
      <c r="HLN2" s="332"/>
      <c r="HLO2" s="332"/>
      <c r="HLP2" s="332"/>
      <c r="HLQ2" s="332"/>
      <c r="HLR2" s="332"/>
      <c r="HLS2" s="332"/>
      <c r="HLT2" s="332"/>
      <c r="HLU2" s="332"/>
      <c r="HLV2" s="332"/>
      <c r="HLW2" s="332"/>
      <c r="HLX2" s="332"/>
      <c r="HLY2" s="331"/>
      <c r="HLZ2" s="332"/>
      <c r="HMA2" s="332"/>
      <c r="HMB2" s="332"/>
      <c r="HMC2" s="332"/>
      <c r="HMD2" s="332"/>
      <c r="HME2" s="332"/>
      <c r="HMF2" s="332"/>
      <c r="HMG2" s="332"/>
      <c r="HMH2" s="332"/>
      <c r="HMI2" s="332"/>
      <c r="HMJ2" s="332"/>
      <c r="HMK2" s="332"/>
      <c r="HML2" s="332"/>
      <c r="HMM2" s="332"/>
      <c r="HMN2" s="332"/>
      <c r="HMO2" s="331"/>
      <c r="HMP2" s="332"/>
      <c r="HMQ2" s="332"/>
      <c r="HMR2" s="332"/>
      <c r="HMS2" s="332"/>
      <c r="HMT2" s="332"/>
      <c r="HMU2" s="332"/>
      <c r="HMV2" s="332"/>
      <c r="HMW2" s="332"/>
      <c r="HMX2" s="332"/>
      <c r="HMY2" s="332"/>
      <c r="HMZ2" s="332"/>
      <c r="HNA2" s="332"/>
      <c r="HNB2" s="332"/>
      <c r="HNC2" s="332"/>
      <c r="HND2" s="332"/>
      <c r="HNE2" s="331"/>
      <c r="HNF2" s="332"/>
      <c r="HNG2" s="332"/>
      <c r="HNH2" s="332"/>
      <c r="HNI2" s="332"/>
      <c r="HNJ2" s="332"/>
      <c r="HNK2" s="332"/>
      <c r="HNL2" s="332"/>
      <c r="HNM2" s="332"/>
      <c r="HNN2" s="332"/>
      <c r="HNO2" s="332"/>
      <c r="HNP2" s="332"/>
      <c r="HNQ2" s="332"/>
      <c r="HNR2" s="332"/>
      <c r="HNS2" s="332"/>
      <c r="HNT2" s="332"/>
      <c r="HNU2" s="331"/>
      <c r="HNV2" s="332"/>
      <c r="HNW2" s="332"/>
      <c r="HNX2" s="332"/>
      <c r="HNY2" s="332"/>
      <c r="HNZ2" s="332"/>
      <c r="HOA2" s="332"/>
      <c r="HOB2" s="332"/>
      <c r="HOC2" s="332"/>
      <c r="HOD2" s="332"/>
      <c r="HOE2" s="332"/>
      <c r="HOF2" s="332"/>
      <c r="HOG2" s="332"/>
      <c r="HOH2" s="332"/>
      <c r="HOI2" s="332"/>
      <c r="HOJ2" s="332"/>
      <c r="HOK2" s="331"/>
      <c r="HOL2" s="332"/>
      <c r="HOM2" s="332"/>
      <c r="HON2" s="332"/>
      <c r="HOO2" s="332"/>
      <c r="HOP2" s="332"/>
      <c r="HOQ2" s="332"/>
      <c r="HOR2" s="332"/>
      <c r="HOS2" s="332"/>
      <c r="HOT2" s="332"/>
      <c r="HOU2" s="332"/>
      <c r="HOV2" s="332"/>
      <c r="HOW2" s="332"/>
      <c r="HOX2" s="332"/>
      <c r="HOY2" s="332"/>
      <c r="HOZ2" s="332"/>
      <c r="HPA2" s="331"/>
      <c r="HPB2" s="332"/>
      <c r="HPC2" s="332"/>
      <c r="HPD2" s="332"/>
      <c r="HPE2" s="332"/>
      <c r="HPF2" s="332"/>
      <c r="HPG2" s="332"/>
      <c r="HPH2" s="332"/>
      <c r="HPI2" s="332"/>
      <c r="HPJ2" s="332"/>
      <c r="HPK2" s="332"/>
      <c r="HPL2" s="332"/>
      <c r="HPM2" s="332"/>
      <c r="HPN2" s="332"/>
      <c r="HPO2" s="332"/>
      <c r="HPP2" s="332"/>
      <c r="HPQ2" s="331"/>
      <c r="HPR2" s="332"/>
      <c r="HPS2" s="332"/>
      <c r="HPT2" s="332"/>
      <c r="HPU2" s="332"/>
      <c r="HPV2" s="332"/>
      <c r="HPW2" s="332"/>
      <c r="HPX2" s="332"/>
      <c r="HPY2" s="332"/>
      <c r="HPZ2" s="332"/>
      <c r="HQA2" s="332"/>
      <c r="HQB2" s="332"/>
      <c r="HQC2" s="332"/>
      <c r="HQD2" s="332"/>
      <c r="HQE2" s="332"/>
      <c r="HQF2" s="332"/>
      <c r="HQG2" s="331"/>
      <c r="HQH2" s="332"/>
      <c r="HQI2" s="332"/>
      <c r="HQJ2" s="332"/>
      <c r="HQK2" s="332"/>
      <c r="HQL2" s="332"/>
      <c r="HQM2" s="332"/>
      <c r="HQN2" s="332"/>
      <c r="HQO2" s="332"/>
      <c r="HQP2" s="332"/>
      <c r="HQQ2" s="332"/>
      <c r="HQR2" s="332"/>
      <c r="HQS2" s="332"/>
      <c r="HQT2" s="332"/>
      <c r="HQU2" s="332"/>
      <c r="HQV2" s="332"/>
      <c r="HQW2" s="331"/>
      <c r="HQX2" s="332"/>
      <c r="HQY2" s="332"/>
      <c r="HQZ2" s="332"/>
      <c r="HRA2" s="332"/>
      <c r="HRB2" s="332"/>
      <c r="HRC2" s="332"/>
      <c r="HRD2" s="332"/>
      <c r="HRE2" s="332"/>
      <c r="HRF2" s="332"/>
      <c r="HRG2" s="332"/>
      <c r="HRH2" s="332"/>
      <c r="HRI2" s="332"/>
      <c r="HRJ2" s="332"/>
      <c r="HRK2" s="332"/>
      <c r="HRL2" s="332"/>
      <c r="HRM2" s="331"/>
      <c r="HRN2" s="332"/>
      <c r="HRO2" s="332"/>
      <c r="HRP2" s="332"/>
      <c r="HRQ2" s="332"/>
      <c r="HRR2" s="332"/>
      <c r="HRS2" s="332"/>
      <c r="HRT2" s="332"/>
      <c r="HRU2" s="332"/>
      <c r="HRV2" s="332"/>
      <c r="HRW2" s="332"/>
      <c r="HRX2" s="332"/>
      <c r="HRY2" s="332"/>
      <c r="HRZ2" s="332"/>
      <c r="HSA2" s="332"/>
      <c r="HSB2" s="332"/>
      <c r="HSC2" s="331"/>
      <c r="HSD2" s="332"/>
      <c r="HSE2" s="332"/>
      <c r="HSF2" s="332"/>
      <c r="HSG2" s="332"/>
      <c r="HSH2" s="332"/>
      <c r="HSI2" s="332"/>
      <c r="HSJ2" s="332"/>
      <c r="HSK2" s="332"/>
      <c r="HSL2" s="332"/>
      <c r="HSM2" s="332"/>
      <c r="HSN2" s="332"/>
      <c r="HSO2" s="332"/>
      <c r="HSP2" s="332"/>
      <c r="HSQ2" s="332"/>
      <c r="HSR2" s="332"/>
      <c r="HSS2" s="331"/>
      <c r="HST2" s="332"/>
      <c r="HSU2" s="332"/>
      <c r="HSV2" s="332"/>
      <c r="HSW2" s="332"/>
      <c r="HSX2" s="332"/>
      <c r="HSY2" s="332"/>
      <c r="HSZ2" s="332"/>
      <c r="HTA2" s="332"/>
      <c r="HTB2" s="332"/>
      <c r="HTC2" s="332"/>
      <c r="HTD2" s="332"/>
      <c r="HTE2" s="332"/>
      <c r="HTF2" s="332"/>
      <c r="HTG2" s="332"/>
      <c r="HTH2" s="332"/>
      <c r="HTI2" s="331"/>
      <c r="HTJ2" s="332"/>
      <c r="HTK2" s="332"/>
      <c r="HTL2" s="332"/>
      <c r="HTM2" s="332"/>
      <c r="HTN2" s="332"/>
      <c r="HTO2" s="332"/>
      <c r="HTP2" s="332"/>
      <c r="HTQ2" s="332"/>
      <c r="HTR2" s="332"/>
      <c r="HTS2" s="332"/>
      <c r="HTT2" s="332"/>
      <c r="HTU2" s="332"/>
      <c r="HTV2" s="332"/>
      <c r="HTW2" s="332"/>
      <c r="HTX2" s="332"/>
      <c r="HTY2" s="331"/>
      <c r="HTZ2" s="332"/>
      <c r="HUA2" s="332"/>
      <c r="HUB2" s="332"/>
      <c r="HUC2" s="332"/>
      <c r="HUD2" s="332"/>
      <c r="HUE2" s="332"/>
      <c r="HUF2" s="332"/>
      <c r="HUG2" s="332"/>
      <c r="HUH2" s="332"/>
      <c r="HUI2" s="332"/>
      <c r="HUJ2" s="332"/>
      <c r="HUK2" s="332"/>
      <c r="HUL2" s="332"/>
      <c r="HUM2" s="332"/>
      <c r="HUN2" s="332"/>
      <c r="HUO2" s="331"/>
      <c r="HUP2" s="332"/>
      <c r="HUQ2" s="332"/>
      <c r="HUR2" s="332"/>
      <c r="HUS2" s="332"/>
      <c r="HUT2" s="332"/>
      <c r="HUU2" s="332"/>
      <c r="HUV2" s="332"/>
      <c r="HUW2" s="332"/>
      <c r="HUX2" s="332"/>
      <c r="HUY2" s="332"/>
      <c r="HUZ2" s="332"/>
      <c r="HVA2" s="332"/>
      <c r="HVB2" s="332"/>
      <c r="HVC2" s="332"/>
      <c r="HVD2" s="332"/>
      <c r="HVE2" s="331"/>
      <c r="HVF2" s="332"/>
      <c r="HVG2" s="332"/>
      <c r="HVH2" s="332"/>
      <c r="HVI2" s="332"/>
      <c r="HVJ2" s="332"/>
      <c r="HVK2" s="332"/>
      <c r="HVL2" s="332"/>
      <c r="HVM2" s="332"/>
      <c r="HVN2" s="332"/>
      <c r="HVO2" s="332"/>
      <c r="HVP2" s="332"/>
      <c r="HVQ2" s="332"/>
      <c r="HVR2" s="332"/>
      <c r="HVS2" s="332"/>
      <c r="HVT2" s="332"/>
      <c r="HVU2" s="331"/>
      <c r="HVV2" s="332"/>
      <c r="HVW2" s="332"/>
      <c r="HVX2" s="332"/>
      <c r="HVY2" s="332"/>
      <c r="HVZ2" s="332"/>
      <c r="HWA2" s="332"/>
      <c r="HWB2" s="332"/>
      <c r="HWC2" s="332"/>
      <c r="HWD2" s="332"/>
      <c r="HWE2" s="332"/>
      <c r="HWF2" s="332"/>
      <c r="HWG2" s="332"/>
      <c r="HWH2" s="332"/>
      <c r="HWI2" s="332"/>
      <c r="HWJ2" s="332"/>
      <c r="HWK2" s="331"/>
      <c r="HWL2" s="332"/>
      <c r="HWM2" s="332"/>
      <c r="HWN2" s="332"/>
      <c r="HWO2" s="332"/>
      <c r="HWP2" s="332"/>
      <c r="HWQ2" s="332"/>
      <c r="HWR2" s="332"/>
      <c r="HWS2" s="332"/>
      <c r="HWT2" s="332"/>
      <c r="HWU2" s="332"/>
      <c r="HWV2" s="332"/>
      <c r="HWW2" s="332"/>
      <c r="HWX2" s="332"/>
      <c r="HWY2" s="332"/>
      <c r="HWZ2" s="332"/>
      <c r="HXA2" s="331"/>
      <c r="HXB2" s="332"/>
      <c r="HXC2" s="332"/>
      <c r="HXD2" s="332"/>
      <c r="HXE2" s="332"/>
      <c r="HXF2" s="332"/>
      <c r="HXG2" s="332"/>
      <c r="HXH2" s="332"/>
      <c r="HXI2" s="332"/>
      <c r="HXJ2" s="332"/>
      <c r="HXK2" s="332"/>
      <c r="HXL2" s="332"/>
      <c r="HXM2" s="332"/>
      <c r="HXN2" s="332"/>
      <c r="HXO2" s="332"/>
      <c r="HXP2" s="332"/>
      <c r="HXQ2" s="331"/>
      <c r="HXR2" s="332"/>
      <c r="HXS2" s="332"/>
      <c r="HXT2" s="332"/>
      <c r="HXU2" s="332"/>
      <c r="HXV2" s="332"/>
      <c r="HXW2" s="332"/>
      <c r="HXX2" s="332"/>
      <c r="HXY2" s="332"/>
      <c r="HXZ2" s="332"/>
      <c r="HYA2" s="332"/>
      <c r="HYB2" s="332"/>
      <c r="HYC2" s="332"/>
      <c r="HYD2" s="332"/>
      <c r="HYE2" s="332"/>
      <c r="HYF2" s="332"/>
      <c r="HYG2" s="331"/>
      <c r="HYH2" s="332"/>
      <c r="HYI2" s="332"/>
      <c r="HYJ2" s="332"/>
      <c r="HYK2" s="332"/>
      <c r="HYL2" s="332"/>
      <c r="HYM2" s="332"/>
      <c r="HYN2" s="332"/>
      <c r="HYO2" s="332"/>
      <c r="HYP2" s="332"/>
      <c r="HYQ2" s="332"/>
      <c r="HYR2" s="332"/>
      <c r="HYS2" s="332"/>
      <c r="HYT2" s="332"/>
      <c r="HYU2" s="332"/>
      <c r="HYV2" s="332"/>
      <c r="HYW2" s="331"/>
      <c r="HYX2" s="332"/>
      <c r="HYY2" s="332"/>
      <c r="HYZ2" s="332"/>
      <c r="HZA2" s="332"/>
      <c r="HZB2" s="332"/>
      <c r="HZC2" s="332"/>
      <c r="HZD2" s="332"/>
      <c r="HZE2" s="332"/>
      <c r="HZF2" s="332"/>
      <c r="HZG2" s="332"/>
      <c r="HZH2" s="332"/>
      <c r="HZI2" s="332"/>
      <c r="HZJ2" s="332"/>
      <c r="HZK2" s="332"/>
      <c r="HZL2" s="332"/>
      <c r="HZM2" s="331"/>
      <c r="HZN2" s="332"/>
      <c r="HZO2" s="332"/>
      <c r="HZP2" s="332"/>
      <c r="HZQ2" s="332"/>
      <c r="HZR2" s="332"/>
      <c r="HZS2" s="332"/>
      <c r="HZT2" s="332"/>
      <c r="HZU2" s="332"/>
      <c r="HZV2" s="332"/>
      <c r="HZW2" s="332"/>
      <c r="HZX2" s="332"/>
      <c r="HZY2" s="332"/>
      <c r="HZZ2" s="332"/>
      <c r="IAA2" s="332"/>
      <c r="IAB2" s="332"/>
      <c r="IAC2" s="331"/>
      <c r="IAD2" s="332"/>
      <c r="IAE2" s="332"/>
      <c r="IAF2" s="332"/>
      <c r="IAG2" s="332"/>
      <c r="IAH2" s="332"/>
      <c r="IAI2" s="332"/>
      <c r="IAJ2" s="332"/>
      <c r="IAK2" s="332"/>
      <c r="IAL2" s="332"/>
      <c r="IAM2" s="332"/>
      <c r="IAN2" s="332"/>
      <c r="IAO2" s="332"/>
      <c r="IAP2" s="332"/>
      <c r="IAQ2" s="332"/>
      <c r="IAR2" s="332"/>
      <c r="IAS2" s="331"/>
      <c r="IAT2" s="332"/>
      <c r="IAU2" s="332"/>
      <c r="IAV2" s="332"/>
      <c r="IAW2" s="332"/>
      <c r="IAX2" s="332"/>
      <c r="IAY2" s="332"/>
      <c r="IAZ2" s="332"/>
      <c r="IBA2" s="332"/>
      <c r="IBB2" s="332"/>
      <c r="IBC2" s="332"/>
      <c r="IBD2" s="332"/>
      <c r="IBE2" s="332"/>
      <c r="IBF2" s="332"/>
      <c r="IBG2" s="332"/>
      <c r="IBH2" s="332"/>
      <c r="IBI2" s="331"/>
      <c r="IBJ2" s="332"/>
      <c r="IBK2" s="332"/>
      <c r="IBL2" s="332"/>
      <c r="IBM2" s="332"/>
      <c r="IBN2" s="332"/>
      <c r="IBO2" s="332"/>
      <c r="IBP2" s="332"/>
      <c r="IBQ2" s="332"/>
      <c r="IBR2" s="332"/>
      <c r="IBS2" s="332"/>
      <c r="IBT2" s="332"/>
      <c r="IBU2" s="332"/>
      <c r="IBV2" s="332"/>
      <c r="IBW2" s="332"/>
      <c r="IBX2" s="332"/>
      <c r="IBY2" s="331"/>
      <c r="IBZ2" s="332"/>
      <c r="ICA2" s="332"/>
      <c r="ICB2" s="332"/>
      <c r="ICC2" s="332"/>
      <c r="ICD2" s="332"/>
      <c r="ICE2" s="332"/>
      <c r="ICF2" s="332"/>
      <c r="ICG2" s="332"/>
      <c r="ICH2" s="332"/>
      <c r="ICI2" s="332"/>
      <c r="ICJ2" s="332"/>
      <c r="ICK2" s="332"/>
      <c r="ICL2" s="332"/>
      <c r="ICM2" s="332"/>
      <c r="ICN2" s="332"/>
      <c r="ICO2" s="331"/>
      <c r="ICP2" s="332"/>
      <c r="ICQ2" s="332"/>
      <c r="ICR2" s="332"/>
      <c r="ICS2" s="332"/>
      <c r="ICT2" s="332"/>
      <c r="ICU2" s="332"/>
      <c r="ICV2" s="332"/>
      <c r="ICW2" s="332"/>
      <c r="ICX2" s="332"/>
      <c r="ICY2" s="332"/>
      <c r="ICZ2" s="332"/>
      <c r="IDA2" s="332"/>
      <c r="IDB2" s="332"/>
      <c r="IDC2" s="332"/>
      <c r="IDD2" s="332"/>
      <c r="IDE2" s="331"/>
      <c r="IDF2" s="332"/>
      <c r="IDG2" s="332"/>
      <c r="IDH2" s="332"/>
      <c r="IDI2" s="332"/>
      <c r="IDJ2" s="332"/>
      <c r="IDK2" s="332"/>
      <c r="IDL2" s="332"/>
      <c r="IDM2" s="332"/>
      <c r="IDN2" s="332"/>
      <c r="IDO2" s="332"/>
      <c r="IDP2" s="332"/>
      <c r="IDQ2" s="332"/>
      <c r="IDR2" s="332"/>
      <c r="IDS2" s="332"/>
      <c r="IDT2" s="332"/>
      <c r="IDU2" s="331"/>
      <c r="IDV2" s="332"/>
      <c r="IDW2" s="332"/>
      <c r="IDX2" s="332"/>
      <c r="IDY2" s="332"/>
      <c r="IDZ2" s="332"/>
      <c r="IEA2" s="332"/>
      <c r="IEB2" s="332"/>
      <c r="IEC2" s="332"/>
      <c r="IED2" s="332"/>
      <c r="IEE2" s="332"/>
      <c r="IEF2" s="332"/>
      <c r="IEG2" s="332"/>
      <c r="IEH2" s="332"/>
      <c r="IEI2" s="332"/>
      <c r="IEJ2" s="332"/>
      <c r="IEK2" s="331"/>
      <c r="IEL2" s="332"/>
      <c r="IEM2" s="332"/>
      <c r="IEN2" s="332"/>
      <c r="IEO2" s="332"/>
      <c r="IEP2" s="332"/>
      <c r="IEQ2" s="332"/>
      <c r="IER2" s="332"/>
      <c r="IES2" s="332"/>
      <c r="IET2" s="332"/>
      <c r="IEU2" s="332"/>
      <c r="IEV2" s="332"/>
      <c r="IEW2" s="332"/>
      <c r="IEX2" s="332"/>
      <c r="IEY2" s="332"/>
      <c r="IEZ2" s="332"/>
      <c r="IFA2" s="331"/>
      <c r="IFB2" s="332"/>
      <c r="IFC2" s="332"/>
      <c r="IFD2" s="332"/>
      <c r="IFE2" s="332"/>
      <c r="IFF2" s="332"/>
      <c r="IFG2" s="332"/>
      <c r="IFH2" s="332"/>
      <c r="IFI2" s="332"/>
      <c r="IFJ2" s="332"/>
      <c r="IFK2" s="332"/>
      <c r="IFL2" s="332"/>
      <c r="IFM2" s="332"/>
      <c r="IFN2" s="332"/>
      <c r="IFO2" s="332"/>
      <c r="IFP2" s="332"/>
      <c r="IFQ2" s="331"/>
      <c r="IFR2" s="332"/>
      <c r="IFS2" s="332"/>
      <c r="IFT2" s="332"/>
      <c r="IFU2" s="332"/>
      <c r="IFV2" s="332"/>
      <c r="IFW2" s="332"/>
      <c r="IFX2" s="332"/>
      <c r="IFY2" s="332"/>
      <c r="IFZ2" s="332"/>
      <c r="IGA2" s="332"/>
      <c r="IGB2" s="332"/>
      <c r="IGC2" s="332"/>
      <c r="IGD2" s="332"/>
      <c r="IGE2" s="332"/>
      <c r="IGF2" s="332"/>
      <c r="IGG2" s="331"/>
      <c r="IGH2" s="332"/>
      <c r="IGI2" s="332"/>
      <c r="IGJ2" s="332"/>
      <c r="IGK2" s="332"/>
      <c r="IGL2" s="332"/>
      <c r="IGM2" s="332"/>
      <c r="IGN2" s="332"/>
      <c r="IGO2" s="332"/>
      <c r="IGP2" s="332"/>
      <c r="IGQ2" s="332"/>
      <c r="IGR2" s="332"/>
      <c r="IGS2" s="332"/>
      <c r="IGT2" s="332"/>
      <c r="IGU2" s="332"/>
      <c r="IGV2" s="332"/>
      <c r="IGW2" s="331"/>
      <c r="IGX2" s="332"/>
      <c r="IGY2" s="332"/>
      <c r="IGZ2" s="332"/>
      <c r="IHA2" s="332"/>
      <c r="IHB2" s="332"/>
      <c r="IHC2" s="332"/>
      <c r="IHD2" s="332"/>
      <c r="IHE2" s="332"/>
      <c r="IHF2" s="332"/>
      <c r="IHG2" s="332"/>
      <c r="IHH2" s="332"/>
      <c r="IHI2" s="332"/>
      <c r="IHJ2" s="332"/>
      <c r="IHK2" s="332"/>
      <c r="IHL2" s="332"/>
      <c r="IHM2" s="331"/>
      <c r="IHN2" s="332"/>
      <c r="IHO2" s="332"/>
      <c r="IHP2" s="332"/>
      <c r="IHQ2" s="332"/>
      <c r="IHR2" s="332"/>
      <c r="IHS2" s="332"/>
      <c r="IHT2" s="332"/>
      <c r="IHU2" s="332"/>
      <c r="IHV2" s="332"/>
      <c r="IHW2" s="332"/>
      <c r="IHX2" s="332"/>
      <c r="IHY2" s="332"/>
      <c r="IHZ2" s="332"/>
      <c r="IIA2" s="332"/>
      <c r="IIB2" s="332"/>
      <c r="IIC2" s="331"/>
      <c r="IID2" s="332"/>
      <c r="IIE2" s="332"/>
      <c r="IIF2" s="332"/>
      <c r="IIG2" s="332"/>
      <c r="IIH2" s="332"/>
      <c r="III2" s="332"/>
      <c r="IIJ2" s="332"/>
      <c r="IIK2" s="332"/>
      <c r="IIL2" s="332"/>
      <c r="IIM2" s="332"/>
      <c r="IIN2" s="332"/>
      <c r="IIO2" s="332"/>
      <c r="IIP2" s="332"/>
      <c r="IIQ2" s="332"/>
      <c r="IIR2" s="332"/>
      <c r="IIS2" s="331"/>
      <c r="IIT2" s="332"/>
      <c r="IIU2" s="332"/>
      <c r="IIV2" s="332"/>
      <c r="IIW2" s="332"/>
      <c r="IIX2" s="332"/>
      <c r="IIY2" s="332"/>
      <c r="IIZ2" s="332"/>
      <c r="IJA2" s="332"/>
      <c r="IJB2" s="332"/>
      <c r="IJC2" s="332"/>
      <c r="IJD2" s="332"/>
      <c r="IJE2" s="332"/>
      <c r="IJF2" s="332"/>
      <c r="IJG2" s="332"/>
      <c r="IJH2" s="332"/>
      <c r="IJI2" s="331"/>
      <c r="IJJ2" s="332"/>
      <c r="IJK2" s="332"/>
      <c r="IJL2" s="332"/>
      <c r="IJM2" s="332"/>
      <c r="IJN2" s="332"/>
      <c r="IJO2" s="332"/>
      <c r="IJP2" s="332"/>
      <c r="IJQ2" s="332"/>
      <c r="IJR2" s="332"/>
      <c r="IJS2" s="332"/>
      <c r="IJT2" s="332"/>
      <c r="IJU2" s="332"/>
      <c r="IJV2" s="332"/>
      <c r="IJW2" s="332"/>
      <c r="IJX2" s="332"/>
      <c r="IJY2" s="331"/>
      <c r="IJZ2" s="332"/>
      <c r="IKA2" s="332"/>
      <c r="IKB2" s="332"/>
      <c r="IKC2" s="332"/>
      <c r="IKD2" s="332"/>
      <c r="IKE2" s="332"/>
      <c r="IKF2" s="332"/>
      <c r="IKG2" s="332"/>
      <c r="IKH2" s="332"/>
      <c r="IKI2" s="332"/>
      <c r="IKJ2" s="332"/>
      <c r="IKK2" s="332"/>
      <c r="IKL2" s="332"/>
      <c r="IKM2" s="332"/>
      <c r="IKN2" s="332"/>
      <c r="IKO2" s="331"/>
      <c r="IKP2" s="332"/>
      <c r="IKQ2" s="332"/>
      <c r="IKR2" s="332"/>
      <c r="IKS2" s="332"/>
      <c r="IKT2" s="332"/>
      <c r="IKU2" s="332"/>
      <c r="IKV2" s="332"/>
      <c r="IKW2" s="332"/>
      <c r="IKX2" s="332"/>
      <c r="IKY2" s="332"/>
      <c r="IKZ2" s="332"/>
      <c r="ILA2" s="332"/>
      <c r="ILB2" s="332"/>
      <c r="ILC2" s="332"/>
      <c r="ILD2" s="332"/>
      <c r="ILE2" s="331"/>
      <c r="ILF2" s="332"/>
      <c r="ILG2" s="332"/>
      <c r="ILH2" s="332"/>
      <c r="ILI2" s="332"/>
      <c r="ILJ2" s="332"/>
      <c r="ILK2" s="332"/>
      <c r="ILL2" s="332"/>
      <c r="ILM2" s="332"/>
      <c r="ILN2" s="332"/>
      <c r="ILO2" s="332"/>
      <c r="ILP2" s="332"/>
      <c r="ILQ2" s="332"/>
      <c r="ILR2" s="332"/>
      <c r="ILS2" s="332"/>
      <c r="ILT2" s="332"/>
      <c r="ILU2" s="331"/>
      <c r="ILV2" s="332"/>
      <c r="ILW2" s="332"/>
      <c r="ILX2" s="332"/>
      <c r="ILY2" s="332"/>
      <c r="ILZ2" s="332"/>
      <c r="IMA2" s="332"/>
      <c r="IMB2" s="332"/>
      <c r="IMC2" s="332"/>
      <c r="IMD2" s="332"/>
      <c r="IME2" s="332"/>
      <c r="IMF2" s="332"/>
      <c r="IMG2" s="332"/>
      <c r="IMH2" s="332"/>
      <c r="IMI2" s="332"/>
      <c r="IMJ2" s="332"/>
      <c r="IMK2" s="331"/>
      <c r="IML2" s="332"/>
      <c r="IMM2" s="332"/>
      <c r="IMN2" s="332"/>
      <c r="IMO2" s="332"/>
      <c r="IMP2" s="332"/>
      <c r="IMQ2" s="332"/>
      <c r="IMR2" s="332"/>
      <c r="IMS2" s="332"/>
      <c r="IMT2" s="332"/>
      <c r="IMU2" s="332"/>
      <c r="IMV2" s="332"/>
      <c r="IMW2" s="332"/>
      <c r="IMX2" s="332"/>
      <c r="IMY2" s="332"/>
      <c r="IMZ2" s="332"/>
      <c r="INA2" s="331"/>
      <c r="INB2" s="332"/>
      <c r="INC2" s="332"/>
      <c r="IND2" s="332"/>
      <c r="INE2" s="332"/>
      <c r="INF2" s="332"/>
      <c r="ING2" s="332"/>
      <c r="INH2" s="332"/>
      <c r="INI2" s="332"/>
      <c r="INJ2" s="332"/>
      <c r="INK2" s="332"/>
      <c r="INL2" s="332"/>
      <c r="INM2" s="332"/>
      <c r="INN2" s="332"/>
      <c r="INO2" s="332"/>
      <c r="INP2" s="332"/>
      <c r="INQ2" s="331"/>
      <c r="INR2" s="332"/>
      <c r="INS2" s="332"/>
      <c r="INT2" s="332"/>
      <c r="INU2" s="332"/>
      <c r="INV2" s="332"/>
      <c r="INW2" s="332"/>
      <c r="INX2" s="332"/>
      <c r="INY2" s="332"/>
      <c r="INZ2" s="332"/>
      <c r="IOA2" s="332"/>
      <c r="IOB2" s="332"/>
      <c r="IOC2" s="332"/>
      <c r="IOD2" s="332"/>
      <c r="IOE2" s="332"/>
      <c r="IOF2" s="332"/>
      <c r="IOG2" s="331"/>
      <c r="IOH2" s="332"/>
      <c r="IOI2" s="332"/>
      <c r="IOJ2" s="332"/>
      <c r="IOK2" s="332"/>
      <c r="IOL2" s="332"/>
      <c r="IOM2" s="332"/>
      <c r="ION2" s="332"/>
      <c r="IOO2" s="332"/>
      <c r="IOP2" s="332"/>
      <c r="IOQ2" s="332"/>
      <c r="IOR2" s="332"/>
      <c r="IOS2" s="332"/>
      <c r="IOT2" s="332"/>
      <c r="IOU2" s="332"/>
      <c r="IOV2" s="332"/>
      <c r="IOW2" s="331"/>
      <c r="IOX2" s="332"/>
      <c r="IOY2" s="332"/>
      <c r="IOZ2" s="332"/>
      <c r="IPA2" s="332"/>
      <c r="IPB2" s="332"/>
      <c r="IPC2" s="332"/>
      <c r="IPD2" s="332"/>
      <c r="IPE2" s="332"/>
      <c r="IPF2" s="332"/>
      <c r="IPG2" s="332"/>
      <c r="IPH2" s="332"/>
      <c r="IPI2" s="332"/>
      <c r="IPJ2" s="332"/>
      <c r="IPK2" s="332"/>
      <c r="IPL2" s="332"/>
      <c r="IPM2" s="331"/>
      <c r="IPN2" s="332"/>
      <c r="IPO2" s="332"/>
      <c r="IPP2" s="332"/>
      <c r="IPQ2" s="332"/>
      <c r="IPR2" s="332"/>
      <c r="IPS2" s="332"/>
      <c r="IPT2" s="332"/>
      <c r="IPU2" s="332"/>
      <c r="IPV2" s="332"/>
      <c r="IPW2" s="332"/>
      <c r="IPX2" s="332"/>
      <c r="IPY2" s="332"/>
      <c r="IPZ2" s="332"/>
      <c r="IQA2" s="332"/>
      <c r="IQB2" s="332"/>
      <c r="IQC2" s="331"/>
      <c r="IQD2" s="332"/>
      <c r="IQE2" s="332"/>
      <c r="IQF2" s="332"/>
      <c r="IQG2" s="332"/>
      <c r="IQH2" s="332"/>
      <c r="IQI2" s="332"/>
      <c r="IQJ2" s="332"/>
      <c r="IQK2" s="332"/>
      <c r="IQL2" s="332"/>
      <c r="IQM2" s="332"/>
      <c r="IQN2" s="332"/>
      <c r="IQO2" s="332"/>
      <c r="IQP2" s="332"/>
      <c r="IQQ2" s="332"/>
      <c r="IQR2" s="332"/>
      <c r="IQS2" s="331"/>
      <c r="IQT2" s="332"/>
      <c r="IQU2" s="332"/>
      <c r="IQV2" s="332"/>
      <c r="IQW2" s="332"/>
      <c r="IQX2" s="332"/>
      <c r="IQY2" s="332"/>
      <c r="IQZ2" s="332"/>
      <c r="IRA2" s="332"/>
      <c r="IRB2" s="332"/>
      <c r="IRC2" s="332"/>
      <c r="IRD2" s="332"/>
      <c r="IRE2" s="332"/>
      <c r="IRF2" s="332"/>
      <c r="IRG2" s="332"/>
      <c r="IRH2" s="332"/>
      <c r="IRI2" s="331"/>
      <c r="IRJ2" s="332"/>
      <c r="IRK2" s="332"/>
      <c r="IRL2" s="332"/>
      <c r="IRM2" s="332"/>
      <c r="IRN2" s="332"/>
      <c r="IRO2" s="332"/>
      <c r="IRP2" s="332"/>
      <c r="IRQ2" s="332"/>
      <c r="IRR2" s="332"/>
      <c r="IRS2" s="332"/>
      <c r="IRT2" s="332"/>
      <c r="IRU2" s="332"/>
      <c r="IRV2" s="332"/>
      <c r="IRW2" s="332"/>
      <c r="IRX2" s="332"/>
      <c r="IRY2" s="331"/>
      <c r="IRZ2" s="332"/>
      <c r="ISA2" s="332"/>
      <c r="ISB2" s="332"/>
      <c r="ISC2" s="332"/>
      <c r="ISD2" s="332"/>
      <c r="ISE2" s="332"/>
      <c r="ISF2" s="332"/>
      <c r="ISG2" s="332"/>
      <c r="ISH2" s="332"/>
      <c r="ISI2" s="332"/>
      <c r="ISJ2" s="332"/>
      <c r="ISK2" s="332"/>
      <c r="ISL2" s="332"/>
      <c r="ISM2" s="332"/>
      <c r="ISN2" s="332"/>
      <c r="ISO2" s="331"/>
      <c r="ISP2" s="332"/>
      <c r="ISQ2" s="332"/>
      <c r="ISR2" s="332"/>
      <c r="ISS2" s="332"/>
      <c r="IST2" s="332"/>
      <c r="ISU2" s="332"/>
      <c r="ISV2" s="332"/>
      <c r="ISW2" s="332"/>
      <c r="ISX2" s="332"/>
      <c r="ISY2" s="332"/>
      <c r="ISZ2" s="332"/>
      <c r="ITA2" s="332"/>
      <c r="ITB2" s="332"/>
      <c r="ITC2" s="332"/>
      <c r="ITD2" s="332"/>
      <c r="ITE2" s="331"/>
      <c r="ITF2" s="332"/>
      <c r="ITG2" s="332"/>
      <c r="ITH2" s="332"/>
      <c r="ITI2" s="332"/>
      <c r="ITJ2" s="332"/>
      <c r="ITK2" s="332"/>
      <c r="ITL2" s="332"/>
      <c r="ITM2" s="332"/>
      <c r="ITN2" s="332"/>
      <c r="ITO2" s="332"/>
      <c r="ITP2" s="332"/>
      <c r="ITQ2" s="332"/>
      <c r="ITR2" s="332"/>
      <c r="ITS2" s="332"/>
      <c r="ITT2" s="332"/>
      <c r="ITU2" s="331"/>
      <c r="ITV2" s="332"/>
      <c r="ITW2" s="332"/>
      <c r="ITX2" s="332"/>
      <c r="ITY2" s="332"/>
      <c r="ITZ2" s="332"/>
      <c r="IUA2" s="332"/>
      <c r="IUB2" s="332"/>
      <c r="IUC2" s="332"/>
      <c r="IUD2" s="332"/>
      <c r="IUE2" s="332"/>
      <c r="IUF2" s="332"/>
      <c r="IUG2" s="332"/>
      <c r="IUH2" s="332"/>
      <c r="IUI2" s="332"/>
      <c r="IUJ2" s="332"/>
      <c r="IUK2" s="331"/>
      <c r="IUL2" s="332"/>
      <c r="IUM2" s="332"/>
      <c r="IUN2" s="332"/>
      <c r="IUO2" s="332"/>
      <c r="IUP2" s="332"/>
      <c r="IUQ2" s="332"/>
      <c r="IUR2" s="332"/>
      <c r="IUS2" s="332"/>
      <c r="IUT2" s="332"/>
      <c r="IUU2" s="332"/>
      <c r="IUV2" s="332"/>
      <c r="IUW2" s="332"/>
      <c r="IUX2" s="332"/>
      <c r="IUY2" s="332"/>
      <c r="IUZ2" s="332"/>
      <c r="IVA2" s="331"/>
      <c r="IVB2" s="332"/>
      <c r="IVC2" s="332"/>
      <c r="IVD2" s="332"/>
      <c r="IVE2" s="332"/>
      <c r="IVF2" s="332"/>
      <c r="IVG2" s="332"/>
      <c r="IVH2" s="332"/>
      <c r="IVI2" s="332"/>
      <c r="IVJ2" s="332"/>
      <c r="IVK2" s="332"/>
      <c r="IVL2" s="332"/>
      <c r="IVM2" s="332"/>
      <c r="IVN2" s="332"/>
      <c r="IVO2" s="332"/>
      <c r="IVP2" s="332"/>
      <c r="IVQ2" s="331"/>
      <c r="IVR2" s="332"/>
      <c r="IVS2" s="332"/>
      <c r="IVT2" s="332"/>
      <c r="IVU2" s="332"/>
      <c r="IVV2" s="332"/>
      <c r="IVW2" s="332"/>
      <c r="IVX2" s="332"/>
      <c r="IVY2" s="332"/>
      <c r="IVZ2" s="332"/>
      <c r="IWA2" s="332"/>
      <c r="IWB2" s="332"/>
      <c r="IWC2" s="332"/>
      <c r="IWD2" s="332"/>
      <c r="IWE2" s="332"/>
      <c r="IWF2" s="332"/>
      <c r="IWG2" s="331"/>
      <c r="IWH2" s="332"/>
      <c r="IWI2" s="332"/>
      <c r="IWJ2" s="332"/>
      <c r="IWK2" s="332"/>
      <c r="IWL2" s="332"/>
      <c r="IWM2" s="332"/>
      <c r="IWN2" s="332"/>
      <c r="IWO2" s="332"/>
      <c r="IWP2" s="332"/>
      <c r="IWQ2" s="332"/>
      <c r="IWR2" s="332"/>
      <c r="IWS2" s="332"/>
      <c r="IWT2" s="332"/>
      <c r="IWU2" s="332"/>
      <c r="IWV2" s="332"/>
      <c r="IWW2" s="331"/>
      <c r="IWX2" s="332"/>
      <c r="IWY2" s="332"/>
      <c r="IWZ2" s="332"/>
      <c r="IXA2" s="332"/>
      <c r="IXB2" s="332"/>
      <c r="IXC2" s="332"/>
      <c r="IXD2" s="332"/>
      <c r="IXE2" s="332"/>
      <c r="IXF2" s="332"/>
      <c r="IXG2" s="332"/>
      <c r="IXH2" s="332"/>
      <c r="IXI2" s="332"/>
      <c r="IXJ2" s="332"/>
      <c r="IXK2" s="332"/>
      <c r="IXL2" s="332"/>
      <c r="IXM2" s="331"/>
      <c r="IXN2" s="332"/>
      <c r="IXO2" s="332"/>
      <c r="IXP2" s="332"/>
      <c r="IXQ2" s="332"/>
      <c r="IXR2" s="332"/>
      <c r="IXS2" s="332"/>
      <c r="IXT2" s="332"/>
      <c r="IXU2" s="332"/>
      <c r="IXV2" s="332"/>
      <c r="IXW2" s="332"/>
      <c r="IXX2" s="332"/>
      <c r="IXY2" s="332"/>
      <c r="IXZ2" s="332"/>
      <c r="IYA2" s="332"/>
      <c r="IYB2" s="332"/>
      <c r="IYC2" s="331"/>
      <c r="IYD2" s="332"/>
      <c r="IYE2" s="332"/>
      <c r="IYF2" s="332"/>
      <c r="IYG2" s="332"/>
      <c r="IYH2" s="332"/>
      <c r="IYI2" s="332"/>
      <c r="IYJ2" s="332"/>
      <c r="IYK2" s="332"/>
      <c r="IYL2" s="332"/>
      <c r="IYM2" s="332"/>
      <c r="IYN2" s="332"/>
      <c r="IYO2" s="332"/>
      <c r="IYP2" s="332"/>
      <c r="IYQ2" s="332"/>
      <c r="IYR2" s="332"/>
      <c r="IYS2" s="331"/>
      <c r="IYT2" s="332"/>
      <c r="IYU2" s="332"/>
      <c r="IYV2" s="332"/>
      <c r="IYW2" s="332"/>
      <c r="IYX2" s="332"/>
      <c r="IYY2" s="332"/>
      <c r="IYZ2" s="332"/>
      <c r="IZA2" s="332"/>
      <c r="IZB2" s="332"/>
      <c r="IZC2" s="332"/>
      <c r="IZD2" s="332"/>
      <c r="IZE2" s="332"/>
      <c r="IZF2" s="332"/>
      <c r="IZG2" s="332"/>
      <c r="IZH2" s="332"/>
      <c r="IZI2" s="331"/>
      <c r="IZJ2" s="332"/>
      <c r="IZK2" s="332"/>
      <c r="IZL2" s="332"/>
      <c r="IZM2" s="332"/>
      <c r="IZN2" s="332"/>
      <c r="IZO2" s="332"/>
      <c r="IZP2" s="332"/>
      <c r="IZQ2" s="332"/>
      <c r="IZR2" s="332"/>
      <c r="IZS2" s="332"/>
      <c r="IZT2" s="332"/>
      <c r="IZU2" s="332"/>
      <c r="IZV2" s="332"/>
      <c r="IZW2" s="332"/>
      <c r="IZX2" s="332"/>
      <c r="IZY2" s="331"/>
      <c r="IZZ2" s="332"/>
      <c r="JAA2" s="332"/>
      <c r="JAB2" s="332"/>
      <c r="JAC2" s="332"/>
      <c r="JAD2" s="332"/>
      <c r="JAE2" s="332"/>
      <c r="JAF2" s="332"/>
      <c r="JAG2" s="332"/>
      <c r="JAH2" s="332"/>
      <c r="JAI2" s="332"/>
      <c r="JAJ2" s="332"/>
      <c r="JAK2" s="332"/>
      <c r="JAL2" s="332"/>
      <c r="JAM2" s="332"/>
      <c r="JAN2" s="332"/>
      <c r="JAO2" s="331"/>
      <c r="JAP2" s="332"/>
      <c r="JAQ2" s="332"/>
      <c r="JAR2" s="332"/>
      <c r="JAS2" s="332"/>
      <c r="JAT2" s="332"/>
      <c r="JAU2" s="332"/>
      <c r="JAV2" s="332"/>
      <c r="JAW2" s="332"/>
      <c r="JAX2" s="332"/>
      <c r="JAY2" s="332"/>
      <c r="JAZ2" s="332"/>
      <c r="JBA2" s="332"/>
      <c r="JBB2" s="332"/>
      <c r="JBC2" s="332"/>
      <c r="JBD2" s="332"/>
      <c r="JBE2" s="331"/>
      <c r="JBF2" s="332"/>
      <c r="JBG2" s="332"/>
      <c r="JBH2" s="332"/>
      <c r="JBI2" s="332"/>
      <c r="JBJ2" s="332"/>
      <c r="JBK2" s="332"/>
      <c r="JBL2" s="332"/>
      <c r="JBM2" s="332"/>
      <c r="JBN2" s="332"/>
      <c r="JBO2" s="332"/>
      <c r="JBP2" s="332"/>
      <c r="JBQ2" s="332"/>
      <c r="JBR2" s="332"/>
      <c r="JBS2" s="332"/>
      <c r="JBT2" s="332"/>
      <c r="JBU2" s="331"/>
      <c r="JBV2" s="332"/>
      <c r="JBW2" s="332"/>
      <c r="JBX2" s="332"/>
      <c r="JBY2" s="332"/>
      <c r="JBZ2" s="332"/>
      <c r="JCA2" s="332"/>
      <c r="JCB2" s="332"/>
      <c r="JCC2" s="332"/>
      <c r="JCD2" s="332"/>
      <c r="JCE2" s="332"/>
      <c r="JCF2" s="332"/>
      <c r="JCG2" s="332"/>
      <c r="JCH2" s="332"/>
      <c r="JCI2" s="332"/>
      <c r="JCJ2" s="332"/>
      <c r="JCK2" s="331"/>
      <c r="JCL2" s="332"/>
      <c r="JCM2" s="332"/>
      <c r="JCN2" s="332"/>
      <c r="JCO2" s="332"/>
      <c r="JCP2" s="332"/>
      <c r="JCQ2" s="332"/>
      <c r="JCR2" s="332"/>
      <c r="JCS2" s="332"/>
      <c r="JCT2" s="332"/>
      <c r="JCU2" s="332"/>
      <c r="JCV2" s="332"/>
      <c r="JCW2" s="332"/>
      <c r="JCX2" s="332"/>
      <c r="JCY2" s="332"/>
      <c r="JCZ2" s="332"/>
      <c r="JDA2" s="331"/>
      <c r="JDB2" s="332"/>
      <c r="JDC2" s="332"/>
      <c r="JDD2" s="332"/>
      <c r="JDE2" s="332"/>
      <c r="JDF2" s="332"/>
      <c r="JDG2" s="332"/>
      <c r="JDH2" s="332"/>
      <c r="JDI2" s="332"/>
      <c r="JDJ2" s="332"/>
      <c r="JDK2" s="332"/>
      <c r="JDL2" s="332"/>
      <c r="JDM2" s="332"/>
      <c r="JDN2" s="332"/>
      <c r="JDO2" s="332"/>
      <c r="JDP2" s="332"/>
      <c r="JDQ2" s="331"/>
      <c r="JDR2" s="332"/>
      <c r="JDS2" s="332"/>
      <c r="JDT2" s="332"/>
      <c r="JDU2" s="332"/>
      <c r="JDV2" s="332"/>
      <c r="JDW2" s="332"/>
      <c r="JDX2" s="332"/>
      <c r="JDY2" s="332"/>
      <c r="JDZ2" s="332"/>
      <c r="JEA2" s="332"/>
      <c r="JEB2" s="332"/>
      <c r="JEC2" s="332"/>
      <c r="JED2" s="332"/>
      <c r="JEE2" s="332"/>
      <c r="JEF2" s="332"/>
      <c r="JEG2" s="331"/>
      <c r="JEH2" s="332"/>
      <c r="JEI2" s="332"/>
      <c r="JEJ2" s="332"/>
      <c r="JEK2" s="332"/>
      <c r="JEL2" s="332"/>
      <c r="JEM2" s="332"/>
      <c r="JEN2" s="332"/>
      <c r="JEO2" s="332"/>
      <c r="JEP2" s="332"/>
      <c r="JEQ2" s="332"/>
      <c r="JER2" s="332"/>
      <c r="JES2" s="332"/>
      <c r="JET2" s="332"/>
      <c r="JEU2" s="332"/>
      <c r="JEV2" s="332"/>
      <c r="JEW2" s="331"/>
      <c r="JEX2" s="332"/>
      <c r="JEY2" s="332"/>
      <c r="JEZ2" s="332"/>
      <c r="JFA2" s="332"/>
      <c r="JFB2" s="332"/>
      <c r="JFC2" s="332"/>
      <c r="JFD2" s="332"/>
      <c r="JFE2" s="332"/>
      <c r="JFF2" s="332"/>
      <c r="JFG2" s="332"/>
      <c r="JFH2" s="332"/>
      <c r="JFI2" s="332"/>
      <c r="JFJ2" s="332"/>
      <c r="JFK2" s="332"/>
      <c r="JFL2" s="332"/>
      <c r="JFM2" s="331"/>
      <c r="JFN2" s="332"/>
      <c r="JFO2" s="332"/>
      <c r="JFP2" s="332"/>
      <c r="JFQ2" s="332"/>
      <c r="JFR2" s="332"/>
      <c r="JFS2" s="332"/>
      <c r="JFT2" s="332"/>
      <c r="JFU2" s="332"/>
      <c r="JFV2" s="332"/>
      <c r="JFW2" s="332"/>
      <c r="JFX2" s="332"/>
      <c r="JFY2" s="332"/>
      <c r="JFZ2" s="332"/>
      <c r="JGA2" s="332"/>
      <c r="JGB2" s="332"/>
      <c r="JGC2" s="331"/>
      <c r="JGD2" s="332"/>
      <c r="JGE2" s="332"/>
      <c r="JGF2" s="332"/>
      <c r="JGG2" s="332"/>
      <c r="JGH2" s="332"/>
      <c r="JGI2" s="332"/>
      <c r="JGJ2" s="332"/>
      <c r="JGK2" s="332"/>
      <c r="JGL2" s="332"/>
      <c r="JGM2" s="332"/>
      <c r="JGN2" s="332"/>
      <c r="JGO2" s="332"/>
      <c r="JGP2" s="332"/>
      <c r="JGQ2" s="332"/>
      <c r="JGR2" s="332"/>
      <c r="JGS2" s="331"/>
      <c r="JGT2" s="332"/>
      <c r="JGU2" s="332"/>
      <c r="JGV2" s="332"/>
      <c r="JGW2" s="332"/>
      <c r="JGX2" s="332"/>
      <c r="JGY2" s="332"/>
      <c r="JGZ2" s="332"/>
      <c r="JHA2" s="332"/>
      <c r="JHB2" s="332"/>
      <c r="JHC2" s="332"/>
      <c r="JHD2" s="332"/>
      <c r="JHE2" s="332"/>
      <c r="JHF2" s="332"/>
      <c r="JHG2" s="332"/>
      <c r="JHH2" s="332"/>
      <c r="JHI2" s="331"/>
      <c r="JHJ2" s="332"/>
      <c r="JHK2" s="332"/>
      <c r="JHL2" s="332"/>
      <c r="JHM2" s="332"/>
      <c r="JHN2" s="332"/>
      <c r="JHO2" s="332"/>
      <c r="JHP2" s="332"/>
      <c r="JHQ2" s="332"/>
      <c r="JHR2" s="332"/>
      <c r="JHS2" s="332"/>
      <c r="JHT2" s="332"/>
      <c r="JHU2" s="332"/>
      <c r="JHV2" s="332"/>
      <c r="JHW2" s="332"/>
      <c r="JHX2" s="332"/>
      <c r="JHY2" s="331"/>
      <c r="JHZ2" s="332"/>
      <c r="JIA2" s="332"/>
      <c r="JIB2" s="332"/>
      <c r="JIC2" s="332"/>
      <c r="JID2" s="332"/>
      <c r="JIE2" s="332"/>
      <c r="JIF2" s="332"/>
      <c r="JIG2" s="332"/>
      <c r="JIH2" s="332"/>
      <c r="JII2" s="332"/>
      <c r="JIJ2" s="332"/>
      <c r="JIK2" s="332"/>
      <c r="JIL2" s="332"/>
      <c r="JIM2" s="332"/>
      <c r="JIN2" s="332"/>
      <c r="JIO2" s="331"/>
      <c r="JIP2" s="332"/>
      <c r="JIQ2" s="332"/>
      <c r="JIR2" s="332"/>
      <c r="JIS2" s="332"/>
      <c r="JIT2" s="332"/>
      <c r="JIU2" s="332"/>
      <c r="JIV2" s="332"/>
      <c r="JIW2" s="332"/>
      <c r="JIX2" s="332"/>
      <c r="JIY2" s="332"/>
      <c r="JIZ2" s="332"/>
      <c r="JJA2" s="332"/>
      <c r="JJB2" s="332"/>
      <c r="JJC2" s="332"/>
      <c r="JJD2" s="332"/>
      <c r="JJE2" s="331"/>
      <c r="JJF2" s="332"/>
      <c r="JJG2" s="332"/>
      <c r="JJH2" s="332"/>
      <c r="JJI2" s="332"/>
      <c r="JJJ2" s="332"/>
      <c r="JJK2" s="332"/>
      <c r="JJL2" s="332"/>
      <c r="JJM2" s="332"/>
      <c r="JJN2" s="332"/>
      <c r="JJO2" s="332"/>
      <c r="JJP2" s="332"/>
      <c r="JJQ2" s="332"/>
      <c r="JJR2" s="332"/>
      <c r="JJS2" s="332"/>
      <c r="JJT2" s="332"/>
      <c r="JJU2" s="331"/>
      <c r="JJV2" s="332"/>
      <c r="JJW2" s="332"/>
      <c r="JJX2" s="332"/>
      <c r="JJY2" s="332"/>
      <c r="JJZ2" s="332"/>
      <c r="JKA2" s="332"/>
      <c r="JKB2" s="332"/>
      <c r="JKC2" s="332"/>
      <c r="JKD2" s="332"/>
      <c r="JKE2" s="332"/>
      <c r="JKF2" s="332"/>
      <c r="JKG2" s="332"/>
      <c r="JKH2" s="332"/>
      <c r="JKI2" s="332"/>
      <c r="JKJ2" s="332"/>
      <c r="JKK2" s="331"/>
      <c r="JKL2" s="332"/>
      <c r="JKM2" s="332"/>
      <c r="JKN2" s="332"/>
      <c r="JKO2" s="332"/>
      <c r="JKP2" s="332"/>
      <c r="JKQ2" s="332"/>
      <c r="JKR2" s="332"/>
      <c r="JKS2" s="332"/>
      <c r="JKT2" s="332"/>
      <c r="JKU2" s="332"/>
      <c r="JKV2" s="332"/>
      <c r="JKW2" s="332"/>
      <c r="JKX2" s="332"/>
      <c r="JKY2" s="332"/>
      <c r="JKZ2" s="332"/>
      <c r="JLA2" s="331"/>
      <c r="JLB2" s="332"/>
      <c r="JLC2" s="332"/>
      <c r="JLD2" s="332"/>
      <c r="JLE2" s="332"/>
      <c r="JLF2" s="332"/>
      <c r="JLG2" s="332"/>
      <c r="JLH2" s="332"/>
      <c r="JLI2" s="332"/>
      <c r="JLJ2" s="332"/>
      <c r="JLK2" s="332"/>
      <c r="JLL2" s="332"/>
      <c r="JLM2" s="332"/>
      <c r="JLN2" s="332"/>
      <c r="JLO2" s="332"/>
      <c r="JLP2" s="332"/>
      <c r="JLQ2" s="331"/>
      <c r="JLR2" s="332"/>
      <c r="JLS2" s="332"/>
      <c r="JLT2" s="332"/>
      <c r="JLU2" s="332"/>
      <c r="JLV2" s="332"/>
      <c r="JLW2" s="332"/>
      <c r="JLX2" s="332"/>
      <c r="JLY2" s="332"/>
      <c r="JLZ2" s="332"/>
      <c r="JMA2" s="332"/>
      <c r="JMB2" s="332"/>
      <c r="JMC2" s="332"/>
      <c r="JMD2" s="332"/>
      <c r="JME2" s="332"/>
      <c r="JMF2" s="332"/>
      <c r="JMG2" s="331"/>
      <c r="JMH2" s="332"/>
      <c r="JMI2" s="332"/>
      <c r="JMJ2" s="332"/>
      <c r="JMK2" s="332"/>
      <c r="JML2" s="332"/>
      <c r="JMM2" s="332"/>
      <c r="JMN2" s="332"/>
      <c r="JMO2" s="332"/>
      <c r="JMP2" s="332"/>
      <c r="JMQ2" s="332"/>
      <c r="JMR2" s="332"/>
      <c r="JMS2" s="332"/>
      <c r="JMT2" s="332"/>
      <c r="JMU2" s="332"/>
      <c r="JMV2" s="332"/>
      <c r="JMW2" s="331"/>
      <c r="JMX2" s="332"/>
      <c r="JMY2" s="332"/>
      <c r="JMZ2" s="332"/>
      <c r="JNA2" s="332"/>
      <c r="JNB2" s="332"/>
      <c r="JNC2" s="332"/>
      <c r="JND2" s="332"/>
      <c r="JNE2" s="332"/>
      <c r="JNF2" s="332"/>
      <c r="JNG2" s="332"/>
      <c r="JNH2" s="332"/>
      <c r="JNI2" s="332"/>
      <c r="JNJ2" s="332"/>
      <c r="JNK2" s="332"/>
      <c r="JNL2" s="332"/>
      <c r="JNM2" s="331"/>
      <c r="JNN2" s="332"/>
      <c r="JNO2" s="332"/>
      <c r="JNP2" s="332"/>
      <c r="JNQ2" s="332"/>
      <c r="JNR2" s="332"/>
      <c r="JNS2" s="332"/>
      <c r="JNT2" s="332"/>
      <c r="JNU2" s="332"/>
      <c r="JNV2" s="332"/>
      <c r="JNW2" s="332"/>
      <c r="JNX2" s="332"/>
      <c r="JNY2" s="332"/>
      <c r="JNZ2" s="332"/>
      <c r="JOA2" s="332"/>
      <c r="JOB2" s="332"/>
      <c r="JOC2" s="331"/>
      <c r="JOD2" s="332"/>
      <c r="JOE2" s="332"/>
      <c r="JOF2" s="332"/>
      <c r="JOG2" s="332"/>
      <c r="JOH2" s="332"/>
      <c r="JOI2" s="332"/>
      <c r="JOJ2" s="332"/>
      <c r="JOK2" s="332"/>
      <c r="JOL2" s="332"/>
      <c r="JOM2" s="332"/>
      <c r="JON2" s="332"/>
      <c r="JOO2" s="332"/>
      <c r="JOP2" s="332"/>
      <c r="JOQ2" s="332"/>
      <c r="JOR2" s="332"/>
      <c r="JOS2" s="331"/>
      <c r="JOT2" s="332"/>
      <c r="JOU2" s="332"/>
      <c r="JOV2" s="332"/>
      <c r="JOW2" s="332"/>
      <c r="JOX2" s="332"/>
      <c r="JOY2" s="332"/>
      <c r="JOZ2" s="332"/>
      <c r="JPA2" s="332"/>
      <c r="JPB2" s="332"/>
      <c r="JPC2" s="332"/>
      <c r="JPD2" s="332"/>
      <c r="JPE2" s="332"/>
      <c r="JPF2" s="332"/>
      <c r="JPG2" s="332"/>
      <c r="JPH2" s="332"/>
      <c r="JPI2" s="331"/>
      <c r="JPJ2" s="332"/>
      <c r="JPK2" s="332"/>
      <c r="JPL2" s="332"/>
      <c r="JPM2" s="332"/>
      <c r="JPN2" s="332"/>
      <c r="JPO2" s="332"/>
      <c r="JPP2" s="332"/>
      <c r="JPQ2" s="332"/>
      <c r="JPR2" s="332"/>
      <c r="JPS2" s="332"/>
      <c r="JPT2" s="332"/>
      <c r="JPU2" s="332"/>
      <c r="JPV2" s="332"/>
      <c r="JPW2" s="332"/>
      <c r="JPX2" s="332"/>
      <c r="JPY2" s="331"/>
      <c r="JPZ2" s="332"/>
      <c r="JQA2" s="332"/>
      <c r="JQB2" s="332"/>
      <c r="JQC2" s="332"/>
      <c r="JQD2" s="332"/>
      <c r="JQE2" s="332"/>
      <c r="JQF2" s="332"/>
      <c r="JQG2" s="332"/>
      <c r="JQH2" s="332"/>
      <c r="JQI2" s="332"/>
      <c r="JQJ2" s="332"/>
      <c r="JQK2" s="332"/>
      <c r="JQL2" s="332"/>
      <c r="JQM2" s="332"/>
      <c r="JQN2" s="332"/>
      <c r="JQO2" s="331"/>
      <c r="JQP2" s="332"/>
      <c r="JQQ2" s="332"/>
      <c r="JQR2" s="332"/>
      <c r="JQS2" s="332"/>
      <c r="JQT2" s="332"/>
      <c r="JQU2" s="332"/>
      <c r="JQV2" s="332"/>
      <c r="JQW2" s="332"/>
      <c r="JQX2" s="332"/>
      <c r="JQY2" s="332"/>
      <c r="JQZ2" s="332"/>
      <c r="JRA2" s="332"/>
      <c r="JRB2" s="332"/>
      <c r="JRC2" s="332"/>
      <c r="JRD2" s="332"/>
      <c r="JRE2" s="331"/>
      <c r="JRF2" s="332"/>
      <c r="JRG2" s="332"/>
      <c r="JRH2" s="332"/>
      <c r="JRI2" s="332"/>
      <c r="JRJ2" s="332"/>
      <c r="JRK2" s="332"/>
      <c r="JRL2" s="332"/>
      <c r="JRM2" s="332"/>
      <c r="JRN2" s="332"/>
      <c r="JRO2" s="332"/>
      <c r="JRP2" s="332"/>
      <c r="JRQ2" s="332"/>
      <c r="JRR2" s="332"/>
      <c r="JRS2" s="332"/>
      <c r="JRT2" s="332"/>
      <c r="JRU2" s="331"/>
      <c r="JRV2" s="332"/>
      <c r="JRW2" s="332"/>
      <c r="JRX2" s="332"/>
      <c r="JRY2" s="332"/>
      <c r="JRZ2" s="332"/>
      <c r="JSA2" s="332"/>
      <c r="JSB2" s="332"/>
      <c r="JSC2" s="332"/>
      <c r="JSD2" s="332"/>
      <c r="JSE2" s="332"/>
      <c r="JSF2" s="332"/>
      <c r="JSG2" s="332"/>
      <c r="JSH2" s="332"/>
      <c r="JSI2" s="332"/>
      <c r="JSJ2" s="332"/>
      <c r="JSK2" s="331"/>
      <c r="JSL2" s="332"/>
      <c r="JSM2" s="332"/>
      <c r="JSN2" s="332"/>
      <c r="JSO2" s="332"/>
      <c r="JSP2" s="332"/>
      <c r="JSQ2" s="332"/>
      <c r="JSR2" s="332"/>
      <c r="JSS2" s="332"/>
      <c r="JST2" s="332"/>
      <c r="JSU2" s="332"/>
      <c r="JSV2" s="332"/>
      <c r="JSW2" s="332"/>
      <c r="JSX2" s="332"/>
      <c r="JSY2" s="332"/>
      <c r="JSZ2" s="332"/>
      <c r="JTA2" s="331"/>
      <c r="JTB2" s="332"/>
      <c r="JTC2" s="332"/>
      <c r="JTD2" s="332"/>
      <c r="JTE2" s="332"/>
      <c r="JTF2" s="332"/>
      <c r="JTG2" s="332"/>
      <c r="JTH2" s="332"/>
      <c r="JTI2" s="332"/>
      <c r="JTJ2" s="332"/>
      <c r="JTK2" s="332"/>
      <c r="JTL2" s="332"/>
      <c r="JTM2" s="332"/>
      <c r="JTN2" s="332"/>
      <c r="JTO2" s="332"/>
      <c r="JTP2" s="332"/>
      <c r="JTQ2" s="331"/>
      <c r="JTR2" s="332"/>
      <c r="JTS2" s="332"/>
      <c r="JTT2" s="332"/>
      <c r="JTU2" s="332"/>
      <c r="JTV2" s="332"/>
      <c r="JTW2" s="332"/>
      <c r="JTX2" s="332"/>
      <c r="JTY2" s="332"/>
      <c r="JTZ2" s="332"/>
      <c r="JUA2" s="332"/>
      <c r="JUB2" s="332"/>
      <c r="JUC2" s="332"/>
      <c r="JUD2" s="332"/>
      <c r="JUE2" s="332"/>
      <c r="JUF2" s="332"/>
      <c r="JUG2" s="331"/>
      <c r="JUH2" s="332"/>
      <c r="JUI2" s="332"/>
      <c r="JUJ2" s="332"/>
      <c r="JUK2" s="332"/>
      <c r="JUL2" s="332"/>
      <c r="JUM2" s="332"/>
      <c r="JUN2" s="332"/>
      <c r="JUO2" s="332"/>
      <c r="JUP2" s="332"/>
      <c r="JUQ2" s="332"/>
      <c r="JUR2" s="332"/>
      <c r="JUS2" s="332"/>
      <c r="JUT2" s="332"/>
      <c r="JUU2" s="332"/>
      <c r="JUV2" s="332"/>
      <c r="JUW2" s="331"/>
      <c r="JUX2" s="332"/>
      <c r="JUY2" s="332"/>
      <c r="JUZ2" s="332"/>
      <c r="JVA2" s="332"/>
      <c r="JVB2" s="332"/>
      <c r="JVC2" s="332"/>
      <c r="JVD2" s="332"/>
      <c r="JVE2" s="332"/>
      <c r="JVF2" s="332"/>
      <c r="JVG2" s="332"/>
      <c r="JVH2" s="332"/>
      <c r="JVI2" s="332"/>
      <c r="JVJ2" s="332"/>
      <c r="JVK2" s="332"/>
      <c r="JVL2" s="332"/>
      <c r="JVM2" s="331"/>
      <c r="JVN2" s="332"/>
      <c r="JVO2" s="332"/>
      <c r="JVP2" s="332"/>
      <c r="JVQ2" s="332"/>
      <c r="JVR2" s="332"/>
      <c r="JVS2" s="332"/>
      <c r="JVT2" s="332"/>
      <c r="JVU2" s="332"/>
      <c r="JVV2" s="332"/>
      <c r="JVW2" s="332"/>
      <c r="JVX2" s="332"/>
      <c r="JVY2" s="332"/>
      <c r="JVZ2" s="332"/>
      <c r="JWA2" s="332"/>
      <c r="JWB2" s="332"/>
      <c r="JWC2" s="331"/>
      <c r="JWD2" s="332"/>
      <c r="JWE2" s="332"/>
      <c r="JWF2" s="332"/>
      <c r="JWG2" s="332"/>
      <c r="JWH2" s="332"/>
      <c r="JWI2" s="332"/>
      <c r="JWJ2" s="332"/>
      <c r="JWK2" s="332"/>
      <c r="JWL2" s="332"/>
      <c r="JWM2" s="332"/>
      <c r="JWN2" s="332"/>
      <c r="JWO2" s="332"/>
      <c r="JWP2" s="332"/>
      <c r="JWQ2" s="332"/>
      <c r="JWR2" s="332"/>
      <c r="JWS2" s="331"/>
      <c r="JWT2" s="332"/>
      <c r="JWU2" s="332"/>
      <c r="JWV2" s="332"/>
      <c r="JWW2" s="332"/>
      <c r="JWX2" s="332"/>
      <c r="JWY2" s="332"/>
      <c r="JWZ2" s="332"/>
      <c r="JXA2" s="332"/>
      <c r="JXB2" s="332"/>
      <c r="JXC2" s="332"/>
      <c r="JXD2" s="332"/>
      <c r="JXE2" s="332"/>
      <c r="JXF2" s="332"/>
      <c r="JXG2" s="332"/>
      <c r="JXH2" s="332"/>
      <c r="JXI2" s="331"/>
      <c r="JXJ2" s="332"/>
      <c r="JXK2" s="332"/>
      <c r="JXL2" s="332"/>
      <c r="JXM2" s="332"/>
      <c r="JXN2" s="332"/>
      <c r="JXO2" s="332"/>
      <c r="JXP2" s="332"/>
      <c r="JXQ2" s="332"/>
      <c r="JXR2" s="332"/>
      <c r="JXS2" s="332"/>
      <c r="JXT2" s="332"/>
      <c r="JXU2" s="332"/>
      <c r="JXV2" s="332"/>
      <c r="JXW2" s="332"/>
      <c r="JXX2" s="332"/>
      <c r="JXY2" s="331"/>
      <c r="JXZ2" s="332"/>
      <c r="JYA2" s="332"/>
      <c r="JYB2" s="332"/>
      <c r="JYC2" s="332"/>
      <c r="JYD2" s="332"/>
      <c r="JYE2" s="332"/>
      <c r="JYF2" s="332"/>
      <c r="JYG2" s="332"/>
      <c r="JYH2" s="332"/>
      <c r="JYI2" s="332"/>
      <c r="JYJ2" s="332"/>
      <c r="JYK2" s="332"/>
      <c r="JYL2" s="332"/>
      <c r="JYM2" s="332"/>
      <c r="JYN2" s="332"/>
      <c r="JYO2" s="331"/>
      <c r="JYP2" s="332"/>
      <c r="JYQ2" s="332"/>
      <c r="JYR2" s="332"/>
      <c r="JYS2" s="332"/>
      <c r="JYT2" s="332"/>
      <c r="JYU2" s="332"/>
      <c r="JYV2" s="332"/>
      <c r="JYW2" s="332"/>
      <c r="JYX2" s="332"/>
      <c r="JYY2" s="332"/>
      <c r="JYZ2" s="332"/>
      <c r="JZA2" s="332"/>
      <c r="JZB2" s="332"/>
      <c r="JZC2" s="332"/>
      <c r="JZD2" s="332"/>
      <c r="JZE2" s="331"/>
      <c r="JZF2" s="332"/>
      <c r="JZG2" s="332"/>
      <c r="JZH2" s="332"/>
      <c r="JZI2" s="332"/>
      <c r="JZJ2" s="332"/>
      <c r="JZK2" s="332"/>
      <c r="JZL2" s="332"/>
      <c r="JZM2" s="332"/>
      <c r="JZN2" s="332"/>
      <c r="JZO2" s="332"/>
      <c r="JZP2" s="332"/>
      <c r="JZQ2" s="332"/>
      <c r="JZR2" s="332"/>
      <c r="JZS2" s="332"/>
      <c r="JZT2" s="332"/>
      <c r="JZU2" s="331"/>
      <c r="JZV2" s="332"/>
      <c r="JZW2" s="332"/>
      <c r="JZX2" s="332"/>
      <c r="JZY2" s="332"/>
      <c r="JZZ2" s="332"/>
      <c r="KAA2" s="332"/>
      <c r="KAB2" s="332"/>
      <c r="KAC2" s="332"/>
      <c r="KAD2" s="332"/>
      <c r="KAE2" s="332"/>
      <c r="KAF2" s="332"/>
      <c r="KAG2" s="332"/>
      <c r="KAH2" s="332"/>
      <c r="KAI2" s="332"/>
      <c r="KAJ2" s="332"/>
      <c r="KAK2" s="331"/>
      <c r="KAL2" s="332"/>
      <c r="KAM2" s="332"/>
      <c r="KAN2" s="332"/>
      <c r="KAO2" s="332"/>
      <c r="KAP2" s="332"/>
      <c r="KAQ2" s="332"/>
      <c r="KAR2" s="332"/>
      <c r="KAS2" s="332"/>
      <c r="KAT2" s="332"/>
      <c r="KAU2" s="332"/>
      <c r="KAV2" s="332"/>
      <c r="KAW2" s="332"/>
      <c r="KAX2" s="332"/>
      <c r="KAY2" s="332"/>
      <c r="KAZ2" s="332"/>
      <c r="KBA2" s="331"/>
      <c r="KBB2" s="332"/>
      <c r="KBC2" s="332"/>
      <c r="KBD2" s="332"/>
      <c r="KBE2" s="332"/>
      <c r="KBF2" s="332"/>
      <c r="KBG2" s="332"/>
      <c r="KBH2" s="332"/>
      <c r="KBI2" s="332"/>
      <c r="KBJ2" s="332"/>
      <c r="KBK2" s="332"/>
      <c r="KBL2" s="332"/>
      <c r="KBM2" s="332"/>
      <c r="KBN2" s="332"/>
      <c r="KBO2" s="332"/>
      <c r="KBP2" s="332"/>
      <c r="KBQ2" s="331"/>
      <c r="KBR2" s="332"/>
      <c r="KBS2" s="332"/>
      <c r="KBT2" s="332"/>
      <c r="KBU2" s="332"/>
      <c r="KBV2" s="332"/>
      <c r="KBW2" s="332"/>
      <c r="KBX2" s="332"/>
      <c r="KBY2" s="332"/>
      <c r="KBZ2" s="332"/>
      <c r="KCA2" s="332"/>
      <c r="KCB2" s="332"/>
      <c r="KCC2" s="332"/>
      <c r="KCD2" s="332"/>
      <c r="KCE2" s="332"/>
      <c r="KCF2" s="332"/>
      <c r="KCG2" s="331"/>
      <c r="KCH2" s="332"/>
      <c r="KCI2" s="332"/>
      <c r="KCJ2" s="332"/>
      <c r="KCK2" s="332"/>
      <c r="KCL2" s="332"/>
      <c r="KCM2" s="332"/>
      <c r="KCN2" s="332"/>
      <c r="KCO2" s="332"/>
      <c r="KCP2" s="332"/>
      <c r="KCQ2" s="332"/>
      <c r="KCR2" s="332"/>
      <c r="KCS2" s="332"/>
      <c r="KCT2" s="332"/>
      <c r="KCU2" s="332"/>
      <c r="KCV2" s="332"/>
      <c r="KCW2" s="331"/>
      <c r="KCX2" s="332"/>
      <c r="KCY2" s="332"/>
      <c r="KCZ2" s="332"/>
      <c r="KDA2" s="332"/>
      <c r="KDB2" s="332"/>
      <c r="KDC2" s="332"/>
      <c r="KDD2" s="332"/>
      <c r="KDE2" s="332"/>
      <c r="KDF2" s="332"/>
      <c r="KDG2" s="332"/>
      <c r="KDH2" s="332"/>
      <c r="KDI2" s="332"/>
      <c r="KDJ2" s="332"/>
      <c r="KDK2" s="332"/>
      <c r="KDL2" s="332"/>
      <c r="KDM2" s="331"/>
      <c r="KDN2" s="332"/>
      <c r="KDO2" s="332"/>
      <c r="KDP2" s="332"/>
      <c r="KDQ2" s="332"/>
      <c r="KDR2" s="332"/>
      <c r="KDS2" s="332"/>
      <c r="KDT2" s="332"/>
      <c r="KDU2" s="332"/>
      <c r="KDV2" s="332"/>
      <c r="KDW2" s="332"/>
      <c r="KDX2" s="332"/>
      <c r="KDY2" s="332"/>
      <c r="KDZ2" s="332"/>
      <c r="KEA2" s="332"/>
      <c r="KEB2" s="332"/>
      <c r="KEC2" s="331"/>
      <c r="KED2" s="332"/>
      <c r="KEE2" s="332"/>
      <c r="KEF2" s="332"/>
      <c r="KEG2" s="332"/>
      <c r="KEH2" s="332"/>
      <c r="KEI2" s="332"/>
      <c r="KEJ2" s="332"/>
      <c r="KEK2" s="332"/>
      <c r="KEL2" s="332"/>
      <c r="KEM2" s="332"/>
      <c r="KEN2" s="332"/>
      <c r="KEO2" s="332"/>
      <c r="KEP2" s="332"/>
      <c r="KEQ2" s="332"/>
      <c r="KER2" s="332"/>
      <c r="KES2" s="331"/>
      <c r="KET2" s="332"/>
      <c r="KEU2" s="332"/>
      <c r="KEV2" s="332"/>
      <c r="KEW2" s="332"/>
      <c r="KEX2" s="332"/>
      <c r="KEY2" s="332"/>
      <c r="KEZ2" s="332"/>
      <c r="KFA2" s="332"/>
      <c r="KFB2" s="332"/>
      <c r="KFC2" s="332"/>
      <c r="KFD2" s="332"/>
      <c r="KFE2" s="332"/>
      <c r="KFF2" s="332"/>
      <c r="KFG2" s="332"/>
      <c r="KFH2" s="332"/>
      <c r="KFI2" s="331"/>
      <c r="KFJ2" s="332"/>
      <c r="KFK2" s="332"/>
      <c r="KFL2" s="332"/>
      <c r="KFM2" s="332"/>
      <c r="KFN2" s="332"/>
      <c r="KFO2" s="332"/>
      <c r="KFP2" s="332"/>
      <c r="KFQ2" s="332"/>
      <c r="KFR2" s="332"/>
      <c r="KFS2" s="332"/>
      <c r="KFT2" s="332"/>
      <c r="KFU2" s="332"/>
      <c r="KFV2" s="332"/>
      <c r="KFW2" s="332"/>
      <c r="KFX2" s="332"/>
      <c r="KFY2" s="331"/>
      <c r="KFZ2" s="332"/>
      <c r="KGA2" s="332"/>
      <c r="KGB2" s="332"/>
      <c r="KGC2" s="332"/>
      <c r="KGD2" s="332"/>
      <c r="KGE2" s="332"/>
      <c r="KGF2" s="332"/>
      <c r="KGG2" s="332"/>
      <c r="KGH2" s="332"/>
      <c r="KGI2" s="332"/>
      <c r="KGJ2" s="332"/>
      <c r="KGK2" s="332"/>
      <c r="KGL2" s="332"/>
      <c r="KGM2" s="332"/>
      <c r="KGN2" s="332"/>
      <c r="KGO2" s="331"/>
      <c r="KGP2" s="332"/>
      <c r="KGQ2" s="332"/>
      <c r="KGR2" s="332"/>
      <c r="KGS2" s="332"/>
      <c r="KGT2" s="332"/>
      <c r="KGU2" s="332"/>
      <c r="KGV2" s="332"/>
      <c r="KGW2" s="332"/>
      <c r="KGX2" s="332"/>
      <c r="KGY2" s="332"/>
      <c r="KGZ2" s="332"/>
      <c r="KHA2" s="332"/>
      <c r="KHB2" s="332"/>
      <c r="KHC2" s="332"/>
      <c r="KHD2" s="332"/>
      <c r="KHE2" s="331"/>
      <c r="KHF2" s="332"/>
      <c r="KHG2" s="332"/>
      <c r="KHH2" s="332"/>
      <c r="KHI2" s="332"/>
      <c r="KHJ2" s="332"/>
      <c r="KHK2" s="332"/>
      <c r="KHL2" s="332"/>
      <c r="KHM2" s="332"/>
      <c r="KHN2" s="332"/>
      <c r="KHO2" s="332"/>
      <c r="KHP2" s="332"/>
      <c r="KHQ2" s="332"/>
      <c r="KHR2" s="332"/>
      <c r="KHS2" s="332"/>
      <c r="KHT2" s="332"/>
      <c r="KHU2" s="331"/>
      <c r="KHV2" s="332"/>
      <c r="KHW2" s="332"/>
      <c r="KHX2" s="332"/>
      <c r="KHY2" s="332"/>
      <c r="KHZ2" s="332"/>
      <c r="KIA2" s="332"/>
      <c r="KIB2" s="332"/>
      <c r="KIC2" s="332"/>
      <c r="KID2" s="332"/>
      <c r="KIE2" s="332"/>
      <c r="KIF2" s="332"/>
      <c r="KIG2" s="332"/>
      <c r="KIH2" s="332"/>
      <c r="KII2" s="332"/>
      <c r="KIJ2" s="332"/>
      <c r="KIK2" s="331"/>
      <c r="KIL2" s="332"/>
      <c r="KIM2" s="332"/>
      <c r="KIN2" s="332"/>
      <c r="KIO2" s="332"/>
      <c r="KIP2" s="332"/>
      <c r="KIQ2" s="332"/>
      <c r="KIR2" s="332"/>
      <c r="KIS2" s="332"/>
      <c r="KIT2" s="332"/>
      <c r="KIU2" s="332"/>
      <c r="KIV2" s="332"/>
      <c r="KIW2" s="332"/>
      <c r="KIX2" s="332"/>
      <c r="KIY2" s="332"/>
      <c r="KIZ2" s="332"/>
      <c r="KJA2" s="331"/>
      <c r="KJB2" s="332"/>
      <c r="KJC2" s="332"/>
      <c r="KJD2" s="332"/>
      <c r="KJE2" s="332"/>
      <c r="KJF2" s="332"/>
      <c r="KJG2" s="332"/>
      <c r="KJH2" s="332"/>
      <c r="KJI2" s="332"/>
      <c r="KJJ2" s="332"/>
      <c r="KJK2" s="332"/>
      <c r="KJL2" s="332"/>
      <c r="KJM2" s="332"/>
      <c r="KJN2" s="332"/>
      <c r="KJO2" s="332"/>
      <c r="KJP2" s="332"/>
      <c r="KJQ2" s="331"/>
      <c r="KJR2" s="332"/>
      <c r="KJS2" s="332"/>
      <c r="KJT2" s="332"/>
      <c r="KJU2" s="332"/>
      <c r="KJV2" s="332"/>
      <c r="KJW2" s="332"/>
      <c r="KJX2" s="332"/>
      <c r="KJY2" s="332"/>
      <c r="KJZ2" s="332"/>
      <c r="KKA2" s="332"/>
      <c r="KKB2" s="332"/>
      <c r="KKC2" s="332"/>
      <c r="KKD2" s="332"/>
      <c r="KKE2" s="332"/>
      <c r="KKF2" s="332"/>
      <c r="KKG2" s="331"/>
      <c r="KKH2" s="332"/>
      <c r="KKI2" s="332"/>
      <c r="KKJ2" s="332"/>
      <c r="KKK2" s="332"/>
      <c r="KKL2" s="332"/>
      <c r="KKM2" s="332"/>
      <c r="KKN2" s="332"/>
      <c r="KKO2" s="332"/>
      <c r="KKP2" s="332"/>
      <c r="KKQ2" s="332"/>
      <c r="KKR2" s="332"/>
      <c r="KKS2" s="332"/>
      <c r="KKT2" s="332"/>
      <c r="KKU2" s="332"/>
      <c r="KKV2" s="332"/>
      <c r="KKW2" s="331"/>
      <c r="KKX2" s="332"/>
      <c r="KKY2" s="332"/>
      <c r="KKZ2" s="332"/>
      <c r="KLA2" s="332"/>
      <c r="KLB2" s="332"/>
      <c r="KLC2" s="332"/>
      <c r="KLD2" s="332"/>
      <c r="KLE2" s="332"/>
      <c r="KLF2" s="332"/>
      <c r="KLG2" s="332"/>
      <c r="KLH2" s="332"/>
      <c r="KLI2" s="332"/>
      <c r="KLJ2" s="332"/>
      <c r="KLK2" s="332"/>
      <c r="KLL2" s="332"/>
      <c r="KLM2" s="331"/>
      <c r="KLN2" s="332"/>
      <c r="KLO2" s="332"/>
      <c r="KLP2" s="332"/>
      <c r="KLQ2" s="332"/>
      <c r="KLR2" s="332"/>
      <c r="KLS2" s="332"/>
      <c r="KLT2" s="332"/>
      <c r="KLU2" s="332"/>
      <c r="KLV2" s="332"/>
      <c r="KLW2" s="332"/>
      <c r="KLX2" s="332"/>
      <c r="KLY2" s="332"/>
      <c r="KLZ2" s="332"/>
      <c r="KMA2" s="332"/>
      <c r="KMB2" s="332"/>
      <c r="KMC2" s="331"/>
      <c r="KMD2" s="332"/>
      <c r="KME2" s="332"/>
      <c r="KMF2" s="332"/>
      <c r="KMG2" s="332"/>
      <c r="KMH2" s="332"/>
      <c r="KMI2" s="332"/>
      <c r="KMJ2" s="332"/>
      <c r="KMK2" s="332"/>
      <c r="KML2" s="332"/>
      <c r="KMM2" s="332"/>
      <c r="KMN2" s="332"/>
      <c r="KMO2" s="332"/>
      <c r="KMP2" s="332"/>
      <c r="KMQ2" s="332"/>
      <c r="KMR2" s="332"/>
      <c r="KMS2" s="331"/>
      <c r="KMT2" s="332"/>
      <c r="KMU2" s="332"/>
      <c r="KMV2" s="332"/>
      <c r="KMW2" s="332"/>
      <c r="KMX2" s="332"/>
      <c r="KMY2" s="332"/>
      <c r="KMZ2" s="332"/>
      <c r="KNA2" s="332"/>
      <c r="KNB2" s="332"/>
      <c r="KNC2" s="332"/>
      <c r="KND2" s="332"/>
      <c r="KNE2" s="332"/>
      <c r="KNF2" s="332"/>
      <c r="KNG2" s="332"/>
      <c r="KNH2" s="332"/>
      <c r="KNI2" s="331"/>
      <c r="KNJ2" s="332"/>
      <c r="KNK2" s="332"/>
      <c r="KNL2" s="332"/>
      <c r="KNM2" s="332"/>
      <c r="KNN2" s="332"/>
      <c r="KNO2" s="332"/>
      <c r="KNP2" s="332"/>
      <c r="KNQ2" s="332"/>
      <c r="KNR2" s="332"/>
      <c r="KNS2" s="332"/>
      <c r="KNT2" s="332"/>
      <c r="KNU2" s="332"/>
      <c r="KNV2" s="332"/>
      <c r="KNW2" s="332"/>
      <c r="KNX2" s="332"/>
      <c r="KNY2" s="331"/>
      <c r="KNZ2" s="332"/>
      <c r="KOA2" s="332"/>
      <c r="KOB2" s="332"/>
      <c r="KOC2" s="332"/>
      <c r="KOD2" s="332"/>
      <c r="KOE2" s="332"/>
      <c r="KOF2" s="332"/>
      <c r="KOG2" s="332"/>
      <c r="KOH2" s="332"/>
      <c r="KOI2" s="332"/>
      <c r="KOJ2" s="332"/>
      <c r="KOK2" s="332"/>
      <c r="KOL2" s="332"/>
      <c r="KOM2" s="332"/>
      <c r="KON2" s="332"/>
      <c r="KOO2" s="331"/>
      <c r="KOP2" s="332"/>
      <c r="KOQ2" s="332"/>
      <c r="KOR2" s="332"/>
      <c r="KOS2" s="332"/>
      <c r="KOT2" s="332"/>
      <c r="KOU2" s="332"/>
      <c r="KOV2" s="332"/>
      <c r="KOW2" s="332"/>
      <c r="KOX2" s="332"/>
      <c r="KOY2" s="332"/>
      <c r="KOZ2" s="332"/>
      <c r="KPA2" s="332"/>
      <c r="KPB2" s="332"/>
      <c r="KPC2" s="332"/>
      <c r="KPD2" s="332"/>
      <c r="KPE2" s="331"/>
      <c r="KPF2" s="332"/>
      <c r="KPG2" s="332"/>
      <c r="KPH2" s="332"/>
      <c r="KPI2" s="332"/>
      <c r="KPJ2" s="332"/>
      <c r="KPK2" s="332"/>
      <c r="KPL2" s="332"/>
      <c r="KPM2" s="332"/>
      <c r="KPN2" s="332"/>
      <c r="KPO2" s="332"/>
      <c r="KPP2" s="332"/>
      <c r="KPQ2" s="332"/>
      <c r="KPR2" s="332"/>
      <c r="KPS2" s="332"/>
      <c r="KPT2" s="332"/>
      <c r="KPU2" s="331"/>
      <c r="KPV2" s="332"/>
      <c r="KPW2" s="332"/>
      <c r="KPX2" s="332"/>
      <c r="KPY2" s="332"/>
      <c r="KPZ2" s="332"/>
      <c r="KQA2" s="332"/>
      <c r="KQB2" s="332"/>
      <c r="KQC2" s="332"/>
      <c r="KQD2" s="332"/>
      <c r="KQE2" s="332"/>
      <c r="KQF2" s="332"/>
      <c r="KQG2" s="332"/>
      <c r="KQH2" s="332"/>
      <c r="KQI2" s="332"/>
      <c r="KQJ2" s="332"/>
      <c r="KQK2" s="331"/>
      <c r="KQL2" s="332"/>
      <c r="KQM2" s="332"/>
      <c r="KQN2" s="332"/>
      <c r="KQO2" s="332"/>
      <c r="KQP2" s="332"/>
      <c r="KQQ2" s="332"/>
      <c r="KQR2" s="332"/>
      <c r="KQS2" s="332"/>
      <c r="KQT2" s="332"/>
      <c r="KQU2" s="332"/>
      <c r="KQV2" s="332"/>
      <c r="KQW2" s="332"/>
      <c r="KQX2" s="332"/>
      <c r="KQY2" s="332"/>
      <c r="KQZ2" s="332"/>
      <c r="KRA2" s="331"/>
      <c r="KRB2" s="332"/>
      <c r="KRC2" s="332"/>
      <c r="KRD2" s="332"/>
      <c r="KRE2" s="332"/>
      <c r="KRF2" s="332"/>
      <c r="KRG2" s="332"/>
      <c r="KRH2" s="332"/>
      <c r="KRI2" s="332"/>
      <c r="KRJ2" s="332"/>
      <c r="KRK2" s="332"/>
      <c r="KRL2" s="332"/>
      <c r="KRM2" s="332"/>
      <c r="KRN2" s="332"/>
      <c r="KRO2" s="332"/>
      <c r="KRP2" s="332"/>
      <c r="KRQ2" s="331"/>
      <c r="KRR2" s="332"/>
      <c r="KRS2" s="332"/>
      <c r="KRT2" s="332"/>
      <c r="KRU2" s="332"/>
      <c r="KRV2" s="332"/>
      <c r="KRW2" s="332"/>
      <c r="KRX2" s="332"/>
      <c r="KRY2" s="332"/>
      <c r="KRZ2" s="332"/>
      <c r="KSA2" s="332"/>
      <c r="KSB2" s="332"/>
      <c r="KSC2" s="332"/>
      <c r="KSD2" s="332"/>
      <c r="KSE2" s="332"/>
      <c r="KSF2" s="332"/>
      <c r="KSG2" s="331"/>
      <c r="KSH2" s="332"/>
      <c r="KSI2" s="332"/>
      <c r="KSJ2" s="332"/>
      <c r="KSK2" s="332"/>
      <c r="KSL2" s="332"/>
      <c r="KSM2" s="332"/>
      <c r="KSN2" s="332"/>
      <c r="KSO2" s="332"/>
      <c r="KSP2" s="332"/>
      <c r="KSQ2" s="332"/>
      <c r="KSR2" s="332"/>
      <c r="KSS2" s="332"/>
      <c r="KST2" s="332"/>
      <c r="KSU2" s="332"/>
      <c r="KSV2" s="332"/>
      <c r="KSW2" s="331"/>
      <c r="KSX2" s="332"/>
      <c r="KSY2" s="332"/>
      <c r="KSZ2" s="332"/>
      <c r="KTA2" s="332"/>
      <c r="KTB2" s="332"/>
      <c r="KTC2" s="332"/>
      <c r="KTD2" s="332"/>
      <c r="KTE2" s="332"/>
      <c r="KTF2" s="332"/>
      <c r="KTG2" s="332"/>
      <c r="KTH2" s="332"/>
      <c r="KTI2" s="332"/>
      <c r="KTJ2" s="332"/>
      <c r="KTK2" s="332"/>
      <c r="KTL2" s="332"/>
      <c r="KTM2" s="331"/>
      <c r="KTN2" s="332"/>
      <c r="KTO2" s="332"/>
      <c r="KTP2" s="332"/>
      <c r="KTQ2" s="332"/>
      <c r="KTR2" s="332"/>
      <c r="KTS2" s="332"/>
      <c r="KTT2" s="332"/>
      <c r="KTU2" s="332"/>
      <c r="KTV2" s="332"/>
      <c r="KTW2" s="332"/>
      <c r="KTX2" s="332"/>
      <c r="KTY2" s="332"/>
      <c r="KTZ2" s="332"/>
      <c r="KUA2" s="332"/>
      <c r="KUB2" s="332"/>
      <c r="KUC2" s="331"/>
      <c r="KUD2" s="332"/>
      <c r="KUE2" s="332"/>
      <c r="KUF2" s="332"/>
      <c r="KUG2" s="332"/>
      <c r="KUH2" s="332"/>
      <c r="KUI2" s="332"/>
      <c r="KUJ2" s="332"/>
      <c r="KUK2" s="332"/>
      <c r="KUL2" s="332"/>
      <c r="KUM2" s="332"/>
      <c r="KUN2" s="332"/>
      <c r="KUO2" s="332"/>
      <c r="KUP2" s="332"/>
      <c r="KUQ2" s="332"/>
      <c r="KUR2" s="332"/>
      <c r="KUS2" s="331"/>
      <c r="KUT2" s="332"/>
      <c r="KUU2" s="332"/>
      <c r="KUV2" s="332"/>
      <c r="KUW2" s="332"/>
      <c r="KUX2" s="332"/>
      <c r="KUY2" s="332"/>
      <c r="KUZ2" s="332"/>
      <c r="KVA2" s="332"/>
      <c r="KVB2" s="332"/>
      <c r="KVC2" s="332"/>
      <c r="KVD2" s="332"/>
      <c r="KVE2" s="332"/>
      <c r="KVF2" s="332"/>
      <c r="KVG2" s="332"/>
      <c r="KVH2" s="332"/>
      <c r="KVI2" s="331"/>
      <c r="KVJ2" s="332"/>
      <c r="KVK2" s="332"/>
      <c r="KVL2" s="332"/>
      <c r="KVM2" s="332"/>
      <c r="KVN2" s="332"/>
      <c r="KVO2" s="332"/>
      <c r="KVP2" s="332"/>
      <c r="KVQ2" s="332"/>
      <c r="KVR2" s="332"/>
      <c r="KVS2" s="332"/>
      <c r="KVT2" s="332"/>
      <c r="KVU2" s="332"/>
      <c r="KVV2" s="332"/>
      <c r="KVW2" s="332"/>
      <c r="KVX2" s="332"/>
      <c r="KVY2" s="331"/>
      <c r="KVZ2" s="332"/>
      <c r="KWA2" s="332"/>
      <c r="KWB2" s="332"/>
      <c r="KWC2" s="332"/>
      <c r="KWD2" s="332"/>
      <c r="KWE2" s="332"/>
      <c r="KWF2" s="332"/>
      <c r="KWG2" s="332"/>
      <c r="KWH2" s="332"/>
      <c r="KWI2" s="332"/>
      <c r="KWJ2" s="332"/>
      <c r="KWK2" s="332"/>
      <c r="KWL2" s="332"/>
      <c r="KWM2" s="332"/>
      <c r="KWN2" s="332"/>
      <c r="KWO2" s="331"/>
      <c r="KWP2" s="332"/>
      <c r="KWQ2" s="332"/>
      <c r="KWR2" s="332"/>
      <c r="KWS2" s="332"/>
      <c r="KWT2" s="332"/>
      <c r="KWU2" s="332"/>
      <c r="KWV2" s="332"/>
      <c r="KWW2" s="332"/>
      <c r="KWX2" s="332"/>
      <c r="KWY2" s="332"/>
      <c r="KWZ2" s="332"/>
      <c r="KXA2" s="332"/>
      <c r="KXB2" s="332"/>
      <c r="KXC2" s="332"/>
      <c r="KXD2" s="332"/>
      <c r="KXE2" s="331"/>
      <c r="KXF2" s="332"/>
      <c r="KXG2" s="332"/>
      <c r="KXH2" s="332"/>
      <c r="KXI2" s="332"/>
      <c r="KXJ2" s="332"/>
      <c r="KXK2" s="332"/>
      <c r="KXL2" s="332"/>
      <c r="KXM2" s="332"/>
      <c r="KXN2" s="332"/>
      <c r="KXO2" s="332"/>
      <c r="KXP2" s="332"/>
      <c r="KXQ2" s="332"/>
      <c r="KXR2" s="332"/>
      <c r="KXS2" s="332"/>
      <c r="KXT2" s="332"/>
      <c r="KXU2" s="331"/>
      <c r="KXV2" s="332"/>
      <c r="KXW2" s="332"/>
      <c r="KXX2" s="332"/>
      <c r="KXY2" s="332"/>
      <c r="KXZ2" s="332"/>
      <c r="KYA2" s="332"/>
      <c r="KYB2" s="332"/>
      <c r="KYC2" s="332"/>
      <c r="KYD2" s="332"/>
      <c r="KYE2" s="332"/>
      <c r="KYF2" s="332"/>
      <c r="KYG2" s="332"/>
      <c r="KYH2" s="332"/>
      <c r="KYI2" s="332"/>
      <c r="KYJ2" s="332"/>
      <c r="KYK2" s="331"/>
      <c r="KYL2" s="332"/>
      <c r="KYM2" s="332"/>
      <c r="KYN2" s="332"/>
      <c r="KYO2" s="332"/>
      <c r="KYP2" s="332"/>
      <c r="KYQ2" s="332"/>
      <c r="KYR2" s="332"/>
      <c r="KYS2" s="332"/>
      <c r="KYT2" s="332"/>
      <c r="KYU2" s="332"/>
      <c r="KYV2" s="332"/>
      <c r="KYW2" s="332"/>
      <c r="KYX2" s="332"/>
      <c r="KYY2" s="332"/>
      <c r="KYZ2" s="332"/>
      <c r="KZA2" s="331"/>
      <c r="KZB2" s="332"/>
      <c r="KZC2" s="332"/>
      <c r="KZD2" s="332"/>
      <c r="KZE2" s="332"/>
      <c r="KZF2" s="332"/>
      <c r="KZG2" s="332"/>
      <c r="KZH2" s="332"/>
      <c r="KZI2" s="332"/>
      <c r="KZJ2" s="332"/>
      <c r="KZK2" s="332"/>
      <c r="KZL2" s="332"/>
      <c r="KZM2" s="332"/>
      <c r="KZN2" s="332"/>
      <c r="KZO2" s="332"/>
      <c r="KZP2" s="332"/>
      <c r="KZQ2" s="331"/>
      <c r="KZR2" s="332"/>
      <c r="KZS2" s="332"/>
      <c r="KZT2" s="332"/>
      <c r="KZU2" s="332"/>
      <c r="KZV2" s="332"/>
      <c r="KZW2" s="332"/>
      <c r="KZX2" s="332"/>
      <c r="KZY2" s="332"/>
      <c r="KZZ2" s="332"/>
      <c r="LAA2" s="332"/>
      <c r="LAB2" s="332"/>
      <c r="LAC2" s="332"/>
      <c r="LAD2" s="332"/>
      <c r="LAE2" s="332"/>
      <c r="LAF2" s="332"/>
      <c r="LAG2" s="331"/>
      <c r="LAH2" s="332"/>
      <c r="LAI2" s="332"/>
      <c r="LAJ2" s="332"/>
      <c r="LAK2" s="332"/>
      <c r="LAL2" s="332"/>
      <c r="LAM2" s="332"/>
      <c r="LAN2" s="332"/>
      <c r="LAO2" s="332"/>
      <c r="LAP2" s="332"/>
      <c r="LAQ2" s="332"/>
      <c r="LAR2" s="332"/>
      <c r="LAS2" s="332"/>
      <c r="LAT2" s="332"/>
      <c r="LAU2" s="332"/>
      <c r="LAV2" s="332"/>
      <c r="LAW2" s="331"/>
      <c r="LAX2" s="332"/>
      <c r="LAY2" s="332"/>
      <c r="LAZ2" s="332"/>
      <c r="LBA2" s="332"/>
      <c r="LBB2" s="332"/>
      <c r="LBC2" s="332"/>
      <c r="LBD2" s="332"/>
      <c r="LBE2" s="332"/>
      <c r="LBF2" s="332"/>
      <c r="LBG2" s="332"/>
      <c r="LBH2" s="332"/>
      <c r="LBI2" s="332"/>
      <c r="LBJ2" s="332"/>
      <c r="LBK2" s="332"/>
      <c r="LBL2" s="332"/>
      <c r="LBM2" s="331"/>
      <c r="LBN2" s="332"/>
      <c r="LBO2" s="332"/>
      <c r="LBP2" s="332"/>
      <c r="LBQ2" s="332"/>
      <c r="LBR2" s="332"/>
      <c r="LBS2" s="332"/>
      <c r="LBT2" s="332"/>
      <c r="LBU2" s="332"/>
      <c r="LBV2" s="332"/>
      <c r="LBW2" s="332"/>
      <c r="LBX2" s="332"/>
      <c r="LBY2" s="332"/>
      <c r="LBZ2" s="332"/>
      <c r="LCA2" s="332"/>
      <c r="LCB2" s="332"/>
      <c r="LCC2" s="331"/>
      <c r="LCD2" s="332"/>
      <c r="LCE2" s="332"/>
      <c r="LCF2" s="332"/>
      <c r="LCG2" s="332"/>
      <c r="LCH2" s="332"/>
      <c r="LCI2" s="332"/>
      <c r="LCJ2" s="332"/>
      <c r="LCK2" s="332"/>
      <c r="LCL2" s="332"/>
      <c r="LCM2" s="332"/>
      <c r="LCN2" s="332"/>
      <c r="LCO2" s="332"/>
      <c r="LCP2" s="332"/>
      <c r="LCQ2" s="332"/>
      <c r="LCR2" s="332"/>
      <c r="LCS2" s="331"/>
      <c r="LCT2" s="332"/>
      <c r="LCU2" s="332"/>
      <c r="LCV2" s="332"/>
      <c r="LCW2" s="332"/>
      <c r="LCX2" s="332"/>
      <c r="LCY2" s="332"/>
      <c r="LCZ2" s="332"/>
      <c r="LDA2" s="332"/>
      <c r="LDB2" s="332"/>
      <c r="LDC2" s="332"/>
      <c r="LDD2" s="332"/>
      <c r="LDE2" s="332"/>
      <c r="LDF2" s="332"/>
      <c r="LDG2" s="332"/>
      <c r="LDH2" s="332"/>
      <c r="LDI2" s="331"/>
      <c r="LDJ2" s="332"/>
      <c r="LDK2" s="332"/>
      <c r="LDL2" s="332"/>
      <c r="LDM2" s="332"/>
      <c r="LDN2" s="332"/>
      <c r="LDO2" s="332"/>
      <c r="LDP2" s="332"/>
      <c r="LDQ2" s="332"/>
      <c r="LDR2" s="332"/>
      <c r="LDS2" s="332"/>
      <c r="LDT2" s="332"/>
      <c r="LDU2" s="332"/>
      <c r="LDV2" s="332"/>
      <c r="LDW2" s="332"/>
      <c r="LDX2" s="332"/>
      <c r="LDY2" s="331"/>
      <c r="LDZ2" s="332"/>
      <c r="LEA2" s="332"/>
      <c r="LEB2" s="332"/>
      <c r="LEC2" s="332"/>
      <c r="LED2" s="332"/>
      <c r="LEE2" s="332"/>
      <c r="LEF2" s="332"/>
      <c r="LEG2" s="332"/>
      <c r="LEH2" s="332"/>
      <c r="LEI2" s="332"/>
      <c r="LEJ2" s="332"/>
      <c r="LEK2" s="332"/>
      <c r="LEL2" s="332"/>
      <c r="LEM2" s="332"/>
      <c r="LEN2" s="332"/>
      <c r="LEO2" s="331"/>
      <c r="LEP2" s="332"/>
      <c r="LEQ2" s="332"/>
      <c r="LER2" s="332"/>
      <c r="LES2" s="332"/>
      <c r="LET2" s="332"/>
      <c r="LEU2" s="332"/>
      <c r="LEV2" s="332"/>
      <c r="LEW2" s="332"/>
      <c r="LEX2" s="332"/>
      <c r="LEY2" s="332"/>
      <c r="LEZ2" s="332"/>
      <c r="LFA2" s="332"/>
      <c r="LFB2" s="332"/>
      <c r="LFC2" s="332"/>
      <c r="LFD2" s="332"/>
      <c r="LFE2" s="331"/>
      <c r="LFF2" s="332"/>
      <c r="LFG2" s="332"/>
      <c r="LFH2" s="332"/>
      <c r="LFI2" s="332"/>
      <c r="LFJ2" s="332"/>
      <c r="LFK2" s="332"/>
      <c r="LFL2" s="332"/>
      <c r="LFM2" s="332"/>
      <c r="LFN2" s="332"/>
      <c r="LFO2" s="332"/>
      <c r="LFP2" s="332"/>
      <c r="LFQ2" s="332"/>
      <c r="LFR2" s="332"/>
      <c r="LFS2" s="332"/>
      <c r="LFT2" s="332"/>
      <c r="LFU2" s="331"/>
      <c r="LFV2" s="332"/>
      <c r="LFW2" s="332"/>
      <c r="LFX2" s="332"/>
      <c r="LFY2" s="332"/>
      <c r="LFZ2" s="332"/>
      <c r="LGA2" s="332"/>
      <c r="LGB2" s="332"/>
      <c r="LGC2" s="332"/>
      <c r="LGD2" s="332"/>
      <c r="LGE2" s="332"/>
      <c r="LGF2" s="332"/>
      <c r="LGG2" s="332"/>
      <c r="LGH2" s="332"/>
      <c r="LGI2" s="332"/>
      <c r="LGJ2" s="332"/>
      <c r="LGK2" s="331"/>
      <c r="LGL2" s="332"/>
      <c r="LGM2" s="332"/>
      <c r="LGN2" s="332"/>
      <c r="LGO2" s="332"/>
      <c r="LGP2" s="332"/>
      <c r="LGQ2" s="332"/>
      <c r="LGR2" s="332"/>
      <c r="LGS2" s="332"/>
      <c r="LGT2" s="332"/>
      <c r="LGU2" s="332"/>
      <c r="LGV2" s="332"/>
      <c r="LGW2" s="332"/>
      <c r="LGX2" s="332"/>
      <c r="LGY2" s="332"/>
      <c r="LGZ2" s="332"/>
      <c r="LHA2" s="331"/>
      <c r="LHB2" s="332"/>
      <c r="LHC2" s="332"/>
      <c r="LHD2" s="332"/>
      <c r="LHE2" s="332"/>
      <c r="LHF2" s="332"/>
      <c r="LHG2" s="332"/>
      <c r="LHH2" s="332"/>
      <c r="LHI2" s="332"/>
      <c r="LHJ2" s="332"/>
      <c r="LHK2" s="332"/>
      <c r="LHL2" s="332"/>
      <c r="LHM2" s="332"/>
      <c r="LHN2" s="332"/>
      <c r="LHO2" s="332"/>
      <c r="LHP2" s="332"/>
      <c r="LHQ2" s="331"/>
      <c r="LHR2" s="332"/>
      <c r="LHS2" s="332"/>
      <c r="LHT2" s="332"/>
      <c r="LHU2" s="332"/>
      <c r="LHV2" s="332"/>
      <c r="LHW2" s="332"/>
      <c r="LHX2" s="332"/>
      <c r="LHY2" s="332"/>
      <c r="LHZ2" s="332"/>
      <c r="LIA2" s="332"/>
      <c r="LIB2" s="332"/>
      <c r="LIC2" s="332"/>
      <c r="LID2" s="332"/>
      <c r="LIE2" s="332"/>
      <c r="LIF2" s="332"/>
      <c r="LIG2" s="331"/>
      <c r="LIH2" s="332"/>
      <c r="LII2" s="332"/>
      <c r="LIJ2" s="332"/>
      <c r="LIK2" s="332"/>
      <c r="LIL2" s="332"/>
      <c r="LIM2" s="332"/>
      <c r="LIN2" s="332"/>
      <c r="LIO2" s="332"/>
      <c r="LIP2" s="332"/>
      <c r="LIQ2" s="332"/>
      <c r="LIR2" s="332"/>
      <c r="LIS2" s="332"/>
      <c r="LIT2" s="332"/>
      <c r="LIU2" s="332"/>
      <c r="LIV2" s="332"/>
      <c r="LIW2" s="331"/>
      <c r="LIX2" s="332"/>
      <c r="LIY2" s="332"/>
      <c r="LIZ2" s="332"/>
      <c r="LJA2" s="332"/>
      <c r="LJB2" s="332"/>
      <c r="LJC2" s="332"/>
      <c r="LJD2" s="332"/>
      <c r="LJE2" s="332"/>
      <c r="LJF2" s="332"/>
      <c r="LJG2" s="332"/>
      <c r="LJH2" s="332"/>
      <c r="LJI2" s="332"/>
      <c r="LJJ2" s="332"/>
      <c r="LJK2" s="332"/>
      <c r="LJL2" s="332"/>
      <c r="LJM2" s="331"/>
      <c r="LJN2" s="332"/>
      <c r="LJO2" s="332"/>
      <c r="LJP2" s="332"/>
      <c r="LJQ2" s="332"/>
      <c r="LJR2" s="332"/>
      <c r="LJS2" s="332"/>
      <c r="LJT2" s="332"/>
      <c r="LJU2" s="332"/>
      <c r="LJV2" s="332"/>
      <c r="LJW2" s="332"/>
      <c r="LJX2" s="332"/>
      <c r="LJY2" s="332"/>
      <c r="LJZ2" s="332"/>
      <c r="LKA2" s="332"/>
      <c r="LKB2" s="332"/>
      <c r="LKC2" s="331"/>
      <c r="LKD2" s="332"/>
      <c r="LKE2" s="332"/>
      <c r="LKF2" s="332"/>
      <c r="LKG2" s="332"/>
      <c r="LKH2" s="332"/>
      <c r="LKI2" s="332"/>
      <c r="LKJ2" s="332"/>
      <c r="LKK2" s="332"/>
      <c r="LKL2" s="332"/>
      <c r="LKM2" s="332"/>
      <c r="LKN2" s="332"/>
      <c r="LKO2" s="332"/>
      <c r="LKP2" s="332"/>
      <c r="LKQ2" s="332"/>
      <c r="LKR2" s="332"/>
      <c r="LKS2" s="331"/>
      <c r="LKT2" s="332"/>
      <c r="LKU2" s="332"/>
      <c r="LKV2" s="332"/>
      <c r="LKW2" s="332"/>
      <c r="LKX2" s="332"/>
      <c r="LKY2" s="332"/>
      <c r="LKZ2" s="332"/>
      <c r="LLA2" s="332"/>
      <c r="LLB2" s="332"/>
      <c r="LLC2" s="332"/>
      <c r="LLD2" s="332"/>
      <c r="LLE2" s="332"/>
      <c r="LLF2" s="332"/>
      <c r="LLG2" s="332"/>
      <c r="LLH2" s="332"/>
      <c r="LLI2" s="331"/>
      <c r="LLJ2" s="332"/>
      <c r="LLK2" s="332"/>
      <c r="LLL2" s="332"/>
      <c r="LLM2" s="332"/>
      <c r="LLN2" s="332"/>
      <c r="LLO2" s="332"/>
      <c r="LLP2" s="332"/>
      <c r="LLQ2" s="332"/>
      <c r="LLR2" s="332"/>
      <c r="LLS2" s="332"/>
      <c r="LLT2" s="332"/>
      <c r="LLU2" s="332"/>
      <c r="LLV2" s="332"/>
      <c r="LLW2" s="332"/>
      <c r="LLX2" s="332"/>
      <c r="LLY2" s="331"/>
      <c r="LLZ2" s="332"/>
      <c r="LMA2" s="332"/>
      <c r="LMB2" s="332"/>
      <c r="LMC2" s="332"/>
      <c r="LMD2" s="332"/>
      <c r="LME2" s="332"/>
      <c r="LMF2" s="332"/>
      <c r="LMG2" s="332"/>
      <c r="LMH2" s="332"/>
      <c r="LMI2" s="332"/>
      <c r="LMJ2" s="332"/>
      <c r="LMK2" s="332"/>
      <c r="LML2" s="332"/>
      <c r="LMM2" s="332"/>
      <c r="LMN2" s="332"/>
      <c r="LMO2" s="331"/>
      <c r="LMP2" s="332"/>
      <c r="LMQ2" s="332"/>
      <c r="LMR2" s="332"/>
      <c r="LMS2" s="332"/>
      <c r="LMT2" s="332"/>
      <c r="LMU2" s="332"/>
      <c r="LMV2" s="332"/>
      <c r="LMW2" s="332"/>
      <c r="LMX2" s="332"/>
      <c r="LMY2" s="332"/>
      <c r="LMZ2" s="332"/>
      <c r="LNA2" s="332"/>
      <c r="LNB2" s="332"/>
      <c r="LNC2" s="332"/>
      <c r="LND2" s="332"/>
      <c r="LNE2" s="331"/>
      <c r="LNF2" s="332"/>
      <c r="LNG2" s="332"/>
      <c r="LNH2" s="332"/>
      <c r="LNI2" s="332"/>
      <c r="LNJ2" s="332"/>
      <c r="LNK2" s="332"/>
      <c r="LNL2" s="332"/>
      <c r="LNM2" s="332"/>
      <c r="LNN2" s="332"/>
      <c r="LNO2" s="332"/>
      <c r="LNP2" s="332"/>
      <c r="LNQ2" s="332"/>
      <c r="LNR2" s="332"/>
      <c r="LNS2" s="332"/>
      <c r="LNT2" s="332"/>
      <c r="LNU2" s="331"/>
      <c r="LNV2" s="332"/>
      <c r="LNW2" s="332"/>
      <c r="LNX2" s="332"/>
      <c r="LNY2" s="332"/>
      <c r="LNZ2" s="332"/>
      <c r="LOA2" s="332"/>
      <c r="LOB2" s="332"/>
      <c r="LOC2" s="332"/>
      <c r="LOD2" s="332"/>
      <c r="LOE2" s="332"/>
      <c r="LOF2" s="332"/>
      <c r="LOG2" s="332"/>
      <c r="LOH2" s="332"/>
      <c r="LOI2" s="332"/>
      <c r="LOJ2" s="332"/>
      <c r="LOK2" s="331"/>
      <c r="LOL2" s="332"/>
      <c r="LOM2" s="332"/>
      <c r="LON2" s="332"/>
      <c r="LOO2" s="332"/>
      <c r="LOP2" s="332"/>
      <c r="LOQ2" s="332"/>
      <c r="LOR2" s="332"/>
      <c r="LOS2" s="332"/>
      <c r="LOT2" s="332"/>
      <c r="LOU2" s="332"/>
      <c r="LOV2" s="332"/>
      <c r="LOW2" s="332"/>
      <c r="LOX2" s="332"/>
      <c r="LOY2" s="332"/>
      <c r="LOZ2" s="332"/>
      <c r="LPA2" s="331"/>
      <c r="LPB2" s="332"/>
      <c r="LPC2" s="332"/>
      <c r="LPD2" s="332"/>
      <c r="LPE2" s="332"/>
      <c r="LPF2" s="332"/>
      <c r="LPG2" s="332"/>
      <c r="LPH2" s="332"/>
      <c r="LPI2" s="332"/>
      <c r="LPJ2" s="332"/>
      <c r="LPK2" s="332"/>
      <c r="LPL2" s="332"/>
      <c r="LPM2" s="332"/>
      <c r="LPN2" s="332"/>
      <c r="LPO2" s="332"/>
      <c r="LPP2" s="332"/>
      <c r="LPQ2" s="331"/>
      <c r="LPR2" s="332"/>
      <c r="LPS2" s="332"/>
      <c r="LPT2" s="332"/>
      <c r="LPU2" s="332"/>
      <c r="LPV2" s="332"/>
      <c r="LPW2" s="332"/>
      <c r="LPX2" s="332"/>
      <c r="LPY2" s="332"/>
      <c r="LPZ2" s="332"/>
      <c r="LQA2" s="332"/>
      <c r="LQB2" s="332"/>
      <c r="LQC2" s="332"/>
      <c r="LQD2" s="332"/>
      <c r="LQE2" s="332"/>
      <c r="LQF2" s="332"/>
      <c r="LQG2" s="331"/>
      <c r="LQH2" s="332"/>
      <c r="LQI2" s="332"/>
      <c r="LQJ2" s="332"/>
      <c r="LQK2" s="332"/>
      <c r="LQL2" s="332"/>
      <c r="LQM2" s="332"/>
      <c r="LQN2" s="332"/>
      <c r="LQO2" s="332"/>
      <c r="LQP2" s="332"/>
      <c r="LQQ2" s="332"/>
      <c r="LQR2" s="332"/>
      <c r="LQS2" s="332"/>
      <c r="LQT2" s="332"/>
      <c r="LQU2" s="332"/>
      <c r="LQV2" s="332"/>
      <c r="LQW2" s="331"/>
      <c r="LQX2" s="332"/>
      <c r="LQY2" s="332"/>
      <c r="LQZ2" s="332"/>
      <c r="LRA2" s="332"/>
      <c r="LRB2" s="332"/>
      <c r="LRC2" s="332"/>
      <c r="LRD2" s="332"/>
      <c r="LRE2" s="332"/>
      <c r="LRF2" s="332"/>
      <c r="LRG2" s="332"/>
      <c r="LRH2" s="332"/>
      <c r="LRI2" s="332"/>
      <c r="LRJ2" s="332"/>
      <c r="LRK2" s="332"/>
      <c r="LRL2" s="332"/>
      <c r="LRM2" s="331"/>
      <c r="LRN2" s="332"/>
      <c r="LRO2" s="332"/>
      <c r="LRP2" s="332"/>
      <c r="LRQ2" s="332"/>
      <c r="LRR2" s="332"/>
      <c r="LRS2" s="332"/>
      <c r="LRT2" s="332"/>
      <c r="LRU2" s="332"/>
      <c r="LRV2" s="332"/>
      <c r="LRW2" s="332"/>
      <c r="LRX2" s="332"/>
      <c r="LRY2" s="332"/>
      <c r="LRZ2" s="332"/>
      <c r="LSA2" s="332"/>
      <c r="LSB2" s="332"/>
      <c r="LSC2" s="331"/>
      <c r="LSD2" s="332"/>
      <c r="LSE2" s="332"/>
      <c r="LSF2" s="332"/>
      <c r="LSG2" s="332"/>
      <c r="LSH2" s="332"/>
      <c r="LSI2" s="332"/>
      <c r="LSJ2" s="332"/>
      <c r="LSK2" s="332"/>
      <c r="LSL2" s="332"/>
      <c r="LSM2" s="332"/>
      <c r="LSN2" s="332"/>
      <c r="LSO2" s="332"/>
      <c r="LSP2" s="332"/>
      <c r="LSQ2" s="332"/>
      <c r="LSR2" s="332"/>
      <c r="LSS2" s="331"/>
      <c r="LST2" s="332"/>
      <c r="LSU2" s="332"/>
      <c r="LSV2" s="332"/>
      <c r="LSW2" s="332"/>
      <c r="LSX2" s="332"/>
      <c r="LSY2" s="332"/>
      <c r="LSZ2" s="332"/>
      <c r="LTA2" s="332"/>
      <c r="LTB2" s="332"/>
      <c r="LTC2" s="332"/>
      <c r="LTD2" s="332"/>
      <c r="LTE2" s="332"/>
      <c r="LTF2" s="332"/>
      <c r="LTG2" s="332"/>
      <c r="LTH2" s="332"/>
      <c r="LTI2" s="331"/>
      <c r="LTJ2" s="332"/>
      <c r="LTK2" s="332"/>
      <c r="LTL2" s="332"/>
      <c r="LTM2" s="332"/>
      <c r="LTN2" s="332"/>
      <c r="LTO2" s="332"/>
      <c r="LTP2" s="332"/>
      <c r="LTQ2" s="332"/>
      <c r="LTR2" s="332"/>
      <c r="LTS2" s="332"/>
      <c r="LTT2" s="332"/>
      <c r="LTU2" s="332"/>
      <c r="LTV2" s="332"/>
      <c r="LTW2" s="332"/>
      <c r="LTX2" s="332"/>
      <c r="LTY2" s="331"/>
      <c r="LTZ2" s="332"/>
      <c r="LUA2" s="332"/>
      <c r="LUB2" s="332"/>
      <c r="LUC2" s="332"/>
      <c r="LUD2" s="332"/>
      <c r="LUE2" s="332"/>
      <c r="LUF2" s="332"/>
      <c r="LUG2" s="332"/>
      <c r="LUH2" s="332"/>
      <c r="LUI2" s="332"/>
      <c r="LUJ2" s="332"/>
      <c r="LUK2" s="332"/>
      <c r="LUL2" s="332"/>
      <c r="LUM2" s="332"/>
      <c r="LUN2" s="332"/>
      <c r="LUO2" s="331"/>
      <c r="LUP2" s="332"/>
      <c r="LUQ2" s="332"/>
      <c r="LUR2" s="332"/>
      <c r="LUS2" s="332"/>
      <c r="LUT2" s="332"/>
      <c r="LUU2" s="332"/>
      <c r="LUV2" s="332"/>
      <c r="LUW2" s="332"/>
      <c r="LUX2" s="332"/>
      <c r="LUY2" s="332"/>
      <c r="LUZ2" s="332"/>
      <c r="LVA2" s="332"/>
      <c r="LVB2" s="332"/>
      <c r="LVC2" s="332"/>
      <c r="LVD2" s="332"/>
      <c r="LVE2" s="331"/>
      <c r="LVF2" s="332"/>
      <c r="LVG2" s="332"/>
      <c r="LVH2" s="332"/>
      <c r="LVI2" s="332"/>
      <c r="LVJ2" s="332"/>
      <c r="LVK2" s="332"/>
      <c r="LVL2" s="332"/>
      <c r="LVM2" s="332"/>
      <c r="LVN2" s="332"/>
      <c r="LVO2" s="332"/>
      <c r="LVP2" s="332"/>
      <c r="LVQ2" s="332"/>
      <c r="LVR2" s="332"/>
      <c r="LVS2" s="332"/>
      <c r="LVT2" s="332"/>
      <c r="LVU2" s="331"/>
      <c r="LVV2" s="332"/>
      <c r="LVW2" s="332"/>
      <c r="LVX2" s="332"/>
      <c r="LVY2" s="332"/>
      <c r="LVZ2" s="332"/>
      <c r="LWA2" s="332"/>
      <c r="LWB2" s="332"/>
      <c r="LWC2" s="332"/>
      <c r="LWD2" s="332"/>
      <c r="LWE2" s="332"/>
      <c r="LWF2" s="332"/>
      <c r="LWG2" s="332"/>
      <c r="LWH2" s="332"/>
      <c r="LWI2" s="332"/>
      <c r="LWJ2" s="332"/>
      <c r="LWK2" s="331"/>
      <c r="LWL2" s="332"/>
      <c r="LWM2" s="332"/>
      <c r="LWN2" s="332"/>
      <c r="LWO2" s="332"/>
      <c r="LWP2" s="332"/>
      <c r="LWQ2" s="332"/>
      <c r="LWR2" s="332"/>
      <c r="LWS2" s="332"/>
      <c r="LWT2" s="332"/>
      <c r="LWU2" s="332"/>
      <c r="LWV2" s="332"/>
      <c r="LWW2" s="332"/>
      <c r="LWX2" s="332"/>
      <c r="LWY2" s="332"/>
      <c r="LWZ2" s="332"/>
      <c r="LXA2" s="331"/>
      <c r="LXB2" s="332"/>
      <c r="LXC2" s="332"/>
      <c r="LXD2" s="332"/>
      <c r="LXE2" s="332"/>
      <c r="LXF2" s="332"/>
      <c r="LXG2" s="332"/>
      <c r="LXH2" s="332"/>
      <c r="LXI2" s="332"/>
      <c r="LXJ2" s="332"/>
      <c r="LXK2" s="332"/>
      <c r="LXL2" s="332"/>
      <c r="LXM2" s="332"/>
      <c r="LXN2" s="332"/>
      <c r="LXO2" s="332"/>
      <c r="LXP2" s="332"/>
      <c r="LXQ2" s="331"/>
      <c r="LXR2" s="332"/>
      <c r="LXS2" s="332"/>
      <c r="LXT2" s="332"/>
      <c r="LXU2" s="332"/>
      <c r="LXV2" s="332"/>
      <c r="LXW2" s="332"/>
      <c r="LXX2" s="332"/>
      <c r="LXY2" s="332"/>
      <c r="LXZ2" s="332"/>
      <c r="LYA2" s="332"/>
      <c r="LYB2" s="332"/>
      <c r="LYC2" s="332"/>
      <c r="LYD2" s="332"/>
      <c r="LYE2" s="332"/>
      <c r="LYF2" s="332"/>
      <c r="LYG2" s="331"/>
      <c r="LYH2" s="332"/>
      <c r="LYI2" s="332"/>
      <c r="LYJ2" s="332"/>
      <c r="LYK2" s="332"/>
      <c r="LYL2" s="332"/>
      <c r="LYM2" s="332"/>
      <c r="LYN2" s="332"/>
      <c r="LYO2" s="332"/>
      <c r="LYP2" s="332"/>
      <c r="LYQ2" s="332"/>
      <c r="LYR2" s="332"/>
      <c r="LYS2" s="332"/>
      <c r="LYT2" s="332"/>
      <c r="LYU2" s="332"/>
      <c r="LYV2" s="332"/>
      <c r="LYW2" s="331"/>
      <c r="LYX2" s="332"/>
      <c r="LYY2" s="332"/>
      <c r="LYZ2" s="332"/>
      <c r="LZA2" s="332"/>
      <c r="LZB2" s="332"/>
      <c r="LZC2" s="332"/>
      <c r="LZD2" s="332"/>
      <c r="LZE2" s="332"/>
      <c r="LZF2" s="332"/>
      <c r="LZG2" s="332"/>
      <c r="LZH2" s="332"/>
      <c r="LZI2" s="332"/>
      <c r="LZJ2" s="332"/>
      <c r="LZK2" s="332"/>
      <c r="LZL2" s="332"/>
      <c r="LZM2" s="331"/>
      <c r="LZN2" s="332"/>
      <c r="LZO2" s="332"/>
      <c r="LZP2" s="332"/>
      <c r="LZQ2" s="332"/>
      <c r="LZR2" s="332"/>
      <c r="LZS2" s="332"/>
      <c r="LZT2" s="332"/>
      <c r="LZU2" s="332"/>
      <c r="LZV2" s="332"/>
      <c r="LZW2" s="332"/>
      <c r="LZX2" s="332"/>
      <c r="LZY2" s="332"/>
      <c r="LZZ2" s="332"/>
      <c r="MAA2" s="332"/>
      <c r="MAB2" s="332"/>
      <c r="MAC2" s="331"/>
      <c r="MAD2" s="332"/>
      <c r="MAE2" s="332"/>
      <c r="MAF2" s="332"/>
      <c r="MAG2" s="332"/>
      <c r="MAH2" s="332"/>
      <c r="MAI2" s="332"/>
      <c r="MAJ2" s="332"/>
      <c r="MAK2" s="332"/>
      <c r="MAL2" s="332"/>
      <c r="MAM2" s="332"/>
      <c r="MAN2" s="332"/>
      <c r="MAO2" s="332"/>
      <c r="MAP2" s="332"/>
      <c r="MAQ2" s="332"/>
      <c r="MAR2" s="332"/>
      <c r="MAS2" s="331"/>
      <c r="MAT2" s="332"/>
      <c r="MAU2" s="332"/>
      <c r="MAV2" s="332"/>
      <c r="MAW2" s="332"/>
      <c r="MAX2" s="332"/>
      <c r="MAY2" s="332"/>
      <c r="MAZ2" s="332"/>
      <c r="MBA2" s="332"/>
      <c r="MBB2" s="332"/>
      <c r="MBC2" s="332"/>
      <c r="MBD2" s="332"/>
      <c r="MBE2" s="332"/>
      <c r="MBF2" s="332"/>
      <c r="MBG2" s="332"/>
      <c r="MBH2" s="332"/>
      <c r="MBI2" s="331"/>
      <c r="MBJ2" s="332"/>
      <c r="MBK2" s="332"/>
      <c r="MBL2" s="332"/>
      <c r="MBM2" s="332"/>
      <c r="MBN2" s="332"/>
      <c r="MBO2" s="332"/>
      <c r="MBP2" s="332"/>
      <c r="MBQ2" s="332"/>
      <c r="MBR2" s="332"/>
      <c r="MBS2" s="332"/>
      <c r="MBT2" s="332"/>
      <c r="MBU2" s="332"/>
      <c r="MBV2" s="332"/>
      <c r="MBW2" s="332"/>
      <c r="MBX2" s="332"/>
      <c r="MBY2" s="331"/>
      <c r="MBZ2" s="332"/>
      <c r="MCA2" s="332"/>
      <c r="MCB2" s="332"/>
      <c r="MCC2" s="332"/>
      <c r="MCD2" s="332"/>
      <c r="MCE2" s="332"/>
      <c r="MCF2" s="332"/>
      <c r="MCG2" s="332"/>
      <c r="MCH2" s="332"/>
      <c r="MCI2" s="332"/>
      <c r="MCJ2" s="332"/>
      <c r="MCK2" s="332"/>
      <c r="MCL2" s="332"/>
      <c r="MCM2" s="332"/>
      <c r="MCN2" s="332"/>
      <c r="MCO2" s="331"/>
      <c r="MCP2" s="332"/>
      <c r="MCQ2" s="332"/>
      <c r="MCR2" s="332"/>
      <c r="MCS2" s="332"/>
      <c r="MCT2" s="332"/>
      <c r="MCU2" s="332"/>
      <c r="MCV2" s="332"/>
      <c r="MCW2" s="332"/>
      <c r="MCX2" s="332"/>
      <c r="MCY2" s="332"/>
      <c r="MCZ2" s="332"/>
      <c r="MDA2" s="332"/>
      <c r="MDB2" s="332"/>
      <c r="MDC2" s="332"/>
      <c r="MDD2" s="332"/>
      <c r="MDE2" s="331"/>
      <c r="MDF2" s="332"/>
      <c r="MDG2" s="332"/>
      <c r="MDH2" s="332"/>
      <c r="MDI2" s="332"/>
      <c r="MDJ2" s="332"/>
      <c r="MDK2" s="332"/>
      <c r="MDL2" s="332"/>
      <c r="MDM2" s="332"/>
      <c r="MDN2" s="332"/>
      <c r="MDO2" s="332"/>
      <c r="MDP2" s="332"/>
      <c r="MDQ2" s="332"/>
      <c r="MDR2" s="332"/>
      <c r="MDS2" s="332"/>
      <c r="MDT2" s="332"/>
      <c r="MDU2" s="331"/>
      <c r="MDV2" s="332"/>
      <c r="MDW2" s="332"/>
      <c r="MDX2" s="332"/>
      <c r="MDY2" s="332"/>
      <c r="MDZ2" s="332"/>
      <c r="MEA2" s="332"/>
      <c r="MEB2" s="332"/>
      <c r="MEC2" s="332"/>
      <c r="MED2" s="332"/>
      <c r="MEE2" s="332"/>
      <c r="MEF2" s="332"/>
      <c r="MEG2" s="332"/>
      <c r="MEH2" s="332"/>
      <c r="MEI2" s="332"/>
      <c r="MEJ2" s="332"/>
      <c r="MEK2" s="331"/>
      <c r="MEL2" s="332"/>
      <c r="MEM2" s="332"/>
      <c r="MEN2" s="332"/>
      <c r="MEO2" s="332"/>
      <c r="MEP2" s="332"/>
      <c r="MEQ2" s="332"/>
      <c r="MER2" s="332"/>
      <c r="MES2" s="332"/>
      <c r="MET2" s="332"/>
      <c r="MEU2" s="332"/>
      <c r="MEV2" s="332"/>
      <c r="MEW2" s="332"/>
      <c r="MEX2" s="332"/>
      <c r="MEY2" s="332"/>
      <c r="MEZ2" s="332"/>
      <c r="MFA2" s="331"/>
      <c r="MFB2" s="332"/>
      <c r="MFC2" s="332"/>
      <c r="MFD2" s="332"/>
      <c r="MFE2" s="332"/>
      <c r="MFF2" s="332"/>
      <c r="MFG2" s="332"/>
      <c r="MFH2" s="332"/>
      <c r="MFI2" s="332"/>
      <c r="MFJ2" s="332"/>
      <c r="MFK2" s="332"/>
      <c r="MFL2" s="332"/>
      <c r="MFM2" s="332"/>
      <c r="MFN2" s="332"/>
      <c r="MFO2" s="332"/>
      <c r="MFP2" s="332"/>
      <c r="MFQ2" s="331"/>
      <c r="MFR2" s="332"/>
      <c r="MFS2" s="332"/>
      <c r="MFT2" s="332"/>
      <c r="MFU2" s="332"/>
      <c r="MFV2" s="332"/>
      <c r="MFW2" s="332"/>
      <c r="MFX2" s="332"/>
      <c r="MFY2" s="332"/>
      <c r="MFZ2" s="332"/>
      <c r="MGA2" s="332"/>
      <c r="MGB2" s="332"/>
      <c r="MGC2" s="332"/>
      <c r="MGD2" s="332"/>
      <c r="MGE2" s="332"/>
      <c r="MGF2" s="332"/>
      <c r="MGG2" s="331"/>
      <c r="MGH2" s="332"/>
      <c r="MGI2" s="332"/>
      <c r="MGJ2" s="332"/>
      <c r="MGK2" s="332"/>
      <c r="MGL2" s="332"/>
      <c r="MGM2" s="332"/>
      <c r="MGN2" s="332"/>
      <c r="MGO2" s="332"/>
      <c r="MGP2" s="332"/>
      <c r="MGQ2" s="332"/>
      <c r="MGR2" s="332"/>
      <c r="MGS2" s="332"/>
      <c r="MGT2" s="332"/>
      <c r="MGU2" s="332"/>
      <c r="MGV2" s="332"/>
      <c r="MGW2" s="331"/>
      <c r="MGX2" s="332"/>
      <c r="MGY2" s="332"/>
      <c r="MGZ2" s="332"/>
      <c r="MHA2" s="332"/>
      <c r="MHB2" s="332"/>
      <c r="MHC2" s="332"/>
      <c r="MHD2" s="332"/>
      <c r="MHE2" s="332"/>
      <c r="MHF2" s="332"/>
      <c r="MHG2" s="332"/>
      <c r="MHH2" s="332"/>
      <c r="MHI2" s="332"/>
      <c r="MHJ2" s="332"/>
      <c r="MHK2" s="332"/>
      <c r="MHL2" s="332"/>
      <c r="MHM2" s="331"/>
      <c r="MHN2" s="332"/>
      <c r="MHO2" s="332"/>
      <c r="MHP2" s="332"/>
      <c r="MHQ2" s="332"/>
      <c r="MHR2" s="332"/>
      <c r="MHS2" s="332"/>
      <c r="MHT2" s="332"/>
      <c r="MHU2" s="332"/>
      <c r="MHV2" s="332"/>
      <c r="MHW2" s="332"/>
      <c r="MHX2" s="332"/>
      <c r="MHY2" s="332"/>
      <c r="MHZ2" s="332"/>
      <c r="MIA2" s="332"/>
      <c r="MIB2" s="332"/>
      <c r="MIC2" s="331"/>
      <c r="MID2" s="332"/>
      <c r="MIE2" s="332"/>
      <c r="MIF2" s="332"/>
      <c r="MIG2" s="332"/>
      <c r="MIH2" s="332"/>
      <c r="MII2" s="332"/>
      <c r="MIJ2" s="332"/>
      <c r="MIK2" s="332"/>
      <c r="MIL2" s="332"/>
      <c r="MIM2" s="332"/>
      <c r="MIN2" s="332"/>
      <c r="MIO2" s="332"/>
      <c r="MIP2" s="332"/>
      <c r="MIQ2" s="332"/>
      <c r="MIR2" s="332"/>
      <c r="MIS2" s="331"/>
      <c r="MIT2" s="332"/>
      <c r="MIU2" s="332"/>
      <c r="MIV2" s="332"/>
      <c r="MIW2" s="332"/>
      <c r="MIX2" s="332"/>
      <c r="MIY2" s="332"/>
      <c r="MIZ2" s="332"/>
      <c r="MJA2" s="332"/>
      <c r="MJB2" s="332"/>
      <c r="MJC2" s="332"/>
      <c r="MJD2" s="332"/>
      <c r="MJE2" s="332"/>
      <c r="MJF2" s="332"/>
      <c r="MJG2" s="332"/>
      <c r="MJH2" s="332"/>
      <c r="MJI2" s="331"/>
      <c r="MJJ2" s="332"/>
      <c r="MJK2" s="332"/>
      <c r="MJL2" s="332"/>
      <c r="MJM2" s="332"/>
      <c r="MJN2" s="332"/>
      <c r="MJO2" s="332"/>
      <c r="MJP2" s="332"/>
      <c r="MJQ2" s="332"/>
      <c r="MJR2" s="332"/>
      <c r="MJS2" s="332"/>
      <c r="MJT2" s="332"/>
      <c r="MJU2" s="332"/>
      <c r="MJV2" s="332"/>
      <c r="MJW2" s="332"/>
      <c r="MJX2" s="332"/>
      <c r="MJY2" s="331"/>
      <c r="MJZ2" s="332"/>
      <c r="MKA2" s="332"/>
      <c r="MKB2" s="332"/>
      <c r="MKC2" s="332"/>
      <c r="MKD2" s="332"/>
      <c r="MKE2" s="332"/>
      <c r="MKF2" s="332"/>
      <c r="MKG2" s="332"/>
      <c r="MKH2" s="332"/>
      <c r="MKI2" s="332"/>
      <c r="MKJ2" s="332"/>
      <c r="MKK2" s="332"/>
      <c r="MKL2" s="332"/>
      <c r="MKM2" s="332"/>
      <c r="MKN2" s="332"/>
      <c r="MKO2" s="331"/>
      <c r="MKP2" s="332"/>
      <c r="MKQ2" s="332"/>
      <c r="MKR2" s="332"/>
      <c r="MKS2" s="332"/>
      <c r="MKT2" s="332"/>
      <c r="MKU2" s="332"/>
      <c r="MKV2" s="332"/>
      <c r="MKW2" s="332"/>
      <c r="MKX2" s="332"/>
      <c r="MKY2" s="332"/>
      <c r="MKZ2" s="332"/>
      <c r="MLA2" s="332"/>
      <c r="MLB2" s="332"/>
      <c r="MLC2" s="332"/>
      <c r="MLD2" s="332"/>
      <c r="MLE2" s="331"/>
      <c r="MLF2" s="332"/>
      <c r="MLG2" s="332"/>
      <c r="MLH2" s="332"/>
      <c r="MLI2" s="332"/>
      <c r="MLJ2" s="332"/>
      <c r="MLK2" s="332"/>
      <c r="MLL2" s="332"/>
      <c r="MLM2" s="332"/>
      <c r="MLN2" s="332"/>
      <c r="MLO2" s="332"/>
      <c r="MLP2" s="332"/>
      <c r="MLQ2" s="332"/>
      <c r="MLR2" s="332"/>
      <c r="MLS2" s="332"/>
      <c r="MLT2" s="332"/>
      <c r="MLU2" s="331"/>
      <c r="MLV2" s="332"/>
      <c r="MLW2" s="332"/>
      <c r="MLX2" s="332"/>
      <c r="MLY2" s="332"/>
      <c r="MLZ2" s="332"/>
      <c r="MMA2" s="332"/>
      <c r="MMB2" s="332"/>
      <c r="MMC2" s="332"/>
      <c r="MMD2" s="332"/>
      <c r="MME2" s="332"/>
      <c r="MMF2" s="332"/>
      <c r="MMG2" s="332"/>
      <c r="MMH2" s="332"/>
      <c r="MMI2" s="332"/>
      <c r="MMJ2" s="332"/>
      <c r="MMK2" s="331"/>
      <c r="MML2" s="332"/>
      <c r="MMM2" s="332"/>
      <c r="MMN2" s="332"/>
      <c r="MMO2" s="332"/>
      <c r="MMP2" s="332"/>
      <c r="MMQ2" s="332"/>
      <c r="MMR2" s="332"/>
      <c r="MMS2" s="332"/>
      <c r="MMT2" s="332"/>
      <c r="MMU2" s="332"/>
      <c r="MMV2" s="332"/>
      <c r="MMW2" s="332"/>
      <c r="MMX2" s="332"/>
      <c r="MMY2" s="332"/>
      <c r="MMZ2" s="332"/>
      <c r="MNA2" s="331"/>
      <c r="MNB2" s="332"/>
      <c r="MNC2" s="332"/>
      <c r="MND2" s="332"/>
      <c r="MNE2" s="332"/>
      <c r="MNF2" s="332"/>
      <c r="MNG2" s="332"/>
      <c r="MNH2" s="332"/>
      <c r="MNI2" s="332"/>
      <c r="MNJ2" s="332"/>
      <c r="MNK2" s="332"/>
      <c r="MNL2" s="332"/>
      <c r="MNM2" s="332"/>
      <c r="MNN2" s="332"/>
      <c r="MNO2" s="332"/>
      <c r="MNP2" s="332"/>
      <c r="MNQ2" s="331"/>
      <c r="MNR2" s="332"/>
      <c r="MNS2" s="332"/>
      <c r="MNT2" s="332"/>
      <c r="MNU2" s="332"/>
      <c r="MNV2" s="332"/>
      <c r="MNW2" s="332"/>
      <c r="MNX2" s="332"/>
      <c r="MNY2" s="332"/>
      <c r="MNZ2" s="332"/>
      <c r="MOA2" s="332"/>
      <c r="MOB2" s="332"/>
      <c r="MOC2" s="332"/>
      <c r="MOD2" s="332"/>
      <c r="MOE2" s="332"/>
      <c r="MOF2" s="332"/>
      <c r="MOG2" s="331"/>
      <c r="MOH2" s="332"/>
      <c r="MOI2" s="332"/>
      <c r="MOJ2" s="332"/>
      <c r="MOK2" s="332"/>
      <c r="MOL2" s="332"/>
      <c r="MOM2" s="332"/>
      <c r="MON2" s="332"/>
      <c r="MOO2" s="332"/>
      <c r="MOP2" s="332"/>
      <c r="MOQ2" s="332"/>
      <c r="MOR2" s="332"/>
      <c r="MOS2" s="332"/>
      <c r="MOT2" s="332"/>
      <c r="MOU2" s="332"/>
      <c r="MOV2" s="332"/>
      <c r="MOW2" s="331"/>
      <c r="MOX2" s="332"/>
      <c r="MOY2" s="332"/>
      <c r="MOZ2" s="332"/>
      <c r="MPA2" s="332"/>
      <c r="MPB2" s="332"/>
      <c r="MPC2" s="332"/>
      <c r="MPD2" s="332"/>
      <c r="MPE2" s="332"/>
      <c r="MPF2" s="332"/>
      <c r="MPG2" s="332"/>
      <c r="MPH2" s="332"/>
      <c r="MPI2" s="332"/>
      <c r="MPJ2" s="332"/>
      <c r="MPK2" s="332"/>
      <c r="MPL2" s="332"/>
      <c r="MPM2" s="331"/>
      <c r="MPN2" s="332"/>
      <c r="MPO2" s="332"/>
      <c r="MPP2" s="332"/>
      <c r="MPQ2" s="332"/>
      <c r="MPR2" s="332"/>
      <c r="MPS2" s="332"/>
      <c r="MPT2" s="332"/>
      <c r="MPU2" s="332"/>
      <c r="MPV2" s="332"/>
      <c r="MPW2" s="332"/>
      <c r="MPX2" s="332"/>
      <c r="MPY2" s="332"/>
      <c r="MPZ2" s="332"/>
      <c r="MQA2" s="332"/>
      <c r="MQB2" s="332"/>
      <c r="MQC2" s="331"/>
      <c r="MQD2" s="332"/>
      <c r="MQE2" s="332"/>
      <c r="MQF2" s="332"/>
      <c r="MQG2" s="332"/>
      <c r="MQH2" s="332"/>
      <c r="MQI2" s="332"/>
      <c r="MQJ2" s="332"/>
      <c r="MQK2" s="332"/>
      <c r="MQL2" s="332"/>
      <c r="MQM2" s="332"/>
      <c r="MQN2" s="332"/>
      <c r="MQO2" s="332"/>
      <c r="MQP2" s="332"/>
      <c r="MQQ2" s="332"/>
      <c r="MQR2" s="332"/>
      <c r="MQS2" s="331"/>
      <c r="MQT2" s="332"/>
      <c r="MQU2" s="332"/>
      <c r="MQV2" s="332"/>
      <c r="MQW2" s="332"/>
      <c r="MQX2" s="332"/>
      <c r="MQY2" s="332"/>
      <c r="MQZ2" s="332"/>
      <c r="MRA2" s="332"/>
      <c r="MRB2" s="332"/>
      <c r="MRC2" s="332"/>
      <c r="MRD2" s="332"/>
      <c r="MRE2" s="332"/>
      <c r="MRF2" s="332"/>
      <c r="MRG2" s="332"/>
      <c r="MRH2" s="332"/>
      <c r="MRI2" s="331"/>
      <c r="MRJ2" s="332"/>
      <c r="MRK2" s="332"/>
      <c r="MRL2" s="332"/>
      <c r="MRM2" s="332"/>
      <c r="MRN2" s="332"/>
      <c r="MRO2" s="332"/>
      <c r="MRP2" s="332"/>
      <c r="MRQ2" s="332"/>
      <c r="MRR2" s="332"/>
      <c r="MRS2" s="332"/>
      <c r="MRT2" s="332"/>
      <c r="MRU2" s="332"/>
      <c r="MRV2" s="332"/>
      <c r="MRW2" s="332"/>
      <c r="MRX2" s="332"/>
      <c r="MRY2" s="331"/>
      <c r="MRZ2" s="332"/>
      <c r="MSA2" s="332"/>
      <c r="MSB2" s="332"/>
      <c r="MSC2" s="332"/>
      <c r="MSD2" s="332"/>
      <c r="MSE2" s="332"/>
      <c r="MSF2" s="332"/>
      <c r="MSG2" s="332"/>
      <c r="MSH2" s="332"/>
      <c r="MSI2" s="332"/>
      <c r="MSJ2" s="332"/>
      <c r="MSK2" s="332"/>
      <c r="MSL2" s="332"/>
      <c r="MSM2" s="332"/>
      <c r="MSN2" s="332"/>
      <c r="MSO2" s="331"/>
      <c r="MSP2" s="332"/>
      <c r="MSQ2" s="332"/>
      <c r="MSR2" s="332"/>
      <c r="MSS2" s="332"/>
      <c r="MST2" s="332"/>
      <c r="MSU2" s="332"/>
      <c r="MSV2" s="332"/>
      <c r="MSW2" s="332"/>
      <c r="MSX2" s="332"/>
      <c r="MSY2" s="332"/>
      <c r="MSZ2" s="332"/>
      <c r="MTA2" s="332"/>
      <c r="MTB2" s="332"/>
      <c r="MTC2" s="332"/>
      <c r="MTD2" s="332"/>
      <c r="MTE2" s="331"/>
      <c r="MTF2" s="332"/>
      <c r="MTG2" s="332"/>
      <c r="MTH2" s="332"/>
      <c r="MTI2" s="332"/>
      <c r="MTJ2" s="332"/>
      <c r="MTK2" s="332"/>
      <c r="MTL2" s="332"/>
      <c r="MTM2" s="332"/>
      <c r="MTN2" s="332"/>
      <c r="MTO2" s="332"/>
      <c r="MTP2" s="332"/>
      <c r="MTQ2" s="332"/>
      <c r="MTR2" s="332"/>
      <c r="MTS2" s="332"/>
      <c r="MTT2" s="332"/>
      <c r="MTU2" s="331"/>
      <c r="MTV2" s="332"/>
      <c r="MTW2" s="332"/>
      <c r="MTX2" s="332"/>
      <c r="MTY2" s="332"/>
      <c r="MTZ2" s="332"/>
      <c r="MUA2" s="332"/>
      <c r="MUB2" s="332"/>
      <c r="MUC2" s="332"/>
      <c r="MUD2" s="332"/>
      <c r="MUE2" s="332"/>
      <c r="MUF2" s="332"/>
      <c r="MUG2" s="332"/>
      <c r="MUH2" s="332"/>
      <c r="MUI2" s="332"/>
      <c r="MUJ2" s="332"/>
      <c r="MUK2" s="331"/>
      <c r="MUL2" s="332"/>
      <c r="MUM2" s="332"/>
      <c r="MUN2" s="332"/>
      <c r="MUO2" s="332"/>
      <c r="MUP2" s="332"/>
      <c r="MUQ2" s="332"/>
      <c r="MUR2" s="332"/>
      <c r="MUS2" s="332"/>
      <c r="MUT2" s="332"/>
      <c r="MUU2" s="332"/>
      <c r="MUV2" s="332"/>
      <c r="MUW2" s="332"/>
      <c r="MUX2" s="332"/>
      <c r="MUY2" s="332"/>
      <c r="MUZ2" s="332"/>
      <c r="MVA2" s="331"/>
      <c r="MVB2" s="332"/>
      <c r="MVC2" s="332"/>
      <c r="MVD2" s="332"/>
      <c r="MVE2" s="332"/>
      <c r="MVF2" s="332"/>
      <c r="MVG2" s="332"/>
      <c r="MVH2" s="332"/>
      <c r="MVI2" s="332"/>
      <c r="MVJ2" s="332"/>
      <c r="MVK2" s="332"/>
      <c r="MVL2" s="332"/>
      <c r="MVM2" s="332"/>
      <c r="MVN2" s="332"/>
      <c r="MVO2" s="332"/>
      <c r="MVP2" s="332"/>
      <c r="MVQ2" s="331"/>
      <c r="MVR2" s="332"/>
      <c r="MVS2" s="332"/>
      <c r="MVT2" s="332"/>
      <c r="MVU2" s="332"/>
      <c r="MVV2" s="332"/>
      <c r="MVW2" s="332"/>
      <c r="MVX2" s="332"/>
      <c r="MVY2" s="332"/>
      <c r="MVZ2" s="332"/>
      <c r="MWA2" s="332"/>
      <c r="MWB2" s="332"/>
      <c r="MWC2" s="332"/>
      <c r="MWD2" s="332"/>
      <c r="MWE2" s="332"/>
      <c r="MWF2" s="332"/>
      <c r="MWG2" s="331"/>
      <c r="MWH2" s="332"/>
      <c r="MWI2" s="332"/>
      <c r="MWJ2" s="332"/>
      <c r="MWK2" s="332"/>
      <c r="MWL2" s="332"/>
      <c r="MWM2" s="332"/>
      <c r="MWN2" s="332"/>
      <c r="MWO2" s="332"/>
      <c r="MWP2" s="332"/>
      <c r="MWQ2" s="332"/>
      <c r="MWR2" s="332"/>
      <c r="MWS2" s="332"/>
      <c r="MWT2" s="332"/>
      <c r="MWU2" s="332"/>
      <c r="MWV2" s="332"/>
      <c r="MWW2" s="331"/>
      <c r="MWX2" s="332"/>
      <c r="MWY2" s="332"/>
      <c r="MWZ2" s="332"/>
      <c r="MXA2" s="332"/>
      <c r="MXB2" s="332"/>
      <c r="MXC2" s="332"/>
      <c r="MXD2" s="332"/>
      <c r="MXE2" s="332"/>
      <c r="MXF2" s="332"/>
      <c r="MXG2" s="332"/>
      <c r="MXH2" s="332"/>
      <c r="MXI2" s="332"/>
      <c r="MXJ2" s="332"/>
      <c r="MXK2" s="332"/>
      <c r="MXL2" s="332"/>
      <c r="MXM2" s="331"/>
      <c r="MXN2" s="332"/>
      <c r="MXO2" s="332"/>
      <c r="MXP2" s="332"/>
      <c r="MXQ2" s="332"/>
      <c r="MXR2" s="332"/>
      <c r="MXS2" s="332"/>
      <c r="MXT2" s="332"/>
      <c r="MXU2" s="332"/>
      <c r="MXV2" s="332"/>
      <c r="MXW2" s="332"/>
      <c r="MXX2" s="332"/>
      <c r="MXY2" s="332"/>
      <c r="MXZ2" s="332"/>
      <c r="MYA2" s="332"/>
      <c r="MYB2" s="332"/>
      <c r="MYC2" s="331"/>
      <c r="MYD2" s="332"/>
      <c r="MYE2" s="332"/>
      <c r="MYF2" s="332"/>
      <c r="MYG2" s="332"/>
      <c r="MYH2" s="332"/>
      <c r="MYI2" s="332"/>
      <c r="MYJ2" s="332"/>
      <c r="MYK2" s="332"/>
      <c r="MYL2" s="332"/>
      <c r="MYM2" s="332"/>
      <c r="MYN2" s="332"/>
      <c r="MYO2" s="332"/>
      <c r="MYP2" s="332"/>
      <c r="MYQ2" s="332"/>
      <c r="MYR2" s="332"/>
      <c r="MYS2" s="331"/>
      <c r="MYT2" s="332"/>
      <c r="MYU2" s="332"/>
      <c r="MYV2" s="332"/>
      <c r="MYW2" s="332"/>
      <c r="MYX2" s="332"/>
      <c r="MYY2" s="332"/>
      <c r="MYZ2" s="332"/>
      <c r="MZA2" s="332"/>
      <c r="MZB2" s="332"/>
      <c r="MZC2" s="332"/>
      <c r="MZD2" s="332"/>
      <c r="MZE2" s="332"/>
      <c r="MZF2" s="332"/>
      <c r="MZG2" s="332"/>
      <c r="MZH2" s="332"/>
      <c r="MZI2" s="331"/>
      <c r="MZJ2" s="332"/>
      <c r="MZK2" s="332"/>
      <c r="MZL2" s="332"/>
      <c r="MZM2" s="332"/>
      <c r="MZN2" s="332"/>
      <c r="MZO2" s="332"/>
      <c r="MZP2" s="332"/>
      <c r="MZQ2" s="332"/>
      <c r="MZR2" s="332"/>
      <c r="MZS2" s="332"/>
      <c r="MZT2" s="332"/>
      <c r="MZU2" s="332"/>
      <c r="MZV2" s="332"/>
      <c r="MZW2" s="332"/>
      <c r="MZX2" s="332"/>
      <c r="MZY2" s="331"/>
      <c r="MZZ2" s="332"/>
      <c r="NAA2" s="332"/>
      <c r="NAB2" s="332"/>
      <c r="NAC2" s="332"/>
      <c r="NAD2" s="332"/>
      <c r="NAE2" s="332"/>
      <c r="NAF2" s="332"/>
      <c r="NAG2" s="332"/>
      <c r="NAH2" s="332"/>
      <c r="NAI2" s="332"/>
      <c r="NAJ2" s="332"/>
      <c r="NAK2" s="332"/>
      <c r="NAL2" s="332"/>
      <c r="NAM2" s="332"/>
      <c r="NAN2" s="332"/>
      <c r="NAO2" s="331"/>
      <c r="NAP2" s="332"/>
      <c r="NAQ2" s="332"/>
      <c r="NAR2" s="332"/>
      <c r="NAS2" s="332"/>
      <c r="NAT2" s="332"/>
      <c r="NAU2" s="332"/>
      <c r="NAV2" s="332"/>
      <c r="NAW2" s="332"/>
      <c r="NAX2" s="332"/>
      <c r="NAY2" s="332"/>
      <c r="NAZ2" s="332"/>
      <c r="NBA2" s="332"/>
      <c r="NBB2" s="332"/>
      <c r="NBC2" s="332"/>
      <c r="NBD2" s="332"/>
      <c r="NBE2" s="331"/>
      <c r="NBF2" s="332"/>
      <c r="NBG2" s="332"/>
      <c r="NBH2" s="332"/>
      <c r="NBI2" s="332"/>
      <c r="NBJ2" s="332"/>
      <c r="NBK2" s="332"/>
      <c r="NBL2" s="332"/>
      <c r="NBM2" s="332"/>
      <c r="NBN2" s="332"/>
      <c r="NBO2" s="332"/>
      <c r="NBP2" s="332"/>
      <c r="NBQ2" s="332"/>
      <c r="NBR2" s="332"/>
      <c r="NBS2" s="332"/>
      <c r="NBT2" s="332"/>
      <c r="NBU2" s="331"/>
      <c r="NBV2" s="332"/>
      <c r="NBW2" s="332"/>
      <c r="NBX2" s="332"/>
      <c r="NBY2" s="332"/>
      <c r="NBZ2" s="332"/>
      <c r="NCA2" s="332"/>
      <c r="NCB2" s="332"/>
      <c r="NCC2" s="332"/>
      <c r="NCD2" s="332"/>
      <c r="NCE2" s="332"/>
      <c r="NCF2" s="332"/>
      <c r="NCG2" s="332"/>
      <c r="NCH2" s="332"/>
      <c r="NCI2" s="332"/>
      <c r="NCJ2" s="332"/>
      <c r="NCK2" s="331"/>
      <c r="NCL2" s="332"/>
      <c r="NCM2" s="332"/>
      <c r="NCN2" s="332"/>
      <c r="NCO2" s="332"/>
      <c r="NCP2" s="332"/>
      <c r="NCQ2" s="332"/>
      <c r="NCR2" s="332"/>
      <c r="NCS2" s="332"/>
      <c r="NCT2" s="332"/>
      <c r="NCU2" s="332"/>
      <c r="NCV2" s="332"/>
      <c r="NCW2" s="332"/>
      <c r="NCX2" s="332"/>
      <c r="NCY2" s="332"/>
      <c r="NCZ2" s="332"/>
      <c r="NDA2" s="331"/>
      <c r="NDB2" s="332"/>
      <c r="NDC2" s="332"/>
      <c r="NDD2" s="332"/>
      <c r="NDE2" s="332"/>
      <c r="NDF2" s="332"/>
      <c r="NDG2" s="332"/>
      <c r="NDH2" s="332"/>
      <c r="NDI2" s="332"/>
      <c r="NDJ2" s="332"/>
      <c r="NDK2" s="332"/>
      <c r="NDL2" s="332"/>
      <c r="NDM2" s="332"/>
      <c r="NDN2" s="332"/>
      <c r="NDO2" s="332"/>
      <c r="NDP2" s="332"/>
      <c r="NDQ2" s="331"/>
      <c r="NDR2" s="332"/>
      <c r="NDS2" s="332"/>
      <c r="NDT2" s="332"/>
      <c r="NDU2" s="332"/>
      <c r="NDV2" s="332"/>
      <c r="NDW2" s="332"/>
      <c r="NDX2" s="332"/>
      <c r="NDY2" s="332"/>
      <c r="NDZ2" s="332"/>
      <c r="NEA2" s="332"/>
      <c r="NEB2" s="332"/>
      <c r="NEC2" s="332"/>
      <c r="NED2" s="332"/>
      <c r="NEE2" s="332"/>
      <c r="NEF2" s="332"/>
      <c r="NEG2" s="331"/>
      <c r="NEH2" s="332"/>
      <c r="NEI2" s="332"/>
      <c r="NEJ2" s="332"/>
      <c r="NEK2" s="332"/>
      <c r="NEL2" s="332"/>
      <c r="NEM2" s="332"/>
      <c r="NEN2" s="332"/>
      <c r="NEO2" s="332"/>
      <c r="NEP2" s="332"/>
      <c r="NEQ2" s="332"/>
      <c r="NER2" s="332"/>
      <c r="NES2" s="332"/>
      <c r="NET2" s="332"/>
      <c r="NEU2" s="332"/>
      <c r="NEV2" s="332"/>
      <c r="NEW2" s="331"/>
      <c r="NEX2" s="332"/>
      <c r="NEY2" s="332"/>
      <c r="NEZ2" s="332"/>
      <c r="NFA2" s="332"/>
      <c r="NFB2" s="332"/>
      <c r="NFC2" s="332"/>
      <c r="NFD2" s="332"/>
      <c r="NFE2" s="332"/>
      <c r="NFF2" s="332"/>
      <c r="NFG2" s="332"/>
      <c r="NFH2" s="332"/>
      <c r="NFI2" s="332"/>
      <c r="NFJ2" s="332"/>
      <c r="NFK2" s="332"/>
      <c r="NFL2" s="332"/>
      <c r="NFM2" s="331"/>
      <c r="NFN2" s="332"/>
      <c r="NFO2" s="332"/>
      <c r="NFP2" s="332"/>
      <c r="NFQ2" s="332"/>
      <c r="NFR2" s="332"/>
      <c r="NFS2" s="332"/>
      <c r="NFT2" s="332"/>
      <c r="NFU2" s="332"/>
      <c r="NFV2" s="332"/>
      <c r="NFW2" s="332"/>
      <c r="NFX2" s="332"/>
      <c r="NFY2" s="332"/>
      <c r="NFZ2" s="332"/>
      <c r="NGA2" s="332"/>
      <c r="NGB2" s="332"/>
      <c r="NGC2" s="331"/>
      <c r="NGD2" s="332"/>
      <c r="NGE2" s="332"/>
      <c r="NGF2" s="332"/>
      <c r="NGG2" s="332"/>
      <c r="NGH2" s="332"/>
      <c r="NGI2" s="332"/>
      <c r="NGJ2" s="332"/>
      <c r="NGK2" s="332"/>
      <c r="NGL2" s="332"/>
      <c r="NGM2" s="332"/>
      <c r="NGN2" s="332"/>
      <c r="NGO2" s="332"/>
      <c r="NGP2" s="332"/>
      <c r="NGQ2" s="332"/>
      <c r="NGR2" s="332"/>
      <c r="NGS2" s="331"/>
      <c r="NGT2" s="332"/>
      <c r="NGU2" s="332"/>
      <c r="NGV2" s="332"/>
      <c r="NGW2" s="332"/>
      <c r="NGX2" s="332"/>
      <c r="NGY2" s="332"/>
      <c r="NGZ2" s="332"/>
      <c r="NHA2" s="332"/>
      <c r="NHB2" s="332"/>
      <c r="NHC2" s="332"/>
      <c r="NHD2" s="332"/>
      <c r="NHE2" s="332"/>
      <c r="NHF2" s="332"/>
      <c r="NHG2" s="332"/>
      <c r="NHH2" s="332"/>
      <c r="NHI2" s="331"/>
      <c r="NHJ2" s="332"/>
      <c r="NHK2" s="332"/>
      <c r="NHL2" s="332"/>
      <c r="NHM2" s="332"/>
      <c r="NHN2" s="332"/>
      <c r="NHO2" s="332"/>
      <c r="NHP2" s="332"/>
      <c r="NHQ2" s="332"/>
      <c r="NHR2" s="332"/>
      <c r="NHS2" s="332"/>
      <c r="NHT2" s="332"/>
      <c r="NHU2" s="332"/>
      <c r="NHV2" s="332"/>
      <c r="NHW2" s="332"/>
      <c r="NHX2" s="332"/>
      <c r="NHY2" s="331"/>
      <c r="NHZ2" s="332"/>
      <c r="NIA2" s="332"/>
      <c r="NIB2" s="332"/>
      <c r="NIC2" s="332"/>
      <c r="NID2" s="332"/>
      <c r="NIE2" s="332"/>
      <c r="NIF2" s="332"/>
      <c r="NIG2" s="332"/>
      <c r="NIH2" s="332"/>
      <c r="NII2" s="332"/>
      <c r="NIJ2" s="332"/>
      <c r="NIK2" s="332"/>
      <c r="NIL2" s="332"/>
      <c r="NIM2" s="332"/>
      <c r="NIN2" s="332"/>
      <c r="NIO2" s="331"/>
      <c r="NIP2" s="332"/>
      <c r="NIQ2" s="332"/>
      <c r="NIR2" s="332"/>
      <c r="NIS2" s="332"/>
      <c r="NIT2" s="332"/>
      <c r="NIU2" s="332"/>
      <c r="NIV2" s="332"/>
      <c r="NIW2" s="332"/>
      <c r="NIX2" s="332"/>
      <c r="NIY2" s="332"/>
      <c r="NIZ2" s="332"/>
      <c r="NJA2" s="332"/>
      <c r="NJB2" s="332"/>
      <c r="NJC2" s="332"/>
      <c r="NJD2" s="332"/>
      <c r="NJE2" s="331"/>
      <c r="NJF2" s="332"/>
      <c r="NJG2" s="332"/>
      <c r="NJH2" s="332"/>
      <c r="NJI2" s="332"/>
      <c r="NJJ2" s="332"/>
      <c r="NJK2" s="332"/>
      <c r="NJL2" s="332"/>
      <c r="NJM2" s="332"/>
      <c r="NJN2" s="332"/>
      <c r="NJO2" s="332"/>
      <c r="NJP2" s="332"/>
      <c r="NJQ2" s="332"/>
      <c r="NJR2" s="332"/>
      <c r="NJS2" s="332"/>
      <c r="NJT2" s="332"/>
      <c r="NJU2" s="331"/>
      <c r="NJV2" s="332"/>
      <c r="NJW2" s="332"/>
      <c r="NJX2" s="332"/>
      <c r="NJY2" s="332"/>
      <c r="NJZ2" s="332"/>
      <c r="NKA2" s="332"/>
      <c r="NKB2" s="332"/>
      <c r="NKC2" s="332"/>
      <c r="NKD2" s="332"/>
      <c r="NKE2" s="332"/>
      <c r="NKF2" s="332"/>
      <c r="NKG2" s="332"/>
      <c r="NKH2" s="332"/>
      <c r="NKI2" s="332"/>
      <c r="NKJ2" s="332"/>
      <c r="NKK2" s="331"/>
      <c r="NKL2" s="332"/>
      <c r="NKM2" s="332"/>
      <c r="NKN2" s="332"/>
      <c r="NKO2" s="332"/>
      <c r="NKP2" s="332"/>
      <c r="NKQ2" s="332"/>
      <c r="NKR2" s="332"/>
      <c r="NKS2" s="332"/>
      <c r="NKT2" s="332"/>
      <c r="NKU2" s="332"/>
      <c r="NKV2" s="332"/>
      <c r="NKW2" s="332"/>
      <c r="NKX2" s="332"/>
      <c r="NKY2" s="332"/>
      <c r="NKZ2" s="332"/>
      <c r="NLA2" s="331"/>
      <c r="NLB2" s="332"/>
      <c r="NLC2" s="332"/>
      <c r="NLD2" s="332"/>
      <c r="NLE2" s="332"/>
      <c r="NLF2" s="332"/>
      <c r="NLG2" s="332"/>
      <c r="NLH2" s="332"/>
      <c r="NLI2" s="332"/>
      <c r="NLJ2" s="332"/>
      <c r="NLK2" s="332"/>
      <c r="NLL2" s="332"/>
      <c r="NLM2" s="332"/>
      <c r="NLN2" s="332"/>
      <c r="NLO2" s="332"/>
      <c r="NLP2" s="332"/>
      <c r="NLQ2" s="331"/>
      <c r="NLR2" s="332"/>
      <c r="NLS2" s="332"/>
      <c r="NLT2" s="332"/>
      <c r="NLU2" s="332"/>
      <c r="NLV2" s="332"/>
      <c r="NLW2" s="332"/>
      <c r="NLX2" s="332"/>
      <c r="NLY2" s="332"/>
      <c r="NLZ2" s="332"/>
      <c r="NMA2" s="332"/>
      <c r="NMB2" s="332"/>
      <c r="NMC2" s="332"/>
      <c r="NMD2" s="332"/>
      <c r="NME2" s="332"/>
      <c r="NMF2" s="332"/>
      <c r="NMG2" s="331"/>
      <c r="NMH2" s="332"/>
      <c r="NMI2" s="332"/>
      <c r="NMJ2" s="332"/>
      <c r="NMK2" s="332"/>
      <c r="NML2" s="332"/>
      <c r="NMM2" s="332"/>
      <c r="NMN2" s="332"/>
      <c r="NMO2" s="332"/>
      <c r="NMP2" s="332"/>
      <c r="NMQ2" s="332"/>
      <c r="NMR2" s="332"/>
      <c r="NMS2" s="332"/>
      <c r="NMT2" s="332"/>
      <c r="NMU2" s="332"/>
      <c r="NMV2" s="332"/>
      <c r="NMW2" s="331"/>
      <c r="NMX2" s="332"/>
      <c r="NMY2" s="332"/>
      <c r="NMZ2" s="332"/>
      <c r="NNA2" s="332"/>
      <c r="NNB2" s="332"/>
      <c r="NNC2" s="332"/>
      <c r="NND2" s="332"/>
      <c r="NNE2" s="332"/>
      <c r="NNF2" s="332"/>
      <c r="NNG2" s="332"/>
      <c r="NNH2" s="332"/>
      <c r="NNI2" s="332"/>
      <c r="NNJ2" s="332"/>
      <c r="NNK2" s="332"/>
      <c r="NNL2" s="332"/>
      <c r="NNM2" s="331"/>
      <c r="NNN2" s="332"/>
      <c r="NNO2" s="332"/>
      <c r="NNP2" s="332"/>
      <c r="NNQ2" s="332"/>
      <c r="NNR2" s="332"/>
      <c r="NNS2" s="332"/>
      <c r="NNT2" s="332"/>
      <c r="NNU2" s="332"/>
      <c r="NNV2" s="332"/>
      <c r="NNW2" s="332"/>
      <c r="NNX2" s="332"/>
      <c r="NNY2" s="332"/>
      <c r="NNZ2" s="332"/>
      <c r="NOA2" s="332"/>
      <c r="NOB2" s="332"/>
      <c r="NOC2" s="331"/>
      <c r="NOD2" s="332"/>
      <c r="NOE2" s="332"/>
      <c r="NOF2" s="332"/>
      <c r="NOG2" s="332"/>
      <c r="NOH2" s="332"/>
      <c r="NOI2" s="332"/>
      <c r="NOJ2" s="332"/>
      <c r="NOK2" s="332"/>
      <c r="NOL2" s="332"/>
      <c r="NOM2" s="332"/>
      <c r="NON2" s="332"/>
      <c r="NOO2" s="332"/>
      <c r="NOP2" s="332"/>
      <c r="NOQ2" s="332"/>
      <c r="NOR2" s="332"/>
      <c r="NOS2" s="331"/>
      <c r="NOT2" s="332"/>
      <c r="NOU2" s="332"/>
      <c r="NOV2" s="332"/>
      <c r="NOW2" s="332"/>
      <c r="NOX2" s="332"/>
      <c r="NOY2" s="332"/>
      <c r="NOZ2" s="332"/>
      <c r="NPA2" s="332"/>
      <c r="NPB2" s="332"/>
      <c r="NPC2" s="332"/>
      <c r="NPD2" s="332"/>
      <c r="NPE2" s="332"/>
      <c r="NPF2" s="332"/>
      <c r="NPG2" s="332"/>
      <c r="NPH2" s="332"/>
      <c r="NPI2" s="331"/>
      <c r="NPJ2" s="332"/>
      <c r="NPK2" s="332"/>
      <c r="NPL2" s="332"/>
      <c r="NPM2" s="332"/>
      <c r="NPN2" s="332"/>
      <c r="NPO2" s="332"/>
      <c r="NPP2" s="332"/>
      <c r="NPQ2" s="332"/>
      <c r="NPR2" s="332"/>
      <c r="NPS2" s="332"/>
      <c r="NPT2" s="332"/>
      <c r="NPU2" s="332"/>
      <c r="NPV2" s="332"/>
      <c r="NPW2" s="332"/>
      <c r="NPX2" s="332"/>
      <c r="NPY2" s="331"/>
      <c r="NPZ2" s="332"/>
      <c r="NQA2" s="332"/>
      <c r="NQB2" s="332"/>
      <c r="NQC2" s="332"/>
      <c r="NQD2" s="332"/>
      <c r="NQE2" s="332"/>
      <c r="NQF2" s="332"/>
      <c r="NQG2" s="332"/>
      <c r="NQH2" s="332"/>
      <c r="NQI2" s="332"/>
      <c r="NQJ2" s="332"/>
      <c r="NQK2" s="332"/>
      <c r="NQL2" s="332"/>
      <c r="NQM2" s="332"/>
      <c r="NQN2" s="332"/>
      <c r="NQO2" s="331"/>
      <c r="NQP2" s="332"/>
      <c r="NQQ2" s="332"/>
      <c r="NQR2" s="332"/>
      <c r="NQS2" s="332"/>
      <c r="NQT2" s="332"/>
      <c r="NQU2" s="332"/>
      <c r="NQV2" s="332"/>
      <c r="NQW2" s="332"/>
      <c r="NQX2" s="332"/>
      <c r="NQY2" s="332"/>
      <c r="NQZ2" s="332"/>
      <c r="NRA2" s="332"/>
      <c r="NRB2" s="332"/>
      <c r="NRC2" s="332"/>
      <c r="NRD2" s="332"/>
      <c r="NRE2" s="331"/>
      <c r="NRF2" s="332"/>
      <c r="NRG2" s="332"/>
      <c r="NRH2" s="332"/>
      <c r="NRI2" s="332"/>
      <c r="NRJ2" s="332"/>
      <c r="NRK2" s="332"/>
      <c r="NRL2" s="332"/>
      <c r="NRM2" s="332"/>
      <c r="NRN2" s="332"/>
      <c r="NRO2" s="332"/>
      <c r="NRP2" s="332"/>
      <c r="NRQ2" s="332"/>
      <c r="NRR2" s="332"/>
      <c r="NRS2" s="332"/>
      <c r="NRT2" s="332"/>
      <c r="NRU2" s="331"/>
      <c r="NRV2" s="332"/>
      <c r="NRW2" s="332"/>
      <c r="NRX2" s="332"/>
      <c r="NRY2" s="332"/>
      <c r="NRZ2" s="332"/>
      <c r="NSA2" s="332"/>
      <c r="NSB2" s="332"/>
      <c r="NSC2" s="332"/>
      <c r="NSD2" s="332"/>
      <c r="NSE2" s="332"/>
      <c r="NSF2" s="332"/>
      <c r="NSG2" s="332"/>
      <c r="NSH2" s="332"/>
      <c r="NSI2" s="332"/>
      <c r="NSJ2" s="332"/>
      <c r="NSK2" s="331"/>
      <c r="NSL2" s="332"/>
      <c r="NSM2" s="332"/>
      <c r="NSN2" s="332"/>
      <c r="NSO2" s="332"/>
      <c r="NSP2" s="332"/>
      <c r="NSQ2" s="332"/>
      <c r="NSR2" s="332"/>
      <c r="NSS2" s="332"/>
      <c r="NST2" s="332"/>
      <c r="NSU2" s="332"/>
      <c r="NSV2" s="332"/>
      <c r="NSW2" s="332"/>
      <c r="NSX2" s="332"/>
      <c r="NSY2" s="332"/>
      <c r="NSZ2" s="332"/>
      <c r="NTA2" s="331"/>
      <c r="NTB2" s="332"/>
      <c r="NTC2" s="332"/>
      <c r="NTD2" s="332"/>
      <c r="NTE2" s="332"/>
      <c r="NTF2" s="332"/>
      <c r="NTG2" s="332"/>
      <c r="NTH2" s="332"/>
      <c r="NTI2" s="332"/>
      <c r="NTJ2" s="332"/>
      <c r="NTK2" s="332"/>
      <c r="NTL2" s="332"/>
      <c r="NTM2" s="332"/>
      <c r="NTN2" s="332"/>
      <c r="NTO2" s="332"/>
      <c r="NTP2" s="332"/>
      <c r="NTQ2" s="331"/>
      <c r="NTR2" s="332"/>
      <c r="NTS2" s="332"/>
      <c r="NTT2" s="332"/>
      <c r="NTU2" s="332"/>
      <c r="NTV2" s="332"/>
      <c r="NTW2" s="332"/>
      <c r="NTX2" s="332"/>
      <c r="NTY2" s="332"/>
      <c r="NTZ2" s="332"/>
      <c r="NUA2" s="332"/>
      <c r="NUB2" s="332"/>
      <c r="NUC2" s="332"/>
      <c r="NUD2" s="332"/>
      <c r="NUE2" s="332"/>
      <c r="NUF2" s="332"/>
      <c r="NUG2" s="331"/>
      <c r="NUH2" s="332"/>
      <c r="NUI2" s="332"/>
      <c r="NUJ2" s="332"/>
      <c r="NUK2" s="332"/>
      <c r="NUL2" s="332"/>
      <c r="NUM2" s="332"/>
      <c r="NUN2" s="332"/>
      <c r="NUO2" s="332"/>
      <c r="NUP2" s="332"/>
      <c r="NUQ2" s="332"/>
      <c r="NUR2" s="332"/>
      <c r="NUS2" s="332"/>
      <c r="NUT2" s="332"/>
      <c r="NUU2" s="332"/>
      <c r="NUV2" s="332"/>
      <c r="NUW2" s="331"/>
      <c r="NUX2" s="332"/>
      <c r="NUY2" s="332"/>
      <c r="NUZ2" s="332"/>
      <c r="NVA2" s="332"/>
      <c r="NVB2" s="332"/>
      <c r="NVC2" s="332"/>
      <c r="NVD2" s="332"/>
      <c r="NVE2" s="332"/>
      <c r="NVF2" s="332"/>
      <c r="NVG2" s="332"/>
      <c r="NVH2" s="332"/>
      <c r="NVI2" s="332"/>
      <c r="NVJ2" s="332"/>
      <c r="NVK2" s="332"/>
      <c r="NVL2" s="332"/>
      <c r="NVM2" s="331"/>
      <c r="NVN2" s="332"/>
      <c r="NVO2" s="332"/>
      <c r="NVP2" s="332"/>
      <c r="NVQ2" s="332"/>
      <c r="NVR2" s="332"/>
      <c r="NVS2" s="332"/>
      <c r="NVT2" s="332"/>
      <c r="NVU2" s="332"/>
      <c r="NVV2" s="332"/>
      <c r="NVW2" s="332"/>
      <c r="NVX2" s="332"/>
      <c r="NVY2" s="332"/>
      <c r="NVZ2" s="332"/>
      <c r="NWA2" s="332"/>
      <c r="NWB2" s="332"/>
      <c r="NWC2" s="331"/>
      <c r="NWD2" s="332"/>
      <c r="NWE2" s="332"/>
      <c r="NWF2" s="332"/>
      <c r="NWG2" s="332"/>
      <c r="NWH2" s="332"/>
      <c r="NWI2" s="332"/>
      <c r="NWJ2" s="332"/>
      <c r="NWK2" s="332"/>
      <c r="NWL2" s="332"/>
      <c r="NWM2" s="332"/>
      <c r="NWN2" s="332"/>
      <c r="NWO2" s="332"/>
      <c r="NWP2" s="332"/>
      <c r="NWQ2" s="332"/>
      <c r="NWR2" s="332"/>
      <c r="NWS2" s="331"/>
      <c r="NWT2" s="332"/>
      <c r="NWU2" s="332"/>
      <c r="NWV2" s="332"/>
      <c r="NWW2" s="332"/>
      <c r="NWX2" s="332"/>
      <c r="NWY2" s="332"/>
      <c r="NWZ2" s="332"/>
      <c r="NXA2" s="332"/>
      <c r="NXB2" s="332"/>
      <c r="NXC2" s="332"/>
      <c r="NXD2" s="332"/>
      <c r="NXE2" s="332"/>
      <c r="NXF2" s="332"/>
      <c r="NXG2" s="332"/>
      <c r="NXH2" s="332"/>
      <c r="NXI2" s="331"/>
      <c r="NXJ2" s="332"/>
      <c r="NXK2" s="332"/>
      <c r="NXL2" s="332"/>
      <c r="NXM2" s="332"/>
      <c r="NXN2" s="332"/>
      <c r="NXO2" s="332"/>
      <c r="NXP2" s="332"/>
      <c r="NXQ2" s="332"/>
      <c r="NXR2" s="332"/>
      <c r="NXS2" s="332"/>
      <c r="NXT2" s="332"/>
      <c r="NXU2" s="332"/>
      <c r="NXV2" s="332"/>
      <c r="NXW2" s="332"/>
      <c r="NXX2" s="332"/>
      <c r="NXY2" s="331"/>
      <c r="NXZ2" s="332"/>
      <c r="NYA2" s="332"/>
      <c r="NYB2" s="332"/>
      <c r="NYC2" s="332"/>
      <c r="NYD2" s="332"/>
      <c r="NYE2" s="332"/>
      <c r="NYF2" s="332"/>
      <c r="NYG2" s="332"/>
      <c r="NYH2" s="332"/>
      <c r="NYI2" s="332"/>
      <c r="NYJ2" s="332"/>
      <c r="NYK2" s="332"/>
      <c r="NYL2" s="332"/>
      <c r="NYM2" s="332"/>
      <c r="NYN2" s="332"/>
      <c r="NYO2" s="331"/>
      <c r="NYP2" s="332"/>
      <c r="NYQ2" s="332"/>
      <c r="NYR2" s="332"/>
      <c r="NYS2" s="332"/>
      <c r="NYT2" s="332"/>
      <c r="NYU2" s="332"/>
      <c r="NYV2" s="332"/>
      <c r="NYW2" s="332"/>
      <c r="NYX2" s="332"/>
      <c r="NYY2" s="332"/>
      <c r="NYZ2" s="332"/>
      <c r="NZA2" s="332"/>
      <c r="NZB2" s="332"/>
      <c r="NZC2" s="332"/>
      <c r="NZD2" s="332"/>
      <c r="NZE2" s="331"/>
      <c r="NZF2" s="332"/>
      <c r="NZG2" s="332"/>
      <c r="NZH2" s="332"/>
      <c r="NZI2" s="332"/>
      <c r="NZJ2" s="332"/>
      <c r="NZK2" s="332"/>
      <c r="NZL2" s="332"/>
      <c r="NZM2" s="332"/>
      <c r="NZN2" s="332"/>
      <c r="NZO2" s="332"/>
      <c r="NZP2" s="332"/>
      <c r="NZQ2" s="332"/>
      <c r="NZR2" s="332"/>
      <c r="NZS2" s="332"/>
      <c r="NZT2" s="332"/>
      <c r="NZU2" s="331"/>
      <c r="NZV2" s="332"/>
      <c r="NZW2" s="332"/>
      <c r="NZX2" s="332"/>
      <c r="NZY2" s="332"/>
      <c r="NZZ2" s="332"/>
      <c r="OAA2" s="332"/>
      <c r="OAB2" s="332"/>
      <c r="OAC2" s="332"/>
      <c r="OAD2" s="332"/>
      <c r="OAE2" s="332"/>
      <c r="OAF2" s="332"/>
      <c r="OAG2" s="332"/>
      <c r="OAH2" s="332"/>
      <c r="OAI2" s="332"/>
      <c r="OAJ2" s="332"/>
      <c r="OAK2" s="331"/>
      <c r="OAL2" s="332"/>
      <c r="OAM2" s="332"/>
      <c r="OAN2" s="332"/>
      <c r="OAO2" s="332"/>
      <c r="OAP2" s="332"/>
      <c r="OAQ2" s="332"/>
      <c r="OAR2" s="332"/>
      <c r="OAS2" s="332"/>
      <c r="OAT2" s="332"/>
      <c r="OAU2" s="332"/>
      <c r="OAV2" s="332"/>
      <c r="OAW2" s="332"/>
      <c r="OAX2" s="332"/>
      <c r="OAY2" s="332"/>
      <c r="OAZ2" s="332"/>
      <c r="OBA2" s="331"/>
      <c r="OBB2" s="332"/>
      <c r="OBC2" s="332"/>
      <c r="OBD2" s="332"/>
      <c r="OBE2" s="332"/>
      <c r="OBF2" s="332"/>
      <c r="OBG2" s="332"/>
      <c r="OBH2" s="332"/>
      <c r="OBI2" s="332"/>
      <c r="OBJ2" s="332"/>
      <c r="OBK2" s="332"/>
      <c r="OBL2" s="332"/>
      <c r="OBM2" s="332"/>
      <c r="OBN2" s="332"/>
      <c r="OBO2" s="332"/>
      <c r="OBP2" s="332"/>
      <c r="OBQ2" s="331"/>
      <c r="OBR2" s="332"/>
      <c r="OBS2" s="332"/>
      <c r="OBT2" s="332"/>
      <c r="OBU2" s="332"/>
      <c r="OBV2" s="332"/>
      <c r="OBW2" s="332"/>
      <c r="OBX2" s="332"/>
      <c r="OBY2" s="332"/>
      <c r="OBZ2" s="332"/>
      <c r="OCA2" s="332"/>
      <c r="OCB2" s="332"/>
      <c r="OCC2" s="332"/>
      <c r="OCD2" s="332"/>
      <c r="OCE2" s="332"/>
      <c r="OCF2" s="332"/>
      <c r="OCG2" s="331"/>
      <c r="OCH2" s="332"/>
      <c r="OCI2" s="332"/>
      <c r="OCJ2" s="332"/>
      <c r="OCK2" s="332"/>
      <c r="OCL2" s="332"/>
      <c r="OCM2" s="332"/>
      <c r="OCN2" s="332"/>
      <c r="OCO2" s="332"/>
      <c r="OCP2" s="332"/>
      <c r="OCQ2" s="332"/>
      <c r="OCR2" s="332"/>
      <c r="OCS2" s="332"/>
      <c r="OCT2" s="332"/>
      <c r="OCU2" s="332"/>
      <c r="OCV2" s="332"/>
      <c r="OCW2" s="331"/>
      <c r="OCX2" s="332"/>
      <c r="OCY2" s="332"/>
      <c r="OCZ2" s="332"/>
      <c r="ODA2" s="332"/>
      <c r="ODB2" s="332"/>
      <c r="ODC2" s="332"/>
      <c r="ODD2" s="332"/>
      <c r="ODE2" s="332"/>
      <c r="ODF2" s="332"/>
      <c r="ODG2" s="332"/>
      <c r="ODH2" s="332"/>
      <c r="ODI2" s="332"/>
      <c r="ODJ2" s="332"/>
      <c r="ODK2" s="332"/>
      <c r="ODL2" s="332"/>
      <c r="ODM2" s="331"/>
      <c r="ODN2" s="332"/>
      <c r="ODO2" s="332"/>
      <c r="ODP2" s="332"/>
      <c r="ODQ2" s="332"/>
      <c r="ODR2" s="332"/>
      <c r="ODS2" s="332"/>
      <c r="ODT2" s="332"/>
      <c r="ODU2" s="332"/>
      <c r="ODV2" s="332"/>
      <c r="ODW2" s="332"/>
      <c r="ODX2" s="332"/>
      <c r="ODY2" s="332"/>
      <c r="ODZ2" s="332"/>
      <c r="OEA2" s="332"/>
      <c r="OEB2" s="332"/>
      <c r="OEC2" s="331"/>
      <c r="OED2" s="332"/>
      <c r="OEE2" s="332"/>
      <c r="OEF2" s="332"/>
      <c r="OEG2" s="332"/>
      <c r="OEH2" s="332"/>
      <c r="OEI2" s="332"/>
      <c r="OEJ2" s="332"/>
      <c r="OEK2" s="332"/>
      <c r="OEL2" s="332"/>
      <c r="OEM2" s="332"/>
      <c r="OEN2" s="332"/>
      <c r="OEO2" s="332"/>
      <c r="OEP2" s="332"/>
      <c r="OEQ2" s="332"/>
      <c r="OER2" s="332"/>
      <c r="OES2" s="331"/>
      <c r="OET2" s="332"/>
      <c r="OEU2" s="332"/>
      <c r="OEV2" s="332"/>
      <c r="OEW2" s="332"/>
      <c r="OEX2" s="332"/>
      <c r="OEY2" s="332"/>
      <c r="OEZ2" s="332"/>
      <c r="OFA2" s="332"/>
      <c r="OFB2" s="332"/>
      <c r="OFC2" s="332"/>
      <c r="OFD2" s="332"/>
      <c r="OFE2" s="332"/>
      <c r="OFF2" s="332"/>
      <c r="OFG2" s="332"/>
      <c r="OFH2" s="332"/>
      <c r="OFI2" s="331"/>
      <c r="OFJ2" s="332"/>
      <c r="OFK2" s="332"/>
      <c r="OFL2" s="332"/>
      <c r="OFM2" s="332"/>
      <c r="OFN2" s="332"/>
      <c r="OFO2" s="332"/>
      <c r="OFP2" s="332"/>
      <c r="OFQ2" s="332"/>
      <c r="OFR2" s="332"/>
      <c r="OFS2" s="332"/>
      <c r="OFT2" s="332"/>
      <c r="OFU2" s="332"/>
      <c r="OFV2" s="332"/>
      <c r="OFW2" s="332"/>
      <c r="OFX2" s="332"/>
      <c r="OFY2" s="331"/>
      <c r="OFZ2" s="332"/>
      <c r="OGA2" s="332"/>
      <c r="OGB2" s="332"/>
      <c r="OGC2" s="332"/>
      <c r="OGD2" s="332"/>
      <c r="OGE2" s="332"/>
      <c r="OGF2" s="332"/>
      <c r="OGG2" s="332"/>
      <c r="OGH2" s="332"/>
      <c r="OGI2" s="332"/>
      <c r="OGJ2" s="332"/>
      <c r="OGK2" s="332"/>
      <c r="OGL2" s="332"/>
      <c r="OGM2" s="332"/>
      <c r="OGN2" s="332"/>
      <c r="OGO2" s="331"/>
      <c r="OGP2" s="332"/>
      <c r="OGQ2" s="332"/>
      <c r="OGR2" s="332"/>
      <c r="OGS2" s="332"/>
      <c r="OGT2" s="332"/>
      <c r="OGU2" s="332"/>
      <c r="OGV2" s="332"/>
      <c r="OGW2" s="332"/>
      <c r="OGX2" s="332"/>
      <c r="OGY2" s="332"/>
      <c r="OGZ2" s="332"/>
      <c r="OHA2" s="332"/>
      <c r="OHB2" s="332"/>
      <c r="OHC2" s="332"/>
      <c r="OHD2" s="332"/>
      <c r="OHE2" s="331"/>
      <c r="OHF2" s="332"/>
      <c r="OHG2" s="332"/>
      <c r="OHH2" s="332"/>
      <c r="OHI2" s="332"/>
      <c r="OHJ2" s="332"/>
      <c r="OHK2" s="332"/>
      <c r="OHL2" s="332"/>
      <c r="OHM2" s="332"/>
      <c r="OHN2" s="332"/>
      <c r="OHO2" s="332"/>
      <c r="OHP2" s="332"/>
      <c r="OHQ2" s="332"/>
      <c r="OHR2" s="332"/>
      <c r="OHS2" s="332"/>
      <c r="OHT2" s="332"/>
      <c r="OHU2" s="331"/>
      <c r="OHV2" s="332"/>
      <c r="OHW2" s="332"/>
      <c r="OHX2" s="332"/>
      <c r="OHY2" s="332"/>
      <c r="OHZ2" s="332"/>
      <c r="OIA2" s="332"/>
      <c r="OIB2" s="332"/>
      <c r="OIC2" s="332"/>
      <c r="OID2" s="332"/>
      <c r="OIE2" s="332"/>
      <c r="OIF2" s="332"/>
      <c r="OIG2" s="332"/>
      <c r="OIH2" s="332"/>
      <c r="OII2" s="332"/>
      <c r="OIJ2" s="332"/>
      <c r="OIK2" s="331"/>
      <c r="OIL2" s="332"/>
      <c r="OIM2" s="332"/>
      <c r="OIN2" s="332"/>
      <c r="OIO2" s="332"/>
      <c r="OIP2" s="332"/>
      <c r="OIQ2" s="332"/>
      <c r="OIR2" s="332"/>
      <c r="OIS2" s="332"/>
      <c r="OIT2" s="332"/>
      <c r="OIU2" s="332"/>
      <c r="OIV2" s="332"/>
      <c r="OIW2" s="332"/>
      <c r="OIX2" s="332"/>
      <c r="OIY2" s="332"/>
      <c r="OIZ2" s="332"/>
      <c r="OJA2" s="331"/>
      <c r="OJB2" s="332"/>
      <c r="OJC2" s="332"/>
      <c r="OJD2" s="332"/>
      <c r="OJE2" s="332"/>
      <c r="OJF2" s="332"/>
      <c r="OJG2" s="332"/>
      <c r="OJH2" s="332"/>
      <c r="OJI2" s="332"/>
      <c r="OJJ2" s="332"/>
      <c r="OJK2" s="332"/>
      <c r="OJL2" s="332"/>
      <c r="OJM2" s="332"/>
      <c r="OJN2" s="332"/>
      <c r="OJO2" s="332"/>
      <c r="OJP2" s="332"/>
      <c r="OJQ2" s="331"/>
      <c r="OJR2" s="332"/>
      <c r="OJS2" s="332"/>
      <c r="OJT2" s="332"/>
      <c r="OJU2" s="332"/>
      <c r="OJV2" s="332"/>
      <c r="OJW2" s="332"/>
      <c r="OJX2" s="332"/>
      <c r="OJY2" s="332"/>
      <c r="OJZ2" s="332"/>
      <c r="OKA2" s="332"/>
      <c r="OKB2" s="332"/>
      <c r="OKC2" s="332"/>
      <c r="OKD2" s="332"/>
      <c r="OKE2" s="332"/>
      <c r="OKF2" s="332"/>
      <c r="OKG2" s="331"/>
      <c r="OKH2" s="332"/>
      <c r="OKI2" s="332"/>
      <c r="OKJ2" s="332"/>
      <c r="OKK2" s="332"/>
      <c r="OKL2" s="332"/>
      <c r="OKM2" s="332"/>
      <c r="OKN2" s="332"/>
      <c r="OKO2" s="332"/>
      <c r="OKP2" s="332"/>
      <c r="OKQ2" s="332"/>
      <c r="OKR2" s="332"/>
      <c r="OKS2" s="332"/>
      <c r="OKT2" s="332"/>
      <c r="OKU2" s="332"/>
      <c r="OKV2" s="332"/>
      <c r="OKW2" s="331"/>
      <c r="OKX2" s="332"/>
      <c r="OKY2" s="332"/>
      <c r="OKZ2" s="332"/>
      <c r="OLA2" s="332"/>
      <c r="OLB2" s="332"/>
      <c r="OLC2" s="332"/>
      <c r="OLD2" s="332"/>
      <c r="OLE2" s="332"/>
      <c r="OLF2" s="332"/>
      <c r="OLG2" s="332"/>
      <c r="OLH2" s="332"/>
      <c r="OLI2" s="332"/>
      <c r="OLJ2" s="332"/>
      <c r="OLK2" s="332"/>
      <c r="OLL2" s="332"/>
      <c r="OLM2" s="331"/>
      <c r="OLN2" s="332"/>
      <c r="OLO2" s="332"/>
      <c r="OLP2" s="332"/>
      <c r="OLQ2" s="332"/>
      <c r="OLR2" s="332"/>
      <c r="OLS2" s="332"/>
      <c r="OLT2" s="332"/>
      <c r="OLU2" s="332"/>
      <c r="OLV2" s="332"/>
      <c r="OLW2" s="332"/>
      <c r="OLX2" s="332"/>
      <c r="OLY2" s="332"/>
      <c r="OLZ2" s="332"/>
      <c r="OMA2" s="332"/>
      <c r="OMB2" s="332"/>
      <c r="OMC2" s="331"/>
      <c r="OMD2" s="332"/>
      <c r="OME2" s="332"/>
      <c r="OMF2" s="332"/>
      <c r="OMG2" s="332"/>
      <c r="OMH2" s="332"/>
      <c r="OMI2" s="332"/>
      <c r="OMJ2" s="332"/>
      <c r="OMK2" s="332"/>
      <c r="OML2" s="332"/>
      <c r="OMM2" s="332"/>
      <c r="OMN2" s="332"/>
      <c r="OMO2" s="332"/>
      <c r="OMP2" s="332"/>
      <c r="OMQ2" s="332"/>
      <c r="OMR2" s="332"/>
      <c r="OMS2" s="331"/>
      <c r="OMT2" s="332"/>
      <c r="OMU2" s="332"/>
      <c r="OMV2" s="332"/>
      <c r="OMW2" s="332"/>
      <c r="OMX2" s="332"/>
      <c r="OMY2" s="332"/>
      <c r="OMZ2" s="332"/>
      <c r="ONA2" s="332"/>
      <c r="ONB2" s="332"/>
      <c r="ONC2" s="332"/>
      <c r="OND2" s="332"/>
      <c r="ONE2" s="332"/>
      <c r="ONF2" s="332"/>
      <c r="ONG2" s="332"/>
      <c r="ONH2" s="332"/>
      <c r="ONI2" s="331"/>
      <c r="ONJ2" s="332"/>
      <c r="ONK2" s="332"/>
      <c r="ONL2" s="332"/>
      <c r="ONM2" s="332"/>
      <c r="ONN2" s="332"/>
      <c r="ONO2" s="332"/>
      <c r="ONP2" s="332"/>
      <c r="ONQ2" s="332"/>
      <c r="ONR2" s="332"/>
      <c r="ONS2" s="332"/>
      <c r="ONT2" s="332"/>
      <c r="ONU2" s="332"/>
      <c r="ONV2" s="332"/>
      <c r="ONW2" s="332"/>
      <c r="ONX2" s="332"/>
      <c r="ONY2" s="331"/>
      <c r="ONZ2" s="332"/>
      <c r="OOA2" s="332"/>
      <c r="OOB2" s="332"/>
      <c r="OOC2" s="332"/>
      <c r="OOD2" s="332"/>
      <c r="OOE2" s="332"/>
      <c r="OOF2" s="332"/>
      <c r="OOG2" s="332"/>
      <c r="OOH2" s="332"/>
      <c r="OOI2" s="332"/>
      <c r="OOJ2" s="332"/>
      <c r="OOK2" s="332"/>
      <c r="OOL2" s="332"/>
      <c r="OOM2" s="332"/>
      <c r="OON2" s="332"/>
      <c r="OOO2" s="331"/>
      <c r="OOP2" s="332"/>
      <c r="OOQ2" s="332"/>
      <c r="OOR2" s="332"/>
      <c r="OOS2" s="332"/>
      <c r="OOT2" s="332"/>
      <c r="OOU2" s="332"/>
      <c r="OOV2" s="332"/>
      <c r="OOW2" s="332"/>
      <c r="OOX2" s="332"/>
      <c r="OOY2" s="332"/>
      <c r="OOZ2" s="332"/>
      <c r="OPA2" s="332"/>
      <c r="OPB2" s="332"/>
      <c r="OPC2" s="332"/>
      <c r="OPD2" s="332"/>
      <c r="OPE2" s="331"/>
      <c r="OPF2" s="332"/>
      <c r="OPG2" s="332"/>
      <c r="OPH2" s="332"/>
      <c r="OPI2" s="332"/>
      <c r="OPJ2" s="332"/>
      <c r="OPK2" s="332"/>
      <c r="OPL2" s="332"/>
      <c r="OPM2" s="332"/>
      <c r="OPN2" s="332"/>
      <c r="OPO2" s="332"/>
      <c r="OPP2" s="332"/>
      <c r="OPQ2" s="332"/>
      <c r="OPR2" s="332"/>
      <c r="OPS2" s="332"/>
      <c r="OPT2" s="332"/>
      <c r="OPU2" s="331"/>
      <c r="OPV2" s="332"/>
      <c r="OPW2" s="332"/>
      <c r="OPX2" s="332"/>
      <c r="OPY2" s="332"/>
      <c r="OPZ2" s="332"/>
      <c r="OQA2" s="332"/>
      <c r="OQB2" s="332"/>
      <c r="OQC2" s="332"/>
      <c r="OQD2" s="332"/>
      <c r="OQE2" s="332"/>
      <c r="OQF2" s="332"/>
      <c r="OQG2" s="332"/>
      <c r="OQH2" s="332"/>
      <c r="OQI2" s="332"/>
      <c r="OQJ2" s="332"/>
      <c r="OQK2" s="331"/>
      <c r="OQL2" s="332"/>
      <c r="OQM2" s="332"/>
      <c r="OQN2" s="332"/>
      <c r="OQO2" s="332"/>
      <c r="OQP2" s="332"/>
      <c r="OQQ2" s="332"/>
      <c r="OQR2" s="332"/>
      <c r="OQS2" s="332"/>
      <c r="OQT2" s="332"/>
      <c r="OQU2" s="332"/>
      <c r="OQV2" s="332"/>
      <c r="OQW2" s="332"/>
      <c r="OQX2" s="332"/>
      <c r="OQY2" s="332"/>
      <c r="OQZ2" s="332"/>
      <c r="ORA2" s="331"/>
      <c r="ORB2" s="332"/>
      <c r="ORC2" s="332"/>
      <c r="ORD2" s="332"/>
      <c r="ORE2" s="332"/>
      <c r="ORF2" s="332"/>
      <c r="ORG2" s="332"/>
      <c r="ORH2" s="332"/>
      <c r="ORI2" s="332"/>
      <c r="ORJ2" s="332"/>
      <c r="ORK2" s="332"/>
      <c r="ORL2" s="332"/>
      <c r="ORM2" s="332"/>
      <c r="ORN2" s="332"/>
      <c r="ORO2" s="332"/>
      <c r="ORP2" s="332"/>
      <c r="ORQ2" s="331"/>
      <c r="ORR2" s="332"/>
      <c r="ORS2" s="332"/>
      <c r="ORT2" s="332"/>
      <c r="ORU2" s="332"/>
      <c r="ORV2" s="332"/>
      <c r="ORW2" s="332"/>
      <c r="ORX2" s="332"/>
      <c r="ORY2" s="332"/>
      <c r="ORZ2" s="332"/>
      <c r="OSA2" s="332"/>
      <c r="OSB2" s="332"/>
      <c r="OSC2" s="332"/>
      <c r="OSD2" s="332"/>
      <c r="OSE2" s="332"/>
      <c r="OSF2" s="332"/>
      <c r="OSG2" s="331"/>
      <c r="OSH2" s="332"/>
      <c r="OSI2" s="332"/>
      <c r="OSJ2" s="332"/>
      <c r="OSK2" s="332"/>
      <c r="OSL2" s="332"/>
      <c r="OSM2" s="332"/>
      <c r="OSN2" s="332"/>
      <c r="OSO2" s="332"/>
      <c r="OSP2" s="332"/>
      <c r="OSQ2" s="332"/>
      <c r="OSR2" s="332"/>
      <c r="OSS2" s="332"/>
      <c r="OST2" s="332"/>
      <c r="OSU2" s="332"/>
      <c r="OSV2" s="332"/>
      <c r="OSW2" s="331"/>
      <c r="OSX2" s="332"/>
      <c r="OSY2" s="332"/>
      <c r="OSZ2" s="332"/>
      <c r="OTA2" s="332"/>
      <c r="OTB2" s="332"/>
      <c r="OTC2" s="332"/>
      <c r="OTD2" s="332"/>
      <c r="OTE2" s="332"/>
      <c r="OTF2" s="332"/>
      <c r="OTG2" s="332"/>
      <c r="OTH2" s="332"/>
      <c r="OTI2" s="332"/>
      <c r="OTJ2" s="332"/>
      <c r="OTK2" s="332"/>
      <c r="OTL2" s="332"/>
      <c r="OTM2" s="331"/>
      <c r="OTN2" s="332"/>
      <c r="OTO2" s="332"/>
      <c r="OTP2" s="332"/>
      <c r="OTQ2" s="332"/>
      <c r="OTR2" s="332"/>
      <c r="OTS2" s="332"/>
      <c r="OTT2" s="332"/>
      <c r="OTU2" s="332"/>
      <c r="OTV2" s="332"/>
      <c r="OTW2" s="332"/>
      <c r="OTX2" s="332"/>
      <c r="OTY2" s="332"/>
      <c r="OTZ2" s="332"/>
      <c r="OUA2" s="332"/>
      <c r="OUB2" s="332"/>
      <c r="OUC2" s="331"/>
      <c r="OUD2" s="332"/>
      <c r="OUE2" s="332"/>
      <c r="OUF2" s="332"/>
      <c r="OUG2" s="332"/>
      <c r="OUH2" s="332"/>
      <c r="OUI2" s="332"/>
      <c r="OUJ2" s="332"/>
      <c r="OUK2" s="332"/>
      <c r="OUL2" s="332"/>
      <c r="OUM2" s="332"/>
      <c r="OUN2" s="332"/>
      <c r="OUO2" s="332"/>
      <c r="OUP2" s="332"/>
      <c r="OUQ2" s="332"/>
      <c r="OUR2" s="332"/>
      <c r="OUS2" s="331"/>
      <c r="OUT2" s="332"/>
      <c r="OUU2" s="332"/>
      <c r="OUV2" s="332"/>
      <c r="OUW2" s="332"/>
      <c r="OUX2" s="332"/>
      <c r="OUY2" s="332"/>
      <c r="OUZ2" s="332"/>
      <c r="OVA2" s="332"/>
      <c r="OVB2" s="332"/>
      <c r="OVC2" s="332"/>
      <c r="OVD2" s="332"/>
      <c r="OVE2" s="332"/>
      <c r="OVF2" s="332"/>
      <c r="OVG2" s="332"/>
      <c r="OVH2" s="332"/>
      <c r="OVI2" s="331"/>
      <c r="OVJ2" s="332"/>
      <c r="OVK2" s="332"/>
      <c r="OVL2" s="332"/>
      <c r="OVM2" s="332"/>
      <c r="OVN2" s="332"/>
      <c r="OVO2" s="332"/>
      <c r="OVP2" s="332"/>
      <c r="OVQ2" s="332"/>
      <c r="OVR2" s="332"/>
      <c r="OVS2" s="332"/>
      <c r="OVT2" s="332"/>
      <c r="OVU2" s="332"/>
      <c r="OVV2" s="332"/>
      <c r="OVW2" s="332"/>
      <c r="OVX2" s="332"/>
      <c r="OVY2" s="331"/>
      <c r="OVZ2" s="332"/>
      <c r="OWA2" s="332"/>
      <c r="OWB2" s="332"/>
      <c r="OWC2" s="332"/>
      <c r="OWD2" s="332"/>
      <c r="OWE2" s="332"/>
      <c r="OWF2" s="332"/>
      <c r="OWG2" s="332"/>
      <c r="OWH2" s="332"/>
      <c r="OWI2" s="332"/>
      <c r="OWJ2" s="332"/>
      <c r="OWK2" s="332"/>
      <c r="OWL2" s="332"/>
      <c r="OWM2" s="332"/>
      <c r="OWN2" s="332"/>
      <c r="OWO2" s="331"/>
      <c r="OWP2" s="332"/>
      <c r="OWQ2" s="332"/>
      <c r="OWR2" s="332"/>
      <c r="OWS2" s="332"/>
      <c r="OWT2" s="332"/>
      <c r="OWU2" s="332"/>
      <c r="OWV2" s="332"/>
      <c r="OWW2" s="332"/>
      <c r="OWX2" s="332"/>
      <c r="OWY2" s="332"/>
      <c r="OWZ2" s="332"/>
      <c r="OXA2" s="332"/>
      <c r="OXB2" s="332"/>
      <c r="OXC2" s="332"/>
      <c r="OXD2" s="332"/>
      <c r="OXE2" s="331"/>
      <c r="OXF2" s="332"/>
      <c r="OXG2" s="332"/>
      <c r="OXH2" s="332"/>
      <c r="OXI2" s="332"/>
      <c r="OXJ2" s="332"/>
      <c r="OXK2" s="332"/>
      <c r="OXL2" s="332"/>
      <c r="OXM2" s="332"/>
      <c r="OXN2" s="332"/>
      <c r="OXO2" s="332"/>
      <c r="OXP2" s="332"/>
      <c r="OXQ2" s="332"/>
      <c r="OXR2" s="332"/>
      <c r="OXS2" s="332"/>
      <c r="OXT2" s="332"/>
      <c r="OXU2" s="331"/>
      <c r="OXV2" s="332"/>
      <c r="OXW2" s="332"/>
      <c r="OXX2" s="332"/>
      <c r="OXY2" s="332"/>
      <c r="OXZ2" s="332"/>
      <c r="OYA2" s="332"/>
      <c r="OYB2" s="332"/>
      <c r="OYC2" s="332"/>
      <c r="OYD2" s="332"/>
      <c r="OYE2" s="332"/>
      <c r="OYF2" s="332"/>
      <c r="OYG2" s="332"/>
      <c r="OYH2" s="332"/>
      <c r="OYI2" s="332"/>
      <c r="OYJ2" s="332"/>
      <c r="OYK2" s="331"/>
      <c r="OYL2" s="332"/>
      <c r="OYM2" s="332"/>
      <c r="OYN2" s="332"/>
      <c r="OYO2" s="332"/>
      <c r="OYP2" s="332"/>
      <c r="OYQ2" s="332"/>
      <c r="OYR2" s="332"/>
      <c r="OYS2" s="332"/>
      <c r="OYT2" s="332"/>
      <c r="OYU2" s="332"/>
      <c r="OYV2" s="332"/>
      <c r="OYW2" s="332"/>
      <c r="OYX2" s="332"/>
      <c r="OYY2" s="332"/>
      <c r="OYZ2" s="332"/>
      <c r="OZA2" s="331"/>
      <c r="OZB2" s="332"/>
      <c r="OZC2" s="332"/>
      <c r="OZD2" s="332"/>
      <c r="OZE2" s="332"/>
      <c r="OZF2" s="332"/>
      <c r="OZG2" s="332"/>
      <c r="OZH2" s="332"/>
      <c r="OZI2" s="332"/>
      <c r="OZJ2" s="332"/>
      <c r="OZK2" s="332"/>
      <c r="OZL2" s="332"/>
      <c r="OZM2" s="332"/>
      <c r="OZN2" s="332"/>
      <c r="OZO2" s="332"/>
      <c r="OZP2" s="332"/>
      <c r="OZQ2" s="331"/>
      <c r="OZR2" s="332"/>
      <c r="OZS2" s="332"/>
      <c r="OZT2" s="332"/>
      <c r="OZU2" s="332"/>
      <c r="OZV2" s="332"/>
      <c r="OZW2" s="332"/>
      <c r="OZX2" s="332"/>
      <c r="OZY2" s="332"/>
      <c r="OZZ2" s="332"/>
      <c r="PAA2" s="332"/>
      <c r="PAB2" s="332"/>
      <c r="PAC2" s="332"/>
      <c r="PAD2" s="332"/>
      <c r="PAE2" s="332"/>
      <c r="PAF2" s="332"/>
      <c r="PAG2" s="331"/>
      <c r="PAH2" s="332"/>
      <c r="PAI2" s="332"/>
      <c r="PAJ2" s="332"/>
      <c r="PAK2" s="332"/>
      <c r="PAL2" s="332"/>
      <c r="PAM2" s="332"/>
      <c r="PAN2" s="332"/>
      <c r="PAO2" s="332"/>
      <c r="PAP2" s="332"/>
      <c r="PAQ2" s="332"/>
      <c r="PAR2" s="332"/>
      <c r="PAS2" s="332"/>
      <c r="PAT2" s="332"/>
      <c r="PAU2" s="332"/>
      <c r="PAV2" s="332"/>
      <c r="PAW2" s="331"/>
      <c r="PAX2" s="332"/>
      <c r="PAY2" s="332"/>
      <c r="PAZ2" s="332"/>
      <c r="PBA2" s="332"/>
      <c r="PBB2" s="332"/>
      <c r="PBC2" s="332"/>
      <c r="PBD2" s="332"/>
      <c r="PBE2" s="332"/>
      <c r="PBF2" s="332"/>
      <c r="PBG2" s="332"/>
      <c r="PBH2" s="332"/>
      <c r="PBI2" s="332"/>
      <c r="PBJ2" s="332"/>
      <c r="PBK2" s="332"/>
      <c r="PBL2" s="332"/>
      <c r="PBM2" s="331"/>
      <c r="PBN2" s="332"/>
      <c r="PBO2" s="332"/>
      <c r="PBP2" s="332"/>
      <c r="PBQ2" s="332"/>
      <c r="PBR2" s="332"/>
      <c r="PBS2" s="332"/>
      <c r="PBT2" s="332"/>
      <c r="PBU2" s="332"/>
      <c r="PBV2" s="332"/>
      <c r="PBW2" s="332"/>
      <c r="PBX2" s="332"/>
      <c r="PBY2" s="332"/>
      <c r="PBZ2" s="332"/>
      <c r="PCA2" s="332"/>
      <c r="PCB2" s="332"/>
      <c r="PCC2" s="331"/>
      <c r="PCD2" s="332"/>
      <c r="PCE2" s="332"/>
      <c r="PCF2" s="332"/>
      <c r="PCG2" s="332"/>
      <c r="PCH2" s="332"/>
      <c r="PCI2" s="332"/>
      <c r="PCJ2" s="332"/>
      <c r="PCK2" s="332"/>
      <c r="PCL2" s="332"/>
      <c r="PCM2" s="332"/>
      <c r="PCN2" s="332"/>
      <c r="PCO2" s="332"/>
      <c r="PCP2" s="332"/>
      <c r="PCQ2" s="332"/>
      <c r="PCR2" s="332"/>
      <c r="PCS2" s="331"/>
      <c r="PCT2" s="332"/>
      <c r="PCU2" s="332"/>
      <c r="PCV2" s="332"/>
      <c r="PCW2" s="332"/>
      <c r="PCX2" s="332"/>
      <c r="PCY2" s="332"/>
      <c r="PCZ2" s="332"/>
      <c r="PDA2" s="332"/>
      <c r="PDB2" s="332"/>
      <c r="PDC2" s="332"/>
      <c r="PDD2" s="332"/>
      <c r="PDE2" s="332"/>
      <c r="PDF2" s="332"/>
      <c r="PDG2" s="332"/>
      <c r="PDH2" s="332"/>
      <c r="PDI2" s="331"/>
      <c r="PDJ2" s="332"/>
      <c r="PDK2" s="332"/>
      <c r="PDL2" s="332"/>
      <c r="PDM2" s="332"/>
      <c r="PDN2" s="332"/>
      <c r="PDO2" s="332"/>
      <c r="PDP2" s="332"/>
      <c r="PDQ2" s="332"/>
      <c r="PDR2" s="332"/>
      <c r="PDS2" s="332"/>
      <c r="PDT2" s="332"/>
      <c r="PDU2" s="332"/>
      <c r="PDV2" s="332"/>
      <c r="PDW2" s="332"/>
      <c r="PDX2" s="332"/>
      <c r="PDY2" s="331"/>
      <c r="PDZ2" s="332"/>
      <c r="PEA2" s="332"/>
      <c r="PEB2" s="332"/>
      <c r="PEC2" s="332"/>
      <c r="PED2" s="332"/>
      <c r="PEE2" s="332"/>
      <c r="PEF2" s="332"/>
      <c r="PEG2" s="332"/>
      <c r="PEH2" s="332"/>
      <c r="PEI2" s="332"/>
      <c r="PEJ2" s="332"/>
      <c r="PEK2" s="332"/>
      <c r="PEL2" s="332"/>
      <c r="PEM2" s="332"/>
      <c r="PEN2" s="332"/>
      <c r="PEO2" s="331"/>
      <c r="PEP2" s="332"/>
      <c r="PEQ2" s="332"/>
      <c r="PER2" s="332"/>
      <c r="PES2" s="332"/>
      <c r="PET2" s="332"/>
      <c r="PEU2" s="332"/>
      <c r="PEV2" s="332"/>
      <c r="PEW2" s="332"/>
      <c r="PEX2" s="332"/>
      <c r="PEY2" s="332"/>
      <c r="PEZ2" s="332"/>
      <c r="PFA2" s="332"/>
      <c r="PFB2" s="332"/>
      <c r="PFC2" s="332"/>
      <c r="PFD2" s="332"/>
      <c r="PFE2" s="331"/>
      <c r="PFF2" s="332"/>
      <c r="PFG2" s="332"/>
      <c r="PFH2" s="332"/>
      <c r="PFI2" s="332"/>
      <c r="PFJ2" s="332"/>
      <c r="PFK2" s="332"/>
      <c r="PFL2" s="332"/>
      <c r="PFM2" s="332"/>
      <c r="PFN2" s="332"/>
      <c r="PFO2" s="332"/>
      <c r="PFP2" s="332"/>
      <c r="PFQ2" s="332"/>
      <c r="PFR2" s="332"/>
      <c r="PFS2" s="332"/>
      <c r="PFT2" s="332"/>
      <c r="PFU2" s="331"/>
      <c r="PFV2" s="332"/>
      <c r="PFW2" s="332"/>
      <c r="PFX2" s="332"/>
      <c r="PFY2" s="332"/>
      <c r="PFZ2" s="332"/>
      <c r="PGA2" s="332"/>
      <c r="PGB2" s="332"/>
      <c r="PGC2" s="332"/>
      <c r="PGD2" s="332"/>
      <c r="PGE2" s="332"/>
      <c r="PGF2" s="332"/>
      <c r="PGG2" s="332"/>
      <c r="PGH2" s="332"/>
      <c r="PGI2" s="332"/>
      <c r="PGJ2" s="332"/>
      <c r="PGK2" s="331"/>
      <c r="PGL2" s="332"/>
      <c r="PGM2" s="332"/>
      <c r="PGN2" s="332"/>
      <c r="PGO2" s="332"/>
      <c r="PGP2" s="332"/>
      <c r="PGQ2" s="332"/>
      <c r="PGR2" s="332"/>
      <c r="PGS2" s="332"/>
      <c r="PGT2" s="332"/>
      <c r="PGU2" s="332"/>
      <c r="PGV2" s="332"/>
      <c r="PGW2" s="332"/>
      <c r="PGX2" s="332"/>
      <c r="PGY2" s="332"/>
      <c r="PGZ2" s="332"/>
      <c r="PHA2" s="331"/>
      <c r="PHB2" s="332"/>
      <c r="PHC2" s="332"/>
      <c r="PHD2" s="332"/>
      <c r="PHE2" s="332"/>
      <c r="PHF2" s="332"/>
      <c r="PHG2" s="332"/>
      <c r="PHH2" s="332"/>
      <c r="PHI2" s="332"/>
      <c r="PHJ2" s="332"/>
      <c r="PHK2" s="332"/>
      <c r="PHL2" s="332"/>
      <c r="PHM2" s="332"/>
      <c r="PHN2" s="332"/>
      <c r="PHO2" s="332"/>
      <c r="PHP2" s="332"/>
      <c r="PHQ2" s="331"/>
      <c r="PHR2" s="332"/>
      <c r="PHS2" s="332"/>
      <c r="PHT2" s="332"/>
      <c r="PHU2" s="332"/>
      <c r="PHV2" s="332"/>
      <c r="PHW2" s="332"/>
      <c r="PHX2" s="332"/>
      <c r="PHY2" s="332"/>
      <c r="PHZ2" s="332"/>
      <c r="PIA2" s="332"/>
      <c r="PIB2" s="332"/>
      <c r="PIC2" s="332"/>
      <c r="PID2" s="332"/>
      <c r="PIE2" s="332"/>
      <c r="PIF2" s="332"/>
      <c r="PIG2" s="331"/>
      <c r="PIH2" s="332"/>
      <c r="PII2" s="332"/>
      <c r="PIJ2" s="332"/>
      <c r="PIK2" s="332"/>
      <c r="PIL2" s="332"/>
      <c r="PIM2" s="332"/>
      <c r="PIN2" s="332"/>
      <c r="PIO2" s="332"/>
      <c r="PIP2" s="332"/>
      <c r="PIQ2" s="332"/>
      <c r="PIR2" s="332"/>
      <c r="PIS2" s="332"/>
      <c r="PIT2" s="332"/>
      <c r="PIU2" s="332"/>
      <c r="PIV2" s="332"/>
      <c r="PIW2" s="331"/>
      <c r="PIX2" s="332"/>
      <c r="PIY2" s="332"/>
      <c r="PIZ2" s="332"/>
      <c r="PJA2" s="332"/>
      <c r="PJB2" s="332"/>
      <c r="PJC2" s="332"/>
      <c r="PJD2" s="332"/>
      <c r="PJE2" s="332"/>
      <c r="PJF2" s="332"/>
      <c r="PJG2" s="332"/>
      <c r="PJH2" s="332"/>
      <c r="PJI2" s="332"/>
      <c r="PJJ2" s="332"/>
      <c r="PJK2" s="332"/>
      <c r="PJL2" s="332"/>
      <c r="PJM2" s="331"/>
      <c r="PJN2" s="332"/>
      <c r="PJO2" s="332"/>
      <c r="PJP2" s="332"/>
      <c r="PJQ2" s="332"/>
      <c r="PJR2" s="332"/>
      <c r="PJS2" s="332"/>
      <c r="PJT2" s="332"/>
      <c r="PJU2" s="332"/>
      <c r="PJV2" s="332"/>
      <c r="PJW2" s="332"/>
      <c r="PJX2" s="332"/>
      <c r="PJY2" s="332"/>
      <c r="PJZ2" s="332"/>
      <c r="PKA2" s="332"/>
      <c r="PKB2" s="332"/>
      <c r="PKC2" s="331"/>
      <c r="PKD2" s="332"/>
      <c r="PKE2" s="332"/>
      <c r="PKF2" s="332"/>
      <c r="PKG2" s="332"/>
      <c r="PKH2" s="332"/>
      <c r="PKI2" s="332"/>
      <c r="PKJ2" s="332"/>
      <c r="PKK2" s="332"/>
      <c r="PKL2" s="332"/>
      <c r="PKM2" s="332"/>
      <c r="PKN2" s="332"/>
      <c r="PKO2" s="332"/>
      <c r="PKP2" s="332"/>
      <c r="PKQ2" s="332"/>
      <c r="PKR2" s="332"/>
      <c r="PKS2" s="331"/>
      <c r="PKT2" s="332"/>
      <c r="PKU2" s="332"/>
      <c r="PKV2" s="332"/>
      <c r="PKW2" s="332"/>
      <c r="PKX2" s="332"/>
      <c r="PKY2" s="332"/>
      <c r="PKZ2" s="332"/>
      <c r="PLA2" s="332"/>
      <c r="PLB2" s="332"/>
      <c r="PLC2" s="332"/>
      <c r="PLD2" s="332"/>
      <c r="PLE2" s="332"/>
      <c r="PLF2" s="332"/>
      <c r="PLG2" s="332"/>
      <c r="PLH2" s="332"/>
      <c r="PLI2" s="331"/>
      <c r="PLJ2" s="332"/>
      <c r="PLK2" s="332"/>
      <c r="PLL2" s="332"/>
      <c r="PLM2" s="332"/>
      <c r="PLN2" s="332"/>
      <c r="PLO2" s="332"/>
      <c r="PLP2" s="332"/>
      <c r="PLQ2" s="332"/>
      <c r="PLR2" s="332"/>
      <c r="PLS2" s="332"/>
      <c r="PLT2" s="332"/>
      <c r="PLU2" s="332"/>
      <c r="PLV2" s="332"/>
      <c r="PLW2" s="332"/>
      <c r="PLX2" s="332"/>
      <c r="PLY2" s="331"/>
      <c r="PLZ2" s="332"/>
      <c r="PMA2" s="332"/>
      <c r="PMB2" s="332"/>
      <c r="PMC2" s="332"/>
      <c r="PMD2" s="332"/>
      <c r="PME2" s="332"/>
      <c r="PMF2" s="332"/>
      <c r="PMG2" s="332"/>
      <c r="PMH2" s="332"/>
      <c r="PMI2" s="332"/>
      <c r="PMJ2" s="332"/>
      <c r="PMK2" s="332"/>
      <c r="PML2" s="332"/>
      <c r="PMM2" s="332"/>
      <c r="PMN2" s="332"/>
      <c r="PMO2" s="331"/>
      <c r="PMP2" s="332"/>
      <c r="PMQ2" s="332"/>
      <c r="PMR2" s="332"/>
      <c r="PMS2" s="332"/>
      <c r="PMT2" s="332"/>
      <c r="PMU2" s="332"/>
      <c r="PMV2" s="332"/>
      <c r="PMW2" s="332"/>
      <c r="PMX2" s="332"/>
      <c r="PMY2" s="332"/>
      <c r="PMZ2" s="332"/>
      <c r="PNA2" s="332"/>
      <c r="PNB2" s="332"/>
      <c r="PNC2" s="332"/>
      <c r="PND2" s="332"/>
      <c r="PNE2" s="331"/>
      <c r="PNF2" s="332"/>
      <c r="PNG2" s="332"/>
      <c r="PNH2" s="332"/>
      <c r="PNI2" s="332"/>
      <c r="PNJ2" s="332"/>
      <c r="PNK2" s="332"/>
      <c r="PNL2" s="332"/>
      <c r="PNM2" s="332"/>
      <c r="PNN2" s="332"/>
      <c r="PNO2" s="332"/>
      <c r="PNP2" s="332"/>
      <c r="PNQ2" s="332"/>
      <c r="PNR2" s="332"/>
      <c r="PNS2" s="332"/>
      <c r="PNT2" s="332"/>
      <c r="PNU2" s="331"/>
      <c r="PNV2" s="332"/>
      <c r="PNW2" s="332"/>
      <c r="PNX2" s="332"/>
      <c r="PNY2" s="332"/>
      <c r="PNZ2" s="332"/>
      <c r="POA2" s="332"/>
      <c r="POB2" s="332"/>
      <c r="POC2" s="332"/>
      <c r="POD2" s="332"/>
      <c r="POE2" s="332"/>
      <c r="POF2" s="332"/>
      <c r="POG2" s="332"/>
      <c r="POH2" s="332"/>
      <c r="POI2" s="332"/>
      <c r="POJ2" s="332"/>
      <c r="POK2" s="331"/>
      <c r="POL2" s="332"/>
      <c r="POM2" s="332"/>
      <c r="PON2" s="332"/>
      <c r="POO2" s="332"/>
      <c r="POP2" s="332"/>
      <c r="POQ2" s="332"/>
      <c r="POR2" s="332"/>
      <c r="POS2" s="332"/>
      <c r="POT2" s="332"/>
      <c r="POU2" s="332"/>
      <c r="POV2" s="332"/>
      <c r="POW2" s="332"/>
      <c r="POX2" s="332"/>
      <c r="POY2" s="332"/>
      <c r="POZ2" s="332"/>
      <c r="PPA2" s="331"/>
      <c r="PPB2" s="332"/>
      <c r="PPC2" s="332"/>
      <c r="PPD2" s="332"/>
      <c r="PPE2" s="332"/>
      <c r="PPF2" s="332"/>
      <c r="PPG2" s="332"/>
      <c r="PPH2" s="332"/>
      <c r="PPI2" s="332"/>
      <c r="PPJ2" s="332"/>
      <c r="PPK2" s="332"/>
      <c r="PPL2" s="332"/>
      <c r="PPM2" s="332"/>
      <c r="PPN2" s="332"/>
      <c r="PPO2" s="332"/>
      <c r="PPP2" s="332"/>
      <c r="PPQ2" s="331"/>
      <c r="PPR2" s="332"/>
      <c r="PPS2" s="332"/>
      <c r="PPT2" s="332"/>
      <c r="PPU2" s="332"/>
      <c r="PPV2" s="332"/>
      <c r="PPW2" s="332"/>
      <c r="PPX2" s="332"/>
      <c r="PPY2" s="332"/>
      <c r="PPZ2" s="332"/>
      <c r="PQA2" s="332"/>
      <c r="PQB2" s="332"/>
      <c r="PQC2" s="332"/>
      <c r="PQD2" s="332"/>
      <c r="PQE2" s="332"/>
      <c r="PQF2" s="332"/>
      <c r="PQG2" s="331"/>
      <c r="PQH2" s="332"/>
      <c r="PQI2" s="332"/>
      <c r="PQJ2" s="332"/>
      <c r="PQK2" s="332"/>
      <c r="PQL2" s="332"/>
      <c r="PQM2" s="332"/>
      <c r="PQN2" s="332"/>
      <c r="PQO2" s="332"/>
      <c r="PQP2" s="332"/>
      <c r="PQQ2" s="332"/>
      <c r="PQR2" s="332"/>
      <c r="PQS2" s="332"/>
      <c r="PQT2" s="332"/>
      <c r="PQU2" s="332"/>
      <c r="PQV2" s="332"/>
      <c r="PQW2" s="331"/>
      <c r="PQX2" s="332"/>
      <c r="PQY2" s="332"/>
      <c r="PQZ2" s="332"/>
      <c r="PRA2" s="332"/>
      <c r="PRB2" s="332"/>
      <c r="PRC2" s="332"/>
      <c r="PRD2" s="332"/>
      <c r="PRE2" s="332"/>
      <c r="PRF2" s="332"/>
      <c r="PRG2" s="332"/>
      <c r="PRH2" s="332"/>
      <c r="PRI2" s="332"/>
      <c r="PRJ2" s="332"/>
      <c r="PRK2" s="332"/>
      <c r="PRL2" s="332"/>
      <c r="PRM2" s="331"/>
      <c r="PRN2" s="332"/>
      <c r="PRO2" s="332"/>
      <c r="PRP2" s="332"/>
      <c r="PRQ2" s="332"/>
      <c r="PRR2" s="332"/>
      <c r="PRS2" s="332"/>
      <c r="PRT2" s="332"/>
      <c r="PRU2" s="332"/>
      <c r="PRV2" s="332"/>
      <c r="PRW2" s="332"/>
      <c r="PRX2" s="332"/>
      <c r="PRY2" s="332"/>
      <c r="PRZ2" s="332"/>
      <c r="PSA2" s="332"/>
      <c r="PSB2" s="332"/>
      <c r="PSC2" s="331"/>
      <c r="PSD2" s="332"/>
      <c r="PSE2" s="332"/>
      <c r="PSF2" s="332"/>
      <c r="PSG2" s="332"/>
      <c r="PSH2" s="332"/>
      <c r="PSI2" s="332"/>
      <c r="PSJ2" s="332"/>
      <c r="PSK2" s="332"/>
      <c r="PSL2" s="332"/>
      <c r="PSM2" s="332"/>
      <c r="PSN2" s="332"/>
      <c r="PSO2" s="332"/>
      <c r="PSP2" s="332"/>
      <c r="PSQ2" s="332"/>
      <c r="PSR2" s="332"/>
      <c r="PSS2" s="331"/>
      <c r="PST2" s="332"/>
      <c r="PSU2" s="332"/>
      <c r="PSV2" s="332"/>
      <c r="PSW2" s="332"/>
      <c r="PSX2" s="332"/>
      <c r="PSY2" s="332"/>
      <c r="PSZ2" s="332"/>
      <c r="PTA2" s="332"/>
      <c r="PTB2" s="332"/>
      <c r="PTC2" s="332"/>
      <c r="PTD2" s="332"/>
      <c r="PTE2" s="332"/>
      <c r="PTF2" s="332"/>
      <c r="PTG2" s="332"/>
      <c r="PTH2" s="332"/>
      <c r="PTI2" s="331"/>
      <c r="PTJ2" s="332"/>
      <c r="PTK2" s="332"/>
      <c r="PTL2" s="332"/>
      <c r="PTM2" s="332"/>
      <c r="PTN2" s="332"/>
      <c r="PTO2" s="332"/>
      <c r="PTP2" s="332"/>
      <c r="PTQ2" s="332"/>
      <c r="PTR2" s="332"/>
      <c r="PTS2" s="332"/>
      <c r="PTT2" s="332"/>
      <c r="PTU2" s="332"/>
      <c r="PTV2" s="332"/>
      <c r="PTW2" s="332"/>
      <c r="PTX2" s="332"/>
      <c r="PTY2" s="331"/>
      <c r="PTZ2" s="332"/>
      <c r="PUA2" s="332"/>
      <c r="PUB2" s="332"/>
      <c r="PUC2" s="332"/>
      <c r="PUD2" s="332"/>
      <c r="PUE2" s="332"/>
      <c r="PUF2" s="332"/>
      <c r="PUG2" s="332"/>
      <c r="PUH2" s="332"/>
      <c r="PUI2" s="332"/>
      <c r="PUJ2" s="332"/>
      <c r="PUK2" s="332"/>
      <c r="PUL2" s="332"/>
      <c r="PUM2" s="332"/>
      <c r="PUN2" s="332"/>
      <c r="PUO2" s="331"/>
      <c r="PUP2" s="332"/>
      <c r="PUQ2" s="332"/>
      <c r="PUR2" s="332"/>
      <c r="PUS2" s="332"/>
      <c r="PUT2" s="332"/>
      <c r="PUU2" s="332"/>
      <c r="PUV2" s="332"/>
      <c r="PUW2" s="332"/>
      <c r="PUX2" s="332"/>
      <c r="PUY2" s="332"/>
      <c r="PUZ2" s="332"/>
      <c r="PVA2" s="332"/>
      <c r="PVB2" s="332"/>
      <c r="PVC2" s="332"/>
      <c r="PVD2" s="332"/>
      <c r="PVE2" s="331"/>
      <c r="PVF2" s="332"/>
      <c r="PVG2" s="332"/>
      <c r="PVH2" s="332"/>
      <c r="PVI2" s="332"/>
      <c r="PVJ2" s="332"/>
      <c r="PVK2" s="332"/>
      <c r="PVL2" s="332"/>
      <c r="PVM2" s="332"/>
      <c r="PVN2" s="332"/>
      <c r="PVO2" s="332"/>
      <c r="PVP2" s="332"/>
      <c r="PVQ2" s="332"/>
      <c r="PVR2" s="332"/>
      <c r="PVS2" s="332"/>
      <c r="PVT2" s="332"/>
      <c r="PVU2" s="331"/>
      <c r="PVV2" s="332"/>
      <c r="PVW2" s="332"/>
      <c r="PVX2" s="332"/>
      <c r="PVY2" s="332"/>
      <c r="PVZ2" s="332"/>
      <c r="PWA2" s="332"/>
      <c r="PWB2" s="332"/>
      <c r="PWC2" s="332"/>
      <c r="PWD2" s="332"/>
      <c r="PWE2" s="332"/>
      <c r="PWF2" s="332"/>
      <c r="PWG2" s="332"/>
      <c r="PWH2" s="332"/>
      <c r="PWI2" s="332"/>
      <c r="PWJ2" s="332"/>
      <c r="PWK2" s="331"/>
      <c r="PWL2" s="332"/>
      <c r="PWM2" s="332"/>
      <c r="PWN2" s="332"/>
      <c r="PWO2" s="332"/>
      <c r="PWP2" s="332"/>
      <c r="PWQ2" s="332"/>
      <c r="PWR2" s="332"/>
      <c r="PWS2" s="332"/>
      <c r="PWT2" s="332"/>
      <c r="PWU2" s="332"/>
      <c r="PWV2" s="332"/>
      <c r="PWW2" s="332"/>
      <c r="PWX2" s="332"/>
      <c r="PWY2" s="332"/>
      <c r="PWZ2" s="332"/>
      <c r="PXA2" s="331"/>
      <c r="PXB2" s="332"/>
      <c r="PXC2" s="332"/>
      <c r="PXD2" s="332"/>
      <c r="PXE2" s="332"/>
      <c r="PXF2" s="332"/>
      <c r="PXG2" s="332"/>
      <c r="PXH2" s="332"/>
      <c r="PXI2" s="332"/>
      <c r="PXJ2" s="332"/>
      <c r="PXK2" s="332"/>
      <c r="PXL2" s="332"/>
      <c r="PXM2" s="332"/>
      <c r="PXN2" s="332"/>
      <c r="PXO2" s="332"/>
      <c r="PXP2" s="332"/>
      <c r="PXQ2" s="331"/>
      <c r="PXR2" s="332"/>
      <c r="PXS2" s="332"/>
      <c r="PXT2" s="332"/>
      <c r="PXU2" s="332"/>
      <c r="PXV2" s="332"/>
      <c r="PXW2" s="332"/>
      <c r="PXX2" s="332"/>
      <c r="PXY2" s="332"/>
      <c r="PXZ2" s="332"/>
      <c r="PYA2" s="332"/>
      <c r="PYB2" s="332"/>
      <c r="PYC2" s="332"/>
      <c r="PYD2" s="332"/>
      <c r="PYE2" s="332"/>
      <c r="PYF2" s="332"/>
      <c r="PYG2" s="331"/>
      <c r="PYH2" s="332"/>
      <c r="PYI2" s="332"/>
      <c r="PYJ2" s="332"/>
      <c r="PYK2" s="332"/>
      <c r="PYL2" s="332"/>
      <c r="PYM2" s="332"/>
      <c r="PYN2" s="332"/>
      <c r="PYO2" s="332"/>
      <c r="PYP2" s="332"/>
      <c r="PYQ2" s="332"/>
      <c r="PYR2" s="332"/>
      <c r="PYS2" s="332"/>
      <c r="PYT2" s="332"/>
      <c r="PYU2" s="332"/>
      <c r="PYV2" s="332"/>
      <c r="PYW2" s="331"/>
      <c r="PYX2" s="332"/>
      <c r="PYY2" s="332"/>
      <c r="PYZ2" s="332"/>
      <c r="PZA2" s="332"/>
      <c r="PZB2" s="332"/>
      <c r="PZC2" s="332"/>
      <c r="PZD2" s="332"/>
      <c r="PZE2" s="332"/>
      <c r="PZF2" s="332"/>
      <c r="PZG2" s="332"/>
      <c r="PZH2" s="332"/>
      <c r="PZI2" s="332"/>
      <c r="PZJ2" s="332"/>
      <c r="PZK2" s="332"/>
      <c r="PZL2" s="332"/>
      <c r="PZM2" s="331"/>
      <c r="PZN2" s="332"/>
      <c r="PZO2" s="332"/>
      <c r="PZP2" s="332"/>
      <c r="PZQ2" s="332"/>
      <c r="PZR2" s="332"/>
      <c r="PZS2" s="332"/>
      <c r="PZT2" s="332"/>
      <c r="PZU2" s="332"/>
      <c r="PZV2" s="332"/>
      <c r="PZW2" s="332"/>
      <c r="PZX2" s="332"/>
      <c r="PZY2" s="332"/>
      <c r="PZZ2" s="332"/>
      <c r="QAA2" s="332"/>
      <c r="QAB2" s="332"/>
      <c r="QAC2" s="331"/>
      <c r="QAD2" s="332"/>
      <c r="QAE2" s="332"/>
      <c r="QAF2" s="332"/>
      <c r="QAG2" s="332"/>
      <c r="QAH2" s="332"/>
      <c r="QAI2" s="332"/>
      <c r="QAJ2" s="332"/>
      <c r="QAK2" s="332"/>
      <c r="QAL2" s="332"/>
      <c r="QAM2" s="332"/>
      <c r="QAN2" s="332"/>
      <c r="QAO2" s="332"/>
      <c r="QAP2" s="332"/>
      <c r="QAQ2" s="332"/>
      <c r="QAR2" s="332"/>
      <c r="QAS2" s="331"/>
      <c r="QAT2" s="332"/>
      <c r="QAU2" s="332"/>
      <c r="QAV2" s="332"/>
      <c r="QAW2" s="332"/>
      <c r="QAX2" s="332"/>
      <c r="QAY2" s="332"/>
      <c r="QAZ2" s="332"/>
      <c r="QBA2" s="332"/>
      <c r="QBB2" s="332"/>
      <c r="QBC2" s="332"/>
      <c r="QBD2" s="332"/>
      <c r="QBE2" s="332"/>
      <c r="QBF2" s="332"/>
      <c r="QBG2" s="332"/>
      <c r="QBH2" s="332"/>
      <c r="QBI2" s="331"/>
      <c r="QBJ2" s="332"/>
      <c r="QBK2" s="332"/>
      <c r="QBL2" s="332"/>
      <c r="QBM2" s="332"/>
      <c r="QBN2" s="332"/>
      <c r="QBO2" s="332"/>
      <c r="QBP2" s="332"/>
      <c r="QBQ2" s="332"/>
      <c r="QBR2" s="332"/>
      <c r="QBS2" s="332"/>
      <c r="QBT2" s="332"/>
      <c r="QBU2" s="332"/>
      <c r="QBV2" s="332"/>
      <c r="QBW2" s="332"/>
      <c r="QBX2" s="332"/>
      <c r="QBY2" s="331"/>
      <c r="QBZ2" s="332"/>
      <c r="QCA2" s="332"/>
      <c r="QCB2" s="332"/>
      <c r="QCC2" s="332"/>
      <c r="QCD2" s="332"/>
      <c r="QCE2" s="332"/>
      <c r="QCF2" s="332"/>
      <c r="QCG2" s="332"/>
      <c r="QCH2" s="332"/>
      <c r="QCI2" s="332"/>
      <c r="QCJ2" s="332"/>
      <c r="QCK2" s="332"/>
      <c r="QCL2" s="332"/>
      <c r="QCM2" s="332"/>
      <c r="QCN2" s="332"/>
      <c r="QCO2" s="331"/>
      <c r="QCP2" s="332"/>
      <c r="QCQ2" s="332"/>
      <c r="QCR2" s="332"/>
      <c r="QCS2" s="332"/>
      <c r="QCT2" s="332"/>
      <c r="QCU2" s="332"/>
      <c r="QCV2" s="332"/>
      <c r="QCW2" s="332"/>
      <c r="QCX2" s="332"/>
      <c r="QCY2" s="332"/>
      <c r="QCZ2" s="332"/>
      <c r="QDA2" s="332"/>
      <c r="QDB2" s="332"/>
      <c r="QDC2" s="332"/>
      <c r="QDD2" s="332"/>
      <c r="QDE2" s="331"/>
      <c r="QDF2" s="332"/>
      <c r="QDG2" s="332"/>
      <c r="QDH2" s="332"/>
      <c r="QDI2" s="332"/>
      <c r="QDJ2" s="332"/>
      <c r="QDK2" s="332"/>
      <c r="QDL2" s="332"/>
      <c r="QDM2" s="332"/>
      <c r="QDN2" s="332"/>
      <c r="QDO2" s="332"/>
      <c r="QDP2" s="332"/>
      <c r="QDQ2" s="332"/>
      <c r="QDR2" s="332"/>
      <c r="QDS2" s="332"/>
      <c r="QDT2" s="332"/>
      <c r="QDU2" s="331"/>
      <c r="QDV2" s="332"/>
      <c r="QDW2" s="332"/>
      <c r="QDX2" s="332"/>
      <c r="QDY2" s="332"/>
      <c r="QDZ2" s="332"/>
      <c r="QEA2" s="332"/>
      <c r="QEB2" s="332"/>
      <c r="QEC2" s="332"/>
      <c r="QED2" s="332"/>
      <c r="QEE2" s="332"/>
      <c r="QEF2" s="332"/>
      <c r="QEG2" s="332"/>
      <c r="QEH2" s="332"/>
      <c r="QEI2" s="332"/>
      <c r="QEJ2" s="332"/>
      <c r="QEK2" s="331"/>
      <c r="QEL2" s="332"/>
      <c r="QEM2" s="332"/>
      <c r="QEN2" s="332"/>
      <c r="QEO2" s="332"/>
      <c r="QEP2" s="332"/>
      <c r="QEQ2" s="332"/>
      <c r="QER2" s="332"/>
      <c r="QES2" s="332"/>
      <c r="QET2" s="332"/>
      <c r="QEU2" s="332"/>
      <c r="QEV2" s="332"/>
      <c r="QEW2" s="332"/>
      <c r="QEX2" s="332"/>
      <c r="QEY2" s="332"/>
      <c r="QEZ2" s="332"/>
      <c r="QFA2" s="331"/>
      <c r="QFB2" s="332"/>
      <c r="QFC2" s="332"/>
      <c r="QFD2" s="332"/>
      <c r="QFE2" s="332"/>
      <c r="QFF2" s="332"/>
      <c r="QFG2" s="332"/>
      <c r="QFH2" s="332"/>
      <c r="QFI2" s="332"/>
      <c r="QFJ2" s="332"/>
      <c r="QFK2" s="332"/>
      <c r="QFL2" s="332"/>
      <c r="QFM2" s="332"/>
      <c r="QFN2" s="332"/>
      <c r="QFO2" s="332"/>
      <c r="QFP2" s="332"/>
      <c r="QFQ2" s="331"/>
      <c r="QFR2" s="332"/>
      <c r="QFS2" s="332"/>
      <c r="QFT2" s="332"/>
      <c r="QFU2" s="332"/>
      <c r="QFV2" s="332"/>
      <c r="QFW2" s="332"/>
      <c r="QFX2" s="332"/>
      <c r="QFY2" s="332"/>
      <c r="QFZ2" s="332"/>
      <c r="QGA2" s="332"/>
      <c r="QGB2" s="332"/>
      <c r="QGC2" s="332"/>
      <c r="QGD2" s="332"/>
      <c r="QGE2" s="332"/>
      <c r="QGF2" s="332"/>
      <c r="QGG2" s="331"/>
      <c r="QGH2" s="332"/>
      <c r="QGI2" s="332"/>
      <c r="QGJ2" s="332"/>
      <c r="QGK2" s="332"/>
      <c r="QGL2" s="332"/>
      <c r="QGM2" s="332"/>
      <c r="QGN2" s="332"/>
      <c r="QGO2" s="332"/>
      <c r="QGP2" s="332"/>
      <c r="QGQ2" s="332"/>
      <c r="QGR2" s="332"/>
      <c r="QGS2" s="332"/>
      <c r="QGT2" s="332"/>
      <c r="QGU2" s="332"/>
      <c r="QGV2" s="332"/>
      <c r="QGW2" s="331"/>
      <c r="QGX2" s="332"/>
      <c r="QGY2" s="332"/>
      <c r="QGZ2" s="332"/>
      <c r="QHA2" s="332"/>
      <c r="QHB2" s="332"/>
      <c r="QHC2" s="332"/>
      <c r="QHD2" s="332"/>
      <c r="QHE2" s="332"/>
      <c r="QHF2" s="332"/>
      <c r="QHG2" s="332"/>
      <c r="QHH2" s="332"/>
      <c r="QHI2" s="332"/>
      <c r="QHJ2" s="332"/>
      <c r="QHK2" s="332"/>
      <c r="QHL2" s="332"/>
      <c r="QHM2" s="331"/>
      <c r="QHN2" s="332"/>
      <c r="QHO2" s="332"/>
      <c r="QHP2" s="332"/>
      <c r="QHQ2" s="332"/>
      <c r="QHR2" s="332"/>
      <c r="QHS2" s="332"/>
      <c r="QHT2" s="332"/>
      <c r="QHU2" s="332"/>
      <c r="QHV2" s="332"/>
      <c r="QHW2" s="332"/>
      <c r="QHX2" s="332"/>
      <c r="QHY2" s="332"/>
      <c r="QHZ2" s="332"/>
      <c r="QIA2" s="332"/>
      <c r="QIB2" s="332"/>
      <c r="QIC2" s="331"/>
      <c r="QID2" s="332"/>
      <c r="QIE2" s="332"/>
      <c r="QIF2" s="332"/>
      <c r="QIG2" s="332"/>
      <c r="QIH2" s="332"/>
      <c r="QII2" s="332"/>
      <c r="QIJ2" s="332"/>
      <c r="QIK2" s="332"/>
      <c r="QIL2" s="332"/>
      <c r="QIM2" s="332"/>
      <c r="QIN2" s="332"/>
      <c r="QIO2" s="332"/>
      <c r="QIP2" s="332"/>
      <c r="QIQ2" s="332"/>
      <c r="QIR2" s="332"/>
      <c r="QIS2" s="331"/>
      <c r="QIT2" s="332"/>
      <c r="QIU2" s="332"/>
      <c r="QIV2" s="332"/>
      <c r="QIW2" s="332"/>
      <c r="QIX2" s="332"/>
      <c r="QIY2" s="332"/>
      <c r="QIZ2" s="332"/>
      <c r="QJA2" s="332"/>
      <c r="QJB2" s="332"/>
      <c r="QJC2" s="332"/>
      <c r="QJD2" s="332"/>
      <c r="QJE2" s="332"/>
      <c r="QJF2" s="332"/>
      <c r="QJG2" s="332"/>
      <c r="QJH2" s="332"/>
      <c r="QJI2" s="331"/>
      <c r="QJJ2" s="332"/>
      <c r="QJK2" s="332"/>
      <c r="QJL2" s="332"/>
      <c r="QJM2" s="332"/>
      <c r="QJN2" s="332"/>
      <c r="QJO2" s="332"/>
      <c r="QJP2" s="332"/>
      <c r="QJQ2" s="332"/>
      <c r="QJR2" s="332"/>
      <c r="QJS2" s="332"/>
      <c r="QJT2" s="332"/>
      <c r="QJU2" s="332"/>
      <c r="QJV2" s="332"/>
      <c r="QJW2" s="332"/>
      <c r="QJX2" s="332"/>
      <c r="QJY2" s="331"/>
      <c r="QJZ2" s="332"/>
      <c r="QKA2" s="332"/>
      <c r="QKB2" s="332"/>
      <c r="QKC2" s="332"/>
      <c r="QKD2" s="332"/>
      <c r="QKE2" s="332"/>
      <c r="QKF2" s="332"/>
      <c r="QKG2" s="332"/>
      <c r="QKH2" s="332"/>
      <c r="QKI2" s="332"/>
      <c r="QKJ2" s="332"/>
      <c r="QKK2" s="332"/>
      <c r="QKL2" s="332"/>
      <c r="QKM2" s="332"/>
      <c r="QKN2" s="332"/>
      <c r="QKO2" s="331"/>
      <c r="QKP2" s="332"/>
      <c r="QKQ2" s="332"/>
      <c r="QKR2" s="332"/>
      <c r="QKS2" s="332"/>
      <c r="QKT2" s="332"/>
      <c r="QKU2" s="332"/>
      <c r="QKV2" s="332"/>
      <c r="QKW2" s="332"/>
      <c r="QKX2" s="332"/>
      <c r="QKY2" s="332"/>
      <c r="QKZ2" s="332"/>
      <c r="QLA2" s="332"/>
      <c r="QLB2" s="332"/>
      <c r="QLC2" s="332"/>
      <c r="QLD2" s="332"/>
      <c r="QLE2" s="331"/>
      <c r="QLF2" s="332"/>
      <c r="QLG2" s="332"/>
      <c r="QLH2" s="332"/>
      <c r="QLI2" s="332"/>
      <c r="QLJ2" s="332"/>
      <c r="QLK2" s="332"/>
      <c r="QLL2" s="332"/>
      <c r="QLM2" s="332"/>
      <c r="QLN2" s="332"/>
      <c r="QLO2" s="332"/>
      <c r="QLP2" s="332"/>
      <c r="QLQ2" s="332"/>
      <c r="QLR2" s="332"/>
      <c r="QLS2" s="332"/>
      <c r="QLT2" s="332"/>
      <c r="QLU2" s="331"/>
      <c r="QLV2" s="332"/>
      <c r="QLW2" s="332"/>
      <c r="QLX2" s="332"/>
      <c r="QLY2" s="332"/>
      <c r="QLZ2" s="332"/>
      <c r="QMA2" s="332"/>
      <c r="QMB2" s="332"/>
      <c r="QMC2" s="332"/>
      <c r="QMD2" s="332"/>
      <c r="QME2" s="332"/>
      <c r="QMF2" s="332"/>
      <c r="QMG2" s="332"/>
      <c r="QMH2" s="332"/>
      <c r="QMI2" s="332"/>
      <c r="QMJ2" s="332"/>
      <c r="QMK2" s="331"/>
      <c r="QML2" s="332"/>
      <c r="QMM2" s="332"/>
      <c r="QMN2" s="332"/>
      <c r="QMO2" s="332"/>
      <c r="QMP2" s="332"/>
      <c r="QMQ2" s="332"/>
      <c r="QMR2" s="332"/>
      <c r="QMS2" s="332"/>
      <c r="QMT2" s="332"/>
      <c r="QMU2" s="332"/>
      <c r="QMV2" s="332"/>
      <c r="QMW2" s="332"/>
      <c r="QMX2" s="332"/>
      <c r="QMY2" s="332"/>
      <c r="QMZ2" s="332"/>
      <c r="QNA2" s="331"/>
      <c r="QNB2" s="332"/>
      <c r="QNC2" s="332"/>
      <c r="QND2" s="332"/>
      <c r="QNE2" s="332"/>
      <c r="QNF2" s="332"/>
      <c r="QNG2" s="332"/>
      <c r="QNH2" s="332"/>
      <c r="QNI2" s="332"/>
      <c r="QNJ2" s="332"/>
      <c r="QNK2" s="332"/>
      <c r="QNL2" s="332"/>
      <c r="QNM2" s="332"/>
      <c r="QNN2" s="332"/>
      <c r="QNO2" s="332"/>
      <c r="QNP2" s="332"/>
      <c r="QNQ2" s="331"/>
      <c r="QNR2" s="332"/>
      <c r="QNS2" s="332"/>
      <c r="QNT2" s="332"/>
      <c r="QNU2" s="332"/>
      <c r="QNV2" s="332"/>
      <c r="QNW2" s="332"/>
      <c r="QNX2" s="332"/>
      <c r="QNY2" s="332"/>
      <c r="QNZ2" s="332"/>
      <c r="QOA2" s="332"/>
      <c r="QOB2" s="332"/>
      <c r="QOC2" s="332"/>
      <c r="QOD2" s="332"/>
      <c r="QOE2" s="332"/>
      <c r="QOF2" s="332"/>
      <c r="QOG2" s="331"/>
      <c r="QOH2" s="332"/>
      <c r="QOI2" s="332"/>
      <c r="QOJ2" s="332"/>
      <c r="QOK2" s="332"/>
      <c r="QOL2" s="332"/>
      <c r="QOM2" s="332"/>
      <c r="QON2" s="332"/>
      <c r="QOO2" s="332"/>
      <c r="QOP2" s="332"/>
      <c r="QOQ2" s="332"/>
      <c r="QOR2" s="332"/>
      <c r="QOS2" s="332"/>
      <c r="QOT2" s="332"/>
      <c r="QOU2" s="332"/>
      <c r="QOV2" s="332"/>
      <c r="QOW2" s="331"/>
      <c r="QOX2" s="332"/>
      <c r="QOY2" s="332"/>
      <c r="QOZ2" s="332"/>
      <c r="QPA2" s="332"/>
      <c r="QPB2" s="332"/>
      <c r="QPC2" s="332"/>
      <c r="QPD2" s="332"/>
      <c r="QPE2" s="332"/>
      <c r="QPF2" s="332"/>
      <c r="QPG2" s="332"/>
      <c r="QPH2" s="332"/>
      <c r="QPI2" s="332"/>
      <c r="QPJ2" s="332"/>
      <c r="QPK2" s="332"/>
      <c r="QPL2" s="332"/>
      <c r="QPM2" s="331"/>
      <c r="QPN2" s="332"/>
      <c r="QPO2" s="332"/>
      <c r="QPP2" s="332"/>
      <c r="QPQ2" s="332"/>
      <c r="QPR2" s="332"/>
      <c r="QPS2" s="332"/>
      <c r="QPT2" s="332"/>
      <c r="QPU2" s="332"/>
      <c r="QPV2" s="332"/>
      <c r="QPW2" s="332"/>
      <c r="QPX2" s="332"/>
      <c r="QPY2" s="332"/>
      <c r="QPZ2" s="332"/>
      <c r="QQA2" s="332"/>
      <c r="QQB2" s="332"/>
      <c r="QQC2" s="331"/>
      <c r="QQD2" s="332"/>
      <c r="QQE2" s="332"/>
      <c r="QQF2" s="332"/>
      <c r="QQG2" s="332"/>
      <c r="QQH2" s="332"/>
      <c r="QQI2" s="332"/>
      <c r="QQJ2" s="332"/>
      <c r="QQK2" s="332"/>
      <c r="QQL2" s="332"/>
      <c r="QQM2" s="332"/>
      <c r="QQN2" s="332"/>
      <c r="QQO2" s="332"/>
      <c r="QQP2" s="332"/>
      <c r="QQQ2" s="332"/>
      <c r="QQR2" s="332"/>
      <c r="QQS2" s="331"/>
      <c r="QQT2" s="332"/>
      <c r="QQU2" s="332"/>
      <c r="QQV2" s="332"/>
      <c r="QQW2" s="332"/>
      <c r="QQX2" s="332"/>
      <c r="QQY2" s="332"/>
      <c r="QQZ2" s="332"/>
      <c r="QRA2" s="332"/>
      <c r="QRB2" s="332"/>
      <c r="QRC2" s="332"/>
      <c r="QRD2" s="332"/>
      <c r="QRE2" s="332"/>
      <c r="QRF2" s="332"/>
      <c r="QRG2" s="332"/>
      <c r="QRH2" s="332"/>
      <c r="QRI2" s="331"/>
      <c r="QRJ2" s="332"/>
      <c r="QRK2" s="332"/>
      <c r="QRL2" s="332"/>
      <c r="QRM2" s="332"/>
      <c r="QRN2" s="332"/>
      <c r="QRO2" s="332"/>
      <c r="QRP2" s="332"/>
      <c r="QRQ2" s="332"/>
      <c r="QRR2" s="332"/>
      <c r="QRS2" s="332"/>
      <c r="QRT2" s="332"/>
      <c r="QRU2" s="332"/>
      <c r="QRV2" s="332"/>
      <c r="QRW2" s="332"/>
      <c r="QRX2" s="332"/>
      <c r="QRY2" s="331"/>
      <c r="QRZ2" s="332"/>
      <c r="QSA2" s="332"/>
      <c r="QSB2" s="332"/>
      <c r="QSC2" s="332"/>
      <c r="QSD2" s="332"/>
      <c r="QSE2" s="332"/>
      <c r="QSF2" s="332"/>
      <c r="QSG2" s="332"/>
      <c r="QSH2" s="332"/>
      <c r="QSI2" s="332"/>
      <c r="QSJ2" s="332"/>
      <c r="QSK2" s="332"/>
      <c r="QSL2" s="332"/>
      <c r="QSM2" s="332"/>
      <c r="QSN2" s="332"/>
      <c r="QSO2" s="331"/>
      <c r="QSP2" s="332"/>
      <c r="QSQ2" s="332"/>
      <c r="QSR2" s="332"/>
      <c r="QSS2" s="332"/>
      <c r="QST2" s="332"/>
      <c r="QSU2" s="332"/>
      <c r="QSV2" s="332"/>
      <c r="QSW2" s="332"/>
      <c r="QSX2" s="332"/>
      <c r="QSY2" s="332"/>
      <c r="QSZ2" s="332"/>
      <c r="QTA2" s="332"/>
      <c r="QTB2" s="332"/>
      <c r="QTC2" s="332"/>
      <c r="QTD2" s="332"/>
      <c r="QTE2" s="331"/>
      <c r="QTF2" s="332"/>
      <c r="QTG2" s="332"/>
      <c r="QTH2" s="332"/>
      <c r="QTI2" s="332"/>
      <c r="QTJ2" s="332"/>
      <c r="QTK2" s="332"/>
      <c r="QTL2" s="332"/>
      <c r="QTM2" s="332"/>
      <c r="QTN2" s="332"/>
      <c r="QTO2" s="332"/>
      <c r="QTP2" s="332"/>
      <c r="QTQ2" s="332"/>
      <c r="QTR2" s="332"/>
      <c r="QTS2" s="332"/>
      <c r="QTT2" s="332"/>
      <c r="QTU2" s="331"/>
      <c r="QTV2" s="332"/>
      <c r="QTW2" s="332"/>
      <c r="QTX2" s="332"/>
      <c r="QTY2" s="332"/>
      <c r="QTZ2" s="332"/>
      <c r="QUA2" s="332"/>
      <c r="QUB2" s="332"/>
      <c r="QUC2" s="332"/>
      <c r="QUD2" s="332"/>
      <c r="QUE2" s="332"/>
      <c r="QUF2" s="332"/>
      <c r="QUG2" s="332"/>
      <c r="QUH2" s="332"/>
      <c r="QUI2" s="332"/>
      <c r="QUJ2" s="332"/>
      <c r="QUK2" s="331"/>
      <c r="QUL2" s="332"/>
      <c r="QUM2" s="332"/>
      <c r="QUN2" s="332"/>
      <c r="QUO2" s="332"/>
      <c r="QUP2" s="332"/>
      <c r="QUQ2" s="332"/>
      <c r="QUR2" s="332"/>
      <c r="QUS2" s="332"/>
      <c r="QUT2" s="332"/>
      <c r="QUU2" s="332"/>
      <c r="QUV2" s="332"/>
      <c r="QUW2" s="332"/>
      <c r="QUX2" s="332"/>
      <c r="QUY2" s="332"/>
      <c r="QUZ2" s="332"/>
      <c r="QVA2" s="331"/>
      <c r="QVB2" s="332"/>
      <c r="QVC2" s="332"/>
      <c r="QVD2" s="332"/>
      <c r="QVE2" s="332"/>
      <c r="QVF2" s="332"/>
      <c r="QVG2" s="332"/>
      <c r="QVH2" s="332"/>
      <c r="QVI2" s="332"/>
      <c r="QVJ2" s="332"/>
      <c r="QVK2" s="332"/>
      <c r="QVL2" s="332"/>
      <c r="QVM2" s="332"/>
      <c r="QVN2" s="332"/>
      <c r="QVO2" s="332"/>
      <c r="QVP2" s="332"/>
      <c r="QVQ2" s="331"/>
      <c r="QVR2" s="332"/>
      <c r="QVS2" s="332"/>
      <c r="QVT2" s="332"/>
      <c r="QVU2" s="332"/>
      <c r="QVV2" s="332"/>
      <c r="QVW2" s="332"/>
      <c r="QVX2" s="332"/>
      <c r="QVY2" s="332"/>
      <c r="QVZ2" s="332"/>
      <c r="QWA2" s="332"/>
      <c r="QWB2" s="332"/>
      <c r="QWC2" s="332"/>
      <c r="QWD2" s="332"/>
      <c r="QWE2" s="332"/>
      <c r="QWF2" s="332"/>
      <c r="QWG2" s="331"/>
      <c r="QWH2" s="332"/>
      <c r="QWI2" s="332"/>
      <c r="QWJ2" s="332"/>
      <c r="QWK2" s="332"/>
      <c r="QWL2" s="332"/>
      <c r="QWM2" s="332"/>
      <c r="QWN2" s="332"/>
      <c r="QWO2" s="332"/>
      <c r="QWP2" s="332"/>
      <c r="QWQ2" s="332"/>
      <c r="QWR2" s="332"/>
      <c r="QWS2" s="332"/>
      <c r="QWT2" s="332"/>
      <c r="QWU2" s="332"/>
      <c r="QWV2" s="332"/>
      <c r="QWW2" s="331"/>
      <c r="QWX2" s="332"/>
      <c r="QWY2" s="332"/>
      <c r="QWZ2" s="332"/>
      <c r="QXA2" s="332"/>
      <c r="QXB2" s="332"/>
      <c r="QXC2" s="332"/>
      <c r="QXD2" s="332"/>
      <c r="QXE2" s="332"/>
      <c r="QXF2" s="332"/>
      <c r="QXG2" s="332"/>
      <c r="QXH2" s="332"/>
      <c r="QXI2" s="332"/>
      <c r="QXJ2" s="332"/>
      <c r="QXK2" s="332"/>
      <c r="QXL2" s="332"/>
      <c r="QXM2" s="331"/>
      <c r="QXN2" s="332"/>
      <c r="QXO2" s="332"/>
      <c r="QXP2" s="332"/>
      <c r="QXQ2" s="332"/>
      <c r="QXR2" s="332"/>
      <c r="QXS2" s="332"/>
      <c r="QXT2" s="332"/>
      <c r="QXU2" s="332"/>
      <c r="QXV2" s="332"/>
      <c r="QXW2" s="332"/>
      <c r="QXX2" s="332"/>
      <c r="QXY2" s="332"/>
      <c r="QXZ2" s="332"/>
      <c r="QYA2" s="332"/>
      <c r="QYB2" s="332"/>
      <c r="QYC2" s="331"/>
      <c r="QYD2" s="332"/>
      <c r="QYE2" s="332"/>
      <c r="QYF2" s="332"/>
      <c r="QYG2" s="332"/>
      <c r="QYH2" s="332"/>
      <c r="QYI2" s="332"/>
      <c r="QYJ2" s="332"/>
      <c r="QYK2" s="332"/>
      <c r="QYL2" s="332"/>
      <c r="QYM2" s="332"/>
      <c r="QYN2" s="332"/>
      <c r="QYO2" s="332"/>
      <c r="QYP2" s="332"/>
      <c r="QYQ2" s="332"/>
      <c r="QYR2" s="332"/>
      <c r="QYS2" s="331"/>
      <c r="QYT2" s="332"/>
      <c r="QYU2" s="332"/>
      <c r="QYV2" s="332"/>
      <c r="QYW2" s="332"/>
      <c r="QYX2" s="332"/>
      <c r="QYY2" s="332"/>
      <c r="QYZ2" s="332"/>
      <c r="QZA2" s="332"/>
      <c r="QZB2" s="332"/>
      <c r="QZC2" s="332"/>
      <c r="QZD2" s="332"/>
      <c r="QZE2" s="332"/>
      <c r="QZF2" s="332"/>
      <c r="QZG2" s="332"/>
      <c r="QZH2" s="332"/>
      <c r="QZI2" s="331"/>
      <c r="QZJ2" s="332"/>
      <c r="QZK2" s="332"/>
      <c r="QZL2" s="332"/>
      <c r="QZM2" s="332"/>
      <c r="QZN2" s="332"/>
      <c r="QZO2" s="332"/>
      <c r="QZP2" s="332"/>
      <c r="QZQ2" s="332"/>
      <c r="QZR2" s="332"/>
      <c r="QZS2" s="332"/>
      <c r="QZT2" s="332"/>
      <c r="QZU2" s="332"/>
      <c r="QZV2" s="332"/>
      <c r="QZW2" s="332"/>
      <c r="QZX2" s="332"/>
      <c r="QZY2" s="331"/>
      <c r="QZZ2" s="332"/>
      <c r="RAA2" s="332"/>
      <c r="RAB2" s="332"/>
      <c r="RAC2" s="332"/>
      <c r="RAD2" s="332"/>
      <c r="RAE2" s="332"/>
      <c r="RAF2" s="332"/>
      <c r="RAG2" s="332"/>
      <c r="RAH2" s="332"/>
      <c r="RAI2" s="332"/>
      <c r="RAJ2" s="332"/>
      <c r="RAK2" s="332"/>
      <c r="RAL2" s="332"/>
      <c r="RAM2" s="332"/>
      <c r="RAN2" s="332"/>
      <c r="RAO2" s="331"/>
      <c r="RAP2" s="332"/>
      <c r="RAQ2" s="332"/>
      <c r="RAR2" s="332"/>
      <c r="RAS2" s="332"/>
      <c r="RAT2" s="332"/>
      <c r="RAU2" s="332"/>
      <c r="RAV2" s="332"/>
      <c r="RAW2" s="332"/>
      <c r="RAX2" s="332"/>
      <c r="RAY2" s="332"/>
      <c r="RAZ2" s="332"/>
      <c r="RBA2" s="332"/>
      <c r="RBB2" s="332"/>
      <c r="RBC2" s="332"/>
      <c r="RBD2" s="332"/>
      <c r="RBE2" s="331"/>
      <c r="RBF2" s="332"/>
      <c r="RBG2" s="332"/>
      <c r="RBH2" s="332"/>
      <c r="RBI2" s="332"/>
      <c r="RBJ2" s="332"/>
      <c r="RBK2" s="332"/>
      <c r="RBL2" s="332"/>
      <c r="RBM2" s="332"/>
      <c r="RBN2" s="332"/>
      <c r="RBO2" s="332"/>
      <c r="RBP2" s="332"/>
      <c r="RBQ2" s="332"/>
      <c r="RBR2" s="332"/>
      <c r="RBS2" s="332"/>
      <c r="RBT2" s="332"/>
      <c r="RBU2" s="331"/>
      <c r="RBV2" s="332"/>
      <c r="RBW2" s="332"/>
      <c r="RBX2" s="332"/>
      <c r="RBY2" s="332"/>
      <c r="RBZ2" s="332"/>
      <c r="RCA2" s="332"/>
      <c r="RCB2" s="332"/>
      <c r="RCC2" s="332"/>
      <c r="RCD2" s="332"/>
      <c r="RCE2" s="332"/>
      <c r="RCF2" s="332"/>
      <c r="RCG2" s="332"/>
      <c r="RCH2" s="332"/>
      <c r="RCI2" s="332"/>
      <c r="RCJ2" s="332"/>
      <c r="RCK2" s="331"/>
      <c r="RCL2" s="332"/>
      <c r="RCM2" s="332"/>
      <c r="RCN2" s="332"/>
      <c r="RCO2" s="332"/>
      <c r="RCP2" s="332"/>
      <c r="RCQ2" s="332"/>
      <c r="RCR2" s="332"/>
      <c r="RCS2" s="332"/>
      <c r="RCT2" s="332"/>
      <c r="RCU2" s="332"/>
      <c r="RCV2" s="332"/>
      <c r="RCW2" s="332"/>
      <c r="RCX2" s="332"/>
      <c r="RCY2" s="332"/>
      <c r="RCZ2" s="332"/>
      <c r="RDA2" s="331"/>
      <c r="RDB2" s="332"/>
      <c r="RDC2" s="332"/>
      <c r="RDD2" s="332"/>
      <c r="RDE2" s="332"/>
      <c r="RDF2" s="332"/>
      <c r="RDG2" s="332"/>
      <c r="RDH2" s="332"/>
      <c r="RDI2" s="332"/>
      <c r="RDJ2" s="332"/>
      <c r="RDK2" s="332"/>
      <c r="RDL2" s="332"/>
      <c r="RDM2" s="332"/>
      <c r="RDN2" s="332"/>
      <c r="RDO2" s="332"/>
      <c r="RDP2" s="332"/>
      <c r="RDQ2" s="331"/>
      <c r="RDR2" s="332"/>
      <c r="RDS2" s="332"/>
      <c r="RDT2" s="332"/>
      <c r="RDU2" s="332"/>
      <c r="RDV2" s="332"/>
      <c r="RDW2" s="332"/>
      <c r="RDX2" s="332"/>
      <c r="RDY2" s="332"/>
      <c r="RDZ2" s="332"/>
      <c r="REA2" s="332"/>
      <c r="REB2" s="332"/>
      <c r="REC2" s="332"/>
      <c r="RED2" s="332"/>
      <c r="REE2" s="332"/>
      <c r="REF2" s="332"/>
      <c r="REG2" s="331"/>
      <c r="REH2" s="332"/>
      <c r="REI2" s="332"/>
      <c r="REJ2" s="332"/>
      <c r="REK2" s="332"/>
      <c r="REL2" s="332"/>
      <c r="REM2" s="332"/>
      <c r="REN2" s="332"/>
      <c r="REO2" s="332"/>
      <c r="REP2" s="332"/>
      <c r="REQ2" s="332"/>
      <c r="RER2" s="332"/>
      <c r="RES2" s="332"/>
      <c r="RET2" s="332"/>
      <c r="REU2" s="332"/>
      <c r="REV2" s="332"/>
      <c r="REW2" s="331"/>
      <c r="REX2" s="332"/>
      <c r="REY2" s="332"/>
      <c r="REZ2" s="332"/>
      <c r="RFA2" s="332"/>
      <c r="RFB2" s="332"/>
      <c r="RFC2" s="332"/>
      <c r="RFD2" s="332"/>
      <c r="RFE2" s="332"/>
      <c r="RFF2" s="332"/>
      <c r="RFG2" s="332"/>
      <c r="RFH2" s="332"/>
      <c r="RFI2" s="332"/>
      <c r="RFJ2" s="332"/>
      <c r="RFK2" s="332"/>
      <c r="RFL2" s="332"/>
      <c r="RFM2" s="331"/>
      <c r="RFN2" s="332"/>
      <c r="RFO2" s="332"/>
      <c r="RFP2" s="332"/>
      <c r="RFQ2" s="332"/>
      <c r="RFR2" s="332"/>
      <c r="RFS2" s="332"/>
      <c r="RFT2" s="332"/>
      <c r="RFU2" s="332"/>
      <c r="RFV2" s="332"/>
      <c r="RFW2" s="332"/>
      <c r="RFX2" s="332"/>
      <c r="RFY2" s="332"/>
      <c r="RFZ2" s="332"/>
      <c r="RGA2" s="332"/>
      <c r="RGB2" s="332"/>
      <c r="RGC2" s="331"/>
      <c r="RGD2" s="332"/>
      <c r="RGE2" s="332"/>
      <c r="RGF2" s="332"/>
      <c r="RGG2" s="332"/>
      <c r="RGH2" s="332"/>
      <c r="RGI2" s="332"/>
      <c r="RGJ2" s="332"/>
      <c r="RGK2" s="332"/>
      <c r="RGL2" s="332"/>
      <c r="RGM2" s="332"/>
      <c r="RGN2" s="332"/>
      <c r="RGO2" s="332"/>
      <c r="RGP2" s="332"/>
      <c r="RGQ2" s="332"/>
      <c r="RGR2" s="332"/>
      <c r="RGS2" s="331"/>
      <c r="RGT2" s="332"/>
      <c r="RGU2" s="332"/>
      <c r="RGV2" s="332"/>
      <c r="RGW2" s="332"/>
      <c r="RGX2" s="332"/>
      <c r="RGY2" s="332"/>
      <c r="RGZ2" s="332"/>
      <c r="RHA2" s="332"/>
      <c r="RHB2" s="332"/>
      <c r="RHC2" s="332"/>
      <c r="RHD2" s="332"/>
      <c r="RHE2" s="332"/>
      <c r="RHF2" s="332"/>
      <c r="RHG2" s="332"/>
      <c r="RHH2" s="332"/>
      <c r="RHI2" s="331"/>
      <c r="RHJ2" s="332"/>
      <c r="RHK2" s="332"/>
      <c r="RHL2" s="332"/>
      <c r="RHM2" s="332"/>
      <c r="RHN2" s="332"/>
      <c r="RHO2" s="332"/>
      <c r="RHP2" s="332"/>
      <c r="RHQ2" s="332"/>
      <c r="RHR2" s="332"/>
      <c r="RHS2" s="332"/>
      <c r="RHT2" s="332"/>
      <c r="RHU2" s="332"/>
      <c r="RHV2" s="332"/>
      <c r="RHW2" s="332"/>
      <c r="RHX2" s="332"/>
      <c r="RHY2" s="331"/>
      <c r="RHZ2" s="332"/>
      <c r="RIA2" s="332"/>
      <c r="RIB2" s="332"/>
      <c r="RIC2" s="332"/>
      <c r="RID2" s="332"/>
      <c r="RIE2" s="332"/>
      <c r="RIF2" s="332"/>
      <c r="RIG2" s="332"/>
      <c r="RIH2" s="332"/>
      <c r="RII2" s="332"/>
      <c r="RIJ2" s="332"/>
      <c r="RIK2" s="332"/>
      <c r="RIL2" s="332"/>
      <c r="RIM2" s="332"/>
      <c r="RIN2" s="332"/>
      <c r="RIO2" s="331"/>
      <c r="RIP2" s="332"/>
      <c r="RIQ2" s="332"/>
      <c r="RIR2" s="332"/>
      <c r="RIS2" s="332"/>
      <c r="RIT2" s="332"/>
      <c r="RIU2" s="332"/>
      <c r="RIV2" s="332"/>
      <c r="RIW2" s="332"/>
      <c r="RIX2" s="332"/>
      <c r="RIY2" s="332"/>
      <c r="RIZ2" s="332"/>
      <c r="RJA2" s="332"/>
      <c r="RJB2" s="332"/>
      <c r="RJC2" s="332"/>
      <c r="RJD2" s="332"/>
      <c r="RJE2" s="331"/>
      <c r="RJF2" s="332"/>
      <c r="RJG2" s="332"/>
      <c r="RJH2" s="332"/>
      <c r="RJI2" s="332"/>
      <c r="RJJ2" s="332"/>
      <c r="RJK2" s="332"/>
      <c r="RJL2" s="332"/>
      <c r="RJM2" s="332"/>
      <c r="RJN2" s="332"/>
      <c r="RJO2" s="332"/>
      <c r="RJP2" s="332"/>
      <c r="RJQ2" s="332"/>
      <c r="RJR2" s="332"/>
      <c r="RJS2" s="332"/>
      <c r="RJT2" s="332"/>
      <c r="RJU2" s="331"/>
      <c r="RJV2" s="332"/>
      <c r="RJW2" s="332"/>
      <c r="RJX2" s="332"/>
      <c r="RJY2" s="332"/>
      <c r="RJZ2" s="332"/>
      <c r="RKA2" s="332"/>
      <c r="RKB2" s="332"/>
      <c r="RKC2" s="332"/>
      <c r="RKD2" s="332"/>
      <c r="RKE2" s="332"/>
      <c r="RKF2" s="332"/>
      <c r="RKG2" s="332"/>
      <c r="RKH2" s="332"/>
      <c r="RKI2" s="332"/>
      <c r="RKJ2" s="332"/>
      <c r="RKK2" s="331"/>
      <c r="RKL2" s="332"/>
      <c r="RKM2" s="332"/>
      <c r="RKN2" s="332"/>
      <c r="RKO2" s="332"/>
      <c r="RKP2" s="332"/>
      <c r="RKQ2" s="332"/>
      <c r="RKR2" s="332"/>
      <c r="RKS2" s="332"/>
      <c r="RKT2" s="332"/>
      <c r="RKU2" s="332"/>
      <c r="RKV2" s="332"/>
      <c r="RKW2" s="332"/>
      <c r="RKX2" s="332"/>
      <c r="RKY2" s="332"/>
      <c r="RKZ2" s="332"/>
      <c r="RLA2" s="331"/>
      <c r="RLB2" s="332"/>
      <c r="RLC2" s="332"/>
      <c r="RLD2" s="332"/>
      <c r="RLE2" s="332"/>
      <c r="RLF2" s="332"/>
      <c r="RLG2" s="332"/>
      <c r="RLH2" s="332"/>
      <c r="RLI2" s="332"/>
      <c r="RLJ2" s="332"/>
      <c r="RLK2" s="332"/>
      <c r="RLL2" s="332"/>
      <c r="RLM2" s="332"/>
      <c r="RLN2" s="332"/>
      <c r="RLO2" s="332"/>
      <c r="RLP2" s="332"/>
      <c r="RLQ2" s="331"/>
      <c r="RLR2" s="332"/>
      <c r="RLS2" s="332"/>
      <c r="RLT2" s="332"/>
      <c r="RLU2" s="332"/>
      <c r="RLV2" s="332"/>
      <c r="RLW2" s="332"/>
      <c r="RLX2" s="332"/>
      <c r="RLY2" s="332"/>
      <c r="RLZ2" s="332"/>
      <c r="RMA2" s="332"/>
      <c r="RMB2" s="332"/>
      <c r="RMC2" s="332"/>
      <c r="RMD2" s="332"/>
      <c r="RME2" s="332"/>
      <c r="RMF2" s="332"/>
      <c r="RMG2" s="331"/>
      <c r="RMH2" s="332"/>
      <c r="RMI2" s="332"/>
      <c r="RMJ2" s="332"/>
      <c r="RMK2" s="332"/>
      <c r="RML2" s="332"/>
      <c r="RMM2" s="332"/>
      <c r="RMN2" s="332"/>
      <c r="RMO2" s="332"/>
      <c r="RMP2" s="332"/>
      <c r="RMQ2" s="332"/>
      <c r="RMR2" s="332"/>
      <c r="RMS2" s="332"/>
      <c r="RMT2" s="332"/>
      <c r="RMU2" s="332"/>
      <c r="RMV2" s="332"/>
      <c r="RMW2" s="331"/>
      <c r="RMX2" s="332"/>
      <c r="RMY2" s="332"/>
      <c r="RMZ2" s="332"/>
      <c r="RNA2" s="332"/>
      <c r="RNB2" s="332"/>
      <c r="RNC2" s="332"/>
      <c r="RND2" s="332"/>
      <c r="RNE2" s="332"/>
      <c r="RNF2" s="332"/>
      <c r="RNG2" s="332"/>
      <c r="RNH2" s="332"/>
      <c r="RNI2" s="332"/>
      <c r="RNJ2" s="332"/>
      <c r="RNK2" s="332"/>
      <c r="RNL2" s="332"/>
      <c r="RNM2" s="331"/>
      <c r="RNN2" s="332"/>
      <c r="RNO2" s="332"/>
      <c r="RNP2" s="332"/>
      <c r="RNQ2" s="332"/>
      <c r="RNR2" s="332"/>
      <c r="RNS2" s="332"/>
      <c r="RNT2" s="332"/>
      <c r="RNU2" s="332"/>
      <c r="RNV2" s="332"/>
      <c r="RNW2" s="332"/>
      <c r="RNX2" s="332"/>
      <c r="RNY2" s="332"/>
      <c r="RNZ2" s="332"/>
      <c r="ROA2" s="332"/>
      <c r="ROB2" s="332"/>
      <c r="ROC2" s="331"/>
      <c r="ROD2" s="332"/>
      <c r="ROE2" s="332"/>
      <c r="ROF2" s="332"/>
      <c r="ROG2" s="332"/>
      <c r="ROH2" s="332"/>
      <c r="ROI2" s="332"/>
      <c r="ROJ2" s="332"/>
      <c r="ROK2" s="332"/>
      <c r="ROL2" s="332"/>
      <c r="ROM2" s="332"/>
      <c r="RON2" s="332"/>
      <c r="ROO2" s="332"/>
      <c r="ROP2" s="332"/>
      <c r="ROQ2" s="332"/>
      <c r="ROR2" s="332"/>
      <c r="ROS2" s="331"/>
      <c r="ROT2" s="332"/>
      <c r="ROU2" s="332"/>
      <c r="ROV2" s="332"/>
      <c r="ROW2" s="332"/>
      <c r="ROX2" s="332"/>
      <c r="ROY2" s="332"/>
      <c r="ROZ2" s="332"/>
      <c r="RPA2" s="332"/>
      <c r="RPB2" s="332"/>
      <c r="RPC2" s="332"/>
      <c r="RPD2" s="332"/>
      <c r="RPE2" s="332"/>
      <c r="RPF2" s="332"/>
      <c r="RPG2" s="332"/>
      <c r="RPH2" s="332"/>
      <c r="RPI2" s="331"/>
      <c r="RPJ2" s="332"/>
      <c r="RPK2" s="332"/>
      <c r="RPL2" s="332"/>
      <c r="RPM2" s="332"/>
      <c r="RPN2" s="332"/>
      <c r="RPO2" s="332"/>
      <c r="RPP2" s="332"/>
      <c r="RPQ2" s="332"/>
      <c r="RPR2" s="332"/>
      <c r="RPS2" s="332"/>
      <c r="RPT2" s="332"/>
      <c r="RPU2" s="332"/>
      <c r="RPV2" s="332"/>
      <c r="RPW2" s="332"/>
      <c r="RPX2" s="332"/>
      <c r="RPY2" s="331"/>
      <c r="RPZ2" s="332"/>
      <c r="RQA2" s="332"/>
      <c r="RQB2" s="332"/>
      <c r="RQC2" s="332"/>
      <c r="RQD2" s="332"/>
      <c r="RQE2" s="332"/>
      <c r="RQF2" s="332"/>
      <c r="RQG2" s="332"/>
      <c r="RQH2" s="332"/>
      <c r="RQI2" s="332"/>
      <c r="RQJ2" s="332"/>
      <c r="RQK2" s="332"/>
      <c r="RQL2" s="332"/>
      <c r="RQM2" s="332"/>
      <c r="RQN2" s="332"/>
      <c r="RQO2" s="331"/>
      <c r="RQP2" s="332"/>
      <c r="RQQ2" s="332"/>
      <c r="RQR2" s="332"/>
      <c r="RQS2" s="332"/>
      <c r="RQT2" s="332"/>
      <c r="RQU2" s="332"/>
      <c r="RQV2" s="332"/>
      <c r="RQW2" s="332"/>
      <c r="RQX2" s="332"/>
      <c r="RQY2" s="332"/>
      <c r="RQZ2" s="332"/>
      <c r="RRA2" s="332"/>
      <c r="RRB2" s="332"/>
      <c r="RRC2" s="332"/>
      <c r="RRD2" s="332"/>
      <c r="RRE2" s="331"/>
      <c r="RRF2" s="332"/>
      <c r="RRG2" s="332"/>
      <c r="RRH2" s="332"/>
      <c r="RRI2" s="332"/>
      <c r="RRJ2" s="332"/>
      <c r="RRK2" s="332"/>
      <c r="RRL2" s="332"/>
      <c r="RRM2" s="332"/>
      <c r="RRN2" s="332"/>
      <c r="RRO2" s="332"/>
      <c r="RRP2" s="332"/>
      <c r="RRQ2" s="332"/>
      <c r="RRR2" s="332"/>
      <c r="RRS2" s="332"/>
      <c r="RRT2" s="332"/>
      <c r="RRU2" s="331"/>
      <c r="RRV2" s="332"/>
      <c r="RRW2" s="332"/>
      <c r="RRX2" s="332"/>
      <c r="RRY2" s="332"/>
      <c r="RRZ2" s="332"/>
      <c r="RSA2" s="332"/>
      <c r="RSB2" s="332"/>
      <c r="RSC2" s="332"/>
      <c r="RSD2" s="332"/>
      <c r="RSE2" s="332"/>
      <c r="RSF2" s="332"/>
      <c r="RSG2" s="332"/>
      <c r="RSH2" s="332"/>
      <c r="RSI2" s="332"/>
      <c r="RSJ2" s="332"/>
      <c r="RSK2" s="331"/>
      <c r="RSL2" s="332"/>
      <c r="RSM2" s="332"/>
      <c r="RSN2" s="332"/>
      <c r="RSO2" s="332"/>
      <c r="RSP2" s="332"/>
      <c r="RSQ2" s="332"/>
      <c r="RSR2" s="332"/>
      <c r="RSS2" s="332"/>
      <c r="RST2" s="332"/>
      <c r="RSU2" s="332"/>
      <c r="RSV2" s="332"/>
      <c r="RSW2" s="332"/>
      <c r="RSX2" s="332"/>
      <c r="RSY2" s="332"/>
      <c r="RSZ2" s="332"/>
      <c r="RTA2" s="331"/>
      <c r="RTB2" s="332"/>
      <c r="RTC2" s="332"/>
      <c r="RTD2" s="332"/>
      <c r="RTE2" s="332"/>
      <c r="RTF2" s="332"/>
      <c r="RTG2" s="332"/>
      <c r="RTH2" s="332"/>
      <c r="RTI2" s="332"/>
      <c r="RTJ2" s="332"/>
      <c r="RTK2" s="332"/>
      <c r="RTL2" s="332"/>
      <c r="RTM2" s="332"/>
      <c r="RTN2" s="332"/>
      <c r="RTO2" s="332"/>
      <c r="RTP2" s="332"/>
      <c r="RTQ2" s="331"/>
      <c r="RTR2" s="332"/>
      <c r="RTS2" s="332"/>
      <c r="RTT2" s="332"/>
      <c r="RTU2" s="332"/>
      <c r="RTV2" s="332"/>
      <c r="RTW2" s="332"/>
      <c r="RTX2" s="332"/>
      <c r="RTY2" s="332"/>
      <c r="RTZ2" s="332"/>
      <c r="RUA2" s="332"/>
      <c r="RUB2" s="332"/>
      <c r="RUC2" s="332"/>
      <c r="RUD2" s="332"/>
      <c r="RUE2" s="332"/>
      <c r="RUF2" s="332"/>
      <c r="RUG2" s="331"/>
      <c r="RUH2" s="332"/>
      <c r="RUI2" s="332"/>
      <c r="RUJ2" s="332"/>
      <c r="RUK2" s="332"/>
      <c r="RUL2" s="332"/>
      <c r="RUM2" s="332"/>
      <c r="RUN2" s="332"/>
      <c r="RUO2" s="332"/>
      <c r="RUP2" s="332"/>
      <c r="RUQ2" s="332"/>
      <c r="RUR2" s="332"/>
      <c r="RUS2" s="332"/>
      <c r="RUT2" s="332"/>
      <c r="RUU2" s="332"/>
      <c r="RUV2" s="332"/>
      <c r="RUW2" s="331"/>
      <c r="RUX2" s="332"/>
      <c r="RUY2" s="332"/>
      <c r="RUZ2" s="332"/>
      <c r="RVA2" s="332"/>
      <c r="RVB2" s="332"/>
      <c r="RVC2" s="332"/>
      <c r="RVD2" s="332"/>
      <c r="RVE2" s="332"/>
      <c r="RVF2" s="332"/>
      <c r="RVG2" s="332"/>
      <c r="RVH2" s="332"/>
      <c r="RVI2" s="332"/>
      <c r="RVJ2" s="332"/>
      <c r="RVK2" s="332"/>
      <c r="RVL2" s="332"/>
      <c r="RVM2" s="331"/>
      <c r="RVN2" s="332"/>
      <c r="RVO2" s="332"/>
      <c r="RVP2" s="332"/>
      <c r="RVQ2" s="332"/>
      <c r="RVR2" s="332"/>
      <c r="RVS2" s="332"/>
      <c r="RVT2" s="332"/>
      <c r="RVU2" s="332"/>
      <c r="RVV2" s="332"/>
      <c r="RVW2" s="332"/>
      <c r="RVX2" s="332"/>
      <c r="RVY2" s="332"/>
      <c r="RVZ2" s="332"/>
      <c r="RWA2" s="332"/>
      <c r="RWB2" s="332"/>
      <c r="RWC2" s="331"/>
      <c r="RWD2" s="332"/>
      <c r="RWE2" s="332"/>
      <c r="RWF2" s="332"/>
      <c r="RWG2" s="332"/>
      <c r="RWH2" s="332"/>
      <c r="RWI2" s="332"/>
      <c r="RWJ2" s="332"/>
      <c r="RWK2" s="332"/>
      <c r="RWL2" s="332"/>
      <c r="RWM2" s="332"/>
      <c r="RWN2" s="332"/>
      <c r="RWO2" s="332"/>
      <c r="RWP2" s="332"/>
      <c r="RWQ2" s="332"/>
      <c r="RWR2" s="332"/>
      <c r="RWS2" s="331"/>
      <c r="RWT2" s="332"/>
      <c r="RWU2" s="332"/>
      <c r="RWV2" s="332"/>
      <c r="RWW2" s="332"/>
      <c r="RWX2" s="332"/>
      <c r="RWY2" s="332"/>
      <c r="RWZ2" s="332"/>
      <c r="RXA2" s="332"/>
      <c r="RXB2" s="332"/>
      <c r="RXC2" s="332"/>
      <c r="RXD2" s="332"/>
      <c r="RXE2" s="332"/>
      <c r="RXF2" s="332"/>
      <c r="RXG2" s="332"/>
      <c r="RXH2" s="332"/>
      <c r="RXI2" s="331"/>
      <c r="RXJ2" s="332"/>
      <c r="RXK2" s="332"/>
      <c r="RXL2" s="332"/>
      <c r="RXM2" s="332"/>
      <c r="RXN2" s="332"/>
      <c r="RXO2" s="332"/>
      <c r="RXP2" s="332"/>
      <c r="RXQ2" s="332"/>
      <c r="RXR2" s="332"/>
      <c r="RXS2" s="332"/>
      <c r="RXT2" s="332"/>
      <c r="RXU2" s="332"/>
      <c r="RXV2" s="332"/>
      <c r="RXW2" s="332"/>
      <c r="RXX2" s="332"/>
      <c r="RXY2" s="331"/>
      <c r="RXZ2" s="332"/>
      <c r="RYA2" s="332"/>
      <c r="RYB2" s="332"/>
      <c r="RYC2" s="332"/>
      <c r="RYD2" s="332"/>
      <c r="RYE2" s="332"/>
      <c r="RYF2" s="332"/>
      <c r="RYG2" s="332"/>
      <c r="RYH2" s="332"/>
      <c r="RYI2" s="332"/>
      <c r="RYJ2" s="332"/>
      <c r="RYK2" s="332"/>
      <c r="RYL2" s="332"/>
      <c r="RYM2" s="332"/>
      <c r="RYN2" s="332"/>
      <c r="RYO2" s="331"/>
      <c r="RYP2" s="332"/>
      <c r="RYQ2" s="332"/>
      <c r="RYR2" s="332"/>
      <c r="RYS2" s="332"/>
      <c r="RYT2" s="332"/>
      <c r="RYU2" s="332"/>
      <c r="RYV2" s="332"/>
      <c r="RYW2" s="332"/>
      <c r="RYX2" s="332"/>
      <c r="RYY2" s="332"/>
      <c r="RYZ2" s="332"/>
      <c r="RZA2" s="332"/>
      <c r="RZB2" s="332"/>
      <c r="RZC2" s="332"/>
      <c r="RZD2" s="332"/>
      <c r="RZE2" s="331"/>
      <c r="RZF2" s="332"/>
      <c r="RZG2" s="332"/>
      <c r="RZH2" s="332"/>
      <c r="RZI2" s="332"/>
      <c r="RZJ2" s="332"/>
      <c r="RZK2" s="332"/>
      <c r="RZL2" s="332"/>
      <c r="RZM2" s="332"/>
      <c r="RZN2" s="332"/>
      <c r="RZO2" s="332"/>
      <c r="RZP2" s="332"/>
      <c r="RZQ2" s="332"/>
      <c r="RZR2" s="332"/>
      <c r="RZS2" s="332"/>
      <c r="RZT2" s="332"/>
      <c r="RZU2" s="331"/>
      <c r="RZV2" s="332"/>
      <c r="RZW2" s="332"/>
      <c r="RZX2" s="332"/>
      <c r="RZY2" s="332"/>
      <c r="RZZ2" s="332"/>
      <c r="SAA2" s="332"/>
      <c r="SAB2" s="332"/>
      <c r="SAC2" s="332"/>
      <c r="SAD2" s="332"/>
      <c r="SAE2" s="332"/>
      <c r="SAF2" s="332"/>
      <c r="SAG2" s="332"/>
      <c r="SAH2" s="332"/>
      <c r="SAI2" s="332"/>
      <c r="SAJ2" s="332"/>
      <c r="SAK2" s="331"/>
      <c r="SAL2" s="332"/>
      <c r="SAM2" s="332"/>
      <c r="SAN2" s="332"/>
      <c r="SAO2" s="332"/>
      <c r="SAP2" s="332"/>
      <c r="SAQ2" s="332"/>
      <c r="SAR2" s="332"/>
      <c r="SAS2" s="332"/>
      <c r="SAT2" s="332"/>
      <c r="SAU2" s="332"/>
      <c r="SAV2" s="332"/>
      <c r="SAW2" s="332"/>
      <c r="SAX2" s="332"/>
      <c r="SAY2" s="332"/>
      <c r="SAZ2" s="332"/>
      <c r="SBA2" s="331"/>
      <c r="SBB2" s="332"/>
      <c r="SBC2" s="332"/>
      <c r="SBD2" s="332"/>
      <c r="SBE2" s="332"/>
      <c r="SBF2" s="332"/>
      <c r="SBG2" s="332"/>
      <c r="SBH2" s="332"/>
      <c r="SBI2" s="332"/>
      <c r="SBJ2" s="332"/>
      <c r="SBK2" s="332"/>
      <c r="SBL2" s="332"/>
      <c r="SBM2" s="332"/>
      <c r="SBN2" s="332"/>
      <c r="SBO2" s="332"/>
      <c r="SBP2" s="332"/>
      <c r="SBQ2" s="331"/>
      <c r="SBR2" s="332"/>
      <c r="SBS2" s="332"/>
      <c r="SBT2" s="332"/>
      <c r="SBU2" s="332"/>
      <c r="SBV2" s="332"/>
      <c r="SBW2" s="332"/>
      <c r="SBX2" s="332"/>
      <c r="SBY2" s="332"/>
      <c r="SBZ2" s="332"/>
      <c r="SCA2" s="332"/>
      <c r="SCB2" s="332"/>
      <c r="SCC2" s="332"/>
      <c r="SCD2" s="332"/>
      <c r="SCE2" s="332"/>
      <c r="SCF2" s="332"/>
      <c r="SCG2" s="331"/>
      <c r="SCH2" s="332"/>
      <c r="SCI2" s="332"/>
      <c r="SCJ2" s="332"/>
      <c r="SCK2" s="332"/>
      <c r="SCL2" s="332"/>
      <c r="SCM2" s="332"/>
      <c r="SCN2" s="332"/>
      <c r="SCO2" s="332"/>
      <c r="SCP2" s="332"/>
      <c r="SCQ2" s="332"/>
      <c r="SCR2" s="332"/>
      <c r="SCS2" s="332"/>
      <c r="SCT2" s="332"/>
      <c r="SCU2" s="332"/>
      <c r="SCV2" s="332"/>
      <c r="SCW2" s="331"/>
      <c r="SCX2" s="332"/>
      <c r="SCY2" s="332"/>
      <c r="SCZ2" s="332"/>
      <c r="SDA2" s="332"/>
      <c r="SDB2" s="332"/>
      <c r="SDC2" s="332"/>
      <c r="SDD2" s="332"/>
      <c r="SDE2" s="332"/>
      <c r="SDF2" s="332"/>
      <c r="SDG2" s="332"/>
      <c r="SDH2" s="332"/>
      <c r="SDI2" s="332"/>
      <c r="SDJ2" s="332"/>
      <c r="SDK2" s="332"/>
      <c r="SDL2" s="332"/>
      <c r="SDM2" s="331"/>
      <c r="SDN2" s="332"/>
      <c r="SDO2" s="332"/>
      <c r="SDP2" s="332"/>
      <c r="SDQ2" s="332"/>
      <c r="SDR2" s="332"/>
      <c r="SDS2" s="332"/>
      <c r="SDT2" s="332"/>
      <c r="SDU2" s="332"/>
      <c r="SDV2" s="332"/>
      <c r="SDW2" s="332"/>
      <c r="SDX2" s="332"/>
      <c r="SDY2" s="332"/>
      <c r="SDZ2" s="332"/>
      <c r="SEA2" s="332"/>
      <c r="SEB2" s="332"/>
      <c r="SEC2" s="331"/>
      <c r="SED2" s="332"/>
      <c r="SEE2" s="332"/>
      <c r="SEF2" s="332"/>
      <c r="SEG2" s="332"/>
      <c r="SEH2" s="332"/>
      <c r="SEI2" s="332"/>
      <c r="SEJ2" s="332"/>
      <c r="SEK2" s="332"/>
      <c r="SEL2" s="332"/>
      <c r="SEM2" s="332"/>
      <c r="SEN2" s="332"/>
      <c r="SEO2" s="332"/>
      <c r="SEP2" s="332"/>
      <c r="SEQ2" s="332"/>
      <c r="SER2" s="332"/>
      <c r="SES2" s="331"/>
      <c r="SET2" s="332"/>
      <c r="SEU2" s="332"/>
      <c r="SEV2" s="332"/>
      <c r="SEW2" s="332"/>
      <c r="SEX2" s="332"/>
      <c r="SEY2" s="332"/>
      <c r="SEZ2" s="332"/>
      <c r="SFA2" s="332"/>
      <c r="SFB2" s="332"/>
      <c r="SFC2" s="332"/>
      <c r="SFD2" s="332"/>
      <c r="SFE2" s="332"/>
      <c r="SFF2" s="332"/>
      <c r="SFG2" s="332"/>
      <c r="SFH2" s="332"/>
      <c r="SFI2" s="331"/>
      <c r="SFJ2" s="332"/>
      <c r="SFK2" s="332"/>
      <c r="SFL2" s="332"/>
      <c r="SFM2" s="332"/>
      <c r="SFN2" s="332"/>
      <c r="SFO2" s="332"/>
      <c r="SFP2" s="332"/>
      <c r="SFQ2" s="332"/>
      <c r="SFR2" s="332"/>
      <c r="SFS2" s="332"/>
      <c r="SFT2" s="332"/>
      <c r="SFU2" s="332"/>
      <c r="SFV2" s="332"/>
      <c r="SFW2" s="332"/>
      <c r="SFX2" s="332"/>
      <c r="SFY2" s="331"/>
      <c r="SFZ2" s="332"/>
      <c r="SGA2" s="332"/>
      <c r="SGB2" s="332"/>
      <c r="SGC2" s="332"/>
      <c r="SGD2" s="332"/>
      <c r="SGE2" s="332"/>
      <c r="SGF2" s="332"/>
      <c r="SGG2" s="332"/>
      <c r="SGH2" s="332"/>
      <c r="SGI2" s="332"/>
      <c r="SGJ2" s="332"/>
      <c r="SGK2" s="332"/>
      <c r="SGL2" s="332"/>
      <c r="SGM2" s="332"/>
      <c r="SGN2" s="332"/>
      <c r="SGO2" s="331"/>
      <c r="SGP2" s="332"/>
      <c r="SGQ2" s="332"/>
      <c r="SGR2" s="332"/>
      <c r="SGS2" s="332"/>
      <c r="SGT2" s="332"/>
      <c r="SGU2" s="332"/>
      <c r="SGV2" s="332"/>
      <c r="SGW2" s="332"/>
      <c r="SGX2" s="332"/>
      <c r="SGY2" s="332"/>
      <c r="SGZ2" s="332"/>
      <c r="SHA2" s="332"/>
      <c r="SHB2" s="332"/>
      <c r="SHC2" s="332"/>
      <c r="SHD2" s="332"/>
      <c r="SHE2" s="331"/>
      <c r="SHF2" s="332"/>
      <c r="SHG2" s="332"/>
      <c r="SHH2" s="332"/>
      <c r="SHI2" s="332"/>
      <c r="SHJ2" s="332"/>
      <c r="SHK2" s="332"/>
      <c r="SHL2" s="332"/>
      <c r="SHM2" s="332"/>
      <c r="SHN2" s="332"/>
      <c r="SHO2" s="332"/>
      <c r="SHP2" s="332"/>
      <c r="SHQ2" s="332"/>
      <c r="SHR2" s="332"/>
      <c r="SHS2" s="332"/>
      <c r="SHT2" s="332"/>
      <c r="SHU2" s="331"/>
      <c r="SHV2" s="332"/>
      <c r="SHW2" s="332"/>
      <c r="SHX2" s="332"/>
      <c r="SHY2" s="332"/>
      <c r="SHZ2" s="332"/>
      <c r="SIA2" s="332"/>
      <c r="SIB2" s="332"/>
      <c r="SIC2" s="332"/>
      <c r="SID2" s="332"/>
      <c r="SIE2" s="332"/>
      <c r="SIF2" s="332"/>
      <c r="SIG2" s="332"/>
      <c r="SIH2" s="332"/>
      <c r="SII2" s="332"/>
      <c r="SIJ2" s="332"/>
      <c r="SIK2" s="331"/>
      <c r="SIL2" s="332"/>
      <c r="SIM2" s="332"/>
      <c r="SIN2" s="332"/>
      <c r="SIO2" s="332"/>
      <c r="SIP2" s="332"/>
      <c r="SIQ2" s="332"/>
      <c r="SIR2" s="332"/>
      <c r="SIS2" s="332"/>
      <c r="SIT2" s="332"/>
      <c r="SIU2" s="332"/>
      <c r="SIV2" s="332"/>
      <c r="SIW2" s="332"/>
      <c r="SIX2" s="332"/>
      <c r="SIY2" s="332"/>
      <c r="SIZ2" s="332"/>
      <c r="SJA2" s="331"/>
      <c r="SJB2" s="332"/>
      <c r="SJC2" s="332"/>
      <c r="SJD2" s="332"/>
      <c r="SJE2" s="332"/>
      <c r="SJF2" s="332"/>
      <c r="SJG2" s="332"/>
      <c r="SJH2" s="332"/>
      <c r="SJI2" s="332"/>
      <c r="SJJ2" s="332"/>
      <c r="SJK2" s="332"/>
      <c r="SJL2" s="332"/>
      <c r="SJM2" s="332"/>
      <c r="SJN2" s="332"/>
      <c r="SJO2" s="332"/>
      <c r="SJP2" s="332"/>
      <c r="SJQ2" s="331"/>
      <c r="SJR2" s="332"/>
      <c r="SJS2" s="332"/>
      <c r="SJT2" s="332"/>
      <c r="SJU2" s="332"/>
      <c r="SJV2" s="332"/>
      <c r="SJW2" s="332"/>
      <c r="SJX2" s="332"/>
      <c r="SJY2" s="332"/>
      <c r="SJZ2" s="332"/>
      <c r="SKA2" s="332"/>
      <c r="SKB2" s="332"/>
      <c r="SKC2" s="332"/>
      <c r="SKD2" s="332"/>
      <c r="SKE2" s="332"/>
      <c r="SKF2" s="332"/>
      <c r="SKG2" s="331"/>
      <c r="SKH2" s="332"/>
      <c r="SKI2" s="332"/>
      <c r="SKJ2" s="332"/>
      <c r="SKK2" s="332"/>
      <c r="SKL2" s="332"/>
      <c r="SKM2" s="332"/>
      <c r="SKN2" s="332"/>
      <c r="SKO2" s="332"/>
      <c r="SKP2" s="332"/>
      <c r="SKQ2" s="332"/>
      <c r="SKR2" s="332"/>
      <c r="SKS2" s="332"/>
      <c r="SKT2" s="332"/>
      <c r="SKU2" s="332"/>
      <c r="SKV2" s="332"/>
      <c r="SKW2" s="331"/>
      <c r="SKX2" s="332"/>
      <c r="SKY2" s="332"/>
      <c r="SKZ2" s="332"/>
      <c r="SLA2" s="332"/>
      <c r="SLB2" s="332"/>
      <c r="SLC2" s="332"/>
      <c r="SLD2" s="332"/>
      <c r="SLE2" s="332"/>
      <c r="SLF2" s="332"/>
      <c r="SLG2" s="332"/>
      <c r="SLH2" s="332"/>
      <c r="SLI2" s="332"/>
      <c r="SLJ2" s="332"/>
      <c r="SLK2" s="332"/>
      <c r="SLL2" s="332"/>
      <c r="SLM2" s="331"/>
      <c r="SLN2" s="332"/>
      <c r="SLO2" s="332"/>
      <c r="SLP2" s="332"/>
      <c r="SLQ2" s="332"/>
      <c r="SLR2" s="332"/>
      <c r="SLS2" s="332"/>
      <c r="SLT2" s="332"/>
      <c r="SLU2" s="332"/>
      <c r="SLV2" s="332"/>
      <c r="SLW2" s="332"/>
      <c r="SLX2" s="332"/>
      <c r="SLY2" s="332"/>
      <c r="SLZ2" s="332"/>
      <c r="SMA2" s="332"/>
      <c r="SMB2" s="332"/>
      <c r="SMC2" s="331"/>
      <c r="SMD2" s="332"/>
      <c r="SME2" s="332"/>
      <c r="SMF2" s="332"/>
      <c r="SMG2" s="332"/>
      <c r="SMH2" s="332"/>
      <c r="SMI2" s="332"/>
      <c r="SMJ2" s="332"/>
      <c r="SMK2" s="332"/>
      <c r="SML2" s="332"/>
      <c r="SMM2" s="332"/>
      <c r="SMN2" s="332"/>
      <c r="SMO2" s="332"/>
      <c r="SMP2" s="332"/>
      <c r="SMQ2" s="332"/>
      <c r="SMR2" s="332"/>
      <c r="SMS2" s="331"/>
      <c r="SMT2" s="332"/>
      <c r="SMU2" s="332"/>
      <c r="SMV2" s="332"/>
      <c r="SMW2" s="332"/>
      <c r="SMX2" s="332"/>
      <c r="SMY2" s="332"/>
      <c r="SMZ2" s="332"/>
      <c r="SNA2" s="332"/>
      <c r="SNB2" s="332"/>
      <c r="SNC2" s="332"/>
      <c r="SND2" s="332"/>
      <c r="SNE2" s="332"/>
      <c r="SNF2" s="332"/>
      <c r="SNG2" s="332"/>
      <c r="SNH2" s="332"/>
      <c r="SNI2" s="331"/>
      <c r="SNJ2" s="332"/>
      <c r="SNK2" s="332"/>
      <c r="SNL2" s="332"/>
      <c r="SNM2" s="332"/>
      <c r="SNN2" s="332"/>
      <c r="SNO2" s="332"/>
      <c r="SNP2" s="332"/>
      <c r="SNQ2" s="332"/>
      <c r="SNR2" s="332"/>
      <c r="SNS2" s="332"/>
      <c r="SNT2" s="332"/>
      <c r="SNU2" s="332"/>
      <c r="SNV2" s="332"/>
      <c r="SNW2" s="332"/>
      <c r="SNX2" s="332"/>
      <c r="SNY2" s="331"/>
      <c r="SNZ2" s="332"/>
      <c r="SOA2" s="332"/>
      <c r="SOB2" s="332"/>
      <c r="SOC2" s="332"/>
      <c r="SOD2" s="332"/>
      <c r="SOE2" s="332"/>
      <c r="SOF2" s="332"/>
      <c r="SOG2" s="332"/>
      <c r="SOH2" s="332"/>
      <c r="SOI2" s="332"/>
      <c r="SOJ2" s="332"/>
      <c r="SOK2" s="332"/>
      <c r="SOL2" s="332"/>
      <c r="SOM2" s="332"/>
      <c r="SON2" s="332"/>
      <c r="SOO2" s="331"/>
      <c r="SOP2" s="332"/>
      <c r="SOQ2" s="332"/>
      <c r="SOR2" s="332"/>
      <c r="SOS2" s="332"/>
      <c r="SOT2" s="332"/>
      <c r="SOU2" s="332"/>
      <c r="SOV2" s="332"/>
      <c r="SOW2" s="332"/>
      <c r="SOX2" s="332"/>
      <c r="SOY2" s="332"/>
      <c r="SOZ2" s="332"/>
      <c r="SPA2" s="332"/>
      <c r="SPB2" s="332"/>
      <c r="SPC2" s="332"/>
      <c r="SPD2" s="332"/>
      <c r="SPE2" s="331"/>
      <c r="SPF2" s="332"/>
      <c r="SPG2" s="332"/>
      <c r="SPH2" s="332"/>
      <c r="SPI2" s="332"/>
      <c r="SPJ2" s="332"/>
      <c r="SPK2" s="332"/>
      <c r="SPL2" s="332"/>
      <c r="SPM2" s="332"/>
      <c r="SPN2" s="332"/>
      <c r="SPO2" s="332"/>
      <c r="SPP2" s="332"/>
      <c r="SPQ2" s="332"/>
      <c r="SPR2" s="332"/>
      <c r="SPS2" s="332"/>
      <c r="SPT2" s="332"/>
      <c r="SPU2" s="331"/>
      <c r="SPV2" s="332"/>
      <c r="SPW2" s="332"/>
      <c r="SPX2" s="332"/>
      <c r="SPY2" s="332"/>
      <c r="SPZ2" s="332"/>
      <c r="SQA2" s="332"/>
      <c r="SQB2" s="332"/>
      <c r="SQC2" s="332"/>
      <c r="SQD2" s="332"/>
      <c r="SQE2" s="332"/>
      <c r="SQF2" s="332"/>
      <c r="SQG2" s="332"/>
      <c r="SQH2" s="332"/>
      <c r="SQI2" s="332"/>
      <c r="SQJ2" s="332"/>
      <c r="SQK2" s="331"/>
      <c r="SQL2" s="332"/>
      <c r="SQM2" s="332"/>
      <c r="SQN2" s="332"/>
      <c r="SQO2" s="332"/>
      <c r="SQP2" s="332"/>
      <c r="SQQ2" s="332"/>
      <c r="SQR2" s="332"/>
      <c r="SQS2" s="332"/>
      <c r="SQT2" s="332"/>
      <c r="SQU2" s="332"/>
      <c r="SQV2" s="332"/>
      <c r="SQW2" s="332"/>
      <c r="SQX2" s="332"/>
      <c r="SQY2" s="332"/>
      <c r="SQZ2" s="332"/>
      <c r="SRA2" s="331"/>
      <c r="SRB2" s="332"/>
      <c r="SRC2" s="332"/>
      <c r="SRD2" s="332"/>
      <c r="SRE2" s="332"/>
      <c r="SRF2" s="332"/>
      <c r="SRG2" s="332"/>
      <c r="SRH2" s="332"/>
      <c r="SRI2" s="332"/>
      <c r="SRJ2" s="332"/>
      <c r="SRK2" s="332"/>
      <c r="SRL2" s="332"/>
      <c r="SRM2" s="332"/>
      <c r="SRN2" s="332"/>
      <c r="SRO2" s="332"/>
      <c r="SRP2" s="332"/>
      <c r="SRQ2" s="331"/>
      <c r="SRR2" s="332"/>
      <c r="SRS2" s="332"/>
      <c r="SRT2" s="332"/>
      <c r="SRU2" s="332"/>
      <c r="SRV2" s="332"/>
      <c r="SRW2" s="332"/>
      <c r="SRX2" s="332"/>
      <c r="SRY2" s="332"/>
      <c r="SRZ2" s="332"/>
      <c r="SSA2" s="332"/>
      <c r="SSB2" s="332"/>
      <c r="SSC2" s="332"/>
      <c r="SSD2" s="332"/>
      <c r="SSE2" s="332"/>
      <c r="SSF2" s="332"/>
      <c r="SSG2" s="331"/>
      <c r="SSH2" s="332"/>
      <c r="SSI2" s="332"/>
      <c r="SSJ2" s="332"/>
      <c r="SSK2" s="332"/>
      <c r="SSL2" s="332"/>
      <c r="SSM2" s="332"/>
      <c r="SSN2" s="332"/>
      <c r="SSO2" s="332"/>
      <c r="SSP2" s="332"/>
      <c r="SSQ2" s="332"/>
      <c r="SSR2" s="332"/>
      <c r="SSS2" s="332"/>
      <c r="SST2" s="332"/>
      <c r="SSU2" s="332"/>
      <c r="SSV2" s="332"/>
      <c r="SSW2" s="331"/>
      <c r="SSX2" s="332"/>
      <c r="SSY2" s="332"/>
      <c r="SSZ2" s="332"/>
      <c r="STA2" s="332"/>
      <c r="STB2" s="332"/>
      <c r="STC2" s="332"/>
      <c r="STD2" s="332"/>
      <c r="STE2" s="332"/>
      <c r="STF2" s="332"/>
      <c r="STG2" s="332"/>
      <c r="STH2" s="332"/>
      <c r="STI2" s="332"/>
      <c r="STJ2" s="332"/>
      <c r="STK2" s="332"/>
      <c r="STL2" s="332"/>
      <c r="STM2" s="331"/>
      <c r="STN2" s="332"/>
      <c r="STO2" s="332"/>
      <c r="STP2" s="332"/>
      <c r="STQ2" s="332"/>
      <c r="STR2" s="332"/>
      <c r="STS2" s="332"/>
      <c r="STT2" s="332"/>
      <c r="STU2" s="332"/>
      <c r="STV2" s="332"/>
      <c r="STW2" s="332"/>
      <c r="STX2" s="332"/>
      <c r="STY2" s="332"/>
      <c r="STZ2" s="332"/>
      <c r="SUA2" s="332"/>
      <c r="SUB2" s="332"/>
      <c r="SUC2" s="331"/>
      <c r="SUD2" s="332"/>
      <c r="SUE2" s="332"/>
      <c r="SUF2" s="332"/>
      <c r="SUG2" s="332"/>
      <c r="SUH2" s="332"/>
      <c r="SUI2" s="332"/>
      <c r="SUJ2" s="332"/>
      <c r="SUK2" s="332"/>
      <c r="SUL2" s="332"/>
      <c r="SUM2" s="332"/>
      <c r="SUN2" s="332"/>
      <c r="SUO2" s="332"/>
      <c r="SUP2" s="332"/>
      <c r="SUQ2" s="332"/>
      <c r="SUR2" s="332"/>
      <c r="SUS2" s="331"/>
      <c r="SUT2" s="332"/>
      <c r="SUU2" s="332"/>
      <c r="SUV2" s="332"/>
      <c r="SUW2" s="332"/>
      <c r="SUX2" s="332"/>
      <c r="SUY2" s="332"/>
      <c r="SUZ2" s="332"/>
      <c r="SVA2" s="332"/>
      <c r="SVB2" s="332"/>
      <c r="SVC2" s="332"/>
      <c r="SVD2" s="332"/>
      <c r="SVE2" s="332"/>
      <c r="SVF2" s="332"/>
      <c r="SVG2" s="332"/>
      <c r="SVH2" s="332"/>
      <c r="SVI2" s="331"/>
      <c r="SVJ2" s="332"/>
      <c r="SVK2" s="332"/>
      <c r="SVL2" s="332"/>
      <c r="SVM2" s="332"/>
      <c r="SVN2" s="332"/>
      <c r="SVO2" s="332"/>
      <c r="SVP2" s="332"/>
      <c r="SVQ2" s="332"/>
      <c r="SVR2" s="332"/>
      <c r="SVS2" s="332"/>
      <c r="SVT2" s="332"/>
      <c r="SVU2" s="332"/>
      <c r="SVV2" s="332"/>
      <c r="SVW2" s="332"/>
      <c r="SVX2" s="332"/>
      <c r="SVY2" s="331"/>
      <c r="SVZ2" s="332"/>
      <c r="SWA2" s="332"/>
      <c r="SWB2" s="332"/>
      <c r="SWC2" s="332"/>
      <c r="SWD2" s="332"/>
      <c r="SWE2" s="332"/>
      <c r="SWF2" s="332"/>
      <c r="SWG2" s="332"/>
      <c r="SWH2" s="332"/>
      <c r="SWI2" s="332"/>
      <c r="SWJ2" s="332"/>
      <c r="SWK2" s="332"/>
      <c r="SWL2" s="332"/>
      <c r="SWM2" s="332"/>
      <c r="SWN2" s="332"/>
      <c r="SWO2" s="331"/>
      <c r="SWP2" s="332"/>
      <c r="SWQ2" s="332"/>
      <c r="SWR2" s="332"/>
      <c r="SWS2" s="332"/>
      <c r="SWT2" s="332"/>
      <c r="SWU2" s="332"/>
      <c r="SWV2" s="332"/>
      <c r="SWW2" s="332"/>
      <c r="SWX2" s="332"/>
      <c r="SWY2" s="332"/>
      <c r="SWZ2" s="332"/>
      <c r="SXA2" s="332"/>
      <c r="SXB2" s="332"/>
      <c r="SXC2" s="332"/>
      <c r="SXD2" s="332"/>
      <c r="SXE2" s="331"/>
      <c r="SXF2" s="332"/>
      <c r="SXG2" s="332"/>
      <c r="SXH2" s="332"/>
      <c r="SXI2" s="332"/>
      <c r="SXJ2" s="332"/>
      <c r="SXK2" s="332"/>
      <c r="SXL2" s="332"/>
      <c r="SXM2" s="332"/>
      <c r="SXN2" s="332"/>
      <c r="SXO2" s="332"/>
      <c r="SXP2" s="332"/>
      <c r="SXQ2" s="332"/>
      <c r="SXR2" s="332"/>
      <c r="SXS2" s="332"/>
      <c r="SXT2" s="332"/>
      <c r="SXU2" s="331"/>
      <c r="SXV2" s="332"/>
      <c r="SXW2" s="332"/>
      <c r="SXX2" s="332"/>
      <c r="SXY2" s="332"/>
      <c r="SXZ2" s="332"/>
      <c r="SYA2" s="332"/>
      <c r="SYB2" s="332"/>
      <c r="SYC2" s="332"/>
      <c r="SYD2" s="332"/>
      <c r="SYE2" s="332"/>
      <c r="SYF2" s="332"/>
      <c r="SYG2" s="332"/>
      <c r="SYH2" s="332"/>
      <c r="SYI2" s="332"/>
      <c r="SYJ2" s="332"/>
      <c r="SYK2" s="331"/>
      <c r="SYL2" s="332"/>
      <c r="SYM2" s="332"/>
      <c r="SYN2" s="332"/>
      <c r="SYO2" s="332"/>
      <c r="SYP2" s="332"/>
      <c r="SYQ2" s="332"/>
      <c r="SYR2" s="332"/>
      <c r="SYS2" s="332"/>
      <c r="SYT2" s="332"/>
      <c r="SYU2" s="332"/>
      <c r="SYV2" s="332"/>
      <c r="SYW2" s="332"/>
      <c r="SYX2" s="332"/>
      <c r="SYY2" s="332"/>
      <c r="SYZ2" s="332"/>
      <c r="SZA2" s="331"/>
      <c r="SZB2" s="332"/>
      <c r="SZC2" s="332"/>
      <c r="SZD2" s="332"/>
      <c r="SZE2" s="332"/>
      <c r="SZF2" s="332"/>
      <c r="SZG2" s="332"/>
      <c r="SZH2" s="332"/>
      <c r="SZI2" s="332"/>
      <c r="SZJ2" s="332"/>
      <c r="SZK2" s="332"/>
      <c r="SZL2" s="332"/>
      <c r="SZM2" s="332"/>
      <c r="SZN2" s="332"/>
      <c r="SZO2" s="332"/>
      <c r="SZP2" s="332"/>
      <c r="SZQ2" s="331"/>
      <c r="SZR2" s="332"/>
      <c r="SZS2" s="332"/>
      <c r="SZT2" s="332"/>
      <c r="SZU2" s="332"/>
      <c r="SZV2" s="332"/>
      <c r="SZW2" s="332"/>
      <c r="SZX2" s="332"/>
      <c r="SZY2" s="332"/>
      <c r="SZZ2" s="332"/>
      <c r="TAA2" s="332"/>
      <c r="TAB2" s="332"/>
      <c r="TAC2" s="332"/>
      <c r="TAD2" s="332"/>
      <c r="TAE2" s="332"/>
      <c r="TAF2" s="332"/>
      <c r="TAG2" s="331"/>
      <c r="TAH2" s="332"/>
      <c r="TAI2" s="332"/>
      <c r="TAJ2" s="332"/>
      <c r="TAK2" s="332"/>
      <c r="TAL2" s="332"/>
      <c r="TAM2" s="332"/>
      <c r="TAN2" s="332"/>
      <c r="TAO2" s="332"/>
      <c r="TAP2" s="332"/>
      <c r="TAQ2" s="332"/>
      <c r="TAR2" s="332"/>
      <c r="TAS2" s="332"/>
      <c r="TAT2" s="332"/>
      <c r="TAU2" s="332"/>
      <c r="TAV2" s="332"/>
      <c r="TAW2" s="331"/>
      <c r="TAX2" s="332"/>
      <c r="TAY2" s="332"/>
      <c r="TAZ2" s="332"/>
      <c r="TBA2" s="332"/>
      <c r="TBB2" s="332"/>
      <c r="TBC2" s="332"/>
      <c r="TBD2" s="332"/>
      <c r="TBE2" s="332"/>
      <c r="TBF2" s="332"/>
      <c r="TBG2" s="332"/>
      <c r="TBH2" s="332"/>
      <c r="TBI2" s="332"/>
      <c r="TBJ2" s="332"/>
      <c r="TBK2" s="332"/>
      <c r="TBL2" s="332"/>
      <c r="TBM2" s="331"/>
      <c r="TBN2" s="332"/>
      <c r="TBO2" s="332"/>
      <c r="TBP2" s="332"/>
      <c r="TBQ2" s="332"/>
      <c r="TBR2" s="332"/>
      <c r="TBS2" s="332"/>
      <c r="TBT2" s="332"/>
      <c r="TBU2" s="332"/>
      <c r="TBV2" s="332"/>
      <c r="TBW2" s="332"/>
      <c r="TBX2" s="332"/>
      <c r="TBY2" s="332"/>
      <c r="TBZ2" s="332"/>
      <c r="TCA2" s="332"/>
      <c r="TCB2" s="332"/>
      <c r="TCC2" s="331"/>
      <c r="TCD2" s="332"/>
      <c r="TCE2" s="332"/>
      <c r="TCF2" s="332"/>
      <c r="TCG2" s="332"/>
      <c r="TCH2" s="332"/>
      <c r="TCI2" s="332"/>
      <c r="TCJ2" s="332"/>
      <c r="TCK2" s="332"/>
      <c r="TCL2" s="332"/>
      <c r="TCM2" s="332"/>
      <c r="TCN2" s="332"/>
      <c r="TCO2" s="332"/>
      <c r="TCP2" s="332"/>
      <c r="TCQ2" s="332"/>
      <c r="TCR2" s="332"/>
      <c r="TCS2" s="331"/>
      <c r="TCT2" s="332"/>
      <c r="TCU2" s="332"/>
      <c r="TCV2" s="332"/>
      <c r="TCW2" s="332"/>
      <c r="TCX2" s="332"/>
      <c r="TCY2" s="332"/>
      <c r="TCZ2" s="332"/>
      <c r="TDA2" s="332"/>
      <c r="TDB2" s="332"/>
      <c r="TDC2" s="332"/>
      <c r="TDD2" s="332"/>
      <c r="TDE2" s="332"/>
      <c r="TDF2" s="332"/>
      <c r="TDG2" s="332"/>
      <c r="TDH2" s="332"/>
      <c r="TDI2" s="331"/>
      <c r="TDJ2" s="332"/>
      <c r="TDK2" s="332"/>
      <c r="TDL2" s="332"/>
      <c r="TDM2" s="332"/>
      <c r="TDN2" s="332"/>
      <c r="TDO2" s="332"/>
      <c r="TDP2" s="332"/>
      <c r="TDQ2" s="332"/>
      <c r="TDR2" s="332"/>
      <c r="TDS2" s="332"/>
      <c r="TDT2" s="332"/>
      <c r="TDU2" s="332"/>
      <c r="TDV2" s="332"/>
      <c r="TDW2" s="332"/>
      <c r="TDX2" s="332"/>
      <c r="TDY2" s="331"/>
      <c r="TDZ2" s="332"/>
      <c r="TEA2" s="332"/>
      <c r="TEB2" s="332"/>
      <c r="TEC2" s="332"/>
      <c r="TED2" s="332"/>
      <c r="TEE2" s="332"/>
      <c r="TEF2" s="332"/>
      <c r="TEG2" s="332"/>
      <c r="TEH2" s="332"/>
      <c r="TEI2" s="332"/>
      <c r="TEJ2" s="332"/>
      <c r="TEK2" s="332"/>
      <c r="TEL2" s="332"/>
      <c r="TEM2" s="332"/>
      <c r="TEN2" s="332"/>
      <c r="TEO2" s="331"/>
      <c r="TEP2" s="332"/>
      <c r="TEQ2" s="332"/>
      <c r="TER2" s="332"/>
      <c r="TES2" s="332"/>
      <c r="TET2" s="332"/>
      <c r="TEU2" s="332"/>
      <c r="TEV2" s="332"/>
      <c r="TEW2" s="332"/>
      <c r="TEX2" s="332"/>
      <c r="TEY2" s="332"/>
      <c r="TEZ2" s="332"/>
      <c r="TFA2" s="332"/>
      <c r="TFB2" s="332"/>
      <c r="TFC2" s="332"/>
      <c r="TFD2" s="332"/>
      <c r="TFE2" s="331"/>
      <c r="TFF2" s="332"/>
      <c r="TFG2" s="332"/>
      <c r="TFH2" s="332"/>
      <c r="TFI2" s="332"/>
      <c r="TFJ2" s="332"/>
      <c r="TFK2" s="332"/>
      <c r="TFL2" s="332"/>
      <c r="TFM2" s="332"/>
      <c r="TFN2" s="332"/>
      <c r="TFO2" s="332"/>
      <c r="TFP2" s="332"/>
      <c r="TFQ2" s="332"/>
      <c r="TFR2" s="332"/>
      <c r="TFS2" s="332"/>
      <c r="TFT2" s="332"/>
      <c r="TFU2" s="331"/>
      <c r="TFV2" s="332"/>
      <c r="TFW2" s="332"/>
      <c r="TFX2" s="332"/>
      <c r="TFY2" s="332"/>
      <c r="TFZ2" s="332"/>
      <c r="TGA2" s="332"/>
      <c r="TGB2" s="332"/>
      <c r="TGC2" s="332"/>
      <c r="TGD2" s="332"/>
      <c r="TGE2" s="332"/>
      <c r="TGF2" s="332"/>
      <c r="TGG2" s="332"/>
      <c r="TGH2" s="332"/>
      <c r="TGI2" s="332"/>
      <c r="TGJ2" s="332"/>
      <c r="TGK2" s="331"/>
      <c r="TGL2" s="332"/>
      <c r="TGM2" s="332"/>
      <c r="TGN2" s="332"/>
      <c r="TGO2" s="332"/>
      <c r="TGP2" s="332"/>
      <c r="TGQ2" s="332"/>
      <c r="TGR2" s="332"/>
      <c r="TGS2" s="332"/>
      <c r="TGT2" s="332"/>
      <c r="TGU2" s="332"/>
      <c r="TGV2" s="332"/>
      <c r="TGW2" s="332"/>
      <c r="TGX2" s="332"/>
      <c r="TGY2" s="332"/>
      <c r="TGZ2" s="332"/>
      <c r="THA2" s="331"/>
      <c r="THB2" s="332"/>
      <c r="THC2" s="332"/>
      <c r="THD2" s="332"/>
      <c r="THE2" s="332"/>
      <c r="THF2" s="332"/>
      <c r="THG2" s="332"/>
      <c r="THH2" s="332"/>
      <c r="THI2" s="332"/>
      <c r="THJ2" s="332"/>
      <c r="THK2" s="332"/>
      <c r="THL2" s="332"/>
      <c r="THM2" s="332"/>
      <c r="THN2" s="332"/>
      <c r="THO2" s="332"/>
      <c r="THP2" s="332"/>
      <c r="THQ2" s="331"/>
      <c r="THR2" s="332"/>
      <c r="THS2" s="332"/>
      <c r="THT2" s="332"/>
      <c r="THU2" s="332"/>
      <c r="THV2" s="332"/>
      <c r="THW2" s="332"/>
      <c r="THX2" s="332"/>
      <c r="THY2" s="332"/>
      <c r="THZ2" s="332"/>
      <c r="TIA2" s="332"/>
      <c r="TIB2" s="332"/>
      <c r="TIC2" s="332"/>
      <c r="TID2" s="332"/>
      <c r="TIE2" s="332"/>
      <c r="TIF2" s="332"/>
      <c r="TIG2" s="331"/>
      <c r="TIH2" s="332"/>
      <c r="TII2" s="332"/>
      <c r="TIJ2" s="332"/>
      <c r="TIK2" s="332"/>
      <c r="TIL2" s="332"/>
      <c r="TIM2" s="332"/>
      <c r="TIN2" s="332"/>
      <c r="TIO2" s="332"/>
      <c r="TIP2" s="332"/>
      <c r="TIQ2" s="332"/>
      <c r="TIR2" s="332"/>
      <c r="TIS2" s="332"/>
      <c r="TIT2" s="332"/>
      <c r="TIU2" s="332"/>
      <c r="TIV2" s="332"/>
      <c r="TIW2" s="331"/>
      <c r="TIX2" s="332"/>
      <c r="TIY2" s="332"/>
      <c r="TIZ2" s="332"/>
      <c r="TJA2" s="332"/>
      <c r="TJB2" s="332"/>
      <c r="TJC2" s="332"/>
      <c r="TJD2" s="332"/>
      <c r="TJE2" s="332"/>
      <c r="TJF2" s="332"/>
      <c r="TJG2" s="332"/>
      <c r="TJH2" s="332"/>
      <c r="TJI2" s="332"/>
      <c r="TJJ2" s="332"/>
      <c r="TJK2" s="332"/>
      <c r="TJL2" s="332"/>
      <c r="TJM2" s="331"/>
      <c r="TJN2" s="332"/>
      <c r="TJO2" s="332"/>
      <c r="TJP2" s="332"/>
      <c r="TJQ2" s="332"/>
      <c r="TJR2" s="332"/>
      <c r="TJS2" s="332"/>
      <c r="TJT2" s="332"/>
      <c r="TJU2" s="332"/>
      <c r="TJV2" s="332"/>
      <c r="TJW2" s="332"/>
      <c r="TJX2" s="332"/>
      <c r="TJY2" s="332"/>
      <c r="TJZ2" s="332"/>
      <c r="TKA2" s="332"/>
      <c r="TKB2" s="332"/>
      <c r="TKC2" s="331"/>
      <c r="TKD2" s="332"/>
      <c r="TKE2" s="332"/>
      <c r="TKF2" s="332"/>
      <c r="TKG2" s="332"/>
      <c r="TKH2" s="332"/>
      <c r="TKI2" s="332"/>
      <c r="TKJ2" s="332"/>
      <c r="TKK2" s="332"/>
      <c r="TKL2" s="332"/>
      <c r="TKM2" s="332"/>
      <c r="TKN2" s="332"/>
      <c r="TKO2" s="332"/>
      <c r="TKP2" s="332"/>
      <c r="TKQ2" s="332"/>
      <c r="TKR2" s="332"/>
      <c r="TKS2" s="331"/>
      <c r="TKT2" s="332"/>
      <c r="TKU2" s="332"/>
      <c r="TKV2" s="332"/>
      <c r="TKW2" s="332"/>
      <c r="TKX2" s="332"/>
      <c r="TKY2" s="332"/>
      <c r="TKZ2" s="332"/>
      <c r="TLA2" s="332"/>
      <c r="TLB2" s="332"/>
      <c r="TLC2" s="332"/>
      <c r="TLD2" s="332"/>
      <c r="TLE2" s="332"/>
      <c r="TLF2" s="332"/>
      <c r="TLG2" s="332"/>
      <c r="TLH2" s="332"/>
      <c r="TLI2" s="331"/>
      <c r="TLJ2" s="332"/>
      <c r="TLK2" s="332"/>
      <c r="TLL2" s="332"/>
      <c r="TLM2" s="332"/>
      <c r="TLN2" s="332"/>
      <c r="TLO2" s="332"/>
      <c r="TLP2" s="332"/>
      <c r="TLQ2" s="332"/>
      <c r="TLR2" s="332"/>
      <c r="TLS2" s="332"/>
      <c r="TLT2" s="332"/>
      <c r="TLU2" s="332"/>
      <c r="TLV2" s="332"/>
      <c r="TLW2" s="332"/>
      <c r="TLX2" s="332"/>
      <c r="TLY2" s="331"/>
      <c r="TLZ2" s="332"/>
      <c r="TMA2" s="332"/>
      <c r="TMB2" s="332"/>
      <c r="TMC2" s="332"/>
      <c r="TMD2" s="332"/>
      <c r="TME2" s="332"/>
      <c r="TMF2" s="332"/>
      <c r="TMG2" s="332"/>
      <c r="TMH2" s="332"/>
      <c r="TMI2" s="332"/>
      <c r="TMJ2" s="332"/>
      <c r="TMK2" s="332"/>
      <c r="TML2" s="332"/>
      <c r="TMM2" s="332"/>
      <c r="TMN2" s="332"/>
      <c r="TMO2" s="331"/>
      <c r="TMP2" s="332"/>
      <c r="TMQ2" s="332"/>
      <c r="TMR2" s="332"/>
      <c r="TMS2" s="332"/>
      <c r="TMT2" s="332"/>
      <c r="TMU2" s="332"/>
      <c r="TMV2" s="332"/>
      <c r="TMW2" s="332"/>
      <c r="TMX2" s="332"/>
      <c r="TMY2" s="332"/>
      <c r="TMZ2" s="332"/>
      <c r="TNA2" s="332"/>
      <c r="TNB2" s="332"/>
      <c r="TNC2" s="332"/>
      <c r="TND2" s="332"/>
      <c r="TNE2" s="331"/>
      <c r="TNF2" s="332"/>
      <c r="TNG2" s="332"/>
      <c r="TNH2" s="332"/>
      <c r="TNI2" s="332"/>
      <c r="TNJ2" s="332"/>
      <c r="TNK2" s="332"/>
      <c r="TNL2" s="332"/>
      <c r="TNM2" s="332"/>
      <c r="TNN2" s="332"/>
      <c r="TNO2" s="332"/>
      <c r="TNP2" s="332"/>
      <c r="TNQ2" s="332"/>
      <c r="TNR2" s="332"/>
      <c r="TNS2" s="332"/>
      <c r="TNT2" s="332"/>
      <c r="TNU2" s="331"/>
      <c r="TNV2" s="332"/>
      <c r="TNW2" s="332"/>
      <c r="TNX2" s="332"/>
      <c r="TNY2" s="332"/>
      <c r="TNZ2" s="332"/>
      <c r="TOA2" s="332"/>
      <c r="TOB2" s="332"/>
      <c r="TOC2" s="332"/>
      <c r="TOD2" s="332"/>
      <c r="TOE2" s="332"/>
      <c r="TOF2" s="332"/>
      <c r="TOG2" s="332"/>
      <c r="TOH2" s="332"/>
      <c r="TOI2" s="332"/>
      <c r="TOJ2" s="332"/>
      <c r="TOK2" s="331"/>
      <c r="TOL2" s="332"/>
      <c r="TOM2" s="332"/>
      <c r="TON2" s="332"/>
      <c r="TOO2" s="332"/>
      <c r="TOP2" s="332"/>
      <c r="TOQ2" s="332"/>
      <c r="TOR2" s="332"/>
      <c r="TOS2" s="332"/>
      <c r="TOT2" s="332"/>
      <c r="TOU2" s="332"/>
      <c r="TOV2" s="332"/>
      <c r="TOW2" s="332"/>
      <c r="TOX2" s="332"/>
      <c r="TOY2" s="332"/>
      <c r="TOZ2" s="332"/>
      <c r="TPA2" s="331"/>
      <c r="TPB2" s="332"/>
      <c r="TPC2" s="332"/>
      <c r="TPD2" s="332"/>
      <c r="TPE2" s="332"/>
      <c r="TPF2" s="332"/>
      <c r="TPG2" s="332"/>
      <c r="TPH2" s="332"/>
      <c r="TPI2" s="332"/>
      <c r="TPJ2" s="332"/>
      <c r="TPK2" s="332"/>
      <c r="TPL2" s="332"/>
      <c r="TPM2" s="332"/>
      <c r="TPN2" s="332"/>
      <c r="TPO2" s="332"/>
      <c r="TPP2" s="332"/>
      <c r="TPQ2" s="331"/>
      <c r="TPR2" s="332"/>
      <c r="TPS2" s="332"/>
      <c r="TPT2" s="332"/>
      <c r="TPU2" s="332"/>
      <c r="TPV2" s="332"/>
      <c r="TPW2" s="332"/>
      <c r="TPX2" s="332"/>
      <c r="TPY2" s="332"/>
      <c r="TPZ2" s="332"/>
      <c r="TQA2" s="332"/>
      <c r="TQB2" s="332"/>
      <c r="TQC2" s="332"/>
      <c r="TQD2" s="332"/>
      <c r="TQE2" s="332"/>
      <c r="TQF2" s="332"/>
      <c r="TQG2" s="331"/>
      <c r="TQH2" s="332"/>
      <c r="TQI2" s="332"/>
      <c r="TQJ2" s="332"/>
      <c r="TQK2" s="332"/>
      <c r="TQL2" s="332"/>
      <c r="TQM2" s="332"/>
      <c r="TQN2" s="332"/>
      <c r="TQO2" s="332"/>
      <c r="TQP2" s="332"/>
      <c r="TQQ2" s="332"/>
      <c r="TQR2" s="332"/>
      <c r="TQS2" s="332"/>
      <c r="TQT2" s="332"/>
      <c r="TQU2" s="332"/>
      <c r="TQV2" s="332"/>
      <c r="TQW2" s="331"/>
      <c r="TQX2" s="332"/>
      <c r="TQY2" s="332"/>
      <c r="TQZ2" s="332"/>
      <c r="TRA2" s="332"/>
      <c r="TRB2" s="332"/>
      <c r="TRC2" s="332"/>
      <c r="TRD2" s="332"/>
      <c r="TRE2" s="332"/>
      <c r="TRF2" s="332"/>
      <c r="TRG2" s="332"/>
      <c r="TRH2" s="332"/>
      <c r="TRI2" s="332"/>
      <c r="TRJ2" s="332"/>
      <c r="TRK2" s="332"/>
      <c r="TRL2" s="332"/>
      <c r="TRM2" s="331"/>
      <c r="TRN2" s="332"/>
      <c r="TRO2" s="332"/>
      <c r="TRP2" s="332"/>
      <c r="TRQ2" s="332"/>
      <c r="TRR2" s="332"/>
      <c r="TRS2" s="332"/>
      <c r="TRT2" s="332"/>
      <c r="TRU2" s="332"/>
      <c r="TRV2" s="332"/>
      <c r="TRW2" s="332"/>
      <c r="TRX2" s="332"/>
      <c r="TRY2" s="332"/>
      <c r="TRZ2" s="332"/>
      <c r="TSA2" s="332"/>
      <c r="TSB2" s="332"/>
      <c r="TSC2" s="331"/>
      <c r="TSD2" s="332"/>
      <c r="TSE2" s="332"/>
      <c r="TSF2" s="332"/>
      <c r="TSG2" s="332"/>
      <c r="TSH2" s="332"/>
      <c r="TSI2" s="332"/>
      <c r="TSJ2" s="332"/>
      <c r="TSK2" s="332"/>
      <c r="TSL2" s="332"/>
      <c r="TSM2" s="332"/>
      <c r="TSN2" s="332"/>
      <c r="TSO2" s="332"/>
      <c r="TSP2" s="332"/>
      <c r="TSQ2" s="332"/>
      <c r="TSR2" s="332"/>
      <c r="TSS2" s="331"/>
      <c r="TST2" s="332"/>
      <c r="TSU2" s="332"/>
      <c r="TSV2" s="332"/>
      <c r="TSW2" s="332"/>
      <c r="TSX2" s="332"/>
      <c r="TSY2" s="332"/>
      <c r="TSZ2" s="332"/>
      <c r="TTA2" s="332"/>
      <c r="TTB2" s="332"/>
      <c r="TTC2" s="332"/>
      <c r="TTD2" s="332"/>
      <c r="TTE2" s="332"/>
      <c r="TTF2" s="332"/>
      <c r="TTG2" s="332"/>
      <c r="TTH2" s="332"/>
      <c r="TTI2" s="331"/>
      <c r="TTJ2" s="332"/>
      <c r="TTK2" s="332"/>
      <c r="TTL2" s="332"/>
      <c r="TTM2" s="332"/>
      <c r="TTN2" s="332"/>
      <c r="TTO2" s="332"/>
      <c r="TTP2" s="332"/>
      <c r="TTQ2" s="332"/>
      <c r="TTR2" s="332"/>
      <c r="TTS2" s="332"/>
      <c r="TTT2" s="332"/>
      <c r="TTU2" s="332"/>
      <c r="TTV2" s="332"/>
      <c r="TTW2" s="332"/>
      <c r="TTX2" s="332"/>
      <c r="TTY2" s="331"/>
      <c r="TTZ2" s="332"/>
      <c r="TUA2" s="332"/>
      <c r="TUB2" s="332"/>
      <c r="TUC2" s="332"/>
      <c r="TUD2" s="332"/>
      <c r="TUE2" s="332"/>
      <c r="TUF2" s="332"/>
      <c r="TUG2" s="332"/>
      <c r="TUH2" s="332"/>
      <c r="TUI2" s="332"/>
      <c r="TUJ2" s="332"/>
      <c r="TUK2" s="332"/>
      <c r="TUL2" s="332"/>
      <c r="TUM2" s="332"/>
      <c r="TUN2" s="332"/>
      <c r="TUO2" s="331"/>
      <c r="TUP2" s="332"/>
      <c r="TUQ2" s="332"/>
      <c r="TUR2" s="332"/>
      <c r="TUS2" s="332"/>
      <c r="TUT2" s="332"/>
      <c r="TUU2" s="332"/>
      <c r="TUV2" s="332"/>
      <c r="TUW2" s="332"/>
      <c r="TUX2" s="332"/>
      <c r="TUY2" s="332"/>
      <c r="TUZ2" s="332"/>
      <c r="TVA2" s="332"/>
      <c r="TVB2" s="332"/>
      <c r="TVC2" s="332"/>
      <c r="TVD2" s="332"/>
      <c r="TVE2" s="331"/>
      <c r="TVF2" s="332"/>
      <c r="TVG2" s="332"/>
      <c r="TVH2" s="332"/>
      <c r="TVI2" s="332"/>
      <c r="TVJ2" s="332"/>
      <c r="TVK2" s="332"/>
      <c r="TVL2" s="332"/>
      <c r="TVM2" s="332"/>
      <c r="TVN2" s="332"/>
      <c r="TVO2" s="332"/>
      <c r="TVP2" s="332"/>
      <c r="TVQ2" s="332"/>
      <c r="TVR2" s="332"/>
      <c r="TVS2" s="332"/>
      <c r="TVT2" s="332"/>
      <c r="TVU2" s="331"/>
      <c r="TVV2" s="332"/>
      <c r="TVW2" s="332"/>
      <c r="TVX2" s="332"/>
      <c r="TVY2" s="332"/>
      <c r="TVZ2" s="332"/>
      <c r="TWA2" s="332"/>
      <c r="TWB2" s="332"/>
      <c r="TWC2" s="332"/>
      <c r="TWD2" s="332"/>
      <c r="TWE2" s="332"/>
      <c r="TWF2" s="332"/>
      <c r="TWG2" s="332"/>
      <c r="TWH2" s="332"/>
      <c r="TWI2" s="332"/>
      <c r="TWJ2" s="332"/>
      <c r="TWK2" s="331"/>
      <c r="TWL2" s="332"/>
      <c r="TWM2" s="332"/>
      <c r="TWN2" s="332"/>
      <c r="TWO2" s="332"/>
      <c r="TWP2" s="332"/>
      <c r="TWQ2" s="332"/>
      <c r="TWR2" s="332"/>
      <c r="TWS2" s="332"/>
      <c r="TWT2" s="332"/>
      <c r="TWU2" s="332"/>
      <c r="TWV2" s="332"/>
      <c r="TWW2" s="332"/>
      <c r="TWX2" s="332"/>
      <c r="TWY2" s="332"/>
      <c r="TWZ2" s="332"/>
      <c r="TXA2" s="331"/>
      <c r="TXB2" s="332"/>
      <c r="TXC2" s="332"/>
      <c r="TXD2" s="332"/>
      <c r="TXE2" s="332"/>
      <c r="TXF2" s="332"/>
      <c r="TXG2" s="332"/>
      <c r="TXH2" s="332"/>
      <c r="TXI2" s="332"/>
      <c r="TXJ2" s="332"/>
      <c r="TXK2" s="332"/>
      <c r="TXL2" s="332"/>
      <c r="TXM2" s="332"/>
      <c r="TXN2" s="332"/>
      <c r="TXO2" s="332"/>
      <c r="TXP2" s="332"/>
      <c r="TXQ2" s="331"/>
      <c r="TXR2" s="332"/>
      <c r="TXS2" s="332"/>
      <c r="TXT2" s="332"/>
      <c r="TXU2" s="332"/>
      <c r="TXV2" s="332"/>
      <c r="TXW2" s="332"/>
      <c r="TXX2" s="332"/>
      <c r="TXY2" s="332"/>
      <c r="TXZ2" s="332"/>
      <c r="TYA2" s="332"/>
      <c r="TYB2" s="332"/>
      <c r="TYC2" s="332"/>
      <c r="TYD2" s="332"/>
      <c r="TYE2" s="332"/>
      <c r="TYF2" s="332"/>
      <c r="TYG2" s="331"/>
      <c r="TYH2" s="332"/>
      <c r="TYI2" s="332"/>
      <c r="TYJ2" s="332"/>
      <c r="TYK2" s="332"/>
      <c r="TYL2" s="332"/>
      <c r="TYM2" s="332"/>
      <c r="TYN2" s="332"/>
      <c r="TYO2" s="332"/>
      <c r="TYP2" s="332"/>
      <c r="TYQ2" s="332"/>
      <c r="TYR2" s="332"/>
      <c r="TYS2" s="332"/>
      <c r="TYT2" s="332"/>
      <c r="TYU2" s="332"/>
      <c r="TYV2" s="332"/>
      <c r="TYW2" s="331"/>
      <c r="TYX2" s="332"/>
      <c r="TYY2" s="332"/>
      <c r="TYZ2" s="332"/>
      <c r="TZA2" s="332"/>
      <c r="TZB2" s="332"/>
      <c r="TZC2" s="332"/>
      <c r="TZD2" s="332"/>
      <c r="TZE2" s="332"/>
      <c r="TZF2" s="332"/>
      <c r="TZG2" s="332"/>
      <c r="TZH2" s="332"/>
      <c r="TZI2" s="332"/>
      <c r="TZJ2" s="332"/>
      <c r="TZK2" s="332"/>
      <c r="TZL2" s="332"/>
      <c r="TZM2" s="331"/>
      <c r="TZN2" s="332"/>
      <c r="TZO2" s="332"/>
      <c r="TZP2" s="332"/>
      <c r="TZQ2" s="332"/>
      <c r="TZR2" s="332"/>
      <c r="TZS2" s="332"/>
      <c r="TZT2" s="332"/>
      <c r="TZU2" s="332"/>
      <c r="TZV2" s="332"/>
      <c r="TZW2" s="332"/>
      <c r="TZX2" s="332"/>
      <c r="TZY2" s="332"/>
      <c r="TZZ2" s="332"/>
      <c r="UAA2" s="332"/>
      <c r="UAB2" s="332"/>
      <c r="UAC2" s="331"/>
      <c r="UAD2" s="332"/>
      <c r="UAE2" s="332"/>
      <c r="UAF2" s="332"/>
      <c r="UAG2" s="332"/>
      <c r="UAH2" s="332"/>
      <c r="UAI2" s="332"/>
      <c r="UAJ2" s="332"/>
      <c r="UAK2" s="332"/>
      <c r="UAL2" s="332"/>
      <c r="UAM2" s="332"/>
      <c r="UAN2" s="332"/>
      <c r="UAO2" s="332"/>
      <c r="UAP2" s="332"/>
      <c r="UAQ2" s="332"/>
      <c r="UAR2" s="332"/>
      <c r="UAS2" s="331"/>
      <c r="UAT2" s="332"/>
      <c r="UAU2" s="332"/>
      <c r="UAV2" s="332"/>
      <c r="UAW2" s="332"/>
      <c r="UAX2" s="332"/>
      <c r="UAY2" s="332"/>
      <c r="UAZ2" s="332"/>
      <c r="UBA2" s="332"/>
      <c r="UBB2" s="332"/>
      <c r="UBC2" s="332"/>
      <c r="UBD2" s="332"/>
      <c r="UBE2" s="332"/>
      <c r="UBF2" s="332"/>
      <c r="UBG2" s="332"/>
      <c r="UBH2" s="332"/>
      <c r="UBI2" s="331"/>
      <c r="UBJ2" s="332"/>
      <c r="UBK2" s="332"/>
      <c r="UBL2" s="332"/>
      <c r="UBM2" s="332"/>
      <c r="UBN2" s="332"/>
      <c r="UBO2" s="332"/>
      <c r="UBP2" s="332"/>
      <c r="UBQ2" s="332"/>
      <c r="UBR2" s="332"/>
      <c r="UBS2" s="332"/>
      <c r="UBT2" s="332"/>
      <c r="UBU2" s="332"/>
      <c r="UBV2" s="332"/>
      <c r="UBW2" s="332"/>
      <c r="UBX2" s="332"/>
      <c r="UBY2" s="331"/>
      <c r="UBZ2" s="332"/>
      <c r="UCA2" s="332"/>
      <c r="UCB2" s="332"/>
      <c r="UCC2" s="332"/>
      <c r="UCD2" s="332"/>
      <c r="UCE2" s="332"/>
      <c r="UCF2" s="332"/>
      <c r="UCG2" s="332"/>
      <c r="UCH2" s="332"/>
      <c r="UCI2" s="332"/>
      <c r="UCJ2" s="332"/>
      <c r="UCK2" s="332"/>
      <c r="UCL2" s="332"/>
      <c r="UCM2" s="332"/>
      <c r="UCN2" s="332"/>
      <c r="UCO2" s="331"/>
      <c r="UCP2" s="332"/>
      <c r="UCQ2" s="332"/>
      <c r="UCR2" s="332"/>
      <c r="UCS2" s="332"/>
      <c r="UCT2" s="332"/>
      <c r="UCU2" s="332"/>
      <c r="UCV2" s="332"/>
      <c r="UCW2" s="332"/>
      <c r="UCX2" s="332"/>
      <c r="UCY2" s="332"/>
      <c r="UCZ2" s="332"/>
      <c r="UDA2" s="332"/>
      <c r="UDB2" s="332"/>
      <c r="UDC2" s="332"/>
      <c r="UDD2" s="332"/>
      <c r="UDE2" s="331"/>
      <c r="UDF2" s="332"/>
      <c r="UDG2" s="332"/>
      <c r="UDH2" s="332"/>
      <c r="UDI2" s="332"/>
      <c r="UDJ2" s="332"/>
      <c r="UDK2" s="332"/>
      <c r="UDL2" s="332"/>
      <c r="UDM2" s="332"/>
      <c r="UDN2" s="332"/>
      <c r="UDO2" s="332"/>
      <c r="UDP2" s="332"/>
      <c r="UDQ2" s="332"/>
      <c r="UDR2" s="332"/>
      <c r="UDS2" s="332"/>
      <c r="UDT2" s="332"/>
      <c r="UDU2" s="331"/>
      <c r="UDV2" s="332"/>
      <c r="UDW2" s="332"/>
      <c r="UDX2" s="332"/>
      <c r="UDY2" s="332"/>
      <c r="UDZ2" s="332"/>
      <c r="UEA2" s="332"/>
      <c r="UEB2" s="332"/>
      <c r="UEC2" s="332"/>
      <c r="UED2" s="332"/>
      <c r="UEE2" s="332"/>
      <c r="UEF2" s="332"/>
      <c r="UEG2" s="332"/>
      <c r="UEH2" s="332"/>
      <c r="UEI2" s="332"/>
      <c r="UEJ2" s="332"/>
      <c r="UEK2" s="331"/>
      <c r="UEL2" s="332"/>
      <c r="UEM2" s="332"/>
      <c r="UEN2" s="332"/>
      <c r="UEO2" s="332"/>
      <c r="UEP2" s="332"/>
      <c r="UEQ2" s="332"/>
      <c r="UER2" s="332"/>
      <c r="UES2" s="332"/>
      <c r="UET2" s="332"/>
      <c r="UEU2" s="332"/>
      <c r="UEV2" s="332"/>
      <c r="UEW2" s="332"/>
      <c r="UEX2" s="332"/>
      <c r="UEY2" s="332"/>
      <c r="UEZ2" s="332"/>
      <c r="UFA2" s="331"/>
      <c r="UFB2" s="332"/>
      <c r="UFC2" s="332"/>
      <c r="UFD2" s="332"/>
      <c r="UFE2" s="332"/>
      <c r="UFF2" s="332"/>
      <c r="UFG2" s="332"/>
      <c r="UFH2" s="332"/>
      <c r="UFI2" s="332"/>
      <c r="UFJ2" s="332"/>
      <c r="UFK2" s="332"/>
      <c r="UFL2" s="332"/>
      <c r="UFM2" s="332"/>
      <c r="UFN2" s="332"/>
      <c r="UFO2" s="332"/>
      <c r="UFP2" s="332"/>
      <c r="UFQ2" s="331"/>
      <c r="UFR2" s="332"/>
      <c r="UFS2" s="332"/>
      <c r="UFT2" s="332"/>
      <c r="UFU2" s="332"/>
      <c r="UFV2" s="332"/>
      <c r="UFW2" s="332"/>
      <c r="UFX2" s="332"/>
      <c r="UFY2" s="332"/>
      <c r="UFZ2" s="332"/>
      <c r="UGA2" s="332"/>
      <c r="UGB2" s="332"/>
      <c r="UGC2" s="332"/>
      <c r="UGD2" s="332"/>
      <c r="UGE2" s="332"/>
      <c r="UGF2" s="332"/>
      <c r="UGG2" s="331"/>
      <c r="UGH2" s="332"/>
      <c r="UGI2" s="332"/>
      <c r="UGJ2" s="332"/>
      <c r="UGK2" s="332"/>
      <c r="UGL2" s="332"/>
      <c r="UGM2" s="332"/>
      <c r="UGN2" s="332"/>
      <c r="UGO2" s="332"/>
      <c r="UGP2" s="332"/>
      <c r="UGQ2" s="332"/>
      <c r="UGR2" s="332"/>
      <c r="UGS2" s="332"/>
      <c r="UGT2" s="332"/>
      <c r="UGU2" s="332"/>
      <c r="UGV2" s="332"/>
      <c r="UGW2" s="331"/>
      <c r="UGX2" s="332"/>
      <c r="UGY2" s="332"/>
      <c r="UGZ2" s="332"/>
      <c r="UHA2" s="332"/>
      <c r="UHB2" s="332"/>
      <c r="UHC2" s="332"/>
      <c r="UHD2" s="332"/>
      <c r="UHE2" s="332"/>
      <c r="UHF2" s="332"/>
      <c r="UHG2" s="332"/>
      <c r="UHH2" s="332"/>
      <c r="UHI2" s="332"/>
      <c r="UHJ2" s="332"/>
      <c r="UHK2" s="332"/>
      <c r="UHL2" s="332"/>
      <c r="UHM2" s="331"/>
      <c r="UHN2" s="332"/>
      <c r="UHO2" s="332"/>
      <c r="UHP2" s="332"/>
      <c r="UHQ2" s="332"/>
      <c r="UHR2" s="332"/>
      <c r="UHS2" s="332"/>
      <c r="UHT2" s="332"/>
      <c r="UHU2" s="332"/>
      <c r="UHV2" s="332"/>
      <c r="UHW2" s="332"/>
      <c r="UHX2" s="332"/>
      <c r="UHY2" s="332"/>
      <c r="UHZ2" s="332"/>
      <c r="UIA2" s="332"/>
      <c r="UIB2" s="332"/>
      <c r="UIC2" s="331"/>
      <c r="UID2" s="332"/>
      <c r="UIE2" s="332"/>
      <c r="UIF2" s="332"/>
      <c r="UIG2" s="332"/>
      <c r="UIH2" s="332"/>
      <c r="UII2" s="332"/>
      <c r="UIJ2" s="332"/>
      <c r="UIK2" s="332"/>
      <c r="UIL2" s="332"/>
      <c r="UIM2" s="332"/>
      <c r="UIN2" s="332"/>
      <c r="UIO2" s="332"/>
      <c r="UIP2" s="332"/>
      <c r="UIQ2" s="332"/>
      <c r="UIR2" s="332"/>
      <c r="UIS2" s="331"/>
      <c r="UIT2" s="332"/>
      <c r="UIU2" s="332"/>
      <c r="UIV2" s="332"/>
      <c r="UIW2" s="332"/>
      <c r="UIX2" s="332"/>
      <c r="UIY2" s="332"/>
      <c r="UIZ2" s="332"/>
      <c r="UJA2" s="332"/>
      <c r="UJB2" s="332"/>
      <c r="UJC2" s="332"/>
      <c r="UJD2" s="332"/>
      <c r="UJE2" s="332"/>
      <c r="UJF2" s="332"/>
      <c r="UJG2" s="332"/>
      <c r="UJH2" s="332"/>
      <c r="UJI2" s="331"/>
      <c r="UJJ2" s="332"/>
      <c r="UJK2" s="332"/>
      <c r="UJL2" s="332"/>
      <c r="UJM2" s="332"/>
      <c r="UJN2" s="332"/>
      <c r="UJO2" s="332"/>
      <c r="UJP2" s="332"/>
      <c r="UJQ2" s="332"/>
      <c r="UJR2" s="332"/>
      <c r="UJS2" s="332"/>
      <c r="UJT2" s="332"/>
      <c r="UJU2" s="332"/>
      <c r="UJV2" s="332"/>
      <c r="UJW2" s="332"/>
      <c r="UJX2" s="332"/>
      <c r="UJY2" s="331"/>
      <c r="UJZ2" s="332"/>
      <c r="UKA2" s="332"/>
      <c r="UKB2" s="332"/>
      <c r="UKC2" s="332"/>
      <c r="UKD2" s="332"/>
      <c r="UKE2" s="332"/>
      <c r="UKF2" s="332"/>
      <c r="UKG2" s="332"/>
      <c r="UKH2" s="332"/>
      <c r="UKI2" s="332"/>
      <c r="UKJ2" s="332"/>
      <c r="UKK2" s="332"/>
      <c r="UKL2" s="332"/>
      <c r="UKM2" s="332"/>
      <c r="UKN2" s="332"/>
      <c r="UKO2" s="331"/>
      <c r="UKP2" s="332"/>
      <c r="UKQ2" s="332"/>
      <c r="UKR2" s="332"/>
      <c r="UKS2" s="332"/>
      <c r="UKT2" s="332"/>
      <c r="UKU2" s="332"/>
      <c r="UKV2" s="332"/>
      <c r="UKW2" s="332"/>
      <c r="UKX2" s="332"/>
      <c r="UKY2" s="332"/>
      <c r="UKZ2" s="332"/>
      <c r="ULA2" s="332"/>
      <c r="ULB2" s="332"/>
      <c r="ULC2" s="332"/>
      <c r="ULD2" s="332"/>
      <c r="ULE2" s="331"/>
      <c r="ULF2" s="332"/>
      <c r="ULG2" s="332"/>
      <c r="ULH2" s="332"/>
      <c r="ULI2" s="332"/>
      <c r="ULJ2" s="332"/>
      <c r="ULK2" s="332"/>
      <c r="ULL2" s="332"/>
      <c r="ULM2" s="332"/>
      <c r="ULN2" s="332"/>
      <c r="ULO2" s="332"/>
      <c r="ULP2" s="332"/>
      <c r="ULQ2" s="332"/>
      <c r="ULR2" s="332"/>
      <c r="ULS2" s="332"/>
      <c r="ULT2" s="332"/>
      <c r="ULU2" s="331"/>
      <c r="ULV2" s="332"/>
      <c r="ULW2" s="332"/>
      <c r="ULX2" s="332"/>
      <c r="ULY2" s="332"/>
      <c r="ULZ2" s="332"/>
      <c r="UMA2" s="332"/>
      <c r="UMB2" s="332"/>
      <c r="UMC2" s="332"/>
      <c r="UMD2" s="332"/>
      <c r="UME2" s="332"/>
      <c r="UMF2" s="332"/>
      <c r="UMG2" s="332"/>
      <c r="UMH2" s="332"/>
      <c r="UMI2" s="332"/>
      <c r="UMJ2" s="332"/>
      <c r="UMK2" s="331"/>
      <c r="UML2" s="332"/>
      <c r="UMM2" s="332"/>
      <c r="UMN2" s="332"/>
      <c r="UMO2" s="332"/>
      <c r="UMP2" s="332"/>
      <c r="UMQ2" s="332"/>
      <c r="UMR2" s="332"/>
      <c r="UMS2" s="332"/>
      <c r="UMT2" s="332"/>
      <c r="UMU2" s="332"/>
      <c r="UMV2" s="332"/>
      <c r="UMW2" s="332"/>
      <c r="UMX2" s="332"/>
      <c r="UMY2" s="332"/>
      <c r="UMZ2" s="332"/>
      <c r="UNA2" s="331"/>
      <c r="UNB2" s="332"/>
      <c r="UNC2" s="332"/>
      <c r="UND2" s="332"/>
      <c r="UNE2" s="332"/>
      <c r="UNF2" s="332"/>
      <c r="UNG2" s="332"/>
      <c r="UNH2" s="332"/>
      <c r="UNI2" s="332"/>
      <c r="UNJ2" s="332"/>
      <c r="UNK2" s="332"/>
      <c r="UNL2" s="332"/>
      <c r="UNM2" s="332"/>
      <c r="UNN2" s="332"/>
      <c r="UNO2" s="332"/>
      <c r="UNP2" s="332"/>
      <c r="UNQ2" s="331"/>
      <c r="UNR2" s="332"/>
      <c r="UNS2" s="332"/>
      <c r="UNT2" s="332"/>
      <c r="UNU2" s="332"/>
      <c r="UNV2" s="332"/>
      <c r="UNW2" s="332"/>
      <c r="UNX2" s="332"/>
      <c r="UNY2" s="332"/>
      <c r="UNZ2" s="332"/>
      <c r="UOA2" s="332"/>
      <c r="UOB2" s="332"/>
      <c r="UOC2" s="332"/>
      <c r="UOD2" s="332"/>
      <c r="UOE2" s="332"/>
      <c r="UOF2" s="332"/>
      <c r="UOG2" s="331"/>
      <c r="UOH2" s="332"/>
      <c r="UOI2" s="332"/>
      <c r="UOJ2" s="332"/>
      <c r="UOK2" s="332"/>
      <c r="UOL2" s="332"/>
      <c r="UOM2" s="332"/>
      <c r="UON2" s="332"/>
      <c r="UOO2" s="332"/>
      <c r="UOP2" s="332"/>
      <c r="UOQ2" s="332"/>
      <c r="UOR2" s="332"/>
      <c r="UOS2" s="332"/>
      <c r="UOT2" s="332"/>
      <c r="UOU2" s="332"/>
      <c r="UOV2" s="332"/>
      <c r="UOW2" s="331"/>
      <c r="UOX2" s="332"/>
      <c r="UOY2" s="332"/>
      <c r="UOZ2" s="332"/>
      <c r="UPA2" s="332"/>
      <c r="UPB2" s="332"/>
      <c r="UPC2" s="332"/>
      <c r="UPD2" s="332"/>
      <c r="UPE2" s="332"/>
      <c r="UPF2" s="332"/>
      <c r="UPG2" s="332"/>
      <c r="UPH2" s="332"/>
      <c r="UPI2" s="332"/>
      <c r="UPJ2" s="332"/>
      <c r="UPK2" s="332"/>
      <c r="UPL2" s="332"/>
      <c r="UPM2" s="331"/>
      <c r="UPN2" s="332"/>
      <c r="UPO2" s="332"/>
      <c r="UPP2" s="332"/>
      <c r="UPQ2" s="332"/>
      <c r="UPR2" s="332"/>
      <c r="UPS2" s="332"/>
      <c r="UPT2" s="332"/>
      <c r="UPU2" s="332"/>
      <c r="UPV2" s="332"/>
      <c r="UPW2" s="332"/>
      <c r="UPX2" s="332"/>
      <c r="UPY2" s="332"/>
      <c r="UPZ2" s="332"/>
      <c r="UQA2" s="332"/>
      <c r="UQB2" s="332"/>
      <c r="UQC2" s="331"/>
      <c r="UQD2" s="332"/>
      <c r="UQE2" s="332"/>
      <c r="UQF2" s="332"/>
      <c r="UQG2" s="332"/>
      <c r="UQH2" s="332"/>
      <c r="UQI2" s="332"/>
      <c r="UQJ2" s="332"/>
      <c r="UQK2" s="332"/>
      <c r="UQL2" s="332"/>
      <c r="UQM2" s="332"/>
      <c r="UQN2" s="332"/>
      <c r="UQO2" s="332"/>
      <c r="UQP2" s="332"/>
      <c r="UQQ2" s="332"/>
      <c r="UQR2" s="332"/>
      <c r="UQS2" s="331"/>
      <c r="UQT2" s="332"/>
      <c r="UQU2" s="332"/>
      <c r="UQV2" s="332"/>
      <c r="UQW2" s="332"/>
      <c r="UQX2" s="332"/>
      <c r="UQY2" s="332"/>
      <c r="UQZ2" s="332"/>
      <c r="URA2" s="332"/>
      <c r="URB2" s="332"/>
      <c r="URC2" s="332"/>
      <c r="URD2" s="332"/>
      <c r="URE2" s="332"/>
      <c r="URF2" s="332"/>
      <c r="URG2" s="332"/>
      <c r="URH2" s="332"/>
      <c r="URI2" s="331"/>
      <c r="URJ2" s="332"/>
      <c r="URK2" s="332"/>
      <c r="URL2" s="332"/>
      <c r="URM2" s="332"/>
      <c r="URN2" s="332"/>
      <c r="URO2" s="332"/>
      <c r="URP2" s="332"/>
      <c r="URQ2" s="332"/>
      <c r="URR2" s="332"/>
      <c r="URS2" s="332"/>
      <c r="URT2" s="332"/>
      <c r="URU2" s="332"/>
      <c r="URV2" s="332"/>
      <c r="URW2" s="332"/>
      <c r="URX2" s="332"/>
      <c r="URY2" s="331"/>
      <c r="URZ2" s="332"/>
      <c r="USA2" s="332"/>
      <c r="USB2" s="332"/>
      <c r="USC2" s="332"/>
      <c r="USD2" s="332"/>
      <c r="USE2" s="332"/>
      <c r="USF2" s="332"/>
      <c r="USG2" s="332"/>
      <c r="USH2" s="332"/>
      <c r="USI2" s="332"/>
      <c r="USJ2" s="332"/>
      <c r="USK2" s="332"/>
      <c r="USL2" s="332"/>
      <c r="USM2" s="332"/>
      <c r="USN2" s="332"/>
      <c r="USO2" s="331"/>
      <c r="USP2" s="332"/>
      <c r="USQ2" s="332"/>
      <c r="USR2" s="332"/>
      <c r="USS2" s="332"/>
      <c r="UST2" s="332"/>
      <c r="USU2" s="332"/>
      <c r="USV2" s="332"/>
      <c r="USW2" s="332"/>
      <c r="USX2" s="332"/>
      <c r="USY2" s="332"/>
      <c r="USZ2" s="332"/>
      <c r="UTA2" s="332"/>
      <c r="UTB2" s="332"/>
      <c r="UTC2" s="332"/>
      <c r="UTD2" s="332"/>
      <c r="UTE2" s="331"/>
      <c r="UTF2" s="332"/>
      <c r="UTG2" s="332"/>
      <c r="UTH2" s="332"/>
      <c r="UTI2" s="332"/>
      <c r="UTJ2" s="332"/>
      <c r="UTK2" s="332"/>
      <c r="UTL2" s="332"/>
      <c r="UTM2" s="332"/>
      <c r="UTN2" s="332"/>
      <c r="UTO2" s="332"/>
      <c r="UTP2" s="332"/>
      <c r="UTQ2" s="332"/>
      <c r="UTR2" s="332"/>
      <c r="UTS2" s="332"/>
      <c r="UTT2" s="332"/>
      <c r="UTU2" s="331"/>
      <c r="UTV2" s="332"/>
      <c r="UTW2" s="332"/>
      <c r="UTX2" s="332"/>
      <c r="UTY2" s="332"/>
      <c r="UTZ2" s="332"/>
      <c r="UUA2" s="332"/>
      <c r="UUB2" s="332"/>
      <c r="UUC2" s="332"/>
      <c r="UUD2" s="332"/>
      <c r="UUE2" s="332"/>
      <c r="UUF2" s="332"/>
      <c r="UUG2" s="332"/>
      <c r="UUH2" s="332"/>
      <c r="UUI2" s="332"/>
      <c r="UUJ2" s="332"/>
      <c r="UUK2" s="331"/>
      <c r="UUL2" s="332"/>
      <c r="UUM2" s="332"/>
      <c r="UUN2" s="332"/>
      <c r="UUO2" s="332"/>
      <c r="UUP2" s="332"/>
      <c r="UUQ2" s="332"/>
      <c r="UUR2" s="332"/>
      <c r="UUS2" s="332"/>
      <c r="UUT2" s="332"/>
      <c r="UUU2" s="332"/>
      <c r="UUV2" s="332"/>
      <c r="UUW2" s="332"/>
      <c r="UUX2" s="332"/>
      <c r="UUY2" s="332"/>
      <c r="UUZ2" s="332"/>
      <c r="UVA2" s="331"/>
      <c r="UVB2" s="332"/>
      <c r="UVC2" s="332"/>
      <c r="UVD2" s="332"/>
      <c r="UVE2" s="332"/>
      <c r="UVF2" s="332"/>
      <c r="UVG2" s="332"/>
      <c r="UVH2" s="332"/>
      <c r="UVI2" s="332"/>
      <c r="UVJ2" s="332"/>
      <c r="UVK2" s="332"/>
      <c r="UVL2" s="332"/>
      <c r="UVM2" s="332"/>
      <c r="UVN2" s="332"/>
      <c r="UVO2" s="332"/>
      <c r="UVP2" s="332"/>
      <c r="UVQ2" s="331"/>
      <c r="UVR2" s="332"/>
      <c r="UVS2" s="332"/>
      <c r="UVT2" s="332"/>
      <c r="UVU2" s="332"/>
      <c r="UVV2" s="332"/>
      <c r="UVW2" s="332"/>
      <c r="UVX2" s="332"/>
      <c r="UVY2" s="332"/>
      <c r="UVZ2" s="332"/>
      <c r="UWA2" s="332"/>
      <c r="UWB2" s="332"/>
      <c r="UWC2" s="332"/>
      <c r="UWD2" s="332"/>
      <c r="UWE2" s="332"/>
      <c r="UWF2" s="332"/>
      <c r="UWG2" s="331"/>
      <c r="UWH2" s="332"/>
      <c r="UWI2" s="332"/>
      <c r="UWJ2" s="332"/>
      <c r="UWK2" s="332"/>
      <c r="UWL2" s="332"/>
      <c r="UWM2" s="332"/>
      <c r="UWN2" s="332"/>
      <c r="UWO2" s="332"/>
      <c r="UWP2" s="332"/>
      <c r="UWQ2" s="332"/>
      <c r="UWR2" s="332"/>
      <c r="UWS2" s="332"/>
      <c r="UWT2" s="332"/>
      <c r="UWU2" s="332"/>
      <c r="UWV2" s="332"/>
      <c r="UWW2" s="331"/>
      <c r="UWX2" s="332"/>
      <c r="UWY2" s="332"/>
      <c r="UWZ2" s="332"/>
      <c r="UXA2" s="332"/>
      <c r="UXB2" s="332"/>
      <c r="UXC2" s="332"/>
      <c r="UXD2" s="332"/>
      <c r="UXE2" s="332"/>
      <c r="UXF2" s="332"/>
      <c r="UXG2" s="332"/>
      <c r="UXH2" s="332"/>
      <c r="UXI2" s="332"/>
      <c r="UXJ2" s="332"/>
      <c r="UXK2" s="332"/>
      <c r="UXL2" s="332"/>
      <c r="UXM2" s="331"/>
      <c r="UXN2" s="332"/>
      <c r="UXO2" s="332"/>
      <c r="UXP2" s="332"/>
      <c r="UXQ2" s="332"/>
      <c r="UXR2" s="332"/>
      <c r="UXS2" s="332"/>
      <c r="UXT2" s="332"/>
      <c r="UXU2" s="332"/>
      <c r="UXV2" s="332"/>
      <c r="UXW2" s="332"/>
      <c r="UXX2" s="332"/>
      <c r="UXY2" s="332"/>
      <c r="UXZ2" s="332"/>
      <c r="UYA2" s="332"/>
      <c r="UYB2" s="332"/>
      <c r="UYC2" s="331"/>
      <c r="UYD2" s="332"/>
      <c r="UYE2" s="332"/>
      <c r="UYF2" s="332"/>
      <c r="UYG2" s="332"/>
      <c r="UYH2" s="332"/>
      <c r="UYI2" s="332"/>
      <c r="UYJ2" s="332"/>
      <c r="UYK2" s="332"/>
      <c r="UYL2" s="332"/>
      <c r="UYM2" s="332"/>
      <c r="UYN2" s="332"/>
      <c r="UYO2" s="332"/>
      <c r="UYP2" s="332"/>
      <c r="UYQ2" s="332"/>
      <c r="UYR2" s="332"/>
      <c r="UYS2" s="331"/>
      <c r="UYT2" s="332"/>
      <c r="UYU2" s="332"/>
      <c r="UYV2" s="332"/>
      <c r="UYW2" s="332"/>
      <c r="UYX2" s="332"/>
      <c r="UYY2" s="332"/>
      <c r="UYZ2" s="332"/>
      <c r="UZA2" s="332"/>
      <c r="UZB2" s="332"/>
      <c r="UZC2" s="332"/>
      <c r="UZD2" s="332"/>
      <c r="UZE2" s="332"/>
      <c r="UZF2" s="332"/>
      <c r="UZG2" s="332"/>
      <c r="UZH2" s="332"/>
      <c r="UZI2" s="331"/>
      <c r="UZJ2" s="332"/>
      <c r="UZK2" s="332"/>
      <c r="UZL2" s="332"/>
      <c r="UZM2" s="332"/>
      <c r="UZN2" s="332"/>
      <c r="UZO2" s="332"/>
      <c r="UZP2" s="332"/>
      <c r="UZQ2" s="332"/>
      <c r="UZR2" s="332"/>
      <c r="UZS2" s="332"/>
      <c r="UZT2" s="332"/>
      <c r="UZU2" s="332"/>
      <c r="UZV2" s="332"/>
      <c r="UZW2" s="332"/>
      <c r="UZX2" s="332"/>
      <c r="UZY2" s="331"/>
      <c r="UZZ2" s="332"/>
      <c r="VAA2" s="332"/>
      <c r="VAB2" s="332"/>
      <c r="VAC2" s="332"/>
      <c r="VAD2" s="332"/>
      <c r="VAE2" s="332"/>
      <c r="VAF2" s="332"/>
      <c r="VAG2" s="332"/>
      <c r="VAH2" s="332"/>
      <c r="VAI2" s="332"/>
      <c r="VAJ2" s="332"/>
      <c r="VAK2" s="332"/>
      <c r="VAL2" s="332"/>
      <c r="VAM2" s="332"/>
      <c r="VAN2" s="332"/>
      <c r="VAO2" s="331"/>
      <c r="VAP2" s="332"/>
      <c r="VAQ2" s="332"/>
      <c r="VAR2" s="332"/>
      <c r="VAS2" s="332"/>
      <c r="VAT2" s="332"/>
      <c r="VAU2" s="332"/>
      <c r="VAV2" s="332"/>
      <c r="VAW2" s="332"/>
      <c r="VAX2" s="332"/>
      <c r="VAY2" s="332"/>
      <c r="VAZ2" s="332"/>
      <c r="VBA2" s="332"/>
      <c r="VBB2" s="332"/>
      <c r="VBC2" s="332"/>
      <c r="VBD2" s="332"/>
      <c r="VBE2" s="331"/>
      <c r="VBF2" s="332"/>
      <c r="VBG2" s="332"/>
      <c r="VBH2" s="332"/>
      <c r="VBI2" s="332"/>
      <c r="VBJ2" s="332"/>
      <c r="VBK2" s="332"/>
      <c r="VBL2" s="332"/>
      <c r="VBM2" s="332"/>
      <c r="VBN2" s="332"/>
      <c r="VBO2" s="332"/>
      <c r="VBP2" s="332"/>
      <c r="VBQ2" s="332"/>
      <c r="VBR2" s="332"/>
      <c r="VBS2" s="332"/>
      <c r="VBT2" s="332"/>
      <c r="VBU2" s="331"/>
      <c r="VBV2" s="332"/>
      <c r="VBW2" s="332"/>
      <c r="VBX2" s="332"/>
      <c r="VBY2" s="332"/>
      <c r="VBZ2" s="332"/>
      <c r="VCA2" s="332"/>
      <c r="VCB2" s="332"/>
      <c r="VCC2" s="332"/>
      <c r="VCD2" s="332"/>
      <c r="VCE2" s="332"/>
      <c r="VCF2" s="332"/>
      <c r="VCG2" s="332"/>
      <c r="VCH2" s="332"/>
      <c r="VCI2" s="332"/>
      <c r="VCJ2" s="332"/>
      <c r="VCK2" s="331"/>
      <c r="VCL2" s="332"/>
      <c r="VCM2" s="332"/>
      <c r="VCN2" s="332"/>
      <c r="VCO2" s="332"/>
      <c r="VCP2" s="332"/>
      <c r="VCQ2" s="332"/>
      <c r="VCR2" s="332"/>
      <c r="VCS2" s="332"/>
      <c r="VCT2" s="332"/>
      <c r="VCU2" s="332"/>
      <c r="VCV2" s="332"/>
      <c r="VCW2" s="332"/>
      <c r="VCX2" s="332"/>
      <c r="VCY2" s="332"/>
      <c r="VCZ2" s="332"/>
      <c r="VDA2" s="331"/>
      <c r="VDB2" s="332"/>
      <c r="VDC2" s="332"/>
      <c r="VDD2" s="332"/>
      <c r="VDE2" s="332"/>
      <c r="VDF2" s="332"/>
      <c r="VDG2" s="332"/>
      <c r="VDH2" s="332"/>
      <c r="VDI2" s="332"/>
      <c r="VDJ2" s="332"/>
      <c r="VDK2" s="332"/>
      <c r="VDL2" s="332"/>
      <c r="VDM2" s="332"/>
      <c r="VDN2" s="332"/>
      <c r="VDO2" s="332"/>
      <c r="VDP2" s="332"/>
      <c r="VDQ2" s="331"/>
      <c r="VDR2" s="332"/>
      <c r="VDS2" s="332"/>
      <c r="VDT2" s="332"/>
      <c r="VDU2" s="332"/>
      <c r="VDV2" s="332"/>
      <c r="VDW2" s="332"/>
      <c r="VDX2" s="332"/>
      <c r="VDY2" s="332"/>
      <c r="VDZ2" s="332"/>
      <c r="VEA2" s="332"/>
      <c r="VEB2" s="332"/>
      <c r="VEC2" s="332"/>
      <c r="VED2" s="332"/>
      <c r="VEE2" s="332"/>
      <c r="VEF2" s="332"/>
      <c r="VEG2" s="331"/>
      <c r="VEH2" s="332"/>
      <c r="VEI2" s="332"/>
      <c r="VEJ2" s="332"/>
      <c r="VEK2" s="332"/>
      <c r="VEL2" s="332"/>
      <c r="VEM2" s="332"/>
      <c r="VEN2" s="332"/>
      <c r="VEO2" s="332"/>
      <c r="VEP2" s="332"/>
      <c r="VEQ2" s="332"/>
      <c r="VER2" s="332"/>
      <c r="VES2" s="332"/>
      <c r="VET2" s="332"/>
      <c r="VEU2" s="332"/>
      <c r="VEV2" s="332"/>
      <c r="VEW2" s="331"/>
      <c r="VEX2" s="332"/>
      <c r="VEY2" s="332"/>
      <c r="VEZ2" s="332"/>
      <c r="VFA2" s="332"/>
      <c r="VFB2" s="332"/>
      <c r="VFC2" s="332"/>
      <c r="VFD2" s="332"/>
      <c r="VFE2" s="332"/>
      <c r="VFF2" s="332"/>
      <c r="VFG2" s="332"/>
      <c r="VFH2" s="332"/>
      <c r="VFI2" s="332"/>
      <c r="VFJ2" s="332"/>
      <c r="VFK2" s="332"/>
      <c r="VFL2" s="332"/>
      <c r="VFM2" s="331"/>
      <c r="VFN2" s="332"/>
      <c r="VFO2" s="332"/>
      <c r="VFP2" s="332"/>
      <c r="VFQ2" s="332"/>
      <c r="VFR2" s="332"/>
      <c r="VFS2" s="332"/>
      <c r="VFT2" s="332"/>
      <c r="VFU2" s="332"/>
      <c r="VFV2" s="332"/>
      <c r="VFW2" s="332"/>
      <c r="VFX2" s="332"/>
      <c r="VFY2" s="332"/>
      <c r="VFZ2" s="332"/>
      <c r="VGA2" s="332"/>
      <c r="VGB2" s="332"/>
      <c r="VGC2" s="331"/>
      <c r="VGD2" s="332"/>
      <c r="VGE2" s="332"/>
      <c r="VGF2" s="332"/>
      <c r="VGG2" s="332"/>
      <c r="VGH2" s="332"/>
      <c r="VGI2" s="332"/>
      <c r="VGJ2" s="332"/>
      <c r="VGK2" s="332"/>
      <c r="VGL2" s="332"/>
      <c r="VGM2" s="332"/>
      <c r="VGN2" s="332"/>
      <c r="VGO2" s="332"/>
      <c r="VGP2" s="332"/>
      <c r="VGQ2" s="332"/>
      <c r="VGR2" s="332"/>
      <c r="VGS2" s="331"/>
      <c r="VGT2" s="332"/>
      <c r="VGU2" s="332"/>
      <c r="VGV2" s="332"/>
      <c r="VGW2" s="332"/>
      <c r="VGX2" s="332"/>
      <c r="VGY2" s="332"/>
      <c r="VGZ2" s="332"/>
      <c r="VHA2" s="332"/>
      <c r="VHB2" s="332"/>
      <c r="VHC2" s="332"/>
      <c r="VHD2" s="332"/>
      <c r="VHE2" s="332"/>
      <c r="VHF2" s="332"/>
      <c r="VHG2" s="332"/>
      <c r="VHH2" s="332"/>
      <c r="VHI2" s="331"/>
      <c r="VHJ2" s="332"/>
      <c r="VHK2" s="332"/>
      <c r="VHL2" s="332"/>
      <c r="VHM2" s="332"/>
      <c r="VHN2" s="332"/>
      <c r="VHO2" s="332"/>
      <c r="VHP2" s="332"/>
      <c r="VHQ2" s="332"/>
      <c r="VHR2" s="332"/>
      <c r="VHS2" s="332"/>
      <c r="VHT2" s="332"/>
      <c r="VHU2" s="332"/>
      <c r="VHV2" s="332"/>
      <c r="VHW2" s="332"/>
      <c r="VHX2" s="332"/>
      <c r="VHY2" s="331"/>
      <c r="VHZ2" s="332"/>
      <c r="VIA2" s="332"/>
      <c r="VIB2" s="332"/>
      <c r="VIC2" s="332"/>
      <c r="VID2" s="332"/>
      <c r="VIE2" s="332"/>
      <c r="VIF2" s="332"/>
      <c r="VIG2" s="332"/>
      <c r="VIH2" s="332"/>
      <c r="VII2" s="332"/>
      <c r="VIJ2" s="332"/>
      <c r="VIK2" s="332"/>
      <c r="VIL2" s="332"/>
      <c r="VIM2" s="332"/>
      <c r="VIN2" s="332"/>
      <c r="VIO2" s="331"/>
      <c r="VIP2" s="332"/>
      <c r="VIQ2" s="332"/>
      <c r="VIR2" s="332"/>
      <c r="VIS2" s="332"/>
      <c r="VIT2" s="332"/>
      <c r="VIU2" s="332"/>
      <c r="VIV2" s="332"/>
      <c r="VIW2" s="332"/>
      <c r="VIX2" s="332"/>
      <c r="VIY2" s="332"/>
      <c r="VIZ2" s="332"/>
      <c r="VJA2" s="332"/>
      <c r="VJB2" s="332"/>
      <c r="VJC2" s="332"/>
      <c r="VJD2" s="332"/>
      <c r="VJE2" s="331"/>
      <c r="VJF2" s="332"/>
      <c r="VJG2" s="332"/>
      <c r="VJH2" s="332"/>
      <c r="VJI2" s="332"/>
      <c r="VJJ2" s="332"/>
      <c r="VJK2" s="332"/>
      <c r="VJL2" s="332"/>
      <c r="VJM2" s="332"/>
      <c r="VJN2" s="332"/>
      <c r="VJO2" s="332"/>
      <c r="VJP2" s="332"/>
      <c r="VJQ2" s="332"/>
      <c r="VJR2" s="332"/>
      <c r="VJS2" s="332"/>
      <c r="VJT2" s="332"/>
      <c r="VJU2" s="331"/>
      <c r="VJV2" s="332"/>
      <c r="VJW2" s="332"/>
      <c r="VJX2" s="332"/>
      <c r="VJY2" s="332"/>
      <c r="VJZ2" s="332"/>
      <c r="VKA2" s="332"/>
      <c r="VKB2" s="332"/>
      <c r="VKC2" s="332"/>
      <c r="VKD2" s="332"/>
      <c r="VKE2" s="332"/>
      <c r="VKF2" s="332"/>
      <c r="VKG2" s="332"/>
      <c r="VKH2" s="332"/>
      <c r="VKI2" s="332"/>
      <c r="VKJ2" s="332"/>
      <c r="VKK2" s="331"/>
      <c r="VKL2" s="332"/>
      <c r="VKM2" s="332"/>
      <c r="VKN2" s="332"/>
      <c r="VKO2" s="332"/>
      <c r="VKP2" s="332"/>
      <c r="VKQ2" s="332"/>
      <c r="VKR2" s="332"/>
      <c r="VKS2" s="332"/>
      <c r="VKT2" s="332"/>
      <c r="VKU2" s="332"/>
      <c r="VKV2" s="332"/>
      <c r="VKW2" s="332"/>
      <c r="VKX2" s="332"/>
      <c r="VKY2" s="332"/>
      <c r="VKZ2" s="332"/>
      <c r="VLA2" s="331"/>
      <c r="VLB2" s="332"/>
      <c r="VLC2" s="332"/>
      <c r="VLD2" s="332"/>
      <c r="VLE2" s="332"/>
      <c r="VLF2" s="332"/>
      <c r="VLG2" s="332"/>
      <c r="VLH2" s="332"/>
      <c r="VLI2" s="332"/>
      <c r="VLJ2" s="332"/>
      <c r="VLK2" s="332"/>
      <c r="VLL2" s="332"/>
      <c r="VLM2" s="332"/>
      <c r="VLN2" s="332"/>
      <c r="VLO2" s="332"/>
      <c r="VLP2" s="332"/>
      <c r="VLQ2" s="331"/>
      <c r="VLR2" s="332"/>
      <c r="VLS2" s="332"/>
      <c r="VLT2" s="332"/>
      <c r="VLU2" s="332"/>
      <c r="VLV2" s="332"/>
      <c r="VLW2" s="332"/>
      <c r="VLX2" s="332"/>
      <c r="VLY2" s="332"/>
      <c r="VLZ2" s="332"/>
      <c r="VMA2" s="332"/>
      <c r="VMB2" s="332"/>
      <c r="VMC2" s="332"/>
      <c r="VMD2" s="332"/>
      <c r="VME2" s="332"/>
      <c r="VMF2" s="332"/>
      <c r="VMG2" s="331"/>
      <c r="VMH2" s="332"/>
      <c r="VMI2" s="332"/>
      <c r="VMJ2" s="332"/>
      <c r="VMK2" s="332"/>
      <c r="VML2" s="332"/>
      <c r="VMM2" s="332"/>
      <c r="VMN2" s="332"/>
      <c r="VMO2" s="332"/>
      <c r="VMP2" s="332"/>
      <c r="VMQ2" s="332"/>
      <c r="VMR2" s="332"/>
      <c r="VMS2" s="332"/>
      <c r="VMT2" s="332"/>
      <c r="VMU2" s="332"/>
      <c r="VMV2" s="332"/>
      <c r="VMW2" s="331"/>
      <c r="VMX2" s="332"/>
      <c r="VMY2" s="332"/>
      <c r="VMZ2" s="332"/>
      <c r="VNA2" s="332"/>
      <c r="VNB2" s="332"/>
      <c r="VNC2" s="332"/>
      <c r="VND2" s="332"/>
      <c r="VNE2" s="332"/>
      <c r="VNF2" s="332"/>
      <c r="VNG2" s="332"/>
      <c r="VNH2" s="332"/>
      <c r="VNI2" s="332"/>
      <c r="VNJ2" s="332"/>
      <c r="VNK2" s="332"/>
      <c r="VNL2" s="332"/>
      <c r="VNM2" s="331"/>
      <c r="VNN2" s="332"/>
      <c r="VNO2" s="332"/>
      <c r="VNP2" s="332"/>
      <c r="VNQ2" s="332"/>
      <c r="VNR2" s="332"/>
      <c r="VNS2" s="332"/>
      <c r="VNT2" s="332"/>
      <c r="VNU2" s="332"/>
      <c r="VNV2" s="332"/>
      <c r="VNW2" s="332"/>
      <c r="VNX2" s="332"/>
      <c r="VNY2" s="332"/>
      <c r="VNZ2" s="332"/>
      <c r="VOA2" s="332"/>
      <c r="VOB2" s="332"/>
      <c r="VOC2" s="331"/>
      <c r="VOD2" s="332"/>
      <c r="VOE2" s="332"/>
      <c r="VOF2" s="332"/>
      <c r="VOG2" s="332"/>
      <c r="VOH2" s="332"/>
      <c r="VOI2" s="332"/>
      <c r="VOJ2" s="332"/>
      <c r="VOK2" s="332"/>
      <c r="VOL2" s="332"/>
      <c r="VOM2" s="332"/>
      <c r="VON2" s="332"/>
      <c r="VOO2" s="332"/>
      <c r="VOP2" s="332"/>
      <c r="VOQ2" s="332"/>
      <c r="VOR2" s="332"/>
      <c r="VOS2" s="331"/>
      <c r="VOT2" s="332"/>
      <c r="VOU2" s="332"/>
      <c r="VOV2" s="332"/>
      <c r="VOW2" s="332"/>
      <c r="VOX2" s="332"/>
      <c r="VOY2" s="332"/>
      <c r="VOZ2" s="332"/>
      <c r="VPA2" s="332"/>
      <c r="VPB2" s="332"/>
      <c r="VPC2" s="332"/>
      <c r="VPD2" s="332"/>
      <c r="VPE2" s="332"/>
      <c r="VPF2" s="332"/>
      <c r="VPG2" s="332"/>
      <c r="VPH2" s="332"/>
      <c r="VPI2" s="331"/>
      <c r="VPJ2" s="332"/>
      <c r="VPK2" s="332"/>
      <c r="VPL2" s="332"/>
      <c r="VPM2" s="332"/>
      <c r="VPN2" s="332"/>
      <c r="VPO2" s="332"/>
      <c r="VPP2" s="332"/>
      <c r="VPQ2" s="332"/>
      <c r="VPR2" s="332"/>
      <c r="VPS2" s="332"/>
      <c r="VPT2" s="332"/>
      <c r="VPU2" s="332"/>
      <c r="VPV2" s="332"/>
      <c r="VPW2" s="332"/>
      <c r="VPX2" s="332"/>
      <c r="VPY2" s="331"/>
      <c r="VPZ2" s="332"/>
      <c r="VQA2" s="332"/>
      <c r="VQB2" s="332"/>
      <c r="VQC2" s="332"/>
      <c r="VQD2" s="332"/>
      <c r="VQE2" s="332"/>
      <c r="VQF2" s="332"/>
      <c r="VQG2" s="332"/>
      <c r="VQH2" s="332"/>
      <c r="VQI2" s="332"/>
      <c r="VQJ2" s="332"/>
      <c r="VQK2" s="332"/>
      <c r="VQL2" s="332"/>
      <c r="VQM2" s="332"/>
      <c r="VQN2" s="332"/>
      <c r="VQO2" s="331"/>
      <c r="VQP2" s="332"/>
      <c r="VQQ2" s="332"/>
      <c r="VQR2" s="332"/>
      <c r="VQS2" s="332"/>
      <c r="VQT2" s="332"/>
      <c r="VQU2" s="332"/>
      <c r="VQV2" s="332"/>
      <c r="VQW2" s="332"/>
      <c r="VQX2" s="332"/>
      <c r="VQY2" s="332"/>
      <c r="VQZ2" s="332"/>
      <c r="VRA2" s="332"/>
      <c r="VRB2" s="332"/>
      <c r="VRC2" s="332"/>
      <c r="VRD2" s="332"/>
      <c r="VRE2" s="331"/>
      <c r="VRF2" s="332"/>
      <c r="VRG2" s="332"/>
      <c r="VRH2" s="332"/>
      <c r="VRI2" s="332"/>
      <c r="VRJ2" s="332"/>
      <c r="VRK2" s="332"/>
      <c r="VRL2" s="332"/>
      <c r="VRM2" s="332"/>
      <c r="VRN2" s="332"/>
      <c r="VRO2" s="332"/>
      <c r="VRP2" s="332"/>
      <c r="VRQ2" s="332"/>
      <c r="VRR2" s="332"/>
      <c r="VRS2" s="332"/>
      <c r="VRT2" s="332"/>
      <c r="VRU2" s="331"/>
      <c r="VRV2" s="332"/>
      <c r="VRW2" s="332"/>
      <c r="VRX2" s="332"/>
      <c r="VRY2" s="332"/>
      <c r="VRZ2" s="332"/>
      <c r="VSA2" s="332"/>
      <c r="VSB2" s="332"/>
      <c r="VSC2" s="332"/>
      <c r="VSD2" s="332"/>
      <c r="VSE2" s="332"/>
      <c r="VSF2" s="332"/>
      <c r="VSG2" s="332"/>
      <c r="VSH2" s="332"/>
      <c r="VSI2" s="332"/>
      <c r="VSJ2" s="332"/>
      <c r="VSK2" s="331"/>
      <c r="VSL2" s="332"/>
      <c r="VSM2" s="332"/>
      <c r="VSN2" s="332"/>
      <c r="VSO2" s="332"/>
      <c r="VSP2" s="332"/>
      <c r="VSQ2" s="332"/>
      <c r="VSR2" s="332"/>
      <c r="VSS2" s="332"/>
      <c r="VST2" s="332"/>
      <c r="VSU2" s="332"/>
      <c r="VSV2" s="332"/>
      <c r="VSW2" s="332"/>
      <c r="VSX2" s="332"/>
      <c r="VSY2" s="332"/>
      <c r="VSZ2" s="332"/>
      <c r="VTA2" s="331"/>
      <c r="VTB2" s="332"/>
      <c r="VTC2" s="332"/>
      <c r="VTD2" s="332"/>
      <c r="VTE2" s="332"/>
      <c r="VTF2" s="332"/>
      <c r="VTG2" s="332"/>
      <c r="VTH2" s="332"/>
      <c r="VTI2" s="332"/>
      <c r="VTJ2" s="332"/>
      <c r="VTK2" s="332"/>
      <c r="VTL2" s="332"/>
      <c r="VTM2" s="332"/>
      <c r="VTN2" s="332"/>
      <c r="VTO2" s="332"/>
      <c r="VTP2" s="332"/>
      <c r="VTQ2" s="331"/>
      <c r="VTR2" s="332"/>
      <c r="VTS2" s="332"/>
      <c r="VTT2" s="332"/>
      <c r="VTU2" s="332"/>
      <c r="VTV2" s="332"/>
      <c r="VTW2" s="332"/>
      <c r="VTX2" s="332"/>
      <c r="VTY2" s="332"/>
      <c r="VTZ2" s="332"/>
      <c r="VUA2" s="332"/>
      <c r="VUB2" s="332"/>
      <c r="VUC2" s="332"/>
      <c r="VUD2" s="332"/>
      <c r="VUE2" s="332"/>
      <c r="VUF2" s="332"/>
      <c r="VUG2" s="331"/>
      <c r="VUH2" s="332"/>
      <c r="VUI2" s="332"/>
      <c r="VUJ2" s="332"/>
      <c r="VUK2" s="332"/>
      <c r="VUL2" s="332"/>
      <c r="VUM2" s="332"/>
      <c r="VUN2" s="332"/>
      <c r="VUO2" s="332"/>
      <c r="VUP2" s="332"/>
      <c r="VUQ2" s="332"/>
      <c r="VUR2" s="332"/>
      <c r="VUS2" s="332"/>
      <c r="VUT2" s="332"/>
      <c r="VUU2" s="332"/>
      <c r="VUV2" s="332"/>
      <c r="VUW2" s="331"/>
      <c r="VUX2" s="332"/>
      <c r="VUY2" s="332"/>
      <c r="VUZ2" s="332"/>
      <c r="VVA2" s="332"/>
      <c r="VVB2" s="332"/>
      <c r="VVC2" s="332"/>
      <c r="VVD2" s="332"/>
      <c r="VVE2" s="332"/>
      <c r="VVF2" s="332"/>
      <c r="VVG2" s="332"/>
      <c r="VVH2" s="332"/>
      <c r="VVI2" s="332"/>
      <c r="VVJ2" s="332"/>
      <c r="VVK2" s="332"/>
      <c r="VVL2" s="332"/>
      <c r="VVM2" s="331"/>
      <c r="VVN2" s="332"/>
      <c r="VVO2" s="332"/>
      <c r="VVP2" s="332"/>
      <c r="VVQ2" s="332"/>
      <c r="VVR2" s="332"/>
      <c r="VVS2" s="332"/>
      <c r="VVT2" s="332"/>
      <c r="VVU2" s="332"/>
      <c r="VVV2" s="332"/>
      <c r="VVW2" s="332"/>
      <c r="VVX2" s="332"/>
      <c r="VVY2" s="332"/>
      <c r="VVZ2" s="332"/>
      <c r="VWA2" s="332"/>
      <c r="VWB2" s="332"/>
      <c r="VWC2" s="331"/>
      <c r="VWD2" s="332"/>
      <c r="VWE2" s="332"/>
      <c r="VWF2" s="332"/>
      <c r="VWG2" s="332"/>
      <c r="VWH2" s="332"/>
      <c r="VWI2" s="332"/>
      <c r="VWJ2" s="332"/>
      <c r="VWK2" s="332"/>
      <c r="VWL2" s="332"/>
      <c r="VWM2" s="332"/>
      <c r="VWN2" s="332"/>
      <c r="VWO2" s="332"/>
      <c r="VWP2" s="332"/>
      <c r="VWQ2" s="332"/>
      <c r="VWR2" s="332"/>
      <c r="VWS2" s="331"/>
      <c r="VWT2" s="332"/>
      <c r="VWU2" s="332"/>
      <c r="VWV2" s="332"/>
      <c r="VWW2" s="332"/>
      <c r="VWX2" s="332"/>
      <c r="VWY2" s="332"/>
      <c r="VWZ2" s="332"/>
      <c r="VXA2" s="332"/>
      <c r="VXB2" s="332"/>
      <c r="VXC2" s="332"/>
      <c r="VXD2" s="332"/>
      <c r="VXE2" s="332"/>
      <c r="VXF2" s="332"/>
      <c r="VXG2" s="332"/>
      <c r="VXH2" s="332"/>
      <c r="VXI2" s="331"/>
      <c r="VXJ2" s="332"/>
      <c r="VXK2" s="332"/>
      <c r="VXL2" s="332"/>
      <c r="VXM2" s="332"/>
      <c r="VXN2" s="332"/>
      <c r="VXO2" s="332"/>
      <c r="VXP2" s="332"/>
      <c r="VXQ2" s="332"/>
      <c r="VXR2" s="332"/>
      <c r="VXS2" s="332"/>
      <c r="VXT2" s="332"/>
      <c r="VXU2" s="332"/>
      <c r="VXV2" s="332"/>
      <c r="VXW2" s="332"/>
      <c r="VXX2" s="332"/>
      <c r="VXY2" s="331"/>
      <c r="VXZ2" s="332"/>
      <c r="VYA2" s="332"/>
      <c r="VYB2" s="332"/>
      <c r="VYC2" s="332"/>
      <c r="VYD2" s="332"/>
      <c r="VYE2" s="332"/>
      <c r="VYF2" s="332"/>
      <c r="VYG2" s="332"/>
      <c r="VYH2" s="332"/>
      <c r="VYI2" s="332"/>
      <c r="VYJ2" s="332"/>
      <c r="VYK2" s="332"/>
      <c r="VYL2" s="332"/>
      <c r="VYM2" s="332"/>
      <c r="VYN2" s="332"/>
      <c r="VYO2" s="331"/>
      <c r="VYP2" s="332"/>
      <c r="VYQ2" s="332"/>
      <c r="VYR2" s="332"/>
      <c r="VYS2" s="332"/>
      <c r="VYT2" s="332"/>
      <c r="VYU2" s="332"/>
      <c r="VYV2" s="332"/>
      <c r="VYW2" s="332"/>
      <c r="VYX2" s="332"/>
      <c r="VYY2" s="332"/>
      <c r="VYZ2" s="332"/>
      <c r="VZA2" s="332"/>
      <c r="VZB2" s="332"/>
      <c r="VZC2" s="332"/>
      <c r="VZD2" s="332"/>
      <c r="VZE2" s="331"/>
      <c r="VZF2" s="332"/>
      <c r="VZG2" s="332"/>
      <c r="VZH2" s="332"/>
      <c r="VZI2" s="332"/>
      <c r="VZJ2" s="332"/>
      <c r="VZK2" s="332"/>
      <c r="VZL2" s="332"/>
      <c r="VZM2" s="332"/>
      <c r="VZN2" s="332"/>
      <c r="VZO2" s="332"/>
      <c r="VZP2" s="332"/>
      <c r="VZQ2" s="332"/>
      <c r="VZR2" s="332"/>
      <c r="VZS2" s="332"/>
      <c r="VZT2" s="332"/>
      <c r="VZU2" s="331"/>
      <c r="VZV2" s="332"/>
      <c r="VZW2" s="332"/>
      <c r="VZX2" s="332"/>
      <c r="VZY2" s="332"/>
      <c r="VZZ2" s="332"/>
      <c r="WAA2" s="332"/>
      <c r="WAB2" s="332"/>
      <c r="WAC2" s="332"/>
      <c r="WAD2" s="332"/>
      <c r="WAE2" s="332"/>
      <c r="WAF2" s="332"/>
      <c r="WAG2" s="332"/>
      <c r="WAH2" s="332"/>
      <c r="WAI2" s="332"/>
      <c r="WAJ2" s="332"/>
      <c r="WAK2" s="331"/>
      <c r="WAL2" s="332"/>
      <c r="WAM2" s="332"/>
      <c r="WAN2" s="332"/>
      <c r="WAO2" s="332"/>
      <c r="WAP2" s="332"/>
      <c r="WAQ2" s="332"/>
      <c r="WAR2" s="332"/>
      <c r="WAS2" s="332"/>
      <c r="WAT2" s="332"/>
      <c r="WAU2" s="332"/>
      <c r="WAV2" s="332"/>
      <c r="WAW2" s="332"/>
      <c r="WAX2" s="332"/>
      <c r="WAY2" s="332"/>
      <c r="WAZ2" s="332"/>
      <c r="WBA2" s="331"/>
      <c r="WBB2" s="332"/>
      <c r="WBC2" s="332"/>
      <c r="WBD2" s="332"/>
      <c r="WBE2" s="332"/>
      <c r="WBF2" s="332"/>
      <c r="WBG2" s="332"/>
      <c r="WBH2" s="332"/>
      <c r="WBI2" s="332"/>
      <c r="WBJ2" s="332"/>
      <c r="WBK2" s="332"/>
      <c r="WBL2" s="332"/>
      <c r="WBM2" s="332"/>
      <c r="WBN2" s="332"/>
      <c r="WBO2" s="332"/>
      <c r="WBP2" s="332"/>
      <c r="WBQ2" s="331"/>
      <c r="WBR2" s="332"/>
      <c r="WBS2" s="332"/>
      <c r="WBT2" s="332"/>
      <c r="WBU2" s="332"/>
      <c r="WBV2" s="332"/>
      <c r="WBW2" s="332"/>
      <c r="WBX2" s="332"/>
      <c r="WBY2" s="332"/>
      <c r="WBZ2" s="332"/>
      <c r="WCA2" s="332"/>
      <c r="WCB2" s="332"/>
      <c r="WCC2" s="332"/>
      <c r="WCD2" s="332"/>
      <c r="WCE2" s="332"/>
      <c r="WCF2" s="332"/>
      <c r="WCG2" s="331"/>
      <c r="WCH2" s="332"/>
      <c r="WCI2" s="332"/>
      <c r="WCJ2" s="332"/>
      <c r="WCK2" s="332"/>
      <c r="WCL2" s="332"/>
      <c r="WCM2" s="332"/>
      <c r="WCN2" s="332"/>
      <c r="WCO2" s="332"/>
      <c r="WCP2" s="332"/>
      <c r="WCQ2" s="332"/>
      <c r="WCR2" s="332"/>
      <c r="WCS2" s="332"/>
      <c r="WCT2" s="332"/>
      <c r="WCU2" s="332"/>
      <c r="WCV2" s="332"/>
      <c r="WCW2" s="331"/>
      <c r="WCX2" s="332"/>
      <c r="WCY2" s="332"/>
      <c r="WCZ2" s="332"/>
      <c r="WDA2" s="332"/>
      <c r="WDB2" s="332"/>
      <c r="WDC2" s="332"/>
      <c r="WDD2" s="332"/>
      <c r="WDE2" s="332"/>
      <c r="WDF2" s="332"/>
      <c r="WDG2" s="332"/>
      <c r="WDH2" s="332"/>
      <c r="WDI2" s="332"/>
      <c r="WDJ2" s="332"/>
      <c r="WDK2" s="332"/>
      <c r="WDL2" s="332"/>
      <c r="WDM2" s="331"/>
      <c r="WDN2" s="332"/>
      <c r="WDO2" s="332"/>
      <c r="WDP2" s="332"/>
      <c r="WDQ2" s="332"/>
      <c r="WDR2" s="332"/>
      <c r="WDS2" s="332"/>
      <c r="WDT2" s="332"/>
      <c r="WDU2" s="332"/>
      <c r="WDV2" s="332"/>
      <c r="WDW2" s="332"/>
      <c r="WDX2" s="332"/>
      <c r="WDY2" s="332"/>
      <c r="WDZ2" s="332"/>
      <c r="WEA2" s="332"/>
      <c r="WEB2" s="332"/>
      <c r="WEC2" s="331"/>
      <c r="WED2" s="332"/>
      <c r="WEE2" s="332"/>
      <c r="WEF2" s="332"/>
      <c r="WEG2" s="332"/>
      <c r="WEH2" s="332"/>
      <c r="WEI2" s="332"/>
      <c r="WEJ2" s="332"/>
      <c r="WEK2" s="332"/>
      <c r="WEL2" s="332"/>
      <c r="WEM2" s="332"/>
      <c r="WEN2" s="332"/>
      <c r="WEO2" s="332"/>
      <c r="WEP2" s="332"/>
      <c r="WEQ2" s="332"/>
      <c r="WER2" s="332"/>
      <c r="WES2" s="331"/>
      <c r="WET2" s="332"/>
      <c r="WEU2" s="332"/>
      <c r="WEV2" s="332"/>
      <c r="WEW2" s="332"/>
      <c r="WEX2" s="332"/>
      <c r="WEY2" s="332"/>
      <c r="WEZ2" s="332"/>
      <c r="WFA2" s="332"/>
      <c r="WFB2" s="332"/>
      <c r="WFC2" s="332"/>
      <c r="WFD2" s="332"/>
      <c r="WFE2" s="332"/>
      <c r="WFF2" s="332"/>
      <c r="WFG2" s="332"/>
      <c r="WFH2" s="332"/>
      <c r="WFI2" s="331"/>
      <c r="WFJ2" s="332"/>
      <c r="WFK2" s="332"/>
      <c r="WFL2" s="332"/>
      <c r="WFM2" s="332"/>
      <c r="WFN2" s="332"/>
      <c r="WFO2" s="332"/>
      <c r="WFP2" s="332"/>
      <c r="WFQ2" s="332"/>
      <c r="WFR2" s="332"/>
      <c r="WFS2" s="332"/>
      <c r="WFT2" s="332"/>
      <c r="WFU2" s="332"/>
      <c r="WFV2" s="332"/>
      <c r="WFW2" s="332"/>
      <c r="WFX2" s="332"/>
      <c r="WFY2" s="331"/>
      <c r="WFZ2" s="332"/>
      <c r="WGA2" s="332"/>
      <c r="WGB2" s="332"/>
      <c r="WGC2" s="332"/>
      <c r="WGD2" s="332"/>
      <c r="WGE2" s="332"/>
      <c r="WGF2" s="332"/>
      <c r="WGG2" s="332"/>
      <c r="WGH2" s="332"/>
      <c r="WGI2" s="332"/>
      <c r="WGJ2" s="332"/>
      <c r="WGK2" s="332"/>
      <c r="WGL2" s="332"/>
      <c r="WGM2" s="332"/>
      <c r="WGN2" s="332"/>
      <c r="WGO2" s="331"/>
      <c r="WGP2" s="332"/>
      <c r="WGQ2" s="332"/>
      <c r="WGR2" s="332"/>
      <c r="WGS2" s="332"/>
      <c r="WGT2" s="332"/>
      <c r="WGU2" s="332"/>
      <c r="WGV2" s="332"/>
      <c r="WGW2" s="332"/>
      <c r="WGX2" s="332"/>
      <c r="WGY2" s="332"/>
      <c r="WGZ2" s="332"/>
      <c r="WHA2" s="332"/>
      <c r="WHB2" s="332"/>
      <c r="WHC2" s="332"/>
      <c r="WHD2" s="332"/>
      <c r="WHE2" s="331"/>
      <c r="WHF2" s="332"/>
      <c r="WHG2" s="332"/>
      <c r="WHH2" s="332"/>
      <c r="WHI2" s="332"/>
      <c r="WHJ2" s="332"/>
      <c r="WHK2" s="332"/>
      <c r="WHL2" s="332"/>
      <c r="WHM2" s="332"/>
      <c r="WHN2" s="332"/>
      <c r="WHO2" s="332"/>
      <c r="WHP2" s="332"/>
      <c r="WHQ2" s="332"/>
      <c r="WHR2" s="332"/>
      <c r="WHS2" s="332"/>
      <c r="WHT2" s="332"/>
      <c r="WHU2" s="331"/>
      <c r="WHV2" s="332"/>
      <c r="WHW2" s="332"/>
      <c r="WHX2" s="332"/>
      <c r="WHY2" s="332"/>
      <c r="WHZ2" s="332"/>
      <c r="WIA2" s="332"/>
      <c r="WIB2" s="332"/>
      <c r="WIC2" s="332"/>
      <c r="WID2" s="332"/>
      <c r="WIE2" s="332"/>
      <c r="WIF2" s="332"/>
      <c r="WIG2" s="332"/>
      <c r="WIH2" s="332"/>
      <c r="WII2" s="332"/>
      <c r="WIJ2" s="332"/>
      <c r="WIK2" s="331"/>
      <c r="WIL2" s="332"/>
      <c r="WIM2" s="332"/>
      <c r="WIN2" s="332"/>
      <c r="WIO2" s="332"/>
      <c r="WIP2" s="332"/>
      <c r="WIQ2" s="332"/>
      <c r="WIR2" s="332"/>
      <c r="WIS2" s="332"/>
      <c r="WIT2" s="332"/>
      <c r="WIU2" s="332"/>
      <c r="WIV2" s="332"/>
      <c r="WIW2" s="332"/>
      <c r="WIX2" s="332"/>
      <c r="WIY2" s="332"/>
      <c r="WIZ2" s="332"/>
      <c r="WJA2" s="331"/>
      <c r="WJB2" s="332"/>
      <c r="WJC2" s="332"/>
      <c r="WJD2" s="332"/>
      <c r="WJE2" s="332"/>
      <c r="WJF2" s="332"/>
      <c r="WJG2" s="332"/>
      <c r="WJH2" s="332"/>
      <c r="WJI2" s="332"/>
      <c r="WJJ2" s="332"/>
      <c r="WJK2" s="332"/>
      <c r="WJL2" s="332"/>
      <c r="WJM2" s="332"/>
      <c r="WJN2" s="332"/>
      <c r="WJO2" s="332"/>
      <c r="WJP2" s="332"/>
      <c r="WJQ2" s="331"/>
      <c r="WJR2" s="332"/>
      <c r="WJS2" s="332"/>
      <c r="WJT2" s="332"/>
      <c r="WJU2" s="332"/>
      <c r="WJV2" s="332"/>
      <c r="WJW2" s="332"/>
      <c r="WJX2" s="332"/>
      <c r="WJY2" s="332"/>
      <c r="WJZ2" s="332"/>
      <c r="WKA2" s="332"/>
      <c r="WKB2" s="332"/>
      <c r="WKC2" s="332"/>
      <c r="WKD2" s="332"/>
      <c r="WKE2" s="332"/>
      <c r="WKF2" s="332"/>
      <c r="WKG2" s="331"/>
      <c r="WKH2" s="332"/>
      <c r="WKI2" s="332"/>
      <c r="WKJ2" s="332"/>
      <c r="WKK2" s="332"/>
      <c r="WKL2" s="332"/>
      <c r="WKM2" s="332"/>
      <c r="WKN2" s="332"/>
      <c r="WKO2" s="332"/>
      <c r="WKP2" s="332"/>
      <c r="WKQ2" s="332"/>
      <c r="WKR2" s="332"/>
      <c r="WKS2" s="332"/>
      <c r="WKT2" s="332"/>
      <c r="WKU2" s="332"/>
      <c r="WKV2" s="332"/>
      <c r="WKW2" s="331"/>
      <c r="WKX2" s="332"/>
      <c r="WKY2" s="332"/>
      <c r="WKZ2" s="332"/>
      <c r="WLA2" s="332"/>
      <c r="WLB2" s="332"/>
      <c r="WLC2" s="332"/>
      <c r="WLD2" s="332"/>
      <c r="WLE2" s="332"/>
      <c r="WLF2" s="332"/>
      <c r="WLG2" s="332"/>
      <c r="WLH2" s="332"/>
      <c r="WLI2" s="332"/>
      <c r="WLJ2" s="332"/>
      <c r="WLK2" s="332"/>
      <c r="WLL2" s="332"/>
      <c r="WLM2" s="331"/>
      <c r="WLN2" s="332"/>
      <c r="WLO2" s="332"/>
      <c r="WLP2" s="332"/>
      <c r="WLQ2" s="332"/>
      <c r="WLR2" s="332"/>
      <c r="WLS2" s="332"/>
      <c r="WLT2" s="332"/>
      <c r="WLU2" s="332"/>
      <c r="WLV2" s="332"/>
      <c r="WLW2" s="332"/>
      <c r="WLX2" s="332"/>
      <c r="WLY2" s="332"/>
      <c r="WLZ2" s="332"/>
      <c r="WMA2" s="332"/>
      <c r="WMB2" s="332"/>
      <c r="WMC2" s="331"/>
      <c r="WMD2" s="332"/>
      <c r="WME2" s="332"/>
      <c r="WMF2" s="332"/>
      <c r="WMG2" s="332"/>
      <c r="WMH2" s="332"/>
      <c r="WMI2" s="332"/>
      <c r="WMJ2" s="332"/>
      <c r="WMK2" s="332"/>
      <c r="WML2" s="332"/>
      <c r="WMM2" s="332"/>
      <c r="WMN2" s="332"/>
      <c r="WMO2" s="332"/>
      <c r="WMP2" s="332"/>
      <c r="WMQ2" s="332"/>
      <c r="WMR2" s="332"/>
      <c r="WMS2" s="331"/>
      <c r="WMT2" s="332"/>
      <c r="WMU2" s="332"/>
      <c r="WMV2" s="332"/>
      <c r="WMW2" s="332"/>
      <c r="WMX2" s="332"/>
      <c r="WMY2" s="332"/>
      <c r="WMZ2" s="332"/>
      <c r="WNA2" s="332"/>
      <c r="WNB2" s="332"/>
      <c r="WNC2" s="332"/>
      <c r="WND2" s="332"/>
      <c r="WNE2" s="332"/>
      <c r="WNF2" s="332"/>
      <c r="WNG2" s="332"/>
      <c r="WNH2" s="332"/>
      <c r="WNI2" s="331"/>
      <c r="WNJ2" s="332"/>
      <c r="WNK2" s="332"/>
      <c r="WNL2" s="332"/>
      <c r="WNM2" s="332"/>
      <c r="WNN2" s="332"/>
      <c r="WNO2" s="332"/>
      <c r="WNP2" s="332"/>
      <c r="WNQ2" s="332"/>
      <c r="WNR2" s="332"/>
      <c r="WNS2" s="332"/>
      <c r="WNT2" s="332"/>
      <c r="WNU2" s="332"/>
      <c r="WNV2" s="332"/>
      <c r="WNW2" s="332"/>
      <c r="WNX2" s="332"/>
      <c r="WNY2" s="331"/>
      <c r="WNZ2" s="332"/>
      <c r="WOA2" s="332"/>
      <c r="WOB2" s="332"/>
      <c r="WOC2" s="332"/>
      <c r="WOD2" s="332"/>
      <c r="WOE2" s="332"/>
      <c r="WOF2" s="332"/>
      <c r="WOG2" s="332"/>
      <c r="WOH2" s="332"/>
      <c r="WOI2" s="332"/>
      <c r="WOJ2" s="332"/>
      <c r="WOK2" s="332"/>
      <c r="WOL2" s="332"/>
      <c r="WOM2" s="332"/>
      <c r="WON2" s="332"/>
      <c r="WOO2" s="331"/>
      <c r="WOP2" s="332"/>
      <c r="WOQ2" s="332"/>
      <c r="WOR2" s="332"/>
      <c r="WOS2" s="332"/>
      <c r="WOT2" s="332"/>
      <c r="WOU2" s="332"/>
      <c r="WOV2" s="332"/>
      <c r="WOW2" s="332"/>
      <c r="WOX2" s="332"/>
      <c r="WOY2" s="332"/>
      <c r="WOZ2" s="332"/>
      <c r="WPA2" s="332"/>
      <c r="WPB2" s="332"/>
      <c r="WPC2" s="332"/>
      <c r="WPD2" s="332"/>
      <c r="WPE2" s="331"/>
      <c r="WPF2" s="332"/>
      <c r="WPG2" s="332"/>
      <c r="WPH2" s="332"/>
      <c r="WPI2" s="332"/>
      <c r="WPJ2" s="332"/>
      <c r="WPK2" s="332"/>
      <c r="WPL2" s="332"/>
      <c r="WPM2" s="332"/>
      <c r="WPN2" s="332"/>
      <c r="WPO2" s="332"/>
      <c r="WPP2" s="332"/>
      <c r="WPQ2" s="332"/>
      <c r="WPR2" s="332"/>
      <c r="WPS2" s="332"/>
      <c r="WPT2" s="332"/>
      <c r="WPU2" s="331"/>
      <c r="WPV2" s="332"/>
      <c r="WPW2" s="332"/>
      <c r="WPX2" s="332"/>
      <c r="WPY2" s="332"/>
      <c r="WPZ2" s="332"/>
      <c r="WQA2" s="332"/>
      <c r="WQB2" s="332"/>
      <c r="WQC2" s="332"/>
      <c r="WQD2" s="332"/>
      <c r="WQE2" s="332"/>
      <c r="WQF2" s="332"/>
      <c r="WQG2" s="332"/>
      <c r="WQH2" s="332"/>
      <c r="WQI2" s="332"/>
      <c r="WQJ2" s="332"/>
      <c r="WQK2" s="331"/>
      <c r="WQL2" s="332"/>
      <c r="WQM2" s="332"/>
      <c r="WQN2" s="332"/>
      <c r="WQO2" s="332"/>
      <c r="WQP2" s="332"/>
      <c r="WQQ2" s="332"/>
      <c r="WQR2" s="332"/>
      <c r="WQS2" s="332"/>
      <c r="WQT2" s="332"/>
      <c r="WQU2" s="332"/>
      <c r="WQV2" s="332"/>
      <c r="WQW2" s="332"/>
      <c r="WQX2" s="332"/>
      <c r="WQY2" s="332"/>
      <c r="WQZ2" s="332"/>
      <c r="WRA2" s="331"/>
      <c r="WRB2" s="332"/>
      <c r="WRC2" s="332"/>
      <c r="WRD2" s="332"/>
      <c r="WRE2" s="332"/>
      <c r="WRF2" s="332"/>
      <c r="WRG2" s="332"/>
      <c r="WRH2" s="332"/>
      <c r="WRI2" s="332"/>
      <c r="WRJ2" s="332"/>
      <c r="WRK2" s="332"/>
      <c r="WRL2" s="332"/>
      <c r="WRM2" s="332"/>
      <c r="WRN2" s="332"/>
      <c r="WRO2" s="332"/>
      <c r="WRP2" s="332"/>
      <c r="WRQ2" s="331"/>
      <c r="WRR2" s="332"/>
      <c r="WRS2" s="332"/>
      <c r="WRT2" s="332"/>
      <c r="WRU2" s="332"/>
      <c r="WRV2" s="332"/>
      <c r="WRW2" s="332"/>
      <c r="WRX2" s="332"/>
      <c r="WRY2" s="332"/>
      <c r="WRZ2" s="332"/>
      <c r="WSA2" s="332"/>
      <c r="WSB2" s="332"/>
      <c r="WSC2" s="332"/>
      <c r="WSD2" s="332"/>
      <c r="WSE2" s="332"/>
      <c r="WSF2" s="332"/>
      <c r="WSG2" s="331"/>
      <c r="WSH2" s="332"/>
      <c r="WSI2" s="332"/>
      <c r="WSJ2" s="332"/>
      <c r="WSK2" s="332"/>
      <c r="WSL2" s="332"/>
      <c r="WSM2" s="332"/>
      <c r="WSN2" s="332"/>
      <c r="WSO2" s="332"/>
      <c r="WSP2" s="332"/>
      <c r="WSQ2" s="332"/>
      <c r="WSR2" s="332"/>
      <c r="WSS2" s="332"/>
      <c r="WST2" s="332"/>
      <c r="WSU2" s="332"/>
      <c r="WSV2" s="332"/>
      <c r="WSW2" s="331"/>
      <c r="WSX2" s="332"/>
      <c r="WSY2" s="332"/>
      <c r="WSZ2" s="332"/>
      <c r="WTA2" s="332"/>
      <c r="WTB2" s="332"/>
      <c r="WTC2" s="332"/>
      <c r="WTD2" s="332"/>
      <c r="WTE2" s="332"/>
      <c r="WTF2" s="332"/>
      <c r="WTG2" s="332"/>
      <c r="WTH2" s="332"/>
      <c r="WTI2" s="332"/>
      <c r="WTJ2" s="332"/>
      <c r="WTK2" s="332"/>
      <c r="WTL2" s="332"/>
      <c r="WTM2" s="331"/>
      <c r="WTN2" s="332"/>
      <c r="WTO2" s="332"/>
      <c r="WTP2" s="332"/>
      <c r="WTQ2" s="332"/>
      <c r="WTR2" s="332"/>
      <c r="WTS2" s="332"/>
      <c r="WTT2" s="332"/>
      <c r="WTU2" s="332"/>
      <c r="WTV2" s="332"/>
      <c r="WTW2" s="332"/>
      <c r="WTX2" s="332"/>
      <c r="WTY2" s="332"/>
      <c r="WTZ2" s="332"/>
      <c r="WUA2" s="332"/>
      <c r="WUB2" s="332"/>
      <c r="WUC2" s="331"/>
      <c r="WUD2" s="332"/>
      <c r="WUE2" s="332"/>
      <c r="WUF2" s="332"/>
      <c r="WUG2" s="332"/>
      <c r="WUH2" s="332"/>
      <c r="WUI2" s="332"/>
      <c r="WUJ2" s="332"/>
      <c r="WUK2" s="332"/>
      <c r="WUL2" s="332"/>
      <c r="WUM2" s="332"/>
      <c r="WUN2" s="332"/>
      <c r="WUO2" s="332"/>
      <c r="WUP2" s="332"/>
      <c r="WUQ2" s="332"/>
      <c r="WUR2" s="332"/>
      <c r="WUS2" s="331"/>
      <c r="WUT2" s="332"/>
      <c r="WUU2" s="332"/>
      <c r="WUV2" s="332"/>
      <c r="WUW2" s="332"/>
      <c r="WUX2" s="332"/>
      <c r="WUY2" s="332"/>
      <c r="WUZ2" s="332"/>
      <c r="WVA2" s="332"/>
      <c r="WVB2" s="332"/>
      <c r="WVC2" s="332"/>
      <c r="WVD2" s="332"/>
      <c r="WVE2" s="332"/>
      <c r="WVF2" s="332"/>
      <c r="WVG2" s="332"/>
      <c r="WVH2" s="332"/>
      <c r="WVI2" s="331"/>
      <c r="WVJ2" s="332"/>
      <c r="WVK2" s="332"/>
      <c r="WVL2" s="332"/>
      <c r="WVM2" s="332"/>
      <c r="WVN2" s="332"/>
      <c r="WVO2" s="332"/>
      <c r="WVP2" s="332"/>
      <c r="WVQ2" s="332"/>
      <c r="WVR2" s="332"/>
      <c r="WVS2" s="332"/>
      <c r="WVT2" s="332"/>
      <c r="WVU2" s="332"/>
      <c r="WVV2" s="332"/>
      <c r="WVW2" s="332"/>
      <c r="WVX2" s="332"/>
      <c r="WVY2" s="331"/>
      <c r="WVZ2" s="332"/>
      <c r="WWA2" s="332"/>
      <c r="WWB2" s="332"/>
      <c r="WWC2" s="332"/>
      <c r="WWD2" s="332"/>
      <c r="WWE2" s="332"/>
      <c r="WWF2" s="332"/>
      <c r="WWG2" s="332"/>
      <c r="WWH2" s="332"/>
      <c r="WWI2" s="332"/>
      <c r="WWJ2" s="332"/>
      <c r="WWK2" s="332"/>
      <c r="WWL2" s="332"/>
      <c r="WWM2" s="332"/>
      <c r="WWN2" s="332"/>
      <c r="WWO2" s="331"/>
      <c r="WWP2" s="332"/>
      <c r="WWQ2" s="332"/>
      <c r="WWR2" s="332"/>
      <c r="WWS2" s="332"/>
      <c r="WWT2" s="332"/>
      <c r="WWU2" s="332"/>
      <c r="WWV2" s="332"/>
      <c r="WWW2" s="332"/>
      <c r="WWX2" s="332"/>
      <c r="WWY2" s="332"/>
      <c r="WWZ2" s="332"/>
      <c r="WXA2" s="332"/>
      <c r="WXB2" s="332"/>
      <c r="WXC2" s="332"/>
      <c r="WXD2" s="332"/>
      <c r="WXE2" s="331"/>
      <c r="WXF2" s="332"/>
      <c r="WXG2" s="332"/>
      <c r="WXH2" s="332"/>
      <c r="WXI2" s="332"/>
      <c r="WXJ2" s="332"/>
      <c r="WXK2" s="332"/>
      <c r="WXL2" s="332"/>
      <c r="WXM2" s="332"/>
      <c r="WXN2" s="332"/>
      <c r="WXO2" s="332"/>
      <c r="WXP2" s="332"/>
      <c r="WXQ2" s="332"/>
      <c r="WXR2" s="332"/>
      <c r="WXS2" s="332"/>
      <c r="WXT2" s="332"/>
      <c r="WXU2" s="331"/>
      <c r="WXV2" s="332"/>
      <c r="WXW2" s="332"/>
      <c r="WXX2" s="332"/>
      <c r="WXY2" s="332"/>
      <c r="WXZ2" s="332"/>
      <c r="WYA2" s="332"/>
      <c r="WYB2" s="332"/>
      <c r="WYC2" s="332"/>
      <c r="WYD2" s="332"/>
      <c r="WYE2" s="332"/>
      <c r="WYF2" s="332"/>
      <c r="WYG2" s="332"/>
      <c r="WYH2" s="332"/>
      <c r="WYI2" s="332"/>
      <c r="WYJ2" s="332"/>
      <c r="WYK2" s="331"/>
      <c r="WYL2" s="332"/>
      <c r="WYM2" s="332"/>
      <c r="WYN2" s="332"/>
      <c r="WYO2" s="332"/>
      <c r="WYP2" s="332"/>
      <c r="WYQ2" s="332"/>
      <c r="WYR2" s="332"/>
      <c r="WYS2" s="332"/>
      <c r="WYT2" s="332"/>
      <c r="WYU2" s="332"/>
      <c r="WYV2" s="332"/>
      <c r="WYW2" s="332"/>
      <c r="WYX2" s="332"/>
      <c r="WYY2" s="332"/>
      <c r="WYZ2" s="332"/>
      <c r="WZA2" s="331"/>
      <c r="WZB2" s="332"/>
      <c r="WZC2" s="332"/>
      <c r="WZD2" s="332"/>
      <c r="WZE2" s="332"/>
      <c r="WZF2" s="332"/>
      <c r="WZG2" s="332"/>
      <c r="WZH2" s="332"/>
      <c r="WZI2" s="332"/>
      <c r="WZJ2" s="332"/>
      <c r="WZK2" s="332"/>
      <c r="WZL2" s="332"/>
      <c r="WZM2" s="332"/>
      <c r="WZN2" s="332"/>
      <c r="WZO2" s="332"/>
      <c r="WZP2" s="332"/>
      <c r="WZQ2" s="331"/>
      <c r="WZR2" s="332"/>
      <c r="WZS2" s="332"/>
      <c r="WZT2" s="332"/>
      <c r="WZU2" s="332"/>
      <c r="WZV2" s="332"/>
      <c r="WZW2" s="332"/>
      <c r="WZX2" s="332"/>
      <c r="WZY2" s="332"/>
      <c r="WZZ2" s="332"/>
      <c r="XAA2" s="332"/>
      <c r="XAB2" s="332"/>
      <c r="XAC2" s="332"/>
      <c r="XAD2" s="332"/>
      <c r="XAE2" s="332"/>
      <c r="XAF2" s="332"/>
      <c r="XAG2" s="331"/>
      <c r="XAH2" s="332"/>
      <c r="XAI2" s="332"/>
      <c r="XAJ2" s="332"/>
      <c r="XAK2" s="332"/>
      <c r="XAL2" s="332"/>
      <c r="XAM2" s="332"/>
      <c r="XAN2" s="332"/>
      <c r="XAO2" s="332"/>
      <c r="XAP2" s="332"/>
      <c r="XAQ2" s="332"/>
      <c r="XAR2" s="332"/>
      <c r="XAS2" s="332"/>
      <c r="XAT2" s="332"/>
      <c r="XAU2" s="332"/>
      <c r="XAV2" s="332"/>
      <c r="XAW2" s="331"/>
      <c r="XAX2" s="332"/>
      <c r="XAY2" s="332"/>
      <c r="XAZ2" s="332"/>
      <c r="XBA2" s="332"/>
      <c r="XBB2" s="332"/>
      <c r="XBC2" s="332"/>
      <c r="XBD2" s="332"/>
      <c r="XBE2" s="332"/>
      <c r="XBF2" s="332"/>
      <c r="XBG2" s="332"/>
      <c r="XBH2" s="332"/>
      <c r="XBI2" s="332"/>
      <c r="XBJ2" s="332"/>
      <c r="XBK2" s="332"/>
      <c r="XBL2" s="332"/>
      <c r="XBM2" s="331"/>
      <c r="XBN2" s="332"/>
      <c r="XBO2" s="332"/>
      <c r="XBP2" s="332"/>
      <c r="XBQ2" s="332"/>
      <c r="XBR2" s="332"/>
      <c r="XBS2" s="332"/>
      <c r="XBT2" s="332"/>
      <c r="XBU2" s="332"/>
      <c r="XBV2" s="332"/>
      <c r="XBW2" s="332"/>
      <c r="XBX2" s="332"/>
      <c r="XBY2" s="332"/>
      <c r="XBZ2" s="332"/>
      <c r="XCA2" s="332"/>
      <c r="XCB2" s="332"/>
      <c r="XCC2" s="331"/>
      <c r="XCD2" s="332"/>
      <c r="XCE2" s="332"/>
      <c r="XCF2" s="332"/>
      <c r="XCG2" s="332"/>
      <c r="XCH2" s="332"/>
      <c r="XCI2" s="332"/>
      <c r="XCJ2" s="332"/>
      <c r="XCK2" s="332"/>
      <c r="XCL2" s="332"/>
      <c r="XCM2" s="332"/>
      <c r="XCN2" s="332"/>
      <c r="XCO2" s="332"/>
      <c r="XCP2" s="332"/>
      <c r="XCQ2" s="332"/>
      <c r="XCR2" s="332"/>
      <c r="XCS2" s="331"/>
      <c r="XCT2" s="332"/>
      <c r="XCU2" s="332"/>
      <c r="XCV2" s="332"/>
      <c r="XCW2" s="332"/>
      <c r="XCX2" s="332"/>
      <c r="XCY2" s="332"/>
      <c r="XCZ2" s="332"/>
      <c r="XDA2" s="332"/>
      <c r="XDB2" s="332"/>
      <c r="XDC2" s="332"/>
      <c r="XDD2" s="332"/>
      <c r="XDE2" s="332"/>
      <c r="XDF2" s="332"/>
      <c r="XDG2" s="332"/>
      <c r="XDH2" s="332"/>
      <c r="XDI2" s="331"/>
      <c r="XDJ2" s="332"/>
      <c r="XDK2" s="332"/>
      <c r="XDL2" s="332"/>
      <c r="XDM2" s="332"/>
      <c r="XDN2" s="332"/>
      <c r="XDO2" s="332"/>
      <c r="XDP2" s="332"/>
      <c r="XDQ2" s="332"/>
      <c r="XDR2" s="332"/>
      <c r="XDS2" s="332"/>
      <c r="XDT2" s="332"/>
      <c r="XDU2" s="332"/>
      <c r="XDV2" s="332"/>
      <c r="XDW2" s="332"/>
      <c r="XDX2" s="332"/>
      <c r="XDY2" s="331"/>
      <c r="XDZ2" s="332"/>
      <c r="XEA2" s="332"/>
      <c r="XEB2" s="332"/>
      <c r="XEC2" s="332"/>
      <c r="XED2" s="332"/>
      <c r="XEE2" s="332"/>
      <c r="XEF2" s="332"/>
      <c r="XEG2" s="332"/>
      <c r="XEH2" s="332"/>
      <c r="XEI2" s="332"/>
      <c r="XEJ2" s="332"/>
      <c r="XEK2" s="332"/>
      <c r="XEL2" s="332"/>
      <c r="XEM2" s="332"/>
      <c r="XEN2" s="332"/>
      <c r="XEO2" s="331"/>
      <c r="XEP2" s="332"/>
      <c r="XEQ2" s="332"/>
      <c r="XER2" s="332"/>
      <c r="XES2" s="332"/>
      <c r="XET2" s="332"/>
      <c r="XEU2" s="332"/>
      <c r="XEV2" s="332"/>
      <c r="XEW2" s="332"/>
      <c r="XEX2" s="332"/>
      <c r="XEY2" s="332"/>
      <c r="XEZ2" s="332"/>
      <c r="XFA2" s="332"/>
      <c r="XFB2" s="332"/>
      <c r="XFC2" s="332"/>
      <c r="XFD2" s="332"/>
    </row>
    <row r="3" spans="1:16384" x14ac:dyDescent="0.2">
      <c r="A3" s="331" t="s">
        <v>1005</v>
      </c>
      <c r="B3" s="332"/>
      <c r="C3" s="332"/>
      <c r="D3" s="332"/>
      <c r="E3" s="332"/>
      <c r="F3" s="332"/>
      <c r="G3" s="332"/>
      <c r="H3" s="332"/>
      <c r="I3" s="332"/>
      <c r="J3" s="332"/>
      <c r="K3" s="332"/>
      <c r="L3" s="332"/>
      <c r="M3" s="332"/>
      <c r="N3" s="332"/>
      <c r="O3" s="332"/>
      <c r="P3" s="332"/>
    </row>
    <row r="4" spans="1:16384" x14ac:dyDescent="0.2">
      <c r="A4" s="331" t="str">
        <f>'Rate Case Constants'!C15</f>
        <v>BASE YEAR FOR THE 12 MONTHS ENDED FEBRUARY 28, 2015</v>
      </c>
      <c r="B4" s="332"/>
      <c r="C4" s="332"/>
      <c r="D4" s="332"/>
      <c r="E4" s="332"/>
      <c r="F4" s="332"/>
      <c r="G4" s="332"/>
      <c r="H4" s="332"/>
      <c r="I4" s="332"/>
      <c r="J4" s="332"/>
      <c r="K4" s="332"/>
      <c r="L4" s="332"/>
      <c r="M4" s="332"/>
      <c r="N4" s="332"/>
      <c r="O4" s="332"/>
      <c r="P4" s="332"/>
    </row>
    <row r="5" spans="1:16384" x14ac:dyDescent="0.2">
      <c r="A5" s="154" t="s">
        <v>8</v>
      </c>
      <c r="P5" s="155" t="s">
        <v>80</v>
      </c>
    </row>
    <row r="6" spans="1:16384" x14ac:dyDescent="0.2">
      <c r="A6" s="154" t="str">
        <f>'Rate Case Constants'!$C$29</f>
        <v>TYPE OF FILING: __X__ ORIGINAL  _____ UPDATED  _____ REVISED</v>
      </c>
      <c r="P6" s="156" t="s">
        <v>1207</v>
      </c>
    </row>
    <row r="7" spans="1:16384" x14ac:dyDescent="0.2">
      <c r="A7" s="154" t="s">
        <v>9</v>
      </c>
      <c r="P7" s="156" t="str">
        <f>'Rate Case Constants'!$C$36</f>
        <v>WITNESS:   K. W. BLAKE</v>
      </c>
    </row>
    <row r="8" spans="1:16384" x14ac:dyDescent="0.2">
      <c r="A8" s="157" t="s">
        <v>4</v>
      </c>
      <c r="B8" s="157" t="s">
        <v>6</v>
      </c>
      <c r="C8" s="158"/>
      <c r="D8" s="159" t="s">
        <v>1</v>
      </c>
      <c r="E8" s="157" t="s">
        <v>1</v>
      </c>
      <c r="F8" s="157" t="s">
        <v>1</v>
      </c>
      <c r="G8" s="157" t="s">
        <v>1</v>
      </c>
      <c r="H8" s="157" t="s">
        <v>1</v>
      </c>
      <c r="I8" s="157" t="s">
        <v>1</v>
      </c>
      <c r="J8" s="157" t="s">
        <v>2</v>
      </c>
      <c r="K8" s="157" t="s">
        <v>2</v>
      </c>
      <c r="L8" s="157" t="s">
        <v>2</v>
      </c>
      <c r="M8" s="157" t="s">
        <v>2</v>
      </c>
      <c r="N8" s="157" t="s">
        <v>2</v>
      </c>
      <c r="O8" s="157" t="s">
        <v>2</v>
      </c>
      <c r="P8" s="158"/>
    </row>
    <row r="9" spans="1:16384" x14ac:dyDescent="0.2">
      <c r="A9" s="160" t="s">
        <v>5</v>
      </c>
      <c r="B9" s="160" t="s">
        <v>5</v>
      </c>
      <c r="C9" s="161" t="s">
        <v>7</v>
      </c>
      <c r="D9" s="162">
        <v>41699</v>
      </c>
      <c r="E9" s="162">
        <v>41730</v>
      </c>
      <c r="F9" s="162">
        <v>41760</v>
      </c>
      <c r="G9" s="162">
        <v>41791</v>
      </c>
      <c r="H9" s="162">
        <v>41821</v>
      </c>
      <c r="I9" s="162">
        <v>41852</v>
      </c>
      <c r="J9" s="162">
        <v>41883</v>
      </c>
      <c r="K9" s="162">
        <v>41913</v>
      </c>
      <c r="L9" s="162">
        <v>41944</v>
      </c>
      <c r="M9" s="162">
        <v>41974</v>
      </c>
      <c r="N9" s="162">
        <v>42005</v>
      </c>
      <c r="O9" s="162">
        <v>42036</v>
      </c>
      <c r="P9" s="163" t="s">
        <v>3</v>
      </c>
    </row>
    <row r="10" spans="1:16384" x14ac:dyDescent="0.2">
      <c r="A10" s="164"/>
      <c r="B10" s="164"/>
      <c r="D10" s="165"/>
      <c r="E10" s="165"/>
      <c r="F10" s="165"/>
      <c r="G10" s="165"/>
      <c r="H10" s="165"/>
      <c r="I10" s="165"/>
      <c r="J10" s="165"/>
      <c r="K10" s="165"/>
      <c r="L10" s="165"/>
      <c r="M10" s="165"/>
      <c r="N10" s="165"/>
      <c r="O10" s="165"/>
      <c r="P10" s="156"/>
    </row>
    <row r="11" spans="1:16384" x14ac:dyDescent="0.2">
      <c r="A11" s="164">
        <v>1</v>
      </c>
      <c r="B11" s="166" t="s">
        <v>173</v>
      </c>
      <c r="C11" s="167" t="s">
        <v>325</v>
      </c>
      <c r="D11" s="1">
        <f>SUMIFS('IS G'!E$8:E$364,'IS G'!$A$8:$A$364,'SCH C-2.2 B'!$B11)*1000</f>
        <v>2400830.84</v>
      </c>
      <c r="E11" s="1">
        <f>SUMIFS('IS G'!F$8:F$364,'IS G'!$A$8:$A$364,'SCH C-2.2 B'!$B11)*1000</f>
        <v>2411946</v>
      </c>
      <c r="F11" s="1">
        <f>SUMIFS('IS G'!G$8:G$364,'IS G'!$A$8:$A$364,'SCH C-2.2 B'!$B11)*1000</f>
        <v>2424196.0999999996</v>
      </c>
      <c r="G11" s="1">
        <f>SUMIFS('IS G'!H$8:H$364,'IS G'!$A$8:$A$364,'SCH C-2.2 B'!$B11)*1000</f>
        <v>2452891.15</v>
      </c>
      <c r="H11" s="1">
        <f>SUMIFS('IS G'!I$8:I$364,'IS G'!$A$8:$A$364,'SCH C-2.2 B'!$B11)*1000</f>
        <v>2485367.4</v>
      </c>
      <c r="I11" s="1">
        <f>SUMIFS('IS G'!J$8:J$364,'IS G'!$A$8:$A$364,'SCH C-2.2 B'!$B11)*1000</f>
        <v>2505711.2999999998</v>
      </c>
      <c r="J11" s="1">
        <f>SUMIFS('IS G'!K$8:K$364,'IS G'!$A$8:$A$364,'SCH C-2.2 B'!$B11)*1000</f>
        <v>2532642.9912448786</v>
      </c>
      <c r="K11" s="1">
        <f>SUMIFS('IS G'!L$8:L$364,'IS G'!$A$8:$A$364,'SCH C-2.2 B'!$B11)*1000</f>
        <v>2558699.2417197437</v>
      </c>
      <c r="L11" s="1">
        <f>SUMIFS('IS G'!M$8:M$364,'IS G'!$A$8:$A$364,'SCH C-2.2 B'!$B11)*1000</f>
        <v>2569886.4740386335</v>
      </c>
      <c r="M11" s="1">
        <f>SUMIFS('IS G'!N$8:N$364,'IS G'!$A$8:$A$364,'SCH C-2.2 B'!$B11)*1000</f>
        <v>2607208.0180309592</v>
      </c>
      <c r="N11" s="1">
        <f>SUMIFS('IS G'!O$8:O$364,'IS G'!$A$8:$A$364,'SCH C-2.2 B'!$B11)*1000</f>
        <v>2645475.3550454881</v>
      </c>
      <c r="O11" s="1">
        <f>SUMIFS('IS G'!P$8:P$364,'IS G'!$A$8:$A$364,'SCH C-2.2 B'!$B11)*1000</f>
        <v>2654543.775173516</v>
      </c>
      <c r="P11" s="168">
        <f>SUM(D11:O11)</f>
        <v>30249398.645253219</v>
      </c>
    </row>
    <row r="12" spans="1:16384" x14ac:dyDescent="0.2">
      <c r="A12" s="164">
        <f>A11+1</f>
        <v>2</v>
      </c>
      <c r="B12" s="164">
        <v>408.1</v>
      </c>
      <c r="C12" s="154" t="s">
        <v>11</v>
      </c>
      <c r="D12" s="1">
        <f>SUMIFS('IS G'!E$8:E$364,'IS G'!$A$8:$A$364,'SCH C-2.2 B'!$B12)*1000</f>
        <v>692079.87966281141</v>
      </c>
      <c r="E12" s="1">
        <f>SUMIFS('IS G'!F$8:F$364,'IS G'!$A$8:$A$364,'SCH C-2.2 B'!$B12)*1000</f>
        <v>656299.06231210788</v>
      </c>
      <c r="F12" s="1">
        <f>SUMIFS('IS G'!G$8:G$364,'IS G'!$A$8:$A$364,'SCH C-2.2 B'!$B12)*1000</f>
        <v>672127.46080086497</v>
      </c>
      <c r="G12" s="1">
        <f>SUMIFS('IS G'!H$8:H$364,'IS G'!$A$8:$A$364,'SCH C-2.2 B'!$B12)*1000</f>
        <v>679445.02297498728</v>
      </c>
      <c r="H12" s="1">
        <f>SUMIFS('IS G'!I$8:I$364,'IS G'!$A$8:$A$364,'SCH C-2.2 B'!$B12)*1000</f>
        <v>701135.2187547416</v>
      </c>
      <c r="I12" s="1">
        <f>SUMIFS('IS G'!J$8:J$364,'IS G'!$A$8:$A$364,'SCH C-2.2 B'!$B12)*1000</f>
        <v>685809.09103673859</v>
      </c>
      <c r="J12" s="1">
        <f>SUMIFS('IS G'!K$8:K$364,'IS G'!$A$8:$A$364,'SCH C-2.2 B'!$B12)*1000</f>
        <v>739178.35795212933</v>
      </c>
      <c r="K12" s="1">
        <f>SUMIFS('IS G'!L$8:L$364,'IS G'!$A$8:$A$364,'SCH C-2.2 B'!$B12)*1000</f>
        <v>722046.52692583809</v>
      </c>
      <c r="L12" s="1">
        <f>SUMIFS('IS G'!M$8:M$364,'IS G'!$A$8:$A$364,'SCH C-2.2 B'!$B12)*1000</f>
        <v>722908.98610652902</v>
      </c>
      <c r="M12" s="1">
        <f>SUMIFS('IS G'!N$8:N$364,'IS G'!$A$8:$A$364,'SCH C-2.2 B'!$B12)*1000</f>
        <v>783295.40255484404</v>
      </c>
      <c r="N12" s="1">
        <f>SUMIFS('IS G'!O$8:O$364,'IS G'!$A$8:$A$364,'SCH C-2.2 B'!$B12)*1000</f>
        <v>750238.86790085398</v>
      </c>
      <c r="O12" s="1">
        <f>SUMIFS('IS G'!P$8:P$364,'IS G'!$A$8:$A$364,'SCH C-2.2 B'!$B12)*1000</f>
        <v>750739.45609663893</v>
      </c>
      <c r="P12" s="168">
        <f t="shared" ref="P12:P75" si="0">SUM(D12:O12)</f>
        <v>8555303.3330790848</v>
      </c>
    </row>
    <row r="13" spans="1:16384" s="172" customFormat="1" x14ac:dyDescent="0.2">
      <c r="A13" s="169">
        <f>A12+1</f>
        <v>3</v>
      </c>
      <c r="B13" s="169">
        <v>411.8</v>
      </c>
      <c r="C13" s="170" t="s">
        <v>179</v>
      </c>
      <c r="D13" s="143">
        <f>SUMIFS('IS G'!E$8:E$364,'IS G'!$A$8:$A$364,'SCH C-2.2 B'!$B13)*1000</f>
        <v>0</v>
      </c>
      <c r="E13" s="143">
        <f>SUMIFS('IS G'!F$8:F$364,'IS G'!$A$8:$A$364,'SCH C-2.2 B'!$B13)*1000</f>
        <v>0</v>
      </c>
      <c r="F13" s="143">
        <f>SUMIFS('IS G'!G$8:G$364,'IS G'!$A$8:$A$364,'SCH C-2.2 B'!$B13)*1000</f>
        <v>0</v>
      </c>
      <c r="G13" s="143">
        <f>SUMIFS('IS G'!H$8:H$364,'IS G'!$A$8:$A$364,'SCH C-2.2 B'!$B13)*1000</f>
        <v>0</v>
      </c>
      <c r="H13" s="143">
        <f>SUMIFS('IS G'!I$8:I$364,'IS G'!$A$8:$A$364,'SCH C-2.2 B'!$B13)*1000</f>
        <v>0</v>
      </c>
      <c r="I13" s="143">
        <f>SUMIFS('IS G'!J$8:J$364,'IS G'!$A$8:$A$364,'SCH C-2.2 B'!$B13)*1000</f>
        <v>0</v>
      </c>
      <c r="J13" s="143">
        <f>SUMIFS('IS G'!K$8:K$364,'IS G'!$A$8:$A$364,'SCH C-2.2 B'!$B13)*1000</f>
        <v>0</v>
      </c>
      <c r="K13" s="143">
        <f>SUMIFS('IS G'!L$8:L$364,'IS G'!$A$8:$A$364,'SCH C-2.2 B'!$B13)*1000</f>
        <v>0</v>
      </c>
      <c r="L13" s="143">
        <f>SUMIFS('IS G'!M$8:M$364,'IS G'!$A$8:$A$364,'SCH C-2.2 B'!$B13)*1000</f>
        <v>0</v>
      </c>
      <c r="M13" s="143">
        <f>SUMIFS('IS G'!N$8:N$364,'IS G'!$A$8:$A$364,'SCH C-2.2 B'!$B13)*1000</f>
        <v>0</v>
      </c>
      <c r="N13" s="143">
        <f>SUMIFS('IS G'!O$8:O$364,'IS G'!$A$8:$A$364,'SCH C-2.2 B'!$B13)*1000</f>
        <v>0</v>
      </c>
      <c r="O13" s="143">
        <f>SUMIFS('IS G'!P$8:P$364,'IS G'!$A$8:$A$364,'SCH C-2.2 B'!$B13)*1000</f>
        <v>0</v>
      </c>
      <c r="P13" s="171">
        <f t="shared" si="0"/>
        <v>0</v>
      </c>
    </row>
    <row r="14" spans="1:16384" x14ac:dyDescent="0.2">
      <c r="A14" s="164">
        <f t="shared" ref="A14:A75" si="1">A13+1</f>
        <v>4</v>
      </c>
      <c r="B14" s="164">
        <v>480</v>
      </c>
      <c r="C14" s="154" t="s">
        <v>12</v>
      </c>
      <c r="D14" s="1">
        <f>SUMIFS('Gas Revenue'!E$6:E$135,'Gas Revenue'!$A$6:$A$135,'SCH C-2.2 B'!$B14)*-1000</f>
        <v>-25769433.580000002</v>
      </c>
      <c r="E14" s="1">
        <f>SUMIFS('Gas Revenue'!F$6:F$135,'Gas Revenue'!$A$6:$A$135,'SCH C-2.2 B'!$B14)*-1000</f>
        <v>-13105715.02</v>
      </c>
      <c r="F14" s="1">
        <f>SUMIFS('Gas Revenue'!G$6:G$135,'Gas Revenue'!$A$6:$A$135,'SCH C-2.2 B'!$B14)*-1000</f>
        <v>-10305768.99</v>
      </c>
      <c r="G14" s="1">
        <f>SUMIFS('Gas Revenue'!H$6:H$135,'Gas Revenue'!$A$6:$A$135,'SCH C-2.2 B'!$B14)*-1000</f>
        <v>-8173721.3599999994</v>
      </c>
      <c r="H14" s="1">
        <f>SUMIFS('Gas Revenue'!I$6:I$135,'Gas Revenue'!$A$6:$A$135,'SCH C-2.2 B'!$B14)*-1000</f>
        <v>-7517947.9000000004</v>
      </c>
      <c r="I14" s="1">
        <f>SUMIFS('Gas Revenue'!J$6:J$135,'Gas Revenue'!$A$6:$A$135,'SCH C-2.2 B'!$B14)*-1000</f>
        <v>-8337764.8499999996</v>
      </c>
      <c r="J14" s="1">
        <f>SUMIFS('Gas Revenue'!K$6:K$135,'Gas Revenue'!$A$6:$A$135,'SCH C-2.2 B'!$B14)*-1000</f>
        <v>-8552379.8512701187</v>
      </c>
      <c r="K14" s="1">
        <f>SUMIFS('Gas Revenue'!L$6:L$135,'Gas Revenue'!$A$6:$A$135,'SCH C-2.2 B'!$B14)*-1000</f>
        <v>-11514276.085751601</v>
      </c>
      <c r="L14" s="1">
        <f>SUMIFS('Gas Revenue'!M$6:M$135,'Gas Revenue'!$A$6:$A$135,'SCH C-2.2 B'!$B14)*-1000</f>
        <v>-19927425.7939074</v>
      </c>
      <c r="M14" s="1">
        <f>SUMIFS('Gas Revenue'!N$6:N$135,'Gas Revenue'!$A$6:$A$135,'SCH C-2.2 B'!$B14)*-1000</f>
        <v>-33218319.2058805</v>
      </c>
      <c r="N14" s="1">
        <f>SUMIFS('Gas Revenue'!O$6:O$135,'Gas Revenue'!$A$6:$A$135,'SCH C-2.2 B'!$B14)*-1000</f>
        <v>-38057580.000787295</v>
      </c>
      <c r="O14" s="1">
        <f>SUMIFS('Gas Revenue'!P$6:P$135,'Gas Revenue'!$A$6:$A$135,'SCH C-2.2 B'!$B14)*-1000</f>
        <v>-33921026.983643003</v>
      </c>
      <c r="P14" s="168">
        <f t="shared" si="0"/>
        <v>-218401359.6212399</v>
      </c>
    </row>
    <row r="15" spans="1:16384" x14ac:dyDescent="0.2">
      <c r="A15" s="164">
        <f t="shared" si="1"/>
        <v>5</v>
      </c>
      <c r="B15" s="164">
        <v>481.1</v>
      </c>
      <c r="C15" s="167" t="s">
        <v>136</v>
      </c>
      <c r="D15" s="1">
        <f>SUMIFS('Gas Revenue'!E$6:E$135,'Gas Revenue'!$A$6:$A$135,'SCH C-2.2 B'!$B15)*-1000</f>
        <v>-9895974.4499999993</v>
      </c>
      <c r="E15" s="1">
        <f>SUMIFS('Gas Revenue'!F$6:F$135,'Gas Revenue'!$A$6:$A$135,'SCH C-2.2 B'!$B15)*-1000</f>
        <v>-5129216.8299999908</v>
      </c>
      <c r="F15" s="1">
        <f>SUMIFS('Gas Revenue'!G$6:G$135,'Gas Revenue'!$A$6:$A$135,'SCH C-2.2 B'!$B15)*-1000</f>
        <v>-3440284.21</v>
      </c>
      <c r="G15" s="1">
        <f>SUMIFS('Gas Revenue'!H$6:H$135,'Gas Revenue'!$A$6:$A$135,'SCH C-2.2 B'!$B15)*-1000</f>
        <v>-3196076.58</v>
      </c>
      <c r="H15" s="1">
        <f>SUMIFS('Gas Revenue'!I$6:I$135,'Gas Revenue'!$A$6:$A$135,'SCH C-2.2 B'!$B15)*-1000</f>
        <v>-3278749.32</v>
      </c>
      <c r="I15" s="1">
        <f>SUMIFS('Gas Revenue'!J$6:J$135,'Gas Revenue'!$A$6:$A$135,'SCH C-2.2 B'!$B15)*-1000</f>
        <v>-3418182.66</v>
      </c>
      <c r="J15" s="1">
        <f>SUMIFS('Gas Revenue'!K$6:K$135,'Gas Revenue'!$A$6:$A$135,'SCH C-2.2 B'!$B15)*-1000</f>
        <v>-2773111.3525303397</v>
      </c>
      <c r="K15" s="1">
        <f>SUMIFS('Gas Revenue'!L$6:L$135,'Gas Revenue'!$A$6:$A$135,'SCH C-2.2 B'!$B15)*-1000</f>
        <v>-4170202.6394979702</v>
      </c>
      <c r="L15" s="1">
        <f>SUMIFS('Gas Revenue'!M$6:M$135,'Gas Revenue'!$A$6:$A$135,'SCH C-2.2 B'!$B15)*-1000</f>
        <v>-7424903.99786181</v>
      </c>
      <c r="M15" s="1">
        <f>SUMIFS('Gas Revenue'!N$6:N$135,'Gas Revenue'!$A$6:$A$135,'SCH C-2.2 B'!$B15)*-1000</f>
        <v>-12663871.777648101</v>
      </c>
      <c r="N15" s="1">
        <f>SUMIFS('Gas Revenue'!O$6:O$135,'Gas Revenue'!$A$6:$A$135,'SCH C-2.2 B'!$B15)*-1000</f>
        <v>-14748064.4406108</v>
      </c>
      <c r="O15" s="1">
        <f>SUMIFS('Gas Revenue'!P$6:P$135,'Gas Revenue'!$A$6:$A$135,'SCH C-2.2 B'!$B15)*-1000</f>
        <v>-12732965.7316243</v>
      </c>
      <c r="P15" s="168">
        <f t="shared" si="0"/>
        <v>-82871603.989773318</v>
      </c>
    </row>
    <row r="16" spans="1:16384" x14ac:dyDescent="0.2">
      <c r="A16" s="164">
        <f t="shared" si="1"/>
        <v>6</v>
      </c>
      <c r="B16" s="164">
        <v>481.2</v>
      </c>
      <c r="C16" s="167" t="s">
        <v>137</v>
      </c>
      <c r="D16" s="1">
        <f>SUMIFS('Gas Revenue'!E$6:E$135,'Gas Revenue'!$A$6:$A$135,'SCH C-2.2 B'!$B16)*-1000</f>
        <v>-940111.05999999994</v>
      </c>
      <c r="E16" s="1">
        <f>SUMIFS('Gas Revenue'!F$6:F$135,'Gas Revenue'!$A$6:$A$135,'SCH C-2.2 B'!$B16)*-1000</f>
        <v>-568391.42000000004</v>
      </c>
      <c r="F16" s="1">
        <f>SUMIFS('Gas Revenue'!G$6:G$135,'Gas Revenue'!$A$6:$A$135,'SCH C-2.2 B'!$B16)*-1000</f>
        <v>-659847.13</v>
      </c>
      <c r="G16" s="1">
        <f>SUMIFS('Gas Revenue'!H$6:H$135,'Gas Revenue'!$A$6:$A$135,'SCH C-2.2 B'!$B16)*-1000</f>
        <v>-837012.78</v>
      </c>
      <c r="H16" s="1">
        <f>SUMIFS('Gas Revenue'!I$6:I$135,'Gas Revenue'!$A$6:$A$135,'SCH C-2.2 B'!$B16)*-1000</f>
        <v>-894807.929999999</v>
      </c>
      <c r="I16" s="1">
        <f>SUMIFS('Gas Revenue'!J$6:J$135,'Gas Revenue'!$A$6:$A$135,'SCH C-2.2 B'!$B16)*-1000</f>
        <v>-964708.82</v>
      </c>
      <c r="J16" s="1">
        <f>SUMIFS('Gas Revenue'!K$6:K$135,'Gas Revenue'!$A$6:$A$135,'SCH C-2.2 B'!$B16)*-1000</f>
        <v>-542572.22936594905</v>
      </c>
      <c r="K16" s="1">
        <f>SUMIFS('Gas Revenue'!L$6:L$135,'Gas Revenue'!$A$6:$A$135,'SCH C-2.2 B'!$B16)*-1000</f>
        <v>-757598.52026855294</v>
      </c>
      <c r="L16" s="1">
        <f>SUMIFS('Gas Revenue'!M$6:M$135,'Gas Revenue'!$A$6:$A$135,'SCH C-2.2 B'!$B16)*-1000</f>
        <v>-998867.35821403505</v>
      </c>
      <c r="M16" s="1">
        <f>SUMIFS('Gas Revenue'!N$6:N$135,'Gas Revenue'!$A$6:$A$135,'SCH C-2.2 B'!$B16)*-1000</f>
        <v>-1320449.9989983998</v>
      </c>
      <c r="N16" s="1">
        <f>SUMIFS('Gas Revenue'!O$6:O$135,'Gas Revenue'!$A$6:$A$135,'SCH C-2.2 B'!$B16)*-1000</f>
        <v>-1403505.1548597901</v>
      </c>
      <c r="O16" s="1">
        <f>SUMIFS('Gas Revenue'!P$6:P$135,'Gas Revenue'!$A$6:$A$135,'SCH C-2.2 B'!$B16)*-1000</f>
        <v>-1282105.9611401099</v>
      </c>
      <c r="P16" s="168">
        <f t="shared" si="0"/>
        <v>-11169978.362846835</v>
      </c>
    </row>
    <row r="17" spans="1:16" x14ac:dyDescent="0.2">
      <c r="A17" s="164">
        <f>A16+1</f>
        <v>7</v>
      </c>
      <c r="B17" s="164">
        <v>482</v>
      </c>
      <c r="C17" s="154" t="s">
        <v>45</v>
      </c>
      <c r="D17" s="1">
        <f>SUMIFS('Gas Revenue'!E$6:E$135,'Gas Revenue'!$A$6:$A$135,'SCH C-2.2 B'!$B17)*-1000</f>
        <v>-1530685.38</v>
      </c>
      <c r="E17" s="1">
        <f>SUMIFS('Gas Revenue'!F$6:F$135,'Gas Revenue'!$A$6:$A$135,'SCH C-2.2 B'!$B17)*-1000</f>
        <v>-672985.88</v>
      </c>
      <c r="F17" s="1">
        <f>SUMIFS('Gas Revenue'!G$6:G$135,'Gas Revenue'!$A$6:$A$135,'SCH C-2.2 B'!$B17)*-1000</f>
        <v>-308287.84999999998</v>
      </c>
      <c r="G17" s="1">
        <f>SUMIFS('Gas Revenue'!H$6:H$135,'Gas Revenue'!$A$6:$A$135,'SCH C-2.2 B'!$B17)*-1000</f>
        <v>-430873.49999999901</v>
      </c>
      <c r="H17" s="1">
        <f>SUMIFS('Gas Revenue'!I$6:I$135,'Gas Revenue'!$A$6:$A$135,'SCH C-2.2 B'!$B17)*-1000</f>
        <v>-387267.48</v>
      </c>
      <c r="I17" s="1">
        <f>SUMIFS('Gas Revenue'!J$6:J$135,'Gas Revenue'!$A$6:$A$135,'SCH C-2.2 B'!$B17)*-1000</f>
        <v>-324835.049999999</v>
      </c>
      <c r="J17" s="1">
        <f>SUMIFS('Gas Revenue'!K$6:K$135,'Gas Revenue'!$A$6:$A$135,'SCH C-2.2 B'!$B17)*-1000</f>
        <v>-358884.54260126501</v>
      </c>
      <c r="K17" s="1">
        <f>SUMIFS('Gas Revenue'!L$6:L$135,'Gas Revenue'!$A$6:$A$135,'SCH C-2.2 B'!$B17)*-1000</f>
        <v>-584347.16608532902</v>
      </c>
      <c r="L17" s="1">
        <f>SUMIFS('Gas Revenue'!M$6:M$135,'Gas Revenue'!$A$6:$A$135,'SCH C-2.2 B'!$B17)*-1000</f>
        <v>-1113959.7146911798</v>
      </c>
      <c r="M17" s="1">
        <f>SUMIFS('Gas Revenue'!N$6:N$135,'Gas Revenue'!$A$6:$A$135,'SCH C-2.2 B'!$B17)*-1000</f>
        <v>-1961319.9380840599</v>
      </c>
      <c r="N17" s="1">
        <f>SUMIFS('Gas Revenue'!O$6:O$135,'Gas Revenue'!$A$6:$A$135,'SCH C-2.2 B'!$B17)*-1000</f>
        <v>-2309480.0159061002</v>
      </c>
      <c r="O17" s="1">
        <f>SUMIFS('Gas Revenue'!P$6:P$135,'Gas Revenue'!$A$6:$A$135,'SCH C-2.2 B'!$B17)*-1000</f>
        <v>-1979095.42135105</v>
      </c>
      <c r="P17" s="168">
        <f t="shared" si="0"/>
        <v>-11962021.938718982</v>
      </c>
    </row>
    <row r="18" spans="1:16" x14ac:dyDescent="0.2">
      <c r="A18" s="164">
        <f t="shared" si="1"/>
        <v>8</v>
      </c>
      <c r="B18" s="164" t="s">
        <v>1093</v>
      </c>
      <c r="C18" s="154" t="s">
        <v>13</v>
      </c>
      <c r="D18" s="1">
        <f>SUMIFS('Gas Revenue'!E$6:E$135,'Gas Revenue'!$A$6:$A$135,'SCH C-2.2 B'!$B18)*-1000</f>
        <v>-503410.11</v>
      </c>
      <c r="E18" s="1">
        <f>SUMIFS('Gas Revenue'!F$6:F$135,'Gas Revenue'!$A$6:$A$135,'SCH C-2.2 B'!$B18)*-1000</f>
        <v>-695946.89999999898</v>
      </c>
      <c r="F18" s="1">
        <f>SUMIFS('Gas Revenue'!G$6:G$135,'Gas Revenue'!$A$6:$A$135,'SCH C-2.2 B'!$B18)*-1000</f>
        <v>-625822.0199999999</v>
      </c>
      <c r="G18" s="1">
        <f>SUMIFS('Gas Revenue'!H$6:H$135,'Gas Revenue'!$A$6:$A$135,'SCH C-2.2 B'!$B18)*-1000</f>
        <v>-581499.19999999995</v>
      </c>
      <c r="H18" s="1">
        <f>SUMIFS('Gas Revenue'!I$6:I$135,'Gas Revenue'!$A$6:$A$135,'SCH C-2.2 B'!$B18)*-1000</f>
        <v>-665714.44999999902</v>
      </c>
      <c r="I18" s="1">
        <f>SUMIFS('Gas Revenue'!J$6:J$135,'Gas Revenue'!$A$6:$A$135,'SCH C-2.2 B'!$B18)*-1000</f>
        <v>-652046</v>
      </c>
      <c r="J18" s="1">
        <f>SUMIFS('Gas Revenue'!K$6:K$135,'Gas Revenue'!$A$6:$A$135,'SCH C-2.2 B'!$B18)*-1000</f>
        <v>-564240.92247290001</v>
      </c>
      <c r="K18" s="1">
        <f>SUMIFS('Gas Revenue'!L$6:L$135,'Gas Revenue'!$A$6:$A$135,'SCH C-2.2 B'!$B18)*-1000</f>
        <v>-539261.11786485102</v>
      </c>
      <c r="L18" s="1">
        <f>SUMIFS('Gas Revenue'!M$6:M$135,'Gas Revenue'!$A$6:$A$135,'SCH C-2.2 B'!$B18)*-1000</f>
        <v>-531240.982062125</v>
      </c>
      <c r="M18" s="1">
        <f>SUMIFS('Gas Revenue'!N$6:N$135,'Gas Revenue'!$A$6:$A$135,'SCH C-2.2 B'!$B18)*-1000</f>
        <v>-630807.90462976496</v>
      </c>
      <c r="N18" s="1">
        <f>SUMIFS('Gas Revenue'!O$6:O$135,'Gas Revenue'!$A$6:$A$135,'SCH C-2.2 B'!$B18)*-1000</f>
        <v>-588647.06730385206</v>
      </c>
      <c r="O18" s="1">
        <f>SUMIFS('Gas Revenue'!P$6:P$135,'Gas Revenue'!$A$6:$A$135,'SCH C-2.2 B'!$B18)*-1000</f>
        <v>-597058.60408562899</v>
      </c>
      <c r="P18" s="168">
        <f t="shared" si="0"/>
        <v>-7175695.2784191193</v>
      </c>
    </row>
    <row r="19" spans="1:16" x14ac:dyDescent="0.2">
      <c r="A19" s="164">
        <f>A18+1</f>
        <v>9</v>
      </c>
      <c r="B19" s="164">
        <v>487</v>
      </c>
      <c r="C19" s="154" t="s">
        <v>14</v>
      </c>
      <c r="D19" s="1">
        <f>SUMIFS('Gas Revenue'!E$6:E$135,'Gas Revenue'!$A$6:$A$135,'SCH C-2.2 B'!$B19)*-1000</f>
        <v>-180358.96</v>
      </c>
      <c r="E19" s="1">
        <f>SUMIFS('Gas Revenue'!F$6:F$135,'Gas Revenue'!$A$6:$A$135,'SCH C-2.2 B'!$B19)*-1000</f>
        <v>-126853.06</v>
      </c>
      <c r="F19" s="1">
        <f>SUMIFS('Gas Revenue'!G$6:G$135,'Gas Revenue'!$A$6:$A$135,'SCH C-2.2 B'!$B19)*-1000</f>
        <v>-66147.789999999994</v>
      </c>
      <c r="G19" s="1">
        <f>SUMIFS('Gas Revenue'!H$6:H$135,'Gas Revenue'!$A$6:$A$135,'SCH C-2.2 B'!$B19)*-1000</f>
        <v>-52210.87</v>
      </c>
      <c r="H19" s="1">
        <f>SUMIFS('Gas Revenue'!I$6:I$135,'Gas Revenue'!$A$6:$A$135,'SCH C-2.2 B'!$B19)*-1000</f>
        <v>-60719.87</v>
      </c>
      <c r="I19" s="1">
        <f>SUMIFS('Gas Revenue'!J$6:J$135,'Gas Revenue'!$A$6:$A$135,'SCH C-2.2 B'!$B19)*-1000</f>
        <v>-57030.22</v>
      </c>
      <c r="J19" s="1">
        <f>SUMIFS('Gas Revenue'!K$6:K$135,'Gas Revenue'!$A$6:$A$135,'SCH C-2.2 B'!$B19)*-1000</f>
        <v>-116756.12</v>
      </c>
      <c r="K19" s="1">
        <f>SUMIFS('Gas Revenue'!L$6:L$135,'Gas Revenue'!$A$6:$A$135,'SCH C-2.2 B'!$B19)*-1000</f>
        <v>-116756.12</v>
      </c>
      <c r="L19" s="1">
        <f>SUMIFS('Gas Revenue'!M$6:M$135,'Gas Revenue'!$A$6:$A$135,'SCH C-2.2 B'!$B19)*-1000</f>
        <v>-116756.12</v>
      </c>
      <c r="M19" s="1">
        <f>SUMIFS('Gas Revenue'!N$6:N$135,'Gas Revenue'!$A$6:$A$135,'SCH C-2.2 B'!$B19)*-1000</f>
        <v>-116756.12</v>
      </c>
      <c r="N19" s="1">
        <f>SUMIFS('Gas Revenue'!O$6:O$135,'Gas Revenue'!$A$6:$A$135,'SCH C-2.2 B'!$B19)*-1000</f>
        <v>-102897.335555556</v>
      </c>
      <c r="O19" s="1">
        <f>SUMIFS('Gas Revenue'!P$6:P$135,'Gas Revenue'!$A$6:$A$135,'SCH C-2.2 B'!$B19)*-1000</f>
        <v>-102897.335555556</v>
      </c>
      <c r="P19" s="168">
        <f t="shared" si="0"/>
        <v>-1216139.921111112</v>
      </c>
    </row>
    <row r="20" spans="1:16" x14ac:dyDescent="0.2">
      <c r="A20" s="164">
        <f t="shared" si="1"/>
        <v>10</v>
      </c>
      <c r="B20" s="164">
        <v>488</v>
      </c>
      <c r="C20" s="154" t="s">
        <v>941</v>
      </c>
      <c r="D20" s="1">
        <f>SUMIFS('Gas Revenue'!E$6:E$135,'Gas Revenue'!$A$6:$A$135,'SCH C-2.2 B'!$B20)*-1000</f>
        <v>-11743.230000000001</v>
      </c>
      <c r="E20" s="1">
        <f>SUMIFS('Gas Revenue'!F$6:F$135,'Gas Revenue'!$A$6:$A$135,'SCH C-2.2 B'!$B20)*-1000</f>
        <v>-14036.91</v>
      </c>
      <c r="F20" s="1">
        <f>SUMIFS('Gas Revenue'!G$6:G$135,'Gas Revenue'!$A$6:$A$135,'SCH C-2.2 B'!$B20)*-1000</f>
        <v>-12760.08</v>
      </c>
      <c r="G20" s="1">
        <f>SUMIFS('Gas Revenue'!H$6:H$135,'Gas Revenue'!$A$6:$A$135,'SCH C-2.2 B'!$B20)*-1000</f>
        <v>-7269.4</v>
      </c>
      <c r="H20" s="1">
        <f>SUMIFS('Gas Revenue'!I$6:I$135,'Gas Revenue'!$A$6:$A$135,'SCH C-2.2 B'!$B20)*-1000</f>
        <v>-4069.9300000000003</v>
      </c>
      <c r="I20" s="1">
        <f>SUMIFS('Gas Revenue'!J$6:J$135,'Gas Revenue'!$A$6:$A$135,'SCH C-2.2 B'!$B20)*-1000</f>
        <v>-3401.59</v>
      </c>
      <c r="J20" s="1">
        <f>SUMIFS('Gas Revenue'!K$6:K$135,'Gas Revenue'!$A$6:$A$135,'SCH C-2.2 B'!$B20)*-1000</f>
        <v>-7368.61333333333</v>
      </c>
      <c r="K20" s="1">
        <f>SUMIFS('Gas Revenue'!L$6:L$135,'Gas Revenue'!$A$6:$A$135,'SCH C-2.2 B'!$B20)*-1000</f>
        <v>-7368.61333333333</v>
      </c>
      <c r="L20" s="1">
        <f>SUMIFS('Gas Revenue'!M$6:M$135,'Gas Revenue'!$A$6:$A$135,'SCH C-2.2 B'!$B20)*-1000</f>
        <v>-7368.61333333333</v>
      </c>
      <c r="M20" s="1">
        <f>SUMIFS('Gas Revenue'!N$6:N$135,'Gas Revenue'!$A$6:$A$135,'SCH C-2.2 B'!$B20)*-1000</f>
        <v>-7368.61333333333</v>
      </c>
      <c r="N20" s="1">
        <f>SUMIFS('Gas Revenue'!O$6:O$135,'Gas Revenue'!$A$6:$A$135,'SCH C-2.2 B'!$B20)*-1000</f>
        <v>-7592.7677777777699</v>
      </c>
      <c r="O20" s="1">
        <f>SUMIFS('Gas Revenue'!P$6:P$135,'Gas Revenue'!$A$6:$A$135,'SCH C-2.2 B'!$B20)*-1000</f>
        <v>-7592.7677777777699</v>
      </c>
      <c r="P20" s="168">
        <f t="shared" si="0"/>
        <v>-97941.128888888852</v>
      </c>
    </row>
    <row r="21" spans="1:16" x14ac:dyDescent="0.2">
      <c r="A21" s="164">
        <f t="shared" si="1"/>
        <v>11</v>
      </c>
      <c r="B21" s="164" t="s">
        <v>913</v>
      </c>
      <c r="C21" s="154" t="s">
        <v>914</v>
      </c>
      <c r="D21" s="1">
        <f>SUMIFS('Gas Revenue'!E$6:E$135,'Gas Revenue'!$A$6:$A$135,'SCH C-2.2 B'!$B21)*-1000</f>
        <v>-767378.09999999986</v>
      </c>
      <c r="E21" s="1">
        <f>SUMIFS('Gas Revenue'!F$6:F$135,'Gas Revenue'!$A$6:$A$135,'SCH C-2.2 B'!$B21)*-1000</f>
        <v>-635150.83999999904</v>
      </c>
      <c r="F21" s="1">
        <f>SUMIFS('Gas Revenue'!G$6:G$135,'Gas Revenue'!$A$6:$A$135,'SCH C-2.2 B'!$B21)*-1000</f>
        <v>-523108.70999999996</v>
      </c>
      <c r="G21" s="1">
        <f>SUMIFS('Gas Revenue'!H$6:H$135,'Gas Revenue'!$A$6:$A$135,'SCH C-2.2 B'!$B21)*-1000</f>
        <v>-493582.99999999994</v>
      </c>
      <c r="H21" s="1">
        <f>SUMIFS('Gas Revenue'!I$6:I$135,'Gas Revenue'!$A$6:$A$135,'SCH C-2.2 B'!$B21)*-1000</f>
        <v>-472012.38999999996</v>
      </c>
      <c r="I21" s="1">
        <f>SUMIFS('Gas Revenue'!J$6:J$135,'Gas Revenue'!$A$6:$A$135,'SCH C-2.2 B'!$B21)*-1000</f>
        <v>-491174.21</v>
      </c>
      <c r="J21" s="1">
        <f>SUMIFS('Gas Revenue'!K$6:K$135,'Gas Revenue'!$A$6:$A$135,'SCH C-2.2 B'!$B21)*-1000</f>
        <v>-567189.30949978158</v>
      </c>
      <c r="K21" s="1">
        <f>SUMIFS('Gas Revenue'!L$6:L$135,'Gas Revenue'!$A$6:$A$135,'SCH C-2.2 B'!$B21)*-1000</f>
        <v>-644642.05584260798</v>
      </c>
      <c r="L21" s="1">
        <f>SUMIFS('Gas Revenue'!M$6:M$135,'Gas Revenue'!$A$6:$A$135,'SCH C-2.2 B'!$B21)*-1000</f>
        <v>-760367.42042476695</v>
      </c>
      <c r="M21" s="1">
        <f>SUMIFS('Gas Revenue'!N$6:N$135,'Gas Revenue'!$A$6:$A$135,'SCH C-2.2 B'!$B21)*-1000</f>
        <v>-931206.95791669993</v>
      </c>
      <c r="N21" s="1">
        <f>SUMIFS('Gas Revenue'!O$6:O$135,'Gas Revenue'!$A$6:$A$135,'SCH C-2.2 B'!$B21)*-1000</f>
        <v>-759880.46539153589</v>
      </c>
      <c r="O21" s="1">
        <f>SUMIFS('Gas Revenue'!P$6:P$135,'Gas Revenue'!$A$6:$A$135,'SCH C-2.2 B'!$B21)*-1000</f>
        <v>-627451.91372267192</v>
      </c>
      <c r="P21" s="168">
        <f t="shared" si="0"/>
        <v>-7673145.3727980638</v>
      </c>
    </row>
    <row r="22" spans="1:16" x14ac:dyDescent="0.2">
      <c r="A22" s="164">
        <f t="shared" si="1"/>
        <v>12</v>
      </c>
      <c r="B22" s="164">
        <v>493</v>
      </c>
      <c r="C22" s="154" t="s">
        <v>915</v>
      </c>
      <c r="D22" s="1">
        <f>SUMIFS('Gas Revenue'!E$6:E$135,'Gas Revenue'!$A$6:$A$135,'SCH C-2.2 B'!$B22)*-1000</f>
        <v>-31996.44</v>
      </c>
      <c r="E22" s="1">
        <f>SUMIFS('Gas Revenue'!F$6:F$135,'Gas Revenue'!$A$6:$A$135,'SCH C-2.2 B'!$B22)*-1000</f>
        <v>-32045.09</v>
      </c>
      <c r="F22" s="1">
        <f>SUMIFS('Gas Revenue'!G$6:G$135,'Gas Revenue'!$A$6:$A$135,'SCH C-2.2 B'!$B22)*-1000</f>
        <v>-32714.68</v>
      </c>
      <c r="G22" s="1">
        <f>SUMIFS('Gas Revenue'!H$6:H$135,'Gas Revenue'!$A$6:$A$135,'SCH C-2.2 B'!$B22)*-1000</f>
        <v>-32697.090000000004</v>
      </c>
      <c r="H22" s="1">
        <f>SUMIFS('Gas Revenue'!I$6:I$135,'Gas Revenue'!$A$6:$A$135,'SCH C-2.2 B'!$B22)*-1000</f>
        <v>-32694.720000000005</v>
      </c>
      <c r="I22" s="1">
        <f>SUMIFS('Gas Revenue'!J$6:J$135,'Gas Revenue'!$A$6:$A$135,'SCH C-2.2 B'!$B22)*-1000</f>
        <v>-32693.24</v>
      </c>
      <c r="J22" s="1">
        <f>SUMIFS('Gas Revenue'!K$6:K$135,'Gas Revenue'!$A$6:$A$135,'SCH C-2.2 B'!$B22)*-1000</f>
        <v>-22299.348200000004</v>
      </c>
      <c r="K22" s="1">
        <f>SUMIFS('Gas Revenue'!L$6:L$135,'Gas Revenue'!$A$6:$A$135,'SCH C-2.2 B'!$B22)*-1000</f>
        <v>-22299.348200000004</v>
      </c>
      <c r="L22" s="1">
        <f>SUMIFS('Gas Revenue'!M$6:M$135,'Gas Revenue'!$A$6:$A$135,'SCH C-2.2 B'!$B22)*-1000</f>
        <v>-22299.348200000004</v>
      </c>
      <c r="M22" s="1">
        <f>SUMIFS('Gas Revenue'!N$6:N$135,'Gas Revenue'!$A$6:$A$135,'SCH C-2.2 B'!$B22)*-1000</f>
        <v>-22299.348200000004</v>
      </c>
      <c r="N22" s="1">
        <f>SUMIFS('Gas Revenue'!O$6:O$135,'Gas Revenue'!$A$6:$A$135,'SCH C-2.2 B'!$B22)*-1000</f>
        <v>-17819.845399999998</v>
      </c>
      <c r="O22" s="1">
        <f>SUMIFS('Gas Revenue'!P$6:P$135,'Gas Revenue'!$A$6:$A$135,'SCH C-2.2 B'!$B22)*-1000</f>
        <v>-17819.845399999998</v>
      </c>
      <c r="P22" s="168">
        <f t="shared" si="0"/>
        <v>-319678.34359999996</v>
      </c>
    </row>
    <row r="23" spans="1:16" x14ac:dyDescent="0.2">
      <c r="A23" s="164">
        <f t="shared" si="1"/>
        <v>13</v>
      </c>
      <c r="B23" s="164">
        <v>495</v>
      </c>
      <c r="C23" s="154" t="s">
        <v>916</v>
      </c>
      <c r="D23" s="1">
        <f>SUMIFS('Gas Revenue'!E$6:E$135,'Gas Revenue'!$A$6:$A$135,'SCH C-2.2 B'!$B23)*-1000</f>
        <v>-460.9</v>
      </c>
      <c r="E23" s="1">
        <f>SUMIFS('Gas Revenue'!F$6:F$135,'Gas Revenue'!$A$6:$A$135,'SCH C-2.2 B'!$B23)*-1000</f>
        <v>-14.5</v>
      </c>
      <c r="F23" s="1">
        <f>SUMIFS('Gas Revenue'!G$6:G$135,'Gas Revenue'!$A$6:$A$135,'SCH C-2.2 B'!$B23)*-1000</f>
        <v>-14.5</v>
      </c>
      <c r="G23" s="1">
        <f>SUMIFS('Gas Revenue'!H$6:H$135,'Gas Revenue'!$A$6:$A$135,'SCH C-2.2 B'!$B23)*-1000</f>
        <v>-14.5</v>
      </c>
      <c r="H23" s="1">
        <f>SUMIFS('Gas Revenue'!I$6:I$135,'Gas Revenue'!$A$6:$A$135,'SCH C-2.2 B'!$B23)*-1000</f>
        <v>-14.5</v>
      </c>
      <c r="I23" s="1">
        <f>SUMIFS('Gas Revenue'!J$6:J$135,'Gas Revenue'!$A$6:$A$135,'SCH C-2.2 B'!$B23)*-1000</f>
        <v>-14.5</v>
      </c>
      <c r="J23" s="1">
        <f>SUMIFS('Gas Revenue'!K$6:K$135,'Gas Revenue'!$A$6:$A$135,'SCH C-2.2 B'!$B23)*-1000</f>
        <v>-549.03555555555511</v>
      </c>
      <c r="K23" s="1">
        <f>SUMIFS('Gas Revenue'!L$6:L$135,'Gas Revenue'!$A$6:$A$135,'SCH C-2.2 B'!$B23)*-1000</f>
        <v>-549.03555555555511</v>
      </c>
      <c r="L23" s="1">
        <f>SUMIFS('Gas Revenue'!M$6:M$135,'Gas Revenue'!$A$6:$A$135,'SCH C-2.2 B'!$B23)*-1000</f>
        <v>-549.03555555555511</v>
      </c>
      <c r="M23" s="1">
        <f>SUMIFS('Gas Revenue'!N$6:N$135,'Gas Revenue'!$A$6:$A$135,'SCH C-2.2 B'!$B23)*-1000</f>
        <v>-549.03555555555511</v>
      </c>
      <c r="N23" s="1">
        <f>SUMIFS('Gas Revenue'!O$6:O$135,'Gas Revenue'!$A$6:$A$135,'SCH C-2.2 B'!$B23)*-1000</f>
        <v>-243.70841111111099</v>
      </c>
      <c r="O23" s="1">
        <f>SUMIFS('Gas Revenue'!P$6:P$135,'Gas Revenue'!$A$6:$A$135,'SCH C-2.2 B'!$B23)*-1000</f>
        <v>-243.70841111111099</v>
      </c>
      <c r="P23" s="168">
        <f t="shared" si="0"/>
        <v>-3216.959044444442</v>
      </c>
    </row>
    <row r="24" spans="1:16" x14ac:dyDescent="0.2">
      <c r="A24" s="164">
        <f t="shared" si="1"/>
        <v>14</v>
      </c>
      <c r="B24" s="164" t="s">
        <v>917</v>
      </c>
      <c r="C24" s="154" t="s">
        <v>942</v>
      </c>
      <c r="D24" s="1">
        <f>SUMIFS('IS G'!E$8:E$364,'IS G'!$A$8:$A$364,'SCH C-2.2 B'!$B24)*1000</f>
        <v>17283770.050000001</v>
      </c>
      <c r="E24" s="1">
        <f>SUMIFS('IS G'!F$8:F$364,'IS G'!$A$8:$A$364,'SCH C-2.2 B'!$B24)*1000</f>
        <v>9403048.0899999999</v>
      </c>
      <c r="F24" s="1">
        <f>SUMIFS('IS G'!G$8:G$364,'IS G'!$A$8:$A$364,'SCH C-2.2 B'!$B24)*1000</f>
        <v>9505961.5500000007</v>
      </c>
      <c r="G24" s="1">
        <f>SUMIFS('IS G'!H$8:H$364,'IS G'!$A$8:$A$364,'SCH C-2.2 B'!$B24)*1000</f>
        <v>12704679.42</v>
      </c>
      <c r="H24" s="1">
        <f>SUMIFS('IS G'!I$8:I$364,'IS G'!$A$8:$A$364,'SCH C-2.2 B'!$B24)*1000</f>
        <v>17832956.899999898</v>
      </c>
      <c r="I24" s="1">
        <f>SUMIFS('IS G'!J$8:J$364,'IS G'!$A$8:$A$364,'SCH C-2.2 B'!$B24)*1000</f>
        <v>16319377.399999999</v>
      </c>
      <c r="J24" s="1">
        <f>SUMIFS('IS G'!K$8:K$364,'IS G'!$A$8:$A$364,'SCH C-2.2 B'!$B24)*1000</f>
        <v>16362538.667179</v>
      </c>
      <c r="K24" s="1">
        <f>SUMIFS('IS G'!L$8:L$364,'IS G'!$A$8:$A$364,'SCH C-2.2 B'!$B24)*1000</f>
        <v>17708807.041676901</v>
      </c>
      <c r="L24" s="1">
        <f>SUMIFS('IS G'!M$8:M$364,'IS G'!$A$8:$A$364,'SCH C-2.2 B'!$B24)*1000</f>
        <v>13623326.519275101</v>
      </c>
      <c r="M24" s="1">
        <f>SUMIFS('IS G'!N$8:N$364,'IS G'!$A$8:$A$364,'SCH C-2.2 B'!$B24)*1000</f>
        <v>19333975.749268401</v>
      </c>
      <c r="N24" s="1">
        <f>SUMIFS('IS G'!O$8:O$364,'IS G'!$A$8:$A$364,'SCH C-2.2 B'!$B24)*1000</f>
        <v>19695165.066011</v>
      </c>
      <c r="O24" s="1">
        <f>SUMIFS('IS G'!P$8:P$364,'IS G'!$A$8:$A$364,'SCH C-2.2 B'!$B24)*1000</f>
        <v>16510213.792485701</v>
      </c>
      <c r="P24" s="168">
        <f t="shared" si="0"/>
        <v>186283820.24589604</v>
      </c>
    </row>
    <row r="25" spans="1:16" x14ac:dyDescent="0.2">
      <c r="A25" s="164">
        <f t="shared" si="1"/>
        <v>15</v>
      </c>
      <c r="B25" s="164" t="s">
        <v>918</v>
      </c>
      <c r="C25" s="154" t="s">
        <v>943</v>
      </c>
      <c r="D25" s="1">
        <f>SUMIFS('IS G'!E$8:E$364,'IS G'!$A$8:$A$364,'SCH C-2.2 B'!$B25)*1000</f>
        <v>0</v>
      </c>
      <c r="E25" s="1">
        <f>SUMIFS('IS G'!F$8:F$364,'IS G'!$A$8:$A$364,'SCH C-2.2 B'!$B25)*1000</f>
        <v>0</v>
      </c>
      <c r="F25" s="1">
        <f>SUMIFS('IS G'!G$8:G$364,'IS G'!$A$8:$A$364,'SCH C-2.2 B'!$B25)*1000</f>
        <v>0</v>
      </c>
      <c r="G25" s="1">
        <f>SUMIFS('IS G'!H$8:H$364,'IS G'!$A$8:$A$364,'SCH C-2.2 B'!$B25)*1000</f>
        <v>0</v>
      </c>
      <c r="H25" s="1">
        <f>SUMIFS('IS G'!I$8:I$364,'IS G'!$A$8:$A$364,'SCH C-2.2 B'!$B25)*1000</f>
        <v>0</v>
      </c>
      <c r="I25" s="1">
        <f>SUMIFS('IS G'!J$8:J$364,'IS G'!$A$8:$A$364,'SCH C-2.2 B'!$B25)*1000</f>
        <v>0</v>
      </c>
      <c r="J25" s="1">
        <f>SUMIFS('IS G'!K$8:K$364,'IS G'!$A$8:$A$364,'SCH C-2.2 B'!$B25)*1000</f>
        <v>0</v>
      </c>
      <c r="K25" s="1">
        <f>SUMIFS('IS G'!L$8:L$364,'IS G'!$A$8:$A$364,'SCH C-2.2 B'!$B25)*1000</f>
        <v>0</v>
      </c>
      <c r="L25" s="1">
        <f>SUMIFS('IS G'!M$8:M$364,'IS G'!$A$8:$A$364,'SCH C-2.2 B'!$B25)*1000</f>
        <v>0</v>
      </c>
      <c r="M25" s="1">
        <f>SUMIFS('IS G'!N$8:N$364,'IS G'!$A$8:$A$364,'SCH C-2.2 B'!$B25)*1000</f>
        <v>0</v>
      </c>
      <c r="N25" s="1">
        <f>SUMIFS('IS G'!O$8:O$364,'IS G'!$A$8:$A$364,'SCH C-2.2 B'!$B25)*1000</f>
        <v>0</v>
      </c>
      <c r="O25" s="1">
        <f>SUMIFS('IS G'!P$8:P$364,'IS G'!$A$8:$A$364,'SCH C-2.2 B'!$B25)*1000</f>
        <v>0</v>
      </c>
      <c r="P25" s="168">
        <f t="shared" si="0"/>
        <v>0</v>
      </c>
    </row>
    <row r="26" spans="1:16" x14ac:dyDescent="0.2">
      <c r="A26" s="164">
        <f t="shared" si="1"/>
        <v>16</v>
      </c>
      <c r="B26" s="164" t="s">
        <v>919</v>
      </c>
      <c r="C26" s="154" t="s">
        <v>944</v>
      </c>
      <c r="D26" s="1">
        <f>SUMIFS('IS G'!E$8:E$364,'IS G'!$A$8:$A$364,'SCH C-2.2 B'!$B26)*1000</f>
        <v>-2166202.77999999</v>
      </c>
      <c r="E26" s="1">
        <f>SUMIFS('IS G'!F$8:F$364,'IS G'!$A$8:$A$364,'SCH C-2.2 B'!$B26)*1000</f>
        <v>-948371.70000000007</v>
      </c>
      <c r="F26" s="1">
        <f>SUMIFS('IS G'!G$8:G$364,'IS G'!$A$8:$A$364,'SCH C-2.2 B'!$B26)*1000</f>
        <v>-52777.779999999897</v>
      </c>
      <c r="G26" s="1">
        <f>SUMIFS('IS G'!H$8:H$364,'IS G'!$A$8:$A$364,'SCH C-2.2 B'!$B26)*1000</f>
        <v>-80758.609999999899</v>
      </c>
      <c r="H26" s="1">
        <f>SUMIFS('IS G'!I$8:I$364,'IS G'!$A$8:$A$364,'SCH C-2.2 B'!$B26)*1000</f>
        <v>1052456.1900000002</v>
      </c>
      <c r="I26" s="1">
        <f>SUMIFS('IS G'!J$8:J$364,'IS G'!$A$8:$A$364,'SCH C-2.2 B'!$B26)*1000</f>
        <v>1322840.06</v>
      </c>
      <c r="J26" s="1">
        <f>SUMIFS('IS G'!K$8:K$364,'IS G'!$A$8:$A$364,'SCH C-2.2 B'!$B26)*1000</f>
        <v>0</v>
      </c>
      <c r="K26" s="1">
        <f>SUMIFS('IS G'!L$8:L$364,'IS G'!$A$8:$A$364,'SCH C-2.2 B'!$B26)*1000</f>
        <v>0</v>
      </c>
      <c r="L26" s="1">
        <f>SUMIFS('IS G'!M$8:M$364,'IS G'!$A$8:$A$364,'SCH C-2.2 B'!$B26)*1000</f>
        <v>0</v>
      </c>
      <c r="M26" s="1">
        <f>SUMIFS('IS G'!N$8:N$364,'IS G'!$A$8:$A$364,'SCH C-2.2 B'!$B26)*1000</f>
        <v>0</v>
      </c>
      <c r="N26" s="1">
        <f>SUMIFS('IS G'!O$8:O$364,'IS G'!$A$8:$A$364,'SCH C-2.2 B'!$B26)*1000</f>
        <v>0</v>
      </c>
      <c r="O26" s="1">
        <f>SUMIFS('IS G'!P$8:P$364,'IS G'!$A$8:$A$364,'SCH C-2.2 B'!$B26)*1000</f>
        <v>0</v>
      </c>
      <c r="P26" s="168">
        <f t="shared" si="0"/>
        <v>-872814.6199999894</v>
      </c>
    </row>
    <row r="27" spans="1:16" x14ac:dyDescent="0.2">
      <c r="A27" s="164">
        <f t="shared" si="1"/>
        <v>17</v>
      </c>
      <c r="B27" s="164" t="s">
        <v>920</v>
      </c>
      <c r="C27" s="154" t="s">
        <v>945</v>
      </c>
      <c r="D27" s="1">
        <f>SUMIFS('IS G'!E$8:E$364,'IS G'!$A$8:$A$364,'SCH C-2.2 B'!$B27)*1000</f>
        <v>264713.97000000003</v>
      </c>
      <c r="E27" s="1">
        <f>SUMIFS('IS G'!F$8:F$364,'IS G'!$A$8:$A$364,'SCH C-2.2 B'!$B27)*1000</f>
        <v>-3358266.2499999902</v>
      </c>
      <c r="F27" s="1">
        <f>SUMIFS('IS G'!G$8:G$364,'IS G'!$A$8:$A$364,'SCH C-2.2 B'!$B27)*1000</f>
        <v>-4769922.37</v>
      </c>
      <c r="G27" s="1">
        <f>SUMIFS('IS G'!H$8:H$364,'IS G'!$A$8:$A$364,'SCH C-2.2 B'!$B27)*1000</f>
        <v>-897739.78999999992</v>
      </c>
      <c r="H27" s="1">
        <f>SUMIFS('IS G'!I$8:I$364,'IS G'!$A$8:$A$364,'SCH C-2.2 B'!$B27)*1000</f>
        <v>-1043322.34</v>
      </c>
      <c r="I27" s="1">
        <f>SUMIFS('IS G'!J$8:J$364,'IS G'!$A$8:$A$364,'SCH C-2.2 B'!$B27)*1000</f>
        <v>-151230.86999999898</v>
      </c>
      <c r="J27" s="1">
        <f>SUMIFS('IS G'!K$8:K$364,'IS G'!$A$8:$A$364,'SCH C-2.2 B'!$B27)*1000</f>
        <v>0</v>
      </c>
      <c r="K27" s="1">
        <f>SUMIFS('IS G'!L$8:L$364,'IS G'!$A$8:$A$364,'SCH C-2.2 B'!$B27)*1000</f>
        <v>0</v>
      </c>
      <c r="L27" s="1">
        <f>SUMIFS('IS G'!M$8:M$364,'IS G'!$A$8:$A$364,'SCH C-2.2 B'!$B27)*1000</f>
        <v>0</v>
      </c>
      <c r="M27" s="1">
        <f>SUMIFS('IS G'!N$8:N$364,'IS G'!$A$8:$A$364,'SCH C-2.2 B'!$B27)*1000</f>
        <v>0</v>
      </c>
      <c r="N27" s="1">
        <f>SUMIFS('IS G'!O$8:O$364,'IS G'!$A$8:$A$364,'SCH C-2.2 B'!$B27)*1000</f>
        <v>0</v>
      </c>
      <c r="O27" s="1">
        <f>SUMIFS('IS G'!P$8:P$364,'IS G'!$A$8:$A$364,'SCH C-2.2 B'!$B27)*1000</f>
        <v>0</v>
      </c>
      <c r="P27" s="168">
        <f t="shared" si="0"/>
        <v>-9955767.6499999892</v>
      </c>
    </row>
    <row r="28" spans="1:16" x14ac:dyDescent="0.2">
      <c r="A28" s="164">
        <f t="shared" si="1"/>
        <v>18</v>
      </c>
      <c r="B28" s="164" t="s">
        <v>921</v>
      </c>
      <c r="C28" s="154" t="s">
        <v>946</v>
      </c>
      <c r="D28" s="1">
        <f>SUMIFS('IS G'!E$8:E$364,'IS G'!$A$8:$A$364,'SCH C-2.2 B'!$B28)*1000</f>
        <v>57838.189999999995</v>
      </c>
      <c r="E28" s="1">
        <f>SUMIFS('IS G'!F$8:F$364,'IS G'!$A$8:$A$364,'SCH C-2.2 B'!$B28)*1000</f>
        <v>65957.97</v>
      </c>
      <c r="F28" s="1">
        <f>SUMIFS('IS G'!G$8:G$364,'IS G'!$A$8:$A$364,'SCH C-2.2 B'!$B28)*1000</f>
        <v>58636.35</v>
      </c>
      <c r="G28" s="1">
        <f>SUMIFS('IS G'!H$8:H$364,'IS G'!$A$8:$A$364,'SCH C-2.2 B'!$B28)*1000</f>
        <v>56829.799999999996</v>
      </c>
      <c r="H28" s="1">
        <f>SUMIFS('IS G'!I$8:I$364,'IS G'!$A$8:$A$364,'SCH C-2.2 B'!$B28)*1000</f>
        <v>52702.29</v>
      </c>
      <c r="I28" s="1">
        <f>SUMIFS('IS G'!J$8:J$364,'IS G'!$A$8:$A$364,'SCH C-2.2 B'!$B28)*1000</f>
        <v>83366.61</v>
      </c>
      <c r="J28" s="1">
        <f>SUMIFS('IS G'!K$8:K$364,'IS G'!$A$8:$A$364,'SCH C-2.2 B'!$B28)*1000</f>
        <v>42501.999999999905</v>
      </c>
      <c r="K28" s="1">
        <f>SUMIFS('IS G'!L$8:L$364,'IS G'!$A$8:$A$364,'SCH C-2.2 B'!$B28)*1000</f>
        <v>61817</v>
      </c>
      <c r="L28" s="1">
        <f>SUMIFS('IS G'!M$8:M$364,'IS G'!$A$8:$A$364,'SCH C-2.2 B'!$B28)*1000</f>
        <v>45240</v>
      </c>
      <c r="M28" s="1">
        <f>SUMIFS('IS G'!N$8:N$364,'IS G'!$A$8:$A$364,'SCH C-2.2 B'!$B28)*1000</f>
        <v>39933</v>
      </c>
      <c r="N28" s="1">
        <f>SUMIFS('IS G'!O$8:O$364,'IS G'!$A$8:$A$364,'SCH C-2.2 B'!$B28)*1000</f>
        <v>59633</v>
      </c>
      <c r="O28" s="1">
        <f>SUMIFS('IS G'!P$8:P$364,'IS G'!$A$8:$A$364,'SCH C-2.2 B'!$B28)*1000</f>
        <v>53133</v>
      </c>
      <c r="P28" s="168">
        <f t="shared" si="0"/>
        <v>677589.20999999985</v>
      </c>
    </row>
    <row r="29" spans="1:16" x14ac:dyDescent="0.2">
      <c r="A29" s="164">
        <f t="shared" si="1"/>
        <v>19</v>
      </c>
      <c r="B29" s="164" t="s">
        <v>922</v>
      </c>
      <c r="C29" s="154" t="s">
        <v>947</v>
      </c>
      <c r="D29" s="1">
        <f>SUMIFS('IS G'!E$8:E$364,'IS G'!$A$8:$A$364,'SCH C-2.2 B'!$B29)*1000</f>
        <v>8098686.4400000004</v>
      </c>
      <c r="E29" s="1">
        <f>SUMIFS('IS G'!F$8:F$364,'IS G'!$A$8:$A$364,'SCH C-2.2 B'!$B29)*1000</f>
        <v>4363250.2699999996</v>
      </c>
      <c r="F29" s="1">
        <f>SUMIFS('IS G'!G$8:G$364,'IS G'!$A$8:$A$364,'SCH C-2.2 B'!$B29)*1000</f>
        <v>1546010.17</v>
      </c>
      <c r="G29" s="1">
        <f>SUMIFS('IS G'!H$8:H$364,'IS G'!$A$8:$A$364,'SCH C-2.2 B'!$B29)*1000</f>
        <v>-6997945.1499999994</v>
      </c>
      <c r="H29" s="1">
        <f>SUMIFS('IS G'!I$8:I$364,'IS G'!$A$8:$A$364,'SCH C-2.2 B'!$B29)*1000</f>
        <v>-12966461.68</v>
      </c>
      <c r="I29" s="1">
        <f>SUMIFS('IS G'!J$8:J$364,'IS G'!$A$8:$A$364,'SCH C-2.2 B'!$B29)*1000</f>
        <v>-12359897.310000001</v>
      </c>
      <c r="J29" s="1">
        <f>SUMIFS('IS G'!K$8:K$364,'IS G'!$A$8:$A$364,'SCH C-2.2 B'!$B29)*1000</f>
        <v>-12792768.751154499</v>
      </c>
      <c r="K29" s="1">
        <f>SUMIFS('IS G'!L$8:L$364,'IS G'!$A$8:$A$364,'SCH C-2.2 B'!$B29)*1000</f>
        <v>-10713911.797246201</v>
      </c>
      <c r="L29" s="1">
        <f>SUMIFS('IS G'!M$8:M$364,'IS G'!$A$8:$A$364,'SCH C-2.2 B'!$B29)*1000</f>
        <v>1992317.81989343</v>
      </c>
      <c r="M29" s="1">
        <f>SUMIFS('IS G'!N$8:N$364,'IS G'!$A$8:$A$364,'SCH C-2.2 B'!$B29)*1000</f>
        <v>9501344.9397414103</v>
      </c>
      <c r="N29" s="1">
        <f>SUMIFS('IS G'!O$8:O$364,'IS G'!$A$8:$A$364,'SCH C-2.2 B'!$B29)*1000</f>
        <v>14638098.068324499</v>
      </c>
      <c r="O29" s="1">
        <f>SUMIFS('IS G'!P$8:P$364,'IS G'!$A$8:$A$364,'SCH C-2.2 B'!$B29)*1000</f>
        <v>13304898.076099601</v>
      </c>
      <c r="P29" s="168">
        <f t="shared" si="0"/>
        <v>-2386378.904341761</v>
      </c>
    </row>
    <row r="30" spans="1:16" x14ac:dyDescent="0.2">
      <c r="A30" s="164">
        <f t="shared" si="1"/>
        <v>20</v>
      </c>
      <c r="B30" s="164">
        <v>810</v>
      </c>
      <c r="C30" s="154" t="s">
        <v>948</v>
      </c>
      <c r="D30" s="1">
        <f>SUMIFS('IS G'!E$8:E$364,'IS G'!$A$8:$A$364,'SCH C-2.2 B'!$B30)*1000</f>
        <v>-111194.43</v>
      </c>
      <c r="E30" s="1">
        <f>SUMIFS('IS G'!F$8:F$364,'IS G'!$A$8:$A$364,'SCH C-2.2 B'!$B30)*1000</f>
        <v>-16325.589999999998</v>
      </c>
      <c r="F30" s="1">
        <f>SUMIFS('IS G'!G$8:G$364,'IS G'!$A$8:$A$364,'SCH C-2.2 B'!$B30)*1000</f>
        <v>-17459.41</v>
      </c>
      <c r="G30" s="1">
        <f>SUMIFS('IS G'!H$8:H$364,'IS G'!$A$8:$A$364,'SCH C-2.2 B'!$B30)*1000</f>
        <v>0</v>
      </c>
      <c r="H30" s="1">
        <f>SUMIFS('IS G'!I$8:I$364,'IS G'!$A$8:$A$364,'SCH C-2.2 B'!$B30)*1000</f>
        <v>-24.76</v>
      </c>
      <c r="I30" s="1">
        <f>SUMIFS('IS G'!J$8:J$364,'IS G'!$A$8:$A$364,'SCH C-2.2 B'!$B30)*1000</f>
        <v>-141.46</v>
      </c>
      <c r="J30" s="1">
        <f>SUMIFS('IS G'!K$8:K$364,'IS G'!$A$8:$A$364,'SCH C-2.2 B'!$B30)*1000</f>
        <v>24877</v>
      </c>
      <c r="K30" s="1">
        <f>SUMIFS('IS G'!L$8:L$364,'IS G'!$A$8:$A$364,'SCH C-2.2 B'!$B30)*1000</f>
        <v>-6000</v>
      </c>
      <c r="L30" s="1">
        <f>SUMIFS('IS G'!M$8:M$364,'IS G'!$A$8:$A$364,'SCH C-2.2 B'!$B30)*1000</f>
        <v>-25000</v>
      </c>
      <c r="M30" s="1">
        <f>SUMIFS('IS G'!N$8:N$364,'IS G'!$A$8:$A$364,'SCH C-2.2 B'!$B30)*1000</f>
        <v>-186000</v>
      </c>
      <c r="N30" s="1">
        <f>SUMIFS('IS G'!O$8:O$364,'IS G'!$A$8:$A$364,'SCH C-2.2 B'!$B30)*1000</f>
        <v>-200000</v>
      </c>
      <c r="O30" s="1">
        <f>SUMIFS('IS G'!P$8:P$364,'IS G'!$A$8:$A$364,'SCH C-2.2 B'!$B30)*1000</f>
        <v>-200000</v>
      </c>
      <c r="P30" s="168">
        <f t="shared" ref="P30" si="2">SUM(D30:O30)</f>
        <v>-737268.65</v>
      </c>
    </row>
    <row r="31" spans="1:16" x14ac:dyDescent="0.2">
      <c r="A31" s="164">
        <f t="shared" si="1"/>
        <v>21</v>
      </c>
      <c r="B31" s="164" t="s">
        <v>923</v>
      </c>
      <c r="C31" s="154" t="s">
        <v>949</v>
      </c>
      <c r="D31" s="1">
        <f>SUMIFS('IS G'!E$8:E$364,'IS G'!$A$8:$A$364,'SCH C-2.2 B'!$B31)*1000</f>
        <v>-19436.599999999999</v>
      </c>
      <c r="E31" s="1">
        <f>SUMIFS('IS G'!F$8:F$364,'IS G'!$A$8:$A$364,'SCH C-2.2 B'!$B31)*1000</f>
        <v>-10723.13</v>
      </c>
      <c r="F31" s="1">
        <f>SUMIFS('IS G'!G$8:G$364,'IS G'!$A$8:$A$364,'SCH C-2.2 B'!$B31)*1000</f>
        <v>-3030.38</v>
      </c>
      <c r="G31" s="1">
        <f>SUMIFS('IS G'!H$8:H$364,'IS G'!$A$8:$A$364,'SCH C-2.2 B'!$B31)*1000</f>
        <v>-8618.92</v>
      </c>
      <c r="H31" s="1">
        <f>SUMIFS('IS G'!I$8:I$364,'IS G'!$A$8:$A$364,'SCH C-2.2 B'!$B31)*1000</f>
        <v>-1279.58</v>
      </c>
      <c r="I31" s="1">
        <f>SUMIFS('IS G'!J$8:J$364,'IS G'!$A$8:$A$364,'SCH C-2.2 B'!$B31)*1000</f>
        <v>-891.4</v>
      </c>
      <c r="J31" s="1">
        <f>SUMIFS('IS G'!K$8:K$364,'IS G'!$A$8:$A$364,'SCH C-2.2 B'!$B31)*1000</f>
        <v>0</v>
      </c>
      <c r="K31" s="1">
        <f>SUMIFS('IS G'!L$8:L$364,'IS G'!$A$8:$A$364,'SCH C-2.2 B'!$B31)*1000</f>
        <v>0</v>
      </c>
      <c r="L31" s="1">
        <f>SUMIFS('IS G'!M$8:M$364,'IS G'!$A$8:$A$364,'SCH C-2.2 B'!$B31)*1000</f>
        <v>0</v>
      </c>
      <c r="M31" s="1">
        <f>SUMIFS('IS G'!N$8:N$364,'IS G'!$A$8:$A$364,'SCH C-2.2 B'!$B31)*1000</f>
        <v>0</v>
      </c>
      <c r="N31" s="1">
        <f>SUMIFS('IS G'!O$8:O$364,'IS G'!$A$8:$A$364,'SCH C-2.2 B'!$B31)*1000</f>
        <v>0</v>
      </c>
      <c r="O31" s="1">
        <f>SUMIFS('IS G'!P$8:P$364,'IS G'!$A$8:$A$364,'SCH C-2.2 B'!$B31)*1000</f>
        <v>0</v>
      </c>
      <c r="P31" s="168">
        <f t="shared" si="0"/>
        <v>-43980.009999999995</v>
      </c>
    </row>
    <row r="32" spans="1:16" x14ac:dyDescent="0.2">
      <c r="A32" s="164">
        <f t="shared" si="1"/>
        <v>22</v>
      </c>
      <c r="B32" s="164">
        <v>813</v>
      </c>
      <c r="C32" s="154" t="s">
        <v>950</v>
      </c>
      <c r="D32" s="1">
        <f>SUMIFS('IS G'!E$8:E$364,'IS G'!$A$8:$A$364,'SCH C-2.2 B'!$B32)*1000</f>
        <v>0</v>
      </c>
      <c r="E32" s="1">
        <f>SUMIFS('IS G'!F$8:F$364,'IS G'!$A$8:$A$364,'SCH C-2.2 B'!$B32)*1000</f>
        <v>0</v>
      </c>
      <c r="F32" s="1">
        <f>SUMIFS('IS G'!G$8:G$364,'IS G'!$A$8:$A$364,'SCH C-2.2 B'!$B32)*1000</f>
        <v>0</v>
      </c>
      <c r="G32" s="1">
        <f>SUMIFS('IS G'!H$8:H$364,'IS G'!$A$8:$A$364,'SCH C-2.2 B'!$B32)*1000</f>
        <v>0</v>
      </c>
      <c r="H32" s="1">
        <f>SUMIFS('IS G'!I$8:I$364,'IS G'!$A$8:$A$364,'SCH C-2.2 B'!$B32)*1000</f>
        <v>0</v>
      </c>
      <c r="I32" s="1">
        <f>SUMIFS('IS G'!J$8:J$364,'IS G'!$A$8:$A$364,'SCH C-2.2 B'!$B32)*1000</f>
        <v>0</v>
      </c>
      <c r="J32" s="1">
        <f>SUMIFS('IS G'!K$8:K$364,'IS G'!$A$8:$A$364,'SCH C-2.2 B'!$B32)*1000</f>
        <v>0</v>
      </c>
      <c r="K32" s="1">
        <f>SUMIFS('IS G'!L$8:L$364,'IS G'!$A$8:$A$364,'SCH C-2.2 B'!$B32)*1000</f>
        <v>0</v>
      </c>
      <c r="L32" s="1">
        <f>SUMIFS('IS G'!M$8:M$364,'IS G'!$A$8:$A$364,'SCH C-2.2 B'!$B32)*1000</f>
        <v>0</v>
      </c>
      <c r="M32" s="1">
        <f>SUMIFS('IS G'!N$8:N$364,'IS G'!$A$8:$A$364,'SCH C-2.2 B'!$B32)*1000</f>
        <v>0</v>
      </c>
      <c r="N32" s="1">
        <f>SUMIFS('IS G'!O$8:O$364,'IS G'!$A$8:$A$364,'SCH C-2.2 B'!$B32)*1000</f>
        <v>0</v>
      </c>
      <c r="O32" s="1">
        <f>SUMIFS('IS G'!P$8:P$364,'IS G'!$A$8:$A$364,'SCH C-2.2 B'!$B32)*1000</f>
        <v>0</v>
      </c>
      <c r="P32" s="168">
        <f t="shared" ref="P32:P56" si="3">SUM(D32:O32)</f>
        <v>0</v>
      </c>
    </row>
    <row r="33" spans="1:16" x14ac:dyDescent="0.2">
      <c r="A33" s="164">
        <f t="shared" si="1"/>
        <v>23</v>
      </c>
      <c r="B33" s="164" t="s">
        <v>953</v>
      </c>
      <c r="C33" s="154" t="s">
        <v>979</v>
      </c>
      <c r="D33" s="1">
        <f>SUMIFS('IS G'!E$8:E$364,'IS G'!$A$8:$A$364,'SCH C-2.2 B'!$B33)*1000</f>
        <v>39175.64</v>
      </c>
      <c r="E33" s="1">
        <f>SUMIFS('IS G'!F$8:F$364,'IS G'!$A$8:$A$364,'SCH C-2.2 B'!$B33)*1000</f>
        <v>41153.54</v>
      </c>
      <c r="F33" s="1">
        <f>SUMIFS('IS G'!G$8:G$364,'IS G'!$A$8:$A$364,'SCH C-2.2 B'!$B33)*1000</f>
        <v>42599.93</v>
      </c>
      <c r="G33" s="1">
        <f>SUMIFS('IS G'!H$8:H$364,'IS G'!$A$8:$A$364,'SCH C-2.2 B'!$B33)*1000</f>
        <v>48833.89</v>
      </c>
      <c r="H33" s="1">
        <f>SUMIFS('IS G'!I$8:I$364,'IS G'!$A$8:$A$364,'SCH C-2.2 B'!$B33)*1000</f>
        <v>44409.31</v>
      </c>
      <c r="I33" s="1">
        <f>SUMIFS('IS G'!J$8:J$364,'IS G'!$A$8:$A$364,'SCH C-2.2 B'!$B33)*1000</f>
        <v>46677.22</v>
      </c>
      <c r="J33" s="1">
        <f>SUMIFS('IS G'!K$8:K$364,'IS G'!$A$8:$A$364,'SCH C-2.2 B'!$B33)*1000</f>
        <v>73033</v>
      </c>
      <c r="K33" s="1">
        <f>SUMIFS('IS G'!L$8:L$364,'IS G'!$A$8:$A$364,'SCH C-2.2 B'!$B33)*1000</f>
        <v>39988</v>
      </c>
      <c r="L33" s="1">
        <f>SUMIFS('IS G'!M$8:M$364,'IS G'!$A$8:$A$364,'SCH C-2.2 B'!$B33)*1000</f>
        <v>41512</v>
      </c>
      <c r="M33" s="1">
        <f>SUMIFS('IS G'!N$8:N$364,'IS G'!$A$8:$A$364,'SCH C-2.2 B'!$B33)*1000</f>
        <v>41056</v>
      </c>
      <c r="N33" s="1">
        <f>SUMIFS('IS G'!O$8:O$364,'IS G'!$A$8:$A$364,'SCH C-2.2 B'!$B33)*1000</f>
        <v>56897</v>
      </c>
      <c r="O33" s="1">
        <f>SUMIFS('IS G'!P$8:P$364,'IS G'!$A$8:$A$364,'SCH C-2.2 B'!$B33)*1000</f>
        <v>56033</v>
      </c>
      <c r="P33" s="168">
        <f t="shared" si="3"/>
        <v>571368.53</v>
      </c>
    </row>
    <row r="34" spans="1:16" x14ac:dyDescent="0.2">
      <c r="A34" s="164">
        <f>A33+1</f>
        <v>24</v>
      </c>
      <c r="B34" s="164" t="s">
        <v>954</v>
      </c>
      <c r="C34" s="188" t="s">
        <v>909</v>
      </c>
      <c r="D34" s="1">
        <f>SUMIFS('IS G'!E$8:E$364,'IS G'!$A$8:$A$364,'SCH C-2.2 B'!$B34)*1000</f>
        <v>31863</v>
      </c>
      <c r="E34" s="1">
        <f>SUMIFS('IS G'!F$8:F$364,'IS G'!$A$8:$A$364,'SCH C-2.2 B'!$B34)*1000</f>
        <v>20639.88</v>
      </c>
      <c r="F34" s="1">
        <f>SUMIFS('IS G'!G$8:G$364,'IS G'!$A$8:$A$364,'SCH C-2.2 B'!$B34)*1000</f>
        <v>24012.11</v>
      </c>
      <c r="G34" s="1">
        <f>SUMIFS('IS G'!H$8:H$364,'IS G'!$A$8:$A$364,'SCH C-2.2 B'!$B34)*1000</f>
        <v>21752.109999999997</v>
      </c>
      <c r="H34" s="1">
        <f>SUMIFS('IS G'!I$8:I$364,'IS G'!$A$8:$A$364,'SCH C-2.2 B'!$B34)*1000</f>
        <v>33510.6</v>
      </c>
      <c r="I34" s="1">
        <f>SUMIFS('IS G'!J$8:J$364,'IS G'!$A$8:$A$364,'SCH C-2.2 B'!$B34)*1000</f>
        <v>26563.82</v>
      </c>
      <c r="J34" s="1">
        <f>SUMIFS('IS G'!K$8:K$364,'IS G'!$A$8:$A$364,'SCH C-2.2 B'!$B34)*1000</f>
        <v>-47417</v>
      </c>
      <c r="K34" s="1">
        <f>SUMIFS('IS G'!L$8:L$364,'IS G'!$A$8:$A$364,'SCH C-2.2 B'!$B34)*1000</f>
        <v>25000</v>
      </c>
      <c r="L34" s="1">
        <f>SUMIFS('IS G'!M$8:M$364,'IS G'!$A$8:$A$364,'SCH C-2.2 B'!$B34)*1000</f>
        <v>25000</v>
      </c>
      <c r="M34" s="1">
        <f>SUMIFS('IS G'!N$8:N$364,'IS G'!$A$8:$A$364,'SCH C-2.2 B'!$B34)*1000</f>
        <v>25000</v>
      </c>
      <c r="N34" s="1">
        <f>SUMIFS('IS G'!O$8:O$364,'IS G'!$A$8:$A$364,'SCH C-2.2 B'!$B34)*1000</f>
        <v>47000</v>
      </c>
      <c r="O34" s="1">
        <f>SUMIFS('IS G'!P$8:P$364,'IS G'!$A$8:$A$364,'SCH C-2.2 B'!$B34)*1000</f>
        <v>45000</v>
      </c>
      <c r="P34" s="168">
        <f t="shared" si="3"/>
        <v>277924.52</v>
      </c>
    </row>
    <row r="35" spans="1:16" x14ac:dyDescent="0.2">
      <c r="A35" s="164">
        <f t="shared" ref="A35:A57" si="4">A34+1</f>
        <v>25</v>
      </c>
      <c r="B35" s="164" t="s">
        <v>955</v>
      </c>
      <c r="C35" s="188" t="s">
        <v>910</v>
      </c>
      <c r="D35" s="1">
        <f>SUMIFS('IS G'!E$8:E$364,'IS G'!$A$8:$A$364,'SCH C-2.2 B'!$B35)*1000</f>
        <v>64363.280000000006</v>
      </c>
      <c r="E35" s="1">
        <f>SUMIFS('IS G'!F$8:F$364,'IS G'!$A$8:$A$364,'SCH C-2.2 B'!$B35)*1000</f>
        <v>34051.94</v>
      </c>
      <c r="F35" s="1">
        <f>SUMIFS('IS G'!G$8:G$364,'IS G'!$A$8:$A$364,'SCH C-2.2 B'!$B35)*1000</f>
        <v>50057.5</v>
      </c>
      <c r="G35" s="1">
        <f>SUMIFS('IS G'!H$8:H$364,'IS G'!$A$8:$A$364,'SCH C-2.2 B'!$B35)*1000</f>
        <v>68416.25</v>
      </c>
      <c r="H35" s="1">
        <f>SUMIFS('IS G'!I$8:I$364,'IS G'!$A$8:$A$364,'SCH C-2.2 B'!$B35)*1000</f>
        <v>50978.68</v>
      </c>
      <c r="I35" s="1">
        <f>SUMIFS('IS G'!J$8:J$364,'IS G'!$A$8:$A$364,'SCH C-2.2 B'!$B35)*1000</f>
        <v>62744.19</v>
      </c>
      <c r="J35" s="1">
        <f>SUMIFS('IS G'!K$8:K$364,'IS G'!$A$8:$A$364,'SCH C-2.2 B'!$B35)*1000</f>
        <v>66455</v>
      </c>
      <c r="K35" s="1">
        <f>SUMIFS('IS G'!L$8:L$364,'IS G'!$A$8:$A$364,'SCH C-2.2 B'!$B35)*1000</f>
        <v>75722</v>
      </c>
      <c r="L35" s="1">
        <f>SUMIFS('IS G'!M$8:M$364,'IS G'!$A$8:$A$364,'SCH C-2.2 B'!$B35)*1000</f>
        <v>70135</v>
      </c>
      <c r="M35" s="1">
        <f>SUMIFS('IS G'!N$8:N$364,'IS G'!$A$8:$A$364,'SCH C-2.2 B'!$B35)*1000</f>
        <v>67712</v>
      </c>
      <c r="N35" s="1">
        <f>SUMIFS('IS G'!O$8:O$364,'IS G'!$A$8:$A$364,'SCH C-2.2 B'!$B35)*1000</f>
        <v>56248</v>
      </c>
      <c r="O35" s="1">
        <f>SUMIFS('IS G'!P$8:P$364,'IS G'!$A$8:$A$364,'SCH C-2.2 B'!$B35)*1000</f>
        <v>51389</v>
      </c>
      <c r="P35" s="168">
        <f t="shared" si="3"/>
        <v>718272.84000000008</v>
      </c>
    </row>
    <row r="36" spans="1:16" x14ac:dyDescent="0.2">
      <c r="A36" s="164">
        <f t="shared" si="4"/>
        <v>26</v>
      </c>
      <c r="B36" s="164" t="s">
        <v>956</v>
      </c>
      <c r="C36" s="188" t="s">
        <v>975</v>
      </c>
      <c r="D36" s="1">
        <f>SUMIFS('IS G'!E$8:E$364,'IS G'!$A$8:$A$364,'SCH C-2.2 B'!$B36)*1000</f>
        <v>193376.27000000002</v>
      </c>
      <c r="E36" s="1">
        <f>SUMIFS('IS G'!F$8:F$364,'IS G'!$A$8:$A$364,'SCH C-2.2 B'!$B36)*1000</f>
        <v>120639.17</v>
      </c>
      <c r="F36" s="1">
        <f>SUMIFS('IS G'!G$8:G$364,'IS G'!$A$8:$A$364,'SCH C-2.2 B'!$B36)*1000</f>
        <v>154598.269999999</v>
      </c>
      <c r="G36" s="1">
        <f>SUMIFS('IS G'!H$8:H$364,'IS G'!$A$8:$A$364,'SCH C-2.2 B'!$B36)*1000</f>
        <v>114876.43</v>
      </c>
      <c r="H36" s="1">
        <f>SUMIFS('IS G'!I$8:I$364,'IS G'!$A$8:$A$364,'SCH C-2.2 B'!$B36)*1000</f>
        <v>112992.04000000001</v>
      </c>
      <c r="I36" s="1">
        <f>SUMIFS('IS G'!J$8:J$364,'IS G'!$A$8:$A$364,'SCH C-2.2 B'!$B36)*1000</f>
        <v>141005.94</v>
      </c>
      <c r="J36" s="1">
        <f>SUMIFS('IS G'!K$8:K$364,'IS G'!$A$8:$A$364,'SCH C-2.2 B'!$B36)*1000</f>
        <v>116603</v>
      </c>
      <c r="K36" s="1">
        <f>SUMIFS('IS G'!L$8:L$364,'IS G'!$A$8:$A$364,'SCH C-2.2 B'!$B36)*1000</f>
        <v>175165</v>
      </c>
      <c r="L36" s="1">
        <f>SUMIFS('IS G'!M$8:M$364,'IS G'!$A$8:$A$364,'SCH C-2.2 B'!$B36)*1000</f>
        <v>182299</v>
      </c>
      <c r="M36" s="1">
        <f>SUMIFS('IS G'!N$8:N$364,'IS G'!$A$8:$A$364,'SCH C-2.2 B'!$B36)*1000</f>
        <v>116472</v>
      </c>
      <c r="N36" s="1">
        <f>SUMIFS('IS G'!O$8:O$364,'IS G'!$A$8:$A$364,'SCH C-2.2 B'!$B36)*1000</f>
        <v>150796</v>
      </c>
      <c r="O36" s="1">
        <f>SUMIFS('IS G'!P$8:P$364,'IS G'!$A$8:$A$364,'SCH C-2.2 B'!$B36)*1000</f>
        <v>150323</v>
      </c>
      <c r="P36" s="168">
        <f t="shared" si="3"/>
        <v>1729146.1199999989</v>
      </c>
    </row>
    <row r="37" spans="1:16" x14ac:dyDescent="0.2">
      <c r="A37" s="164">
        <f t="shared" si="4"/>
        <v>27</v>
      </c>
      <c r="B37" s="164" t="s">
        <v>957</v>
      </c>
      <c r="C37" s="188" t="s">
        <v>976</v>
      </c>
      <c r="D37" s="1">
        <f>SUMIFS('IS G'!E$8:E$364,'IS G'!$A$8:$A$364,'SCH C-2.2 B'!$B37)*1000</f>
        <v>111477.53</v>
      </c>
      <c r="E37" s="1">
        <f>SUMIFS('IS G'!F$8:F$364,'IS G'!$A$8:$A$364,'SCH C-2.2 B'!$B37)*1000</f>
        <v>16422.89</v>
      </c>
      <c r="F37" s="1">
        <f>SUMIFS('IS G'!G$8:G$364,'IS G'!$A$8:$A$364,'SCH C-2.2 B'!$B37)*1000</f>
        <v>18502.53</v>
      </c>
      <c r="G37" s="1">
        <f>SUMIFS('IS G'!H$8:H$364,'IS G'!$A$8:$A$364,'SCH C-2.2 B'!$B37)*1000</f>
        <v>0</v>
      </c>
      <c r="H37" s="1">
        <f>SUMIFS('IS G'!I$8:I$364,'IS G'!$A$8:$A$364,'SCH C-2.2 B'!$B37)*1000</f>
        <v>24.76</v>
      </c>
      <c r="I37" s="1">
        <f>SUMIFS('IS G'!J$8:J$364,'IS G'!$A$8:$A$364,'SCH C-2.2 B'!$B37)*1000</f>
        <v>141.46</v>
      </c>
      <c r="J37" s="1">
        <f>SUMIFS('IS G'!K$8:K$364,'IS G'!$A$8:$A$364,'SCH C-2.2 B'!$B37)*1000</f>
        <v>58986</v>
      </c>
      <c r="K37" s="1">
        <f>SUMIFS('IS G'!L$8:L$364,'IS G'!$A$8:$A$364,'SCH C-2.2 B'!$B37)*1000</f>
        <v>16000</v>
      </c>
      <c r="L37" s="1">
        <f>SUMIFS('IS G'!M$8:M$364,'IS G'!$A$8:$A$364,'SCH C-2.2 B'!$B37)*1000</f>
        <v>35000</v>
      </c>
      <c r="M37" s="1">
        <f>SUMIFS('IS G'!N$8:N$364,'IS G'!$A$8:$A$364,'SCH C-2.2 B'!$B37)*1000</f>
        <v>189000</v>
      </c>
      <c r="N37" s="1">
        <f>SUMIFS('IS G'!O$8:O$364,'IS G'!$A$8:$A$364,'SCH C-2.2 B'!$B37)*1000</f>
        <v>160000</v>
      </c>
      <c r="O37" s="1">
        <f>SUMIFS('IS G'!P$8:P$364,'IS G'!$A$8:$A$364,'SCH C-2.2 B'!$B37)*1000</f>
        <v>160000</v>
      </c>
      <c r="P37" s="168">
        <f t="shared" si="3"/>
        <v>765555.17</v>
      </c>
    </row>
    <row r="38" spans="1:16" x14ac:dyDescent="0.2">
      <c r="A38" s="164">
        <f t="shared" si="4"/>
        <v>28</v>
      </c>
      <c r="B38" s="164" t="s">
        <v>958</v>
      </c>
      <c r="C38" s="188" t="s">
        <v>977</v>
      </c>
      <c r="D38" s="1">
        <f>SUMIFS('IS G'!E$8:E$364,'IS G'!$A$8:$A$364,'SCH C-2.2 B'!$B38)*1000</f>
        <v>238052.28</v>
      </c>
      <c r="E38" s="1">
        <f>SUMIFS('IS G'!F$8:F$364,'IS G'!$A$8:$A$364,'SCH C-2.2 B'!$B38)*1000</f>
        <v>157541.45000000001</v>
      </c>
      <c r="F38" s="1">
        <f>SUMIFS('IS G'!G$8:G$364,'IS G'!$A$8:$A$364,'SCH C-2.2 B'!$B38)*1000</f>
        <v>170292.53</v>
      </c>
      <c r="G38" s="1">
        <f>SUMIFS('IS G'!H$8:H$364,'IS G'!$A$8:$A$364,'SCH C-2.2 B'!$B38)*1000</f>
        <v>214.41</v>
      </c>
      <c r="H38" s="1">
        <f>SUMIFS('IS G'!I$8:I$364,'IS G'!$A$8:$A$364,'SCH C-2.2 B'!$B38)*1000</f>
        <v>22528.75</v>
      </c>
      <c r="I38" s="1">
        <f>SUMIFS('IS G'!J$8:J$364,'IS G'!$A$8:$A$364,'SCH C-2.2 B'!$B38)*1000</f>
        <v>27804.11</v>
      </c>
      <c r="J38" s="1">
        <f>SUMIFS('IS G'!K$8:K$364,'IS G'!$A$8:$A$364,'SCH C-2.2 B'!$B38)*1000</f>
        <v>27182</v>
      </c>
      <c r="K38" s="1">
        <f>SUMIFS('IS G'!L$8:L$364,'IS G'!$A$8:$A$364,'SCH C-2.2 B'!$B38)*1000</f>
        <v>46000</v>
      </c>
      <c r="L38" s="1">
        <f>SUMIFS('IS G'!M$8:M$364,'IS G'!$A$8:$A$364,'SCH C-2.2 B'!$B38)*1000</f>
        <v>121000</v>
      </c>
      <c r="M38" s="1">
        <f>SUMIFS('IS G'!N$8:N$364,'IS G'!$A$8:$A$364,'SCH C-2.2 B'!$B38)*1000</f>
        <v>237000</v>
      </c>
      <c r="N38" s="1">
        <f>SUMIFS('IS G'!O$8:O$364,'IS G'!$A$8:$A$364,'SCH C-2.2 B'!$B38)*1000</f>
        <v>255436</v>
      </c>
      <c r="O38" s="1">
        <f>SUMIFS('IS G'!P$8:P$364,'IS G'!$A$8:$A$364,'SCH C-2.2 B'!$B38)*1000</f>
        <v>244548</v>
      </c>
      <c r="P38" s="168">
        <f t="shared" si="3"/>
        <v>1547599.53</v>
      </c>
    </row>
    <row r="39" spans="1:16" x14ac:dyDescent="0.2">
      <c r="A39" s="164">
        <f t="shared" si="4"/>
        <v>29</v>
      </c>
      <c r="B39" s="164" t="s">
        <v>959</v>
      </c>
      <c r="C39" s="188" t="s">
        <v>911</v>
      </c>
      <c r="D39" s="1">
        <f>SUMIFS('IS G'!E$8:E$364,'IS G'!$A$8:$A$364,'SCH C-2.2 B'!$B39)*1000</f>
        <v>117191.09</v>
      </c>
      <c r="E39" s="1">
        <f>SUMIFS('IS G'!F$8:F$364,'IS G'!$A$8:$A$364,'SCH C-2.2 B'!$B39)*1000</f>
        <v>102630.2</v>
      </c>
      <c r="F39" s="1">
        <f>SUMIFS('IS G'!G$8:G$364,'IS G'!$A$8:$A$364,'SCH C-2.2 B'!$B39)*1000</f>
        <v>99878.209999999992</v>
      </c>
      <c r="G39" s="1">
        <f>SUMIFS('IS G'!H$8:H$364,'IS G'!$A$8:$A$364,'SCH C-2.2 B'!$B39)*1000</f>
        <v>125193.18</v>
      </c>
      <c r="H39" s="1">
        <f>SUMIFS('IS G'!I$8:I$364,'IS G'!$A$8:$A$364,'SCH C-2.2 B'!$B39)*1000</f>
        <v>147246.76</v>
      </c>
      <c r="I39" s="1">
        <f>SUMIFS('IS G'!J$8:J$364,'IS G'!$A$8:$A$364,'SCH C-2.2 B'!$B39)*1000</f>
        <v>181255.14</v>
      </c>
      <c r="J39" s="1">
        <f>SUMIFS('IS G'!K$8:K$364,'IS G'!$A$8:$A$364,'SCH C-2.2 B'!$B39)*1000</f>
        <v>371033</v>
      </c>
      <c r="K39" s="1">
        <f>SUMIFS('IS G'!L$8:L$364,'IS G'!$A$8:$A$364,'SCH C-2.2 B'!$B39)*1000</f>
        <v>257000</v>
      </c>
      <c r="L39" s="1">
        <f>SUMIFS('IS G'!M$8:M$364,'IS G'!$A$8:$A$364,'SCH C-2.2 B'!$B39)*1000</f>
        <v>255000</v>
      </c>
      <c r="M39" s="1">
        <f>SUMIFS('IS G'!N$8:N$364,'IS G'!$A$8:$A$364,'SCH C-2.2 B'!$B39)*1000</f>
        <v>241000</v>
      </c>
      <c r="N39" s="1">
        <f>SUMIFS('IS G'!O$8:O$364,'IS G'!$A$8:$A$364,'SCH C-2.2 B'!$B39)*1000</f>
        <v>286000</v>
      </c>
      <c r="O39" s="1">
        <f>SUMIFS('IS G'!P$8:P$364,'IS G'!$A$8:$A$364,'SCH C-2.2 B'!$B39)*1000</f>
        <v>260000</v>
      </c>
      <c r="P39" s="168">
        <f t="shared" si="3"/>
        <v>2443427.58</v>
      </c>
    </row>
    <row r="40" spans="1:16" x14ac:dyDescent="0.2">
      <c r="A40" s="164">
        <f t="shared" si="4"/>
        <v>30</v>
      </c>
      <c r="B40" s="164" t="s">
        <v>960</v>
      </c>
      <c r="C40" s="188" t="s">
        <v>18</v>
      </c>
      <c r="D40" s="1">
        <f>SUMIFS('IS G'!E$8:E$364,'IS G'!$A$8:$A$364,'SCH C-2.2 B'!$B40)*1000</f>
        <v>965.9799999999999</v>
      </c>
      <c r="E40" s="1">
        <f>SUMIFS('IS G'!F$8:F$364,'IS G'!$A$8:$A$364,'SCH C-2.2 B'!$B40)*1000</f>
        <v>965.9799999999999</v>
      </c>
      <c r="F40" s="1">
        <f>SUMIFS('IS G'!G$8:G$364,'IS G'!$A$8:$A$364,'SCH C-2.2 B'!$B40)*1000</f>
        <v>965.9799999999999</v>
      </c>
      <c r="G40" s="1">
        <f>SUMIFS('IS G'!H$8:H$364,'IS G'!$A$8:$A$364,'SCH C-2.2 B'!$B40)*1000</f>
        <v>965.9799999999999</v>
      </c>
      <c r="H40" s="1">
        <f>SUMIFS('IS G'!I$8:I$364,'IS G'!$A$8:$A$364,'SCH C-2.2 B'!$B40)*1000</f>
        <v>965.9799999999999</v>
      </c>
      <c r="I40" s="1">
        <f>SUMIFS('IS G'!J$8:J$364,'IS G'!$A$8:$A$364,'SCH C-2.2 B'!$B40)*1000</f>
        <v>965.9799999999999</v>
      </c>
      <c r="J40" s="1">
        <f>SUMIFS('IS G'!K$8:K$364,'IS G'!$A$8:$A$364,'SCH C-2.2 B'!$B40)*1000</f>
        <v>-7728</v>
      </c>
      <c r="K40" s="1">
        <f>SUMIFS('IS G'!L$8:L$364,'IS G'!$A$8:$A$364,'SCH C-2.2 B'!$B40)*1000</f>
        <v>0</v>
      </c>
      <c r="L40" s="1">
        <f>SUMIFS('IS G'!M$8:M$364,'IS G'!$A$8:$A$364,'SCH C-2.2 B'!$B40)*1000</f>
        <v>0</v>
      </c>
      <c r="M40" s="1">
        <f>SUMIFS('IS G'!N$8:N$364,'IS G'!$A$8:$A$364,'SCH C-2.2 B'!$B40)*1000</f>
        <v>0</v>
      </c>
      <c r="N40" s="1">
        <f>SUMIFS('IS G'!O$8:O$364,'IS G'!$A$8:$A$364,'SCH C-2.2 B'!$B40)*1000</f>
        <v>0</v>
      </c>
      <c r="O40" s="1">
        <f>SUMIFS('IS G'!P$8:P$364,'IS G'!$A$8:$A$364,'SCH C-2.2 B'!$B40)*1000</f>
        <v>0</v>
      </c>
      <c r="P40" s="168">
        <f t="shared" si="3"/>
        <v>-1932.1200000000008</v>
      </c>
    </row>
    <row r="41" spans="1:16" x14ac:dyDescent="0.2">
      <c r="A41" s="164">
        <f t="shared" si="4"/>
        <v>31</v>
      </c>
      <c r="B41" s="164" t="s">
        <v>961</v>
      </c>
      <c r="C41" s="188" t="s">
        <v>978</v>
      </c>
      <c r="D41" s="1">
        <f>SUMIFS('IS G'!E$8:E$364,'IS G'!$A$8:$A$364,'SCH C-2.2 B'!$B41)*1000</f>
        <v>17437.91</v>
      </c>
      <c r="E41" s="1">
        <f>SUMIFS('IS G'!F$8:F$364,'IS G'!$A$8:$A$364,'SCH C-2.2 B'!$B41)*1000</f>
        <v>9287.7799999999988</v>
      </c>
      <c r="F41" s="1">
        <f>SUMIFS('IS G'!G$8:G$364,'IS G'!$A$8:$A$364,'SCH C-2.2 B'!$B41)*1000</f>
        <v>5549</v>
      </c>
      <c r="G41" s="1">
        <f>SUMIFS('IS G'!H$8:H$364,'IS G'!$A$8:$A$364,'SCH C-2.2 B'!$B41)*1000</f>
        <v>4273</v>
      </c>
      <c r="H41" s="1">
        <f>SUMIFS('IS G'!I$8:I$364,'IS G'!$A$8:$A$364,'SCH C-2.2 B'!$B41)*1000</f>
        <v>16113.62</v>
      </c>
      <c r="I41" s="1">
        <f>SUMIFS('IS G'!J$8:J$364,'IS G'!$A$8:$A$364,'SCH C-2.2 B'!$B41)*1000</f>
        <v>11350.06</v>
      </c>
      <c r="J41" s="1">
        <f>SUMIFS('IS G'!K$8:K$364,'IS G'!$A$8:$A$364,'SCH C-2.2 B'!$B41)*1000</f>
        <v>7194</v>
      </c>
      <c r="K41" s="1">
        <f>SUMIFS('IS G'!L$8:L$364,'IS G'!$A$8:$A$364,'SCH C-2.2 B'!$B41)*1000</f>
        <v>8644</v>
      </c>
      <c r="L41" s="1">
        <f>SUMIFS('IS G'!M$8:M$364,'IS G'!$A$8:$A$364,'SCH C-2.2 B'!$B41)*1000</f>
        <v>81562</v>
      </c>
      <c r="M41" s="1">
        <f>SUMIFS('IS G'!N$8:N$364,'IS G'!$A$8:$A$364,'SCH C-2.2 B'!$B41)*1000</f>
        <v>5061</v>
      </c>
      <c r="N41" s="1">
        <f>SUMIFS('IS G'!O$8:O$364,'IS G'!$A$8:$A$364,'SCH C-2.2 B'!$B41)*1000</f>
        <v>16917</v>
      </c>
      <c r="O41" s="1">
        <f>SUMIFS('IS G'!P$8:P$364,'IS G'!$A$8:$A$364,'SCH C-2.2 B'!$B41)*1000</f>
        <v>16917</v>
      </c>
      <c r="P41" s="168">
        <f t="shared" si="3"/>
        <v>200306.37</v>
      </c>
    </row>
    <row r="42" spans="1:16" x14ac:dyDescent="0.2">
      <c r="A42" s="164">
        <f t="shared" si="4"/>
        <v>32</v>
      </c>
      <c r="B42" s="164" t="s">
        <v>962</v>
      </c>
      <c r="C42" s="188" t="s">
        <v>912</v>
      </c>
      <c r="D42" s="1">
        <f>SUMIFS('IS G'!E$8:E$364,'IS G'!$A$8:$A$364,'SCH C-2.2 B'!$B42)*1000</f>
        <v>0</v>
      </c>
      <c r="E42" s="1">
        <f>SUMIFS('IS G'!F$8:F$364,'IS G'!$A$8:$A$364,'SCH C-2.2 B'!$B42)*1000</f>
        <v>-3.79</v>
      </c>
      <c r="F42" s="1">
        <f>SUMIFS('IS G'!G$8:G$364,'IS G'!$A$8:$A$364,'SCH C-2.2 B'!$B42)*1000</f>
        <v>-14.0299999999999</v>
      </c>
      <c r="G42" s="1">
        <f>SUMIFS('IS G'!H$8:H$364,'IS G'!$A$8:$A$364,'SCH C-2.2 B'!$B42)*1000</f>
        <v>-150</v>
      </c>
      <c r="H42" s="1">
        <f>SUMIFS('IS G'!I$8:I$364,'IS G'!$A$8:$A$364,'SCH C-2.2 B'!$B42)*1000</f>
        <v>0</v>
      </c>
      <c r="I42" s="1">
        <f>SUMIFS('IS G'!J$8:J$364,'IS G'!$A$8:$A$364,'SCH C-2.2 B'!$B42)*1000</f>
        <v>0</v>
      </c>
      <c r="J42" s="1">
        <f>SUMIFS('IS G'!K$8:K$364,'IS G'!$A$8:$A$364,'SCH C-2.2 B'!$B42)*1000</f>
        <v>359</v>
      </c>
      <c r="K42" s="1">
        <f>SUMIFS('IS G'!L$8:L$364,'IS G'!$A$8:$A$364,'SCH C-2.2 B'!$B42)*1000</f>
        <v>0</v>
      </c>
      <c r="L42" s="1">
        <f>SUMIFS('IS G'!M$8:M$364,'IS G'!$A$8:$A$364,'SCH C-2.2 B'!$B42)*1000</f>
        <v>0</v>
      </c>
      <c r="M42" s="1">
        <f>SUMIFS('IS G'!N$8:N$364,'IS G'!$A$8:$A$364,'SCH C-2.2 B'!$B42)*1000</f>
        <v>0</v>
      </c>
      <c r="N42" s="1">
        <f>SUMIFS('IS G'!O$8:O$364,'IS G'!$A$8:$A$364,'SCH C-2.2 B'!$B42)*1000</f>
        <v>0</v>
      </c>
      <c r="O42" s="1">
        <f>SUMIFS('IS G'!P$8:P$364,'IS G'!$A$8:$A$364,'SCH C-2.2 B'!$B42)*1000</f>
        <v>0</v>
      </c>
      <c r="P42" s="168">
        <f t="shared" si="3"/>
        <v>191.18000000000009</v>
      </c>
    </row>
    <row r="43" spans="1:16" x14ac:dyDescent="0.2">
      <c r="A43" s="164">
        <f t="shared" si="4"/>
        <v>33</v>
      </c>
      <c r="B43" s="164" t="s">
        <v>963</v>
      </c>
      <c r="C43" s="154" t="s">
        <v>16</v>
      </c>
      <c r="D43" s="1">
        <f>SUMIFS('IS G'!E$8:E$364,'IS G'!$A$8:$A$364,'SCH C-2.2 B'!$B43)*1000</f>
        <v>33417.380000000005</v>
      </c>
      <c r="E43" s="1">
        <f>SUMIFS('IS G'!F$8:F$364,'IS G'!$A$8:$A$364,'SCH C-2.2 B'!$B43)*1000</f>
        <v>33467.440000000002</v>
      </c>
      <c r="F43" s="1">
        <f>SUMIFS('IS G'!G$8:G$364,'IS G'!$A$8:$A$364,'SCH C-2.2 B'!$B43)*1000</f>
        <v>32047.359999999997</v>
      </c>
      <c r="G43" s="1">
        <f>SUMIFS('IS G'!H$8:H$364,'IS G'!$A$8:$A$364,'SCH C-2.2 B'!$B43)*1000</f>
        <v>37836.36</v>
      </c>
      <c r="H43" s="1">
        <f>SUMIFS('IS G'!I$8:I$364,'IS G'!$A$8:$A$364,'SCH C-2.2 B'!$B43)*1000</f>
        <v>36642.080000000002</v>
      </c>
      <c r="I43" s="1">
        <f>SUMIFS('IS G'!J$8:J$364,'IS G'!$A$8:$A$364,'SCH C-2.2 B'!$B43)*1000</f>
        <v>36269.61</v>
      </c>
      <c r="J43" s="1">
        <f>SUMIFS('IS G'!K$8:K$364,'IS G'!$A$8:$A$364,'SCH C-2.2 B'!$B43)*1000</f>
        <v>46230</v>
      </c>
      <c r="K43" s="1">
        <f>SUMIFS('IS G'!L$8:L$364,'IS G'!$A$8:$A$364,'SCH C-2.2 B'!$B43)*1000</f>
        <v>36000</v>
      </c>
      <c r="L43" s="1">
        <f>SUMIFS('IS G'!M$8:M$364,'IS G'!$A$8:$A$364,'SCH C-2.2 B'!$B43)*1000</f>
        <v>35000</v>
      </c>
      <c r="M43" s="1">
        <f>SUMIFS('IS G'!N$8:N$364,'IS G'!$A$8:$A$364,'SCH C-2.2 B'!$B43)*1000</f>
        <v>37000</v>
      </c>
      <c r="N43" s="1">
        <f>SUMIFS('IS G'!O$8:O$364,'IS G'!$A$8:$A$364,'SCH C-2.2 B'!$B43)*1000</f>
        <v>39500</v>
      </c>
      <c r="O43" s="1">
        <f>SUMIFS('IS G'!P$8:P$364,'IS G'!$A$8:$A$364,'SCH C-2.2 B'!$B43)*1000</f>
        <v>39500</v>
      </c>
      <c r="P43" s="168">
        <f t="shared" si="3"/>
        <v>442910.23</v>
      </c>
    </row>
    <row r="44" spans="1:16" x14ac:dyDescent="0.2">
      <c r="A44" s="164">
        <f t="shared" si="4"/>
        <v>34</v>
      </c>
      <c r="B44" s="164" t="s">
        <v>964</v>
      </c>
      <c r="C44" s="188" t="s">
        <v>982</v>
      </c>
      <c r="D44" s="1">
        <f>SUMIFS('IS G'!E$8:E$364,'IS G'!$A$8:$A$364,'SCH C-2.2 B'!$B44)*1000</f>
        <v>16695.189999999999</v>
      </c>
      <c r="E44" s="1">
        <f>SUMIFS('IS G'!F$8:F$364,'IS G'!$A$8:$A$364,'SCH C-2.2 B'!$B44)*1000</f>
        <v>188435.41999999998</v>
      </c>
      <c r="F44" s="1">
        <f>SUMIFS('IS G'!G$8:G$364,'IS G'!$A$8:$A$364,'SCH C-2.2 B'!$B44)*1000</f>
        <v>177557.609999999</v>
      </c>
      <c r="G44" s="1">
        <f>SUMIFS('IS G'!H$8:H$364,'IS G'!$A$8:$A$364,'SCH C-2.2 B'!$B44)*1000</f>
        <v>101259.8</v>
      </c>
      <c r="H44" s="1">
        <f>SUMIFS('IS G'!I$8:I$364,'IS G'!$A$8:$A$364,'SCH C-2.2 B'!$B44)*1000</f>
        <v>86525.459999999992</v>
      </c>
      <c r="I44" s="1">
        <f>SUMIFS('IS G'!J$8:J$364,'IS G'!$A$8:$A$364,'SCH C-2.2 B'!$B44)*1000</f>
        <v>15412.08</v>
      </c>
      <c r="J44" s="1">
        <f>SUMIFS('IS G'!K$8:K$364,'IS G'!$A$8:$A$364,'SCH C-2.2 B'!$B44)*1000</f>
        <v>3229</v>
      </c>
      <c r="K44" s="1">
        <f>SUMIFS('IS G'!L$8:L$364,'IS G'!$A$8:$A$364,'SCH C-2.2 B'!$B44)*1000</f>
        <v>40000</v>
      </c>
      <c r="L44" s="1">
        <f>SUMIFS('IS G'!M$8:M$364,'IS G'!$A$8:$A$364,'SCH C-2.2 B'!$B44)*1000</f>
        <v>41000</v>
      </c>
      <c r="M44" s="1">
        <f>SUMIFS('IS G'!N$8:N$364,'IS G'!$A$8:$A$364,'SCH C-2.2 B'!$B44)*1000</f>
        <v>41000</v>
      </c>
      <c r="N44" s="1">
        <f>SUMIFS('IS G'!O$8:O$364,'IS G'!$A$8:$A$364,'SCH C-2.2 B'!$B44)*1000</f>
        <v>53500</v>
      </c>
      <c r="O44" s="1">
        <f>SUMIFS('IS G'!P$8:P$364,'IS G'!$A$8:$A$364,'SCH C-2.2 B'!$B44)*1000</f>
        <v>55500</v>
      </c>
      <c r="P44" s="168">
        <f t="shared" si="3"/>
        <v>820114.55999999889</v>
      </c>
    </row>
    <row r="45" spans="1:16" x14ac:dyDescent="0.2">
      <c r="A45" s="164">
        <f t="shared" si="4"/>
        <v>35</v>
      </c>
      <c r="B45" s="164" t="s">
        <v>965</v>
      </c>
      <c r="C45" s="188" t="s">
        <v>980</v>
      </c>
      <c r="D45" s="1">
        <f>SUMIFS('IS G'!E$8:E$364,'IS G'!$A$8:$A$364,'SCH C-2.2 B'!$B45)*1000</f>
        <v>17710.400000000001</v>
      </c>
      <c r="E45" s="1">
        <f>SUMIFS('IS G'!F$8:F$364,'IS G'!$A$8:$A$364,'SCH C-2.2 B'!$B45)*1000</f>
        <v>14610.59</v>
      </c>
      <c r="F45" s="1">
        <f>SUMIFS('IS G'!G$8:G$364,'IS G'!$A$8:$A$364,'SCH C-2.2 B'!$B45)*1000</f>
        <v>11393.559999999899</v>
      </c>
      <c r="G45" s="1">
        <f>SUMIFS('IS G'!H$8:H$364,'IS G'!$A$8:$A$364,'SCH C-2.2 B'!$B45)*1000</f>
        <v>10333.030000000001</v>
      </c>
      <c r="H45" s="1">
        <f>SUMIFS('IS G'!I$8:I$364,'IS G'!$A$8:$A$364,'SCH C-2.2 B'!$B45)*1000</f>
        <v>17995.32</v>
      </c>
      <c r="I45" s="1">
        <f>SUMIFS('IS G'!J$8:J$364,'IS G'!$A$8:$A$364,'SCH C-2.2 B'!$B45)*1000</f>
        <v>9091.98</v>
      </c>
      <c r="J45" s="1">
        <f>SUMIFS('IS G'!K$8:K$364,'IS G'!$A$8:$A$364,'SCH C-2.2 B'!$B45)*1000</f>
        <v>8392</v>
      </c>
      <c r="K45" s="1">
        <f>SUMIFS('IS G'!L$8:L$364,'IS G'!$A$8:$A$364,'SCH C-2.2 B'!$B45)*1000</f>
        <v>17000</v>
      </c>
      <c r="L45" s="1">
        <f>SUMIFS('IS G'!M$8:M$364,'IS G'!$A$8:$A$364,'SCH C-2.2 B'!$B45)*1000</f>
        <v>15000</v>
      </c>
      <c r="M45" s="1">
        <f>SUMIFS('IS G'!N$8:N$364,'IS G'!$A$8:$A$364,'SCH C-2.2 B'!$B45)*1000</f>
        <v>17000</v>
      </c>
      <c r="N45" s="1">
        <f>SUMIFS('IS G'!O$8:O$364,'IS G'!$A$8:$A$364,'SCH C-2.2 B'!$B45)*1000</f>
        <v>15500</v>
      </c>
      <c r="O45" s="1">
        <f>SUMIFS('IS G'!P$8:P$364,'IS G'!$A$8:$A$364,'SCH C-2.2 B'!$B45)*1000</f>
        <v>18500</v>
      </c>
      <c r="P45" s="168">
        <f t="shared" si="3"/>
        <v>172526.87999999989</v>
      </c>
    </row>
    <row r="46" spans="1:16" x14ac:dyDescent="0.2">
      <c r="A46" s="164">
        <f t="shared" si="4"/>
        <v>36</v>
      </c>
      <c r="B46" s="164" t="s">
        <v>966</v>
      </c>
      <c r="C46" s="188" t="s">
        <v>981</v>
      </c>
      <c r="D46" s="1">
        <f>SUMIFS('IS G'!E$8:E$364,'IS G'!$A$8:$A$364,'SCH C-2.2 B'!$B46)*1000</f>
        <v>60710.39</v>
      </c>
      <c r="E46" s="1">
        <f>SUMIFS('IS G'!F$8:F$364,'IS G'!$A$8:$A$364,'SCH C-2.2 B'!$B46)*1000</f>
        <v>27186.98</v>
      </c>
      <c r="F46" s="1">
        <f>SUMIFS('IS G'!G$8:G$364,'IS G'!$A$8:$A$364,'SCH C-2.2 B'!$B46)*1000</f>
        <v>24512.080000000002</v>
      </c>
      <c r="G46" s="1">
        <f>SUMIFS('IS G'!H$8:H$364,'IS G'!$A$8:$A$364,'SCH C-2.2 B'!$B46)*1000</f>
        <v>52157.72</v>
      </c>
      <c r="H46" s="1">
        <f>SUMIFS('IS G'!I$8:I$364,'IS G'!$A$8:$A$364,'SCH C-2.2 B'!$B46)*1000</f>
        <v>91537.539999999892</v>
      </c>
      <c r="I46" s="1">
        <f>SUMIFS('IS G'!J$8:J$364,'IS G'!$A$8:$A$364,'SCH C-2.2 B'!$B46)*1000</f>
        <v>75572.369999999908</v>
      </c>
      <c r="J46" s="1">
        <f>SUMIFS('IS G'!K$8:K$364,'IS G'!$A$8:$A$364,'SCH C-2.2 B'!$B46)*1000</f>
        <v>18790</v>
      </c>
      <c r="K46" s="1">
        <f>SUMIFS('IS G'!L$8:L$364,'IS G'!$A$8:$A$364,'SCH C-2.2 B'!$B46)*1000</f>
        <v>70000</v>
      </c>
      <c r="L46" s="1">
        <f>SUMIFS('IS G'!M$8:M$364,'IS G'!$A$8:$A$364,'SCH C-2.2 B'!$B46)*1000</f>
        <v>65000</v>
      </c>
      <c r="M46" s="1">
        <f>SUMIFS('IS G'!N$8:N$364,'IS G'!$A$8:$A$364,'SCH C-2.2 B'!$B46)*1000</f>
        <v>62000</v>
      </c>
      <c r="N46" s="1">
        <f>SUMIFS('IS G'!O$8:O$364,'IS G'!$A$8:$A$364,'SCH C-2.2 B'!$B46)*1000</f>
        <v>99192</v>
      </c>
      <c r="O46" s="1">
        <f>SUMIFS('IS G'!P$8:P$364,'IS G'!$A$8:$A$364,'SCH C-2.2 B'!$B46)*1000</f>
        <v>78655</v>
      </c>
      <c r="P46" s="168">
        <f t="shared" si="3"/>
        <v>725314.07999999984</v>
      </c>
    </row>
    <row r="47" spans="1:16" x14ac:dyDescent="0.2">
      <c r="A47" s="164">
        <f t="shared" si="1"/>
        <v>37</v>
      </c>
      <c r="B47" s="164" t="s">
        <v>967</v>
      </c>
      <c r="C47" s="188" t="s">
        <v>983</v>
      </c>
      <c r="D47" s="1">
        <f>SUMIFS('IS G'!E$8:E$364,'IS G'!$A$8:$A$364,'SCH C-2.2 B'!$B47)*1000</f>
        <v>1239.51</v>
      </c>
      <c r="E47" s="1">
        <f>SUMIFS('IS G'!F$8:F$364,'IS G'!$A$8:$A$364,'SCH C-2.2 B'!$B47)*1000</f>
        <v>1510.68</v>
      </c>
      <c r="F47" s="1">
        <f>SUMIFS('IS G'!G$8:G$364,'IS G'!$A$8:$A$364,'SCH C-2.2 B'!$B47)*1000</f>
        <v>1097.28</v>
      </c>
      <c r="G47" s="1">
        <f>SUMIFS('IS G'!H$8:H$364,'IS G'!$A$8:$A$364,'SCH C-2.2 B'!$B47)*1000</f>
        <v>7094.9</v>
      </c>
      <c r="H47" s="1">
        <f>SUMIFS('IS G'!I$8:I$364,'IS G'!$A$8:$A$364,'SCH C-2.2 B'!$B47)*1000</f>
        <v>572.87</v>
      </c>
      <c r="I47" s="1">
        <f>SUMIFS('IS G'!J$8:J$364,'IS G'!$A$8:$A$364,'SCH C-2.2 B'!$B47)*1000</f>
        <v>1646.8</v>
      </c>
      <c r="J47" s="1">
        <f>SUMIFS('IS G'!K$8:K$364,'IS G'!$A$8:$A$364,'SCH C-2.2 B'!$B47)*1000</f>
        <v>8003</v>
      </c>
      <c r="K47" s="1">
        <f>SUMIFS('IS G'!L$8:L$364,'IS G'!$A$8:$A$364,'SCH C-2.2 B'!$B47)*1000</f>
        <v>12591</v>
      </c>
      <c r="L47" s="1">
        <f>SUMIFS('IS G'!M$8:M$364,'IS G'!$A$8:$A$364,'SCH C-2.2 B'!$B47)*1000</f>
        <v>13950</v>
      </c>
      <c r="M47" s="1">
        <f>SUMIFS('IS G'!N$8:N$364,'IS G'!$A$8:$A$364,'SCH C-2.2 B'!$B47)*1000</f>
        <v>15950</v>
      </c>
      <c r="N47" s="1">
        <f>SUMIFS('IS G'!O$8:O$364,'IS G'!$A$8:$A$364,'SCH C-2.2 B'!$B47)*1000</f>
        <v>6726</v>
      </c>
      <c r="O47" s="1">
        <f>SUMIFS('IS G'!P$8:P$364,'IS G'!$A$8:$A$364,'SCH C-2.2 B'!$B47)*1000</f>
        <v>8310</v>
      </c>
      <c r="P47" s="168">
        <f t="shared" si="3"/>
        <v>78692.040000000008</v>
      </c>
    </row>
    <row r="48" spans="1:16" x14ac:dyDescent="0.2">
      <c r="A48" s="164">
        <f t="shared" si="1"/>
        <v>38</v>
      </c>
      <c r="B48" s="164" t="s">
        <v>968</v>
      </c>
      <c r="C48" s="188" t="s">
        <v>984</v>
      </c>
      <c r="D48" s="1">
        <f>SUMIFS('IS G'!E$8:E$364,'IS G'!$A$8:$A$364,'SCH C-2.2 B'!$B48)*1000</f>
        <v>57785.14</v>
      </c>
      <c r="E48" s="1">
        <f>SUMIFS('IS G'!F$8:F$364,'IS G'!$A$8:$A$364,'SCH C-2.2 B'!$B48)*1000</f>
        <v>51611.420000000006</v>
      </c>
      <c r="F48" s="1">
        <f>SUMIFS('IS G'!G$8:G$364,'IS G'!$A$8:$A$364,'SCH C-2.2 B'!$B48)*1000</f>
        <v>62634.390000000007</v>
      </c>
      <c r="G48" s="1">
        <f>SUMIFS('IS G'!H$8:H$364,'IS G'!$A$8:$A$364,'SCH C-2.2 B'!$B48)*1000</f>
        <v>70554.47</v>
      </c>
      <c r="H48" s="1">
        <f>SUMIFS('IS G'!I$8:I$364,'IS G'!$A$8:$A$364,'SCH C-2.2 B'!$B48)*1000</f>
        <v>39274.559999999998</v>
      </c>
      <c r="I48" s="1">
        <f>SUMIFS('IS G'!J$8:J$364,'IS G'!$A$8:$A$364,'SCH C-2.2 B'!$B48)*1000</f>
        <v>62942.589999999902</v>
      </c>
      <c r="J48" s="1">
        <f>SUMIFS('IS G'!K$8:K$364,'IS G'!$A$8:$A$364,'SCH C-2.2 B'!$B48)*1000</f>
        <v>33969</v>
      </c>
      <c r="K48" s="1">
        <f>SUMIFS('IS G'!L$8:L$364,'IS G'!$A$8:$A$364,'SCH C-2.2 B'!$B48)*1000</f>
        <v>55000</v>
      </c>
      <c r="L48" s="1">
        <f>SUMIFS('IS G'!M$8:M$364,'IS G'!$A$8:$A$364,'SCH C-2.2 B'!$B48)*1000</f>
        <v>59000</v>
      </c>
      <c r="M48" s="1">
        <f>SUMIFS('IS G'!N$8:N$364,'IS G'!$A$8:$A$364,'SCH C-2.2 B'!$B48)*1000</f>
        <v>50000</v>
      </c>
      <c r="N48" s="1">
        <f>SUMIFS('IS G'!O$8:O$364,'IS G'!$A$8:$A$364,'SCH C-2.2 B'!$B48)*1000</f>
        <v>75500</v>
      </c>
      <c r="O48" s="1">
        <f>SUMIFS('IS G'!P$8:P$364,'IS G'!$A$8:$A$364,'SCH C-2.2 B'!$B48)*1000</f>
        <v>74500</v>
      </c>
      <c r="P48" s="168">
        <f t="shared" si="3"/>
        <v>692771.56999999983</v>
      </c>
    </row>
    <row r="49" spans="1:16" x14ac:dyDescent="0.2">
      <c r="A49" s="164">
        <f t="shared" si="1"/>
        <v>39</v>
      </c>
      <c r="B49" s="164" t="s">
        <v>969</v>
      </c>
      <c r="C49" s="188" t="s">
        <v>985</v>
      </c>
      <c r="D49" s="1">
        <f>SUMIFS('IS G'!E$8:E$364,'IS G'!$A$8:$A$364,'SCH C-2.2 B'!$B49)*1000</f>
        <v>4222.93</v>
      </c>
      <c r="E49" s="1">
        <f>SUMIFS('IS G'!F$8:F$364,'IS G'!$A$8:$A$364,'SCH C-2.2 B'!$B49)*1000</f>
        <v>2561.81</v>
      </c>
      <c r="F49" s="1">
        <f>SUMIFS('IS G'!G$8:G$364,'IS G'!$A$8:$A$364,'SCH C-2.2 B'!$B49)*1000</f>
        <v>5430.75</v>
      </c>
      <c r="G49" s="1">
        <f>SUMIFS('IS G'!H$8:H$364,'IS G'!$A$8:$A$364,'SCH C-2.2 B'!$B49)*1000</f>
        <v>4254.7299999999896</v>
      </c>
      <c r="H49" s="1">
        <f>SUMIFS('IS G'!I$8:I$364,'IS G'!$A$8:$A$364,'SCH C-2.2 B'!$B49)*1000</f>
        <v>4681.3099999999995</v>
      </c>
      <c r="I49" s="1">
        <f>SUMIFS('IS G'!J$8:J$364,'IS G'!$A$8:$A$364,'SCH C-2.2 B'!$B49)*1000</f>
        <v>40943.300000000003</v>
      </c>
      <c r="J49" s="1">
        <f>SUMIFS('IS G'!K$8:K$364,'IS G'!$A$8:$A$364,'SCH C-2.2 B'!$B49)*1000</f>
        <v>11868</v>
      </c>
      <c r="K49" s="1">
        <f>SUMIFS('IS G'!L$8:L$364,'IS G'!$A$8:$A$364,'SCH C-2.2 B'!$B49)*1000</f>
        <v>17774</v>
      </c>
      <c r="L49" s="1">
        <f>SUMIFS('IS G'!M$8:M$364,'IS G'!$A$8:$A$364,'SCH C-2.2 B'!$B49)*1000</f>
        <v>14245</v>
      </c>
      <c r="M49" s="1">
        <f>SUMIFS('IS G'!N$8:N$364,'IS G'!$A$8:$A$364,'SCH C-2.2 B'!$B49)*1000</f>
        <v>16510</v>
      </c>
      <c r="N49" s="1">
        <f>SUMIFS('IS G'!O$8:O$364,'IS G'!$A$8:$A$364,'SCH C-2.2 B'!$B49)*1000</f>
        <v>13150</v>
      </c>
      <c r="O49" s="1">
        <f>SUMIFS('IS G'!P$8:P$364,'IS G'!$A$8:$A$364,'SCH C-2.2 B'!$B49)*1000</f>
        <v>14150</v>
      </c>
      <c r="P49" s="168">
        <f t="shared" si="3"/>
        <v>149791.82999999999</v>
      </c>
    </row>
    <row r="50" spans="1:16" x14ac:dyDescent="0.2">
      <c r="A50" s="164">
        <f t="shared" si="1"/>
        <v>40</v>
      </c>
      <c r="B50" s="164" t="s">
        <v>970</v>
      </c>
      <c r="C50" s="154" t="s">
        <v>979</v>
      </c>
      <c r="D50" s="1">
        <f>SUMIFS('IS G'!E$8:E$364,'IS G'!$A$8:$A$364,'SCH C-2.2 B'!$B50)*1000</f>
        <v>14954.61</v>
      </c>
      <c r="E50" s="1">
        <f>SUMIFS('IS G'!F$8:F$364,'IS G'!$A$8:$A$364,'SCH C-2.2 B'!$B50)*1000</f>
        <v>17047.27</v>
      </c>
      <c r="F50" s="1">
        <f>SUMIFS('IS G'!G$8:G$364,'IS G'!$A$8:$A$364,'SCH C-2.2 B'!$B50)*1000</f>
        <v>31181.91</v>
      </c>
      <c r="G50" s="1">
        <f>SUMIFS('IS G'!H$8:H$364,'IS G'!$A$8:$A$364,'SCH C-2.2 B'!$B50)*1000</f>
        <v>32441.17</v>
      </c>
      <c r="H50" s="1">
        <f>SUMIFS('IS G'!I$8:I$364,'IS G'!$A$8:$A$364,'SCH C-2.2 B'!$B50)*1000</f>
        <v>27446.829999999998</v>
      </c>
      <c r="I50" s="1">
        <f>SUMIFS('IS G'!J$8:J$364,'IS G'!$A$8:$A$364,'SCH C-2.2 B'!$B50)*1000</f>
        <v>34842.629999999997</v>
      </c>
      <c r="J50" s="1">
        <f>SUMIFS('IS G'!K$8:K$364,'IS G'!$A$8:$A$364,'SCH C-2.2 B'!$B50)*1000</f>
        <v>37104</v>
      </c>
      <c r="K50" s="1">
        <f>SUMIFS('IS G'!L$8:L$364,'IS G'!$A$8:$A$364,'SCH C-2.2 B'!$B50)*1000</f>
        <v>41589</v>
      </c>
      <c r="L50" s="1">
        <f>SUMIFS('IS G'!M$8:M$364,'IS G'!$A$8:$A$364,'SCH C-2.2 B'!$B50)*1000</f>
        <v>32244.999999999996</v>
      </c>
      <c r="M50" s="1">
        <f>SUMIFS('IS G'!N$8:N$364,'IS G'!$A$8:$A$364,'SCH C-2.2 B'!$B50)*1000</f>
        <v>34737</v>
      </c>
      <c r="N50" s="1">
        <f>SUMIFS('IS G'!O$8:O$364,'IS G'!$A$8:$A$364,'SCH C-2.2 B'!$B50)*1000</f>
        <v>44729</v>
      </c>
      <c r="O50" s="1">
        <f>SUMIFS('IS G'!P$8:P$364,'IS G'!$A$8:$A$364,'SCH C-2.2 B'!$B50)*1000</f>
        <v>41848</v>
      </c>
      <c r="P50" s="168">
        <f t="shared" si="3"/>
        <v>390166.42</v>
      </c>
    </row>
    <row r="51" spans="1:16" x14ac:dyDescent="0.2">
      <c r="A51" s="164">
        <f t="shared" si="1"/>
        <v>41</v>
      </c>
      <c r="B51" s="164" t="s">
        <v>971</v>
      </c>
      <c r="C51" s="188" t="s">
        <v>17</v>
      </c>
      <c r="D51" s="1">
        <f>SUMIFS('IS G'!E$8:E$364,'IS G'!$A$8:$A$364,'SCH C-2.2 B'!$B51)*1000</f>
        <v>25181.83</v>
      </c>
      <c r="E51" s="1">
        <f>SUMIFS('IS G'!F$8:F$364,'IS G'!$A$8:$A$364,'SCH C-2.2 B'!$B51)*1000</f>
        <v>31332.52</v>
      </c>
      <c r="F51" s="1">
        <f>SUMIFS('IS G'!G$8:G$364,'IS G'!$A$8:$A$364,'SCH C-2.2 B'!$B51)*1000</f>
        <v>27459.07</v>
      </c>
      <c r="G51" s="1">
        <f>SUMIFS('IS G'!H$8:H$364,'IS G'!$A$8:$A$364,'SCH C-2.2 B'!$B51)*1000</f>
        <v>31354.01</v>
      </c>
      <c r="H51" s="1">
        <f>SUMIFS('IS G'!I$8:I$364,'IS G'!$A$8:$A$364,'SCH C-2.2 B'!$B51)*1000</f>
        <v>30740.880000000001</v>
      </c>
      <c r="I51" s="1">
        <f>SUMIFS('IS G'!J$8:J$364,'IS G'!$A$8:$A$364,'SCH C-2.2 B'!$B51)*1000</f>
        <v>26103.179999999997</v>
      </c>
      <c r="J51" s="1">
        <f>SUMIFS('IS G'!K$8:K$364,'IS G'!$A$8:$A$364,'SCH C-2.2 B'!$B51)*1000</f>
        <v>41757</v>
      </c>
      <c r="K51" s="1">
        <f>SUMIFS('IS G'!L$8:L$364,'IS G'!$A$8:$A$364,'SCH C-2.2 B'!$B51)*1000</f>
        <v>41201</v>
      </c>
      <c r="L51" s="1">
        <f>SUMIFS('IS G'!M$8:M$364,'IS G'!$A$8:$A$364,'SCH C-2.2 B'!$B51)*1000</f>
        <v>43498</v>
      </c>
      <c r="M51" s="1">
        <f>SUMIFS('IS G'!N$8:N$364,'IS G'!$A$8:$A$364,'SCH C-2.2 B'!$B51)*1000</f>
        <v>41027</v>
      </c>
      <c r="N51" s="1">
        <f>SUMIFS('IS G'!O$8:O$364,'IS G'!$A$8:$A$364,'SCH C-2.2 B'!$B51)*1000</f>
        <v>39123</v>
      </c>
      <c r="O51" s="1">
        <f>SUMIFS('IS G'!P$8:P$364,'IS G'!$A$8:$A$364,'SCH C-2.2 B'!$B51)*1000</f>
        <v>34804</v>
      </c>
      <c r="P51" s="168">
        <f t="shared" si="3"/>
        <v>413581.49</v>
      </c>
    </row>
    <row r="52" spans="1:16" x14ac:dyDescent="0.2">
      <c r="A52" s="164">
        <f t="shared" si="1"/>
        <v>42</v>
      </c>
      <c r="B52" s="164">
        <v>852</v>
      </c>
      <c r="C52" s="188" t="s">
        <v>986</v>
      </c>
      <c r="D52" s="1">
        <f>SUMIFS('IS G'!E$8:E$364,'IS G'!$A$8:$A$364,'SCH C-2.2 B'!$B52)*1000</f>
        <v>0</v>
      </c>
      <c r="E52" s="1">
        <f>SUMIFS('IS G'!F$8:F$364,'IS G'!$A$8:$A$364,'SCH C-2.2 B'!$B52)*1000</f>
        <v>0</v>
      </c>
      <c r="F52" s="1">
        <f>SUMIFS('IS G'!G$8:G$364,'IS G'!$A$8:$A$364,'SCH C-2.2 B'!$B52)*1000</f>
        <v>0</v>
      </c>
      <c r="G52" s="1">
        <f>SUMIFS('IS G'!H$8:H$364,'IS G'!$A$8:$A$364,'SCH C-2.2 B'!$B52)*1000</f>
        <v>0</v>
      </c>
      <c r="H52" s="1">
        <f>SUMIFS('IS G'!I$8:I$364,'IS G'!$A$8:$A$364,'SCH C-2.2 B'!$B52)*1000</f>
        <v>0</v>
      </c>
      <c r="I52" s="1">
        <f>SUMIFS('IS G'!J$8:J$364,'IS G'!$A$8:$A$364,'SCH C-2.2 B'!$B52)*1000</f>
        <v>0</v>
      </c>
      <c r="J52" s="1">
        <f>SUMIFS('IS G'!K$8:K$364,'IS G'!$A$8:$A$364,'SCH C-2.2 B'!$B52)*1000</f>
        <v>0</v>
      </c>
      <c r="K52" s="1">
        <f>SUMIFS('IS G'!L$8:L$364,'IS G'!$A$8:$A$364,'SCH C-2.2 B'!$B52)*1000</f>
        <v>0</v>
      </c>
      <c r="L52" s="1">
        <f>SUMIFS('IS G'!M$8:M$364,'IS G'!$A$8:$A$364,'SCH C-2.2 B'!$B52)*1000</f>
        <v>0</v>
      </c>
      <c r="M52" s="1">
        <f>SUMIFS('IS G'!N$8:N$364,'IS G'!$A$8:$A$364,'SCH C-2.2 B'!$B52)*1000</f>
        <v>0</v>
      </c>
      <c r="N52" s="1">
        <f>SUMIFS('IS G'!O$8:O$364,'IS G'!$A$8:$A$364,'SCH C-2.2 B'!$B52)*1000</f>
        <v>0</v>
      </c>
      <c r="O52" s="1">
        <f>SUMIFS('IS G'!P$8:P$364,'IS G'!$A$8:$A$364,'SCH C-2.2 B'!$B52)*1000</f>
        <v>0</v>
      </c>
      <c r="P52" s="168">
        <f t="shared" ref="P52" si="5">SUM(D52:O52)</f>
        <v>0</v>
      </c>
    </row>
    <row r="53" spans="1:16" x14ac:dyDescent="0.2">
      <c r="A53" s="164">
        <f t="shared" si="1"/>
        <v>43</v>
      </c>
      <c r="B53" s="164" t="s">
        <v>972</v>
      </c>
      <c r="C53" s="188" t="s">
        <v>987</v>
      </c>
      <c r="D53" s="1">
        <f>SUMIFS('IS G'!E$8:E$364,'IS G'!$A$8:$A$364,'SCH C-2.2 B'!$B53)*1000</f>
        <v>19128.84</v>
      </c>
      <c r="E53" s="1">
        <f>SUMIFS('IS G'!F$8:F$364,'IS G'!$A$8:$A$364,'SCH C-2.2 B'!$B53)*1000</f>
        <v>39357.18</v>
      </c>
      <c r="F53" s="1">
        <f>SUMIFS('IS G'!G$8:G$364,'IS G'!$A$8:$A$364,'SCH C-2.2 B'!$B53)*1000</f>
        <v>26658.329999999998</v>
      </c>
      <c r="G53" s="1">
        <f>SUMIFS('IS G'!H$8:H$364,'IS G'!$A$8:$A$364,'SCH C-2.2 B'!$B53)*1000</f>
        <v>24834.66</v>
      </c>
      <c r="H53" s="1">
        <f>SUMIFS('IS G'!I$8:I$364,'IS G'!$A$8:$A$364,'SCH C-2.2 B'!$B53)*1000</f>
        <v>47743.14</v>
      </c>
      <c r="I53" s="1">
        <f>SUMIFS('IS G'!J$8:J$364,'IS G'!$A$8:$A$364,'SCH C-2.2 B'!$B53)*1000</f>
        <v>64230.98</v>
      </c>
      <c r="J53" s="1">
        <f>SUMIFS('IS G'!K$8:K$364,'IS G'!$A$8:$A$364,'SCH C-2.2 B'!$B53)*1000</f>
        <v>27643</v>
      </c>
      <c r="K53" s="1">
        <f>SUMIFS('IS G'!L$8:L$364,'IS G'!$A$8:$A$364,'SCH C-2.2 B'!$B53)*1000</f>
        <v>25000</v>
      </c>
      <c r="L53" s="1">
        <f>SUMIFS('IS G'!M$8:M$364,'IS G'!$A$8:$A$364,'SCH C-2.2 B'!$B53)*1000</f>
        <v>23000</v>
      </c>
      <c r="M53" s="1">
        <f>SUMIFS('IS G'!N$8:N$364,'IS G'!$A$8:$A$364,'SCH C-2.2 B'!$B53)*1000</f>
        <v>29000</v>
      </c>
      <c r="N53" s="1">
        <f>SUMIFS('IS G'!O$8:O$364,'IS G'!$A$8:$A$364,'SCH C-2.2 B'!$B53)*1000</f>
        <v>52500</v>
      </c>
      <c r="O53" s="1">
        <f>SUMIFS('IS G'!P$8:P$364,'IS G'!$A$8:$A$364,'SCH C-2.2 B'!$B53)*1000</f>
        <v>53500</v>
      </c>
      <c r="P53" s="168">
        <f t="shared" si="3"/>
        <v>432596.13</v>
      </c>
    </row>
    <row r="54" spans="1:16" x14ac:dyDescent="0.2">
      <c r="A54" s="164">
        <f t="shared" si="1"/>
        <v>44</v>
      </c>
      <c r="B54" s="164">
        <v>859</v>
      </c>
      <c r="C54" s="188" t="s">
        <v>18</v>
      </c>
      <c r="D54" s="1">
        <f>SUMIFS('IS G'!E$8:E$364,'IS G'!$A$8:$A$364,'SCH C-2.2 B'!$B54)*1000</f>
        <v>0</v>
      </c>
      <c r="E54" s="1">
        <f>SUMIFS('IS G'!F$8:F$364,'IS G'!$A$8:$A$364,'SCH C-2.2 B'!$B54)*1000</f>
        <v>0</v>
      </c>
      <c r="F54" s="1">
        <f>SUMIFS('IS G'!G$8:G$364,'IS G'!$A$8:$A$364,'SCH C-2.2 B'!$B54)*1000</f>
        <v>0</v>
      </c>
      <c r="G54" s="1">
        <f>SUMIFS('IS G'!H$8:H$364,'IS G'!$A$8:$A$364,'SCH C-2.2 B'!$B54)*1000</f>
        <v>0</v>
      </c>
      <c r="H54" s="1">
        <f>SUMIFS('IS G'!I$8:I$364,'IS G'!$A$8:$A$364,'SCH C-2.2 B'!$B54)*1000</f>
        <v>0</v>
      </c>
      <c r="I54" s="1">
        <f>SUMIFS('IS G'!J$8:J$364,'IS G'!$A$8:$A$364,'SCH C-2.2 B'!$B54)*1000</f>
        <v>0</v>
      </c>
      <c r="J54" s="1">
        <f>SUMIFS('IS G'!K$8:K$364,'IS G'!$A$8:$A$364,'SCH C-2.2 B'!$B54)*1000</f>
        <v>0</v>
      </c>
      <c r="K54" s="1">
        <f>SUMIFS('IS G'!L$8:L$364,'IS G'!$A$8:$A$364,'SCH C-2.2 B'!$B54)*1000</f>
        <v>0</v>
      </c>
      <c r="L54" s="1">
        <f>SUMIFS('IS G'!M$8:M$364,'IS G'!$A$8:$A$364,'SCH C-2.2 B'!$B54)*1000</f>
        <v>0</v>
      </c>
      <c r="M54" s="1">
        <f>SUMIFS('IS G'!N$8:N$364,'IS G'!$A$8:$A$364,'SCH C-2.2 B'!$B54)*1000</f>
        <v>0</v>
      </c>
      <c r="N54" s="1">
        <f>SUMIFS('IS G'!O$8:O$364,'IS G'!$A$8:$A$364,'SCH C-2.2 B'!$B54)*1000</f>
        <v>0</v>
      </c>
      <c r="O54" s="1">
        <f>SUMIFS('IS G'!P$8:P$364,'IS G'!$A$8:$A$364,'SCH C-2.2 B'!$B54)*1000</f>
        <v>0</v>
      </c>
      <c r="P54" s="168">
        <f t="shared" ref="P54" si="6">SUM(D54:O54)</f>
        <v>0</v>
      </c>
    </row>
    <row r="55" spans="1:16" x14ac:dyDescent="0.2">
      <c r="A55" s="164">
        <f t="shared" si="1"/>
        <v>45</v>
      </c>
      <c r="B55" s="164" t="s">
        <v>973</v>
      </c>
      <c r="C55" s="188" t="s">
        <v>988</v>
      </c>
      <c r="D55" s="1">
        <f>SUMIFS('IS G'!E$8:E$364,'IS G'!$A$8:$A$364,'SCH C-2.2 B'!$B55)*1000</f>
        <v>365.94</v>
      </c>
      <c r="E55" s="1">
        <f>SUMIFS('IS G'!F$8:F$364,'IS G'!$A$8:$A$364,'SCH C-2.2 B'!$B55)*1000</f>
        <v>1652.64</v>
      </c>
      <c r="F55" s="1">
        <f>SUMIFS('IS G'!G$8:G$364,'IS G'!$A$8:$A$364,'SCH C-2.2 B'!$B55)*1000</f>
        <v>30</v>
      </c>
      <c r="G55" s="1">
        <f>SUMIFS('IS G'!H$8:H$364,'IS G'!$A$8:$A$364,'SCH C-2.2 B'!$B55)*1000</f>
        <v>718.96</v>
      </c>
      <c r="H55" s="1">
        <f>SUMIFS('IS G'!I$8:I$364,'IS G'!$A$8:$A$364,'SCH C-2.2 B'!$B55)*1000</f>
        <v>1696.1299999999999</v>
      </c>
      <c r="I55" s="1">
        <f>SUMIFS('IS G'!J$8:J$364,'IS G'!$A$8:$A$364,'SCH C-2.2 B'!$B55)*1000</f>
        <v>148.15</v>
      </c>
      <c r="J55" s="1">
        <f>SUMIFS('IS G'!K$8:K$364,'IS G'!$A$8:$A$364,'SCH C-2.2 B'!$B55)*1000</f>
        <v>0</v>
      </c>
      <c r="K55" s="1">
        <f>SUMIFS('IS G'!L$8:L$364,'IS G'!$A$8:$A$364,'SCH C-2.2 B'!$B55)*1000</f>
        <v>0</v>
      </c>
      <c r="L55" s="1">
        <f>SUMIFS('IS G'!M$8:M$364,'IS G'!$A$8:$A$364,'SCH C-2.2 B'!$B55)*1000</f>
        <v>0</v>
      </c>
      <c r="M55" s="1">
        <f>SUMIFS('IS G'!N$8:N$364,'IS G'!$A$8:$A$364,'SCH C-2.2 B'!$B55)*1000</f>
        <v>0</v>
      </c>
      <c r="N55" s="1">
        <f>SUMIFS('IS G'!O$8:O$364,'IS G'!$A$8:$A$364,'SCH C-2.2 B'!$B55)*1000</f>
        <v>0</v>
      </c>
      <c r="O55" s="1">
        <f>SUMIFS('IS G'!P$8:P$364,'IS G'!$A$8:$A$364,'SCH C-2.2 B'!$B55)*1000</f>
        <v>0</v>
      </c>
      <c r="P55" s="168">
        <f t="shared" si="3"/>
        <v>4611.82</v>
      </c>
    </row>
    <row r="56" spans="1:16" x14ac:dyDescent="0.2">
      <c r="A56" s="164">
        <f t="shared" si="1"/>
        <v>46</v>
      </c>
      <c r="B56" s="164" t="s">
        <v>974</v>
      </c>
      <c r="C56" s="188" t="s">
        <v>989</v>
      </c>
      <c r="D56" s="1">
        <f>SUMIFS('IS G'!E$8:E$364,'IS G'!$A$8:$A$364,'SCH C-2.2 B'!$B56)*1000</f>
        <v>32625.9</v>
      </c>
      <c r="E56" s="1">
        <f>SUMIFS('IS G'!F$8:F$364,'IS G'!$A$8:$A$364,'SCH C-2.2 B'!$B56)*1000</f>
        <v>20263.23</v>
      </c>
      <c r="F56" s="1">
        <f>SUMIFS('IS G'!G$8:G$364,'IS G'!$A$8:$A$364,'SCH C-2.2 B'!$B56)*1000</f>
        <v>11380.44</v>
      </c>
      <c r="G56" s="1">
        <f>SUMIFS('IS G'!H$8:H$364,'IS G'!$A$8:$A$364,'SCH C-2.2 B'!$B56)*1000</f>
        <v>37720.400000000001</v>
      </c>
      <c r="H56" s="1">
        <f>SUMIFS('IS G'!I$8:I$364,'IS G'!$A$8:$A$364,'SCH C-2.2 B'!$B56)*1000</f>
        <v>23551.6699999999</v>
      </c>
      <c r="I56" s="1">
        <f>SUMIFS('IS G'!J$8:J$364,'IS G'!$A$8:$A$364,'SCH C-2.2 B'!$B56)*1000</f>
        <v>83831.3</v>
      </c>
      <c r="J56" s="1">
        <f>SUMIFS('IS G'!K$8:K$364,'IS G'!$A$8:$A$364,'SCH C-2.2 B'!$B56)*1000</f>
        <v>127423</v>
      </c>
      <c r="K56" s="1">
        <f>SUMIFS('IS G'!L$8:L$364,'IS G'!$A$8:$A$364,'SCH C-2.2 B'!$B56)*1000</f>
        <v>27000</v>
      </c>
      <c r="L56" s="1">
        <f>SUMIFS('IS G'!M$8:M$364,'IS G'!$A$8:$A$364,'SCH C-2.2 B'!$B56)*1000</f>
        <v>206000</v>
      </c>
      <c r="M56" s="1">
        <f>SUMIFS('IS G'!N$8:N$364,'IS G'!$A$8:$A$364,'SCH C-2.2 B'!$B56)*1000</f>
        <v>243000</v>
      </c>
      <c r="N56" s="1">
        <f>SUMIFS('IS G'!O$8:O$364,'IS G'!$A$8:$A$364,'SCH C-2.2 B'!$B56)*1000</f>
        <v>0</v>
      </c>
      <c r="O56" s="1">
        <f>SUMIFS('IS G'!P$8:P$364,'IS G'!$A$8:$A$364,'SCH C-2.2 B'!$B56)*1000</f>
        <v>0</v>
      </c>
      <c r="P56" s="168">
        <f t="shared" si="3"/>
        <v>812795.94</v>
      </c>
    </row>
    <row r="57" spans="1:16" x14ac:dyDescent="0.2">
      <c r="A57" s="164">
        <f t="shared" si="4"/>
        <v>47</v>
      </c>
      <c r="B57" s="164" t="s">
        <v>924</v>
      </c>
      <c r="C57" s="154" t="s">
        <v>979</v>
      </c>
      <c r="D57" s="1">
        <f>SUMIFS('IS G'!E$8:E$364,'IS G'!$A$8:$A$364,'SCH C-2.2 B'!$B57)*1000</f>
        <v>0</v>
      </c>
      <c r="E57" s="1">
        <f>SUMIFS('IS G'!F$8:F$364,'IS G'!$A$8:$A$364,'SCH C-2.2 B'!$B57)*1000</f>
        <v>0</v>
      </c>
      <c r="F57" s="1">
        <f>SUMIFS('IS G'!G$8:G$364,'IS G'!$A$8:$A$364,'SCH C-2.2 B'!$B57)*1000</f>
        <v>0</v>
      </c>
      <c r="G57" s="1">
        <f>SUMIFS('IS G'!H$8:H$364,'IS G'!$A$8:$A$364,'SCH C-2.2 B'!$B57)*1000</f>
        <v>0</v>
      </c>
      <c r="H57" s="1">
        <f>SUMIFS('IS G'!I$8:I$364,'IS G'!$A$8:$A$364,'SCH C-2.2 B'!$B57)*1000</f>
        <v>0</v>
      </c>
      <c r="I57" s="1">
        <f>SUMIFS('IS G'!J$8:J$364,'IS G'!$A$8:$A$364,'SCH C-2.2 B'!$B57)*1000</f>
        <v>0</v>
      </c>
      <c r="J57" s="1">
        <f>SUMIFS('IS G'!K$8:K$364,'IS G'!$A$8:$A$364,'SCH C-2.2 B'!$B57)*1000</f>
        <v>0</v>
      </c>
      <c r="K57" s="1">
        <f>SUMIFS('IS G'!L$8:L$364,'IS G'!$A$8:$A$364,'SCH C-2.2 B'!$B57)*1000</f>
        <v>0</v>
      </c>
      <c r="L57" s="1">
        <f>SUMIFS('IS G'!M$8:M$364,'IS G'!$A$8:$A$364,'SCH C-2.2 B'!$B57)*1000</f>
        <v>0</v>
      </c>
      <c r="M57" s="1">
        <f>SUMIFS('IS G'!N$8:N$364,'IS G'!$A$8:$A$364,'SCH C-2.2 B'!$B57)*1000</f>
        <v>0</v>
      </c>
      <c r="N57" s="1">
        <f>SUMIFS('IS G'!O$8:O$364,'IS G'!$A$8:$A$364,'SCH C-2.2 B'!$B57)*1000</f>
        <v>0</v>
      </c>
      <c r="O57" s="1">
        <f>SUMIFS('IS G'!P$8:P$364,'IS G'!$A$8:$A$364,'SCH C-2.2 B'!$B57)*1000</f>
        <v>0</v>
      </c>
      <c r="P57" s="168">
        <f t="shared" si="0"/>
        <v>0</v>
      </c>
    </row>
    <row r="58" spans="1:16" x14ac:dyDescent="0.2">
      <c r="A58" s="164">
        <f t="shared" si="1"/>
        <v>48</v>
      </c>
      <c r="B58" s="164" t="s">
        <v>925</v>
      </c>
      <c r="C58" s="154" t="s">
        <v>990</v>
      </c>
      <c r="D58" s="1">
        <f>SUMIFS('IS G'!E$8:E$364,'IS G'!$A$8:$A$364,'SCH C-2.2 B'!$B58)*1000</f>
        <v>37711.129999999997</v>
      </c>
      <c r="E58" s="1">
        <f>SUMIFS('IS G'!F$8:F$364,'IS G'!$A$8:$A$364,'SCH C-2.2 B'!$B58)*1000</f>
        <v>47545.03</v>
      </c>
      <c r="F58" s="1">
        <f>SUMIFS('IS G'!G$8:G$364,'IS G'!$A$8:$A$364,'SCH C-2.2 B'!$B58)*1000</f>
        <v>41933.839999999997</v>
      </c>
      <c r="G58" s="1">
        <f>SUMIFS('IS G'!H$8:H$364,'IS G'!$A$8:$A$364,'SCH C-2.2 B'!$B58)*1000</f>
        <v>42384.480000000003</v>
      </c>
      <c r="H58" s="1">
        <f>SUMIFS('IS G'!I$8:I$364,'IS G'!$A$8:$A$364,'SCH C-2.2 B'!$B58)*1000</f>
        <v>44292.94</v>
      </c>
      <c r="I58" s="1">
        <f>SUMIFS('IS G'!J$8:J$364,'IS G'!$A$8:$A$364,'SCH C-2.2 B'!$B58)*1000</f>
        <v>40410.780000000006</v>
      </c>
      <c r="J58" s="1">
        <f>SUMIFS('IS G'!K$8:K$364,'IS G'!$A$8:$A$364,'SCH C-2.2 B'!$B58)*1000</f>
        <v>68757</v>
      </c>
      <c r="K58" s="1">
        <f>SUMIFS('IS G'!L$8:L$364,'IS G'!$A$8:$A$364,'SCH C-2.2 B'!$B58)*1000</f>
        <v>74260</v>
      </c>
      <c r="L58" s="1">
        <f>SUMIFS('IS G'!M$8:M$364,'IS G'!$A$8:$A$364,'SCH C-2.2 B'!$B58)*1000</f>
        <v>70291</v>
      </c>
      <c r="M58" s="1">
        <f>SUMIFS('IS G'!N$8:N$364,'IS G'!$A$8:$A$364,'SCH C-2.2 B'!$B58)*1000</f>
        <v>76556</v>
      </c>
      <c r="N58" s="1">
        <f>SUMIFS('IS G'!O$8:O$364,'IS G'!$A$8:$A$364,'SCH C-2.2 B'!$B58)*1000</f>
        <v>41650</v>
      </c>
      <c r="O58" s="1">
        <f>SUMIFS('IS G'!P$8:P$364,'IS G'!$A$8:$A$364,'SCH C-2.2 B'!$B58)*1000</f>
        <v>37859</v>
      </c>
      <c r="P58" s="168">
        <f t="shared" si="0"/>
        <v>623651.19999999995</v>
      </c>
    </row>
    <row r="59" spans="1:16" x14ac:dyDescent="0.2">
      <c r="A59" s="164">
        <f t="shared" si="1"/>
        <v>49</v>
      </c>
      <c r="B59" s="164" t="s">
        <v>926</v>
      </c>
      <c r="C59" s="154" t="s">
        <v>991</v>
      </c>
      <c r="D59" s="1">
        <f>SUMIFS('IS G'!E$8:E$364,'IS G'!$A$8:$A$364,'SCH C-2.2 B'!$B59)*1000</f>
        <v>279851.53999999998</v>
      </c>
      <c r="E59" s="1">
        <f>SUMIFS('IS G'!F$8:F$364,'IS G'!$A$8:$A$364,'SCH C-2.2 B'!$B59)*1000</f>
        <v>293303.83999999997</v>
      </c>
      <c r="F59" s="1">
        <f>SUMIFS('IS G'!G$8:G$364,'IS G'!$A$8:$A$364,'SCH C-2.2 B'!$B59)*1000</f>
        <v>233687.66999999998</v>
      </c>
      <c r="G59" s="1">
        <f>SUMIFS('IS G'!H$8:H$364,'IS G'!$A$8:$A$364,'SCH C-2.2 B'!$B59)*1000</f>
        <v>193370.79</v>
      </c>
      <c r="H59" s="1">
        <f>SUMIFS('IS G'!I$8:I$364,'IS G'!$A$8:$A$364,'SCH C-2.2 B'!$B59)*1000</f>
        <v>192957.84</v>
      </c>
      <c r="I59" s="1">
        <f>SUMIFS('IS G'!J$8:J$364,'IS G'!$A$8:$A$364,'SCH C-2.2 B'!$B59)*1000</f>
        <v>158601.98000000001</v>
      </c>
      <c r="J59" s="1">
        <f>SUMIFS('IS G'!K$8:K$364,'IS G'!$A$8:$A$364,'SCH C-2.2 B'!$B59)*1000</f>
        <v>243399.99999999901</v>
      </c>
      <c r="K59" s="1">
        <f>SUMIFS('IS G'!L$8:L$364,'IS G'!$A$8:$A$364,'SCH C-2.2 B'!$B59)*1000</f>
        <v>363735</v>
      </c>
      <c r="L59" s="1">
        <f>SUMIFS('IS G'!M$8:M$364,'IS G'!$A$8:$A$364,'SCH C-2.2 B'!$B59)*1000</f>
        <v>263516</v>
      </c>
      <c r="M59" s="1">
        <f>SUMIFS('IS G'!N$8:N$364,'IS G'!$A$8:$A$364,'SCH C-2.2 B'!$B59)*1000</f>
        <v>268102</v>
      </c>
      <c r="N59" s="1">
        <f>SUMIFS('IS G'!O$8:O$364,'IS G'!$A$8:$A$364,'SCH C-2.2 B'!$B59)*1000</f>
        <v>233175</v>
      </c>
      <c r="O59" s="1">
        <f>SUMIFS('IS G'!P$8:P$364,'IS G'!$A$8:$A$364,'SCH C-2.2 B'!$B59)*1000</f>
        <v>230209.99999999901</v>
      </c>
      <c r="P59" s="168">
        <f t="shared" si="0"/>
        <v>2953911.6599999983</v>
      </c>
    </row>
    <row r="60" spans="1:16" x14ac:dyDescent="0.2">
      <c r="A60" s="164">
        <f t="shared" si="1"/>
        <v>50</v>
      </c>
      <c r="B60" s="164" t="s">
        <v>927</v>
      </c>
      <c r="C60" s="154" t="s">
        <v>998</v>
      </c>
      <c r="D60" s="1">
        <f>SUMIFS('IS G'!E$8:E$364,'IS G'!$A$8:$A$364,'SCH C-2.2 B'!$B60)*1000</f>
        <v>47811.35</v>
      </c>
      <c r="E60" s="1">
        <f>SUMIFS('IS G'!F$8:F$364,'IS G'!$A$8:$A$364,'SCH C-2.2 B'!$B60)*1000</f>
        <v>58394.79</v>
      </c>
      <c r="F60" s="1">
        <f>SUMIFS('IS G'!G$8:G$364,'IS G'!$A$8:$A$364,'SCH C-2.2 B'!$B60)*1000</f>
        <v>75911.14</v>
      </c>
      <c r="G60" s="1">
        <f>SUMIFS('IS G'!H$8:H$364,'IS G'!$A$8:$A$364,'SCH C-2.2 B'!$B60)*1000</f>
        <v>78990.31</v>
      </c>
      <c r="H60" s="1">
        <f>SUMIFS('IS G'!I$8:I$364,'IS G'!$A$8:$A$364,'SCH C-2.2 B'!$B60)*1000</f>
        <v>71691.42</v>
      </c>
      <c r="I60" s="1">
        <f>SUMIFS('IS G'!J$8:J$364,'IS G'!$A$8:$A$364,'SCH C-2.2 B'!$B60)*1000</f>
        <v>74901.42</v>
      </c>
      <c r="J60" s="1">
        <f>SUMIFS('IS G'!K$8:K$364,'IS G'!$A$8:$A$364,'SCH C-2.2 B'!$B60)*1000</f>
        <v>23282</v>
      </c>
      <c r="K60" s="1">
        <f>SUMIFS('IS G'!L$8:L$364,'IS G'!$A$8:$A$364,'SCH C-2.2 B'!$B60)*1000</f>
        <v>77684</v>
      </c>
      <c r="L60" s="1">
        <f>SUMIFS('IS G'!M$8:M$364,'IS G'!$A$8:$A$364,'SCH C-2.2 B'!$B60)*1000</f>
        <v>73511</v>
      </c>
      <c r="M60" s="1">
        <f>SUMIFS('IS G'!N$8:N$364,'IS G'!$A$8:$A$364,'SCH C-2.2 B'!$B60)*1000</f>
        <v>72505</v>
      </c>
      <c r="N60" s="1">
        <f>SUMIFS('IS G'!O$8:O$364,'IS G'!$A$8:$A$364,'SCH C-2.2 B'!$B60)*1000</f>
        <v>64699</v>
      </c>
      <c r="O60" s="1">
        <f>SUMIFS('IS G'!P$8:P$364,'IS G'!$A$8:$A$364,'SCH C-2.2 B'!$B60)*1000</f>
        <v>61357</v>
      </c>
      <c r="P60" s="168">
        <f t="shared" si="0"/>
        <v>780738.42999999993</v>
      </c>
    </row>
    <row r="61" spans="1:16" x14ac:dyDescent="0.2">
      <c r="A61" s="164">
        <f t="shared" si="1"/>
        <v>51</v>
      </c>
      <c r="B61" s="164" t="s">
        <v>928</v>
      </c>
      <c r="C61" s="154" t="s">
        <v>999</v>
      </c>
      <c r="D61" s="1">
        <f>SUMIFS('IS G'!E$8:E$364,'IS G'!$A$8:$A$364,'SCH C-2.2 B'!$B61)*1000</f>
        <v>35532.089999999997</v>
      </c>
      <c r="E61" s="1">
        <f>SUMIFS('IS G'!F$8:F$364,'IS G'!$A$8:$A$364,'SCH C-2.2 B'!$B61)*1000</f>
        <v>35153.99</v>
      </c>
      <c r="F61" s="1">
        <f>SUMIFS('IS G'!G$8:G$364,'IS G'!$A$8:$A$364,'SCH C-2.2 B'!$B61)*1000</f>
        <v>25304.53</v>
      </c>
      <c r="G61" s="1">
        <f>SUMIFS('IS G'!H$8:H$364,'IS G'!$A$8:$A$364,'SCH C-2.2 B'!$B61)*1000</f>
        <v>35416.74</v>
      </c>
      <c r="H61" s="1">
        <f>SUMIFS('IS G'!I$8:I$364,'IS G'!$A$8:$A$364,'SCH C-2.2 B'!$B61)*1000</f>
        <v>16818.09</v>
      </c>
      <c r="I61" s="1">
        <f>SUMIFS('IS G'!J$8:J$364,'IS G'!$A$8:$A$364,'SCH C-2.2 B'!$B61)*1000</f>
        <v>19064.41</v>
      </c>
      <c r="J61" s="1">
        <f>SUMIFS('IS G'!K$8:K$364,'IS G'!$A$8:$A$364,'SCH C-2.2 B'!$B61)*1000</f>
        <v>2001.9999999999998</v>
      </c>
      <c r="K61" s="1">
        <f>SUMIFS('IS G'!L$8:L$364,'IS G'!$A$8:$A$364,'SCH C-2.2 B'!$B61)*1000</f>
        <v>40372</v>
      </c>
      <c r="L61" s="1">
        <f>SUMIFS('IS G'!M$8:M$364,'IS G'!$A$8:$A$364,'SCH C-2.2 B'!$B61)*1000</f>
        <v>39859</v>
      </c>
      <c r="M61" s="1">
        <f>SUMIFS('IS G'!N$8:N$364,'IS G'!$A$8:$A$364,'SCH C-2.2 B'!$B61)*1000</f>
        <v>49908</v>
      </c>
      <c r="N61" s="1">
        <f>SUMIFS('IS G'!O$8:O$364,'IS G'!$A$8:$A$364,'SCH C-2.2 B'!$B61)*1000</f>
        <v>65495.000000000007</v>
      </c>
      <c r="O61" s="1">
        <f>SUMIFS('IS G'!P$8:P$364,'IS G'!$A$8:$A$364,'SCH C-2.2 B'!$B61)*1000</f>
        <v>61528</v>
      </c>
      <c r="P61" s="168">
        <f t="shared" si="0"/>
        <v>426453.85</v>
      </c>
    </row>
    <row r="62" spans="1:16" x14ac:dyDescent="0.2">
      <c r="A62" s="164">
        <f t="shared" si="1"/>
        <v>52</v>
      </c>
      <c r="B62" s="164">
        <v>877</v>
      </c>
      <c r="C62" s="154" t="s">
        <v>1000</v>
      </c>
      <c r="D62" s="1">
        <f>SUMIFS('IS G'!E$8:E$364,'IS G'!$A$8:$A$364,'SCH C-2.2 B'!$B62)*1000</f>
        <v>22971.75</v>
      </c>
      <c r="E62" s="1">
        <f>SUMIFS('IS G'!F$8:F$364,'IS G'!$A$8:$A$364,'SCH C-2.2 B'!$B62)*1000</f>
        <v>17552.66</v>
      </c>
      <c r="F62" s="1">
        <f>SUMIFS('IS G'!G$8:G$364,'IS G'!$A$8:$A$364,'SCH C-2.2 B'!$B62)*1000</f>
        <v>8428.7999999999902</v>
      </c>
      <c r="G62" s="1">
        <f>SUMIFS('IS G'!H$8:H$364,'IS G'!$A$8:$A$364,'SCH C-2.2 B'!$B62)*1000</f>
        <v>7656.65</v>
      </c>
      <c r="H62" s="1">
        <f>SUMIFS('IS G'!I$8:I$364,'IS G'!$A$8:$A$364,'SCH C-2.2 B'!$B62)*1000</f>
        <v>7069.75</v>
      </c>
      <c r="I62" s="1">
        <f>SUMIFS('IS G'!J$8:J$364,'IS G'!$A$8:$A$364,'SCH C-2.2 B'!$B62)*1000</f>
        <v>11294.18</v>
      </c>
      <c r="J62" s="1">
        <f>SUMIFS('IS G'!K$8:K$364,'IS G'!$A$8:$A$364,'SCH C-2.2 B'!$B62)*1000</f>
        <v>35395</v>
      </c>
      <c r="K62" s="1">
        <f>SUMIFS('IS G'!L$8:L$364,'IS G'!$A$8:$A$364,'SCH C-2.2 B'!$B62)*1000</f>
        <v>30755</v>
      </c>
      <c r="L62" s="1">
        <f>SUMIFS('IS G'!M$8:M$364,'IS G'!$A$8:$A$364,'SCH C-2.2 B'!$B62)*1000</f>
        <v>27104</v>
      </c>
      <c r="M62" s="1">
        <f>SUMIFS('IS G'!N$8:N$364,'IS G'!$A$8:$A$364,'SCH C-2.2 B'!$B62)*1000</f>
        <v>35805</v>
      </c>
      <c r="N62" s="1">
        <f>SUMIFS('IS G'!O$8:O$364,'IS G'!$A$8:$A$364,'SCH C-2.2 B'!$B62)*1000</f>
        <v>48457</v>
      </c>
      <c r="O62" s="1">
        <f>SUMIFS('IS G'!P$8:P$364,'IS G'!$A$8:$A$364,'SCH C-2.2 B'!$B62)*1000</f>
        <v>48395</v>
      </c>
      <c r="P62" s="168">
        <f t="shared" ref="P62" si="7">SUM(D62:O62)</f>
        <v>300884.78999999998</v>
      </c>
    </row>
    <row r="63" spans="1:16" x14ac:dyDescent="0.2">
      <c r="A63" s="164">
        <f t="shared" si="1"/>
        <v>53</v>
      </c>
      <c r="B63" s="164" t="s">
        <v>929</v>
      </c>
      <c r="C63" s="154" t="s">
        <v>992</v>
      </c>
      <c r="D63" s="1">
        <f>SUMIFS('IS G'!E$8:E$364,'IS G'!$A$8:$A$364,'SCH C-2.2 B'!$B63)*1000</f>
        <v>68413.33</v>
      </c>
      <c r="E63" s="1">
        <f>SUMIFS('IS G'!F$8:F$364,'IS G'!$A$8:$A$364,'SCH C-2.2 B'!$B63)*1000</f>
        <v>61632.47</v>
      </c>
      <c r="F63" s="1">
        <f>SUMIFS('IS G'!G$8:G$364,'IS G'!$A$8:$A$364,'SCH C-2.2 B'!$B63)*1000</f>
        <v>58744.689999999995</v>
      </c>
      <c r="G63" s="1">
        <f>SUMIFS('IS G'!H$8:H$364,'IS G'!$A$8:$A$364,'SCH C-2.2 B'!$B63)*1000</f>
        <v>233873.34000000003</v>
      </c>
      <c r="H63" s="1">
        <f>SUMIFS('IS G'!I$8:I$364,'IS G'!$A$8:$A$364,'SCH C-2.2 B'!$B63)*1000</f>
        <v>67516.23</v>
      </c>
      <c r="I63" s="1">
        <f>SUMIFS('IS G'!J$8:J$364,'IS G'!$A$8:$A$364,'SCH C-2.2 B'!$B63)*1000</f>
        <v>60998.35</v>
      </c>
      <c r="J63" s="1">
        <f>SUMIFS('IS G'!K$8:K$364,'IS G'!$A$8:$A$364,'SCH C-2.2 B'!$B63)*1000</f>
        <v>6377</v>
      </c>
      <c r="K63" s="1">
        <f>SUMIFS('IS G'!L$8:L$364,'IS G'!$A$8:$A$364,'SCH C-2.2 B'!$B63)*1000</f>
        <v>85366</v>
      </c>
      <c r="L63" s="1">
        <f>SUMIFS('IS G'!M$8:M$364,'IS G'!$A$8:$A$364,'SCH C-2.2 B'!$B63)*1000</f>
        <v>127904.99999999901</v>
      </c>
      <c r="M63" s="1">
        <f>SUMIFS('IS G'!N$8:N$364,'IS G'!$A$8:$A$364,'SCH C-2.2 B'!$B63)*1000</f>
        <v>145862</v>
      </c>
      <c r="N63" s="1">
        <f>SUMIFS('IS G'!O$8:O$364,'IS G'!$A$8:$A$364,'SCH C-2.2 B'!$B63)*1000</f>
        <v>168861</v>
      </c>
      <c r="O63" s="1">
        <f>SUMIFS('IS G'!P$8:P$364,'IS G'!$A$8:$A$364,'SCH C-2.2 B'!$B63)*1000</f>
        <v>116148</v>
      </c>
      <c r="P63" s="168">
        <f t="shared" si="0"/>
        <v>1201697.409999999</v>
      </c>
    </row>
    <row r="64" spans="1:16" x14ac:dyDescent="0.2">
      <c r="A64" s="164">
        <f t="shared" si="1"/>
        <v>54</v>
      </c>
      <c r="B64" s="164" t="s">
        <v>930</v>
      </c>
      <c r="C64" s="154" t="s">
        <v>993</v>
      </c>
      <c r="D64" s="1">
        <f>SUMIFS('IS G'!E$8:E$364,'IS G'!$A$8:$A$364,'SCH C-2.2 B'!$B64)*1000</f>
        <v>16145.139999999898</v>
      </c>
      <c r="E64" s="1">
        <f>SUMIFS('IS G'!F$8:F$364,'IS G'!$A$8:$A$364,'SCH C-2.2 B'!$B64)*1000</f>
        <v>18348.259999999998</v>
      </c>
      <c r="F64" s="1">
        <f>SUMIFS('IS G'!G$8:G$364,'IS G'!$A$8:$A$364,'SCH C-2.2 B'!$B64)*1000</f>
        <v>19590.5</v>
      </c>
      <c r="G64" s="1">
        <f>SUMIFS('IS G'!H$8:H$364,'IS G'!$A$8:$A$364,'SCH C-2.2 B'!$B64)*1000</f>
        <v>14648.2399999999</v>
      </c>
      <c r="H64" s="1">
        <f>SUMIFS('IS G'!I$8:I$364,'IS G'!$A$8:$A$364,'SCH C-2.2 B'!$B64)*1000</f>
        <v>16022.279999999999</v>
      </c>
      <c r="I64" s="1">
        <f>SUMIFS('IS G'!J$8:J$364,'IS G'!$A$8:$A$364,'SCH C-2.2 B'!$B64)*1000</f>
        <v>15475.55</v>
      </c>
      <c r="J64" s="1">
        <f>SUMIFS('IS G'!K$8:K$364,'IS G'!$A$8:$A$364,'SCH C-2.2 B'!$B64)*1000</f>
        <v>-1240</v>
      </c>
      <c r="K64" s="1">
        <f>SUMIFS('IS G'!L$8:L$364,'IS G'!$A$8:$A$364,'SCH C-2.2 B'!$B64)*1000</f>
        <v>-3981</v>
      </c>
      <c r="L64" s="1">
        <f>SUMIFS('IS G'!M$8:M$364,'IS G'!$A$8:$A$364,'SCH C-2.2 B'!$B64)*1000</f>
        <v>-2981</v>
      </c>
      <c r="M64" s="1">
        <f>SUMIFS('IS G'!N$8:N$364,'IS G'!$A$8:$A$364,'SCH C-2.2 B'!$B64)*1000</f>
        <v>-4981</v>
      </c>
      <c r="N64" s="1">
        <f>SUMIFS('IS G'!O$8:O$364,'IS G'!$A$8:$A$364,'SCH C-2.2 B'!$B64)*1000</f>
        <v>11000</v>
      </c>
      <c r="O64" s="1">
        <f>SUMIFS('IS G'!P$8:P$364,'IS G'!$A$8:$A$364,'SCH C-2.2 B'!$B64)*1000</f>
        <v>11000</v>
      </c>
      <c r="P64" s="168">
        <f t="shared" si="0"/>
        <v>109046.9699999998</v>
      </c>
    </row>
    <row r="65" spans="1:16384" x14ac:dyDescent="0.2">
      <c r="A65" s="164">
        <f t="shared" si="1"/>
        <v>55</v>
      </c>
      <c r="B65" s="164" t="s">
        <v>931</v>
      </c>
      <c r="C65" s="154" t="s">
        <v>18</v>
      </c>
      <c r="D65" s="1">
        <f>SUMIFS('IS G'!E$8:E$364,'IS G'!$A$8:$A$364,'SCH C-2.2 B'!$B65)*1000</f>
        <v>174404.24</v>
      </c>
      <c r="E65" s="1">
        <f>SUMIFS('IS G'!F$8:F$364,'IS G'!$A$8:$A$364,'SCH C-2.2 B'!$B65)*1000</f>
        <v>304767.59999999899</v>
      </c>
      <c r="F65" s="1">
        <f>SUMIFS('IS G'!G$8:G$364,'IS G'!$A$8:$A$364,'SCH C-2.2 B'!$B65)*1000</f>
        <v>215144.29</v>
      </c>
      <c r="G65" s="1">
        <f>SUMIFS('IS G'!H$8:H$364,'IS G'!$A$8:$A$364,'SCH C-2.2 B'!$B65)*1000</f>
        <v>90983.3</v>
      </c>
      <c r="H65" s="1">
        <f>SUMIFS('IS G'!I$8:I$364,'IS G'!$A$8:$A$364,'SCH C-2.2 B'!$B65)*1000</f>
        <v>159348.95000000001</v>
      </c>
      <c r="I65" s="1">
        <f>SUMIFS('IS G'!J$8:J$364,'IS G'!$A$8:$A$364,'SCH C-2.2 B'!$B65)*1000</f>
        <v>160521.32</v>
      </c>
      <c r="J65" s="1">
        <f>SUMIFS('IS G'!K$8:K$364,'IS G'!$A$8:$A$364,'SCH C-2.2 B'!$B65)*1000</f>
        <v>199472</v>
      </c>
      <c r="K65" s="1">
        <f>SUMIFS('IS G'!L$8:L$364,'IS G'!$A$8:$A$364,'SCH C-2.2 B'!$B65)*1000</f>
        <v>347681</v>
      </c>
      <c r="L65" s="1">
        <f>SUMIFS('IS G'!M$8:M$364,'IS G'!$A$8:$A$364,'SCH C-2.2 B'!$B65)*1000</f>
        <v>342452</v>
      </c>
      <c r="M65" s="1">
        <f>SUMIFS('IS G'!N$8:N$364,'IS G'!$A$8:$A$364,'SCH C-2.2 B'!$B65)*1000</f>
        <v>424111.99999999901</v>
      </c>
      <c r="N65" s="1">
        <f>SUMIFS('IS G'!O$8:O$364,'IS G'!$A$8:$A$364,'SCH C-2.2 B'!$B65)*1000</f>
        <v>180828</v>
      </c>
      <c r="O65" s="1">
        <f>SUMIFS('IS G'!P$8:P$364,'IS G'!$A$8:$A$364,'SCH C-2.2 B'!$B65)*1000</f>
        <v>198499</v>
      </c>
      <c r="P65" s="168">
        <f t="shared" si="0"/>
        <v>2798213.6999999979</v>
      </c>
    </row>
    <row r="66" spans="1:16384" x14ac:dyDescent="0.2">
      <c r="A66" s="164">
        <f t="shared" si="1"/>
        <v>56</v>
      </c>
      <c r="B66" s="164" t="s">
        <v>932</v>
      </c>
      <c r="C66" s="154" t="s">
        <v>994</v>
      </c>
      <c r="D66" s="1">
        <f>SUMIFS('IS G'!E$8:E$364,'IS G'!$A$8:$A$364,'SCH C-2.2 B'!$B66)*1000</f>
        <v>40</v>
      </c>
      <c r="E66" s="1">
        <f>SUMIFS('IS G'!F$8:F$364,'IS G'!$A$8:$A$364,'SCH C-2.2 B'!$B66)*1000</f>
        <v>244.5</v>
      </c>
      <c r="F66" s="1">
        <f>SUMIFS('IS G'!G$8:G$364,'IS G'!$A$8:$A$364,'SCH C-2.2 B'!$B66)*1000</f>
        <v>4553</v>
      </c>
      <c r="G66" s="1">
        <f>SUMIFS('IS G'!H$8:H$364,'IS G'!$A$8:$A$364,'SCH C-2.2 B'!$B66)*1000</f>
        <v>4930.55</v>
      </c>
      <c r="H66" s="1">
        <f>SUMIFS('IS G'!I$8:I$364,'IS G'!$A$8:$A$364,'SCH C-2.2 B'!$B66)*1000</f>
        <v>698.69</v>
      </c>
      <c r="I66" s="1">
        <f>SUMIFS('IS G'!J$8:J$364,'IS G'!$A$8:$A$364,'SCH C-2.2 B'!$B66)*1000</f>
        <v>98.77</v>
      </c>
      <c r="J66" s="1">
        <f>SUMIFS('IS G'!K$8:K$364,'IS G'!$A$8:$A$364,'SCH C-2.2 B'!$B66)*1000</f>
        <v>-3333</v>
      </c>
      <c r="K66" s="1">
        <f>SUMIFS('IS G'!L$8:L$364,'IS G'!$A$8:$A$364,'SCH C-2.2 B'!$B66)*1000</f>
        <v>0</v>
      </c>
      <c r="L66" s="1">
        <f>SUMIFS('IS G'!M$8:M$364,'IS G'!$A$8:$A$364,'SCH C-2.2 B'!$B66)*1000</f>
        <v>0</v>
      </c>
      <c r="M66" s="1">
        <f>SUMIFS('IS G'!N$8:N$364,'IS G'!$A$8:$A$364,'SCH C-2.2 B'!$B66)*1000</f>
        <v>0</v>
      </c>
      <c r="N66" s="1">
        <f>SUMIFS('IS G'!O$8:O$364,'IS G'!$A$8:$A$364,'SCH C-2.2 B'!$B66)*1000</f>
        <v>0</v>
      </c>
      <c r="O66" s="1">
        <f>SUMIFS('IS G'!P$8:P$364,'IS G'!$A$8:$A$364,'SCH C-2.2 B'!$B66)*1000</f>
        <v>0</v>
      </c>
      <c r="P66" s="168">
        <f t="shared" si="0"/>
        <v>7232.51</v>
      </c>
    </row>
    <row r="67" spans="1:16384" x14ac:dyDescent="0.2">
      <c r="A67" s="164">
        <f t="shared" si="1"/>
        <v>57</v>
      </c>
      <c r="B67" s="164" t="s">
        <v>933</v>
      </c>
      <c r="C67" s="154" t="s">
        <v>16</v>
      </c>
      <c r="D67" s="1">
        <f>SUMIFS('IS G'!E$8:E$364,'IS G'!$A$8:$A$364,'SCH C-2.2 B'!$B67)*1000</f>
        <v>0</v>
      </c>
      <c r="E67" s="1">
        <f>SUMIFS('IS G'!F$8:F$364,'IS G'!$A$8:$A$364,'SCH C-2.2 B'!$B67)*1000</f>
        <v>0</v>
      </c>
      <c r="F67" s="1">
        <f>SUMIFS('IS G'!G$8:G$364,'IS G'!$A$8:$A$364,'SCH C-2.2 B'!$B67)*1000</f>
        <v>0</v>
      </c>
      <c r="G67" s="1">
        <f>SUMIFS('IS G'!H$8:H$364,'IS G'!$A$8:$A$364,'SCH C-2.2 B'!$B67)*1000</f>
        <v>0</v>
      </c>
      <c r="H67" s="1">
        <f>SUMIFS('IS G'!I$8:I$364,'IS G'!$A$8:$A$364,'SCH C-2.2 B'!$B67)*1000</f>
        <v>0</v>
      </c>
      <c r="I67" s="1">
        <f>SUMIFS('IS G'!J$8:J$364,'IS G'!$A$8:$A$364,'SCH C-2.2 B'!$B67)*1000</f>
        <v>0</v>
      </c>
      <c r="J67" s="1">
        <f>SUMIFS('IS G'!K$8:K$364,'IS G'!$A$8:$A$364,'SCH C-2.2 B'!$B67)*1000</f>
        <v>0</v>
      </c>
      <c r="K67" s="1">
        <f>SUMIFS('IS G'!L$8:L$364,'IS G'!$A$8:$A$364,'SCH C-2.2 B'!$B67)*1000</f>
        <v>0</v>
      </c>
      <c r="L67" s="1">
        <f>SUMIFS('IS G'!M$8:M$364,'IS G'!$A$8:$A$364,'SCH C-2.2 B'!$B67)*1000</f>
        <v>0</v>
      </c>
      <c r="M67" s="1">
        <f>SUMIFS('IS G'!N$8:N$364,'IS G'!$A$8:$A$364,'SCH C-2.2 B'!$B67)*1000</f>
        <v>0</v>
      </c>
      <c r="N67" s="1">
        <f>SUMIFS('IS G'!O$8:O$364,'IS G'!$A$8:$A$364,'SCH C-2.2 B'!$B67)*1000</f>
        <v>0</v>
      </c>
      <c r="O67" s="1">
        <f>SUMIFS('IS G'!P$8:P$364,'IS G'!$A$8:$A$364,'SCH C-2.2 B'!$B67)*1000</f>
        <v>0</v>
      </c>
      <c r="P67" s="168">
        <f t="shared" si="0"/>
        <v>0</v>
      </c>
    </row>
    <row r="68" spans="1:16384" x14ac:dyDescent="0.2">
      <c r="A68" s="164">
        <f t="shared" si="1"/>
        <v>58</v>
      </c>
      <c r="B68" s="164" t="s">
        <v>934</v>
      </c>
      <c r="C68" s="154" t="s">
        <v>995</v>
      </c>
      <c r="D68" s="1">
        <f>SUMIFS('IS G'!E$8:E$364,'IS G'!$A$8:$A$364,'SCH C-2.2 B'!$B68)*1000</f>
        <v>61837.39</v>
      </c>
      <c r="E68" s="1">
        <f>SUMIFS('IS G'!F$8:F$364,'IS G'!$A$8:$A$364,'SCH C-2.2 B'!$B68)*1000</f>
        <v>36086.159999999996</v>
      </c>
      <c r="F68" s="1">
        <f>SUMIFS('IS G'!G$8:G$364,'IS G'!$A$8:$A$364,'SCH C-2.2 B'!$B68)*1000</f>
        <v>40593.89</v>
      </c>
      <c r="G68" s="1">
        <f>SUMIFS('IS G'!H$8:H$364,'IS G'!$A$8:$A$364,'SCH C-2.2 B'!$B68)*1000</f>
        <v>-572570.79999999993</v>
      </c>
      <c r="H68" s="1">
        <f>SUMIFS('IS G'!I$8:I$364,'IS G'!$A$8:$A$364,'SCH C-2.2 B'!$B68)*1000</f>
        <v>55514.77</v>
      </c>
      <c r="I68" s="1">
        <f>SUMIFS('IS G'!J$8:J$364,'IS G'!$A$8:$A$364,'SCH C-2.2 B'!$B68)*1000</f>
        <v>266846.18</v>
      </c>
      <c r="J68" s="1">
        <f>SUMIFS('IS G'!K$8:K$364,'IS G'!$A$8:$A$364,'SCH C-2.2 B'!$B68)*1000</f>
        <v>2629</v>
      </c>
      <c r="K68" s="1">
        <f>SUMIFS('IS G'!L$8:L$364,'IS G'!$A$8:$A$364,'SCH C-2.2 B'!$B68)*1000</f>
        <v>2714</v>
      </c>
      <c r="L68" s="1">
        <f>SUMIFS('IS G'!M$8:M$364,'IS G'!$A$8:$A$364,'SCH C-2.2 B'!$B68)*1000</f>
        <v>2087</v>
      </c>
      <c r="M68" s="1">
        <f>SUMIFS('IS G'!N$8:N$364,'IS G'!$A$8:$A$364,'SCH C-2.2 B'!$B68)*1000</f>
        <v>2307</v>
      </c>
      <c r="N68" s="1">
        <f>SUMIFS('IS G'!O$8:O$364,'IS G'!$A$8:$A$364,'SCH C-2.2 B'!$B68)*1000</f>
        <v>5713</v>
      </c>
      <c r="O68" s="1">
        <f>SUMIFS('IS G'!P$8:P$364,'IS G'!$A$8:$A$364,'SCH C-2.2 B'!$B68)*1000</f>
        <v>4977</v>
      </c>
      <c r="P68" s="168">
        <f t="shared" si="0"/>
        <v>-91265.409999999916</v>
      </c>
    </row>
    <row r="69" spans="1:16384" x14ac:dyDescent="0.2">
      <c r="A69" s="164">
        <f t="shared" si="1"/>
        <v>59</v>
      </c>
      <c r="B69" s="164" t="s">
        <v>935</v>
      </c>
      <c r="C69" s="154" t="s">
        <v>996</v>
      </c>
      <c r="D69" s="1">
        <f>SUMIFS('IS G'!E$8:E$364,'IS G'!$A$8:$A$364,'SCH C-2.2 B'!$B69)*1000</f>
        <v>836267.14</v>
      </c>
      <c r="E69" s="1">
        <f>SUMIFS('IS G'!F$8:F$364,'IS G'!$A$8:$A$364,'SCH C-2.2 B'!$B69)*1000</f>
        <v>790700.30999999994</v>
      </c>
      <c r="F69" s="1">
        <f>SUMIFS('IS G'!G$8:G$364,'IS G'!$A$8:$A$364,'SCH C-2.2 B'!$B69)*1000</f>
        <v>837583.13</v>
      </c>
      <c r="G69" s="1">
        <f>SUMIFS('IS G'!H$8:H$364,'IS G'!$A$8:$A$364,'SCH C-2.2 B'!$B69)*1000</f>
        <v>586022.03999999992</v>
      </c>
      <c r="H69" s="1">
        <f>SUMIFS('IS G'!I$8:I$364,'IS G'!$A$8:$A$364,'SCH C-2.2 B'!$B69)*1000</f>
        <v>1133250.71999999</v>
      </c>
      <c r="I69" s="1">
        <f>SUMIFS('IS G'!J$8:J$364,'IS G'!$A$8:$A$364,'SCH C-2.2 B'!$B69)*1000</f>
        <v>895939.3</v>
      </c>
      <c r="J69" s="1">
        <f>SUMIFS('IS G'!K$8:K$364,'IS G'!$A$8:$A$364,'SCH C-2.2 B'!$B69)*1000</f>
        <v>467835</v>
      </c>
      <c r="K69" s="1">
        <f>SUMIFS('IS G'!L$8:L$364,'IS G'!$A$8:$A$364,'SCH C-2.2 B'!$B69)*1000</f>
        <v>1098098</v>
      </c>
      <c r="L69" s="1">
        <f>SUMIFS('IS G'!M$8:M$364,'IS G'!$A$8:$A$364,'SCH C-2.2 B'!$B69)*1000</f>
        <v>907319.99999999907</v>
      </c>
      <c r="M69" s="1">
        <f>SUMIFS('IS G'!N$8:N$364,'IS G'!$A$8:$A$364,'SCH C-2.2 B'!$B69)*1000</f>
        <v>824237</v>
      </c>
      <c r="N69" s="1">
        <f>SUMIFS('IS G'!O$8:O$364,'IS G'!$A$8:$A$364,'SCH C-2.2 B'!$B69)*1000</f>
        <v>811725</v>
      </c>
      <c r="O69" s="1">
        <f>SUMIFS('IS G'!P$8:P$364,'IS G'!$A$8:$A$364,'SCH C-2.2 B'!$B69)*1000</f>
        <v>717363</v>
      </c>
      <c r="P69" s="168">
        <f t="shared" si="0"/>
        <v>9906340.6399999894</v>
      </c>
    </row>
    <row r="70" spans="1:16384" x14ac:dyDescent="0.2">
      <c r="A70" s="164">
        <f t="shared" si="1"/>
        <v>60</v>
      </c>
      <c r="B70" s="164" t="s">
        <v>936</v>
      </c>
      <c r="C70" s="154" t="s">
        <v>997</v>
      </c>
      <c r="D70" s="1">
        <f>SUMIFS('IS G'!E$8:E$364,'IS G'!$A$8:$A$364,'SCH C-2.2 B'!$B70)*1000</f>
        <v>3304.2799999999997</v>
      </c>
      <c r="E70" s="1">
        <f>SUMIFS('IS G'!F$8:F$364,'IS G'!$A$8:$A$364,'SCH C-2.2 B'!$B70)*1000</f>
        <v>3964.75</v>
      </c>
      <c r="F70" s="1">
        <f>SUMIFS('IS G'!G$8:G$364,'IS G'!$A$8:$A$364,'SCH C-2.2 B'!$B70)*1000</f>
        <v>2293.3200000000002</v>
      </c>
      <c r="G70" s="1">
        <f>SUMIFS('IS G'!H$8:H$364,'IS G'!$A$8:$A$364,'SCH C-2.2 B'!$B70)*1000</f>
        <v>1145.47</v>
      </c>
      <c r="H70" s="1">
        <f>SUMIFS('IS G'!I$8:I$364,'IS G'!$A$8:$A$364,'SCH C-2.2 B'!$B70)*1000</f>
        <v>2203.2600000000002</v>
      </c>
      <c r="I70" s="1">
        <f>SUMIFS('IS G'!J$8:J$364,'IS G'!$A$8:$A$364,'SCH C-2.2 B'!$B70)*1000</f>
        <v>3490.35</v>
      </c>
      <c r="J70" s="1">
        <f>SUMIFS('IS G'!K$8:K$364,'IS G'!$A$8:$A$364,'SCH C-2.2 B'!$B70)*1000</f>
        <v>18850</v>
      </c>
      <c r="K70" s="1">
        <f>SUMIFS('IS G'!L$8:L$364,'IS G'!$A$8:$A$364,'SCH C-2.2 B'!$B70)*1000</f>
        <v>34173</v>
      </c>
      <c r="L70" s="1">
        <f>SUMIFS('IS G'!M$8:M$364,'IS G'!$A$8:$A$364,'SCH C-2.2 B'!$B70)*1000</f>
        <v>16807</v>
      </c>
      <c r="M70" s="1">
        <f>SUMIFS('IS G'!N$8:N$364,'IS G'!$A$8:$A$364,'SCH C-2.2 B'!$B70)*1000</f>
        <v>23832</v>
      </c>
      <c r="N70" s="1">
        <f>SUMIFS('IS G'!O$8:O$364,'IS G'!$A$8:$A$364,'SCH C-2.2 B'!$B70)*1000</f>
        <v>13060</v>
      </c>
      <c r="O70" s="1">
        <f>SUMIFS('IS G'!P$8:P$364,'IS G'!$A$8:$A$364,'SCH C-2.2 B'!$B70)*1000</f>
        <v>10297</v>
      </c>
      <c r="P70" s="168">
        <f t="shared" si="0"/>
        <v>133420.43</v>
      </c>
    </row>
    <row r="71" spans="1:16384" x14ac:dyDescent="0.2">
      <c r="A71" s="164">
        <f t="shared" si="1"/>
        <v>61</v>
      </c>
      <c r="B71" s="164" t="s">
        <v>937</v>
      </c>
      <c r="C71" s="154" t="s">
        <v>1001</v>
      </c>
      <c r="D71" s="1">
        <f>SUMIFS('IS G'!E$8:E$364,'IS G'!$A$8:$A$364,'SCH C-2.2 B'!$B71)*1000</f>
        <v>53766.73</v>
      </c>
      <c r="E71" s="1">
        <f>SUMIFS('IS G'!F$8:F$364,'IS G'!$A$8:$A$364,'SCH C-2.2 B'!$B71)*1000</f>
        <v>36729.68</v>
      </c>
      <c r="F71" s="1">
        <f>SUMIFS('IS G'!G$8:G$364,'IS G'!$A$8:$A$364,'SCH C-2.2 B'!$B71)*1000</f>
        <v>33602.449999999997</v>
      </c>
      <c r="G71" s="1">
        <f>SUMIFS('IS G'!H$8:H$364,'IS G'!$A$8:$A$364,'SCH C-2.2 B'!$B71)*1000</f>
        <v>23466.82</v>
      </c>
      <c r="H71" s="1">
        <f>SUMIFS('IS G'!I$8:I$364,'IS G'!$A$8:$A$364,'SCH C-2.2 B'!$B71)*1000</f>
        <v>17266.300000000003</v>
      </c>
      <c r="I71" s="1">
        <f>SUMIFS('IS G'!J$8:J$364,'IS G'!$A$8:$A$364,'SCH C-2.2 B'!$B71)*1000</f>
        <v>14254.93</v>
      </c>
      <c r="J71" s="1">
        <f>SUMIFS('IS G'!K$8:K$364,'IS G'!$A$8:$A$364,'SCH C-2.2 B'!$B71)*1000</f>
        <v>22587</v>
      </c>
      <c r="K71" s="1">
        <f>SUMIFS('IS G'!L$8:L$364,'IS G'!$A$8:$A$364,'SCH C-2.2 B'!$B71)*1000</f>
        <v>16774</v>
      </c>
      <c r="L71" s="1">
        <f>SUMIFS('IS G'!M$8:M$364,'IS G'!$A$8:$A$364,'SCH C-2.2 B'!$B71)*1000</f>
        <v>14750</v>
      </c>
      <c r="M71" s="1">
        <f>SUMIFS('IS G'!N$8:N$364,'IS G'!$A$8:$A$364,'SCH C-2.2 B'!$B71)*1000</f>
        <v>15774</v>
      </c>
      <c r="N71" s="1">
        <f>SUMIFS('IS G'!O$8:O$364,'IS G'!$A$8:$A$364,'SCH C-2.2 B'!$B71)*1000</f>
        <v>23390</v>
      </c>
      <c r="O71" s="1">
        <f>SUMIFS('IS G'!P$8:P$364,'IS G'!$A$8:$A$364,'SCH C-2.2 B'!$B71)*1000</f>
        <v>20776</v>
      </c>
      <c r="P71" s="168">
        <f t="shared" si="0"/>
        <v>293137.90999999997</v>
      </c>
    </row>
    <row r="72" spans="1:16384" x14ac:dyDescent="0.2">
      <c r="A72" s="164">
        <f t="shared" si="1"/>
        <v>62</v>
      </c>
      <c r="B72" s="164">
        <v>891</v>
      </c>
      <c r="C72" s="154" t="s">
        <v>1002</v>
      </c>
      <c r="D72" s="1">
        <f>SUMIFS('IS G'!E$8:E$364,'IS G'!$A$8:$A$364,'SCH C-2.2 B'!$B72)*1000</f>
        <v>44630.35</v>
      </c>
      <c r="E72" s="1">
        <f>SUMIFS('IS G'!F$8:F$364,'IS G'!$A$8:$A$364,'SCH C-2.2 B'!$B72)*1000</f>
        <v>85130.22</v>
      </c>
      <c r="F72" s="1">
        <f>SUMIFS('IS G'!G$8:G$364,'IS G'!$A$8:$A$364,'SCH C-2.2 B'!$B72)*1000</f>
        <v>47913.29</v>
      </c>
      <c r="G72" s="1">
        <f>SUMIFS('IS G'!H$8:H$364,'IS G'!$A$8:$A$364,'SCH C-2.2 B'!$B72)*1000</f>
        <v>37375.21</v>
      </c>
      <c r="H72" s="1">
        <f>SUMIFS('IS G'!I$8:I$364,'IS G'!$A$8:$A$364,'SCH C-2.2 B'!$B72)*1000</f>
        <v>36490.46</v>
      </c>
      <c r="I72" s="1">
        <f>SUMIFS('IS G'!J$8:J$364,'IS G'!$A$8:$A$364,'SCH C-2.2 B'!$B72)*1000</f>
        <v>21173.390000000003</v>
      </c>
      <c r="J72" s="1">
        <f>SUMIFS('IS G'!K$8:K$364,'IS G'!$A$8:$A$364,'SCH C-2.2 B'!$B72)*1000</f>
        <v>11984</v>
      </c>
      <c r="K72" s="1">
        <f>SUMIFS('IS G'!L$8:L$364,'IS G'!$A$8:$A$364,'SCH C-2.2 B'!$B72)*1000</f>
        <v>25895</v>
      </c>
      <c r="L72" s="1">
        <f>SUMIFS('IS G'!M$8:M$364,'IS G'!$A$8:$A$364,'SCH C-2.2 B'!$B72)*1000</f>
        <v>71579</v>
      </c>
      <c r="M72" s="1">
        <f>SUMIFS('IS G'!N$8:N$364,'IS G'!$A$8:$A$364,'SCH C-2.2 B'!$B72)*1000</f>
        <v>27646</v>
      </c>
      <c r="N72" s="1">
        <f>SUMIFS('IS G'!O$8:O$364,'IS G'!$A$8:$A$364,'SCH C-2.2 B'!$B72)*1000</f>
        <v>21942</v>
      </c>
      <c r="O72" s="1">
        <f>SUMIFS('IS G'!P$8:P$364,'IS G'!$A$8:$A$364,'SCH C-2.2 B'!$B72)*1000</f>
        <v>20526</v>
      </c>
      <c r="P72" s="168">
        <f t="shared" ref="P72" si="8">SUM(D72:O72)</f>
        <v>452284.92</v>
      </c>
    </row>
    <row r="73" spans="1:16384" x14ac:dyDescent="0.2">
      <c r="A73" s="164">
        <f t="shared" si="1"/>
        <v>63</v>
      </c>
      <c r="B73" s="164" t="s">
        <v>938</v>
      </c>
      <c r="C73" s="154" t="s">
        <v>1003</v>
      </c>
      <c r="D73" s="1">
        <f>SUMIFS('IS G'!E$8:E$364,'IS G'!$A$8:$A$364,'SCH C-2.2 B'!$B73)*1000</f>
        <v>123348.86</v>
      </c>
      <c r="E73" s="1">
        <f>SUMIFS('IS G'!F$8:F$364,'IS G'!$A$8:$A$364,'SCH C-2.2 B'!$B73)*1000</f>
        <v>210661.27</v>
      </c>
      <c r="F73" s="1">
        <f>SUMIFS('IS G'!G$8:G$364,'IS G'!$A$8:$A$364,'SCH C-2.2 B'!$B73)*1000</f>
        <v>199669.19999999998</v>
      </c>
      <c r="G73" s="1">
        <f>SUMIFS('IS G'!H$8:H$364,'IS G'!$A$8:$A$364,'SCH C-2.2 B'!$B73)*1000</f>
        <v>477703.44999999995</v>
      </c>
      <c r="H73" s="1">
        <f>SUMIFS('IS G'!I$8:I$364,'IS G'!$A$8:$A$364,'SCH C-2.2 B'!$B73)*1000</f>
        <v>234354.98</v>
      </c>
      <c r="I73" s="1">
        <f>SUMIFS('IS G'!J$8:J$364,'IS G'!$A$8:$A$364,'SCH C-2.2 B'!$B73)*1000</f>
        <v>32442.65</v>
      </c>
      <c r="J73" s="1">
        <f>SUMIFS('IS G'!K$8:K$364,'IS G'!$A$8:$A$364,'SCH C-2.2 B'!$B73)*1000</f>
        <v>184191</v>
      </c>
      <c r="K73" s="1">
        <f>SUMIFS('IS G'!L$8:L$364,'IS G'!$A$8:$A$364,'SCH C-2.2 B'!$B73)*1000</f>
        <v>249833</v>
      </c>
      <c r="L73" s="1">
        <f>SUMIFS('IS G'!M$8:M$364,'IS G'!$A$8:$A$364,'SCH C-2.2 B'!$B73)*1000</f>
        <v>249833</v>
      </c>
      <c r="M73" s="1">
        <f>SUMIFS('IS G'!N$8:N$364,'IS G'!$A$8:$A$364,'SCH C-2.2 B'!$B73)*1000</f>
        <v>249840</v>
      </c>
      <c r="N73" s="1">
        <f>SUMIFS('IS G'!O$8:O$364,'IS G'!$A$8:$A$364,'SCH C-2.2 B'!$B73)*1000</f>
        <v>284715</v>
      </c>
      <c r="O73" s="1">
        <f>SUMIFS('IS G'!P$8:P$364,'IS G'!$A$8:$A$364,'SCH C-2.2 B'!$B73)*1000</f>
        <v>309488</v>
      </c>
      <c r="P73" s="168">
        <f t="shared" si="0"/>
        <v>2806080.41</v>
      </c>
    </row>
    <row r="74" spans="1:16384" x14ac:dyDescent="0.2">
      <c r="A74" s="164">
        <f t="shared" si="1"/>
        <v>64</v>
      </c>
      <c r="B74" s="164" t="s">
        <v>939</v>
      </c>
      <c r="C74" s="154" t="s">
        <v>1004</v>
      </c>
      <c r="D74" s="1">
        <f>SUMIFS('IS G'!E$8:E$364,'IS G'!$A$8:$A$364,'SCH C-2.2 B'!$B74)*1000</f>
        <v>0</v>
      </c>
      <c r="E74" s="1">
        <f>SUMIFS('IS G'!F$8:F$364,'IS G'!$A$8:$A$364,'SCH C-2.2 B'!$B74)*1000</f>
        <v>0</v>
      </c>
      <c r="F74" s="1">
        <f>SUMIFS('IS G'!G$8:G$364,'IS G'!$A$8:$A$364,'SCH C-2.2 B'!$B74)*1000</f>
        <v>0</v>
      </c>
      <c r="G74" s="1">
        <f>SUMIFS('IS G'!H$8:H$364,'IS G'!$A$8:$A$364,'SCH C-2.2 B'!$B74)*1000</f>
        <v>0</v>
      </c>
      <c r="H74" s="1">
        <f>SUMIFS('IS G'!I$8:I$364,'IS G'!$A$8:$A$364,'SCH C-2.2 B'!$B74)*1000</f>
        <v>0</v>
      </c>
      <c r="I74" s="1">
        <f>SUMIFS('IS G'!J$8:J$364,'IS G'!$A$8:$A$364,'SCH C-2.2 B'!$B74)*1000</f>
        <v>0</v>
      </c>
      <c r="J74" s="1">
        <f>SUMIFS('IS G'!K$8:K$364,'IS G'!$A$8:$A$364,'SCH C-2.2 B'!$B74)*1000</f>
        <v>0</v>
      </c>
      <c r="K74" s="1">
        <f>SUMIFS('IS G'!L$8:L$364,'IS G'!$A$8:$A$364,'SCH C-2.2 B'!$B74)*1000</f>
        <v>0</v>
      </c>
      <c r="L74" s="1">
        <f>SUMIFS('IS G'!M$8:M$364,'IS G'!$A$8:$A$364,'SCH C-2.2 B'!$B74)*1000</f>
        <v>0</v>
      </c>
      <c r="M74" s="1">
        <f>SUMIFS('IS G'!N$8:N$364,'IS G'!$A$8:$A$364,'SCH C-2.2 B'!$B74)*1000</f>
        <v>0</v>
      </c>
      <c r="N74" s="1">
        <f>SUMIFS('IS G'!O$8:O$364,'IS G'!$A$8:$A$364,'SCH C-2.2 B'!$B74)*1000</f>
        <v>0</v>
      </c>
      <c r="O74" s="1">
        <f>SUMIFS('IS G'!P$8:P$364,'IS G'!$A$8:$A$364,'SCH C-2.2 B'!$B74)*1000</f>
        <v>0</v>
      </c>
      <c r="P74" s="168">
        <f t="shared" si="0"/>
        <v>0</v>
      </c>
    </row>
    <row r="75" spans="1:16384" x14ac:dyDescent="0.2">
      <c r="A75" s="164">
        <f t="shared" si="1"/>
        <v>65</v>
      </c>
      <c r="B75" s="164" t="s">
        <v>940</v>
      </c>
      <c r="C75" s="154" t="s">
        <v>985</v>
      </c>
      <c r="D75" s="1">
        <f>SUMIFS('IS G'!E$8:E$364,'IS G'!$A$8:$A$364,'SCH C-2.2 B'!$B75)*1000</f>
        <v>11699.99</v>
      </c>
      <c r="E75" s="1">
        <f>SUMIFS('IS G'!F$8:F$364,'IS G'!$A$8:$A$364,'SCH C-2.2 B'!$B75)*1000</f>
        <v>13287.13</v>
      </c>
      <c r="F75" s="1">
        <f>SUMIFS('IS G'!G$8:G$364,'IS G'!$A$8:$A$364,'SCH C-2.2 B'!$B75)*1000</f>
        <v>11541.560000000001</v>
      </c>
      <c r="G75" s="1">
        <f>SUMIFS('IS G'!H$8:H$364,'IS G'!$A$8:$A$364,'SCH C-2.2 B'!$B75)*1000</f>
        <v>11430.59</v>
      </c>
      <c r="H75" s="1">
        <f>SUMIFS('IS G'!I$8:I$364,'IS G'!$A$8:$A$364,'SCH C-2.2 B'!$B75)*1000</f>
        <v>13499.09</v>
      </c>
      <c r="I75" s="1">
        <f>SUMIFS('IS G'!J$8:J$364,'IS G'!$A$8:$A$364,'SCH C-2.2 B'!$B75)*1000</f>
        <v>21092.119999999897</v>
      </c>
      <c r="J75" s="1">
        <f>SUMIFS('IS G'!K$8:K$364,'IS G'!$A$8:$A$364,'SCH C-2.2 B'!$B75)*1000</f>
        <v>81467</v>
      </c>
      <c r="K75" s="1">
        <f>SUMIFS('IS G'!L$8:L$364,'IS G'!$A$8:$A$364,'SCH C-2.2 B'!$B75)*1000</f>
        <v>29530</v>
      </c>
      <c r="L75" s="1">
        <f>SUMIFS('IS G'!M$8:M$364,'IS G'!$A$8:$A$364,'SCH C-2.2 B'!$B75)*1000</f>
        <v>29530</v>
      </c>
      <c r="M75" s="1">
        <f>SUMIFS('IS G'!N$8:N$364,'IS G'!$A$8:$A$364,'SCH C-2.2 B'!$B75)*1000</f>
        <v>29530</v>
      </c>
      <c r="N75" s="1">
        <f>SUMIFS('IS G'!O$8:O$364,'IS G'!$A$8:$A$364,'SCH C-2.2 B'!$B75)*1000</f>
        <v>5416</v>
      </c>
      <c r="O75" s="1">
        <f>SUMIFS('IS G'!P$8:P$364,'IS G'!$A$8:$A$364,'SCH C-2.2 B'!$B75)*1000</f>
        <v>7416</v>
      </c>
      <c r="P75" s="168">
        <f t="shared" si="0"/>
        <v>265439.47999999986</v>
      </c>
    </row>
    <row r="76" spans="1:16384" x14ac:dyDescent="0.2">
      <c r="A76" s="164">
        <f>A75+1</f>
        <v>66</v>
      </c>
      <c r="B76" s="164">
        <v>901</v>
      </c>
      <c r="C76" s="154" t="s">
        <v>23</v>
      </c>
      <c r="D76" s="1">
        <f>SUMIFS('IS G'!E$8:E$364,'IS G'!$A$8:$A$364,'SCH C-2.2 B'!$B76)*1000</f>
        <v>81206.21699999999</v>
      </c>
      <c r="E76" s="1">
        <f>SUMIFS('IS G'!F$8:F$364,'IS G'!$A$8:$A$364,'SCH C-2.2 B'!$B76)*1000</f>
        <v>69379.852499999994</v>
      </c>
      <c r="F76" s="1">
        <f>SUMIFS('IS G'!G$8:G$364,'IS G'!$A$8:$A$364,'SCH C-2.2 B'!$B76)*1000</f>
        <v>67445.662499999991</v>
      </c>
      <c r="G76" s="1">
        <f>SUMIFS('IS G'!H$8:H$364,'IS G'!$A$8:$A$364,'SCH C-2.2 B'!$B76)*1000</f>
        <v>68030.959499999997</v>
      </c>
      <c r="H76" s="1">
        <f>SUMIFS('IS G'!I$8:I$364,'IS G'!$A$8:$A$364,'SCH C-2.2 B'!$B76)*1000</f>
        <v>76754.047500000001</v>
      </c>
      <c r="I76" s="1">
        <f>SUMIFS('IS G'!J$8:J$364,'IS G'!$A$8:$A$364,'SCH C-2.2 B'!$B76)*1000</f>
        <v>83862.292499999996</v>
      </c>
      <c r="J76" s="1">
        <f>SUMIFS('IS G'!K$8:K$364,'IS G'!$A$8:$A$364,'SCH C-2.2 B'!$B76)*1000</f>
        <v>88547.4</v>
      </c>
      <c r="K76" s="1">
        <f>SUMIFS('IS G'!L$8:L$364,'IS G'!$A$8:$A$364,'SCH C-2.2 B'!$B76)*1000</f>
        <v>85533.3</v>
      </c>
      <c r="L76" s="1">
        <f>SUMIFS('IS G'!M$8:M$364,'IS G'!$A$8:$A$364,'SCH C-2.2 B'!$B76)*1000</f>
        <v>69233.850000000006</v>
      </c>
      <c r="M76" s="1">
        <f>SUMIFS('IS G'!N$8:N$364,'IS G'!$A$8:$A$364,'SCH C-2.2 B'!$B76)*1000</f>
        <v>71172.899999999994</v>
      </c>
      <c r="N76" s="1">
        <f>SUMIFS('IS G'!O$8:O$364,'IS G'!$A$8:$A$364,'SCH C-2.2 B'!$B76)*1000</f>
        <v>69905.7</v>
      </c>
      <c r="O76" s="1">
        <f>SUMIFS('IS G'!P$8:P$364,'IS G'!$A$8:$A$364,'SCH C-2.2 B'!$B76)*1000</f>
        <v>66689.55</v>
      </c>
      <c r="P76" s="168">
        <f t="shared" ref="P76:P112" si="9">SUM(D76:O76)</f>
        <v>897761.73149999999</v>
      </c>
    </row>
    <row r="77" spans="1:16384" x14ac:dyDescent="0.2">
      <c r="A77" s="331" t="str">
        <f>A1</f>
        <v>LOUISVILLE GAS AND ELECTRIC COMPANY</v>
      </c>
      <c r="B77" s="332"/>
      <c r="C77" s="332"/>
      <c r="D77" s="332"/>
      <c r="E77" s="332"/>
      <c r="F77" s="332"/>
      <c r="G77" s="332"/>
      <c r="H77" s="332"/>
      <c r="I77" s="332"/>
      <c r="J77" s="332"/>
      <c r="K77" s="332"/>
      <c r="L77" s="332"/>
      <c r="M77" s="332"/>
      <c r="N77" s="332"/>
      <c r="O77" s="332"/>
      <c r="P77" s="332"/>
      <c r="Q77" s="331"/>
      <c r="R77" s="332"/>
      <c r="S77" s="332"/>
      <c r="T77" s="332"/>
      <c r="U77" s="332"/>
      <c r="V77" s="332"/>
      <c r="W77" s="332"/>
      <c r="X77" s="332"/>
      <c r="Y77" s="332"/>
      <c r="Z77" s="332"/>
      <c r="AA77" s="332"/>
      <c r="AB77" s="332"/>
      <c r="AC77" s="332"/>
      <c r="AD77" s="332"/>
      <c r="AE77" s="332"/>
      <c r="AF77" s="332"/>
      <c r="AG77" s="331"/>
      <c r="AH77" s="332"/>
      <c r="AI77" s="332"/>
      <c r="AJ77" s="332"/>
      <c r="AK77" s="332"/>
      <c r="AL77" s="332"/>
      <c r="AM77" s="332"/>
      <c r="AN77" s="332"/>
      <c r="AO77" s="332"/>
      <c r="AP77" s="332"/>
      <c r="AQ77" s="332"/>
      <c r="AR77" s="332"/>
      <c r="AS77" s="332"/>
      <c r="AT77" s="332"/>
      <c r="AU77" s="332"/>
      <c r="AV77" s="332"/>
      <c r="AW77" s="331"/>
      <c r="AX77" s="332"/>
      <c r="AY77" s="332"/>
      <c r="AZ77" s="332"/>
      <c r="BA77" s="332"/>
      <c r="BB77" s="332"/>
      <c r="BC77" s="332"/>
      <c r="BD77" s="332"/>
      <c r="BE77" s="332"/>
      <c r="BF77" s="332"/>
      <c r="BG77" s="332"/>
      <c r="BH77" s="332"/>
      <c r="BI77" s="332"/>
      <c r="BJ77" s="332"/>
      <c r="BK77" s="332"/>
      <c r="BL77" s="332"/>
      <c r="BM77" s="331"/>
      <c r="BN77" s="332"/>
      <c r="BO77" s="332"/>
      <c r="BP77" s="332"/>
      <c r="BQ77" s="332"/>
      <c r="BR77" s="332"/>
      <c r="BS77" s="332"/>
      <c r="BT77" s="332"/>
      <c r="BU77" s="332"/>
      <c r="BV77" s="332"/>
      <c r="BW77" s="332"/>
      <c r="BX77" s="332"/>
      <c r="BY77" s="332"/>
      <c r="BZ77" s="332"/>
      <c r="CA77" s="332"/>
      <c r="CB77" s="332"/>
      <c r="CC77" s="331"/>
      <c r="CD77" s="332"/>
      <c r="CE77" s="332"/>
      <c r="CF77" s="332"/>
      <c r="CG77" s="332"/>
      <c r="CH77" s="332"/>
      <c r="CI77" s="332"/>
      <c r="CJ77" s="332"/>
      <c r="CK77" s="332"/>
      <c r="CL77" s="332"/>
      <c r="CM77" s="332"/>
      <c r="CN77" s="332"/>
      <c r="CO77" s="332"/>
      <c r="CP77" s="332"/>
      <c r="CQ77" s="332"/>
      <c r="CR77" s="332"/>
      <c r="CS77" s="331"/>
      <c r="CT77" s="332"/>
      <c r="CU77" s="332"/>
      <c r="CV77" s="332"/>
      <c r="CW77" s="332"/>
      <c r="CX77" s="332"/>
      <c r="CY77" s="332"/>
      <c r="CZ77" s="332"/>
      <c r="DA77" s="332"/>
      <c r="DB77" s="332"/>
      <c r="DC77" s="332"/>
      <c r="DD77" s="332"/>
      <c r="DE77" s="332"/>
      <c r="DF77" s="332"/>
      <c r="DG77" s="332"/>
      <c r="DH77" s="332"/>
      <c r="DI77" s="331"/>
      <c r="DJ77" s="332"/>
      <c r="DK77" s="332"/>
      <c r="DL77" s="332"/>
      <c r="DM77" s="332"/>
      <c r="DN77" s="332"/>
      <c r="DO77" s="332"/>
      <c r="DP77" s="332"/>
      <c r="DQ77" s="332"/>
      <c r="DR77" s="332"/>
      <c r="DS77" s="332"/>
      <c r="DT77" s="332"/>
      <c r="DU77" s="332"/>
      <c r="DV77" s="332"/>
      <c r="DW77" s="332"/>
      <c r="DX77" s="332"/>
      <c r="DY77" s="331"/>
      <c r="DZ77" s="332"/>
      <c r="EA77" s="332"/>
      <c r="EB77" s="332"/>
      <c r="EC77" s="332"/>
      <c r="ED77" s="332"/>
      <c r="EE77" s="332"/>
      <c r="EF77" s="332"/>
      <c r="EG77" s="332"/>
      <c r="EH77" s="332"/>
      <c r="EI77" s="332"/>
      <c r="EJ77" s="332"/>
      <c r="EK77" s="332"/>
      <c r="EL77" s="332"/>
      <c r="EM77" s="332"/>
      <c r="EN77" s="332"/>
      <c r="EO77" s="331"/>
      <c r="EP77" s="332"/>
      <c r="EQ77" s="332"/>
      <c r="ER77" s="332"/>
      <c r="ES77" s="332"/>
      <c r="ET77" s="332"/>
      <c r="EU77" s="332"/>
      <c r="EV77" s="332"/>
      <c r="EW77" s="332"/>
      <c r="EX77" s="332"/>
      <c r="EY77" s="332"/>
      <c r="EZ77" s="332"/>
      <c r="FA77" s="332"/>
      <c r="FB77" s="332"/>
      <c r="FC77" s="332"/>
      <c r="FD77" s="332"/>
      <c r="FE77" s="331"/>
      <c r="FF77" s="332"/>
      <c r="FG77" s="332"/>
      <c r="FH77" s="332"/>
      <c r="FI77" s="332"/>
      <c r="FJ77" s="332"/>
      <c r="FK77" s="332"/>
      <c r="FL77" s="332"/>
      <c r="FM77" s="332"/>
      <c r="FN77" s="332"/>
      <c r="FO77" s="332"/>
      <c r="FP77" s="332"/>
      <c r="FQ77" s="332"/>
      <c r="FR77" s="332"/>
      <c r="FS77" s="332"/>
      <c r="FT77" s="332"/>
      <c r="FU77" s="331"/>
      <c r="FV77" s="332"/>
      <c r="FW77" s="332"/>
      <c r="FX77" s="332"/>
      <c r="FY77" s="332"/>
      <c r="FZ77" s="332"/>
      <c r="GA77" s="332"/>
      <c r="GB77" s="332"/>
      <c r="GC77" s="332"/>
      <c r="GD77" s="332"/>
      <c r="GE77" s="332"/>
      <c r="GF77" s="332"/>
      <c r="GG77" s="332"/>
      <c r="GH77" s="332"/>
      <c r="GI77" s="332"/>
      <c r="GJ77" s="332"/>
      <c r="GK77" s="331"/>
      <c r="GL77" s="332"/>
      <c r="GM77" s="332"/>
      <c r="GN77" s="332"/>
      <c r="GO77" s="332"/>
      <c r="GP77" s="332"/>
      <c r="GQ77" s="332"/>
      <c r="GR77" s="332"/>
      <c r="GS77" s="332"/>
      <c r="GT77" s="332"/>
      <c r="GU77" s="332"/>
      <c r="GV77" s="332"/>
      <c r="GW77" s="332"/>
      <c r="GX77" s="332"/>
      <c r="GY77" s="332"/>
      <c r="GZ77" s="332"/>
      <c r="HA77" s="331"/>
      <c r="HB77" s="332"/>
      <c r="HC77" s="332"/>
      <c r="HD77" s="332"/>
      <c r="HE77" s="332"/>
      <c r="HF77" s="332"/>
      <c r="HG77" s="332"/>
      <c r="HH77" s="332"/>
      <c r="HI77" s="332"/>
      <c r="HJ77" s="332"/>
      <c r="HK77" s="332"/>
      <c r="HL77" s="332"/>
      <c r="HM77" s="332"/>
      <c r="HN77" s="332"/>
      <c r="HO77" s="332"/>
      <c r="HP77" s="332"/>
      <c r="HQ77" s="331"/>
      <c r="HR77" s="332"/>
      <c r="HS77" s="332"/>
      <c r="HT77" s="332"/>
      <c r="HU77" s="332"/>
      <c r="HV77" s="332"/>
      <c r="HW77" s="332"/>
      <c r="HX77" s="332"/>
      <c r="HY77" s="332"/>
      <c r="HZ77" s="332"/>
      <c r="IA77" s="332"/>
      <c r="IB77" s="332"/>
      <c r="IC77" s="332"/>
      <c r="ID77" s="332"/>
      <c r="IE77" s="332"/>
      <c r="IF77" s="332"/>
      <c r="IG77" s="331"/>
      <c r="IH77" s="332"/>
      <c r="II77" s="332"/>
      <c r="IJ77" s="332"/>
      <c r="IK77" s="332"/>
      <c r="IL77" s="332"/>
      <c r="IM77" s="332"/>
      <c r="IN77" s="332"/>
      <c r="IO77" s="332"/>
      <c r="IP77" s="332"/>
      <c r="IQ77" s="332"/>
      <c r="IR77" s="332"/>
      <c r="IS77" s="332"/>
      <c r="IT77" s="332"/>
      <c r="IU77" s="332"/>
      <c r="IV77" s="332"/>
      <c r="IW77" s="331"/>
      <c r="IX77" s="332"/>
      <c r="IY77" s="332"/>
      <c r="IZ77" s="332"/>
      <c r="JA77" s="332"/>
      <c r="JB77" s="332"/>
      <c r="JC77" s="332"/>
      <c r="JD77" s="332"/>
      <c r="JE77" s="332"/>
      <c r="JF77" s="332"/>
      <c r="JG77" s="332"/>
      <c r="JH77" s="332"/>
      <c r="JI77" s="332"/>
      <c r="JJ77" s="332"/>
      <c r="JK77" s="332"/>
      <c r="JL77" s="332"/>
      <c r="JM77" s="331"/>
      <c r="JN77" s="332"/>
      <c r="JO77" s="332"/>
      <c r="JP77" s="332"/>
      <c r="JQ77" s="332"/>
      <c r="JR77" s="332"/>
      <c r="JS77" s="332"/>
      <c r="JT77" s="332"/>
      <c r="JU77" s="332"/>
      <c r="JV77" s="332"/>
      <c r="JW77" s="332"/>
      <c r="JX77" s="332"/>
      <c r="JY77" s="332"/>
      <c r="JZ77" s="332"/>
      <c r="KA77" s="332"/>
      <c r="KB77" s="332"/>
      <c r="KC77" s="331"/>
      <c r="KD77" s="332"/>
      <c r="KE77" s="332"/>
      <c r="KF77" s="332"/>
      <c r="KG77" s="332"/>
      <c r="KH77" s="332"/>
      <c r="KI77" s="332"/>
      <c r="KJ77" s="332"/>
      <c r="KK77" s="332"/>
      <c r="KL77" s="332"/>
      <c r="KM77" s="332"/>
      <c r="KN77" s="332"/>
      <c r="KO77" s="332"/>
      <c r="KP77" s="332"/>
      <c r="KQ77" s="332"/>
      <c r="KR77" s="332"/>
      <c r="KS77" s="331"/>
      <c r="KT77" s="332"/>
      <c r="KU77" s="332"/>
      <c r="KV77" s="332"/>
      <c r="KW77" s="332"/>
      <c r="KX77" s="332"/>
      <c r="KY77" s="332"/>
      <c r="KZ77" s="332"/>
      <c r="LA77" s="332"/>
      <c r="LB77" s="332"/>
      <c r="LC77" s="332"/>
      <c r="LD77" s="332"/>
      <c r="LE77" s="332"/>
      <c r="LF77" s="332"/>
      <c r="LG77" s="332"/>
      <c r="LH77" s="332"/>
      <c r="LI77" s="331"/>
      <c r="LJ77" s="332"/>
      <c r="LK77" s="332"/>
      <c r="LL77" s="332"/>
      <c r="LM77" s="332"/>
      <c r="LN77" s="332"/>
      <c r="LO77" s="332"/>
      <c r="LP77" s="332"/>
      <c r="LQ77" s="332"/>
      <c r="LR77" s="332"/>
      <c r="LS77" s="332"/>
      <c r="LT77" s="332"/>
      <c r="LU77" s="332"/>
      <c r="LV77" s="332"/>
      <c r="LW77" s="332"/>
      <c r="LX77" s="332"/>
      <c r="LY77" s="331"/>
      <c r="LZ77" s="332"/>
      <c r="MA77" s="332"/>
      <c r="MB77" s="332"/>
      <c r="MC77" s="332"/>
      <c r="MD77" s="332"/>
      <c r="ME77" s="332"/>
      <c r="MF77" s="332"/>
      <c r="MG77" s="332"/>
      <c r="MH77" s="332"/>
      <c r="MI77" s="332"/>
      <c r="MJ77" s="332"/>
      <c r="MK77" s="332"/>
      <c r="ML77" s="332"/>
      <c r="MM77" s="332"/>
      <c r="MN77" s="332"/>
      <c r="MO77" s="331"/>
      <c r="MP77" s="332"/>
      <c r="MQ77" s="332"/>
      <c r="MR77" s="332"/>
      <c r="MS77" s="332"/>
      <c r="MT77" s="332"/>
      <c r="MU77" s="332"/>
      <c r="MV77" s="332"/>
      <c r="MW77" s="332"/>
      <c r="MX77" s="332"/>
      <c r="MY77" s="332"/>
      <c r="MZ77" s="332"/>
      <c r="NA77" s="332"/>
      <c r="NB77" s="332"/>
      <c r="NC77" s="332"/>
      <c r="ND77" s="332"/>
      <c r="NE77" s="331"/>
      <c r="NF77" s="332"/>
      <c r="NG77" s="332"/>
      <c r="NH77" s="332"/>
      <c r="NI77" s="332"/>
      <c r="NJ77" s="332"/>
      <c r="NK77" s="332"/>
      <c r="NL77" s="332"/>
      <c r="NM77" s="332"/>
      <c r="NN77" s="332"/>
      <c r="NO77" s="332"/>
      <c r="NP77" s="332"/>
      <c r="NQ77" s="332"/>
      <c r="NR77" s="332"/>
      <c r="NS77" s="332"/>
      <c r="NT77" s="332"/>
      <c r="NU77" s="331"/>
      <c r="NV77" s="332"/>
      <c r="NW77" s="332"/>
      <c r="NX77" s="332"/>
      <c r="NY77" s="332"/>
      <c r="NZ77" s="332"/>
      <c r="OA77" s="332"/>
      <c r="OB77" s="332"/>
      <c r="OC77" s="332"/>
      <c r="OD77" s="332"/>
      <c r="OE77" s="332"/>
      <c r="OF77" s="332"/>
      <c r="OG77" s="332"/>
      <c r="OH77" s="332"/>
      <c r="OI77" s="332"/>
      <c r="OJ77" s="332"/>
      <c r="OK77" s="331"/>
      <c r="OL77" s="332"/>
      <c r="OM77" s="332"/>
      <c r="ON77" s="332"/>
      <c r="OO77" s="332"/>
      <c r="OP77" s="332"/>
      <c r="OQ77" s="332"/>
      <c r="OR77" s="332"/>
      <c r="OS77" s="332"/>
      <c r="OT77" s="332"/>
      <c r="OU77" s="332"/>
      <c r="OV77" s="332"/>
      <c r="OW77" s="332"/>
      <c r="OX77" s="332"/>
      <c r="OY77" s="332"/>
      <c r="OZ77" s="332"/>
      <c r="PA77" s="331"/>
      <c r="PB77" s="332"/>
      <c r="PC77" s="332"/>
      <c r="PD77" s="332"/>
      <c r="PE77" s="332"/>
      <c r="PF77" s="332"/>
      <c r="PG77" s="332"/>
      <c r="PH77" s="332"/>
      <c r="PI77" s="332"/>
      <c r="PJ77" s="332"/>
      <c r="PK77" s="332"/>
      <c r="PL77" s="332"/>
      <c r="PM77" s="332"/>
      <c r="PN77" s="332"/>
      <c r="PO77" s="332"/>
      <c r="PP77" s="332"/>
      <c r="PQ77" s="331"/>
      <c r="PR77" s="332"/>
      <c r="PS77" s="332"/>
      <c r="PT77" s="332"/>
      <c r="PU77" s="332"/>
      <c r="PV77" s="332"/>
      <c r="PW77" s="332"/>
      <c r="PX77" s="332"/>
      <c r="PY77" s="332"/>
      <c r="PZ77" s="332"/>
      <c r="QA77" s="332"/>
      <c r="QB77" s="332"/>
      <c r="QC77" s="332"/>
      <c r="QD77" s="332"/>
      <c r="QE77" s="332"/>
      <c r="QF77" s="332"/>
      <c r="QG77" s="331"/>
      <c r="QH77" s="332"/>
      <c r="QI77" s="332"/>
      <c r="QJ77" s="332"/>
      <c r="QK77" s="332"/>
      <c r="QL77" s="332"/>
      <c r="QM77" s="332"/>
      <c r="QN77" s="332"/>
      <c r="QO77" s="332"/>
      <c r="QP77" s="332"/>
      <c r="QQ77" s="332"/>
      <c r="QR77" s="332"/>
      <c r="QS77" s="332"/>
      <c r="QT77" s="332"/>
      <c r="QU77" s="332"/>
      <c r="QV77" s="332"/>
      <c r="QW77" s="331"/>
      <c r="QX77" s="332"/>
      <c r="QY77" s="332"/>
      <c r="QZ77" s="332"/>
      <c r="RA77" s="332"/>
      <c r="RB77" s="332"/>
      <c r="RC77" s="332"/>
      <c r="RD77" s="332"/>
      <c r="RE77" s="332"/>
      <c r="RF77" s="332"/>
      <c r="RG77" s="332"/>
      <c r="RH77" s="332"/>
      <c r="RI77" s="332"/>
      <c r="RJ77" s="332"/>
      <c r="RK77" s="332"/>
      <c r="RL77" s="332"/>
      <c r="RM77" s="331"/>
      <c r="RN77" s="332"/>
      <c r="RO77" s="332"/>
      <c r="RP77" s="332"/>
      <c r="RQ77" s="332"/>
      <c r="RR77" s="332"/>
      <c r="RS77" s="332"/>
      <c r="RT77" s="332"/>
      <c r="RU77" s="332"/>
      <c r="RV77" s="332"/>
      <c r="RW77" s="332"/>
      <c r="RX77" s="332"/>
      <c r="RY77" s="332"/>
      <c r="RZ77" s="332"/>
      <c r="SA77" s="332"/>
      <c r="SB77" s="332"/>
      <c r="SC77" s="331"/>
      <c r="SD77" s="332"/>
      <c r="SE77" s="332"/>
      <c r="SF77" s="332"/>
      <c r="SG77" s="332"/>
      <c r="SH77" s="332"/>
      <c r="SI77" s="332"/>
      <c r="SJ77" s="332"/>
      <c r="SK77" s="332"/>
      <c r="SL77" s="332"/>
      <c r="SM77" s="332"/>
      <c r="SN77" s="332"/>
      <c r="SO77" s="332"/>
      <c r="SP77" s="332"/>
      <c r="SQ77" s="332"/>
      <c r="SR77" s="332"/>
      <c r="SS77" s="331"/>
      <c r="ST77" s="332"/>
      <c r="SU77" s="332"/>
      <c r="SV77" s="332"/>
      <c r="SW77" s="332"/>
      <c r="SX77" s="332"/>
      <c r="SY77" s="332"/>
      <c r="SZ77" s="332"/>
      <c r="TA77" s="332"/>
      <c r="TB77" s="332"/>
      <c r="TC77" s="332"/>
      <c r="TD77" s="332"/>
      <c r="TE77" s="332"/>
      <c r="TF77" s="332"/>
      <c r="TG77" s="332"/>
      <c r="TH77" s="332"/>
      <c r="TI77" s="331"/>
      <c r="TJ77" s="332"/>
      <c r="TK77" s="332"/>
      <c r="TL77" s="332"/>
      <c r="TM77" s="332"/>
      <c r="TN77" s="332"/>
      <c r="TO77" s="332"/>
      <c r="TP77" s="332"/>
      <c r="TQ77" s="332"/>
      <c r="TR77" s="332"/>
      <c r="TS77" s="332"/>
      <c r="TT77" s="332"/>
      <c r="TU77" s="332"/>
      <c r="TV77" s="332"/>
      <c r="TW77" s="332"/>
      <c r="TX77" s="332"/>
      <c r="TY77" s="331"/>
      <c r="TZ77" s="332"/>
      <c r="UA77" s="332"/>
      <c r="UB77" s="332"/>
      <c r="UC77" s="332"/>
      <c r="UD77" s="332"/>
      <c r="UE77" s="332"/>
      <c r="UF77" s="332"/>
      <c r="UG77" s="332"/>
      <c r="UH77" s="332"/>
      <c r="UI77" s="332"/>
      <c r="UJ77" s="332"/>
      <c r="UK77" s="332"/>
      <c r="UL77" s="332"/>
      <c r="UM77" s="332"/>
      <c r="UN77" s="332"/>
      <c r="UO77" s="331"/>
      <c r="UP77" s="332"/>
      <c r="UQ77" s="332"/>
      <c r="UR77" s="332"/>
      <c r="US77" s="332"/>
      <c r="UT77" s="332"/>
      <c r="UU77" s="332"/>
      <c r="UV77" s="332"/>
      <c r="UW77" s="332"/>
      <c r="UX77" s="332"/>
      <c r="UY77" s="332"/>
      <c r="UZ77" s="332"/>
      <c r="VA77" s="332"/>
      <c r="VB77" s="332"/>
      <c r="VC77" s="332"/>
      <c r="VD77" s="332"/>
      <c r="VE77" s="331"/>
      <c r="VF77" s="332"/>
      <c r="VG77" s="332"/>
      <c r="VH77" s="332"/>
      <c r="VI77" s="332"/>
      <c r="VJ77" s="332"/>
      <c r="VK77" s="332"/>
      <c r="VL77" s="332"/>
      <c r="VM77" s="332"/>
      <c r="VN77" s="332"/>
      <c r="VO77" s="332"/>
      <c r="VP77" s="332"/>
      <c r="VQ77" s="332"/>
      <c r="VR77" s="332"/>
      <c r="VS77" s="332"/>
      <c r="VT77" s="332"/>
      <c r="VU77" s="331"/>
      <c r="VV77" s="332"/>
      <c r="VW77" s="332"/>
      <c r="VX77" s="332"/>
      <c r="VY77" s="332"/>
      <c r="VZ77" s="332"/>
      <c r="WA77" s="332"/>
      <c r="WB77" s="332"/>
      <c r="WC77" s="332"/>
      <c r="WD77" s="332"/>
      <c r="WE77" s="332"/>
      <c r="WF77" s="332"/>
      <c r="WG77" s="332"/>
      <c r="WH77" s="332"/>
      <c r="WI77" s="332"/>
      <c r="WJ77" s="332"/>
      <c r="WK77" s="331"/>
      <c r="WL77" s="332"/>
      <c r="WM77" s="332"/>
      <c r="WN77" s="332"/>
      <c r="WO77" s="332"/>
      <c r="WP77" s="332"/>
      <c r="WQ77" s="332"/>
      <c r="WR77" s="332"/>
      <c r="WS77" s="332"/>
      <c r="WT77" s="332"/>
      <c r="WU77" s="332"/>
      <c r="WV77" s="332"/>
      <c r="WW77" s="332"/>
      <c r="WX77" s="332"/>
      <c r="WY77" s="332"/>
      <c r="WZ77" s="332"/>
      <c r="XA77" s="331"/>
      <c r="XB77" s="332"/>
      <c r="XC77" s="332"/>
      <c r="XD77" s="332"/>
      <c r="XE77" s="332"/>
      <c r="XF77" s="332"/>
      <c r="XG77" s="332"/>
      <c r="XH77" s="332"/>
      <c r="XI77" s="332"/>
      <c r="XJ77" s="332"/>
      <c r="XK77" s="332"/>
      <c r="XL77" s="332"/>
      <c r="XM77" s="332"/>
      <c r="XN77" s="332"/>
      <c r="XO77" s="332"/>
      <c r="XP77" s="332"/>
      <c r="XQ77" s="331"/>
      <c r="XR77" s="332"/>
      <c r="XS77" s="332"/>
      <c r="XT77" s="332"/>
      <c r="XU77" s="332"/>
      <c r="XV77" s="332"/>
      <c r="XW77" s="332"/>
      <c r="XX77" s="332"/>
      <c r="XY77" s="332"/>
      <c r="XZ77" s="332"/>
      <c r="YA77" s="332"/>
      <c r="YB77" s="332"/>
      <c r="YC77" s="332"/>
      <c r="YD77" s="332"/>
      <c r="YE77" s="332"/>
      <c r="YF77" s="332"/>
      <c r="YG77" s="331"/>
      <c r="YH77" s="332"/>
      <c r="YI77" s="332"/>
      <c r="YJ77" s="332"/>
      <c r="YK77" s="332"/>
      <c r="YL77" s="332"/>
      <c r="YM77" s="332"/>
      <c r="YN77" s="332"/>
      <c r="YO77" s="332"/>
      <c r="YP77" s="332"/>
      <c r="YQ77" s="332"/>
      <c r="YR77" s="332"/>
      <c r="YS77" s="332"/>
      <c r="YT77" s="332"/>
      <c r="YU77" s="332"/>
      <c r="YV77" s="332"/>
      <c r="YW77" s="331"/>
      <c r="YX77" s="332"/>
      <c r="YY77" s="332"/>
      <c r="YZ77" s="332"/>
      <c r="ZA77" s="332"/>
      <c r="ZB77" s="332"/>
      <c r="ZC77" s="332"/>
      <c r="ZD77" s="332"/>
      <c r="ZE77" s="332"/>
      <c r="ZF77" s="332"/>
      <c r="ZG77" s="332"/>
      <c r="ZH77" s="332"/>
      <c r="ZI77" s="332"/>
      <c r="ZJ77" s="332"/>
      <c r="ZK77" s="332"/>
      <c r="ZL77" s="332"/>
      <c r="ZM77" s="331"/>
      <c r="ZN77" s="332"/>
      <c r="ZO77" s="332"/>
      <c r="ZP77" s="332"/>
      <c r="ZQ77" s="332"/>
      <c r="ZR77" s="332"/>
      <c r="ZS77" s="332"/>
      <c r="ZT77" s="332"/>
      <c r="ZU77" s="332"/>
      <c r="ZV77" s="332"/>
      <c r="ZW77" s="332"/>
      <c r="ZX77" s="332"/>
      <c r="ZY77" s="332"/>
      <c r="ZZ77" s="332"/>
      <c r="AAA77" s="332"/>
      <c r="AAB77" s="332"/>
      <c r="AAC77" s="331"/>
      <c r="AAD77" s="332"/>
      <c r="AAE77" s="332"/>
      <c r="AAF77" s="332"/>
      <c r="AAG77" s="332"/>
      <c r="AAH77" s="332"/>
      <c r="AAI77" s="332"/>
      <c r="AAJ77" s="332"/>
      <c r="AAK77" s="332"/>
      <c r="AAL77" s="332"/>
      <c r="AAM77" s="332"/>
      <c r="AAN77" s="332"/>
      <c r="AAO77" s="332"/>
      <c r="AAP77" s="332"/>
      <c r="AAQ77" s="332"/>
      <c r="AAR77" s="332"/>
      <c r="AAS77" s="331"/>
      <c r="AAT77" s="332"/>
      <c r="AAU77" s="332"/>
      <c r="AAV77" s="332"/>
      <c r="AAW77" s="332"/>
      <c r="AAX77" s="332"/>
      <c r="AAY77" s="332"/>
      <c r="AAZ77" s="332"/>
      <c r="ABA77" s="332"/>
      <c r="ABB77" s="332"/>
      <c r="ABC77" s="332"/>
      <c r="ABD77" s="332"/>
      <c r="ABE77" s="332"/>
      <c r="ABF77" s="332"/>
      <c r="ABG77" s="332"/>
      <c r="ABH77" s="332"/>
      <c r="ABI77" s="331"/>
      <c r="ABJ77" s="332"/>
      <c r="ABK77" s="332"/>
      <c r="ABL77" s="332"/>
      <c r="ABM77" s="332"/>
      <c r="ABN77" s="332"/>
      <c r="ABO77" s="332"/>
      <c r="ABP77" s="332"/>
      <c r="ABQ77" s="332"/>
      <c r="ABR77" s="332"/>
      <c r="ABS77" s="332"/>
      <c r="ABT77" s="332"/>
      <c r="ABU77" s="332"/>
      <c r="ABV77" s="332"/>
      <c r="ABW77" s="332"/>
      <c r="ABX77" s="332"/>
      <c r="ABY77" s="331"/>
      <c r="ABZ77" s="332"/>
      <c r="ACA77" s="332"/>
      <c r="ACB77" s="332"/>
      <c r="ACC77" s="332"/>
      <c r="ACD77" s="332"/>
      <c r="ACE77" s="332"/>
      <c r="ACF77" s="332"/>
      <c r="ACG77" s="332"/>
      <c r="ACH77" s="332"/>
      <c r="ACI77" s="332"/>
      <c r="ACJ77" s="332"/>
      <c r="ACK77" s="332"/>
      <c r="ACL77" s="332"/>
      <c r="ACM77" s="332"/>
      <c r="ACN77" s="332"/>
      <c r="ACO77" s="331"/>
      <c r="ACP77" s="332"/>
      <c r="ACQ77" s="332"/>
      <c r="ACR77" s="332"/>
      <c r="ACS77" s="332"/>
      <c r="ACT77" s="332"/>
      <c r="ACU77" s="332"/>
      <c r="ACV77" s="332"/>
      <c r="ACW77" s="332"/>
      <c r="ACX77" s="332"/>
      <c r="ACY77" s="332"/>
      <c r="ACZ77" s="332"/>
      <c r="ADA77" s="332"/>
      <c r="ADB77" s="332"/>
      <c r="ADC77" s="332"/>
      <c r="ADD77" s="332"/>
      <c r="ADE77" s="331"/>
      <c r="ADF77" s="332"/>
      <c r="ADG77" s="332"/>
      <c r="ADH77" s="332"/>
      <c r="ADI77" s="332"/>
      <c r="ADJ77" s="332"/>
      <c r="ADK77" s="332"/>
      <c r="ADL77" s="332"/>
      <c r="ADM77" s="332"/>
      <c r="ADN77" s="332"/>
      <c r="ADO77" s="332"/>
      <c r="ADP77" s="332"/>
      <c r="ADQ77" s="332"/>
      <c r="ADR77" s="332"/>
      <c r="ADS77" s="332"/>
      <c r="ADT77" s="332"/>
      <c r="ADU77" s="331"/>
      <c r="ADV77" s="332"/>
      <c r="ADW77" s="332"/>
      <c r="ADX77" s="332"/>
      <c r="ADY77" s="332"/>
      <c r="ADZ77" s="332"/>
      <c r="AEA77" s="332"/>
      <c r="AEB77" s="332"/>
      <c r="AEC77" s="332"/>
      <c r="AED77" s="332"/>
      <c r="AEE77" s="332"/>
      <c r="AEF77" s="332"/>
      <c r="AEG77" s="332"/>
      <c r="AEH77" s="332"/>
      <c r="AEI77" s="332"/>
      <c r="AEJ77" s="332"/>
      <c r="AEK77" s="331"/>
      <c r="AEL77" s="332"/>
      <c r="AEM77" s="332"/>
      <c r="AEN77" s="332"/>
      <c r="AEO77" s="332"/>
      <c r="AEP77" s="332"/>
      <c r="AEQ77" s="332"/>
      <c r="AER77" s="332"/>
      <c r="AES77" s="332"/>
      <c r="AET77" s="332"/>
      <c r="AEU77" s="332"/>
      <c r="AEV77" s="332"/>
      <c r="AEW77" s="332"/>
      <c r="AEX77" s="332"/>
      <c r="AEY77" s="332"/>
      <c r="AEZ77" s="332"/>
      <c r="AFA77" s="331"/>
      <c r="AFB77" s="332"/>
      <c r="AFC77" s="332"/>
      <c r="AFD77" s="332"/>
      <c r="AFE77" s="332"/>
      <c r="AFF77" s="332"/>
      <c r="AFG77" s="332"/>
      <c r="AFH77" s="332"/>
      <c r="AFI77" s="332"/>
      <c r="AFJ77" s="332"/>
      <c r="AFK77" s="332"/>
      <c r="AFL77" s="332"/>
      <c r="AFM77" s="332"/>
      <c r="AFN77" s="332"/>
      <c r="AFO77" s="332"/>
      <c r="AFP77" s="332"/>
      <c r="AFQ77" s="331"/>
      <c r="AFR77" s="332"/>
      <c r="AFS77" s="332"/>
      <c r="AFT77" s="332"/>
      <c r="AFU77" s="332"/>
      <c r="AFV77" s="332"/>
      <c r="AFW77" s="332"/>
      <c r="AFX77" s="332"/>
      <c r="AFY77" s="332"/>
      <c r="AFZ77" s="332"/>
      <c r="AGA77" s="332"/>
      <c r="AGB77" s="332"/>
      <c r="AGC77" s="332"/>
      <c r="AGD77" s="332"/>
      <c r="AGE77" s="332"/>
      <c r="AGF77" s="332"/>
      <c r="AGG77" s="331"/>
      <c r="AGH77" s="332"/>
      <c r="AGI77" s="332"/>
      <c r="AGJ77" s="332"/>
      <c r="AGK77" s="332"/>
      <c r="AGL77" s="332"/>
      <c r="AGM77" s="332"/>
      <c r="AGN77" s="332"/>
      <c r="AGO77" s="332"/>
      <c r="AGP77" s="332"/>
      <c r="AGQ77" s="332"/>
      <c r="AGR77" s="332"/>
      <c r="AGS77" s="332"/>
      <c r="AGT77" s="332"/>
      <c r="AGU77" s="332"/>
      <c r="AGV77" s="332"/>
      <c r="AGW77" s="331"/>
      <c r="AGX77" s="332"/>
      <c r="AGY77" s="332"/>
      <c r="AGZ77" s="332"/>
      <c r="AHA77" s="332"/>
      <c r="AHB77" s="332"/>
      <c r="AHC77" s="332"/>
      <c r="AHD77" s="332"/>
      <c r="AHE77" s="332"/>
      <c r="AHF77" s="332"/>
      <c r="AHG77" s="332"/>
      <c r="AHH77" s="332"/>
      <c r="AHI77" s="332"/>
      <c r="AHJ77" s="332"/>
      <c r="AHK77" s="332"/>
      <c r="AHL77" s="332"/>
      <c r="AHM77" s="331"/>
      <c r="AHN77" s="332"/>
      <c r="AHO77" s="332"/>
      <c r="AHP77" s="332"/>
      <c r="AHQ77" s="332"/>
      <c r="AHR77" s="332"/>
      <c r="AHS77" s="332"/>
      <c r="AHT77" s="332"/>
      <c r="AHU77" s="332"/>
      <c r="AHV77" s="332"/>
      <c r="AHW77" s="332"/>
      <c r="AHX77" s="332"/>
      <c r="AHY77" s="332"/>
      <c r="AHZ77" s="332"/>
      <c r="AIA77" s="332"/>
      <c r="AIB77" s="332"/>
      <c r="AIC77" s="331"/>
      <c r="AID77" s="332"/>
      <c r="AIE77" s="332"/>
      <c r="AIF77" s="332"/>
      <c r="AIG77" s="332"/>
      <c r="AIH77" s="332"/>
      <c r="AII77" s="332"/>
      <c r="AIJ77" s="332"/>
      <c r="AIK77" s="332"/>
      <c r="AIL77" s="332"/>
      <c r="AIM77" s="332"/>
      <c r="AIN77" s="332"/>
      <c r="AIO77" s="332"/>
      <c r="AIP77" s="332"/>
      <c r="AIQ77" s="332"/>
      <c r="AIR77" s="332"/>
      <c r="AIS77" s="331"/>
      <c r="AIT77" s="332"/>
      <c r="AIU77" s="332"/>
      <c r="AIV77" s="332"/>
      <c r="AIW77" s="332"/>
      <c r="AIX77" s="332"/>
      <c r="AIY77" s="332"/>
      <c r="AIZ77" s="332"/>
      <c r="AJA77" s="332"/>
      <c r="AJB77" s="332"/>
      <c r="AJC77" s="332"/>
      <c r="AJD77" s="332"/>
      <c r="AJE77" s="332"/>
      <c r="AJF77" s="332"/>
      <c r="AJG77" s="332"/>
      <c r="AJH77" s="332"/>
      <c r="AJI77" s="331"/>
      <c r="AJJ77" s="332"/>
      <c r="AJK77" s="332"/>
      <c r="AJL77" s="332"/>
      <c r="AJM77" s="332"/>
      <c r="AJN77" s="332"/>
      <c r="AJO77" s="332"/>
      <c r="AJP77" s="332"/>
      <c r="AJQ77" s="332"/>
      <c r="AJR77" s="332"/>
      <c r="AJS77" s="332"/>
      <c r="AJT77" s="332"/>
      <c r="AJU77" s="332"/>
      <c r="AJV77" s="332"/>
      <c r="AJW77" s="332"/>
      <c r="AJX77" s="332"/>
      <c r="AJY77" s="331"/>
      <c r="AJZ77" s="332"/>
      <c r="AKA77" s="332"/>
      <c r="AKB77" s="332"/>
      <c r="AKC77" s="332"/>
      <c r="AKD77" s="332"/>
      <c r="AKE77" s="332"/>
      <c r="AKF77" s="332"/>
      <c r="AKG77" s="332"/>
      <c r="AKH77" s="332"/>
      <c r="AKI77" s="332"/>
      <c r="AKJ77" s="332"/>
      <c r="AKK77" s="332"/>
      <c r="AKL77" s="332"/>
      <c r="AKM77" s="332"/>
      <c r="AKN77" s="332"/>
      <c r="AKO77" s="331"/>
      <c r="AKP77" s="332"/>
      <c r="AKQ77" s="332"/>
      <c r="AKR77" s="332"/>
      <c r="AKS77" s="332"/>
      <c r="AKT77" s="332"/>
      <c r="AKU77" s="332"/>
      <c r="AKV77" s="332"/>
      <c r="AKW77" s="332"/>
      <c r="AKX77" s="332"/>
      <c r="AKY77" s="332"/>
      <c r="AKZ77" s="332"/>
      <c r="ALA77" s="332"/>
      <c r="ALB77" s="332"/>
      <c r="ALC77" s="332"/>
      <c r="ALD77" s="332"/>
      <c r="ALE77" s="331"/>
      <c r="ALF77" s="332"/>
      <c r="ALG77" s="332"/>
      <c r="ALH77" s="332"/>
      <c r="ALI77" s="332"/>
      <c r="ALJ77" s="332"/>
      <c r="ALK77" s="332"/>
      <c r="ALL77" s="332"/>
      <c r="ALM77" s="332"/>
      <c r="ALN77" s="332"/>
      <c r="ALO77" s="332"/>
      <c r="ALP77" s="332"/>
      <c r="ALQ77" s="332"/>
      <c r="ALR77" s="332"/>
      <c r="ALS77" s="332"/>
      <c r="ALT77" s="332"/>
      <c r="ALU77" s="331"/>
      <c r="ALV77" s="332"/>
      <c r="ALW77" s="332"/>
      <c r="ALX77" s="332"/>
      <c r="ALY77" s="332"/>
      <c r="ALZ77" s="332"/>
      <c r="AMA77" s="332"/>
      <c r="AMB77" s="332"/>
      <c r="AMC77" s="332"/>
      <c r="AMD77" s="332"/>
      <c r="AME77" s="332"/>
      <c r="AMF77" s="332"/>
      <c r="AMG77" s="332"/>
      <c r="AMH77" s="332"/>
      <c r="AMI77" s="332"/>
      <c r="AMJ77" s="332"/>
      <c r="AMK77" s="331"/>
      <c r="AML77" s="332"/>
      <c r="AMM77" s="332"/>
      <c r="AMN77" s="332"/>
      <c r="AMO77" s="332"/>
      <c r="AMP77" s="332"/>
      <c r="AMQ77" s="332"/>
      <c r="AMR77" s="332"/>
      <c r="AMS77" s="332"/>
      <c r="AMT77" s="332"/>
      <c r="AMU77" s="332"/>
      <c r="AMV77" s="332"/>
      <c r="AMW77" s="332"/>
      <c r="AMX77" s="332"/>
      <c r="AMY77" s="332"/>
      <c r="AMZ77" s="332"/>
      <c r="ANA77" s="331"/>
      <c r="ANB77" s="332"/>
      <c r="ANC77" s="332"/>
      <c r="AND77" s="332"/>
      <c r="ANE77" s="332"/>
      <c r="ANF77" s="332"/>
      <c r="ANG77" s="332"/>
      <c r="ANH77" s="332"/>
      <c r="ANI77" s="332"/>
      <c r="ANJ77" s="332"/>
      <c r="ANK77" s="332"/>
      <c r="ANL77" s="332"/>
      <c r="ANM77" s="332"/>
      <c r="ANN77" s="332"/>
      <c r="ANO77" s="332"/>
      <c r="ANP77" s="332"/>
      <c r="ANQ77" s="331"/>
      <c r="ANR77" s="332"/>
      <c r="ANS77" s="332"/>
      <c r="ANT77" s="332"/>
      <c r="ANU77" s="332"/>
      <c r="ANV77" s="332"/>
      <c r="ANW77" s="332"/>
      <c r="ANX77" s="332"/>
      <c r="ANY77" s="332"/>
      <c r="ANZ77" s="332"/>
      <c r="AOA77" s="332"/>
      <c r="AOB77" s="332"/>
      <c r="AOC77" s="332"/>
      <c r="AOD77" s="332"/>
      <c r="AOE77" s="332"/>
      <c r="AOF77" s="332"/>
      <c r="AOG77" s="331"/>
      <c r="AOH77" s="332"/>
      <c r="AOI77" s="332"/>
      <c r="AOJ77" s="332"/>
      <c r="AOK77" s="332"/>
      <c r="AOL77" s="332"/>
      <c r="AOM77" s="332"/>
      <c r="AON77" s="332"/>
      <c r="AOO77" s="332"/>
      <c r="AOP77" s="332"/>
      <c r="AOQ77" s="332"/>
      <c r="AOR77" s="332"/>
      <c r="AOS77" s="332"/>
      <c r="AOT77" s="332"/>
      <c r="AOU77" s="332"/>
      <c r="AOV77" s="332"/>
      <c r="AOW77" s="331"/>
      <c r="AOX77" s="332"/>
      <c r="AOY77" s="332"/>
      <c r="AOZ77" s="332"/>
      <c r="APA77" s="332"/>
      <c r="APB77" s="332"/>
      <c r="APC77" s="332"/>
      <c r="APD77" s="332"/>
      <c r="APE77" s="332"/>
      <c r="APF77" s="332"/>
      <c r="APG77" s="332"/>
      <c r="APH77" s="332"/>
      <c r="API77" s="332"/>
      <c r="APJ77" s="332"/>
      <c r="APK77" s="332"/>
      <c r="APL77" s="332"/>
      <c r="APM77" s="331"/>
      <c r="APN77" s="332"/>
      <c r="APO77" s="332"/>
      <c r="APP77" s="332"/>
      <c r="APQ77" s="332"/>
      <c r="APR77" s="332"/>
      <c r="APS77" s="332"/>
      <c r="APT77" s="332"/>
      <c r="APU77" s="332"/>
      <c r="APV77" s="332"/>
      <c r="APW77" s="332"/>
      <c r="APX77" s="332"/>
      <c r="APY77" s="332"/>
      <c r="APZ77" s="332"/>
      <c r="AQA77" s="332"/>
      <c r="AQB77" s="332"/>
      <c r="AQC77" s="331"/>
      <c r="AQD77" s="332"/>
      <c r="AQE77" s="332"/>
      <c r="AQF77" s="332"/>
      <c r="AQG77" s="332"/>
      <c r="AQH77" s="332"/>
      <c r="AQI77" s="332"/>
      <c r="AQJ77" s="332"/>
      <c r="AQK77" s="332"/>
      <c r="AQL77" s="332"/>
      <c r="AQM77" s="332"/>
      <c r="AQN77" s="332"/>
      <c r="AQO77" s="332"/>
      <c r="AQP77" s="332"/>
      <c r="AQQ77" s="332"/>
      <c r="AQR77" s="332"/>
      <c r="AQS77" s="331"/>
      <c r="AQT77" s="332"/>
      <c r="AQU77" s="332"/>
      <c r="AQV77" s="332"/>
      <c r="AQW77" s="332"/>
      <c r="AQX77" s="332"/>
      <c r="AQY77" s="332"/>
      <c r="AQZ77" s="332"/>
      <c r="ARA77" s="332"/>
      <c r="ARB77" s="332"/>
      <c r="ARC77" s="332"/>
      <c r="ARD77" s="332"/>
      <c r="ARE77" s="332"/>
      <c r="ARF77" s="332"/>
      <c r="ARG77" s="332"/>
      <c r="ARH77" s="332"/>
      <c r="ARI77" s="331"/>
      <c r="ARJ77" s="332"/>
      <c r="ARK77" s="332"/>
      <c r="ARL77" s="332"/>
      <c r="ARM77" s="332"/>
      <c r="ARN77" s="332"/>
      <c r="ARO77" s="332"/>
      <c r="ARP77" s="332"/>
      <c r="ARQ77" s="332"/>
      <c r="ARR77" s="332"/>
      <c r="ARS77" s="332"/>
      <c r="ART77" s="332"/>
      <c r="ARU77" s="332"/>
      <c r="ARV77" s="332"/>
      <c r="ARW77" s="332"/>
      <c r="ARX77" s="332"/>
      <c r="ARY77" s="331"/>
      <c r="ARZ77" s="332"/>
      <c r="ASA77" s="332"/>
      <c r="ASB77" s="332"/>
      <c r="ASC77" s="332"/>
      <c r="ASD77" s="332"/>
      <c r="ASE77" s="332"/>
      <c r="ASF77" s="332"/>
      <c r="ASG77" s="332"/>
      <c r="ASH77" s="332"/>
      <c r="ASI77" s="332"/>
      <c r="ASJ77" s="332"/>
      <c r="ASK77" s="332"/>
      <c r="ASL77" s="332"/>
      <c r="ASM77" s="332"/>
      <c r="ASN77" s="332"/>
      <c r="ASO77" s="331"/>
      <c r="ASP77" s="332"/>
      <c r="ASQ77" s="332"/>
      <c r="ASR77" s="332"/>
      <c r="ASS77" s="332"/>
      <c r="AST77" s="332"/>
      <c r="ASU77" s="332"/>
      <c r="ASV77" s="332"/>
      <c r="ASW77" s="332"/>
      <c r="ASX77" s="332"/>
      <c r="ASY77" s="332"/>
      <c r="ASZ77" s="332"/>
      <c r="ATA77" s="332"/>
      <c r="ATB77" s="332"/>
      <c r="ATC77" s="332"/>
      <c r="ATD77" s="332"/>
      <c r="ATE77" s="331"/>
      <c r="ATF77" s="332"/>
      <c r="ATG77" s="332"/>
      <c r="ATH77" s="332"/>
      <c r="ATI77" s="332"/>
      <c r="ATJ77" s="332"/>
      <c r="ATK77" s="332"/>
      <c r="ATL77" s="332"/>
      <c r="ATM77" s="332"/>
      <c r="ATN77" s="332"/>
      <c r="ATO77" s="332"/>
      <c r="ATP77" s="332"/>
      <c r="ATQ77" s="332"/>
      <c r="ATR77" s="332"/>
      <c r="ATS77" s="332"/>
      <c r="ATT77" s="332"/>
      <c r="ATU77" s="331"/>
      <c r="ATV77" s="332"/>
      <c r="ATW77" s="332"/>
      <c r="ATX77" s="332"/>
      <c r="ATY77" s="332"/>
      <c r="ATZ77" s="332"/>
      <c r="AUA77" s="332"/>
      <c r="AUB77" s="332"/>
      <c r="AUC77" s="332"/>
      <c r="AUD77" s="332"/>
      <c r="AUE77" s="332"/>
      <c r="AUF77" s="332"/>
      <c r="AUG77" s="332"/>
      <c r="AUH77" s="332"/>
      <c r="AUI77" s="332"/>
      <c r="AUJ77" s="332"/>
      <c r="AUK77" s="331"/>
      <c r="AUL77" s="332"/>
      <c r="AUM77" s="332"/>
      <c r="AUN77" s="332"/>
      <c r="AUO77" s="332"/>
      <c r="AUP77" s="332"/>
      <c r="AUQ77" s="332"/>
      <c r="AUR77" s="332"/>
      <c r="AUS77" s="332"/>
      <c r="AUT77" s="332"/>
      <c r="AUU77" s="332"/>
      <c r="AUV77" s="332"/>
      <c r="AUW77" s="332"/>
      <c r="AUX77" s="332"/>
      <c r="AUY77" s="332"/>
      <c r="AUZ77" s="332"/>
      <c r="AVA77" s="331"/>
      <c r="AVB77" s="332"/>
      <c r="AVC77" s="332"/>
      <c r="AVD77" s="332"/>
      <c r="AVE77" s="332"/>
      <c r="AVF77" s="332"/>
      <c r="AVG77" s="332"/>
      <c r="AVH77" s="332"/>
      <c r="AVI77" s="332"/>
      <c r="AVJ77" s="332"/>
      <c r="AVK77" s="332"/>
      <c r="AVL77" s="332"/>
      <c r="AVM77" s="332"/>
      <c r="AVN77" s="332"/>
      <c r="AVO77" s="332"/>
      <c r="AVP77" s="332"/>
      <c r="AVQ77" s="331"/>
      <c r="AVR77" s="332"/>
      <c r="AVS77" s="332"/>
      <c r="AVT77" s="332"/>
      <c r="AVU77" s="332"/>
      <c r="AVV77" s="332"/>
      <c r="AVW77" s="332"/>
      <c r="AVX77" s="332"/>
      <c r="AVY77" s="332"/>
      <c r="AVZ77" s="332"/>
      <c r="AWA77" s="332"/>
      <c r="AWB77" s="332"/>
      <c r="AWC77" s="332"/>
      <c r="AWD77" s="332"/>
      <c r="AWE77" s="332"/>
      <c r="AWF77" s="332"/>
      <c r="AWG77" s="331"/>
      <c r="AWH77" s="332"/>
      <c r="AWI77" s="332"/>
      <c r="AWJ77" s="332"/>
      <c r="AWK77" s="332"/>
      <c r="AWL77" s="332"/>
      <c r="AWM77" s="332"/>
      <c r="AWN77" s="332"/>
      <c r="AWO77" s="332"/>
      <c r="AWP77" s="332"/>
      <c r="AWQ77" s="332"/>
      <c r="AWR77" s="332"/>
      <c r="AWS77" s="332"/>
      <c r="AWT77" s="332"/>
      <c r="AWU77" s="332"/>
      <c r="AWV77" s="332"/>
      <c r="AWW77" s="331"/>
      <c r="AWX77" s="332"/>
      <c r="AWY77" s="332"/>
      <c r="AWZ77" s="332"/>
      <c r="AXA77" s="332"/>
      <c r="AXB77" s="332"/>
      <c r="AXC77" s="332"/>
      <c r="AXD77" s="332"/>
      <c r="AXE77" s="332"/>
      <c r="AXF77" s="332"/>
      <c r="AXG77" s="332"/>
      <c r="AXH77" s="332"/>
      <c r="AXI77" s="332"/>
      <c r="AXJ77" s="332"/>
      <c r="AXK77" s="332"/>
      <c r="AXL77" s="332"/>
      <c r="AXM77" s="331"/>
      <c r="AXN77" s="332"/>
      <c r="AXO77" s="332"/>
      <c r="AXP77" s="332"/>
      <c r="AXQ77" s="332"/>
      <c r="AXR77" s="332"/>
      <c r="AXS77" s="332"/>
      <c r="AXT77" s="332"/>
      <c r="AXU77" s="332"/>
      <c r="AXV77" s="332"/>
      <c r="AXW77" s="332"/>
      <c r="AXX77" s="332"/>
      <c r="AXY77" s="332"/>
      <c r="AXZ77" s="332"/>
      <c r="AYA77" s="332"/>
      <c r="AYB77" s="332"/>
      <c r="AYC77" s="331"/>
      <c r="AYD77" s="332"/>
      <c r="AYE77" s="332"/>
      <c r="AYF77" s="332"/>
      <c r="AYG77" s="332"/>
      <c r="AYH77" s="332"/>
      <c r="AYI77" s="332"/>
      <c r="AYJ77" s="332"/>
      <c r="AYK77" s="332"/>
      <c r="AYL77" s="332"/>
      <c r="AYM77" s="332"/>
      <c r="AYN77" s="332"/>
      <c r="AYO77" s="332"/>
      <c r="AYP77" s="332"/>
      <c r="AYQ77" s="332"/>
      <c r="AYR77" s="332"/>
      <c r="AYS77" s="331"/>
      <c r="AYT77" s="332"/>
      <c r="AYU77" s="332"/>
      <c r="AYV77" s="332"/>
      <c r="AYW77" s="332"/>
      <c r="AYX77" s="332"/>
      <c r="AYY77" s="332"/>
      <c r="AYZ77" s="332"/>
      <c r="AZA77" s="332"/>
      <c r="AZB77" s="332"/>
      <c r="AZC77" s="332"/>
      <c r="AZD77" s="332"/>
      <c r="AZE77" s="332"/>
      <c r="AZF77" s="332"/>
      <c r="AZG77" s="332"/>
      <c r="AZH77" s="332"/>
      <c r="AZI77" s="331"/>
      <c r="AZJ77" s="332"/>
      <c r="AZK77" s="332"/>
      <c r="AZL77" s="332"/>
      <c r="AZM77" s="332"/>
      <c r="AZN77" s="332"/>
      <c r="AZO77" s="332"/>
      <c r="AZP77" s="332"/>
      <c r="AZQ77" s="332"/>
      <c r="AZR77" s="332"/>
      <c r="AZS77" s="332"/>
      <c r="AZT77" s="332"/>
      <c r="AZU77" s="332"/>
      <c r="AZV77" s="332"/>
      <c r="AZW77" s="332"/>
      <c r="AZX77" s="332"/>
      <c r="AZY77" s="331"/>
      <c r="AZZ77" s="332"/>
      <c r="BAA77" s="332"/>
      <c r="BAB77" s="332"/>
      <c r="BAC77" s="332"/>
      <c r="BAD77" s="332"/>
      <c r="BAE77" s="332"/>
      <c r="BAF77" s="332"/>
      <c r="BAG77" s="332"/>
      <c r="BAH77" s="332"/>
      <c r="BAI77" s="332"/>
      <c r="BAJ77" s="332"/>
      <c r="BAK77" s="332"/>
      <c r="BAL77" s="332"/>
      <c r="BAM77" s="332"/>
      <c r="BAN77" s="332"/>
      <c r="BAO77" s="331"/>
      <c r="BAP77" s="332"/>
      <c r="BAQ77" s="332"/>
      <c r="BAR77" s="332"/>
      <c r="BAS77" s="332"/>
      <c r="BAT77" s="332"/>
      <c r="BAU77" s="332"/>
      <c r="BAV77" s="332"/>
      <c r="BAW77" s="332"/>
      <c r="BAX77" s="332"/>
      <c r="BAY77" s="332"/>
      <c r="BAZ77" s="332"/>
      <c r="BBA77" s="332"/>
      <c r="BBB77" s="332"/>
      <c r="BBC77" s="332"/>
      <c r="BBD77" s="332"/>
      <c r="BBE77" s="331"/>
      <c r="BBF77" s="332"/>
      <c r="BBG77" s="332"/>
      <c r="BBH77" s="332"/>
      <c r="BBI77" s="332"/>
      <c r="BBJ77" s="332"/>
      <c r="BBK77" s="332"/>
      <c r="BBL77" s="332"/>
      <c r="BBM77" s="332"/>
      <c r="BBN77" s="332"/>
      <c r="BBO77" s="332"/>
      <c r="BBP77" s="332"/>
      <c r="BBQ77" s="332"/>
      <c r="BBR77" s="332"/>
      <c r="BBS77" s="332"/>
      <c r="BBT77" s="332"/>
      <c r="BBU77" s="331"/>
      <c r="BBV77" s="332"/>
      <c r="BBW77" s="332"/>
      <c r="BBX77" s="332"/>
      <c r="BBY77" s="332"/>
      <c r="BBZ77" s="332"/>
      <c r="BCA77" s="332"/>
      <c r="BCB77" s="332"/>
      <c r="BCC77" s="332"/>
      <c r="BCD77" s="332"/>
      <c r="BCE77" s="332"/>
      <c r="BCF77" s="332"/>
      <c r="BCG77" s="332"/>
      <c r="BCH77" s="332"/>
      <c r="BCI77" s="332"/>
      <c r="BCJ77" s="332"/>
      <c r="BCK77" s="331"/>
      <c r="BCL77" s="332"/>
      <c r="BCM77" s="332"/>
      <c r="BCN77" s="332"/>
      <c r="BCO77" s="332"/>
      <c r="BCP77" s="332"/>
      <c r="BCQ77" s="332"/>
      <c r="BCR77" s="332"/>
      <c r="BCS77" s="332"/>
      <c r="BCT77" s="332"/>
      <c r="BCU77" s="332"/>
      <c r="BCV77" s="332"/>
      <c r="BCW77" s="332"/>
      <c r="BCX77" s="332"/>
      <c r="BCY77" s="332"/>
      <c r="BCZ77" s="332"/>
      <c r="BDA77" s="331"/>
      <c r="BDB77" s="332"/>
      <c r="BDC77" s="332"/>
      <c r="BDD77" s="332"/>
      <c r="BDE77" s="332"/>
      <c r="BDF77" s="332"/>
      <c r="BDG77" s="332"/>
      <c r="BDH77" s="332"/>
      <c r="BDI77" s="332"/>
      <c r="BDJ77" s="332"/>
      <c r="BDK77" s="332"/>
      <c r="BDL77" s="332"/>
      <c r="BDM77" s="332"/>
      <c r="BDN77" s="332"/>
      <c r="BDO77" s="332"/>
      <c r="BDP77" s="332"/>
      <c r="BDQ77" s="331"/>
      <c r="BDR77" s="332"/>
      <c r="BDS77" s="332"/>
      <c r="BDT77" s="332"/>
      <c r="BDU77" s="332"/>
      <c r="BDV77" s="332"/>
      <c r="BDW77" s="332"/>
      <c r="BDX77" s="332"/>
      <c r="BDY77" s="332"/>
      <c r="BDZ77" s="332"/>
      <c r="BEA77" s="332"/>
      <c r="BEB77" s="332"/>
      <c r="BEC77" s="332"/>
      <c r="BED77" s="332"/>
      <c r="BEE77" s="332"/>
      <c r="BEF77" s="332"/>
      <c r="BEG77" s="331"/>
      <c r="BEH77" s="332"/>
      <c r="BEI77" s="332"/>
      <c r="BEJ77" s="332"/>
      <c r="BEK77" s="332"/>
      <c r="BEL77" s="332"/>
      <c r="BEM77" s="332"/>
      <c r="BEN77" s="332"/>
      <c r="BEO77" s="332"/>
      <c r="BEP77" s="332"/>
      <c r="BEQ77" s="332"/>
      <c r="BER77" s="332"/>
      <c r="BES77" s="332"/>
      <c r="BET77" s="332"/>
      <c r="BEU77" s="332"/>
      <c r="BEV77" s="332"/>
      <c r="BEW77" s="331"/>
      <c r="BEX77" s="332"/>
      <c r="BEY77" s="332"/>
      <c r="BEZ77" s="332"/>
      <c r="BFA77" s="332"/>
      <c r="BFB77" s="332"/>
      <c r="BFC77" s="332"/>
      <c r="BFD77" s="332"/>
      <c r="BFE77" s="332"/>
      <c r="BFF77" s="332"/>
      <c r="BFG77" s="332"/>
      <c r="BFH77" s="332"/>
      <c r="BFI77" s="332"/>
      <c r="BFJ77" s="332"/>
      <c r="BFK77" s="332"/>
      <c r="BFL77" s="332"/>
      <c r="BFM77" s="331"/>
      <c r="BFN77" s="332"/>
      <c r="BFO77" s="332"/>
      <c r="BFP77" s="332"/>
      <c r="BFQ77" s="332"/>
      <c r="BFR77" s="332"/>
      <c r="BFS77" s="332"/>
      <c r="BFT77" s="332"/>
      <c r="BFU77" s="332"/>
      <c r="BFV77" s="332"/>
      <c r="BFW77" s="332"/>
      <c r="BFX77" s="332"/>
      <c r="BFY77" s="332"/>
      <c r="BFZ77" s="332"/>
      <c r="BGA77" s="332"/>
      <c r="BGB77" s="332"/>
      <c r="BGC77" s="331"/>
      <c r="BGD77" s="332"/>
      <c r="BGE77" s="332"/>
      <c r="BGF77" s="332"/>
      <c r="BGG77" s="332"/>
      <c r="BGH77" s="332"/>
      <c r="BGI77" s="332"/>
      <c r="BGJ77" s="332"/>
      <c r="BGK77" s="332"/>
      <c r="BGL77" s="332"/>
      <c r="BGM77" s="332"/>
      <c r="BGN77" s="332"/>
      <c r="BGO77" s="332"/>
      <c r="BGP77" s="332"/>
      <c r="BGQ77" s="332"/>
      <c r="BGR77" s="332"/>
      <c r="BGS77" s="331"/>
      <c r="BGT77" s="332"/>
      <c r="BGU77" s="332"/>
      <c r="BGV77" s="332"/>
      <c r="BGW77" s="332"/>
      <c r="BGX77" s="332"/>
      <c r="BGY77" s="332"/>
      <c r="BGZ77" s="332"/>
      <c r="BHA77" s="332"/>
      <c r="BHB77" s="332"/>
      <c r="BHC77" s="332"/>
      <c r="BHD77" s="332"/>
      <c r="BHE77" s="332"/>
      <c r="BHF77" s="332"/>
      <c r="BHG77" s="332"/>
      <c r="BHH77" s="332"/>
      <c r="BHI77" s="331"/>
      <c r="BHJ77" s="332"/>
      <c r="BHK77" s="332"/>
      <c r="BHL77" s="332"/>
      <c r="BHM77" s="332"/>
      <c r="BHN77" s="332"/>
      <c r="BHO77" s="332"/>
      <c r="BHP77" s="332"/>
      <c r="BHQ77" s="332"/>
      <c r="BHR77" s="332"/>
      <c r="BHS77" s="332"/>
      <c r="BHT77" s="332"/>
      <c r="BHU77" s="332"/>
      <c r="BHV77" s="332"/>
      <c r="BHW77" s="332"/>
      <c r="BHX77" s="332"/>
      <c r="BHY77" s="331"/>
      <c r="BHZ77" s="332"/>
      <c r="BIA77" s="332"/>
      <c r="BIB77" s="332"/>
      <c r="BIC77" s="332"/>
      <c r="BID77" s="332"/>
      <c r="BIE77" s="332"/>
      <c r="BIF77" s="332"/>
      <c r="BIG77" s="332"/>
      <c r="BIH77" s="332"/>
      <c r="BII77" s="332"/>
      <c r="BIJ77" s="332"/>
      <c r="BIK77" s="332"/>
      <c r="BIL77" s="332"/>
      <c r="BIM77" s="332"/>
      <c r="BIN77" s="332"/>
      <c r="BIO77" s="331"/>
      <c r="BIP77" s="332"/>
      <c r="BIQ77" s="332"/>
      <c r="BIR77" s="332"/>
      <c r="BIS77" s="332"/>
      <c r="BIT77" s="332"/>
      <c r="BIU77" s="332"/>
      <c r="BIV77" s="332"/>
      <c r="BIW77" s="332"/>
      <c r="BIX77" s="332"/>
      <c r="BIY77" s="332"/>
      <c r="BIZ77" s="332"/>
      <c r="BJA77" s="332"/>
      <c r="BJB77" s="332"/>
      <c r="BJC77" s="332"/>
      <c r="BJD77" s="332"/>
      <c r="BJE77" s="331"/>
      <c r="BJF77" s="332"/>
      <c r="BJG77" s="332"/>
      <c r="BJH77" s="332"/>
      <c r="BJI77" s="332"/>
      <c r="BJJ77" s="332"/>
      <c r="BJK77" s="332"/>
      <c r="BJL77" s="332"/>
      <c r="BJM77" s="332"/>
      <c r="BJN77" s="332"/>
      <c r="BJO77" s="332"/>
      <c r="BJP77" s="332"/>
      <c r="BJQ77" s="332"/>
      <c r="BJR77" s="332"/>
      <c r="BJS77" s="332"/>
      <c r="BJT77" s="332"/>
      <c r="BJU77" s="331"/>
      <c r="BJV77" s="332"/>
      <c r="BJW77" s="332"/>
      <c r="BJX77" s="332"/>
      <c r="BJY77" s="332"/>
      <c r="BJZ77" s="332"/>
      <c r="BKA77" s="332"/>
      <c r="BKB77" s="332"/>
      <c r="BKC77" s="332"/>
      <c r="BKD77" s="332"/>
      <c r="BKE77" s="332"/>
      <c r="BKF77" s="332"/>
      <c r="BKG77" s="332"/>
      <c r="BKH77" s="332"/>
      <c r="BKI77" s="332"/>
      <c r="BKJ77" s="332"/>
      <c r="BKK77" s="331"/>
      <c r="BKL77" s="332"/>
      <c r="BKM77" s="332"/>
      <c r="BKN77" s="332"/>
      <c r="BKO77" s="332"/>
      <c r="BKP77" s="332"/>
      <c r="BKQ77" s="332"/>
      <c r="BKR77" s="332"/>
      <c r="BKS77" s="332"/>
      <c r="BKT77" s="332"/>
      <c r="BKU77" s="332"/>
      <c r="BKV77" s="332"/>
      <c r="BKW77" s="332"/>
      <c r="BKX77" s="332"/>
      <c r="BKY77" s="332"/>
      <c r="BKZ77" s="332"/>
      <c r="BLA77" s="331"/>
      <c r="BLB77" s="332"/>
      <c r="BLC77" s="332"/>
      <c r="BLD77" s="332"/>
      <c r="BLE77" s="332"/>
      <c r="BLF77" s="332"/>
      <c r="BLG77" s="332"/>
      <c r="BLH77" s="332"/>
      <c r="BLI77" s="332"/>
      <c r="BLJ77" s="332"/>
      <c r="BLK77" s="332"/>
      <c r="BLL77" s="332"/>
      <c r="BLM77" s="332"/>
      <c r="BLN77" s="332"/>
      <c r="BLO77" s="332"/>
      <c r="BLP77" s="332"/>
      <c r="BLQ77" s="331"/>
      <c r="BLR77" s="332"/>
      <c r="BLS77" s="332"/>
      <c r="BLT77" s="332"/>
      <c r="BLU77" s="332"/>
      <c r="BLV77" s="332"/>
      <c r="BLW77" s="332"/>
      <c r="BLX77" s="332"/>
      <c r="BLY77" s="332"/>
      <c r="BLZ77" s="332"/>
      <c r="BMA77" s="332"/>
      <c r="BMB77" s="332"/>
      <c r="BMC77" s="332"/>
      <c r="BMD77" s="332"/>
      <c r="BME77" s="332"/>
      <c r="BMF77" s="332"/>
      <c r="BMG77" s="331"/>
      <c r="BMH77" s="332"/>
      <c r="BMI77" s="332"/>
      <c r="BMJ77" s="332"/>
      <c r="BMK77" s="332"/>
      <c r="BML77" s="332"/>
      <c r="BMM77" s="332"/>
      <c r="BMN77" s="332"/>
      <c r="BMO77" s="332"/>
      <c r="BMP77" s="332"/>
      <c r="BMQ77" s="332"/>
      <c r="BMR77" s="332"/>
      <c r="BMS77" s="332"/>
      <c r="BMT77" s="332"/>
      <c r="BMU77" s="332"/>
      <c r="BMV77" s="332"/>
      <c r="BMW77" s="331"/>
      <c r="BMX77" s="332"/>
      <c r="BMY77" s="332"/>
      <c r="BMZ77" s="332"/>
      <c r="BNA77" s="332"/>
      <c r="BNB77" s="332"/>
      <c r="BNC77" s="332"/>
      <c r="BND77" s="332"/>
      <c r="BNE77" s="332"/>
      <c r="BNF77" s="332"/>
      <c r="BNG77" s="332"/>
      <c r="BNH77" s="332"/>
      <c r="BNI77" s="332"/>
      <c r="BNJ77" s="332"/>
      <c r="BNK77" s="332"/>
      <c r="BNL77" s="332"/>
      <c r="BNM77" s="331"/>
      <c r="BNN77" s="332"/>
      <c r="BNO77" s="332"/>
      <c r="BNP77" s="332"/>
      <c r="BNQ77" s="332"/>
      <c r="BNR77" s="332"/>
      <c r="BNS77" s="332"/>
      <c r="BNT77" s="332"/>
      <c r="BNU77" s="332"/>
      <c r="BNV77" s="332"/>
      <c r="BNW77" s="332"/>
      <c r="BNX77" s="332"/>
      <c r="BNY77" s="332"/>
      <c r="BNZ77" s="332"/>
      <c r="BOA77" s="332"/>
      <c r="BOB77" s="332"/>
      <c r="BOC77" s="331"/>
      <c r="BOD77" s="332"/>
      <c r="BOE77" s="332"/>
      <c r="BOF77" s="332"/>
      <c r="BOG77" s="332"/>
      <c r="BOH77" s="332"/>
      <c r="BOI77" s="332"/>
      <c r="BOJ77" s="332"/>
      <c r="BOK77" s="332"/>
      <c r="BOL77" s="332"/>
      <c r="BOM77" s="332"/>
      <c r="BON77" s="332"/>
      <c r="BOO77" s="332"/>
      <c r="BOP77" s="332"/>
      <c r="BOQ77" s="332"/>
      <c r="BOR77" s="332"/>
      <c r="BOS77" s="331"/>
      <c r="BOT77" s="332"/>
      <c r="BOU77" s="332"/>
      <c r="BOV77" s="332"/>
      <c r="BOW77" s="332"/>
      <c r="BOX77" s="332"/>
      <c r="BOY77" s="332"/>
      <c r="BOZ77" s="332"/>
      <c r="BPA77" s="332"/>
      <c r="BPB77" s="332"/>
      <c r="BPC77" s="332"/>
      <c r="BPD77" s="332"/>
      <c r="BPE77" s="332"/>
      <c r="BPF77" s="332"/>
      <c r="BPG77" s="332"/>
      <c r="BPH77" s="332"/>
      <c r="BPI77" s="331"/>
      <c r="BPJ77" s="332"/>
      <c r="BPK77" s="332"/>
      <c r="BPL77" s="332"/>
      <c r="BPM77" s="332"/>
      <c r="BPN77" s="332"/>
      <c r="BPO77" s="332"/>
      <c r="BPP77" s="332"/>
      <c r="BPQ77" s="332"/>
      <c r="BPR77" s="332"/>
      <c r="BPS77" s="332"/>
      <c r="BPT77" s="332"/>
      <c r="BPU77" s="332"/>
      <c r="BPV77" s="332"/>
      <c r="BPW77" s="332"/>
      <c r="BPX77" s="332"/>
      <c r="BPY77" s="331"/>
      <c r="BPZ77" s="332"/>
      <c r="BQA77" s="332"/>
      <c r="BQB77" s="332"/>
      <c r="BQC77" s="332"/>
      <c r="BQD77" s="332"/>
      <c r="BQE77" s="332"/>
      <c r="BQF77" s="332"/>
      <c r="BQG77" s="332"/>
      <c r="BQH77" s="332"/>
      <c r="BQI77" s="332"/>
      <c r="BQJ77" s="332"/>
      <c r="BQK77" s="332"/>
      <c r="BQL77" s="332"/>
      <c r="BQM77" s="332"/>
      <c r="BQN77" s="332"/>
      <c r="BQO77" s="331"/>
      <c r="BQP77" s="332"/>
      <c r="BQQ77" s="332"/>
      <c r="BQR77" s="332"/>
      <c r="BQS77" s="332"/>
      <c r="BQT77" s="332"/>
      <c r="BQU77" s="332"/>
      <c r="BQV77" s="332"/>
      <c r="BQW77" s="332"/>
      <c r="BQX77" s="332"/>
      <c r="BQY77" s="332"/>
      <c r="BQZ77" s="332"/>
      <c r="BRA77" s="332"/>
      <c r="BRB77" s="332"/>
      <c r="BRC77" s="332"/>
      <c r="BRD77" s="332"/>
      <c r="BRE77" s="331"/>
      <c r="BRF77" s="332"/>
      <c r="BRG77" s="332"/>
      <c r="BRH77" s="332"/>
      <c r="BRI77" s="332"/>
      <c r="BRJ77" s="332"/>
      <c r="BRK77" s="332"/>
      <c r="BRL77" s="332"/>
      <c r="BRM77" s="332"/>
      <c r="BRN77" s="332"/>
      <c r="BRO77" s="332"/>
      <c r="BRP77" s="332"/>
      <c r="BRQ77" s="332"/>
      <c r="BRR77" s="332"/>
      <c r="BRS77" s="332"/>
      <c r="BRT77" s="332"/>
      <c r="BRU77" s="331"/>
      <c r="BRV77" s="332"/>
      <c r="BRW77" s="332"/>
      <c r="BRX77" s="332"/>
      <c r="BRY77" s="332"/>
      <c r="BRZ77" s="332"/>
      <c r="BSA77" s="332"/>
      <c r="BSB77" s="332"/>
      <c r="BSC77" s="332"/>
      <c r="BSD77" s="332"/>
      <c r="BSE77" s="332"/>
      <c r="BSF77" s="332"/>
      <c r="BSG77" s="332"/>
      <c r="BSH77" s="332"/>
      <c r="BSI77" s="332"/>
      <c r="BSJ77" s="332"/>
      <c r="BSK77" s="331"/>
      <c r="BSL77" s="332"/>
      <c r="BSM77" s="332"/>
      <c r="BSN77" s="332"/>
      <c r="BSO77" s="332"/>
      <c r="BSP77" s="332"/>
      <c r="BSQ77" s="332"/>
      <c r="BSR77" s="332"/>
      <c r="BSS77" s="332"/>
      <c r="BST77" s="332"/>
      <c r="BSU77" s="332"/>
      <c r="BSV77" s="332"/>
      <c r="BSW77" s="332"/>
      <c r="BSX77" s="332"/>
      <c r="BSY77" s="332"/>
      <c r="BSZ77" s="332"/>
      <c r="BTA77" s="331"/>
      <c r="BTB77" s="332"/>
      <c r="BTC77" s="332"/>
      <c r="BTD77" s="332"/>
      <c r="BTE77" s="332"/>
      <c r="BTF77" s="332"/>
      <c r="BTG77" s="332"/>
      <c r="BTH77" s="332"/>
      <c r="BTI77" s="332"/>
      <c r="BTJ77" s="332"/>
      <c r="BTK77" s="332"/>
      <c r="BTL77" s="332"/>
      <c r="BTM77" s="332"/>
      <c r="BTN77" s="332"/>
      <c r="BTO77" s="332"/>
      <c r="BTP77" s="332"/>
      <c r="BTQ77" s="331"/>
      <c r="BTR77" s="332"/>
      <c r="BTS77" s="332"/>
      <c r="BTT77" s="332"/>
      <c r="BTU77" s="332"/>
      <c r="BTV77" s="332"/>
      <c r="BTW77" s="332"/>
      <c r="BTX77" s="332"/>
      <c r="BTY77" s="332"/>
      <c r="BTZ77" s="332"/>
      <c r="BUA77" s="332"/>
      <c r="BUB77" s="332"/>
      <c r="BUC77" s="332"/>
      <c r="BUD77" s="332"/>
      <c r="BUE77" s="332"/>
      <c r="BUF77" s="332"/>
      <c r="BUG77" s="331"/>
      <c r="BUH77" s="332"/>
      <c r="BUI77" s="332"/>
      <c r="BUJ77" s="332"/>
      <c r="BUK77" s="332"/>
      <c r="BUL77" s="332"/>
      <c r="BUM77" s="332"/>
      <c r="BUN77" s="332"/>
      <c r="BUO77" s="332"/>
      <c r="BUP77" s="332"/>
      <c r="BUQ77" s="332"/>
      <c r="BUR77" s="332"/>
      <c r="BUS77" s="332"/>
      <c r="BUT77" s="332"/>
      <c r="BUU77" s="332"/>
      <c r="BUV77" s="332"/>
      <c r="BUW77" s="331"/>
      <c r="BUX77" s="332"/>
      <c r="BUY77" s="332"/>
      <c r="BUZ77" s="332"/>
      <c r="BVA77" s="332"/>
      <c r="BVB77" s="332"/>
      <c r="BVC77" s="332"/>
      <c r="BVD77" s="332"/>
      <c r="BVE77" s="332"/>
      <c r="BVF77" s="332"/>
      <c r="BVG77" s="332"/>
      <c r="BVH77" s="332"/>
      <c r="BVI77" s="332"/>
      <c r="BVJ77" s="332"/>
      <c r="BVK77" s="332"/>
      <c r="BVL77" s="332"/>
      <c r="BVM77" s="331"/>
      <c r="BVN77" s="332"/>
      <c r="BVO77" s="332"/>
      <c r="BVP77" s="332"/>
      <c r="BVQ77" s="332"/>
      <c r="BVR77" s="332"/>
      <c r="BVS77" s="332"/>
      <c r="BVT77" s="332"/>
      <c r="BVU77" s="332"/>
      <c r="BVV77" s="332"/>
      <c r="BVW77" s="332"/>
      <c r="BVX77" s="332"/>
      <c r="BVY77" s="332"/>
      <c r="BVZ77" s="332"/>
      <c r="BWA77" s="332"/>
      <c r="BWB77" s="332"/>
      <c r="BWC77" s="331"/>
      <c r="BWD77" s="332"/>
      <c r="BWE77" s="332"/>
      <c r="BWF77" s="332"/>
      <c r="BWG77" s="332"/>
      <c r="BWH77" s="332"/>
      <c r="BWI77" s="332"/>
      <c r="BWJ77" s="332"/>
      <c r="BWK77" s="332"/>
      <c r="BWL77" s="332"/>
      <c r="BWM77" s="332"/>
      <c r="BWN77" s="332"/>
      <c r="BWO77" s="332"/>
      <c r="BWP77" s="332"/>
      <c r="BWQ77" s="332"/>
      <c r="BWR77" s="332"/>
      <c r="BWS77" s="331"/>
      <c r="BWT77" s="332"/>
      <c r="BWU77" s="332"/>
      <c r="BWV77" s="332"/>
      <c r="BWW77" s="332"/>
      <c r="BWX77" s="332"/>
      <c r="BWY77" s="332"/>
      <c r="BWZ77" s="332"/>
      <c r="BXA77" s="332"/>
      <c r="BXB77" s="332"/>
      <c r="BXC77" s="332"/>
      <c r="BXD77" s="332"/>
      <c r="BXE77" s="332"/>
      <c r="BXF77" s="332"/>
      <c r="BXG77" s="332"/>
      <c r="BXH77" s="332"/>
      <c r="BXI77" s="331"/>
      <c r="BXJ77" s="332"/>
      <c r="BXK77" s="332"/>
      <c r="BXL77" s="332"/>
      <c r="BXM77" s="332"/>
      <c r="BXN77" s="332"/>
      <c r="BXO77" s="332"/>
      <c r="BXP77" s="332"/>
      <c r="BXQ77" s="332"/>
      <c r="BXR77" s="332"/>
      <c r="BXS77" s="332"/>
      <c r="BXT77" s="332"/>
      <c r="BXU77" s="332"/>
      <c r="BXV77" s="332"/>
      <c r="BXW77" s="332"/>
      <c r="BXX77" s="332"/>
      <c r="BXY77" s="331"/>
      <c r="BXZ77" s="332"/>
      <c r="BYA77" s="332"/>
      <c r="BYB77" s="332"/>
      <c r="BYC77" s="332"/>
      <c r="BYD77" s="332"/>
      <c r="BYE77" s="332"/>
      <c r="BYF77" s="332"/>
      <c r="BYG77" s="332"/>
      <c r="BYH77" s="332"/>
      <c r="BYI77" s="332"/>
      <c r="BYJ77" s="332"/>
      <c r="BYK77" s="332"/>
      <c r="BYL77" s="332"/>
      <c r="BYM77" s="332"/>
      <c r="BYN77" s="332"/>
      <c r="BYO77" s="331"/>
      <c r="BYP77" s="332"/>
      <c r="BYQ77" s="332"/>
      <c r="BYR77" s="332"/>
      <c r="BYS77" s="332"/>
      <c r="BYT77" s="332"/>
      <c r="BYU77" s="332"/>
      <c r="BYV77" s="332"/>
      <c r="BYW77" s="332"/>
      <c r="BYX77" s="332"/>
      <c r="BYY77" s="332"/>
      <c r="BYZ77" s="332"/>
      <c r="BZA77" s="332"/>
      <c r="BZB77" s="332"/>
      <c r="BZC77" s="332"/>
      <c r="BZD77" s="332"/>
      <c r="BZE77" s="331"/>
      <c r="BZF77" s="332"/>
      <c r="BZG77" s="332"/>
      <c r="BZH77" s="332"/>
      <c r="BZI77" s="332"/>
      <c r="BZJ77" s="332"/>
      <c r="BZK77" s="332"/>
      <c r="BZL77" s="332"/>
      <c r="BZM77" s="332"/>
      <c r="BZN77" s="332"/>
      <c r="BZO77" s="332"/>
      <c r="BZP77" s="332"/>
      <c r="BZQ77" s="332"/>
      <c r="BZR77" s="332"/>
      <c r="BZS77" s="332"/>
      <c r="BZT77" s="332"/>
      <c r="BZU77" s="331"/>
      <c r="BZV77" s="332"/>
      <c r="BZW77" s="332"/>
      <c r="BZX77" s="332"/>
      <c r="BZY77" s="332"/>
      <c r="BZZ77" s="332"/>
      <c r="CAA77" s="332"/>
      <c r="CAB77" s="332"/>
      <c r="CAC77" s="332"/>
      <c r="CAD77" s="332"/>
      <c r="CAE77" s="332"/>
      <c r="CAF77" s="332"/>
      <c r="CAG77" s="332"/>
      <c r="CAH77" s="332"/>
      <c r="CAI77" s="332"/>
      <c r="CAJ77" s="332"/>
      <c r="CAK77" s="331"/>
      <c r="CAL77" s="332"/>
      <c r="CAM77" s="332"/>
      <c r="CAN77" s="332"/>
      <c r="CAO77" s="332"/>
      <c r="CAP77" s="332"/>
      <c r="CAQ77" s="332"/>
      <c r="CAR77" s="332"/>
      <c r="CAS77" s="332"/>
      <c r="CAT77" s="332"/>
      <c r="CAU77" s="332"/>
      <c r="CAV77" s="332"/>
      <c r="CAW77" s="332"/>
      <c r="CAX77" s="332"/>
      <c r="CAY77" s="332"/>
      <c r="CAZ77" s="332"/>
      <c r="CBA77" s="331"/>
      <c r="CBB77" s="332"/>
      <c r="CBC77" s="332"/>
      <c r="CBD77" s="332"/>
      <c r="CBE77" s="332"/>
      <c r="CBF77" s="332"/>
      <c r="CBG77" s="332"/>
      <c r="CBH77" s="332"/>
      <c r="CBI77" s="332"/>
      <c r="CBJ77" s="332"/>
      <c r="CBK77" s="332"/>
      <c r="CBL77" s="332"/>
      <c r="CBM77" s="332"/>
      <c r="CBN77" s="332"/>
      <c r="CBO77" s="332"/>
      <c r="CBP77" s="332"/>
      <c r="CBQ77" s="331"/>
      <c r="CBR77" s="332"/>
      <c r="CBS77" s="332"/>
      <c r="CBT77" s="332"/>
      <c r="CBU77" s="332"/>
      <c r="CBV77" s="332"/>
      <c r="CBW77" s="332"/>
      <c r="CBX77" s="332"/>
      <c r="CBY77" s="332"/>
      <c r="CBZ77" s="332"/>
      <c r="CCA77" s="332"/>
      <c r="CCB77" s="332"/>
      <c r="CCC77" s="332"/>
      <c r="CCD77" s="332"/>
      <c r="CCE77" s="332"/>
      <c r="CCF77" s="332"/>
      <c r="CCG77" s="331"/>
      <c r="CCH77" s="332"/>
      <c r="CCI77" s="332"/>
      <c r="CCJ77" s="332"/>
      <c r="CCK77" s="332"/>
      <c r="CCL77" s="332"/>
      <c r="CCM77" s="332"/>
      <c r="CCN77" s="332"/>
      <c r="CCO77" s="332"/>
      <c r="CCP77" s="332"/>
      <c r="CCQ77" s="332"/>
      <c r="CCR77" s="332"/>
      <c r="CCS77" s="332"/>
      <c r="CCT77" s="332"/>
      <c r="CCU77" s="332"/>
      <c r="CCV77" s="332"/>
      <c r="CCW77" s="331"/>
      <c r="CCX77" s="332"/>
      <c r="CCY77" s="332"/>
      <c r="CCZ77" s="332"/>
      <c r="CDA77" s="332"/>
      <c r="CDB77" s="332"/>
      <c r="CDC77" s="332"/>
      <c r="CDD77" s="332"/>
      <c r="CDE77" s="332"/>
      <c r="CDF77" s="332"/>
      <c r="CDG77" s="332"/>
      <c r="CDH77" s="332"/>
      <c r="CDI77" s="332"/>
      <c r="CDJ77" s="332"/>
      <c r="CDK77" s="332"/>
      <c r="CDL77" s="332"/>
      <c r="CDM77" s="331"/>
      <c r="CDN77" s="332"/>
      <c r="CDO77" s="332"/>
      <c r="CDP77" s="332"/>
      <c r="CDQ77" s="332"/>
      <c r="CDR77" s="332"/>
      <c r="CDS77" s="332"/>
      <c r="CDT77" s="332"/>
      <c r="CDU77" s="332"/>
      <c r="CDV77" s="332"/>
      <c r="CDW77" s="332"/>
      <c r="CDX77" s="332"/>
      <c r="CDY77" s="332"/>
      <c r="CDZ77" s="332"/>
      <c r="CEA77" s="332"/>
      <c r="CEB77" s="332"/>
      <c r="CEC77" s="331"/>
      <c r="CED77" s="332"/>
      <c r="CEE77" s="332"/>
      <c r="CEF77" s="332"/>
      <c r="CEG77" s="332"/>
      <c r="CEH77" s="332"/>
      <c r="CEI77" s="332"/>
      <c r="CEJ77" s="332"/>
      <c r="CEK77" s="332"/>
      <c r="CEL77" s="332"/>
      <c r="CEM77" s="332"/>
      <c r="CEN77" s="332"/>
      <c r="CEO77" s="332"/>
      <c r="CEP77" s="332"/>
      <c r="CEQ77" s="332"/>
      <c r="CER77" s="332"/>
      <c r="CES77" s="331"/>
      <c r="CET77" s="332"/>
      <c r="CEU77" s="332"/>
      <c r="CEV77" s="332"/>
      <c r="CEW77" s="332"/>
      <c r="CEX77" s="332"/>
      <c r="CEY77" s="332"/>
      <c r="CEZ77" s="332"/>
      <c r="CFA77" s="332"/>
      <c r="CFB77" s="332"/>
      <c r="CFC77" s="332"/>
      <c r="CFD77" s="332"/>
      <c r="CFE77" s="332"/>
      <c r="CFF77" s="332"/>
      <c r="CFG77" s="332"/>
      <c r="CFH77" s="332"/>
      <c r="CFI77" s="331"/>
      <c r="CFJ77" s="332"/>
      <c r="CFK77" s="332"/>
      <c r="CFL77" s="332"/>
      <c r="CFM77" s="332"/>
      <c r="CFN77" s="332"/>
      <c r="CFO77" s="332"/>
      <c r="CFP77" s="332"/>
      <c r="CFQ77" s="332"/>
      <c r="CFR77" s="332"/>
      <c r="CFS77" s="332"/>
      <c r="CFT77" s="332"/>
      <c r="CFU77" s="332"/>
      <c r="CFV77" s="332"/>
      <c r="CFW77" s="332"/>
      <c r="CFX77" s="332"/>
      <c r="CFY77" s="331"/>
      <c r="CFZ77" s="332"/>
      <c r="CGA77" s="332"/>
      <c r="CGB77" s="332"/>
      <c r="CGC77" s="332"/>
      <c r="CGD77" s="332"/>
      <c r="CGE77" s="332"/>
      <c r="CGF77" s="332"/>
      <c r="CGG77" s="332"/>
      <c r="CGH77" s="332"/>
      <c r="CGI77" s="332"/>
      <c r="CGJ77" s="332"/>
      <c r="CGK77" s="332"/>
      <c r="CGL77" s="332"/>
      <c r="CGM77" s="332"/>
      <c r="CGN77" s="332"/>
      <c r="CGO77" s="331"/>
      <c r="CGP77" s="332"/>
      <c r="CGQ77" s="332"/>
      <c r="CGR77" s="332"/>
      <c r="CGS77" s="332"/>
      <c r="CGT77" s="332"/>
      <c r="CGU77" s="332"/>
      <c r="CGV77" s="332"/>
      <c r="CGW77" s="332"/>
      <c r="CGX77" s="332"/>
      <c r="CGY77" s="332"/>
      <c r="CGZ77" s="332"/>
      <c r="CHA77" s="332"/>
      <c r="CHB77" s="332"/>
      <c r="CHC77" s="332"/>
      <c r="CHD77" s="332"/>
      <c r="CHE77" s="331"/>
      <c r="CHF77" s="332"/>
      <c r="CHG77" s="332"/>
      <c r="CHH77" s="332"/>
      <c r="CHI77" s="332"/>
      <c r="CHJ77" s="332"/>
      <c r="CHK77" s="332"/>
      <c r="CHL77" s="332"/>
      <c r="CHM77" s="332"/>
      <c r="CHN77" s="332"/>
      <c r="CHO77" s="332"/>
      <c r="CHP77" s="332"/>
      <c r="CHQ77" s="332"/>
      <c r="CHR77" s="332"/>
      <c r="CHS77" s="332"/>
      <c r="CHT77" s="332"/>
      <c r="CHU77" s="331"/>
      <c r="CHV77" s="332"/>
      <c r="CHW77" s="332"/>
      <c r="CHX77" s="332"/>
      <c r="CHY77" s="332"/>
      <c r="CHZ77" s="332"/>
      <c r="CIA77" s="332"/>
      <c r="CIB77" s="332"/>
      <c r="CIC77" s="332"/>
      <c r="CID77" s="332"/>
      <c r="CIE77" s="332"/>
      <c r="CIF77" s="332"/>
      <c r="CIG77" s="332"/>
      <c r="CIH77" s="332"/>
      <c r="CII77" s="332"/>
      <c r="CIJ77" s="332"/>
      <c r="CIK77" s="331"/>
      <c r="CIL77" s="332"/>
      <c r="CIM77" s="332"/>
      <c r="CIN77" s="332"/>
      <c r="CIO77" s="332"/>
      <c r="CIP77" s="332"/>
      <c r="CIQ77" s="332"/>
      <c r="CIR77" s="332"/>
      <c r="CIS77" s="332"/>
      <c r="CIT77" s="332"/>
      <c r="CIU77" s="332"/>
      <c r="CIV77" s="332"/>
      <c r="CIW77" s="332"/>
      <c r="CIX77" s="332"/>
      <c r="CIY77" s="332"/>
      <c r="CIZ77" s="332"/>
      <c r="CJA77" s="331"/>
      <c r="CJB77" s="332"/>
      <c r="CJC77" s="332"/>
      <c r="CJD77" s="332"/>
      <c r="CJE77" s="332"/>
      <c r="CJF77" s="332"/>
      <c r="CJG77" s="332"/>
      <c r="CJH77" s="332"/>
      <c r="CJI77" s="332"/>
      <c r="CJJ77" s="332"/>
      <c r="CJK77" s="332"/>
      <c r="CJL77" s="332"/>
      <c r="CJM77" s="332"/>
      <c r="CJN77" s="332"/>
      <c r="CJO77" s="332"/>
      <c r="CJP77" s="332"/>
      <c r="CJQ77" s="331"/>
      <c r="CJR77" s="332"/>
      <c r="CJS77" s="332"/>
      <c r="CJT77" s="332"/>
      <c r="CJU77" s="332"/>
      <c r="CJV77" s="332"/>
      <c r="CJW77" s="332"/>
      <c r="CJX77" s="332"/>
      <c r="CJY77" s="332"/>
      <c r="CJZ77" s="332"/>
      <c r="CKA77" s="332"/>
      <c r="CKB77" s="332"/>
      <c r="CKC77" s="332"/>
      <c r="CKD77" s="332"/>
      <c r="CKE77" s="332"/>
      <c r="CKF77" s="332"/>
      <c r="CKG77" s="331"/>
      <c r="CKH77" s="332"/>
      <c r="CKI77" s="332"/>
      <c r="CKJ77" s="332"/>
      <c r="CKK77" s="332"/>
      <c r="CKL77" s="332"/>
      <c r="CKM77" s="332"/>
      <c r="CKN77" s="332"/>
      <c r="CKO77" s="332"/>
      <c r="CKP77" s="332"/>
      <c r="CKQ77" s="332"/>
      <c r="CKR77" s="332"/>
      <c r="CKS77" s="332"/>
      <c r="CKT77" s="332"/>
      <c r="CKU77" s="332"/>
      <c r="CKV77" s="332"/>
      <c r="CKW77" s="331"/>
      <c r="CKX77" s="332"/>
      <c r="CKY77" s="332"/>
      <c r="CKZ77" s="332"/>
      <c r="CLA77" s="332"/>
      <c r="CLB77" s="332"/>
      <c r="CLC77" s="332"/>
      <c r="CLD77" s="332"/>
      <c r="CLE77" s="332"/>
      <c r="CLF77" s="332"/>
      <c r="CLG77" s="332"/>
      <c r="CLH77" s="332"/>
      <c r="CLI77" s="332"/>
      <c r="CLJ77" s="332"/>
      <c r="CLK77" s="332"/>
      <c r="CLL77" s="332"/>
      <c r="CLM77" s="331"/>
      <c r="CLN77" s="332"/>
      <c r="CLO77" s="332"/>
      <c r="CLP77" s="332"/>
      <c r="CLQ77" s="332"/>
      <c r="CLR77" s="332"/>
      <c r="CLS77" s="332"/>
      <c r="CLT77" s="332"/>
      <c r="CLU77" s="332"/>
      <c r="CLV77" s="332"/>
      <c r="CLW77" s="332"/>
      <c r="CLX77" s="332"/>
      <c r="CLY77" s="332"/>
      <c r="CLZ77" s="332"/>
      <c r="CMA77" s="332"/>
      <c r="CMB77" s="332"/>
      <c r="CMC77" s="331"/>
      <c r="CMD77" s="332"/>
      <c r="CME77" s="332"/>
      <c r="CMF77" s="332"/>
      <c r="CMG77" s="332"/>
      <c r="CMH77" s="332"/>
      <c r="CMI77" s="332"/>
      <c r="CMJ77" s="332"/>
      <c r="CMK77" s="332"/>
      <c r="CML77" s="332"/>
      <c r="CMM77" s="332"/>
      <c r="CMN77" s="332"/>
      <c r="CMO77" s="332"/>
      <c r="CMP77" s="332"/>
      <c r="CMQ77" s="332"/>
      <c r="CMR77" s="332"/>
      <c r="CMS77" s="331"/>
      <c r="CMT77" s="332"/>
      <c r="CMU77" s="332"/>
      <c r="CMV77" s="332"/>
      <c r="CMW77" s="332"/>
      <c r="CMX77" s="332"/>
      <c r="CMY77" s="332"/>
      <c r="CMZ77" s="332"/>
      <c r="CNA77" s="332"/>
      <c r="CNB77" s="332"/>
      <c r="CNC77" s="332"/>
      <c r="CND77" s="332"/>
      <c r="CNE77" s="332"/>
      <c r="CNF77" s="332"/>
      <c r="CNG77" s="332"/>
      <c r="CNH77" s="332"/>
      <c r="CNI77" s="331"/>
      <c r="CNJ77" s="332"/>
      <c r="CNK77" s="332"/>
      <c r="CNL77" s="332"/>
      <c r="CNM77" s="332"/>
      <c r="CNN77" s="332"/>
      <c r="CNO77" s="332"/>
      <c r="CNP77" s="332"/>
      <c r="CNQ77" s="332"/>
      <c r="CNR77" s="332"/>
      <c r="CNS77" s="332"/>
      <c r="CNT77" s="332"/>
      <c r="CNU77" s="332"/>
      <c r="CNV77" s="332"/>
      <c r="CNW77" s="332"/>
      <c r="CNX77" s="332"/>
      <c r="CNY77" s="331"/>
      <c r="CNZ77" s="332"/>
      <c r="COA77" s="332"/>
      <c r="COB77" s="332"/>
      <c r="COC77" s="332"/>
      <c r="COD77" s="332"/>
      <c r="COE77" s="332"/>
      <c r="COF77" s="332"/>
      <c r="COG77" s="332"/>
      <c r="COH77" s="332"/>
      <c r="COI77" s="332"/>
      <c r="COJ77" s="332"/>
      <c r="COK77" s="332"/>
      <c r="COL77" s="332"/>
      <c r="COM77" s="332"/>
      <c r="CON77" s="332"/>
      <c r="COO77" s="331"/>
      <c r="COP77" s="332"/>
      <c r="COQ77" s="332"/>
      <c r="COR77" s="332"/>
      <c r="COS77" s="332"/>
      <c r="COT77" s="332"/>
      <c r="COU77" s="332"/>
      <c r="COV77" s="332"/>
      <c r="COW77" s="332"/>
      <c r="COX77" s="332"/>
      <c r="COY77" s="332"/>
      <c r="COZ77" s="332"/>
      <c r="CPA77" s="332"/>
      <c r="CPB77" s="332"/>
      <c r="CPC77" s="332"/>
      <c r="CPD77" s="332"/>
      <c r="CPE77" s="331"/>
      <c r="CPF77" s="332"/>
      <c r="CPG77" s="332"/>
      <c r="CPH77" s="332"/>
      <c r="CPI77" s="332"/>
      <c r="CPJ77" s="332"/>
      <c r="CPK77" s="332"/>
      <c r="CPL77" s="332"/>
      <c r="CPM77" s="332"/>
      <c r="CPN77" s="332"/>
      <c r="CPO77" s="332"/>
      <c r="CPP77" s="332"/>
      <c r="CPQ77" s="332"/>
      <c r="CPR77" s="332"/>
      <c r="CPS77" s="332"/>
      <c r="CPT77" s="332"/>
      <c r="CPU77" s="331"/>
      <c r="CPV77" s="332"/>
      <c r="CPW77" s="332"/>
      <c r="CPX77" s="332"/>
      <c r="CPY77" s="332"/>
      <c r="CPZ77" s="332"/>
      <c r="CQA77" s="332"/>
      <c r="CQB77" s="332"/>
      <c r="CQC77" s="332"/>
      <c r="CQD77" s="332"/>
      <c r="CQE77" s="332"/>
      <c r="CQF77" s="332"/>
      <c r="CQG77" s="332"/>
      <c r="CQH77" s="332"/>
      <c r="CQI77" s="332"/>
      <c r="CQJ77" s="332"/>
      <c r="CQK77" s="331"/>
      <c r="CQL77" s="332"/>
      <c r="CQM77" s="332"/>
      <c r="CQN77" s="332"/>
      <c r="CQO77" s="332"/>
      <c r="CQP77" s="332"/>
      <c r="CQQ77" s="332"/>
      <c r="CQR77" s="332"/>
      <c r="CQS77" s="332"/>
      <c r="CQT77" s="332"/>
      <c r="CQU77" s="332"/>
      <c r="CQV77" s="332"/>
      <c r="CQW77" s="332"/>
      <c r="CQX77" s="332"/>
      <c r="CQY77" s="332"/>
      <c r="CQZ77" s="332"/>
      <c r="CRA77" s="331"/>
      <c r="CRB77" s="332"/>
      <c r="CRC77" s="332"/>
      <c r="CRD77" s="332"/>
      <c r="CRE77" s="332"/>
      <c r="CRF77" s="332"/>
      <c r="CRG77" s="332"/>
      <c r="CRH77" s="332"/>
      <c r="CRI77" s="332"/>
      <c r="CRJ77" s="332"/>
      <c r="CRK77" s="332"/>
      <c r="CRL77" s="332"/>
      <c r="CRM77" s="332"/>
      <c r="CRN77" s="332"/>
      <c r="CRO77" s="332"/>
      <c r="CRP77" s="332"/>
      <c r="CRQ77" s="331"/>
      <c r="CRR77" s="332"/>
      <c r="CRS77" s="332"/>
      <c r="CRT77" s="332"/>
      <c r="CRU77" s="332"/>
      <c r="CRV77" s="332"/>
      <c r="CRW77" s="332"/>
      <c r="CRX77" s="332"/>
      <c r="CRY77" s="332"/>
      <c r="CRZ77" s="332"/>
      <c r="CSA77" s="332"/>
      <c r="CSB77" s="332"/>
      <c r="CSC77" s="332"/>
      <c r="CSD77" s="332"/>
      <c r="CSE77" s="332"/>
      <c r="CSF77" s="332"/>
      <c r="CSG77" s="331"/>
      <c r="CSH77" s="332"/>
      <c r="CSI77" s="332"/>
      <c r="CSJ77" s="332"/>
      <c r="CSK77" s="332"/>
      <c r="CSL77" s="332"/>
      <c r="CSM77" s="332"/>
      <c r="CSN77" s="332"/>
      <c r="CSO77" s="332"/>
      <c r="CSP77" s="332"/>
      <c r="CSQ77" s="332"/>
      <c r="CSR77" s="332"/>
      <c r="CSS77" s="332"/>
      <c r="CST77" s="332"/>
      <c r="CSU77" s="332"/>
      <c r="CSV77" s="332"/>
      <c r="CSW77" s="331"/>
      <c r="CSX77" s="332"/>
      <c r="CSY77" s="332"/>
      <c r="CSZ77" s="332"/>
      <c r="CTA77" s="332"/>
      <c r="CTB77" s="332"/>
      <c r="CTC77" s="332"/>
      <c r="CTD77" s="332"/>
      <c r="CTE77" s="332"/>
      <c r="CTF77" s="332"/>
      <c r="CTG77" s="332"/>
      <c r="CTH77" s="332"/>
      <c r="CTI77" s="332"/>
      <c r="CTJ77" s="332"/>
      <c r="CTK77" s="332"/>
      <c r="CTL77" s="332"/>
      <c r="CTM77" s="331"/>
      <c r="CTN77" s="332"/>
      <c r="CTO77" s="332"/>
      <c r="CTP77" s="332"/>
      <c r="CTQ77" s="332"/>
      <c r="CTR77" s="332"/>
      <c r="CTS77" s="332"/>
      <c r="CTT77" s="332"/>
      <c r="CTU77" s="332"/>
      <c r="CTV77" s="332"/>
      <c r="CTW77" s="332"/>
      <c r="CTX77" s="332"/>
      <c r="CTY77" s="332"/>
      <c r="CTZ77" s="332"/>
      <c r="CUA77" s="332"/>
      <c r="CUB77" s="332"/>
      <c r="CUC77" s="331"/>
      <c r="CUD77" s="332"/>
      <c r="CUE77" s="332"/>
      <c r="CUF77" s="332"/>
      <c r="CUG77" s="332"/>
      <c r="CUH77" s="332"/>
      <c r="CUI77" s="332"/>
      <c r="CUJ77" s="332"/>
      <c r="CUK77" s="332"/>
      <c r="CUL77" s="332"/>
      <c r="CUM77" s="332"/>
      <c r="CUN77" s="332"/>
      <c r="CUO77" s="332"/>
      <c r="CUP77" s="332"/>
      <c r="CUQ77" s="332"/>
      <c r="CUR77" s="332"/>
      <c r="CUS77" s="331"/>
      <c r="CUT77" s="332"/>
      <c r="CUU77" s="332"/>
      <c r="CUV77" s="332"/>
      <c r="CUW77" s="332"/>
      <c r="CUX77" s="332"/>
      <c r="CUY77" s="332"/>
      <c r="CUZ77" s="332"/>
      <c r="CVA77" s="332"/>
      <c r="CVB77" s="332"/>
      <c r="CVC77" s="332"/>
      <c r="CVD77" s="332"/>
      <c r="CVE77" s="332"/>
      <c r="CVF77" s="332"/>
      <c r="CVG77" s="332"/>
      <c r="CVH77" s="332"/>
      <c r="CVI77" s="331"/>
      <c r="CVJ77" s="332"/>
      <c r="CVK77" s="332"/>
      <c r="CVL77" s="332"/>
      <c r="CVM77" s="332"/>
      <c r="CVN77" s="332"/>
      <c r="CVO77" s="332"/>
      <c r="CVP77" s="332"/>
      <c r="CVQ77" s="332"/>
      <c r="CVR77" s="332"/>
      <c r="CVS77" s="332"/>
      <c r="CVT77" s="332"/>
      <c r="CVU77" s="332"/>
      <c r="CVV77" s="332"/>
      <c r="CVW77" s="332"/>
      <c r="CVX77" s="332"/>
      <c r="CVY77" s="331"/>
      <c r="CVZ77" s="332"/>
      <c r="CWA77" s="332"/>
      <c r="CWB77" s="332"/>
      <c r="CWC77" s="332"/>
      <c r="CWD77" s="332"/>
      <c r="CWE77" s="332"/>
      <c r="CWF77" s="332"/>
      <c r="CWG77" s="332"/>
      <c r="CWH77" s="332"/>
      <c r="CWI77" s="332"/>
      <c r="CWJ77" s="332"/>
      <c r="CWK77" s="332"/>
      <c r="CWL77" s="332"/>
      <c r="CWM77" s="332"/>
      <c r="CWN77" s="332"/>
      <c r="CWO77" s="331"/>
      <c r="CWP77" s="332"/>
      <c r="CWQ77" s="332"/>
      <c r="CWR77" s="332"/>
      <c r="CWS77" s="332"/>
      <c r="CWT77" s="332"/>
      <c r="CWU77" s="332"/>
      <c r="CWV77" s="332"/>
      <c r="CWW77" s="332"/>
      <c r="CWX77" s="332"/>
      <c r="CWY77" s="332"/>
      <c r="CWZ77" s="332"/>
      <c r="CXA77" s="332"/>
      <c r="CXB77" s="332"/>
      <c r="CXC77" s="332"/>
      <c r="CXD77" s="332"/>
      <c r="CXE77" s="331"/>
      <c r="CXF77" s="332"/>
      <c r="CXG77" s="332"/>
      <c r="CXH77" s="332"/>
      <c r="CXI77" s="332"/>
      <c r="CXJ77" s="332"/>
      <c r="CXK77" s="332"/>
      <c r="CXL77" s="332"/>
      <c r="CXM77" s="332"/>
      <c r="CXN77" s="332"/>
      <c r="CXO77" s="332"/>
      <c r="CXP77" s="332"/>
      <c r="CXQ77" s="332"/>
      <c r="CXR77" s="332"/>
      <c r="CXS77" s="332"/>
      <c r="CXT77" s="332"/>
      <c r="CXU77" s="331"/>
      <c r="CXV77" s="332"/>
      <c r="CXW77" s="332"/>
      <c r="CXX77" s="332"/>
      <c r="CXY77" s="332"/>
      <c r="CXZ77" s="332"/>
      <c r="CYA77" s="332"/>
      <c r="CYB77" s="332"/>
      <c r="CYC77" s="332"/>
      <c r="CYD77" s="332"/>
      <c r="CYE77" s="332"/>
      <c r="CYF77" s="332"/>
      <c r="CYG77" s="332"/>
      <c r="CYH77" s="332"/>
      <c r="CYI77" s="332"/>
      <c r="CYJ77" s="332"/>
      <c r="CYK77" s="331"/>
      <c r="CYL77" s="332"/>
      <c r="CYM77" s="332"/>
      <c r="CYN77" s="332"/>
      <c r="CYO77" s="332"/>
      <c r="CYP77" s="332"/>
      <c r="CYQ77" s="332"/>
      <c r="CYR77" s="332"/>
      <c r="CYS77" s="332"/>
      <c r="CYT77" s="332"/>
      <c r="CYU77" s="332"/>
      <c r="CYV77" s="332"/>
      <c r="CYW77" s="332"/>
      <c r="CYX77" s="332"/>
      <c r="CYY77" s="332"/>
      <c r="CYZ77" s="332"/>
      <c r="CZA77" s="331"/>
      <c r="CZB77" s="332"/>
      <c r="CZC77" s="332"/>
      <c r="CZD77" s="332"/>
      <c r="CZE77" s="332"/>
      <c r="CZF77" s="332"/>
      <c r="CZG77" s="332"/>
      <c r="CZH77" s="332"/>
      <c r="CZI77" s="332"/>
      <c r="CZJ77" s="332"/>
      <c r="CZK77" s="332"/>
      <c r="CZL77" s="332"/>
      <c r="CZM77" s="332"/>
      <c r="CZN77" s="332"/>
      <c r="CZO77" s="332"/>
      <c r="CZP77" s="332"/>
      <c r="CZQ77" s="331"/>
      <c r="CZR77" s="332"/>
      <c r="CZS77" s="332"/>
      <c r="CZT77" s="332"/>
      <c r="CZU77" s="332"/>
      <c r="CZV77" s="332"/>
      <c r="CZW77" s="332"/>
      <c r="CZX77" s="332"/>
      <c r="CZY77" s="332"/>
      <c r="CZZ77" s="332"/>
      <c r="DAA77" s="332"/>
      <c r="DAB77" s="332"/>
      <c r="DAC77" s="332"/>
      <c r="DAD77" s="332"/>
      <c r="DAE77" s="332"/>
      <c r="DAF77" s="332"/>
      <c r="DAG77" s="331"/>
      <c r="DAH77" s="332"/>
      <c r="DAI77" s="332"/>
      <c r="DAJ77" s="332"/>
      <c r="DAK77" s="332"/>
      <c r="DAL77" s="332"/>
      <c r="DAM77" s="332"/>
      <c r="DAN77" s="332"/>
      <c r="DAO77" s="332"/>
      <c r="DAP77" s="332"/>
      <c r="DAQ77" s="332"/>
      <c r="DAR77" s="332"/>
      <c r="DAS77" s="332"/>
      <c r="DAT77" s="332"/>
      <c r="DAU77" s="332"/>
      <c r="DAV77" s="332"/>
      <c r="DAW77" s="331"/>
      <c r="DAX77" s="332"/>
      <c r="DAY77" s="332"/>
      <c r="DAZ77" s="332"/>
      <c r="DBA77" s="332"/>
      <c r="DBB77" s="332"/>
      <c r="DBC77" s="332"/>
      <c r="DBD77" s="332"/>
      <c r="DBE77" s="332"/>
      <c r="DBF77" s="332"/>
      <c r="DBG77" s="332"/>
      <c r="DBH77" s="332"/>
      <c r="DBI77" s="332"/>
      <c r="DBJ77" s="332"/>
      <c r="DBK77" s="332"/>
      <c r="DBL77" s="332"/>
      <c r="DBM77" s="331"/>
      <c r="DBN77" s="332"/>
      <c r="DBO77" s="332"/>
      <c r="DBP77" s="332"/>
      <c r="DBQ77" s="332"/>
      <c r="DBR77" s="332"/>
      <c r="DBS77" s="332"/>
      <c r="DBT77" s="332"/>
      <c r="DBU77" s="332"/>
      <c r="DBV77" s="332"/>
      <c r="DBW77" s="332"/>
      <c r="DBX77" s="332"/>
      <c r="DBY77" s="332"/>
      <c r="DBZ77" s="332"/>
      <c r="DCA77" s="332"/>
      <c r="DCB77" s="332"/>
      <c r="DCC77" s="331"/>
      <c r="DCD77" s="332"/>
      <c r="DCE77" s="332"/>
      <c r="DCF77" s="332"/>
      <c r="DCG77" s="332"/>
      <c r="DCH77" s="332"/>
      <c r="DCI77" s="332"/>
      <c r="DCJ77" s="332"/>
      <c r="DCK77" s="332"/>
      <c r="DCL77" s="332"/>
      <c r="DCM77" s="332"/>
      <c r="DCN77" s="332"/>
      <c r="DCO77" s="332"/>
      <c r="DCP77" s="332"/>
      <c r="DCQ77" s="332"/>
      <c r="DCR77" s="332"/>
      <c r="DCS77" s="331"/>
      <c r="DCT77" s="332"/>
      <c r="DCU77" s="332"/>
      <c r="DCV77" s="332"/>
      <c r="DCW77" s="332"/>
      <c r="DCX77" s="332"/>
      <c r="DCY77" s="332"/>
      <c r="DCZ77" s="332"/>
      <c r="DDA77" s="332"/>
      <c r="DDB77" s="332"/>
      <c r="DDC77" s="332"/>
      <c r="DDD77" s="332"/>
      <c r="DDE77" s="332"/>
      <c r="DDF77" s="332"/>
      <c r="DDG77" s="332"/>
      <c r="DDH77" s="332"/>
      <c r="DDI77" s="331"/>
      <c r="DDJ77" s="332"/>
      <c r="DDK77" s="332"/>
      <c r="DDL77" s="332"/>
      <c r="DDM77" s="332"/>
      <c r="DDN77" s="332"/>
      <c r="DDO77" s="332"/>
      <c r="DDP77" s="332"/>
      <c r="DDQ77" s="332"/>
      <c r="DDR77" s="332"/>
      <c r="DDS77" s="332"/>
      <c r="DDT77" s="332"/>
      <c r="DDU77" s="332"/>
      <c r="DDV77" s="332"/>
      <c r="DDW77" s="332"/>
      <c r="DDX77" s="332"/>
      <c r="DDY77" s="331"/>
      <c r="DDZ77" s="332"/>
      <c r="DEA77" s="332"/>
      <c r="DEB77" s="332"/>
      <c r="DEC77" s="332"/>
      <c r="DED77" s="332"/>
      <c r="DEE77" s="332"/>
      <c r="DEF77" s="332"/>
      <c r="DEG77" s="332"/>
      <c r="DEH77" s="332"/>
      <c r="DEI77" s="332"/>
      <c r="DEJ77" s="332"/>
      <c r="DEK77" s="332"/>
      <c r="DEL77" s="332"/>
      <c r="DEM77" s="332"/>
      <c r="DEN77" s="332"/>
      <c r="DEO77" s="331"/>
      <c r="DEP77" s="332"/>
      <c r="DEQ77" s="332"/>
      <c r="DER77" s="332"/>
      <c r="DES77" s="332"/>
      <c r="DET77" s="332"/>
      <c r="DEU77" s="332"/>
      <c r="DEV77" s="332"/>
      <c r="DEW77" s="332"/>
      <c r="DEX77" s="332"/>
      <c r="DEY77" s="332"/>
      <c r="DEZ77" s="332"/>
      <c r="DFA77" s="332"/>
      <c r="DFB77" s="332"/>
      <c r="DFC77" s="332"/>
      <c r="DFD77" s="332"/>
      <c r="DFE77" s="331"/>
      <c r="DFF77" s="332"/>
      <c r="DFG77" s="332"/>
      <c r="DFH77" s="332"/>
      <c r="DFI77" s="332"/>
      <c r="DFJ77" s="332"/>
      <c r="DFK77" s="332"/>
      <c r="DFL77" s="332"/>
      <c r="DFM77" s="332"/>
      <c r="DFN77" s="332"/>
      <c r="DFO77" s="332"/>
      <c r="DFP77" s="332"/>
      <c r="DFQ77" s="332"/>
      <c r="DFR77" s="332"/>
      <c r="DFS77" s="332"/>
      <c r="DFT77" s="332"/>
      <c r="DFU77" s="331"/>
      <c r="DFV77" s="332"/>
      <c r="DFW77" s="332"/>
      <c r="DFX77" s="332"/>
      <c r="DFY77" s="332"/>
      <c r="DFZ77" s="332"/>
      <c r="DGA77" s="332"/>
      <c r="DGB77" s="332"/>
      <c r="DGC77" s="332"/>
      <c r="DGD77" s="332"/>
      <c r="DGE77" s="332"/>
      <c r="DGF77" s="332"/>
      <c r="DGG77" s="332"/>
      <c r="DGH77" s="332"/>
      <c r="DGI77" s="332"/>
      <c r="DGJ77" s="332"/>
      <c r="DGK77" s="331"/>
      <c r="DGL77" s="332"/>
      <c r="DGM77" s="332"/>
      <c r="DGN77" s="332"/>
      <c r="DGO77" s="332"/>
      <c r="DGP77" s="332"/>
      <c r="DGQ77" s="332"/>
      <c r="DGR77" s="332"/>
      <c r="DGS77" s="332"/>
      <c r="DGT77" s="332"/>
      <c r="DGU77" s="332"/>
      <c r="DGV77" s="332"/>
      <c r="DGW77" s="332"/>
      <c r="DGX77" s="332"/>
      <c r="DGY77" s="332"/>
      <c r="DGZ77" s="332"/>
      <c r="DHA77" s="331"/>
      <c r="DHB77" s="332"/>
      <c r="DHC77" s="332"/>
      <c r="DHD77" s="332"/>
      <c r="DHE77" s="332"/>
      <c r="DHF77" s="332"/>
      <c r="DHG77" s="332"/>
      <c r="DHH77" s="332"/>
      <c r="DHI77" s="332"/>
      <c r="DHJ77" s="332"/>
      <c r="DHK77" s="332"/>
      <c r="DHL77" s="332"/>
      <c r="DHM77" s="332"/>
      <c r="DHN77" s="332"/>
      <c r="DHO77" s="332"/>
      <c r="DHP77" s="332"/>
      <c r="DHQ77" s="331"/>
      <c r="DHR77" s="332"/>
      <c r="DHS77" s="332"/>
      <c r="DHT77" s="332"/>
      <c r="DHU77" s="332"/>
      <c r="DHV77" s="332"/>
      <c r="DHW77" s="332"/>
      <c r="DHX77" s="332"/>
      <c r="DHY77" s="332"/>
      <c r="DHZ77" s="332"/>
      <c r="DIA77" s="332"/>
      <c r="DIB77" s="332"/>
      <c r="DIC77" s="332"/>
      <c r="DID77" s="332"/>
      <c r="DIE77" s="332"/>
      <c r="DIF77" s="332"/>
      <c r="DIG77" s="331"/>
      <c r="DIH77" s="332"/>
      <c r="DII77" s="332"/>
      <c r="DIJ77" s="332"/>
      <c r="DIK77" s="332"/>
      <c r="DIL77" s="332"/>
      <c r="DIM77" s="332"/>
      <c r="DIN77" s="332"/>
      <c r="DIO77" s="332"/>
      <c r="DIP77" s="332"/>
      <c r="DIQ77" s="332"/>
      <c r="DIR77" s="332"/>
      <c r="DIS77" s="332"/>
      <c r="DIT77" s="332"/>
      <c r="DIU77" s="332"/>
      <c r="DIV77" s="332"/>
      <c r="DIW77" s="331"/>
      <c r="DIX77" s="332"/>
      <c r="DIY77" s="332"/>
      <c r="DIZ77" s="332"/>
      <c r="DJA77" s="332"/>
      <c r="DJB77" s="332"/>
      <c r="DJC77" s="332"/>
      <c r="DJD77" s="332"/>
      <c r="DJE77" s="332"/>
      <c r="DJF77" s="332"/>
      <c r="DJG77" s="332"/>
      <c r="DJH77" s="332"/>
      <c r="DJI77" s="332"/>
      <c r="DJJ77" s="332"/>
      <c r="DJK77" s="332"/>
      <c r="DJL77" s="332"/>
      <c r="DJM77" s="331"/>
      <c r="DJN77" s="332"/>
      <c r="DJO77" s="332"/>
      <c r="DJP77" s="332"/>
      <c r="DJQ77" s="332"/>
      <c r="DJR77" s="332"/>
      <c r="DJS77" s="332"/>
      <c r="DJT77" s="332"/>
      <c r="DJU77" s="332"/>
      <c r="DJV77" s="332"/>
      <c r="DJW77" s="332"/>
      <c r="DJX77" s="332"/>
      <c r="DJY77" s="332"/>
      <c r="DJZ77" s="332"/>
      <c r="DKA77" s="332"/>
      <c r="DKB77" s="332"/>
      <c r="DKC77" s="331"/>
      <c r="DKD77" s="332"/>
      <c r="DKE77" s="332"/>
      <c r="DKF77" s="332"/>
      <c r="DKG77" s="332"/>
      <c r="DKH77" s="332"/>
      <c r="DKI77" s="332"/>
      <c r="DKJ77" s="332"/>
      <c r="DKK77" s="332"/>
      <c r="DKL77" s="332"/>
      <c r="DKM77" s="332"/>
      <c r="DKN77" s="332"/>
      <c r="DKO77" s="332"/>
      <c r="DKP77" s="332"/>
      <c r="DKQ77" s="332"/>
      <c r="DKR77" s="332"/>
      <c r="DKS77" s="331"/>
      <c r="DKT77" s="332"/>
      <c r="DKU77" s="332"/>
      <c r="DKV77" s="332"/>
      <c r="DKW77" s="332"/>
      <c r="DKX77" s="332"/>
      <c r="DKY77" s="332"/>
      <c r="DKZ77" s="332"/>
      <c r="DLA77" s="332"/>
      <c r="DLB77" s="332"/>
      <c r="DLC77" s="332"/>
      <c r="DLD77" s="332"/>
      <c r="DLE77" s="332"/>
      <c r="DLF77" s="332"/>
      <c r="DLG77" s="332"/>
      <c r="DLH77" s="332"/>
      <c r="DLI77" s="331"/>
      <c r="DLJ77" s="332"/>
      <c r="DLK77" s="332"/>
      <c r="DLL77" s="332"/>
      <c r="DLM77" s="332"/>
      <c r="DLN77" s="332"/>
      <c r="DLO77" s="332"/>
      <c r="DLP77" s="332"/>
      <c r="DLQ77" s="332"/>
      <c r="DLR77" s="332"/>
      <c r="DLS77" s="332"/>
      <c r="DLT77" s="332"/>
      <c r="DLU77" s="332"/>
      <c r="DLV77" s="332"/>
      <c r="DLW77" s="332"/>
      <c r="DLX77" s="332"/>
      <c r="DLY77" s="331"/>
      <c r="DLZ77" s="332"/>
      <c r="DMA77" s="332"/>
      <c r="DMB77" s="332"/>
      <c r="DMC77" s="332"/>
      <c r="DMD77" s="332"/>
      <c r="DME77" s="332"/>
      <c r="DMF77" s="332"/>
      <c r="DMG77" s="332"/>
      <c r="DMH77" s="332"/>
      <c r="DMI77" s="332"/>
      <c r="DMJ77" s="332"/>
      <c r="DMK77" s="332"/>
      <c r="DML77" s="332"/>
      <c r="DMM77" s="332"/>
      <c r="DMN77" s="332"/>
      <c r="DMO77" s="331"/>
      <c r="DMP77" s="332"/>
      <c r="DMQ77" s="332"/>
      <c r="DMR77" s="332"/>
      <c r="DMS77" s="332"/>
      <c r="DMT77" s="332"/>
      <c r="DMU77" s="332"/>
      <c r="DMV77" s="332"/>
      <c r="DMW77" s="332"/>
      <c r="DMX77" s="332"/>
      <c r="DMY77" s="332"/>
      <c r="DMZ77" s="332"/>
      <c r="DNA77" s="332"/>
      <c r="DNB77" s="332"/>
      <c r="DNC77" s="332"/>
      <c r="DND77" s="332"/>
      <c r="DNE77" s="331"/>
      <c r="DNF77" s="332"/>
      <c r="DNG77" s="332"/>
      <c r="DNH77" s="332"/>
      <c r="DNI77" s="332"/>
      <c r="DNJ77" s="332"/>
      <c r="DNK77" s="332"/>
      <c r="DNL77" s="332"/>
      <c r="DNM77" s="332"/>
      <c r="DNN77" s="332"/>
      <c r="DNO77" s="332"/>
      <c r="DNP77" s="332"/>
      <c r="DNQ77" s="332"/>
      <c r="DNR77" s="332"/>
      <c r="DNS77" s="332"/>
      <c r="DNT77" s="332"/>
      <c r="DNU77" s="331"/>
      <c r="DNV77" s="332"/>
      <c r="DNW77" s="332"/>
      <c r="DNX77" s="332"/>
      <c r="DNY77" s="332"/>
      <c r="DNZ77" s="332"/>
      <c r="DOA77" s="332"/>
      <c r="DOB77" s="332"/>
      <c r="DOC77" s="332"/>
      <c r="DOD77" s="332"/>
      <c r="DOE77" s="332"/>
      <c r="DOF77" s="332"/>
      <c r="DOG77" s="332"/>
      <c r="DOH77" s="332"/>
      <c r="DOI77" s="332"/>
      <c r="DOJ77" s="332"/>
      <c r="DOK77" s="331"/>
      <c r="DOL77" s="332"/>
      <c r="DOM77" s="332"/>
      <c r="DON77" s="332"/>
      <c r="DOO77" s="332"/>
      <c r="DOP77" s="332"/>
      <c r="DOQ77" s="332"/>
      <c r="DOR77" s="332"/>
      <c r="DOS77" s="332"/>
      <c r="DOT77" s="332"/>
      <c r="DOU77" s="332"/>
      <c r="DOV77" s="332"/>
      <c r="DOW77" s="332"/>
      <c r="DOX77" s="332"/>
      <c r="DOY77" s="332"/>
      <c r="DOZ77" s="332"/>
      <c r="DPA77" s="331"/>
      <c r="DPB77" s="332"/>
      <c r="DPC77" s="332"/>
      <c r="DPD77" s="332"/>
      <c r="DPE77" s="332"/>
      <c r="DPF77" s="332"/>
      <c r="DPG77" s="332"/>
      <c r="DPH77" s="332"/>
      <c r="DPI77" s="332"/>
      <c r="DPJ77" s="332"/>
      <c r="DPK77" s="332"/>
      <c r="DPL77" s="332"/>
      <c r="DPM77" s="332"/>
      <c r="DPN77" s="332"/>
      <c r="DPO77" s="332"/>
      <c r="DPP77" s="332"/>
      <c r="DPQ77" s="331"/>
      <c r="DPR77" s="332"/>
      <c r="DPS77" s="332"/>
      <c r="DPT77" s="332"/>
      <c r="DPU77" s="332"/>
      <c r="DPV77" s="332"/>
      <c r="DPW77" s="332"/>
      <c r="DPX77" s="332"/>
      <c r="DPY77" s="332"/>
      <c r="DPZ77" s="332"/>
      <c r="DQA77" s="332"/>
      <c r="DQB77" s="332"/>
      <c r="DQC77" s="332"/>
      <c r="DQD77" s="332"/>
      <c r="DQE77" s="332"/>
      <c r="DQF77" s="332"/>
      <c r="DQG77" s="331"/>
      <c r="DQH77" s="332"/>
      <c r="DQI77" s="332"/>
      <c r="DQJ77" s="332"/>
      <c r="DQK77" s="332"/>
      <c r="DQL77" s="332"/>
      <c r="DQM77" s="332"/>
      <c r="DQN77" s="332"/>
      <c r="DQO77" s="332"/>
      <c r="DQP77" s="332"/>
      <c r="DQQ77" s="332"/>
      <c r="DQR77" s="332"/>
      <c r="DQS77" s="332"/>
      <c r="DQT77" s="332"/>
      <c r="DQU77" s="332"/>
      <c r="DQV77" s="332"/>
      <c r="DQW77" s="331"/>
      <c r="DQX77" s="332"/>
      <c r="DQY77" s="332"/>
      <c r="DQZ77" s="332"/>
      <c r="DRA77" s="332"/>
      <c r="DRB77" s="332"/>
      <c r="DRC77" s="332"/>
      <c r="DRD77" s="332"/>
      <c r="DRE77" s="332"/>
      <c r="DRF77" s="332"/>
      <c r="DRG77" s="332"/>
      <c r="DRH77" s="332"/>
      <c r="DRI77" s="332"/>
      <c r="DRJ77" s="332"/>
      <c r="DRK77" s="332"/>
      <c r="DRL77" s="332"/>
      <c r="DRM77" s="331"/>
      <c r="DRN77" s="332"/>
      <c r="DRO77" s="332"/>
      <c r="DRP77" s="332"/>
      <c r="DRQ77" s="332"/>
      <c r="DRR77" s="332"/>
      <c r="DRS77" s="332"/>
      <c r="DRT77" s="332"/>
      <c r="DRU77" s="332"/>
      <c r="DRV77" s="332"/>
      <c r="DRW77" s="332"/>
      <c r="DRX77" s="332"/>
      <c r="DRY77" s="332"/>
      <c r="DRZ77" s="332"/>
      <c r="DSA77" s="332"/>
      <c r="DSB77" s="332"/>
      <c r="DSC77" s="331"/>
      <c r="DSD77" s="332"/>
      <c r="DSE77" s="332"/>
      <c r="DSF77" s="332"/>
      <c r="DSG77" s="332"/>
      <c r="DSH77" s="332"/>
      <c r="DSI77" s="332"/>
      <c r="DSJ77" s="332"/>
      <c r="DSK77" s="332"/>
      <c r="DSL77" s="332"/>
      <c r="DSM77" s="332"/>
      <c r="DSN77" s="332"/>
      <c r="DSO77" s="332"/>
      <c r="DSP77" s="332"/>
      <c r="DSQ77" s="332"/>
      <c r="DSR77" s="332"/>
      <c r="DSS77" s="331"/>
      <c r="DST77" s="332"/>
      <c r="DSU77" s="332"/>
      <c r="DSV77" s="332"/>
      <c r="DSW77" s="332"/>
      <c r="DSX77" s="332"/>
      <c r="DSY77" s="332"/>
      <c r="DSZ77" s="332"/>
      <c r="DTA77" s="332"/>
      <c r="DTB77" s="332"/>
      <c r="DTC77" s="332"/>
      <c r="DTD77" s="332"/>
      <c r="DTE77" s="332"/>
      <c r="DTF77" s="332"/>
      <c r="DTG77" s="332"/>
      <c r="DTH77" s="332"/>
      <c r="DTI77" s="331"/>
      <c r="DTJ77" s="332"/>
      <c r="DTK77" s="332"/>
      <c r="DTL77" s="332"/>
      <c r="DTM77" s="332"/>
      <c r="DTN77" s="332"/>
      <c r="DTO77" s="332"/>
      <c r="DTP77" s="332"/>
      <c r="DTQ77" s="332"/>
      <c r="DTR77" s="332"/>
      <c r="DTS77" s="332"/>
      <c r="DTT77" s="332"/>
      <c r="DTU77" s="332"/>
      <c r="DTV77" s="332"/>
      <c r="DTW77" s="332"/>
      <c r="DTX77" s="332"/>
      <c r="DTY77" s="331"/>
      <c r="DTZ77" s="332"/>
      <c r="DUA77" s="332"/>
      <c r="DUB77" s="332"/>
      <c r="DUC77" s="332"/>
      <c r="DUD77" s="332"/>
      <c r="DUE77" s="332"/>
      <c r="DUF77" s="332"/>
      <c r="DUG77" s="332"/>
      <c r="DUH77" s="332"/>
      <c r="DUI77" s="332"/>
      <c r="DUJ77" s="332"/>
      <c r="DUK77" s="332"/>
      <c r="DUL77" s="332"/>
      <c r="DUM77" s="332"/>
      <c r="DUN77" s="332"/>
      <c r="DUO77" s="331"/>
      <c r="DUP77" s="332"/>
      <c r="DUQ77" s="332"/>
      <c r="DUR77" s="332"/>
      <c r="DUS77" s="332"/>
      <c r="DUT77" s="332"/>
      <c r="DUU77" s="332"/>
      <c r="DUV77" s="332"/>
      <c r="DUW77" s="332"/>
      <c r="DUX77" s="332"/>
      <c r="DUY77" s="332"/>
      <c r="DUZ77" s="332"/>
      <c r="DVA77" s="332"/>
      <c r="DVB77" s="332"/>
      <c r="DVC77" s="332"/>
      <c r="DVD77" s="332"/>
      <c r="DVE77" s="331"/>
      <c r="DVF77" s="332"/>
      <c r="DVG77" s="332"/>
      <c r="DVH77" s="332"/>
      <c r="DVI77" s="332"/>
      <c r="DVJ77" s="332"/>
      <c r="DVK77" s="332"/>
      <c r="DVL77" s="332"/>
      <c r="DVM77" s="332"/>
      <c r="DVN77" s="332"/>
      <c r="DVO77" s="332"/>
      <c r="DVP77" s="332"/>
      <c r="DVQ77" s="332"/>
      <c r="DVR77" s="332"/>
      <c r="DVS77" s="332"/>
      <c r="DVT77" s="332"/>
      <c r="DVU77" s="331"/>
      <c r="DVV77" s="332"/>
      <c r="DVW77" s="332"/>
      <c r="DVX77" s="332"/>
      <c r="DVY77" s="332"/>
      <c r="DVZ77" s="332"/>
      <c r="DWA77" s="332"/>
      <c r="DWB77" s="332"/>
      <c r="DWC77" s="332"/>
      <c r="DWD77" s="332"/>
      <c r="DWE77" s="332"/>
      <c r="DWF77" s="332"/>
      <c r="DWG77" s="332"/>
      <c r="DWH77" s="332"/>
      <c r="DWI77" s="332"/>
      <c r="DWJ77" s="332"/>
      <c r="DWK77" s="331"/>
      <c r="DWL77" s="332"/>
      <c r="DWM77" s="332"/>
      <c r="DWN77" s="332"/>
      <c r="DWO77" s="332"/>
      <c r="DWP77" s="332"/>
      <c r="DWQ77" s="332"/>
      <c r="DWR77" s="332"/>
      <c r="DWS77" s="332"/>
      <c r="DWT77" s="332"/>
      <c r="DWU77" s="332"/>
      <c r="DWV77" s="332"/>
      <c r="DWW77" s="332"/>
      <c r="DWX77" s="332"/>
      <c r="DWY77" s="332"/>
      <c r="DWZ77" s="332"/>
      <c r="DXA77" s="331"/>
      <c r="DXB77" s="332"/>
      <c r="DXC77" s="332"/>
      <c r="DXD77" s="332"/>
      <c r="DXE77" s="332"/>
      <c r="DXF77" s="332"/>
      <c r="DXG77" s="332"/>
      <c r="DXH77" s="332"/>
      <c r="DXI77" s="332"/>
      <c r="DXJ77" s="332"/>
      <c r="DXK77" s="332"/>
      <c r="DXL77" s="332"/>
      <c r="DXM77" s="332"/>
      <c r="DXN77" s="332"/>
      <c r="DXO77" s="332"/>
      <c r="DXP77" s="332"/>
      <c r="DXQ77" s="331"/>
      <c r="DXR77" s="332"/>
      <c r="DXS77" s="332"/>
      <c r="DXT77" s="332"/>
      <c r="DXU77" s="332"/>
      <c r="DXV77" s="332"/>
      <c r="DXW77" s="332"/>
      <c r="DXX77" s="332"/>
      <c r="DXY77" s="332"/>
      <c r="DXZ77" s="332"/>
      <c r="DYA77" s="332"/>
      <c r="DYB77" s="332"/>
      <c r="DYC77" s="332"/>
      <c r="DYD77" s="332"/>
      <c r="DYE77" s="332"/>
      <c r="DYF77" s="332"/>
      <c r="DYG77" s="331"/>
      <c r="DYH77" s="332"/>
      <c r="DYI77" s="332"/>
      <c r="DYJ77" s="332"/>
      <c r="DYK77" s="332"/>
      <c r="DYL77" s="332"/>
      <c r="DYM77" s="332"/>
      <c r="DYN77" s="332"/>
      <c r="DYO77" s="332"/>
      <c r="DYP77" s="332"/>
      <c r="DYQ77" s="332"/>
      <c r="DYR77" s="332"/>
      <c r="DYS77" s="332"/>
      <c r="DYT77" s="332"/>
      <c r="DYU77" s="332"/>
      <c r="DYV77" s="332"/>
      <c r="DYW77" s="331"/>
      <c r="DYX77" s="332"/>
      <c r="DYY77" s="332"/>
      <c r="DYZ77" s="332"/>
      <c r="DZA77" s="332"/>
      <c r="DZB77" s="332"/>
      <c r="DZC77" s="332"/>
      <c r="DZD77" s="332"/>
      <c r="DZE77" s="332"/>
      <c r="DZF77" s="332"/>
      <c r="DZG77" s="332"/>
      <c r="DZH77" s="332"/>
      <c r="DZI77" s="332"/>
      <c r="DZJ77" s="332"/>
      <c r="DZK77" s="332"/>
      <c r="DZL77" s="332"/>
      <c r="DZM77" s="331"/>
      <c r="DZN77" s="332"/>
      <c r="DZO77" s="332"/>
      <c r="DZP77" s="332"/>
      <c r="DZQ77" s="332"/>
      <c r="DZR77" s="332"/>
      <c r="DZS77" s="332"/>
      <c r="DZT77" s="332"/>
      <c r="DZU77" s="332"/>
      <c r="DZV77" s="332"/>
      <c r="DZW77" s="332"/>
      <c r="DZX77" s="332"/>
      <c r="DZY77" s="332"/>
      <c r="DZZ77" s="332"/>
      <c r="EAA77" s="332"/>
      <c r="EAB77" s="332"/>
      <c r="EAC77" s="331"/>
      <c r="EAD77" s="332"/>
      <c r="EAE77" s="332"/>
      <c r="EAF77" s="332"/>
      <c r="EAG77" s="332"/>
      <c r="EAH77" s="332"/>
      <c r="EAI77" s="332"/>
      <c r="EAJ77" s="332"/>
      <c r="EAK77" s="332"/>
      <c r="EAL77" s="332"/>
      <c r="EAM77" s="332"/>
      <c r="EAN77" s="332"/>
      <c r="EAO77" s="332"/>
      <c r="EAP77" s="332"/>
      <c r="EAQ77" s="332"/>
      <c r="EAR77" s="332"/>
      <c r="EAS77" s="331"/>
      <c r="EAT77" s="332"/>
      <c r="EAU77" s="332"/>
      <c r="EAV77" s="332"/>
      <c r="EAW77" s="332"/>
      <c r="EAX77" s="332"/>
      <c r="EAY77" s="332"/>
      <c r="EAZ77" s="332"/>
      <c r="EBA77" s="332"/>
      <c r="EBB77" s="332"/>
      <c r="EBC77" s="332"/>
      <c r="EBD77" s="332"/>
      <c r="EBE77" s="332"/>
      <c r="EBF77" s="332"/>
      <c r="EBG77" s="332"/>
      <c r="EBH77" s="332"/>
      <c r="EBI77" s="331"/>
      <c r="EBJ77" s="332"/>
      <c r="EBK77" s="332"/>
      <c r="EBL77" s="332"/>
      <c r="EBM77" s="332"/>
      <c r="EBN77" s="332"/>
      <c r="EBO77" s="332"/>
      <c r="EBP77" s="332"/>
      <c r="EBQ77" s="332"/>
      <c r="EBR77" s="332"/>
      <c r="EBS77" s="332"/>
      <c r="EBT77" s="332"/>
      <c r="EBU77" s="332"/>
      <c r="EBV77" s="332"/>
      <c r="EBW77" s="332"/>
      <c r="EBX77" s="332"/>
      <c r="EBY77" s="331"/>
      <c r="EBZ77" s="332"/>
      <c r="ECA77" s="332"/>
      <c r="ECB77" s="332"/>
      <c r="ECC77" s="332"/>
      <c r="ECD77" s="332"/>
      <c r="ECE77" s="332"/>
      <c r="ECF77" s="332"/>
      <c r="ECG77" s="332"/>
      <c r="ECH77" s="332"/>
      <c r="ECI77" s="332"/>
      <c r="ECJ77" s="332"/>
      <c r="ECK77" s="332"/>
      <c r="ECL77" s="332"/>
      <c r="ECM77" s="332"/>
      <c r="ECN77" s="332"/>
      <c r="ECO77" s="331"/>
      <c r="ECP77" s="332"/>
      <c r="ECQ77" s="332"/>
      <c r="ECR77" s="332"/>
      <c r="ECS77" s="332"/>
      <c r="ECT77" s="332"/>
      <c r="ECU77" s="332"/>
      <c r="ECV77" s="332"/>
      <c r="ECW77" s="332"/>
      <c r="ECX77" s="332"/>
      <c r="ECY77" s="332"/>
      <c r="ECZ77" s="332"/>
      <c r="EDA77" s="332"/>
      <c r="EDB77" s="332"/>
      <c r="EDC77" s="332"/>
      <c r="EDD77" s="332"/>
      <c r="EDE77" s="331"/>
      <c r="EDF77" s="332"/>
      <c r="EDG77" s="332"/>
      <c r="EDH77" s="332"/>
      <c r="EDI77" s="332"/>
      <c r="EDJ77" s="332"/>
      <c r="EDK77" s="332"/>
      <c r="EDL77" s="332"/>
      <c r="EDM77" s="332"/>
      <c r="EDN77" s="332"/>
      <c r="EDO77" s="332"/>
      <c r="EDP77" s="332"/>
      <c r="EDQ77" s="332"/>
      <c r="EDR77" s="332"/>
      <c r="EDS77" s="332"/>
      <c r="EDT77" s="332"/>
      <c r="EDU77" s="331"/>
      <c r="EDV77" s="332"/>
      <c r="EDW77" s="332"/>
      <c r="EDX77" s="332"/>
      <c r="EDY77" s="332"/>
      <c r="EDZ77" s="332"/>
      <c r="EEA77" s="332"/>
      <c r="EEB77" s="332"/>
      <c r="EEC77" s="332"/>
      <c r="EED77" s="332"/>
      <c r="EEE77" s="332"/>
      <c r="EEF77" s="332"/>
      <c r="EEG77" s="332"/>
      <c r="EEH77" s="332"/>
      <c r="EEI77" s="332"/>
      <c r="EEJ77" s="332"/>
      <c r="EEK77" s="331"/>
      <c r="EEL77" s="332"/>
      <c r="EEM77" s="332"/>
      <c r="EEN77" s="332"/>
      <c r="EEO77" s="332"/>
      <c r="EEP77" s="332"/>
      <c r="EEQ77" s="332"/>
      <c r="EER77" s="332"/>
      <c r="EES77" s="332"/>
      <c r="EET77" s="332"/>
      <c r="EEU77" s="332"/>
      <c r="EEV77" s="332"/>
      <c r="EEW77" s="332"/>
      <c r="EEX77" s="332"/>
      <c r="EEY77" s="332"/>
      <c r="EEZ77" s="332"/>
      <c r="EFA77" s="331"/>
      <c r="EFB77" s="332"/>
      <c r="EFC77" s="332"/>
      <c r="EFD77" s="332"/>
      <c r="EFE77" s="332"/>
      <c r="EFF77" s="332"/>
      <c r="EFG77" s="332"/>
      <c r="EFH77" s="332"/>
      <c r="EFI77" s="332"/>
      <c r="EFJ77" s="332"/>
      <c r="EFK77" s="332"/>
      <c r="EFL77" s="332"/>
      <c r="EFM77" s="332"/>
      <c r="EFN77" s="332"/>
      <c r="EFO77" s="332"/>
      <c r="EFP77" s="332"/>
      <c r="EFQ77" s="331"/>
      <c r="EFR77" s="332"/>
      <c r="EFS77" s="332"/>
      <c r="EFT77" s="332"/>
      <c r="EFU77" s="332"/>
      <c r="EFV77" s="332"/>
      <c r="EFW77" s="332"/>
      <c r="EFX77" s="332"/>
      <c r="EFY77" s="332"/>
      <c r="EFZ77" s="332"/>
      <c r="EGA77" s="332"/>
      <c r="EGB77" s="332"/>
      <c r="EGC77" s="332"/>
      <c r="EGD77" s="332"/>
      <c r="EGE77" s="332"/>
      <c r="EGF77" s="332"/>
      <c r="EGG77" s="331"/>
      <c r="EGH77" s="332"/>
      <c r="EGI77" s="332"/>
      <c r="EGJ77" s="332"/>
      <c r="EGK77" s="332"/>
      <c r="EGL77" s="332"/>
      <c r="EGM77" s="332"/>
      <c r="EGN77" s="332"/>
      <c r="EGO77" s="332"/>
      <c r="EGP77" s="332"/>
      <c r="EGQ77" s="332"/>
      <c r="EGR77" s="332"/>
      <c r="EGS77" s="332"/>
      <c r="EGT77" s="332"/>
      <c r="EGU77" s="332"/>
      <c r="EGV77" s="332"/>
      <c r="EGW77" s="331"/>
      <c r="EGX77" s="332"/>
      <c r="EGY77" s="332"/>
      <c r="EGZ77" s="332"/>
      <c r="EHA77" s="332"/>
      <c r="EHB77" s="332"/>
      <c r="EHC77" s="332"/>
      <c r="EHD77" s="332"/>
      <c r="EHE77" s="332"/>
      <c r="EHF77" s="332"/>
      <c r="EHG77" s="332"/>
      <c r="EHH77" s="332"/>
      <c r="EHI77" s="332"/>
      <c r="EHJ77" s="332"/>
      <c r="EHK77" s="332"/>
      <c r="EHL77" s="332"/>
      <c r="EHM77" s="331"/>
      <c r="EHN77" s="332"/>
      <c r="EHO77" s="332"/>
      <c r="EHP77" s="332"/>
      <c r="EHQ77" s="332"/>
      <c r="EHR77" s="332"/>
      <c r="EHS77" s="332"/>
      <c r="EHT77" s="332"/>
      <c r="EHU77" s="332"/>
      <c r="EHV77" s="332"/>
      <c r="EHW77" s="332"/>
      <c r="EHX77" s="332"/>
      <c r="EHY77" s="332"/>
      <c r="EHZ77" s="332"/>
      <c r="EIA77" s="332"/>
      <c r="EIB77" s="332"/>
      <c r="EIC77" s="331"/>
      <c r="EID77" s="332"/>
      <c r="EIE77" s="332"/>
      <c r="EIF77" s="332"/>
      <c r="EIG77" s="332"/>
      <c r="EIH77" s="332"/>
      <c r="EII77" s="332"/>
      <c r="EIJ77" s="332"/>
      <c r="EIK77" s="332"/>
      <c r="EIL77" s="332"/>
      <c r="EIM77" s="332"/>
      <c r="EIN77" s="332"/>
      <c r="EIO77" s="332"/>
      <c r="EIP77" s="332"/>
      <c r="EIQ77" s="332"/>
      <c r="EIR77" s="332"/>
      <c r="EIS77" s="331"/>
      <c r="EIT77" s="332"/>
      <c r="EIU77" s="332"/>
      <c r="EIV77" s="332"/>
      <c r="EIW77" s="332"/>
      <c r="EIX77" s="332"/>
      <c r="EIY77" s="332"/>
      <c r="EIZ77" s="332"/>
      <c r="EJA77" s="332"/>
      <c r="EJB77" s="332"/>
      <c r="EJC77" s="332"/>
      <c r="EJD77" s="332"/>
      <c r="EJE77" s="332"/>
      <c r="EJF77" s="332"/>
      <c r="EJG77" s="332"/>
      <c r="EJH77" s="332"/>
      <c r="EJI77" s="331"/>
      <c r="EJJ77" s="332"/>
      <c r="EJK77" s="332"/>
      <c r="EJL77" s="332"/>
      <c r="EJM77" s="332"/>
      <c r="EJN77" s="332"/>
      <c r="EJO77" s="332"/>
      <c r="EJP77" s="332"/>
      <c r="EJQ77" s="332"/>
      <c r="EJR77" s="332"/>
      <c r="EJS77" s="332"/>
      <c r="EJT77" s="332"/>
      <c r="EJU77" s="332"/>
      <c r="EJV77" s="332"/>
      <c r="EJW77" s="332"/>
      <c r="EJX77" s="332"/>
      <c r="EJY77" s="331"/>
      <c r="EJZ77" s="332"/>
      <c r="EKA77" s="332"/>
      <c r="EKB77" s="332"/>
      <c r="EKC77" s="332"/>
      <c r="EKD77" s="332"/>
      <c r="EKE77" s="332"/>
      <c r="EKF77" s="332"/>
      <c r="EKG77" s="332"/>
      <c r="EKH77" s="332"/>
      <c r="EKI77" s="332"/>
      <c r="EKJ77" s="332"/>
      <c r="EKK77" s="332"/>
      <c r="EKL77" s="332"/>
      <c r="EKM77" s="332"/>
      <c r="EKN77" s="332"/>
      <c r="EKO77" s="331"/>
      <c r="EKP77" s="332"/>
      <c r="EKQ77" s="332"/>
      <c r="EKR77" s="332"/>
      <c r="EKS77" s="332"/>
      <c r="EKT77" s="332"/>
      <c r="EKU77" s="332"/>
      <c r="EKV77" s="332"/>
      <c r="EKW77" s="332"/>
      <c r="EKX77" s="332"/>
      <c r="EKY77" s="332"/>
      <c r="EKZ77" s="332"/>
      <c r="ELA77" s="332"/>
      <c r="ELB77" s="332"/>
      <c r="ELC77" s="332"/>
      <c r="ELD77" s="332"/>
      <c r="ELE77" s="331"/>
      <c r="ELF77" s="332"/>
      <c r="ELG77" s="332"/>
      <c r="ELH77" s="332"/>
      <c r="ELI77" s="332"/>
      <c r="ELJ77" s="332"/>
      <c r="ELK77" s="332"/>
      <c r="ELL77" s="332"/>
      <c r="ELM77" s="332"/>
      <c r="ELN77" s="332"/>
      <c r="ELO77" s="332"/>
      <c r="ELP77" s="332"/>
      <c r="ELQ77" s="332"/>
      <c r="ELR77" s="332"/>
      <c r="ELS77" s="332"/>
      <c r="ELT77" s="332"/>
      <c r="ELU77" s="331"/>
      <c r="ELV77" s="332"/>
      <c r="ELW77" s="332"/>
      <c r="ELX77" s="332"/>
      <c r="ELY77" s="332"/>
      <c r="ELZ77" s="332"/>
      <c r="EMA77" s="332"/>
      <c r="EMB77" s="332"/>
      <c r="EMC77" s="332"/>
      <c r="EMD77" s="332"/>
      <c r="EME77" s="332"/>
      <c r="EMF77" s="332"/>
      <c r="EMG77" s="332"/>
      <c r="EMH77" s="332"/>
      <c r="EMI77" s="332"/>
      <c r="EMJ77" s="332"/>
      <c r="EMK77" s="331"/>
      <c r="EML77" s="332"/>
      <c r="EMM77" s="332"/>
      <c r="EMN77" s="332"/>
      <c r="EMO77" s="332"/>
      <c r="EMP77" s="332"/>
      <c r="EMQ77" s="332"/>
      <c r="EMR77" s="332"/>
      <c r="EMS77" s="332"/>
      <c r="EMT77" s="332"/>
      <c r="EMU77" s="332"/>
      <c r="EMV77" s="332"/>
      <c r="EMW77" s="332"/>
      <c r="EMX77" s="332"/>
      <c r="EMY77" s="332"/>
      <c r="EMZ77" s="332"/>
      <c r="ENA77" s="331"/>
      <c r="ENB77" s="332"/>
      <c r="ENC77" s="332"/>
      <c r="END77" s="332"/>
      <c r="ENE77" s="332"/>
      <c r="ENF77" s="332"/>
      <c r="ENG77" s="332"/>
      <c r="ENH77" s="332"/>
      <c r="ENI77" s="332"/>
      <c r="ENJ77" s="332"/>
      <c r="ENK77" s="332"/>
      <c r="ENL77" s="332"/>
      <c r="ENM77" s="332"/>
      <c r="ENN77" s="332"/>
      <c r="ENO77" s="332"/>
      <c r="ENP77" s="332"/>
      <c r="ENQ77" s="331"/>
      <c r="ENR77" s="332"/>
      <c r="ENS77" s="332"/>
      <c r="ENT77" s="332"/>
      <c r="ENU77" s="332"/>
      <c r="ENV77" s="332"/>
      <c r="ENW77" s="332"/>
      <c r="ENX77" s="332"/>
      <c r="ENY77" s="332"/>
      <c r="ENZ77" s="332"/>
      <c r="EOA77" s="332"/>
      <c r="EOB77" s="332"/>
      <c r="EOC77" s="332"/>
      <c r="EOD77" s="332"/>
      <c r="EOE77" s="332"/>
      <c r="EOF77" s="332"/>
      <c r="EOG77" s="331"/>
      <c r="EOH77" s="332"/>
      <c r="EOI77" s="332"/>
      <c r="EOJ77" s="332"/>
      <c r="EOK77" s="332"/>
      <c r="EOL77" s="332"/>
      <c r="EOM77" s="332"/>
      <c r="EON77" s="332"/>
      <c r="EOO77" s="332"/>
      <c r="EOP77" s="332"/>
      <c r="EOQ77" s="332"/>
      <c r="EOR77" s="332"/>
      <c r="EOS77" s="332"/>
      <c r="EOT77" s="332"/>
      <c r="EOU77" s="332"/>
      <c r="EOV77" s="332"/>
      <c r="EOW77" s="331"/>
      <c r="EOX77" s="332"/>
      <c r="EOY77" s="332"/>
      <c r="EOZ77" s="332"/>
      <c r="EPA77" s="332"/>
      <c r="EPB77" s="332"/>
      <c r="EPC77" s="332"/>
      <c r="EPD77" s="332"/>
      <c r="EPE77" s="332"/>
      <c r="EPF77" s="332"/>
      <c r="EPG77" s="332"/>
      <c r="EPH77" s="332"/>
      <c r="EPI77" s="332"/>
      <c r="EPJ77" s="332"/>
      <c r="EPK77" s="332"/>
      <c r="EPL77" s="332"/>
      <c r="EPM77" s="331"/>
      <c r="EPN77" s="332"/>
      <c r="EPO77" s="332"/>
      <c r="EPP77" s="332"/>
      <c r="EPQ77" s="332"/>
      <c r="EPR77" s="332"/>
      <c r="EPS77" s="332"/>
      <c r="EPT77" s="332"/>
      <c r="EPU77" s="332"/>
      <c r="EPV77" s="332"/>
      <c r="EPW77" s="332"/>
      <c r="EPX77" s="332"/>
      <c r="EPY77" s="332"/>
      <c r="EPZ77" s="332"/>
      <c r="EQA77" s="332"/>
      <c r="EQB77" s="332"/>
      <c r="EQC77" s="331"/>
      <c r="EQD77" s="332"/>
      <c r="EQE77" s="332"/>
      <c r="EQF77" s="332"/>
      <c r="EQG77" s="332"/>
      <c r="EQH77" s="332"/>
      <c r="EQI77" s="332"/>
      <c r="EQJ77" s="332"/>
      <c r="EQK77" s="332"/>
      <c r="EQL77" s="332"/>
      <c r="EQM77" s="332"/>
      <c r="EQN77" s="332"/>
      <c r="EQO77" s="332"/>
      <c r="EQP77" s="332"/>
      <c r="EQQ77" s="332"/>
      <c r="EQR77" s="332"/>
      <c r="EQS77" s="331"/>
      <c r="EQT77" s="332"/>
      <c r="EQU77" s="332"/>
      <c r="EQV77" s="332"/>
      <c r="EQW77" s="332"/>
      <c r="EQX77" s="332"/>
      <c r="EQY77" s="332"/>
      <c r="EQZ77" s="332"/>
      <c r="ERA77" s="332"/>
      <c r="ERB77" s="332"/>
      <c r="ERC77" s="332"/>
      <c r="ERD77" s="332"/>
      <c r="ERE77" s="332"/>
      <c r="ERF77" s="332"/>
      <c r="ERG77" s="332"/>
      <c r="ERH77" s="332"/>
      <c r="ERI77" s="331"/>
      <c r="ERJ77" s="332"/>
      <c r="ERK77" s="332"/>
      <c r="ERL77" s="332"/>
      <c r="ERM77" s="332"/>
      <c r="ERN77" s="332"/>
      <c r="ERO77" s="332"/>
      <c r="ERP77" s="332"/>
      <c r="ERQ77" s="332"/>
      <c r="ERR77" s="332"/>
      <c r="ERS77" s="332"/>
      <c r="ERT77" s="332"/>
      <c r="ERU77" s="332"/>
      <c r="ERV77" s="332"/>
      <c r="ERW77" s="332"/>
      <c r="ERX77" s="332"/>
      <c r="ERY77" s="331"/>
      <c r="ERZ77" s="332"/>
      <c r="ESA77" s="332"/>
      <c r="ESB77" s="332"/>
      <c r="ESC77" s="332"/>
      <c r="ESD77" s="332"/>
      <c r="ESE77" s="332"/>
      <c r="ESF77" s="332"/>
      <c r="ESG77" s="332"/>
      <c r="ESH77" s="332"/>
      <c r="ESI77" s="332"/>
      <c r="ESJ77" s="332"/>
      <c r="ESK77" s="332"/>
      <c r="ESL77" s="332"/>
      <c r="ESM77" s="332"/>
      <c r="ESN77" s="332"/>
      <c r="ESO77" s="331"/>
      <c r="ESP77" s="332"/>
      <c r="ESQ77" s="332"/>
      <c r="ESR77" s="332"/>
      <c r="ESS77" s="332"/>
      <c r="EST77" s="332"/>
      <c r="ESU77" s="332"/>
      <c r="ESV77" s="332"/>
      <c r="ESW77" s="332"/>
      <c r="ESX77" s="332"/>
      <c r="ESY77" s="332"/>
      <c r="ESZ77" s="332"/>
      <c r="ETA77" s="332"/>
      <c r="ETB77" s="332"/>
      <c r="ETC77" s="332"/>
      <c r="ETD77" s="332"/>
      <c r="ETE77" s="331"/>
      <c r="ETF77" s="332"/>
      <c r="ETG77" s="332"/>
      <c r="ETH77" s="332"/>
      <c r="ETI77" s="332"/>
      <c r="ETJ77" s="332"/>
      <c r="ETK77" s="332"/>
      <c r="ETL77" s="332"/>
      <c r="ETM77" s="332"/>
      <c r="ETN77" s="332"/>
      <c r="ETO77" s="332"/>
      <c r="ETP77" s="332"/>
      <c r="ETQ77" s="332"/>
      <c r="ETR77" s="332"/>
      <c r="ETS77" s="332"/>
      <c r="ETT77" s="332"/>
      <c r="ETU77" s="331"/>
      <c r="ETV77" s="332"/>
      <c r="ETW77" s="332"/>
      <c r="ETX77" s="332"/>
      <c r="ETY77" s="332"/>
      <c r="ETZ77" s="332"/>
      <c r="EUA77" s="332"/>
      <c r="EUB77" s="332"/>
      <c r="EUC77" s="332"/>
      <c r="EUD77" s="332"/>
      <c r="EUE77" s="332"/>
      <c r="EUF77" s="332"/>
      <c r="EUG77" s="332"/>
      <c r="EUH77" s="332"/>
      <c r="EUI77" s="332"/>
      <c r="EUJ77" s="332"/>
      <c r="EUK77" s="331"/>
      <c r="EUL77" s="332"/>
      <c r="EUM77" s="332"/>
      <c r="EUN77" s="332"/>
      <c r="EUO77" s="332"/>
      <c r="EUP77" s="332"/>
      <c r="EUQ77" s="332"/>
      <c r="EUR77" s="332"/>
      <c r="EUS77" s="332"/>
      <c r="EUT77" s="332"/>
      <c r="EUU77" s="332"/>
      <c r="EUV77" s="332"/>
      <c r="EUW77" s="332"/>
      <c r="EUX77" s="332"/>
      <c r="EUY77" s="332"/>
      <c r="EUZ77" s="332"/>
      <c r="EVA77" s="331"/>
      <c r="EVB77" s="332"/>
      <c r="EVC77" s="332"/>
      <c r="EVD77" s="332"/>
      <c r="EVE77" s="332"/>
      <c r="EVF77" s="332"/>
      <c r="EVG77" s="332"/>
      <c r="EVH77" s="332"/>
      <c r="EVI77" s="332"/>
      <c r="EVJ77" s="332"/>
      <c r="EVK77" s="332"/>
      <c r="EVL77" s="332"/>
      <c r="EVM77" s="332"/>
      <c r="EVN77" s="332"/>
      <c r="EVO77" s="332"/>
      <c r="EVP77" s="332"/>
      <c r="EVQ77" s="331"/>
      <c r="EVR77" s="332"/>
      <c r="EVS77" s="332"/>
      <c r="EVT77" s="332"/>
      <c r="EVU77" s="332"/>
      <c r="EVV77" s="332"/>
      <c r="EVW77" s="332"/>
      <c r="EVX77" s="332"/>
      <c r="EVY77" s="332"/>
      <c r="EVZ77" s="332"/>
      <c r="EWA77" s="332"/>
      <c r="EWB77" s="332"/>
      <c r="EWC77" s="332"/>
      <c r="EWD77" s="332"/>
      <c r="EWE77" s="332"/>
      <c r="EWF77" s="332"/>
      <c r="EWG77" s="331"/>
      <c r="EWH77" s="332"/>
      <c r="EWI77" s="332"/>
      <c r="EWJ77" s="332"/>
      <c r="EWK77" s="332"/>
      <c r="EWL77" s="332"/>
      <c r="EWM77" s="332"/>
      <c r="EWN77" s="332"/>
      <c r="EWO77" s="332"/>
      <c r="EWP77" s="332"/>
      <c r="EWQ77" s="332"/>
      <c r="EWR77" s="332"/>
      <c r="EWS77" s="332"/>
      <c r="EWT77" s="332"/>
      <c r="EWU77" s="332"/>
      <c r="EWV77" s="332"/>
      <c r="EWW77" s="331"/>
      <c r="EWX77" s="332"/>
      <c r="EWY77" s="332"/>
      <c r="EWZ77" s="332"/>
      <c r="EXA77" s="332"/>
      <c r="EXB77" s="332"/>
      <c r="EXC77" s="332"/>
      <c r="EXD77" s="332"/>
      <c r="EXE77" s="332"/>
      <c r="EXF77" s="332"/>
      <c r="EXG77" s="332"/>
      <c r="EXH77" s="332"/>
      <c r="EXI77" s="332"/>
      <c r="EXJ77" s="332"/>
      <c r="EXK77" s="332"/>
      <c r="EXL77" s="332"/>
      <c r="EXM77" s="331"/>
      <c r="EXN77" s="332"/>
      <c r="EXO77" s="332"/>
      <c r="EXP77" s="332"/>
      <c r="EXQ77" s="332"/>
      <c r="EXR77" s="332"/>
      <c r="EXS77" s="332"/>
      <c r="EXT77" s="332"/>
      <c r="EXU77" s="332"/>
      <c r="EXV77" s="332"/>
      <c r="EXW77" s="332"/>
      <c r="EXX77" s="332"/>
      <c r="EXY77" s="332"/>
      <c r="EXZ77" s="332"/>
      <c r="EYA77" s="332"/>
      <c r="EYB77" s="332"/>
      <c r="EYC77" s="331"/>
      <c r="EYD77" s="332"/>
      <c r="EYE77" s="332"/>
      <c r="EYF77" s="332"/>
      <c r="EYG77" s="332"/>
      <c r="EYH77" s="332"/>
      <c r="EYI77" s="332"/>
      <c r="EYJ77" s="332"/>
      <c r="EYK77" s="332"/>
      <c r="EYL77" s="332"/>
      <c r="EYM77" s="332"/>
      <c r="EYN77" s="332"/>
      <c r="EYO77" s="332"/>
      <c r="EYP77" s="332"/>
      <c r="EYQ77" s="332"/>
      <c r="EYR77" s="332"/>
      <c r="EYS77" s="331"/>
      <c r="EYT77" s="332"/>
      <c r="EYU77" s="332"/>
      <c r="EYV77" s="332"/>
      <c r="EYW77" s="332"/>
      <c r="EYX77" s="332"/>
      <c r="EYY77" s="332"/>
      <c r="EYZ77" s="332"/>
      <c r="EZA77" s="332"/>
      <c r="EZB77" s="332"/>
      <c r="EZC77" s="332"/>
      <c r="EZD77" s="332"/>
      <c r="EZE77" s="332"/>
      <c r="EZF77" s="332"/>
      <c r="EZG77" s="332"/>
      <c r="EZH77" s="332"/>
      <c r="EZI77" s="331"/>
      <c r="EZJ77" s="332"/>
      <c r="EZK77" s="332"/>
      <c r="EZL77" s="332"/>
      <c r="EZM77" s="332"/>
      <c r="EZN77" s="332"/>
      <c r="EZO77" s="332"/>
      <c r="EZP77" s="332"/>
      <c r="EZQ77" s="332"/>
      <c r="EZR77" s="332"/>
      <c r="EZS77" s="332"/>
      <c r="EZT77" s="332"/>
      <c r="EZU77" s="332"/>
      <c r="EZV77" s="332"/>
      <c r="EZW77" s="332"/>
      <c r="EZX77" s="332"/>
      <c r="EZY77" s="331"/>
      <c r="EZZ77" s="332"/>
      <c r="FAA77" s="332"/>
      <c r="FAB77" s="332"/>
      <c r="FAC77" s="332"/>
      <c r="FAD77" s="332"/>
      <c r="FAE77" s="332"/>
      <c r="FAF77" s="332"/>
      <c r="FAG77" s="332"/>
      <c r="FAH77" s="332"/>
      <c r="FAI77" s="332"/>
      <c r="FAJ77" s="332"/>
      <c r="FAK77" s="332"/>
      <c r="FAL77" s="332"/>
      <c r="FAM77" s="332"/>
      <c r="FAN77" s="332"/>
      <c r="FAO77" s="331"/>
      <c r="FAP77" s="332"/>
      <c r="FAQ77" s="332"/>
      <c r="FAR77" s="332"/>
      <c r="FAS77" s="332"/>
      <c r="FAT77" s="332"/>
      <c r="FAU77" s="332"/>
      <c r="FAV77" s="332"/>
      <c r="FAW77" s="332"/>
      <c r="FAX77" s="332"/>
      <c r="FAY77" s="332"/>
      <c r="FAZ77" s="332"/>
      <c r="FBA77" s="332"/>
      <c r="FBB77" s="332"/>
      <c r="FBC77" s="332"/>
      <c r="FBD77" s="332"/>
      <c r="FBE77" s="331"/>
      <c r="FBF77" s="332"/>
      <c r="FBG77" s="332"/>
      <c r="FBH77" s="332"/>
      <c r="FBI77" s="332"/>
      <c r="FBJ77" s="332"/>
      <c r="FBK77" s="332"/>
      <c r="FBL77" s="332"/>
      <c r="FBM77" s="332"/>
      <c r="FBN77" s="332"/>
      <c r="FBO77" s="332"/>
      <c r="FBP77" s="332"/>
      <c r="FBQ77" s="332"/>
      <c r="FBR77" s="332"/>
      <c r="FBS77" s="332"/>
      <c r="FBT77" s="332"/>
      <c r="FBU77" s="331"/>
      <c r="FBV77" s="332"/>
      <c r="FBW77" s="332"/>
      <c r="FBX77" s="332"/>
      <c r="FBY77" s="332"/>
      <c r="FBZ77" s="332"/>
      <c r="FCA77" s="332"/>
      <c r="FCB77" s="332"/>
      <c r="FCC77" s="332"/>
      <c r="FCD77" s="332"/>
      <c r="FCE77" s="332"/>
      <c r="FCF77" s="332"/>
      <c r="FCG77" s="332"/>
      <c r="FCH77" s="332"/>
      <c r="FCI77" s="332"/>
      <c r="FCJ77" s="332"/>
      <c r="FCK77" s="331"/>
      <c r="FCL77" s="332"/>
      <c r="FCM77" s="332"/>
      <c r="FCN77" s="332"/>
      <c r="FCO77" s="332"/>
      <c r="FCP77" s="332"/>
      <c r="FCQ77" s="332"/>
      <c r="FCR77" s="332"/>
      <c r="FCS77" s="332"/>
      <c r="FCT77" s="332"/>
      <c r="FCU77" s="332"/>
      <c r="FCV77" s="332"/>
      <c r="FCW77" s="332"/>
      <c r="FCX77" s="332"/>
      <c r="FCY77" s="332"/>
      <c r="FCZ77" s="332"/>
      <c r="FDA77" s="331"/>
      <c r="FDB77" s="332"/>
      <c r="FDC77" s="332"/>
      <c r="FDD77" s="332"/>
      <c r="FDE77" s="332"/>
      <c r="FDF77" s="332"/>
      <c r="FDG77" s="332"/>
      <c r="FDH77" s="332"/>
      <c r="FDI77" s="332"/>
      <c r="FDJ77" s="332"/>
      <c r="FDK77" s="332"/>
      <c r="FDL77" s="332"/>
      <c r="FDM77" s="332"/>
      <c r="FDN77" s="332"/>
      <c r="FDO77" s="332"/>
      <c r="FDP77" s="332"/>
      <c r="FDQ77" s="331"/>
      <c r="FDR77" s="332"/>
      <c r="FDS77" s="332"/>
      <c r="FDT77" s="332"/>
      <c r="FDU77" s="332"/>
      <c r="FDV77" s="332"/>
      <c r="FDW77" s="332"/>
      <c r="FDX77" s="332"/>
      <c r="FDY77" s="332"/>
      <c r="FDZ77" s="332"/>
      <c r="FEA77" s="332"/>
      <c r="FEB77" s="332"/>
      <c r="FEC77" s="332"/>
      <c r="FED77" s="332"/>
      <c r="FEE77" s="332"/>
      <c r="FEF77" s="332"/>
      <c r="FEG77" s="331"/>
      <c r="FEH77" s="332"/>
      <c r="FEI77" s="332"/>
      <c r="FEJ77" s="332"/>
      <c r="FEK77" s="332"/>
      <c r="FEL77" s="332"/>
      <c r="FEM77" s="332"/>
      <c r="FEN77" s="332"/>
      <c r="FEO77" s="332"/>
      <c r="FEP77" s="332"/>
      <c r="FEQ77" s="332"/>
      <c r="FER77" s="332"/>
      <c r="FES77" s="332"/>
      <c r="FET77" s="332"/>
      <c r="FEU77" s="332"/>
      <c r="FEV77" s="332"/>
      <c r="FEW77" s="331"/>
      <c r="FEX77" s="332"/>
      <c r="FEY77" s="332"/>
      <c r="FEZ77" s="332"/>
      <c r="FFA77" s="332"/>
      <c r="FFB77" s="332"/>
      <c r="FFC77" s="332"/>
      <c r="FFD77" s="332"/>
      <c r="FFE77" s="332"/>
      <c r="FFF77" s="332"/>
      <c r="FFG77" s="332"/>
      <c r="FFH77" s="332"/>
      <c r="FFI77" s="332"/>
      <c r="FFJ77" s="332"/>
      <c r="FFK77" s="332"/>
      <c r="FFL77" s="332"/>
      <c r="FFM77" s="331"/>
      <c r="FFN77" s="332"/>
      <c r="FFO77" s="332"/>
      <c r="FFP77" s="332"/>
      <c r="FFQ77" s="332"/>
      <c r="FFR77" s="332"/>
      <c r="FFS77" s="332"/>
      <c r="FFT77" s="332"/>
      <c r="FFU77" s="332"/>
      <c r="FFV77" s="332"/>
      <c r="FFW77" s="332"/>
      <c r="FFX77" s="332"/>
      <c r="FFY77" s="332"/>
      <c r="FFZ77" s="332"/>
      <c r="FGA77" s="332"/>
      <c r="FGB77" s="332"/>
      <c r="FGC77" s="331"/>
      <c r="FGD77" s="332"/>
      <c r="FGE77" s="332"/>
      <c r="FGF77" s="332"/>
      <c r="FGG77" s="332"/>
      <c r="FGH77" s="332"/>
      <c r="FGI77" s="332"/>
      <c r="FGJ77" s="332"/>
      <c r="FGK77" s="332"/>
      <c r="FGL77" s="332"/>
      <c r="FGM77" s="332"/>
      <c r="FGN77" s="332"/>
      <c r="FGO77" s="332"/>
      <c r="FGP77" s="332"/>
      <c r="FGQ77" s="332"/>
      <c r="FGR77" s="332"/>
      <c r="FGS77" s="331"/>
      <c r="FGT77" s="332"/>
      <c r="FGU77" s="332"/>
      <c r="FGV77" s="332"/>
      <c r="FGW77" s="332"/>
      <c r="FGX77" s="332"/>
      <c r="FGY77" s="332"/>
      <c r="FGZ77" s="332"/>
      <c r="FHA77" s="332"/>
      <c r="FHB77" s="332"/>
      <c r="FHC77" s="332"/>
      <c r="FHD77" s="332"/>
      <c r="FHE77" s="332"/>
      <c r="FHF77" s="332"/>
      <c r="FHG77" s="332"/>
      <c r="FHH77" s="332"/>
      <c r="FHI77" s="331"/>
      <c r="FHJ77" s="332"/>
      <c r="FHK77" s="332"/>
      <c r="FHL77" s="332"/>
      <c r="FHM77" s="332"/>
      <c r="FHN77" s="332"/>
      <c r="FHO77" s="332"/>
      <c r="FHP77" s="332"/>
      <c r="FHQ77" s="332"/>
      <c r="FHR77" s="332"/>
      <c r="FHS77" s="332"/>
      <c r="FHT77" s="332"/>
      <c r="FHU77" s="332"/>
      <c r="FHV77" s="332"/>
      <c r="FHW77" s="332"/>
      <c r="FHX77" s="332"/>
      <c r="FHY77" s="331"/>
      <c r="FHZ77" s="332"/>
      <c r="FIA77" s="332"/>
      <c r="FIB77" s="332"/>
      <c r="FIC77" s="332"/>
      <c r="FID77" s="332"/>
      <c r="FIE77" s="332"/>
      <c r="FIF77" s="332"/>
      <c r="FIG77" s="332"/>
      <c r="FIH77" s="332"/>
      <c r="FII77" s="332"/>
      <c r="FIJ77" s="332"/>
      <c r="FIK77" s="332"/>
      <c r="FIL77" s="332"/>
      <c r="FIM77" s="332"/>
      <c r="FIN77" s="332"/>
      <c r="FIO77" s="331"/>
      <c r="FIP77" s="332"/>
      <c r="FIQ77" s="332"/>
      <c r="FIR77" s="332"/>
      <c r="FIS77" s="332"/>
      <c r="FIT77" s="332"/>
      <c r="FIU77" s="332"/>
      <c r="FIV77" s="332"/>
      <c r="FIW77" s="332"/>
      <c r="FIX77" s="332"/>
      <c r="FIY77" s="332"/>
      <c r="FIZ77" s="332"/>
      <c r="FJA77" s="332"/>
      <c r="FJB77" s="332"/>
      <c r="FJC77" s="332"/>
      <c r="FJD77" s="332"/>
      <c r="FJE77" s="331"/>
      <c r="FJF77" s="332"/>
      <c r="FJG77" s="332"/>
      <c r="FJH77" s="332"/>
      <c r="FJI77" s="332"/>
      <c r="FJJ77" s="332"/>
      <c r="FJK77" s="332"/>
      <c r="FJL77" s="332"/>
      <c r="FJM77" s="332"/>
      <c r="FJN77" s="332"/>
      <c r="FJO77" s="332"/>
      <c r="FJP77" s="332"/>
      <c r="FJQ77" s="332"/>
      <c r="FJR77" s="332"/>
      <c r="FJS77" s="332"/>
      <c r="FJT77" s="332"/>
      <c r="FJU77" s="331"/>
      <c r="FJV77" s="332"/>
      <c r="FJW77" s="332"/>
      <c r="FJX77" s="332"/>
      <c r="FJY77" s="332"/>
      <c r="FJZ77" s="332"/>
      <c r="FKA77" s="332"/>
      <c r="FKB77" s="332"/>
      <c r="FKC77" s="332"/>
      <c r="FKD77" s="332"/>
      <c r="FKE77" s="332"/>
      <c r="FKF77" s="332"/>
      <c r="FKG77" s="332"/>
      <c r="FKH77" s="332"/>
      <c r="FKI77" s="332"/>
      <c r="FKJ77" s="332"/>
      <c r="FKK77" s="331"/>
      <c r="FKL77" s="332"/>
      <c r="FKM77" s="332"/>
      <c r="FKN77" s="332"/>
      <c r="FKO77" s="332"/>
      <c r="FKP77" s="332"/>
      <c r="FKQ77" s="332"/>
      <c r="FKR77" s="332"/>
      <c r="FKS77" s="332"/>
      <c r="FKT77" s="332"/>
      <c r="FKU77" s="332"/>
      <c r="FKV77" s="332"/>
      <c r="FKW77" s="332"/>
      <c r="FKX77" s="332"/>
      <c r="FKY77" s="332"/>
      <c r="FKZ77" s="332"/>
      <c r="FLA77" s="331"/>
      <c r="FLB77" s="332"/>
      <c r="FLC77" s="332"/>
      <c r="FLD77" s="332"/>
      <c r="FLE77" s="332"/>
      <c r="FLF77" s="332"/>
      <c r="FLG77" s="332"/>
      <c r="FLH77" s="332"/>
      <c r="FLI77" s="332"/>
      <c r="FLJ77" s="332"/>
      <c r="FLK77" s="332"/>
      <c r="FLL77" s="332"/>
      <c r="FLM77" s="332"/>
      <c r="FLN77" s="332"/>
      <c r="FLO77" s="332"/>
      <c r="FLP77" s="332"/>
      <c r="FLQ77" s="331"/>
      <c r="FLR77" s="332"/>
      <c r="FLS77" s="332"/>
      <c r="FLT77" s="332"/>
      <c r="FLU77" s="332"/>
      <c r="FLV77" s="332"/>
      <c r="FLW77" s="332"/>
      <c r="FLX77" s="332"/>
      <c r="FLY77" s="332"/>
      <c r="FLZ77" s="332"/>
      <c r="FMA77" s="332"/>
      <c r="FMB77" s="332"/>
      <c r="FMC77" s="332"/>
      <c r="FMD77" s="332"/>
      <c r="FME77" s="332"/>
      <c r="FMF77" s="332"/>
      <c r="FMG77" s="331"/>
      <c r="FMH77" s="332"/>
      <c r="FMI77" s="332"/>
      <c r="FMJ77" s="332"/>
      <c r="FMK77" s="332"/>
      <c r="FML77" s="332"/>
      <c r="FMM77" s="332"/>
      <c r="FMN77" s="332"/>
      <c r="FMO77" s="332"/>
      <c r="FMP77" s="332"/>
      <c r="FMQ77" s="332"/>
      <c r="FMR77" s="332"/>
      <c r="FMS77" s="332"/>
      <c r="FMT77" s="332"/>
      <c r="FMU77" s="332"/>
      <c r="FMV77" s="332"/>
      <c r="FMW77" s="331"/>
      <c r="FMX77" s="332"/>
      <c r="FMY77" s="332"/>
      <c r="FMZ77" s="332"/>
      <c r="FNA77" s="332"/>
      <c r="FNB77" s="332"/>
      <c r="FNC77" s="332"/>
      <c r="FND77" s="332"/>
      <c r="FNE77" s="332"/>
      <c r="FNF77" s="332"/>
      <c r="FNG77" s="332"/>
      <c r="FNH77" s="332"/>
      <c r="FNI77" s="332"/>
      <c r="FNJ77" s="332"/>
      <c r="FNK77" s="332"/>
      <c r="FNL77" s="332"/>
      <c r="FNM77" s="331"/>
      <c r="FNN77" s="332"/>
      <c r="FNO77" s="332"/>
      <c r="FNP77" s="332"/>
      <c r="FNQ77" s="332"/>
      <c r="FNR77" s="332"/>
      <c r="FNS77" s="332"/>
      <c r="FNT77" s="332"/>
      <c r="FNU77" s="332"/>
      <c r="FNV77" s="332"/>
      <c r="FNW77" s="332"/>
      <c r="FNX77" s="332"/>
      <c r="FNY77" s="332"/>
      <c r="FNZ77" s="332"/>
      <c r="FOA77" s="332"/>
      <c r="FOB77" s="332"/>
      <c r="FOC77" s="331"/>
      <c r="FOD77" s="332"/>
      <c r="FOE77" s="332"/>
      <c r="FOF77" s="332"/>
      <c r="FOG77" s="332"/>
      <c r="FOH77" s="332"/>
      <c r="FOI77" s="332"/>
      <c r="FOJ77" s="332"/>
      <c r="FOK77" s="332"/>
      <c r="FOL77" s="332"/>
      <c r="FOM77" s="332"/>
      <c r="FON77" s="332"/>
      <c r="FOO77" s="332"/>
      <c r="FOP77" s="332"/>
      <c r="FOQ77" s="332"/>
      <c r="FOR77" s="332"/>
      <c r="FOS77" s="331"/>
      <c r="FOT77" s="332"/>
      <c r="FOU77" s="332"/>
      <c r="FOV77" s="332"/>
      <c r="FOW77" s="332"/>
      <c r="FOX77" s="332"/>
      <c r="FOY77" s="332"/>
      <c r="FOZ77" s="332"/>
      <c r="FPA77" s="332"/>
      <c r="FPB77" s="332"/>
      <c r="FPC77" s="332"/>
      <c r="FPD77" s="332"/>
      <c r="FPE77" s="332"/>
      <c r="FPF77" s="332"/>
      <c r="FPG77" s="332"/>
      <c r="FPH77" s="332"/>
      <c r="FPI77" s="331"/>
      <c r="FPJ77" s="332"/>
      <c r="FPK77" s="332"/>
      <c r="FPL77" s="332"/>
      <c r="FPM77" s="332"/>
      <c r="FPN77" s="332"/>
      <c r="FPO77" s="332"/>
      <c r="FPP77" s="332"/>
      <c r="FPQ77" s="332"/>
      <c r="FPR77" s="332"/>
      <c r="FPS77" s="332"/>
      <c r="FPT77" s="332"/>
      <c r="FPU77" s="332"/>
      <c r="FPV77" s="332"/>
      <c r="FPW77" s="332"/>
      <c r="FPX77" s="332"/>
      <c r="FPY77" s="331"/>
      <c r="FPZ77" s="332"/>
      <c r="FQA77" s="332"/>
      <c r="FQB77" s="332"/>
      <c r="FQC77" s="332"/>
      <c r="FQD77" s="332"/>
      <c r="FQE77" s="332"/>
      <c r="FQF77" s="332"/>
      <c r="FQG77" s="332"/>
      <c r="FQH77" s="332"/>
      <c r="FQI77" s="332"/>
      <c r="FQJ77" s="332"/>
      <c r="FQK77" s="332"/>
      <c r="FQL77" s="332"/>
      <c r="FQM77" s="332"/>
      <c r="FQN77" s="332"/>
      <c r="FQO77" s="331"/>
      <c r="FQP77" s="332"/>
      <c r="FQQ77" s="332"/>
      <c r="FQR77" s="332"/>
      <c r="FQS77" s="332"/>
      <c r="FQT77" s="332"/>
      <c r="FQU77" s="332"/>
      <c r="FQV77" s="332"/>
      <c r="FQW77" s="332"/>
      <c r="FQX77" s="332"/>
      <c r="FQY77" s="332"/>
      <c r="FQZ77" s="332"/>
      <c r="FRA77" s="332"/>
      <c r="FRB77" s="332"/>
      <c r="FRC77" s="332"/>
      <c r="FRD77" s="332"/>
      <c r="FRE77" s="331"/>
      <c r="FRF77" s="332"/>
      <c r="FRG77" s="332"/>
      <c r="FRH77" s="332"/>
      <c r="FRI77" s="332"/>
      <c r="FRJ77" s="332"/>
      <c r="FRK77" s="332"/>
      <c r="FRL77" s="332"/>
      <c r="FRM77" s="332"/>
      <c r="FRN77" s="332"/>
      <c r="FRO77" s="332"/>
      <c r="FRP77" s="332"/>
      <c r="FRQ77" s="332"/>
      <c r="FRR77" s="332"/>
      <c r="FRS77" s="332"/>
      <c r="FRT77" s="332"/>
      <c r="FRU77" s="331"/>
      <c r="FRV77" s="332"/>
      <c r="FRW77" s="332"/>
      <c r="FRX77" s="332"/>
      <c r="FRY77" s="332"/>
      <c r="FRZ77" s="332"/>
      <c r="FSA77" s="332"/>
      <c r="FSB77" s="332"/>
      <c r="FSC77" s="332"/>
      <c r="FSD77" s="332"/>
      <c r="FSE77" s="332"/>
      <c r="FSF77" s="332"/>
      <c r="FSG77" s="332"/>
      <c r="FSH77" s="332"/>
      <c r="FSI77" s="332"/>
      <c r="FSJ77" s="332"/>
      <c r="FSK77" s="331"/>
      <c r="FSL77" s="332"/>
      <c r="FSM77" s="332"/>
      <c r="FSN77" s="332"/>
      <c r="FSO77" s="332"/>
      <c r="FSP77" s="332"/>
      <c r="FSQ77" s="332"/>
      <c r="FSR77" s="332"/>
      <c r="FSS77" s="332"/>
      <c r="FST77" s="332"/>
      <c r="FSU77" s="332"/>
      <c r="FSV77" s="332"/>
      <c r="FSW77" s="332"/>
      <c r="FSX77" s="332"/>
      <c r="FSY77" s="332"/>
      <c r="FSZ77" s="332"/>
      <c r="FTA77" s="331"/>
      <c r="FTB77" s="332"/>
      <c r="FTC77" s="332"/>
      <c r="FTD77" s="332"/>
      <c r="FTE77" s="332"/>
      <c r="FTF77" s="332"/>
      <c r="FTG77" s="332"/>
      <c r="FTH77" s="332"/>
      <c r="FTI77" s="332"/>
      <c r="FTJ77" s="332"/>
      <c r="FTK77" s="332"/>
      <c r="FTL77" s="332"/>
      <c r="FTM77" s="332"/>
      <c r="FTN77" s="332"/>
      <c r="FTO77" s="332"/>
      <c r="FTP77" s="332"/>
      <c r="FTQ77" s="331"/>
      <c r="FTR77" s="332"/>
      <c r="FTS77" s="332"/>
      <c r="FTT77" s="332"/>
      <c r="FTU77" s="332"/>
      <c r="FTV77" s="332"/>
      <c r="FTW77" s="332"/>
      <c r="FTX77" s="332"/>
      <c r="FTY77" s="332"/>
      <c r="FTZ77" s="332"/>
      <c r="FUA77" s="332"/>
      <c r="FUB77" s="332"/>
      <c r="FUC77" s="332"/>
      <c r="FUD77" s="332"/>
      <c r="FUE77" s="332"/>
      <c r="FUF77" s="332"/>
      <c r="FUG77" s="331"/>
      <c r="FUH77" s="332"/>
      <c r="FUI77" s="332"/>
      <c r="FUJ77" s="332"/>
      <c r="FUK77" s="332"/>
      <c r="FUL77" s="332"/>
      <c r="FUM77" s="332"/>
      <c r="FUN77" s="332"/>
      <c r="FUO77" s="332"/>
      <c r="FUP77" s="332"/>
      <c r="FUQ77" s="332"/>
      <c r="FUR77" s="332"/>
      <c r="FUS77" s="332"/>
      <c r="FUT77" s="332"/>
      <c r="FUU77" s="332"/>
      <c r="FUV77" s="332"/>
      <c r="FUW77" s="331"/>
      <c r="FUX77" s="332"/>
      <c r="FUY77" s="332"/>
      <c r="FUZ77" s="332"/>
      <c r="FVA77" s="332"/>
      <c r="FVB77" s="332"/>
      <c r="FVC77" s="332"/>
      <c r="FVD77" s="332"/>
      <c r="FVE77" s="332"/>
      <c r="FVF77" s="332"/>
      <c r="FVG77" s="332"/>
      <c r="FVH77" s="332"/>
      <c r="FVI77" s="332"/>
      <c r="FVJ77" s="332"/>
      <c r="FVK77" s="332"/>
      <c r="FVL77" s="332"/>
      <c r="FVM77" s="331"/>
      <c r="FVN77" s="332"/>
      <c r="FVO77" s="332"/>
      <c r="FVP77" s="332"/>
      <c r="FVQ77" s="332"/>
      <c r="FVR77" s="332"/>
      <c r="FVS77" s="332"/>
      <c r="FVT77" s="332"/>
      <c r="FVU77" s="332"/>
      <c r="FVV77" s="332"/>
      <c r="FVW77" s="332"/>
      <c r="FVX77" s="332"/>
      <c r="FVY77" s="332"/>
      <c r="FVZ77" s="332"/>
      <c r="FWA77" s="332"/>
      <c r="FWB77" s="332"/>
      <c r="FWC77" s="331"/>
      <c r="FWD77" s="332"/>
      <c r="FWE77" s="332"/>
      <c r="FWF77" s="332"/>
      <c r="FWG77" s="332"/>
      <c r="FWH77" s="332"/>
      <c r="FWI77" s="332"/>
      <c r="FWJ77" s="332"/>
      <c r="FWK77" s="332"/>
      <c r="FWL77" s="332"/>
      <c r="FWM77" s="332"/>
      <c r="FWN77" s="332"/>
      <c r="FWO77" s="332"/>
      <c r="FWP77" s="332"/>
      <c r="FWQ77" s="332"/>
      <c r="FWR77" s="332"/>
      <c r="FWS77" s="331"/>
      <c r="FWT77" s="332"/>
      <c r="FWU77" s="332"/>
      <c r="FWV77" s="332"/>
      <c r="FWW77" s="332"/>
      <c r="FWX77" s="332"/>
      <c r="FWY77" s="332"/>
      <c r="FWZ77" s="332"/>
      <c r="FXA77" s="332"/>
      <c r="FXB77" s="332"/>
      <c r="FXC77" s="332"/>
      <c r="FXD77" s="332"/>
      <c r="FXE77" s="332"/>
      <c r="FXF77" s="332"/>
      <c r="FXG77" s="332"/>
      <c r="FXH77" s="332"/>
      <c r="FXI77" s="331"/>
      <c r="FXJ77" s="332"/>
      <c r="FXK77" s="332"/>
      <c r="FXL77" s="332"/>
      <c r="FXM77" s="332"/>
      <c r="FXN77" s="332"/>
      <c r="FXO77" s="332"/>
      <c r="FXP77" s="332"/>
      <c r="FXQ77" s="332"/>
      <c r="FXR77" s="332"/>
      <c r="FXS77" s="332"/>
      <c r="FXT77" s="332"/>
      <c r="FXU77" s="332"/>
      <c r="FXV77" s="332"/>
      <c r="FXW77" s="332"/>
      <c r="FXX77" s="332"/>
      <c r="FXY77" s="331"/>
      <c r="FXZ77" s="332"/>
      <c r="FYA77" s="332"/>
      <c r="FYB77" s="332"/>
      <c r="FYC77" s="332"/>
      <c r="FYD77" s="332"/>
      <c r="FYE77" s="332"/>
      <c r="FYF77" s="332"/>
      <c r="FYG77" s="332"/>
      <c r="FYH77" s="332"/>
      <c r="FYI77" s="332"/>
      <c r="FYJ77" s="332"/>
      <c r="FYK77" s="332"/>
      <c r="FYL77" s="332"/>
      <c r="FYM77" s="332"/>
      <c r="FYN77" s="332"/>
      <c r="FYO77" s="331"/>
      <c r="FYP77" s="332"/>
      <c r="FYQ77" s="332"/>
      <c r="FYR77" s="332"/>
      <c r="FYS77" s="332"/>
      <c r="FYT77" s="332"/>
      <c r="FYU77" s="332"/>
      <c r="FYV77" s="332"/>
      <c r="FYW77" s="332"/>
      <c r="FYX77" s="332"/>
      <c r="FYY77" s="332"/>
      <c r="FYZ77" s="332"/>
      <c r="FZA77" s="332"/>
      <c r="FZB77" s="332"/>
      <c r="FZC77" s="332"/>
      <c r="FZD77" s="332"/>
      <c r="FZE77" s="331"/>
      <c r="FZF77" s="332"/>
      <c r="FZG77" s="332"/>
      <c r="FZH77" s="332"/>
      <c r="FZI77" s="332"/>
      <c r="FZJ77" s="332"/>
      <c r="FZK77" s="332"/>
      <c r="FZL77" s="332"/>
      <c r="FZM77" s="332"/>
      <c r="FZN77" s="332"/>
      <c r="FZO77" s="332"/>
      <c r="FZP77" s="332"/>
      <c r="FZQ77" s="332"/>
      <c r="FZR77" s="332"/>
      <c r="FZS77" s="332"/>
      <c r="FZT77" s="332"/>
      <c r="FZU77" s="331"/>
      <c r="FZV77" s="332"/>
      <c r="FZW77" s="332"/>
      <c r="FZX77" s="332"/>
      <c r="FZY77" s="332"/>
      <c r="FZZ77" s="332"/>
      <c r="GAA77" s="332"/>
      <c r="GAB77" s="332"/>
      <c r="GAC77" s="332"/>
      <c r="GAD77" s="332"/>
      <c r="GAE77" s="332"/>
      <c r="GAF77" s="332"/>
      <c r="GAG77" s="332"/>
      <c r="GAH77" s="332"/>
      <c r="GAI77" s="332"/>
      <c r="GAJ77" s="332"/>
      <c r="GAK77" s="331"/>
      <c r="GAL77" s="332"/>
      <c r="GAM77" s="332"/>
      <c r="GAN77" s="332"/>
      <c r="GAO77" s="332"/>
      <c r="GAP77" s="332"/>
      <c r="GAQ77" s="332"/>
      <c r="GAR77" s="332"/>
      <c r="GAS77" s="332"/>
      <c r="GAT77" s="332"/>
      <c r="GAU77" s="332"/>
      <c r="GAV77" s="332"/>
      <c r="GAW77" s="332"/>
      <c r="GAX77" s="332"/>
      <c r="GAY77" s="332"/>
      <c r="GAZ77" s="332"/>
      <c r="GBA77" s="331"/>
      <c r="GBB77" s="332"/>
      <c r="GBC77" s="332"/>
      <c r="GBD77" s="332"/>
      <c r="GBE77" s="332"/>
      <c r="GBF77" s="332"/>
      <c r="GBG77" s="332"/>
      <c r="GBH77" s="332"/>
      <c r="GBI77" s="332"/>
      <c r="GBJ77" s="332"/>
      <c r="GBK77" s="332"/>
      <c r="GBL77" s="332"/>
      <c r="GBM77" s="332"/>
      <c r="GBN77" s="332"/>
      <c r="GBO77" s="332"/>
      <c r="GBP77" s="332"/>
      <c r="GBQ77" s="331"/>
      <c r="GBR77" s="332"/>
      <c r="GBS77" s="332"/>
      <c r="GBT77" s="332"/>
      <c r="GBU77" s="332"/>
      <c r="GBV77" s="332"/>
      <c r="GBW77" s="332"/>
      <c r="GBX77" s="332"/>
      <c r="GBY77" s="332"/>
      <c r="GBZ77" s="332"/>
      <c r="GCA77" s="332"/>
      <c r="GCB77" s="332"/>
      <c r="GCC77" s="332"/>
      <c r="GCD77" s="332"/>
      <c r="GCE77" s="332"/>
      <c r="GCF77" s="332"/>
      <c r="GCG77" s="331"/>
      <c r="GCH77" s="332"/>
      <c r="GCI77" s="332"/>
      <c r="GCJ77" s="332"/>
      <c r="GCK77" s="332"/>
      <c r="GCL77" s="332"/>
      <c r="GCM77" s="332"/>
      <c r="GCN77" s="332"/>
      <c r="GCO77" s="332"/>
      <c r="GCP77" s="332"/>
      <c r="GCQ77" s="332"/>
      <c r="GCR77" s="332"/>
      <c r="GCS77" s="332"/>
      <c r="GCT77" s="332"/>
      <c r="GCU77" s="332"/>
      <c r="GCV77" s="332"/>
      <c r="GCW77" s="331"/>
      <c r="GCX77" s="332"/>
      <c r="GCY77" s="332"/>
      <c r="GCZ77" s="332"/>
      <c r="GDA77" s="332"/>
      <c r="GDB77" s="332"/>
      <c r="GDC77" s="332"/>
      <c r="GDD77" s="332"/>
      <c r="GDE77" s="332"/>
      <c r="GDF77" s="332"/>
      <c r="GDG77" s="332"/>
      <c r="GDH77" s="332"/>
      <c r="GDI77" s="332"/>
      <c r="GDJ77" s="332"/>
      <c r="GDK77" s="332"/>
      <c r="GDL77" s="332"/>
      <c r="GDM77" s="331"/>
      <c r="GDN77" s="332"/>
      <c r="GDO77" s="332"/>
      <c r="GDP77" s="332"/>
      <c r="GDQ77" s="332"/>
      <c r="GDR77" s="332"/>
      <c r="GDS77" s="332"/>
      <c r="GDT77" s="332"/>
      <c r="GDU77" s="332"/>
      <c r="GDV77" s="332"/>
      <c r="GDW77" s="332"/>
      <c r="GDX77" s="332"/>
      <c r="GDY77" s="332"/>
      <c r="GDZ77" s="332"/>
      <c r="GEA77" s="332"/>
      <c r="GEB77" s="332"/>
      <c r="GEC77" s="331"/>
      <c r="GED77" s="332"/>
      <c r="GEE77" s="332"/>
      <c r="GEF77" s="332"/>
      <c r="GEG77" s="332"/>
      <c r="GEH77" s="332"/>
      <c r="GEI77" s="332"/>
      <c r="GEJ77" s="332"/>
      <c r="GEK77" s="332"/>
      <c r="GEL77" s="332"/>
      <c r="GEM77" s="332"/>
      <c r="GEN77" s="332"/>
      <c r="GEO77" s="332"/>
      <c r="GEP77" s="332"/>
      <c r="GEQ77" s="332"/>
      <c r="GER77" s="332"/>
      <c r="GES77" s="331"/>
      <c r="GET77" s="332"/>
      <c r="GEU77" s="332"/>
      <c r="GEV77" s="332"/>
      <c r="GEW77" s="332"/>
      <c r="GEX77" s="332"/>
      <c r="GEY77" s="332"/>
      <c r="GEZ77" s="332"/>
      <c r="GFA77" s="332"/>
      <c r="GFB77" s="332"/>
      <c r="GFC77" s="332"/>
      <c r="GFD77" s="332"/>
      <c r="GFE77" s="332"/>
      <c r="GFF77" s="332"/>
      <c r="GFG77" s="332"/>
      <c r="GFH77" s="332"/>
      <c r="GFI77" s="331"/>
      <c r="GFJ77" s="332"/>
      <c r="GFK77" s="332"/>
      <c r="GFL77" s="332"/>
      <c r="GFM77" s="332"/>
      <c r="GFN77" s="332"/>
      <c r="GFO77" s="332"/>
      <c r="GFP77" s="332"/>
      <c r="GFQ77" s="332"/>
      <c r="GFR77" s="332"/>
      <c r="GFS77" s="332"/>
      <c r="GFT77" s="332"/>
      <c r="GFU77" s="332"/>
      <c r="GFV77" s="332"/>
      <c r="GFW77" s="332"/>
      <c r="GFX77" s="332"/>
      <c r="GFY77" s="331"/>
      <c r="GFZ77" s="332"/>
      <c r="GGA77" s="332"/>
      <c r="GGB77" s="332"/>
      <c r="GGC77" s="332"/>
      <c r="GGD77" s="332"/>
      <c r="GGE77" s="332"/>
      <c r="GGF77" s="332"/>
      <c r="GGG77" s="332"/>
      <c r="GGH77" s="332"/>
      <c r="GGI77" s="332"/>
      <c r="GGJ77" s="332"/>
      <c r="GGK77" s="332"/>
      <c r="GGL77" s="332"/>
      <c r="GGM77" s="332"/>
      <c r="GGN77" s="332"/>
      <c r="GGO77" s="331"/>
      <c r="GGP77" s="332"/>
      <c r="GGQ77" s="332"/>
      <c r="GGR77" s="332"/>
      <c r="GGS77" s="332"/>
      <c r="GGT77" s="332"/>
      <c r="GGU77" s="332"/>
      <c r="GGV77" s="332"/>
      <c r="GGW77" s="332"/>
      <c r="GGX77" s="332"/>
      <c r="GGY77" s="332"/>
      <c r="GGZ77" s="332"/>
      <c r="GHA77" s="332"/>
      <c r="GHB77" s="332"/>
      <c r="GHC77" s="332"/>
      <c r="GHD77" s="332"/>
      <c r="GHE77" s="331"/>
      <c r="GHF77" s="332"/>
      <c r="GHG77" s="332"/>
      <c r="GHH77" s="332"/>
      <c r="GHI77" s="332"/>
      <c r="GHJ77" s="332"/>
      <c r="GHK77" s="332"/>
      <c r="GHL77" s="332"/>
      <c r="GHM77" s="332"/>
      <c r="GHN77" s="332"/>
      <c r="GHO77" s="332"/>
      <c r="GHP77" s="332"/>
      <c r="GHQ77" s="332"/>
      <c r="GHR77" s="332"/>
      <c r="GHS77" s="332"/>
      <c r="GHT77" s="332"/>
      <c r="GHU77" s="331"/>
      <c r="GHV77" s="332"/>
      <c r="GHW77" s="332"/>
      <c r="GHX77" s="332"/>
      <c r="GHY77" s="332"/>
      <c r="GHZ77" s="332"/>
      <c r="GIA77" s="332"/>
      <c r="GIB77" s="332"/>
      <c r="GIC77" s="332"/>
      <c r="GID77" s="332"/>
      <c r="GIE77" s="332"/>
      <c r="GIF77" s="332"/>
      <c r="GIG77" s="332"/>
      <c r="GIH77" s="332"/>
      <c r="GII77" s="332"/>
      <c r="GIJ77" s="332"/>
      <c r="GIK77" s="331"/>
      <c r="GIL77" s="332"/>
      <c r="GIM77" s="332"/>
      <c r="GIN77" s="332"/>
      <c r="GIO77" s="332"/>
      <c r="GIP77" s="332"/>
      <c r="GIQ77" s="332"/>
      <c r="GIR77" s="332"/>
      <c r="GIS77" s="332"/>
      <c r="GIT77" s="332"/>
      <c r="GIU77" s="332"/>
      <c r="GIV77" s="332"/>
      <c r="GIW77" s="332"/>
      <c r="GIX77" s="332"/>
      <c r="GIY77" s="332"/>
      <c r="GIZ77" s="332"/>
      <c r="GJA77" s="331"/>
      <c r="GJB77" s="332"/>
      <c r="GJC77" s="332"/>
      <c r="GJD77" s="332"/>
      <c r="GJE77" s="332"/>
      <c r="GJF77" s="332"/>
      <c r="GJG77" s="332"/>
      <c r="GJH77" s="332"/>
      <c r="GJI77" s="332"/>
      <c r="GJJ77" s="332"/>
      <c r="GJK77" s="332"/>
      <c r="GJL77" s="332"/>
      <c r="GJM77" s="332"/>
      <c r="GJN77" s="332"/>
      <c r="GJO77" s="332"/>
      <c r="GJP77" s="332"/>
      <c r="GJQ77" s="331"/>
      <c r="GJR77" s="332"/>
      <c r="GJS77" s="332"/>
      <c r="GJT77" s="332"/>
      <c r="GJU77" s="332"/>
      <c r="GJV77" s="332"/>
      <c r="GJW77" s="332"/>
      <c r="GJX77" s="332"/>
      <c r="GJY77" s="332"/>
      <c r="GJZ77" s="332"/>
      <c r="GKA77" s="332"/>
      <c r="GKB77" s="332"/>
      <c r="GKC77" s="332"/>
      <c r="GKD77" s="332"/>
      <c r="GKE77" s="332"/>
      <c r="GKF77" s="332"/>
      <c r="GKG77" s="331"/>
      <c r="GKH77" s="332"/>
      <c r="GKI77" s="332"/>
      <c r="GKJ77" s="332"/>
      <c r="GKK77" s="332"/>
      <c r="GKL77" s="332"/>
      <c r="GKM77" s="332"/>
      <c r="GKN77" s="332"/>
      <c r="GKO77" s="332"/>
      <c r="GKP77" s="332"/>
      <c r="GKQ77" s="332"/>
      <c r="GKR77" s="332"/>
      <c r="GKS77" s="332"/>
      <c r="GKT77" s="332"/>
      <c r="GKU77" s="332"/>
      <c r="GKV77" s="332"/>
      <c r="GKW77" s="331"/>
      <c r="GKX77" s="332"/>
      <c r="GKY77" s="332"/>
      <c r="GKZ77" s="332"/>
      <c r="GLA77" s="332"/>
      <c r="GLB77" s="332"/>
      <c r="GLC77" s="332"/>
      <c r="GLD77" s="332"/>
      <c r="GLE77" s="332"/>
      <c r="GLF77" s="332"/>
      <c r="GLG77" s="332"/>
      <c r="GLH77" s="332"/>
      <c r="GLI77" s="332"/>
      <c r="GLJ77" s="332"/>
      <c r="GLK77" s="332"/>
      <c r="GLL77" s="332"/>
      <c r="GLM77" s="331"/>
      <c r="GLN77" s="332"/>
      <c r="GLO77" s="332"/>
      <c r="GLP77" s="332"/>
      <c r="GLQ77" s="332"/>
      <c r="GLR77" s="332"/>
      <c r="GLS77" s="332"/>
      <c r="GLT77" s="332"/>
      <c r="GLU77" s="332"/>
      <c r="GLV77" s="332"/>
      <c r="GLW77" s="332"/>
      <c r="GLX77" s="332"/>
      <c r="GLY77" s="332"/>
      <c r="GLZ77" s="332"/>
      <c r="GMA77" s="332"/>
      <c r="GMB77" s="332"/>
      <c r="GMC77" s="331"/>
      <c r="GMD77" s="332"/>
      <c r="GME77" s="332"/>
      <c r="GMF77" s="332"/>
      <c r="GMG77" s="332"/>
      <c r="GMH77" s="332"/>
      <c r="GMI77" s="332"/>
      <c r="GMJ77" s="332"/>
      <c r="GMK77" s="332"/>
      <c r="GML77" s="332"/>
      <c r="GMM77" s="332"/>
      <c r="GMN77" s="332"/>
      <c r="GMO77" s="332"/>
      <c r="GMP77" s="332"/>
      <c r="GMQ77" s="332"/>
      <c r="GMR77" s="332"/>
      <c r="GMS77" s="331"/>
      <c r="GMT77" s="332"/>
      <c r="GMU77" s="332"/>
      <c r="GMV77" s="332"/>
      <c r="GMW77" s="332"/>
      <c r="GMX77" s="332"/>
      <c r="GMY77" s="332"/>
      <c r="GMZ77" s="332"/>
      <c r="GNA77" s="332"/>
      <c r="GNB77" s="332"/>
      <c r="GNC77" s="332"/>
      <c r="GND77" s="332"/>
      <c r="GNE77" s="332"/>
      <c r="GNF77" s="332"/>
      <c r="GNG77" s="332"/>
      <c r="GNH77" s="332"/>
      <c r="GNI77" s="331"/>
      <c r="GNJ77" s="332"/>
      <c r="GNK77" s="332"/>
      <c r="GNL77" s="332"/>
      <c r="GNM77" s="332"/>
      <c r="GNN77" s="332"/>
      <c r="GNO77" s="332"/>
      <c r="GNP77" s="332"/>
      <c r="GNQ77" s="332"/>
      <c r="GNR77" s="332"/>
      <c r="GNS77" s="332"/>
      <c r="GNT77" s="332"/>
      <c r="GNU77" s="332"/>
      <c r="GNV77" s="332"/>
      <c r="GNW77" s="332"/>
      <c r="GNX77" s="332"/>
      <c r="GNY77" s="331"/>
      <c r="GNZ77" s="332"/>
      <c r="GOA77" s="332"/>
      <c r="GOB77" s="332"/>
      <c r="GOC77" s="332"/>
      <c r="GOD77" s="332"/>
      <c r="GOE77" s="332"/>
      <c r="GOF77" s="332"/>
      <c r="GOG77" s="332"/>
      <c r="GOH77" s="332"/>
      <c r="GOI77" s="332"/>
      <c r="GOJ77" s="332"/>
      <c r="GOK77" s="332"/>
      <c r="GOL77" s="332"/>
      <c r="GOM77" s="332"/>
      <c r="GON77" s="332"/>
      <c r="GOO77" s="331"/>
      <c r="GOP77" s="332"/>
      <c r="GOQ77" s="332"/>
      <c r="GOR77" s="332"/>
      <c r="GOS77" s="332"/>
      <c r="GOT77" s="332"/>
      <c r="GOU77" s="332"/>
      <c r="GOV77" s="332"/>
      <c r="GOW77" s="332"/>
      <c r="GOX77" s="332"/>
      <c r="GOY77" s="332"/>
      <c r="GOZ77" s="332"/>
      <c r="GPA77" s="332"/>
      <c r="GPB77" s="332"/>
      <c r="GPC77" s="332"/>
      <c r="GPD77" s="332"/>
      <c r="GPE77" s="331"/>
      <c r="GPF77" s="332"/>
      <c r="GPG77" s="332"/>
      <c r="GPH77" s="332"/>
      <c r="GPI77" s="332"/>
      <c r="GPJ77" s="332"/>
      <c r="GPK77" s="332"/>
      <c r="GPL77" s="332"/>
      <c r="GPM77" s="332"/>
      <c r="GPN77" s="332"/>
      <c r="GPO77" s="332"/>
      <c r="GPP77" s="332"/>
      <c r="GPQ77" s="332"/>
      <c r="GPR77" s="332"/>
      <c r="GPS77" s="332"/>
      <c r="GPT77" s="332"/>
      <c r="GPU77" s="331"/>
      <c r="GPV77" s="332"/>
      <c r="GPW77" s="332"/>
      <c r="GPX77" s="332"/>
      <c r="GPY77" s="332"/>
      <c r="GPZ77" s="332"/>
      <c r="GQA77" s="332"/>
      <c r="GQB77" s="332"/>
      <c r="GQC77" s="332"/>
      <c r="GQD77" s="332"/>
      <c r="GQE77" s="332"/>
      <c r="GQF77" s="332"/>
      <c r="GQG77" s="332"/>
      <c r="GQH77" s="332"/>
      <c r="GQI77" s="332"/>
      <c r="GQJ77" s="332"/>
      <c r="GQK77" s="331"/>
      <c r="GQL77" s="332"/>
      <c r="GQM77" s="332"/>
      <c r="GQN77" s="332"/>
      <c r="GQO77" s="332"/>
      <c r="GQP77" s="332"/>
      <c r="GQQ77" s="332"/>
      <c r="GQR77" s="332"/>
      <c r="GQS77" s="332"/>
      <c r="GQT77" s="332"/>
      <c r="GQU77" s="332"/>
      <c r="GQV77" s="332"/>
      <c r="GQW77" s="332"/>
      <c r="GQX77" s="332"/>
      <c r="GQY77" s="332"/>
      <c r="GQZ77" s="332"/>
      <c r="GRA77" s="331"/>
      <c r="GRB77" s="332"/>
      <c r="GRC77" s="332"/>
      <c r="GRD77" s="332"/>
      <c r="GRE77" s="332"/>
      <c r="GRF77" s="332"/>
      <c r="GRG77" s="332"/>
      <c r="GRH77" s="332"/>
      <c r="GRI77" s="332"/>
      <c r="GRJ77" s="332"/>
      <c r="GRK77" s="332"/>
      <c r="GRL77" s="332"/>
      <c r="GRM77" s="332"/>
      <c r="GRN77" s="332"/>
      <c r="GRO77" s="332"/>
      <c r="GRP77" s="332"/>
      <c r="GRQ77" s="331"/>
      <c r="GRR77" s="332"/>
      <c r="GRS77" s="332"/>
      <c r="GRT77" s="332"/>
      <c r="GRU77" s="332"/>
      <c r="GRV77" s="332"/>
      <c r="GRW77" s="332"/>
      <c r="GRX77" s="332"/>
      <c r="GRY77" s="332"/>
      <c r="GRZ77" s="332"/>
      <c r="GSA77" s="332"/>
      <c r="GSB77" s="332"/>
      <c r="GSC77" s="332"/>
      <c r="GSD77" s="332"/>
      <c r="GSE77" s="332"/>
      <c r="GSF77" s="332"/>
      <c r="GSG77" s="331"/>
      <c r="GSH77" s="332"/>
      <c r="GSI77" s="332"/>
      <c r="GSJ77" s="332"/>
      <c r="GSK77" s="332"/>
      <c r="GSL77" s="332"/>
      <c r="GSM77" s="332"/>
      <c r="GSN77" s="332"/>
      <c r="GSO77" s="332"/>
      <c r="GSP77" s="332"/>
      <c r="GSQ77" s="332"/>
      <c r="GSR77" s="332"/>
      <c r="GSS77" s="332"/>
      <c r="GST77" s="332"/>
      <c r="GSU77" s="332"/>
      <c r="GSV77" s="332"/>
      <c r="GSW77" s="331"/>
      <c r="GSX77" s="332"/>
      <c r="GSY77" s="332"/>
      <c r="GSZ77" s="332"/>
      <c r="GTA77" s="332"/>
      <c r="GTB77" s="332"/>
      <c r="GTC77" s="332"/>
      <c r="GTD77" s="332"/>
      <c r="GTE77" s="332"/>
      <c r="GTF77" s="332"/>
      <c r="GTG77" s="332"/>
      <c r="GTH77" s="332"/>
      <c r="GTI77" s="332"/>
      <c r="GTJ77" s="332"/>
      <c r="GTK77" s="332"/>
      <c r="GTL77" s="332"/>
      <c r="GTM77" s="331"/>
      <c r="GTN77" s="332"/>
      <c r="GTO77" s="332"/>
      <c r="GTP77" s="332"/>
      <c r="GTQ77" s="332"/>
      <c r="GTR77" s="332"/>
      <c r="GTS77" s="332"/>
      <c r="GTT77" s="332"/>
      <c r="GTU77" s="332"/>
      <c r="GTV77" s="332"/>
      <c r="GTW77" s="332"/>
      <c r="GTX77" s="332"/>
      <c r="GTY77" s="332"/>
      <c r="GTZ77" s="332"/>
      <c r="GUA77" s="332"/>
      <c r="GUB77" s="332"/>
      <c r="GUC77" s="331"/>
      <c r="GUD77" s="332"/>
      <c r="GUE77" s="332"/>
      <c r="GUF77" s="332"/>
      <c r="GUG77" s="332"/>
      <c r="GUH77" s="332"/>
      <c r="GUI77" s="332"/>
      <c r="GUJ77" s="332"/>
      <c r="GUK77" s="332"/>
      <c r="GUL77" s="332"/>
      <c r="GUM77" s="332"/>
      <c r="GUN77" s="332"/>
      <c r="GUO77" s="332"/>
      <c r="GUP77" s="332"/>
      <c r="GUQ77" s="332"/>
      <c r="GUR77" s="332"/>
      <c r="GUS77" s="331"/>
      <c r="GUT77" s="332"/>
      <c r="GUU77" s="332"/>
      <c r="GUV77" s="332"/>
      <c r="GUW77" s="332"/>
      <c r="GUX77" s="332"/>
      <c r="GUY77" s="332"/>
      <c r="GUZ77" s="332"/>
      <c r="GVA77" s="332"/>
      <c r="GVB77" s="332"/>
      <c r="GVC77" s="332"/>
      <c r="GVD77" s="332"/>
      <c r="GVE77" s="332"/>
      <c r="GVF77" s="332"/>
      <c r="GVG77" s="332"/>
      <c r="GVH77" s="332"/>
      <c r="GVI77" s="331"/>
      <c r="GVJ77" s="332"/>
      <c r="GVK77" s="332"/>
      <c r="GVL77" s="332"/>
      <c r="GVM77" s="332"/>
      <c r="GVN77" s="332"/>
      <c r="GVO77" s="332"/>
      <c r="GVP77" s="332"/>
      <c r="GVQ77" s="332"/>
      <c r="GVR77" s="332"/>
      <c r="GVS77" s="332"/>
      <c r="GVT77" s="332"/>
      <c r="GVU77" s="332"/>
      <c r="GVV77" s="332"/>
      <c r="GVW77" s="332"/>
      <c r="GVX77" s="332"/>
      <c r="GVY77" s="331"/>
      <c r="GVZ77" s="332"/>
      <c r="GWA77" s="332"/>
      <c r="GWB77" s="332"/>
      <c r="GWC77" s="332"/>
      <c r="GWD77" s="332"/>
      <c r="GWE77" s="332"/>
      <c r="GWF77" s="332"/>
      <c r="GWG77" s="332"/>
      <c r="GWH77" s="332"/>
      <c r="GWI77" s="332"/>
      <c r="GWJ77" s="332"/>
      <c r="GWK77" s="332"/>
      <c r="GWL77" s="332"/>
      <c r="GWM77" s="332"/>
      <c r="GWN77" s="332"/>
      <c r="GWO77" s="331"/>
      <c r="GWP77" s="332"/>
      <c r="GWQ77" s="332"/>
      <c r="GWR77" s="332"/>
      <c r="GWS77" s="332"/>
      <c r="GWT77" s="332"/>
      <c r="GWU77" s="332"/>
      <c r="GWV77" s="332"/>
      <c r="GWW77" s="332"/>
      <c r="GWX77" s="332"/>
      <c r="GWY77" s="332"/>
      <c r="GWZ77" s="332"/>
      <c r="GXA77" s="332"/>
      <c r="GXB77" s="332"/>
      <c r="GXC77" s="332"/>
      <c r="GXD77" s="332"/>
      <c r="GXE77" s="331"/>
      <c r="GXF77" s="332"/>
      <c r="GXG77" s="332"/>
      <c r="GXH77" s="332"/>
      <c r="GXI77" s="332"/>
      <c r="GXJ77" s="332"/>
      <c r="GXK77" s="332"/>
      <c r="GXL77" s="332"/>
      <c r="GXM77" s="332"/>
      <c r="GXN77" s="332"/>
      <c r="GXO77" s="332"/>
      <c r="GXP77" s="332"/>
      <c r="GXQ77" s="332"/>
      <c r="GXR77" s="332"/>
      <c r="GXS77" s="332"/>
      <c r="GXT77" s="332"/>
      <c r="GXU77" s="331"/>
      <c r="GXV77" s="332"/>
      <c r="GXW77" s="332"/>
      <c r="GXX77" s="332"/>
      <c r="GXY77" s="332"/>
      <c r="GXZ77" s="332"/>
      <c r="GYA77" s="332"/>
      <c r="GYB77" s="332"/>
      <c r="GYC77" s="332"/>
      <c r="GYD77" s="332"/>
      <c r="GYE77" s="332"/>
      <c r="GYF77" s="332"/>
      <c r="GYG77" s="332"/>
      <c r="GYH77" s="332"/>
      <c r="GYI77" s="332"/>
      <c r="GYJ77" s="332"/>
      <c r="GYK77" s="331"/>
      <c r="GYL77" s="332"/>
      <c r="GYM77" s="332"/>
      <c r="GYN77" s="332"/>
      <c r="GYO77" s="332"/>
      <c r="GYP77" s="332"/>
      <c r="GYQ77" s="332"/>
      <c r="GYR77" s="332"/>
      <c r="GYS77" s="332"/>
      <c r="GYT77" s="332"/>
      <c r="GYU77" s="332"/>
      <c r="GYV77" s="332"/>
      <c r="GYW77" s="332"/>
      <c r="GYX77" s="332"/>
      <c r="GYY77" s="332"/>
      <c r="GYZ77" s="332"/>
      <c r="GZA77" s="331"/>
      <c r="GZB77" s="332"/>
      <c r="GZC77" s="332"/>
      <c r="GZD77" s="332"/>
      <c r="GZE77" s="332"/>
      <c r="GZF77" s="332"/>
      <c r="GZG77" s="332"/>
      <c r="GZH77" s="332"/>
      <c r="GZI77" s="332"/>
      <c r="GZJ77" s="332"/>
      <c r="GZK77" s="332"/>
      <c r="GZL77" s="332"/>
      <c r="GZM77" s="332"/>
      <c r="GZN77" s="332"/>
      <c r="GZO77" s="332"/>
      <c r="GZP77" s="332"/>
      <c r="GZQ77" s="331"/>
      <c r="GZR77" s="332"/>
      <c r="GZS77" s="332"/>
      <c r="GZT77" s="332"/>
      <c r="GZU77" s="332"/>
      <c r="GZV77" s="332"/>
      <c r="GZW77" s="332"/>
      <c r="GZX77" s="332"/>
      <c r="GZY77" s="332"/>
      <c r="GZZ77" s="332"/>
      <c r="HAA77" s="332"/>
      <c r="HAB77" s="332"/>
      <c r="HAC77" s="332"/>
      <c r="HAD77" s="332"/>
      <c r="HAE77" s="332"/>
      <c r="HAF77" s="332"/>
      <c r="HAG77" s="331"/>
      <c r="HAH77" s="332"/>
      <c r="HAI77" s="332"/>
      <c r="HAJ77" s="332"/>
      <c r="HAK77" s="332"/>
      <c r="HAL77" s="332"/>
      <c r="HAM77" s="332"/>
      <c r="HAN77" s="332"/>
      <c r="HAO77" s="332"/>
      <c r="HAP77" s="332"/>
      <c r="HAQ77" s="332"/>
      <c r="HAR77" s="332"/>
      <c r="HAS77" s="332"/>
      <c r="HAT77" s="332"/>
      <c r="HAU77" s="332"/>
      <c r="HAV77" s="332"/>
      <c r="HAW77" s="331"/>
      <c r="HAX77" s="332"/>
      <c r="HAY77" s="332"/>
      <c r="HAZ77" s="332"/>
      <c r="HBA77" s="332"/>
      <c r="HBB77" s="332"/>
      <c r="HBC77" s="332"/>
      <c r="HBD77" s="332"/>
      <c r="HBE77" s="332"/>
      <c r="HBF77" s="332"/>
      <c r="HBG77" s="332"/>
      <c r="HBH77" s="332"/>
      <c r="HBI77" s="332"/>
      <c r="HBJ77" s="332"/>
      <c r="HBK77" s="332"/>
      <c r="HBL77" s="332"/>
      <c r="HBM77" s="331"/>
      <c r="HBN77" s="332"/>
      <c r="HBO77" s="332"/>
      <c r="HBP77" s="332"/>
      <c r="HBQ77" s="332"/>
      <c r="HBR77" s="332"/>
      <c r="HBS77" s="332"/>
      <c r="HBT77" s="332"/>
      <c r="HBU77" s="332"/>
      <c r="HBV77" s="332"/>
      <c r="HBW77" s="332"/>
      <c r="HBX77" s="332"/>
      <c r="HBY77" s="332"/>
      <c r="HBZ77" s="332"/>
      <c r="HCA77" s="332"/>
      <c r="HCB77" s="332"/>
      <c r="HCC77" s="331"/>
      <c r="HCD77" s="332"/>
      <c r="HCE77" s="332"/>
      <c r="HCF77" s="332"/>
      <c r="HCG77" s="332"/>
      <c r="HCH77" s="332"/>
      <c r="HCI77" s="332"/>
      <c r="HCJ77" s="332"/>
      <c r="HCK77" s="332"/>
      <c r="HCL77" s="332"/>
      <c r="HCM77" s="332"/>
      <c r="HCN77" s="332"/>
      <c r="HCO77" s="332"/>
      <c r="HCP77" s="332"/>
      <c r="HCQ77" s="332"/>
      <c r="HCR77" s="332"/>
      <c r="HCS77" s="331"/>
      <c r="HCT77" s="332"/>
      <c r="HCU77" s="332"/>
      <c r="HCV77" s="332"/>
      <c r="HCW77" s="332"/>
      <c r="HCX77" s="332"/>
      <c r="HCY77" s="332"/>
      <c r="HCZ77" s="332"/>
      <c r="HDA77" s="332"/>
      <c r="HDB77" s="332"/>
      <c r="HDC77" s="332"/>
      <c r="HDD77" s="332"/>
      <c r="HDE77" s="332"/>
      <c r="HDF77" s="332"/>
      <c r="HDG77" s="332"/>
      <c r="HDH77" s="332"/>
      <c r="HDI77" s="331"/>
      <c r="HDJ77" s="332"/>
      <c r="HDK77" s="332"/>
      <c r="HDL77" s="332"/>
      <c r="HDM77" s="332"/>
      <c r="HDN77" s="332"/>
      <c r="HDO77" s="332"/>
      <c r="HDP77" s="332"/>
      <c r="HDQ77" s="332"/>
      <c r="HDR77" s="332"/>
      <c r="HDS77" s="332"/>
      <c r="HDT77" s="332"/>
      <c r="HDU77" s="332"/>
      <c r="HDV77" s="332"/>
      <c r="HDW77" s="332"/>
      <c r="HDX77" s="332"/>
      <c r="HDY77" s="331"/>
      <c r="HDZ77" s="332"/>
      <c r="HEA77" s="332"/>
      <c r="HEB77" s="332"/>
      <c r="HEC77" s="332"/>
      <c r="HED77" s="332"/>
      <c r="HEE77" s="332"/>
      <c r="HEF77" s="332"/>
      <c r="HEG77" s="332"/>
      <c r="HEH77" s="332"/>
      <c r="HEI77" s="332"/>
      <c r="HEJ77" s="332"/>
      <c r="HEK77" s="332"/>
      <c r="HEL77" s="332"/>
      <c r="HEM77" s="332"/>
      <c r="HEN77" s="332"/>
      <c r="HEO77" s="331"/>
      <c r="HEP77" s="332"/>
      <c r="HEQ77" s="332"/>
      <c r="HER77" s="332"/>
      <c r="HES77" s="332"/>
      <c r="HET77" s="332"/>
      <c r="HEU77" s="332"/>
      <c r="HEV77" s="332"/>
      <c r="HEW77" s="332"/>
      <c r="HEX77" s="332"/>
      <c r="HEY77" s="332"/>
      <c r="HEZ77" s="332"/>
      <c r="HFA77" s="332"/>
      <c r="HFB77" s="332"/>
      <c r="HFC77" s="332"/>
      <c r="HFD77" s="332"/>
      <c r="HFE77" s="331"/>
      <c r="HFF77" s="332"/>
      <c r="HFG77" s="332"/>
      <c r="HFH77" s="332"/>
      <c r="HFI77" s="332"/>
      <c r="HFJ77" s="332"/>
      <c r="HFK77" s="332"/>
      <c r="HFL77" s="332"/>
      <c r="HFM77" s="332"/>
      <c r="HFN77" s="332"/>
      <c r="HFO77" s="332"/>
      <c r="HFP77" s="332"/>
      <c r="HFQ77" s="332"/>
      <c r="HFR77" s="332"/>
      <c r="HFS77" s="332"/>
      <c r="HFT77" s="332"/>
      <c r="HFU77" s="331"/>
      <c r="HFV77" s="332"/>
      <c r="HFW77" s="332"/>
      <c r="HFX77" s="332"/>
      <c r="HFY77" s="332"/>
      <c r="HFZ77" s="332"/>
      <c r="HGA77" s="332"/>
      <c r="HGB77" s="332"/>
      <c r="HGC77" s="332"/>
      <c r="HGD77" s="332"/>
      <c r="HGE77" s="332"/>
      <c r="HGF77" s="332"/>
      <c r="HGG77" s="332"/>
      <c r="HGH77" s="332"/>
      <c r="HGI77" s="332"/>
      <c r="HGJ77" s="332"/>
      <c r="HGK77" s="331"/>
      <c r="HGL77" s="332"/>
      <c r="HGM77" s="332"/>
      <c r="HGN77" s="332"/>
      <c r="HGO77" s="332"/>
      <c r="HGP77" s="332"/>
      <c r="HGQ77" s="332"/>
      <c r="HGR77" s="332"/>
      <c r="HGS77" s="332"/>
      <c r="HGT77" s="332"/>
      <c r="HGU77" s="332"/>
      <c r="HGV77" s="332"/>
      <c r="HGW77" s="332"/>
      <c r="HGX77" s="332"/>
      <c r="HGY77" s="332"/>
      <c r="HGZ77" s="332"/>
      <c r="HHA77" s="331"/>
      <c r="HHB77" s="332"/>
      <c r="HHC77" s="332"/>
      <c r="HHD77" s="332"/>
      <c r="HHE77" s="332"/>
      <c r="HHF77" s="332"/>
      <c r="HHG77" s="332"/>
      <c r="HHH77" s="332"/>
      <c r="HHI77" s="332"/>
      <c r="HHJ77" s="332"/>
      <c r="HHK77" s="332"/>
      <c r="HHL77" s="332"/>
      <c r="HHM77" s="332"/>
      <c r="HHN77" s="332"/>
      <c r="HHO77" s="332"/>
      <c r="HHP77" s="332"/>
      <c r="HHQ77" s="331"/>
      <c r="HHR77" s="332"/>
      <c r="HHS77" s="332"/>
      <c r="HHT77" s="332"/>
      <c r="HHU77" s="332"/>
      <c r="HHV77" s="332"/>
      <c r="HHW77" s="332"/>
      <c r="HHX77" s="332"/>
      <c r="HHY77" s="332"/>
      <c r="HHZ77" s="332"/>
      <c r="HIA77" s="332"/>
      <c r="HIB77" s="332"/>
      <c r="HIC77" s="332"/>
      <c r="HID77" s="332"/>
      <c r="HIE77" s="332"/>
      <c r="HIF77" s="332"/>
      <c r="HIG77" s="331"/>
      <c r="HIH77" s="332"/>
      <c r="HII77" s="332"/>
      <c r="HIJ77" s="332"/>
      <c r="HIK77" s="332"/>
      <c r="HIL77" s="332"/>
      <c r="HIM77" s="332"/>
      <c r="HIN77" s="332"/>
      <c r="HIO77" s="332"/>
      <c r="HIP77" s="332"/>
      <c r="HIQ77" s="332"/>
      <c r="HIR77" s="332"/>
      <c r="HIS77" s="332"/>
      <c r="HIT77" s="332"/>
      <c r="HIU77" s="332"/>
      <c r="HIV77" s="332"/>
      <c r="HIW77" s="331"/>
      <c r="HIX77" s="332"/>
      <c r="HIY77" s="332"/>
      <c r="HIZ77" s="332"/>
      <c r="HJA77" s="332"/>
      <c r="HJB77" s="332"/>
      <c r="HJC77" s="332"/>
      <c r="HJD77" s="332"/>
      <c r="HJE77" s="332"/>
      <c r="HJF77" s="332"/>
      <c r="HJG77" s="332"/>
      <c r="HJH77" s="332"/>
      <c r="HJI77" s="332"/>
      <c r="HJJ77" s="332"/>
      <c r="HJK77" s="332"/>
      <c r="HJL77" s="332"/>
      <c r="HJM77" s="331"/>
      <c r="HJN77" s="332"/>
      <c r="HJO77" s="332"/>
      <c r="HJP77" s="332"/>
      <c r="HJQ77" s="332"/>
      <c r="HJR77" s="332"/>
      <c r="HJS77" s="332"/>
      <c r="HJT77" s="332"/>
      <c r="HJU77" s="332"/>
      <c r="HJV77" s="332"/>
      <c r="HJW77" s="332"/>
      <c r="HJX77" s="332"/>
      <c r="HJY77" s="332"/>
      <c r="HJZ77" s="332"/>
      <c r="HKA77" s="332"/>
      <c r="HKB77" s="332"/>
      <c r="HKC77" s="331"/>
      <c r="HKD77" s="332"/>
      <c r="HKE77" s="332"/>
      <c r="HKF77" s="332"/>
      <c r="HKG77" s="332"/>
      <c r="HKH77" s="332"/>
      <c r="HKI77" s="332"/>
      <c r="HKJ77" s="332"/>
      <c r="HKK77" s="332"/>
      <c r="HKL77" s="332"/>
      <c r="HKM77" s="332"/>
      <c r="HKN77" s="332"/>
      <c r="HKO77" s="332"/>
      <c r="HKP77" s="332"/>
      <c r="HKQ77" s="332"/>
      <c r="HKR77" s="332"/>
      <c r="HKS77" s="331"/>
      <c r="HKT77" s="332"/>
      <c r="HKU77" s="332"/>
      <c r="HKV77" s="332"/>
      <c r="HKW77" s="332"/>
      <c r="HKX77" s="332"/>
      <c r="HKY77" s="332"/>
      <c r="HKZ77" s="332"/>
      <c r="HLA77" s="332"/>
      <c r="HLB77" s="332"/>
      <c r="HLC77" s="332"/>
      <c r="HLD77" s="332"/>
      <c r="HLE77" s="332"/>
      <c r="HLF77" s="332"/>
      <c r="HLG77" s="332"/>
      <c r="HLH77" s="332"/>
      <c r="HLI77" s="331"/>
      <c r="HLJ77" s="332"/>
      <c r="HLK77" s="332"/>
      <c r="HLL77" s="332"/>
      <c r="HLM77" s="332"/>
      <c r="HLN77" s="332"/>
      <c r="HLO77" s="332"/>
      <c r="HLP77" s="332"/>
      <c r="HLQ77" s="332"/>
      <c r="HLR77" s="332"/>
      <c r="HLS77" s="332"/>
      <c r="HLT77" s="332"/>
      <c r="HLU77" s="332"/>
      <c r="HLV77" s="332"/>
      <c r="HLW77" s="332"/>
      <c r="HLX77" s="332"/>
      <c r="HLY77" s="331"/>
      <c r="HLZ77" s="332"/>
      <c r="HMA77" s="332"/>
      <c r="HMB77" s="332"/>
      <c r="HMC77" s="332"/>
      <c r="HMD77" s="332"/>
      <c r="HME77" s="332"/>
      <c r="HMF77" s="332"/>
      <c r="HMG77" s="332"/>
      <c r="HMH77" s="332"/>
      <c r="HMI77" s="332"/>
      <c r="HMJ77" s="332"/>
      <c r="HMK77" s="332"/>
      <c r="HML77" s="332"/>
      <c r="HMM77" s="332"/>
      <c r="HMN77" s="332"/>
      <c r="HMO77" s="331"/>
      <c r="HMP77" s="332"/>
      <c r="HMQ77" s="332"/>
      <c r="HMR77" s="332"/>
      <c r="HMS77" s="332"/>
      <c r="HMT77" s="332"/>
      <c r="HMU77" s="332"/>
      <c r="HMV77" s="332"/>
      <c r="HMW77" s="332"/>
      <c r="HMX77" s="332"/>
      <c r="HMY77" s="332"/>
      <c r="HMZ77" s="332"/>
      <c r="HNA77" s="332"/>
      <c r="HNB77" s="332"/>
      <c r="HNC77" s="332"/>
      <c r="HND77" s="332"/>
      <c r="HNE77" s="331"/>
      <c r="HNF77" s="332"/>
      <c r="HNG77" s="332"/>
      <c r="HNH77" s="332"/>
      <c r="HNI77" s="332"/>
      <c r="HNJ77" s="332"/>
      <c r="HNK77" s="332"/>
      <c r="HNL77" s="332"/>
      <c r="HNM77" s="332"/>
      <c r="HNN77" s="332"/>
      <c r="HNO77" s="332"/>
      <c r="HNP77" s="332"/>
      <c r="HNQ77" s="332"/>
      <c r="HNR77" s="332"/>
      <c r="HNS77" s="332"/>
      <c r="HNT77" s="332"/>
      <c r="HNU77" s="331"/>
      <c r="HNV77" s="332"/>
      <c r="HNW77" s="332"/>
      <c r="HNX77" s="332"/>
      <c r="HNY77" s="332"/>
      <c r="HNZ77" s="332"/>
      <c r="HOA77" s="332"/>
      <c r="HOB77" s="332"/>
      <c r="HOC77" s="332"/>
      <c r="HOD77" s="332"/>
      <c r="HOE77" s="332"/>
      <c r="HOF77" s="332"/>
      <c r="HOG77" s="332"/>
      <c r="HOH77" s="332"/>
      <c r="HOI77" s="332"/>
      <c r="HOJ77" s="332"/>
      <c r="HOK77" s="331"/>
      <c r="HOL77" s="332"/>
      <c r="HOM77" s="332"/>
      <c r="HON77" s="332"/>
      <c r="HOO77" s="332"/>
      <c r="HOP77" s="332"/>
      <c r="HOQ77" s="332"/>
      <c r="HOR77" s="332"/>
      <c r="HOS77" s="332"/>
      <c r="HOT77" s="332"/>
      <c r="HOU77" s="332"/>
      <c r="HOV77" s="332"/>
      <c r="HOW77" s="332"/>
      <c r="HOX77" s="332"/>
      <c r="HOY77" s="332"/>
      <c r="HOZ77" s="332"/>
      <c r="HPA77" s="331"/>
      <c r="HPB77" s="332"/>
      <c r="HPC77" s="332"/>
      <c r="HPD77" s="332"/>
      <c r="HPE77" s="332"/>
      <c r="HPF77" s="332"/>
      <c r="HPG77" s="332"/>
      <c r="HPH77" s="332"/>
      <c r="HPI77" s="332"/>
      <c r="HPJ77" s="332"/>
      <c r="HPK77" s="332"/>
      <c r="HPL77" s="332"/>
      <c r="HPM77" s="332"/>
      <c r="HPN77" s="332"/>
      <c r="HPO77" s="332"/>
      <c r="HPP77" s="332"/>
      <c r="HPQ77" s="331"/>
      <c r="HPR77" s="332"/>
      <c r="HPS77" s="332"/>
      <c r="HPT77" s="332"/>
      <c r="HPU77" s="332"/>
      <c r="HPV77" s="332"/>
      <c r="HPW77" s="332"/>
      <c r="HPX77" s="332"/>
      <c r="HPY77" s="332"/>
      <c r="HPZ77" s="332"/>
      <c r="HQA77" s="332"/>
      <c r="HQB77" s="332"/>
      <c r="HQC77" s="332"/>
      <c r="HQD77" s="332"/>
      <c r="HQE77" s="332"/>
      <c r="HQF77" s="332"/>
      <c r="HQG77" s="331"/>
      <c r="HQH77" s="332"/>
      <c r="HQI77" s="332"/>
      <c r="HQJ77" s="332"/>
      <c r="HQK77" s="332"/>
      <c r="HQL77" s="332"/>
      <c r="HQM77" s="332"/>
      <c r="HQN77" s="332"/>
      <c r="HQO77" s="332"/>
      <c r="HQP77" s="332"/>
      <c r="HQQ77" s="332"/>
      <c r="HQR77" s="332"/>
      <c r="HQS77" s="332"/>
      <c r="HQT77" s="332"/>
      <c r="HQU77" s="332"/>
      <c r="HQV77" s="332"/>
      <c r="HQW77" s="331"/>
      <c r="HQX77" s="332"/>
      <c r="HQY77" s="332"/>
      <c r="HQZ77" s="332"/>
      <c r="HRA77" s="332"/>
      <c r="HRB77" s="332"/>
      <c r="HRC77" s="332"/>
      <c r="HRD77" s="332"/>
      <c r="HRE77" s="332"/>
      <c r="HRF77" s="332"/>
      <c r="HRG77" s="332"/>
      <c r="HRH77" s="332"/>
      <c r="HRI77" s="332"/>
      <c r="HRJ77" s="332"/>
      <c r="HRK77" s="332"/>
      <c r="HRL77" s="332"/>
      <c r="HRM77" s="331"/>
      <c r="HRN77" s="332"/>
      <c r="HRO77" s="332"/>
      <c r="HRP77" s="332"/>
      <c r="HRQ77" s="332"/>
      <c r="HRR77" s="332"/>
      <c r="HRS77" s="332"/>
      <c r="HRT77" s="332"/>
      <c r="HRU77" s="332"/>
      <c r="HRV77" s="332"/>
      <c r="HRW77" s="332"/>
      <c r="HRX77" s="332"/>
      <c r="HRY77" s="332"/>
      <c r="HRZ77" s="332"/>
      <c r="HSA77" s="332"/>
      <c r="HSB77" s="332"/>
      <c r="HSC77" s="331"/>
      <c r="HSD77" s="332"/>
      <c r="HSE77" s="332"/>
      <c r="HSF77" s="332"/>
      <c r="HSG77" s="332"/>
      <c r="HSH77" s="332"/>
      <c r="HSI77" s="332"/>
      <c r="HSJ77" s="332"/>
      <c r="HSK77" s="332"/>
      <c r="HSL77" s="332"/>
      <c r="HSM77" s="332"/>
      <c r="HSN77" s="332"/>
      <c r="HSO77" s="332"/>
      <c r="HSP77" s="332"/>
      <c r="HSQ77" s="332"/>
      <c r="HSR77" s="332"/>
      <c r="HSS77" s="331"/>
      <c r="HST77" s="332"/>
      <c r="HSU77" s="332"/>
      <c r="HSV77" s="332"/>
      <c r="HSW77" s="332"/>
      <c r="HSX77" s="332"/>
      <c r="HSY77" s="332"/>
      <c r="HSZ77" s="332"/>
      <c r="HTA77" s="332"/>
      <c r="HTB77" s="332"/>
      <c r="HTC77" s="332"/>
      <c r="HTD77" s="332"/>
      <c r="HTE77" s="332"/>
      <c r="HTF77" s="332"/>
      <c r="HTG77" s="332"/>
      <c r="HTH77" s="332"/>
      <c r="HTI77" s="331"/>
      <c r="HTJ77" s="332"/>
      <c r="HTK77" s="332"/>
      <c r="HTL77" s="332"/>
      <c r="HTM77" s="332"/>
      <c r="HTN77" s="332"/>
      <c r="HTO77" s="332"/>
      <c r="HTP77" s="332"/>
      <c r="HTQ77" s="332"/>
      <c r="HTR77" s="332"/>
      <c r="HTS77" s="332"/>
      <c r="HTT77" s="332"/>
      <c r="HTU77" s="332"/>
      <c r="HTV77" s="332"/>
      <c r="HTW77" s="332"/>
      <c r="HTX77" s="332"/>
      <c r="HTY77" s="331"/>
      <c r="HTZ77" s="332"/>
      <c r="HUA77" s="332"/>
      <c r="HUB77" s="332"/>
      <c r="HUC77" s="332"/>
      <c r="HUD77" s="332"/>
      <c r="HUE77" s="332"/>
      <c r="HUF77" s="332"/>
      <c r="HUG77" s="332"/>
      <c r="HUH77" s="332"/>
      <c r="HUI77" s="332"/>
      <c r="HUJ77" s="332"/>
      <c r="HUK77" s="332"/>
      <c r="HUL77" s="332"/>
      <c r="HUM77" s="332"/>
      <c r="HUN77" s="332"/>
      <c r="HUO77" s="331"/>
      <c r="HUP77" s="332"/>
      <c r="HUQ77" s="332"/>
      <c r="HUR77" s="332"/>
      <c r="HUS77" s="332"/>
      <c r="HUT77" s="332"/>
      <c r="HUU77" s="332"/>
      <c r="HUV77" s="332"/>
      <c r="HUW77" s="332"/>
      <c r="HUX77" s="332"/>
      <c r="HUY77" s="332"/>
      <c r="HUZ77" s="332"/>
      <c r="HVA77" s="332"/>
      <c r="HVB77" s="332"/>
      <c r="HVC77" s="332"/>
      <c r="HVD77" s="332"/>
      <c r="HVE77" s="331"/>
      <c r="HVF77" s="332"/>
      <c r="HVG77" s="332"/>
      <c r="HVH77" s="332"/>
      <c r="HVI77" s="332"/>
      <c r="HVJ77" s="332"/>
      <c r="HVK77" s="332"/>
      <c r="HVL77" s="332"/>
      <c r="HVM77" s="332"/>
      <c r="HVN77" s="332"/>
      <c r="HVO77" s="332"/>
      <c r="HVP77" s="332"/>
      <c r="HVQ77" s="332"/>
      <c r="HVR77" s="332"/>
      <c r="HVS77" s="332"/>
      <c r="HVT77" s="332"/>
      <c r="HVU77" s="331"/>
      <c r="HVV77" s="332"/>
      <c r="HVW77" s="332"/>
      <c r="HVX77" s="332"/>
      <c r="HVY77" s="332"/>
      <c r="HVZ77" s="332"/>
      <c r="HWA77" s="332"/>
      <c r="HWB77" s="332"/>
      <c r="HWC77" s="332"/>
      <c r="HWD77" s="332"/>
      <c r="HWE77" s="332"/>
      <c r="HWF77" s="332"/>
      <c r="HWG77" s="332"/>
      <c r="HWH77" s="332"/>
      <c r="HWI77" s="332"/>
      <c r="HWJ77" s="332"/>
      <c r="HWK77" s="331"/>
      <c r="HWL77" s="332"/>
      <c r="HWM77" s="332"/>
      <c r="HWN77" s="332"/>
      <c r="HWO77" s="332"/>
      <c r="HWP77" s="332"/>
      <c r="HWQ77" s="332"/>
      <c r="HWR77" s="332"/>
      <c r="HWS77" s="332"/>
      <c r="HWT77" s="332"/>
      <c r="HWU77" s="332"/>
      <c r="HWV77" s="332"/>
      <c r="HWW77" s="332"/>
      <c r="HWX77" s="332"/>
      <c r="HWY77" s="332"/>
      <c r="HWZ77" s="332"/>
      <c r="HXA77" s="331"/>
      <c r="HXB77" s="332"/>
      <c r="HXC77" s="332"/>
      <c r="HXD77" s="332"/>
      <c r="HXE77" s="332"/>
      <c r="HXF77" s="332"/>
      <c r="HXG77" s="332"/>
      <c r="HXH77" s="332"/>
      <c r="HXI77" s="332"/>
      <c r="HXJ77" s="332"/>
      <c r="HXK77" s="332"/>
      <c r="HXL77" s="332"/>
      <c r="HXM77" s="332"/>
      <c r="HXN77" s="332"/>
      <c r="HXO77" s="332"/>
      <c r="HXP77" s="332"/>
      <c r="HXQ77" s="331"/>
      <c r="HXR77" s="332"/>
      <c r="HXS77" s="332"/>
      <c r="HXT77" s="332"/>
      <c r="HXU77" s="332"/>
      <c r="HXV77" s="332"/>
      <c r="HXW77" s="332"/>
      <c r="HXX77" s="332"/>
      <c r="HXY77" s="332"/>
      <c r="HXZ77" s="332"/>
      <c r="HYA77" s="332"/>
      <c r="HYB77" s="332"/>
      <c r="HYC77" s="332"/>
      <c r="HYD77" s="332"/>
      <c r="HYE77" s="332"/>
      <c r="HYF77" s="332"/>
      <c r="HYG77" s="331"/>
      <c r="HYH77" s="332"/>
      <c r="HYI77" s="332"/>
      <c r="HYJ77" s="332"/>
      <c r="HYK77" s="332"/>
      <c r="HYL77" s="332"/>
      <c r="HYM77" s="332"/>
      <c r="HYN77" s="332"/>
      <c r="HYO77" s="332"/>
      <c r="HYP77" s="332"/>
      <c r="HYQ77" s="332"/>
      <c r="HYR77" s="332"/>
      <c r="HYS77" s="332"/>
      <c r="HYT77" s="332"/>
      <c r="HYU77" s="332"/>
      <c r="HYV77" s="332"/>
      <c r="HYW77" s="331"/>
      <c r="HYX77" s="332"/>
      <c r="HYY77" s="332"/>
      <c r="HYZ77" s="332"/>
      <c r="HZA77" s="332"/>
      <c r="HZB77" s="332"/>
      <c r="HZC77" s="332"/>
      <c r="HZD77" s="332"/>
      <c r="HZE77" s="332"/>
      <c r="HZF77" s="332"/>
      <c r="HZG77" s="332"/>
      <c r="HZH77" s="332"/>
      <c r="HZI77" s="332"/>
      <c r="HZJ77" s="332"/>
      <c r="HZK77" s="332"/>
      <c r="HZL77" s="332"/>
      <c r="HZM77" s="331"/>
      <c r="HZN77" s="332"/>
      <c r="HZO77" s="332"/>
      <c r="HZP77" s="332"/>
      <c r="HZQ77" s="332"/>
      <c r="HZR77" s="332"/>
      <c r="HZS77" s="332"/>
      <c r="HZT77" s="332"/>
      <c r="HZU77" s="332"/>
      <c r="HZV77" s="332"/>
      <c r="HZW77" s="332"/>
      <c r="HZX77" s="332"/>
      <c r="HZY77" s="332"/>
      <c r="HZZ77" s="332"/>
      <c r="IAA77" s="332"/>
      <c r="IAB77" s="332"/>
      <c r="IAC77" s="331"/>
      <c r="IAD77" s="332"/>
      <c r="IAE77" s="332"/>
      <c r="IAF77" s="332"/>
      <c r="IAG77" s="332"/>
      <c r="IAH77" s="332"/>
      <c r="IAI77" s="332"/>
      <c r="IAJ77" s="332"/>
      <c r="IAK77" s="332"/>
      <c r="IAL77" s="332"/>
      <c r="IAM77" s="332"/>
      <c r="IAN77" s="332"/>
      <c r="IAO77" s="332"/>
      <c r="IAP77" s="332"/>
      <c r="IAQ77" s="332"/>
      <c r="IAR77" s="332"/>
      <c r="IAS77" s="331"/>
      <c r="IAT77" s="332"/>
      <c r="IAU77" s="332"/>
      <c r="IAV77" s="332"/>
      <c r="IAW77" s="332"/>
      <c r="IAX77" s="332"/>
      <c r="IAY77" s="332"/>
      <c r="IAZ77" s="332"/>
      <c r="IBA77" s="332"/>
      <c r="IBB77" s="332"/>
      <c r="IBC77" s="332"/>
      <c r="IBD77" s="332"/>
      <c r="IBE77" s="332"/>
      <c r="IBF77" s="332"/>
      <c r="IBG77" s="332"/>
      <c r="IBH77" s="332"/>
      <c r="IBI77" s="331"/>
      <c r="IBJ77" s="332"/>
      <c r="IBK77" s="332"/>
      <c r="IBL77" s="332"/>
      <c r="IBM77" s="332"/>
      <c r="IBN77" s="332"/>
      <c r="IBO77" s="332"/>
      <c r="IBP77" s="332"/>
      <c r="IBQ77" s="332"/>
      <c r="IBR77" s="332"/>
      <c r="IBS77" s="332"/>
      <c r="IBT77" s="332"/>
      <c r="IBU77" s="332"/>
      <c r="IBV77" s="332"/>
      <c r="IBW77" s="332"/>
      <c r="IBX77" s="332"/>
      <c r="IBY77" s="331"/>
      <c r="IBZ77" s="332"/>
      <c r="ICA77" s="332"/>
      <c r="ICB77" s="332"/>
      <c r="ICC77" s="332"/>
      <c r="ICD77" s="332"/>
      <c r="ICE77" s="332"/>
      <c r="ICF77" s="332"/>
      <c r="ICG77" s="332"/>
      <c r="ICH77" s="332"/>
      <c r="ICI77" s="332"/>
      <c r="ICJ77" s="332"/>
      <c r="ICK77" s="332"/>
      <c r="ICL77" s="332"/>
      <c r="ICM77" s="332"/>
      <c r="ICN77" s="332"/>
      <c r="ICO77" s="331"/>
      <c r="ICP77" s="332"/>
      <c r="ICQ77" s="332"/>
      <c r="ICR77" s="332"/>
      <c r="ICS77" s="332"/>
      <c r="ICT77" s="332"/>
      <c r="ICU77" s="332"/>
      <c r="ICV77" s="332"/>
      <c r="ICW77" s="332"/>
      <c r="ICX77" s="332"/>
      <c r="ICY77" s="332"/>
      <c r="ICZ77" s="332"/>
      <c r="IDA77" s="332"/>
      <c r="IDB77" s="332"/>
      <c r="IDC77" s="332"/>
      <c r="IDD77" s="332"/>
      <c r="IDE77" s="331"/>
      <c r="IDF77" s="332"/>
      <c r="IDG77" s="332"/>
      <c r="IDH77" s="332"/>
      <c r="IDI77" s="332"/>
      <c r="IDJ77" s="332"/>
      <c r="IDK77" s="332"/>
      <c r="IDL77" s="332"/>
      <c r="IDM77" s="332"/>
      <c r="IDN77" s="332"/>
      <c r="IDO77" s="332"/>
      <c r="IDP77" s="332"/>
      <c r="IDQ77" s="332"/>
      <c r="IDR77" s="332"/>
      <c r="IDS77" s="332"/>
      <c r="IDT77" s="332"/>
      <c r="IDU77" s="331"/>
      <c r="IDV77" s="332"/>
      <c r="IDW77" s="332"/>
      <c r="IDX77" s="332"/>
      <c r="IDY77" s="332"/>
      <c r="IDZ77" s="332"/>
      <c r="IEA77" s="332"/>
      <c r="IEB77" s="332"/>
      <c r="IEC77" s="332"/>
      <c r="IED77" s="332"/>
      <c r="IEE77" s="332"/>
      <c r="IEF77" s="332"/>
      <c r="IEG77" s="332"/>
      <c r="IEH77" s="332"/>
      <c r="IEI77" s="332"/>
      <c r="IEJ77" s="332"/>
      <c r="IEK77" s="331"/>
      <c r="IEL77" s="332"/>
      <c r="IEM77" s="332"/>
      <c r="IEN77" s="332"/>
      <c r="IEO77" s="332"/>
      <c r="IEP77" s="332"/>
      <c r="IEQ77" s="332"/>
      <c r="IER77" s="332"/>
      <c r="IES77" s="332"/>
      <c r="IET77" s="332"/>
      <c r="IEU77" s="332"/>
      <c r="IEV77" s="332"/>
      <c r="IEW77" s="332"/>
      <c r="IEX77" s="332"/>
      <c r="IEY77" s="332"/>
      <c r="IEZ77" s="332"/>
      <c r="IFA77" s="331"/>
      <c r="IFB77" s="332"/>
      <c r="IFC77" s="332"/>
      <c r="IFD77" s="332"/>
      <c r="IFE77" s="332"/>
      <c r="IFF77" s="332"/>
      <c r="IFG77" s="332"/>
      <c r="IFH77" s="332"/>
      <c r="IFI77" s="332"/>
      <c r="IFJ77" s="332"/>
      <c r="IFK77" s="332"/>
      <c r="IFL77" s="332"/>
      <c r="IFM77" s="332"/>
      <c r="IFN77" s="332"/>
      <c r="IFO77" s="332"/>
      <c r="IFP77" s="332"/>
      <c r="IFQ77" s="331"/>
      <c r="IFR77" s="332"/>
      <c r="IFS77" s="332"/>
      <c r="IFT77" s="332"/>
      <c r="IFU77" s="332"/>
      <c r="IFV77" s="332"/>
      <c r="IFW77" s="332"/>
      <c r="IFX77" s="332"/>
      <c r="IFY77" s="332"/>
      <c r="IFZ77" s="332"/>
      <c r="IGA77" s="332"/>
      <c r="IGB77" s="332"/>
      <c r="IGC77" s="332"/>
      <c r="IGD77" s="332"/>
      <c r="IGE77" s="332"/>
      <c r="IGF77" s="332"/>
      <c r="IGG77" s="331"/>
      <c r="IGH77" s="332"/>
      <c r="IGI77" s="332"/>
      <c r="IGJ77" s="332"/>
      <c r="IGK77" s="332"/>
      <c r="IGL77" s="332"/>
      <c r="IGM77" s="332"/>
      <c r="IGN77" s="332"/>
      <c r="IGO77" s="332"/>
      <c r="IGP77" s="332"/>
      <c r="IGQ77" s="332"/>
      <c r="IGR77" s="332"/>
      <c r="IGS77" s="332"/>
      <c r="IGT77" s="332"/>
      <c r="IGU77" s="332"/>
      <c r="IGV77" s="332"/>
      <c r="IGW77" s="331"/>
      <c r="IGX77" s="332"/>
      <c r="IGY77" s="332"/>
      <c r="IGZ77" s="332"/>
      <c r="IHA77" s="332"/>
      <c r="IHB77" s="332"/>
      <c r="IHC77" s="332"/>
      <c r="IHD77" s="332"/>
      <c r="IHE77" s="332"/>
      <c r="IHF77" s="332"/>
      <c r="IHG77" s="332"/>
      <c r="IHH77" s="332"/>
      <c r="IHI77" s="332"/>
      <c r="IHJ77" s="332"/>
      <c r="IHK77" s="332"/>
      <c r="IHL77" s="332"/>
      <c r="IHM77" s="331"/>
      <c r="IHN77" s="332"/>
      <c r="IHO77" s="332"/>
      <c r="IHP77" s="332"/>
      <c r="IHQ77" s="332"/>
      <c r="IHR77" s="332"/>
      <c r="IHS77" s="332"/>
      <c r="IHT77" s="332"/>
      <c r="IHU77" s="332"/>
      <c r="IHV77" s="332"/>
      <c r="IHW77" s="332"/>
      <c r="IHX77" s="332"/>
      <c r="IHY77" s="332"/>
      <c r="IHZ77" s="332"/>
      <c r="IIA77" s="332"/>
      <c r="IIB77" s="332"/>
      <c r="IIC77" s="331"/>
      <c r="IID77" s="332"/>
      <c r="IIE77" s="332"/>
      <c r="IIF77" s="332"/>
      <c r="IIG77" s="332"/>
      <c r="IIH77" s="332"/>
      <c r="III77" s="332"/>
      <c r="IIJ77" s="332"/>
      <c r="IIK77" s="332"/>
      <c r="IIL77" s="332"/>
      <c r="IIM77" s="332"/>
      <c r="IIN77" s="332"/>
      <c r="IIO77" s="332"/>
      <c r="IIP77" s="332"/>
      <c r="IIQ77" s="332"/>
      <c r="IIR77" s="332"/>
      <c r="IIS77" s="331"/>
      <c r="IIT77" s="332"/>
      <c r="IIU77" s="332"/>
      <c r="IIV77" s="332"/>
      <c r="IIW77" s="332"/>
      <c r="IIX77" s="332"/>
      <c r="IIY77" s="332"/>
      <c r="IIZ77" s="332"/>
      <c r="IJA77" s="332"/>
      <c r="IJB77" s="332"/>
      <c r="IJC77" s="332"/>
      <c r="IJD77" s="332"/>
      <c r="IJE77" s="332"/>
      <c r="IJF77" s="332"/>
      <c r="IJG77" s="332"/>
      <c r="IJH77" s="332"/>
      <c r="IJI77" s="331"/>
      <c r="IJJ77" s="332"/>
      <c r="IJK77" s="332"/>
      <c r="IJL77" s="332"/>
      <c r="IJM77" s="332"/>
      <c r="IJN77" s="332"/>
      <c r="IJO77" s="332"/>
      <c r="IJP77" s="332"/>
      <c r="IJQ77" s="332"/>
      <c r="IJR77" s="332"/>
      <c r="IJS77" s="332"/>
      <c r="IJT77" s="332"/>
      <c r="IJU77" s="332"/>
      <c r="IJV77" s="332"/>
      <c r="IJW77" s="332"/>
      <c r="IJX77" s="332"/>
      <c r="IJY77" s="331"/>
      <c r="IJZ77" s="332"/>
      <c r="IKA77" s="332"/>
      <c r="IKB77" s="332"/>
      <c r="IKC77" s="332"/>
      <c r="IKD77" s="332"/>
      <c r="IKE77" s="332"/>
      <c r="IKF77" s="332"/>
      <c r="IKG77" s="332"/>
      <c r="IKH77" s="332"/>
      <c r="IKI77" s="332"/>
      <c r="IKJ77" s="332"/>
      <c r="IKK77" s="332"/>
      <c r="IKL77" s="332"/>
      <c r="IKM77" s="332"/>
      <c r="IKN77" s="332"/>
      <c r="IKO77" s="331"/>
      <c r="IKP77" s="332"/>
      <c r="IKQ77" s="332"/>
      <c r="IKR77" s="332"/>
      <c r="IKS77" s="332"/>
      <c r="IKT77" s="332"/>
      <c r="IKU77" s="332"/>
      <c r="IKV77" s="332"/>
      <c r="IKW77" s="332"/>
      <c r="IKX77" s="332"/>
      <c r="IKY77" s="332"/>
      <c r="IKZ77" s="332"/>
      <c r="ILA77" s="332"/>
      <c r="ILB77" s="332"/>
      <c r="ILC77" s="332"/>
      <c r="ILD77" s="332"/>
      <c r="ILE77" s="331"/>
      <c r="ILF77" s="332"/>
      <c r="ILG77" s="332"/>
      <c r="ILH77" s="332"/>
      <c r="ILI77" s="332"/>
      <c r="ILJ77" s="332"/>
      <c r="ILK77" s="332"/>
      <c r="ILL77" s="332"/>
      <c r="ILM77" s="332"/>
      <c r="ILN77" s="332"/>
      <c r="ILO77" s="332"/>
      <c r="ILP77" s="332"/>
      <c r="ILQ77" s="332"/>
      <c r="ILR77" s="332"/>
      <c r="ILS77" s="332"/>
      <c r="ILT77" s="332"/>
      <c r="ILU77" s="331"/>
      <c r="ILV77" s="332"/>
      <c r="ILW77" s="332"/>
      <c r="ILX77" s="332"/>
      <c r="ILY77" s="332"/>
      <c r="ILZ77" s="332"/>
      <c r="IMA77" s="332"/>
      <c r="IMB77" s="332"/>
      <c r="IMC77" s="332"/>
      <c r="IMD77" s="332"/>
      <c r="IME77" s="332"/>
      <c r="IMF77" s="332"/>
      <c r="IMG77" s="332"/>
      <c r="IMH77" s="332"/>
      <c r="IMI77" s="332"/>
      <c r="IMJ77" s="332"/>
      <c r="IMK77" s="331"/>
      <c r="IML77" s="332"/>
      <c r="IMM77" s="332"/>
      <c r="IMN77" s="332"/>
      <c r="IMO77" s="332"/>
      <c r="IMP77" s="332"/>
      <c r="IMQ77" s="332"/>
      <c r="IMR77" s="332"/>
      <c r="IMS77" s="332"/>
      <c r="IMT77" s="332"/>
      <c r="IMU77" s="332"/>
      <c r="IMV77" s="332"/>
      <c r="IMW77" s="332"/>
      <c r="IMX77" s="332"/>
      <c r="IMY77" s="332"/>
      <c r="IMZ77" s="332"/>
      <c r="INA77" s="331"/>
      <c r="INB77" s="332"/>
      <c r="INC77" s="332"/>
      <c r="IND77" s="332"/>
      <c r="INE77" s="332"/>
      <c r="INF77" s="332"/>
      <c r="ING77" s="332"/>
      <c r="INH77" s="332"/>
      <c r="INI77" s="332"/>
      <c r="INJ77" s="332"/>
      <c r="INK77" s="332"/>
      <c r="INL77" s="332"/>
      <c r="INM77" s="332"/>
      <c r="INN77" s="332"/>
      <c r="INO77" s="332"/>
      <c r="INP77" s="332"/>
      <c r="INQ77" s="331"/>
      <c r="INR77" s="332"/>
      <c r="INS77" s="332"/>
      <c r="INT77" s="332"/>
      <c r="INU77" s="332"/>
      <c r="INV77" s="332"/>
      <c r="INW77" s="332"/>
      <c r="INX77" s="332"/>
      <c r="INY77" s="332"/>
      <c r="INZ77" s="332"/>
      <c r="IOA77" s="332"/>
      <c r="IOB77" s="332"/>
      <c r="IOC77" s="332"/>
      <c r="IOD77" s="332"/>
      <c r="IOE77" s="332"/>
      <c r="IOF77" s="332"/>
      <c r="IOG77" s="331"/>
      <c r="IOH77" s="332"/>
      <c r="IOI77" s="332"/>
      <c r="IOJ77" s="332"/>
      <c r="IOK77" s="332"/>
      <c r="IOL77" s="332"/>
      <c r="IOM77" s="332"/>
      <c r="ION77" s="332"/>
      <c r="IOO77" s="332"/>
      <c r="IOP77" s="332"/>
      <c r="IOQ77" s="332"/>
      <c r="IOR77" s="332"/>
      <c r="IOS77" s="332"/>
      <c r="IOT77" s="332"/>
      <c r="IOU77" s="332"/>
      <c r="IOV77" s="332"/>
      <c r="IOW77" s="331"/>
      <c r="IOX77" s="332"/>
      <c r="IOY77" s="332"/>
      <c r="IOZ77" s="332"/>
      <c r="IPA77" s="332"/>
      <c r="IPB77" s="332"/>
      <c r="IPC77" s="332"/>
      <c r="IPD77" s="332"/>
      <c r="IPE77" s="332"/>
      <c r="IPF77" s="332"/>
      <c r="IPG77" s="332"/>
      <c r="IPH77" s="332"/>
      <c r="IPI77" s="332"/>
      <c r="IPJ77" s="332"/>
      <c r="IPK77" s="332"/>
      <c r="IPL77" s="332"/>
      <c r="IPM77" s="331"/>
      <c r="IPN77" s="332"/>
      <c r="IPO77" s="332"/>
      <c r="IPP77" s="332"/>
      <c r="IPQ77" s="332"/>
      <c r="IPR77" s="332"/>
      <c r="IPS77" s="332"/>
      <c r="IPT77" s="332"/>
      <c r="IPU77" s="332"/>
      <c r="IPV77" s="332"/>
      <c r="IPW77" s="332"/>
      <c r="IPX77" s="332"/>
      <c r="IPY77" s="332"/>
      <c r="IPZ77" s="332"/>
      <c r="IQA77" s="332"/>
      <c r="IQB77" s="332"/>
      <c r="IQC77" s="331"/>
      <c r="IQD77" s="332"/>
      <c r="IQE77" s="332"/>
      <c r="IQF77" s="332"/>
      <c r="IQG77" s="332"/>
      <c r="IQH77" s="332"/>
      <c r="IQI77" s="332"/>
      <c r="IQJ77" s="332"/>
      <c r="IQK77" s="332"/>
      <c r="IQL77" s="332"/>
      <c r="IQM77" s="332"/>
      <c r="IQN77" s="332"/>
      <c r="IQO77" s="332"/>
      <c r="IQP77" s="332"/>
      <c r="IQQ77" s="332"/>
      <c r="IQR77" s="332"/>
      <c r="IQS77" s="331"/>
      <c r="IQT77" s="332"/>
      <c r="IQU77" s="332"/>
      <c r="IQV77" s="332"/>
      <c r="IQW77" s="332"/>
      <c r="IQX77" s="332"/>
      <c r="IQY77" s="332"/>
      <c r="IQZ77" s="332"/>
      <c r="IRA77" s="332"/>
      <c r="IRB77" s="332"/>
      <c r="IRC77" s="332"/>
      <c r="IRD77" s="332"/>
      <c r="IRE77" s="332"/>
      <c r="IRF77" s="332"/>
      <c r="IRG77" s="332"/>
      <c r="IRH77" s="332"/>
      <c r="IRI77" s="331"/>
      <c r="IRJ77" s="332"/>
      <c r="IRK77" s="332"/>
      <c r="IRL77" s="332"/>
      <c r="IRM77" s="332"/>
      <c r="IRN77" s="332"/>
      <c r="IRO77" s="332"/>
      <c r="IRP77" s="332"/>
      <c r="IRQ77" s="332"/>
      <c r="IRR77" s="332"/>
      <c r="IRS77" s="332"/>
      <c r="IRT77" s="332"/>
      <c r="IRU77" s="332"/>
      <c r="IRV77" s="332"/>
      <c r="IRW77" s="332"/>
      <c r="IRX77" s="332"/>
      <c r="IRY77" s="331"/>
      <c r="IRZ77" s="332"/>
      <c r="ISA77" s="332"/>
      <c r="ISB77" s="332"/>
      <c r="ISC77" s="332"/>
      <c r="ISD77" s="332"/>
      <c r="ISE77" s="332"/>
      <c r="ISF77" s="332"/>
      <c r="ISG77" s="332"/>
      <c r="ISH77" s="332"/>
      <c r="ISI77" s="332"/>
      <c r="ISJ77" s="332"/>
      <c r="ISK77" s="332"/>
      <c r="ISL77" s="332"/>
      <c r="ISM77" s="332"/>
      <c r="ISN77" s="332"/>
      <c r="ISO77" s="331"/>
      <c r="ISP77" s="332"/>
      <c r="ISQ77" s="332"/>
      <c r="ISR77" s="332"/>
      <c r="ISS77" s="332"/>
      <c r="IST77" s="332"/>
      <c r="ISU77" s="332"/>
      <c r="ISV77" s="332"/>
      <c r="ISW77" s="332"/>
      <c r="ISX77" s="332"/>
      <c r="ISY77" s="332"/>
      <c r="ISZ77" s="332"/>
      <c r="ITA77" s="332"/>
      <c r="ITB77" s="332"/>
      <c r="ITC77" s="332"/>
      <c r="ITD77" s="332"/>
      <c r="ITE77" s="331"/>
      <c r="ITF77" s="332"/>
      <c r="ITG77" s="332"/>
      <c r="ITH77" s="332"/>
      <c r="ITI77" s="332"/>
      <c r="ITJ77" s="332"/>
      <c r="ITK77" s="332"/>
      <c r="ITL77" s="332"/>
      <c r="ITM77" s="332"/>
      <c r="ITN77" s="332"/>
      <c r="ITO77" s="332"/>
      <c r="ITP77" s="332"/>
      <c r="ITQ77" s="332"/>
      <c r="ITR77" s="332"/>
      <c r="ITS77" s="332"/>
      <c r="ITT77" s="332"/>
      <c r="ITU77" s="331"/>
      <c r="ITV77" s="332"/>
      <c r="ITW77" s="332"/>
      <c r="ITX77" s="332"/>
      <c r="ITY77" s="332"/>
      <c r="ITZ77" s="332"/>
      <c r="IUA77" s="332"/>
      <c r="IUB77" s="332"/>
      <c r="IUC77" s="332"/>
      <c r="IUD77" s="332"/>
      <c r="IUE77" s="332"/>
      <c r="IUF77" s="332"/>
      <c r="IUG77" s="332"/>
      <c r="IUH77" s="332"/>
      <c r="IUI77" s="332"/>
      <c r="IUJ77" s="332"/>
      <c r="IUK77" s="331"/>
      <c r="IUL77" s="332"/>
      <c r="IUM77" s="332"/>
      <c r="IUN77" s="332"/>
      <c r="IUO77" s="332"/>
      <c r="IUP77" s="332"/>
      <c r="IUQ77" s="332"/>
      <c r="IUR77" s="332"/>
      <c r="IUS77" s="332"/>
      <c r="IUT77" s="332"/>
      <c r="IUU77" s="332"/>
      <c r="IUV77" s="332"/>
      <c r="IUW77" s="332"/>
      <c r="IUX77" s="332"/>
      <c r="IUY77" s="332"/>
      <c r="IUZ77" s="332"/>
      <c r="IVA77" s="331"/>
      <c r="IVB77" s="332"/>
      <c r="IVC77" s="332"/>
      <c r="IVD77" s="332"/>
      <c r="IVE77" s="332"/>
      <c r="IVF77" s="332"/>
      <c r="IVG77" s="332"/>
      <c r="IVH77" s="332"/>
      <c r="IVI77" s="332"/>
      <c r="IVJ77" s="332"/>
      <c r="IVK77" s="332"/>
      <c r="IVL77" s="332"/>
      <c r="IVM77" s="332"/>
      <c r="IVN77" s="332"/>
      <c r="IVO77" s="332"/>
      <c r="IVP77" s="332"/>
      <c r="IVQ77" s="331"/>
      <c r="IVR77" s="332"/>
      <c r="IVS77" s="332"/>
      <c r="IVT77" s="332"/>
      <c r="IVU77" s="332"/>
      <c r="IVV77" s="332"/>
      <c r="IVW77" s="332"/>
      <c r="IVX77" s="332"/>
      <c r="IVY77" s="332"/>
      <c r="IVZ77" s="332"/>
      <c r="IWA77" s="332"/>
      <c r="IWB77" s="332"/>
      <c r="IWC77" s="332"/>
      <c r="IWD77" s="332"/>
      <c r="IWE77" s="332"/>
      <c r="IWF77" s="332"/>
      <c r="IWG77" s="331"/>
      <c r="IWH77" s="332"/>
      <c r="IWI77" s="332"/>
      <c r="IWJ77" s="332"/>
      <c r="IWK77" s="332"/>
      <c r="IWL77" s="332"/>
      <c r="IWM77" s="332"/>
      <c r="IWN77" s="332"/>
      <c r="IWO77" s="332"/>
      <c r="IWP77" s="332"/>
      <c r="IWQ77" s="332"/>
      <c r="IWR77" s="332"/>
      <c r="IWS77" s="332"/>
      <c r="IWT77" s="332"/>
      <c r="IWU77" s="332"/>
      <c r="IWV77" s="332"/>
      <c r="IWW77" s="331"/>
      <c r="IWX77" s="332"/>
      <c r="IWY77" s="332"/>
      <c r="IWZ77" s="332"/>
      <c r="IXA77" s="332"/>
      <c r="IXB77" s="332"/>
      <c r="IXC77" s="332"/>
      <c r="IXD77" s="332"/>
      <c r="IXE77" s="332"/>
      <c r="IXF77" s="332"/>
      <c r="IXG77" s="332"/>
      <c r="IXH77" s="332"/>
      <c r="IXI77" s="332"/>
      <c r="IXJ77" s="332"/>
      <c r="IXK77" s="332"/>
      <c r="IXL77" s="332"/>
      <c r="IXM77" s="331"/>
      <c r="IXN77" s="332"/>
      <c r="IXO77" s="332"/>
      <c r="IXP77" s="332"/>
      <c r="IXQ77" s="332"/>
      <c r="IXR77" s="332"/>
      <c r="IXS77" s="332"/>
      <c r="IXT77" s="332"/>
      <c r="IXU77" s="332"/>
      <c r="IXV77" s="332"/>
      <c r="IXW77" s="332"/>
      <c r="IXX77" s="332"/>
      <c r="IXY77" s="332"/>
      <c r="IXZ77" s="332"/>
      <c r="IYA77" s="332"/>
      <c r="IYB77" s="332"/>
      <c r="IYC77" s="331"/>
      <c r="IYD77" s="332"/>
      <c r="IYE77" s="332"/>
      <c r="IYF77" s="332"/>
      <c r="IYG77" s="332"/>
      <c r="IYH77" s="332"/>
      <c r="IYI77" s="332"/>
      <c r="IYJ77" s="332"/>
      <c r="IYK77" s="332"/>
      <c r="IYL77" s="332"/>
      <c r="IYM77" s="332"/>
      <c r="IYN77" s="332"/>
      <c r="IYO77" s="332"/>
      <c r="IYP77" s="332"/>
      <c r="IYQ77" s="332"/>
      <c r="IYR77" s="332"/>
      <c r="IYS77" s="331"/>
      <c r="IYT77" s="332"/>
      <c r="IYU77" s="332"/>
      <c r="IYV77" s="332"/>
      <c r="IYW77" s="332"/>
      <c r="IYX77" s="332"/>
      <c r="IYY77" s="332"/>
      <c r="IYZ77" s="332"/>
      <c r="IZA77" s="332"/>
      <c r="IZB77" s="332"/>
      <c r="IZC77" s="332"/>
      <c r="IZD77" s="332"/>
      <c r="IZE77" s="332"/>
      <c r="IZF77" s="332"/>
      <c r="IZG77" s="332"/>
      <c r="IZH77" s="332"/>
      <c r="IZI77" s="331"/>
      <c r="IZJ77" s="332"/>
      <c r="IZK77" s="332"/>
      <c r="IZL77" s="332"/>
      <c r="IZM77" s="332"/>
      <c r="IZN77" s="332"/>
      <c r="IZO77" s="332"/>
      <c r="IZP77" s="332"/>
      <c r="IZQ77" s="332"/>
      <c r="IZR77" s="332"/>
      <c r="IZS77" s="332"/>
      <c r="IZT77" s="332"/>
      <c r="IZU77" s="332"/>
      <c r="IZV77" s="332"/>
      <c r="IZW77" s="332"/>
      <c r="IZX77" s="332"/>
      <c r="IZY77" s="331"/>
      <c r="IZZ77" s="332"/>
      <c r="JAA77" s="332"/>
      <c r="JAB77" s="332"/>
      <c r="JAC77" s="332"/>
      <c r="JAD77" s="332"/>
      <c r="JAE77" s="332"/>
      <c r="JAF77" s="332"/>
      <c r="JAG77" s="332"/>
      <c r="JAH77" s="332"/>
      <c r="JAI77" s="332"/>
      <c r="JAJ77" s="332"/>
      <c r="JAK77" s="332"/>
      <c r="JAL77" s="332"/>
      <c r="JAM77" s="332"/>
      <c r="JAN77" s="332"/>
      <c r="JAO77" s="331"/>
      <c r="JAP77" s="332"/>
      <c r="JAQ77" s="332"/>
      <c r="JAR77" s="332"/>
      <c r="JAS77" s="332"/>
      <c r="JAT77" s="332"/>
      <c r="JAU77" s="332"/>
      <c r="JAV77" s="332"/>
      <c r="JAW77" s="332"/>
      <c r="JAX77" s="332"/>
      <c r="JAY77" s="332"/>
      <c r="JAZ77" s="332"/>
      <c r="JBA77" s="332"/>
      <c r="JBB77" s="332"/>
      <c r="JBC77" s="332"/>
      <c r="JBD77" s="332"/>
      <c r="JBE77" s="331"/>
      <c r="JBF77" s="332"/>
      <c r="JBG77" s="332"/>
      <c r="JBH77" s="332"/>
      <c r="JBI77" s="332"/>
      <c r="JBJ77" s="332"/>
      <c r="JBK77" s="332"/>
      <c r="JBL77" s="332"/>
      <c r="JBM77" s="332"/>
      <c r="JBN77" s="332"/>
      <c r="JBO77" s="332"/>
      <c r="JBP77" s="332"/>
      <c r="JBQ77" s="332"/>
      <c r="JBR77" s="332"/>
      <c r="JBS77" s="332"/>
      <c r="JBT77" s="332"/>
      <c r="JBU77" s="331"/>
      <c r="JBV77" s="332"/>
      <c r="JBW77" s="332"/>
      <c r="JBX77" s="332"/>
      <c r="JBY77" s="332"/>
      <c r="JBZ77" s="332"/>
      <c r="JCA77" s="332"/>
      <c r="JCB77" s="332"/>
      <c r="JCC77" s="332"/>
      <c r="JCD77" s="332"/>
      <c r="JCE77" s="332"/>
      <c r="JCF77" s="332"/>
      <c r="JCG77" s="332"/>
      <c r="JCH77" s="332"/>
      <c r="JCI77" s="332"/>
      <c r="JCJ77" s="332"/>
      <c r="JCK77" s="331"/>
      <c r="JCL77" s="332"/>
      <c r="JCM77" s="332"/>
      <c r="JCN77" s="332"/>
      <c r="JCO77" s="332"/>
      <c r="JCP77" s="332"/>
      <c r="JCQ77" s="332"/>
      <c r="JCR77" s="332"/>
      <c r="JCS77" s="332"/>
      <c r="JCT77" s="332"/>
      <c r="JCU77" s="332"/>
      <c r="JCV77" s="332"/>
      <c r="JCW77" s="332"/>
      <c r="JCX77" s="332"/>
      <c r="JCY77" s="332"/>
      <c r="JCZ77" s="332"/>
      <c r="JDA77" s="331"/>
      <c r="JDB77" s="332"/>
      <c r="JDC77" s="332"/>
      <c r="JDD77" s="332"/>
      <c r="JDE77" s="332"/>
      <c r="JDF77" s="332"/>
      <c r="JDG77" s="332"/>
      <c r="JDH77" s="332"/>
      <c r="JDI77" s="332"/>
      <c r="JDJ77" s="332"/>
      <c r="JDK77" s="332"/>
      <c r="JDL77" s="332"/>
      <c r="JDM77" s="332"/>
      <c r="JDN77" s="332"/>
      <c r="JDO77" s="332"/>
      <c r="JDP77" s="332"/>
      <c r="JDQ77" s="331"/>
      <c r="JDR77" s="332"/>
      <c r="JDS77" s="332"/>
      <c r="JDT77" s="332"/>
      <c r="JDU77" s="332"/>
      <c r="JDV77" s="332"/>
      <c r="JDW77" s="332"/>
      <c r="JDX77" s="332"/>
      <c r="JDY77" s="332"/>
      <c r="JDZ77" s="332"/>
      <c r="JEA77" s="332"/>
      <c r="JEB77" s="332"/>
      <c r="JEC77" s="332"/>
      <c r="JED77" s="332"/>
      <c r="JEE77" s="332"/>
      <c r="JEF77" s="332"/>
      <c r="JEG77" s="331"/>
      <c r="JEH77" s="332"/>
      <c r="JEI77" s="332"/>
      <c r="JEJ77" s="332"/>
      <c r="JEK77" s="332"/>
      <c r="JEL77" s="332"/>
      <c r="JEM77" s="332"/>
      <c r="JEN77" s="332"/>
      <c r="JEO77" s="332"/>
      <c r="JEP77" s="332"/>
      <c r="JEQ77" s="332"/>
      <c r="JER77" s="332"/>
      <c r="JES77" s="332"/>
      <c r="JET77" s="332"/>
      <c r="JEU77" s="332"/>
      <c r="JEV77" s="332"/>
      <c r="JEW77" s="331"/>
      <c r="JEX77" s="332"/>
      <c r="JEY77" s="332"/>
      <c r="JEZ77" s="332"/>
      <c r="JFA77" s="332"/>
      <c r="JFB77" s="332"/>
      <c r="JFC77" s="332"/>
      <c r="JFD77" s="332"/>
      <c r="JFE77" s="332"/>
      <c r="JFF77" s="332"/>
      <c r="JFG77" s="332"/>
      <c r="JFH77" s="332"/>
      <c r="JFI77" s="332"/>
      <c r="JFJ77" s="332"/>
      <c r="JFK77" s="332"/>
      <c r="JFL77" s="332"/>
      <c r="JFM77" s="331"/>
      <c r="JFN77" s="332"/>
      <c r="JFO77" s="332"/>
      <c r="JFP77" s="332"/>
      <c r="JFQ77" s="332"/>
      <c r="JFR77" s="332"/>
      <c r="JFS77" s="332"/>
      <c r="JFT77" s="332"/>
      <c r="JFU77" s="332"/>
      <c r="JFV77" s="332"/>
      <c r="JFW77" s="332"/>
      <c r="JFX77" s="332"/>
      <c r="JFY77" s="332"/>
      <c r="JFZ77" s="332"/>
      <c r="JGA77" s="332"/>
      <c r="JGB77" s="332"/>
      <c r="JGC77" s="331"/>
      <c r="JGD77" s="332"/>
      <c r="JGE77" s="332"/>
      <c r="JGF77" s="332"/>
      <c r="JGG77" s="332"/>
      <c r="JGH77" s="332"/>
      <c r="JGI77" s="332"/>
      <c r="JGJ77" s="332"/>
      <c r="JGK77" s="332"/>
      <c r="JGL77" s="332"/>
      <c r="JGM77" s="332"/>
      <c r="JGN77" s="332"/>
      <c r="JGO77" s="332"/>
      <c r="JGP77" s="332"/>
      <c r="JGQ77" s="332"/>
      <c r="JGR77" s="332"/>
      <c r="JGS77" s="331"/>
      <c r="JGT77" s="332"/>
      <c r="JGU77" s="332"/>
      <c r="JGV77" s="332"/>
      <c r="JGW77" s="332"/>
      <c r="JGX77" s="332"/>
      <c r="JGY77" s="332"/>
      <c r="JGZ77" s="332"/>
      <c r="JHA77" s="332"/>
      <c r="JHB77" s="332"/>
      <c r="JHC77" s="332"/>
      <c r="JHD77" s="332"/>
      <c r="JHE77" s="332"/>
      <c r="JHF77" s="332"/>
      <c r="JHG77" s="332"/>
      <c r="JHH77" s="332"/>
      <c r="JHI77" s="331"/>
      <c r="JHJ77" s="332"/>
      <c r="JHK77" s="332"/>
      <c r="JHL77" s="332"/>
      <c r="JHM77" s="332"/>
      <c r="JHN77" s="332"/>
      <c r="JHO77" s="332"/>
      <c r="JHP77" s="332"/>
      <c r="JHQ77" s="332"/>
      <c r="JHR77" s="332"/>
      <c r="JHS77" s="332"/>
      <c r="JHT77" s="332"/>
      <c r="JHU77" s="332"/>
      <c r="JHV77" s="332"/>
      <c r="JHW77" s="332"/>
      <c r="JHX77" s="332"/>
      <c r="JHY77" s="331"/>
      <c r="JHZ77" s="332"/>
      <c r="JIA77" s="332"/>
      <c r="JIB77" s="332"/>
      <c r="JIC77" s="332"/>
      <c r="JID77" s="332"/>
      <c r="JIE77" s="332"/>
      <c r="JIF77" s="332"/>
      <c r="JIG77" s="332"/>
      <c r="JIH77" s="332"/>
      <c r="JII77" s="332"/>
      <c r="JIJ77" s="332"/>
      <c r="JIK77" s="332"/>
      <c r="JIL77" s="332"/>
      <c r="JIM77" s="332"/>
      <c r="JIN77" s="332"/>
      <c r="JIO77" s="331"/>
      <c r="JIP77" s="332"/>
      <c r="JIQ77" s="332"/>
      <c r="JIR77" s="332"/>
      <c r="JIS77" s="332"/>
      <c r="JIT77" s="332"/>
      <c r="JIU77" s="332"/>
      <c r="JIV77" s="332"/>
      <c r="JIW77" s="332"/>
      <c r="JIX77" s="332"/>
      <c r="JIY77" s="332"/>
      <c r="JIZ77" s="332"/>
      <c r="JJA77" s="332"/>
      <c r="JJB77" s="332"/>
      <c r="JJC77" s="332"/>
      <c r="JJD77" s="332"/>
      <c r="JJE77" s="331"/>
      <c r="JJF77" s="332"/>
      <c r="JJG77" s="332"/>
      <c r="JJH77" s="332"/>
      <c r="JJI77" s="332"/>
      <c r="JJJ77" s="332"/>
      <c r="JJK77" s="332"/>
      <c r="JJL77" s="332"/>
      <c r="JJM77" s="332"/>
      <c r="JJN77" s="332"/>
      <c r="JJO77" s="332"/>
      <c r="JJP77" s="332"/>
      <c r="JJQ77" s="332"/>
      <c r="JJR77" s="332"/>
      <c r="JJS77" s="332"/>
      <c r="JJT77" s="332"/>
      <c r="JJU77" s="331"/>
      <c r="JJV77" s="332"/>
      <c r="JJW77" s="332"/>
      <c r="JJX77" s="332"/>
      <c r="JJY77" s="332"/>
      <c r="JJZ77" s="332"/>
      <c r="JKA77" s="332"/>
      <c r="JKB77" s="332"/>
      <c r="JKC77" s="332"/>
      <c r="JKD77" s="332"/>
      <c r="JKE77" s="332"/>
      <c r="JKF77" s="332"/>
      <c r="JKG77" s="332"/>
      <c r="JKH77" s="332"/>
      <c r="JKI77" s="332"/>
      <c r="JKJ77" s="332"/>
      <c r="JKK77" s="331"/>
      <c r="JKL77" s="332"/>
      <c r="JKM77" s="332"/>
      <c r="JKN77" s="332"/>
      <c r="JKO77" s="332"/>
      <c r="JKP77" s="332"/>
      <c r="JKQ77" s="332"/>
      <c r="JKR77" s="332"/>
      <c r="JKS77" s="332"/>
      <c r="JKT77" s="332"/>
      <c r="JKU77" s="332"/>
      <c r="JKV77" s="332"/>
      <c r="JKW77" s="332"/>
      <c r="JKX77" s="332"/>
      <c r="JKY77" s="332"/>
      <c r="JKZ77" s="332"/>
      <c r="JLA77" s="331"/>
      <c r="JLB77" s="332"/>
      <c r="JLC77" s="332"/>
      <c r="JLD77" s="332"/>
      <c r="JLE77" s="332"/>
      <c r="JLF77" s="332"/>
      <c r="JLG77" s="332"/>
      <c r="JLH77" s="332"/>
      <c r="JLI77" s="332"/>
      <c r="JLJ77" s="332"/>
      <c r="JLK77" s="332"/>
      <c r="JLL77" s="332"/>
      <c r="JLM77" s="332"/>
      <c r="JLN77" s="332"/>
      <c r="JLO77" s="332"/>
      <c r="JLP77" s="332"/>
      <c r="JLQ77" s="331"/>
      <c r="JLR77" s="332"/>
      <c r="JLS77" s="332"/>
      <c r="JLT77" s="332"/>
      <c r="JLU77" s="332"/>
      <c r="JLV77" s="332"/>
      <c r="JLW77" s="332"/>
      <c r="JLX77" s="332"/>
      <c r="JLY77" s="332"/>
      <c r="JLZ77" s="332"/>
      <c r="JMA77" s="332"/>
      <c r="JMB77" s="332"/>
      <c r="JMC77" s="332"/>
      <c r="JMD77" s="332"/>
      <c r="JME77" s="332"/>
      <c r="JMF77" s="332"/>
      <c r="JMG77" s="331"/>
      <c r="JMH77" s="332"/>
      <c r="JMI77" s="332"/>
      <c r="JMJ77" s="332"/>
      <c r="JMK77" s="332"/>
      <c r="JML77" s="332"/>
      <c r="JMM77" s="332"/>
      <c r="JMN77" s="332"/>
      <c r="JMO77" s="332"/>
      <c r="JMP77" s="332"/>
      <c r="JMQ77" s="332"/>
      <c r="JMR77" s="332"/>
      <c r="JMS77" s="332"/>
      <c r="JMT77" s="332"/>
      <c r="JMU77" s="332"/>
      <c r="JMV77" s="332"/>
      <c r="JMW77" s="331"/>
      <c r="JMX77" s="332"/>
      <c r="JMY77" s="332"/>
      <c r="JMZ77" s="332"/>
      <c r="JNA77" s="332"/>
      <c r="JNB77" s="332"/>
      <c r="JNC77" s="332"/>
      <c r="JND77" s="332"/>
      <c r="JNE77" s="332"/>
      <c r="JNF77" s="332"/>
      <c r="JNG77" s="332"/>
      <c r="JNH77" s="332"/>
      <c r="JNI77" s="332"/>
      <c r="JNJ77" s="332"/>
      <c r="JNK77" s="332"/>
      <c r="JNL77" s="332"/>
      <c r="JNM77" s="331"/>
      <c r="JNN77" s="332"/>
      <c r="JNO77" s="332"/>
      <c r="JNP77" s="332"/>
      <c r="JNQ77" s="332"/>
      <c r="JNR77" s="332"/>
      <c r="JNS77" s="332"/>
      <c r="JNT77" s="332"/>
      <c r="JNU77" s="332"/>
      <c r="JNV77" s="332"/>
      <c r="JNW77" s="332"/>
      <c r="JNX77" s="332"/>
      <c r="JNY77" s="332"/>
      <c r="JNZ77" s="332"/>
      <c r="JOA77" s="332"/>
      <c r="JOB77" s="332"/>
      <c r="JOC77" s="331"/>
      <c r="JOD77" s="332"/>
      <c r="JOE77" s="332"/>
      <c r="JOF77" s="332"/>
      <c r="JOG77" s="332"/>
      <c r="JOH77" s="332"/>
      <c r="JOI77" s="332"/>
      <c r="JOJ77" s="332"/>
      <c r="JOK77" s="332"/>
      <c r="JOL77" s="332"/>
      <c r="JOM77" s="332"/>
      <c r="JON77" s="332"/>
      <c r="JOO77" s="332"/>
      <c r="JOP77" s="332"/>
      <c r="JOQ77" s="332"/>
      <c r="JOR77" s="332"/>
      <c r="JOS77" s="331"/>
      <c r="JOT77" s="332"/>
      <c r="JOU77" s="332"/>
      <c r="JOV77" s="332"/>
      <c r="JOW77" s="332"/>
      <c r="JOX77" s="332"/>
      <c r="JOY77" s="332"/>
      <c r="JOZ77" s="332"/>
      <c r="JPA77" s="332"/>
      <c r="JPB77" s="332"/>
      <c r="JPC77" s="332"/>
      <c r="JPD77" s="332"/>
      <c r="JPE77" s="332"/>
      <c r="JPF77" s="332"/>
      <c r="JPG77" s="332"/>
      <c r="JPH77" s="332"/>
      <c r="JPI77" s="331"/>
      <c r="JPJ77" s="332"/>
      <c r="JPK77" s="332"/>
      <c r="JPL77" s="332"/>
      <c r="JPM77" s="332"/>
      <c r="JPN77" s="332"/>
      <c r="JPO77" s="332"/>
      <c r="JPP77" s="332"/>
      <c r="JPQ77" s="332"/>
      <c r="JPR77" s="332"/>
      <c r="JPS77" s="332"/>
      <c r="JPT77" s="332"/>
      <c r="JPU77" s="332"/>
      <c r="JPV77" s="332"/>
      <c r="JPW77" s="332"/>
      <c r="JPX77" s="332"/>
      <c r="JPY77" s="331"/>
      <c r="JPZ77" s="332"/>
      <c r="JQA77" s="332"/>
      <c r="JQB77" s="332"/>
      <c r="JQC77" s="332"/>
      <c r="JQD77" s="332"/>
      <c r="JQE77" s="332"/>
      <c r="JQF77" s="332"/>
      <c r="JQG77" s="332"/>
      <c r="JQH77" s="332"/>
      <c r="JQI77" s="332"/>
      <c r="JQJ77" s="332"/>
      <c r="JQK77" s="332"/>
      <c r="JQL77" s="332"/>
      <c r="JQM77" s="332"/>
      <c r="JQN77" s="332"/>
      <c r="JQO77" s="331"/>
      <c r="JQP77" s="332"/>
      <c r="JQQ77" s="332"/>
      <c r="JQR77" s="332"/>
      <c r="JQS77" s="332"/>
      <c r="JQT77" s="332"/>
      <c r="JQU77" s="332"/>
      <c r="JQV77" s="332"/>
      <c r="JQW77" s="332"/>
      <c r="JQX77" s="332"/>
      <c r="JQY77" s="332"/>
      <c r="JQZ77" s="332"/>
      <c r="JRA77" s="332"/>
      <c r="JRB77" s="332"/>
      <c r="JRC77" s="332"/>
      <c r="JRD77" s="332"/>
      <c r="JRE77" s="331"/>
      <c r="JRF77" s="332"/>
      <c r="JRG77" s="332"/>
      <c r="JRH77" s="332"/>
      <c r="JRI77" s="332"/>
      <c r="JRJ77" s="332"/>
      <c r="JRK77" s="332"/>
      <c r="JRL77" s="332"/>
      <c r="JRM77" s="332"/>
      <c r="JRN77" s="332"/>
      <c r="JRO77" s="332"/>
      <c r="JRP77" s="332"/>
      <c r="JRQ77" s="332"/>
      <c r="JRR77" s="332"/>
      <c r="JRS77" s="332"/>
      <c r="JRT77" s="332"/>
      <c r="JRU77" s="331"/>
      <c r="JRV77" s="332"/>
      <c r="JRW77" s="332"/>
      <c r="JRX77" s="332"/>
      <c r="JRY77" s="332"/>
      <c r="JRZ77" s="332"/>
      <c r="JSA77" s="332"/>
      <c r="JSB77" s="332"/>
      <c r="JSC77" s="332"/>
      <c r="JSD77" s="332"/>
      <c r="JSE77" s="332"/>
      <c r="JSF77" s="332"/>
      <c r="JSG77" s="332"/>
      <c r="JSH77" s="332"/>
      <c r="JSI77" s="332"/>
      <c r="JSJ77" s="332"/>
      <c r="JSK77" s="331"/>
      <c r="JSL77" s="332"/>
      <c r="JSM77" s="332"/>
      <c r="JSN77" s="332"/>
      <c r="JSO77" s="332"/>
      <c r="JSP77" s="332"/>
      <c r="JSQ77" s="332"/>
      <c r="JSR77" s="332"/>
      <c r="JSS77" s="332"/>
      <c r="JST77" s="332"/>
      <c r="JSU77" s="332"/>
      <c r="JSV77" s="332"/>
      <c r="JSW77" s="332"/>
      <c r="JSX77" s="332"/>
      <c r="JSY77" s="332"/>
      <c r="JSZ77" s="332"/>
      <c r="JTA77" s="331"/>
      <c r="JTB77" s="332"/>
      <c r="JTC77" s="332"/>
      <c r="JTD77" s="332"/>
      <c r="JTE77" s="332"/>
      <c r="JTF77" s="332"/>
      <c r="JTG77" s="332"/>
      <c r="JTH77" s="332"/>
      <c r="JTI77" s="332"/>
      <c r="JTJ77" s="332"/>
      <c r="JTK77" s="332"/>
      <c r="JTL77" s="332"/>
      <c r="JTM77" s="332"/>
      <c r="JTN77" s="332"/>
      <c r="JTO77" s="332"/>
      <c r="JTP77" s="332"/>
      <c r="JTQ77" s="331"/>
      <c r="JTR77" s="332"/>
      <c r="JTS77" s="332"/>
      <c r="JTT77" s="332"/>
      <c r="JTU77" s="332"/>
      <c r="JTV77" s="332"/>
      <c r="JTW77" s="332"/>
      <c r="JTX77" s="332"/>
      <c r="JTY77" s="332"/>
      <c r="JTZ77" s="332"/>
      <c r="JUA77" s="332"/>
      <c r="JUB77" s="332"/>
      <c r="JUC77" s="332"/>
      <c r="JUD77" s="332"/>
      <c r="JUE77" s="332"/>
      <c r="JUF77" s="332"/>
      <c r="JUG77" s="331"/>
      <c r="JUH77" s="332"/>
      <c r="JUI77" s="332"/>
      <c r="JUJ77" s="332"/>
      <c r="JUK77" s="332"/>
      <c r="JUL77" s="332"/>
      <c r="JUM77" s="332"/>
      <c r="JUN77" s="332"/>
      <c r="JUO77" s="332"/>
      <c r="JUP77" s="332"/>
      <c r="JUQ77" s="332"/>
      <c r="JUR77" s="332"/>
      <c r="JUS77" s="332"/>
      <c r="JUT77" s="332"/>
      <c r="JUU77" s="332"/>
      <c r="JUV77" s="332"/>
      <c r="JUW77" s="331"/>
      <c r="JUX77" s="332"/>
      <c r="JUY77" s="332"/>
      <c r="JUZ77" s="332"/>
      <c r="JVA77" s="332"/>
      <c r="JVB77" s="332"/>
      <c r="JVC77" s="332"/>
      <c r="JVD77" s="332"/>
      <c r="JVE77" s="332"/>
      <c r="JVF77" s="332"/>
      <c r="JVG77" s="332"/>
      <c r="JVH77" s="332"/>
      <c r="JVI77" s="332"/>
      <c r="JVJ77" s="332"/>
      <c r="JVK77" s="332"/>
      <c r="JVL77" s="332"/>
      <c r="JVM77" s="331"/>
      <c r="JVN77" s="332"/>
      <c r="JVO77" s="332"/>
      <c r="JVP77" s="332"/>
      <c r="JVQ77" s="332"/>
      <c r="JVR77" s="332"/>
      <c r="JVS77" s="332"/>
      <c r="JVT77" s="332"/>
      <c r="JVU77" s="332"/>
      <c r="JVV77" s="332"/>
      <c r="JVW77" s="332"/>
      <c r="JVX77" s="332"/>
      <c r="JVY77" s="332"/>
      <c r="JVZ77" s="332"/>
      <c r="JWA77" s="332"/>
      <c r="JWB77" s="332"/>
      <c r="JWC77" s="331"/>
      <c r="JWD77" s="332"/>
      <c r="JWE77" s="332"/>
      <c r="JWF77" s="332"/>
      <c r="JWG77" s="332"/>
      <c r="JWH77" s="332"/>
      <c r="JWI77" s="332"/>
      <c r="JWJ77" s="332"/>
      <c r="JWK77" s="332"/>
      <c r="JWL77" s="332"/>
      <c r="JWM77" s="332"/>
      <c r="JWN77" s="332"/>
      <c r="JWO77" s="332"/>
      <c r="JWP77" s="332"/>
      <c r="JWQ77" s="332"/>
      <c r="JWR77" s="332"/>
      <c r="JWS77" s="331"/>
      <c r="JWT77" s="332"/>
      <c r="JWU77" s="332"/>
      <c r="JWV77" s="332"/>
      <c r="JWW77" s="332"/>
      <c r="JWX77" s="332"/>
      <c r="JWY77" s="332"/>
      <c r="JWZ77" s="332"/>
      <c r="JXA77" s="332"/>
      <c r="JXB77" s="332"/>
      <c r="JXC77" s="332"/>
      <c r="JXD77" s="332"/>
      <c r="JXE77" s="332"/>
      <c r="JXF77" s="332"/>
      <c r="JXG77" s="332"/>
      <c r="JXH77" s="332"/>
      <c r="JXI77" s="331"/>
      <c r="JXJ77" s="332"/>
      <c r="JXK77" s="332"/>
      <c r="JXL77" s="332"/>
      <c r="JXM77" s="332"/>
      <c r="JXN77" s="332"/>
      <c r="JXO77" s="332"/>
      <c r="JXP77" s="332"/>
      <c r="JXQ77" s="332"/>
      <c r="JXR77" s="332"/>
      <c r="JXS77" s="332"/>
      <c r="JXT77" s="332"/>
      <c r="JXU77" s="332"/>
      <c r="JXV77" s="332"/>
      <c r="JXW77" s="332"/>
      <c r="JXX77" s="332"/>
      <c r="JXY77" s="331"/>
      <c r="JXZ77" s="332"/>
      <c r="JYA77" s="332"/>
      <c r="JYB77" s="332"/>
      <c r="JYC77" s="332"/>
      <c r="JYD77" s="332"/>
      <c r="JYE77" s="332"/>
      <c r="JYF77" s="332"/>
      <c r="JYG77" s="332"/>
      <c r="JYH77" s="332"/>
      <c r="JYI77" s="332"/>
      <c r="JYJ77" s="332"/>
      <c r="JYK77" s="332"/>
      <c r="JYL77" s="332"/>
      <c r="JYM77" s="332"/>
      <c r="JYN77" s="332"/>
      <c r="JYO77" s="331"/>
      <c r="JYP77" s="332"/>
      <c r="JYQ77" s="332"/>
      <c r="JYR77" s="332"/>
      <c r="JYS77" s="332"/>
      <c r="JYT77" s="332"/>
      <c r="JYU77" s="332"/>
      <c r="JYV77" s="332"/>
      <c r="JYW77" s="332"/>
      <c r="JYX77" s="332"/>
      <c r="JYY77" s="332"/>
      <c r="JYZ77" s="332"/>
      <c r="JZA77" s="332"/>
      <c r="JZB77" s="332"/>
      <c r="JZC77" s="332"/>
      <c r="JZD77" s="332"/>
      <c r="JZE77" s="331"/>
      <c r="JZF77" s="332"/>
      <c r="JZG77" s="332"/>
      <c r="JZH77" s="332"/>
      <c r="JZI77" s="332"/>
      <c r="JZJ77" s="332"/>
      <c r="JZK77" s="332"/>
      <c r="JZL77" s="332"/>
      <c r="JZM77" s="332"/>
      <c r="JZN77" s="332"/>
      <c r="JZO77" s="332"/>
      <c r="JZP77" s="332"/>
      <c r="JZQ77" s="332"/>
      <c r="JZR77" s="332"/>
      <c r="JZS77" s="332"/>
      <c r="JZT77" s="332"/>
      <c r="JZU77" s="331"/>
      <c r="JZV77" s="332"/>
      <c r="JZW77" s="332"/>
      <c r="JZX77" s="332"/>
      <c r="JZY77" s="332"/>
      <c r="JZZ77" s="332"/>
      <c r="KAA77" s="332"/>
      <c r="KAB77" s="332"/>
      <c r="KAC77" s="332"/>
      <c r="KAD77" s="332"/>
      <c r="KAE77" s="332"/>
      <c r="KAF77" s="332"/>
      <c r="KAG77" s="332"/>
      <c r="KAH77" s="332"/>
      <c r="KAI77" s="332"/>
      <c r="KAJ77" s="332"/>
      <c r="KAK77" s="331"/>
      <c r="KAL77" s="332"/>
      <c r="KAM77" s="332"/>
      <c r="KAN77" s="332"/>
      <c r="KAO77" s="332"/>
      <c r="KAP77" s="332"/>
      <c r="KAQ77" s="332"/>
      <c r="KAR77" s="332"/>
      <c r="KAS77" s="332"/>
      <c r="KAT77" s="332"/>
      <c r="KAU77" s="332"/>
      <c r="KAV77" s="332"/>
      <c r="KAW77" s="332"/>
      <c r="KAX77" s="332"/>
      <c r="KAY77" s="332"/>
      <c r="KAZ77" s="332"/>
      <c r="KBA77" s="331"/>
      <c r="KBB77" s="332"/>
      <c r="KBC77" s="332"/>
      <c r="KBD77" s="332"/>
      <c r="KBE77" s="332"/>
      <c r="KBF77" s="332"/>
      <c r="KBG77" s="332"/>
      <c r="KBH77" s="332"/>
      <c r="KBI77" s="332"/>
      <c r="KBJ77" s="332"/>
      <c r="KBK77" s="332"/>
      <c r="KBL77" s="332"/>
      <c r="KBM77" s="332"/>
      <c r="KBN77" s="332"/>
      <c r="KBO77" s="332"/>
      <c r="KBP77" s="332"/>
      <c r="KBQ77" s="331"/>
      <c r="KBR77" s="332"/>
      <c r="KBS77" s="332"/>
      <c r="KBT77" s="332"/>
      <c r="KBU77" s="332"/>
      <c r="KBV77" s="332"/>
      <c r="KBW77" s="332"/>
      <c r="KBX77" s="332"/>
      <c r="KBY77" s="332"/>
      <c r="KBZ77" s="332"/>
      <c r="KCA77" s="332"/>
      <c r="KCB77" s="332"/>
      <c r="KCC77" s="332"/>
      <c r="KCD77" s="332"/>
      <c r="KCE77" s="332"/>
      <c r="KCF77" s="332"/>
      <c r="KCG77" s="331"/>
      <c r="KCH77" s="332"/>
      <c r="KCI77" s="332"/>
      <c r="KCJ77" s="332"/>
      <c r="KCK77" s="332"/>
      <c r="KCL77" s="332"/>
      <c r="KCM77" s="332"/>
      <c r="KCN77" s="332"/>
      <c r="KCO77" s="332"/>
      <c r="KCP77" s="332"/>
      <c r="KCQ77" s="332"/>
      <c r="KCR77" s="332"/>
      <c r="KCS77" s="332"/>
      <c r="KCT77" s="332"/>
      <c r="KCU77" s="332"/>
      <c r="KCV77" s="332"/>
      <c r="KCW77" s="331"/>
      <c r="KCX77" s="332"/>
      <c r="KCY77" s="332"/>
      <c r="KCZ77" s="332"/>
      <c r="KDA77" s="332"/>
      <c r="KDB77" s="332"/>
      <c r="KDC77" s="332"/>
      <c r="KDD77" s="332"/>
      <c r="KDE77" s="332"/>
      <c r="KDF77" s="332"/>
      <c r="KDG77" s="332"/>
      <c r="KDH77" s="332"/>
      <c r="KDI77" s="332"/>
      <c r="KDJ77" s="332"/>
      <c r="KDK77" s="332"/>
      <c r="KDL77" s="332"/>
      <c r="KDM77" s="331"/>
      <c r="KDN77" s="332"/>
      <c r="KDO77" s="332"/>
      <c r="KDP77" s="332"/>
      <c r="KDQ77" s="332"/>
      <c r="KDR77" s="332"/>
      <c r="KDS77" s="332"/>
      <c r="KDT77" s="332"/>
      <c r="KDU77" s="332"/>
      <c r="KDV77" s="332"/>
      <c r="KDW77" s="332"/>
      <c r="KDX77" s="332"/>
      <c r="KDY77" s="332"/>
      <c r="KDZ77" s="332"/>
      <c r="KEA77" s="332"/>
      <c r="KEB77" s="332"/>
      <c r="KEC77" s="331"/>
      <c r="KED77" s="332"/>
      <c r="KEE77" s="332"/>
      <c r="KEF77" s="332"/>
      <c r="KEG77" s="332"/>
      <c r="KEH77" s="332"/>
      <c r="KEI77" s="332"/>
      <c r="KEJ77" s="332"/>
      <c r="KEK77" s="332"/>
      <c r="KEL77" s="332"/>
      <c r="KEM77" s="332"/>
      <c r="KEN77" s="332"/>
      <c r="KEO77" s="332"/>
      <c r="KEP77" s="332"/>
      <c r="KEQ77" s="332"/>
      <c r="KER77" s="332"/>
      <c r="KES77" s="331"/>
      <c r="KET77" s="332"/>
      <c r="KEU77" s="332"/>
      <c r="KEV77" s="332"/>
      <c r="KEW77" s="332"/>
      <c r="KEX77" s="332"/>
      <c r="KEY77" s="332"/>
      <c r="KEZ77" s="332"/>
      <c r="KFA77" s="332"/>
      <c r="KFB77" s="332"/>
      <c r="KFC77" s="332"/>
      <c r="KFD77" s="332"/>
      <c r="KFE77" s="332"/>
      <c r="KFF77" s="332"/>
      <c r="KFG77" s="332"/>
      <c r="KFH77" s="332"/>
      <c r="KFI77" s="331"/>
      <c r="KFJ77" s="332"/>
      <c r="KFK77" s="332"/>
      <c r="KFL77" s="332"/>
      <c r="KFM77" s="332"/>
      <c r="KFN77" s="332"/>
      <c r="KFO77" s="332"/>
      <c r="KFP77" s="332"/>
      <c r="KFQ77" s="332"/>
      <c r="KFR77" s="332"/>
      <c r="KFS77" s="332"/>
      <c r="KFT77" s="332"/>
      <c r="KFU77" s="332"/>
      <c r="KFV77" s="332"/>
      <c r="KFW77" s="332"/>
      <c r="KFX77" s="332"/>
      <c r="KFY77" s="331"/>
      <c r="KFZ77" s="332"/>
      <c r="KGA77" s="332"/>
      <c r="KGB77" s="332"/>
      <c r="KGC77" s="332"/>
      <c r="KGD77" s="332"/>
      <c r="KGE77" s="332"/>
      <c r="KGF77" s="332"/>
      <c r="KGG77" s="332"/>
      <c r="KGH77" s="332"/>
      <c r="KGI77" s="332"/>
      <c r="KGJ77" s="332"/>
      <c r="KGK77" s="332"/>
      <c r="KGL77" s="332"/>
      <c r="KGM77" s="332"/>
      <c r="KGN77" s="332"/>
      <c r="KGO77" s="331"/>
      <c r="KGP77" s="332"/>
      <c r="KGQ77" s="332"/>
      <c r="KGR77" s="332"/>
      <c r="KGS77" s="332"/>
      <c r="KGT77" s="332"/>
      <c r="KGU77" s="332"/>
      <c r="KGV77" s="332"/>
      <c r="KGW77" s="332"/>
      <c r="KGX77" s="332"/>
      <c r="KGY77" s="332"/>
      <c r="KGZ77" s="332"/>
      <c r="KHA77" s="332"/>
      <c r="KHB77" s="332"/>
      <c r="KHC77" s="332"/>
      <c r="KHD77" s="332"/>
      <c r="KHE77" s="331"/>
      <c r="KHF77" s="332"/>
      <c r="KHG77" s="332"/>
      <c r="KHH77" s="332"/>
      <c r="KHI77" s="332"/>
      <c r="KHJ77" s="332"/>
      <c r="KHK77" s="332"/>
      <c r="KHL77" s="332"/>
      <c r="KHM77" s="332"/>
      <c r="KHN77" s="332"/>
      <c r="KHO77" s="332"/>
      <c r="KHP77" s="332"/>
      <c r="KHQ77" s="332"/>
      <c r="KHR77" s="332"/>
      <c r="KHS77" s="332"/>
      <c r="KHT77" s="332"/>
      <c r="KHU77" s="331"/>
      <c r="KHV77" s="332"/>
      <c r="KHW77" s="332"/>
      <c r="KHX77" s="332"/>
      <c r="KHY77" s="332"/>
      <c r="KHZ77" s="332"/>
      <c r="KIA77" s="332"/>
      <c r="KIB77" s="332"/>
      <c r="KIC77" s="332"/>
      <c r="KID77" s="332"/>
      <c r="KIE77" s="332"/>
      <c r="KIF77" s="332"/>
      <c r="KIG77" s="332"/>
      <c r="KIH77" s="332"/>
      <c r="KII77" s="332"/>
      <c r="KIJ77" s="332"/>
      <c r="KIK77" s="331"/>
      <c r="KIL77" s="332"/>
      <c r="KIM77" s="332"/>
      <c r="KIN77" s="332"/>
      <c r="KIO77" s="332"/>
      <c r="KIP77" s="332"/>
      <c r="KIQ77" s="332"/>
      <c r="KIR77" s="332"/>
      <c r="KIS77" s="332"/>
      <c r="KIT77" s="332"/>
      <c r="KIU77" s="332"/>
      <c r="KIV77" s="332"/>
      <c r="KIW77" s="332"/>
      <c r="KIX77" s="332"/>
      <c r="KIY77" s="332"/>
      <c r="KIZ77" s="332"/>
      <c r="KJA77" s="331"/>
      <c r="KJB77" s="332"/>
      <c r="KJC77" s="332"/>
      <c r="KJD77" s="332"/>
      <c r="KJE77" s="332"/>
      <c r="KJF77" s="332"/>
      <c r="KJG77" s="332"/>
      <c r="KJH77" s="332"/>
      <c r="KJI77" s="332"/>
      <c r="KJJ77" s="332"/>
      <c r="KJK77" s="332"/>
      <c r="KJL77" s="332"/>
      <c r="KJM77" s="332"/>
      <c r="KJN77" s="332"/>
      <c r="KJO77" s="332"/>
      <c r="KJP77" s="332"/>
      <c r="KJQ77" s="331"/>
      <c r="KJR77" s="332"/>
      <c r="KJS77" s="332"/>
      <c r="KJT77" s="332"/>
      <c r="KJU77" s="332"/>
      <c r="KJV77" s="332"/>
      <c r="KJW77" s="332"/>
      <c r="KJX77" s="332"/>
      <c r="KJY77" s="332"/>
      <c r="KJZ77" s="332"/>
      <c r="KKA77" s="332"/>
      <c r="KKB77" s="332"/>
      <c r="KKC77" s="332"/>
      <c r="KKD77" s="332"/>
      <c r="KKE77" s="332"/>
      <c r="KKF77" s="332"/>
      <c r="KKG77" s="331"/>
      <c r="KKH77" s="332"/>
      <c r="KKI77" s="332"/>
      <c r="KKJ77" s="332"/>
      <c r="KKK77" s="332"/>
      <c r="KKL77" s="332"/>
      <c r="KKM77" s="332"/>
      <c r="KKN77" s="332"/>
      <c r="KKO77" s="332"/>
      <c r="KKP77" s="332"/>
      <c r="KKQ77" s="332"/>
      <c r="KKR77" s="332"/>
      <c r="KKS77" s="332"/>
      <c r="KKT77" s="332"/>
      <c r="KKU77" s="332"/>
      <c r="KKV77" s="332"/>
      <c r="KKW77" s="331"/>
      <c r="KKX77" s="332"/>
      <c r="KKY77" s="332"/>
      <c r="KKZ77" s="332"/>
      <c r="KLA77" s="332"/>
      <c r="KLB77" s="332"/>
      <c r="KLC77" s="332"/>
      <c r="KLD77" s="332"/>
      <c r="KLE77" s="332"/>
      <c r="KLF77" s="332"/>
      <c r="KLG77" s="332"/>
      <c r="KLH77" s="332"/>
      <c r="KLI77" s="332"/>
      <c r="KLJ77" s="332"/>
      <c r="KLK77" s="332"/>
      <c r="KLL77" s="332"/>
      <c r="KLM77" s="331"/>
      <c r="KLN77" s="332"/>
      <c r="KLO77" s="332"/>
      <c r="KLP77" s="332"/>
      <c r="KLQ77" s="332"/>
      <c r="KLR77" s="332"/>
      <c r="KLS77" s="332"/>
      <c r="KLT77" s="332"/>
      <c r="KLU77" s="332"/>
      <c r="KLV77" s="332"/>
      <c r="KLW77" s="332"/>
      <c r="KLX77" s="332"/>
      <c r="KLY77" s="332"/>
      <c r="KLZ77" s="332"/>
      <c r="KMA77" s="332"/>
      <c r="KMB77" s="332"/>
      <c r="KMC77" s="331"/>
      <c r="KMD77" s="332"/>
      <c r="KME77" s="332"/>
      <c r="KMF77" s="332"/>
      <c r="KMG77" s="332"/>
      <c r="KMH77" s="332"/>
      <c r="KMI77" s="332"/>
      <c r="KMJ77" s="332"/>
      <c r="KMK77" s="332"/>
      <c r="KML77" s="332"/>
      <c r="KMM77" s="332"/>
      <c r="KMN77" s="332"/>
      <c r="KMO77" s="332"/>
      <c r="KMP77" s="332"/>
      <c r="KMQ77" s="332"/>
      <c r="KMR77" s="332"/>
      <c r="KMS77" s="331"/>
      <c r="KMT77" s="332"/>
      <c r="KMU77" s="332"/>
      <c r="KMV77" s="332"/>
      <c r="KMW77" s="332"/>
      <c r="KMX77" s="332"/>
      <c r="KMY77" s="332"/>
      <c r="KMZ77" s="332"/>
      <c r="KNA77" s="332"/>
      <c r="KNB77" s="332"/>
      <c r="KNC77" s="332"/>
      <c r="KND77" s="332"/>
      <c r="KNE77" s="332"/>
      <c r="KNF77" s="332"/>
      <c r="KNG77" s="332"/>
      <c r="KNH77" s="332"/>
      <c r="KNI77" s="331"/>
      <c r="KNJ77" s="332"/>
      <c r="KNK77" s="332"/>
      <c r="KNL77" s="332"/>
      <c r="KNM77" s="332"/>
      <c r="KNN77" s="332"/>
      <c r="KNO77" s="332"/>
      <c r="KNP77" s="332"/>
      <c r="KNQ77" s="332"/>
      <c r="KNR77" s="332"/>
      <c r="KNS77" s="332"/>
      <c r="KNT77" s="332"/>
      <c r="KNU77" s="332"/>
      <c r="KNV77" s="332"/>
      <c r="KNW77" s="332"/>
      <c r="KNX77" s="332"/>
      <c r="KNY77" s="331"/>
      <c r="KNZ77" s="332"/>
      <c r="KOA77" s="332"/>
      <c r="KOB77" s="332"/>
      <c r="KOC77" s="332"/>
      <c r="KOD77" s="332"/>
      <c r="KOE77" s="332"/>
      <c r="KOF77" s="332"/>
      <c r="KOG77" s="332"/>
      <c r="KOH77" s="332"/>
      <c r="KOI77" s="332"/>
      <c r="KOJ77" s="332"/>
      <c r="KOK77" s="332"/>
      <c r="KOL77" s="332"/>
      <c r="KOM77" s="332"/>
      <c r="KON77" s="332"/>
      <c r="KOO77" s="331"/>
      <c r="KOP77" s="332"/>
      <c r="KOQ77" s="332"/>
      <c r="KOR77" s="332"/>
      <c r="KOS77" s="332"/>
      <c r="KOT77" s="332"/>
      <c r="KOU77" s="332"/>
      <c r="KOV77" s="332"/>
      <c r="KOW77" s="332"/>
      <c r="KOX77" s="332"/>
      <c r="KOY77" s="332"/>
      <c r="KOZ77" s="332"/>
      <c r="KPA77" s="332"/>
      <c r="KPB77" s="332"/>
      <c r="KPC77" s="332"/>
      <c r="KPD77" s="332"/>
      <c r="KPE77" s="331"/>
      <c r="KPF77" s="332"/>
      <c r="KPG77" s="332"/>
      <c r="KPH77" s="332"/>
      <c r="KPI77" s="332"/>
      <c r="KPJ77" s="332"/>
      <c r="KPK77" s="332"/>
      <c r="KPL77" s="332"/>
      <c r="KPM77" s="332"/>
      <c r="KPN77" s="332"/>
      <c r="KPO77" s="332"/>
      <c r="KPP77" s="332"/>
      <c r="KPQ77" s="332"/>
      <c r="KPR77" s="332"/>
      <c r="KPS77" s="332"/>
      <c r="KPT77" s="332"/>
      <c r="KPU77" s="331"/>
      <c r="KPV77" s="332"/>
      <c r="KPW77" s="332"/>
      <c r="KPX77" s="332"/>
      <c r="KPY77" s="332"/>
      <c r="KPZ77" s="332"/>
      <c r="KQA77" s="332"/>
      <c r="KQB77" s="332"/>
      <c r="KQC77" s="332"/>
      <c r="KQD77" s="332"/>
      <c r="KQE77" s="332"/>
      <c r="KQF77" s="332"/>
      <c r="KQG77" s="332"/>
      <c r="KQH77" s="332"/>
      <c r="KQI77" s="332"/>
      <c r="KQJ77" s="332"/>
      <c r="KQK77" s="331"/>
      <c r="KQL77" s="332"/>
      <c r="KQM77" s="332"/>
      <c r="KQN77" s="332"/>
      <c r="KQO77" s="332"/>
      <c r="KQP77" s="332"/>
      <c r="KQQ77" s="332"/>
      <c r="KQR77" s="332"/>
      <c r="KQS77" s="332"/>
      <c r="KQT77" s="332"/>
      <c r="KQU77" s="332"/>
      <c r="KQV77" s="332"/>
      <c r="KQW77" s="332"/>
      <c r="KQX77" s="332"/>
      <c r="KQY77" s="332"/>
      <c r="KQZ77" s="332"/>
      <c r="KRA77" s="331"/>
      <c r="KRB77" s="332"/>
      <c r="KRC77" s="332"/>
      <c r="KRD77" s="332"/>
      <c r="KRE77" s="332"/>
      <c r="KRF77" s="332"/>
      <c r="KRG77" s="332"/>
      <c r="KRH77" s="332"/>
      <c r="KRI77" s="332"/>
      <c r="KRJ77" s="332"/>
      <c r="KRK77" s="332"/>
      <c r="KRL77" s="332"/>
      <c r="KRM77" s="332"/>
      <c r="KRN77" s="332"/>
      <c r="KRO77" s="332"/>
      <c r="KRP77" s="332"/>
      <c r="KRQ77" s="331"/>
      <c r="KRR77" s="332"/>
      <c r="KRS77" s="332"/>
      <c r="KRT77" s="332"/>
      <c r="KRU77" s="332"/>
      <c r="KRV77" s="332"/>
      <c r="KRW77" s="332"/>
      <c r="KRX77" s="332"/>
      <c r="KRY77" s="332"/>
      <c r="KRZ77" s="332"/>
      <c r="KSA77" s="332"/>
      <c r="KSB77" s="332"/>
      <c r="KSC77" s="332"/>
      <c r="KSD77" s="332"/>
      <c r="KSE77" s="332"/>
      <c r="KSF77" s="332"/>
      <c r="KSG77" s="331"/>
      <c r="KSH77" s="332"/>
      <c r="KSI77" s="332"/>
      <c r="KSJ77" s="332"/>
      <c r="KSK77" s="332"/>
      <c r="KSL77" s="332"/>
      <c r="KSM77" s="332"/>
      <c r="KSN77" s="332"/>
      <c r="KSO77" s="332"/>
      <c r="KSP77" s="332"/>
      <c r="KSQ77" s="332"/>
      <c r="KSR77" s="332"/>
      <c r="KSS77" s="332"/>
      <c r="KST77" s="332"/>
      <c r="KSU77" s="332"/>
      <c r="KSV77" s="332"/>
      <c r="KSW77" s="331"/>
      <c r="KSX77" s="332"/>
      <c r="KSY77" s="332"/>
      <c r="KSZ77" s="332"/>
      <c r="KTA77" s="332"/>
      <c r="KTB77" s="332"/>
      <c r="KTC77" s="332"/>
      <c r="KTD77" s="332"/>
      <c r="KTE77" s="332"/>
      <c r="KTF77" s="332"/>
      <c r="KTG77" s="332"/>
      <c r="KTH77" s="332"/>
      <c r="KTI77" s="332"/>
      <c r="KTJ77" s="332"/>
      <c r="KTK77" s="332"/>
      <c r="KTL77" s="332"/>
      <c r="KTM77" s="331"/>
      <c r="KTN77" s="332"/>
      <c r="KTO77" s="332"/>
      <c r="KTP77" s="332"/>
      <c r="KTQ77" s="332"/>
      <c r="KTR77" s="332"/>
      <c r="KTS77" s="332"/>
      <c r="KTT77" s="332"/>
      <c r="KTU77" s="332"/>
      <c r="KTV77" s="332"/>
      <c r="KTW77" s="332"/>
      <c r="KTX77" s="332"/>
      <c r="KTY77" s="332"/>
      <c r="KTZ77" s="332"/>
      <c r="KUA77" s="332"/>
      <c r="KUB77" s="332"/>
      <c r="KUC77" s="331"/>
      <c r="KUD77" s="332"/>
      <c r="KUE77" s="332"/>
      <c r="KUF77" s="332"/>
      <c r="KUG77" s="332"/>
      <c r="KUH77" s="332"/>
      <c r="KUI77" s="332"/>
      <c r="KUJ77" s="332"/>
      <c r="KUK77" s="332"/>
      <c r="KUL77" s="332"/>
      <c r="KUM77" s="332"/>
      <c r="KUN77" s="332"/>
      <c r="KUO77" s="332"/>
      <c r="KUP77" s="332"/>
      <c r="KUQ77" s="332"/>
      <c r="KUR77" s="332"/>
      <c r="KUS77" s="331"/>
      <c r="KUT77" s="332"/>
      <c r="KUU77" s="332"/>
      <c r="KUV77" s="332"/>
      <c r="KUW77" s="332"/>
      <c r="KUX77" s="332"/>
      <c r="KUY77" s="332"/>
      <c r="KUZ77" s="332"/>
      <c r="KVA77" s="332"/>
      <c r="KVB77" s="332"/>
      <c r="KVC77" s="332"/>
      <c r="KVD77" s="332"/>
      <c r="KVE77" s="332"/>
      <c r="KVF77" s="332"/>
      <c r="KVG77" s="332"/>
      <c r="KVH77" s="332"/>
      <c r="KVI77" s="331"/>
      <c r="KVJ77" s="332"/>
      <c r="KVK77" s="332"/>
      <c r="KVL77" s="332"/>
      <c r="KVM77" s="332"/>
      <c r="KVN77" s="332"/>
      <c r="KVO77" s="332"/>
      <c r="KVP77" s="332"/>
      <c r="KVQ77" s="332"/>
      <c r="KVR77" s="332"/>
      <c r="KVS77" s="332"/>
      <c r="KVT77" s="332"/>
      <c r="KVU77" s="332"/>
      <c r="KVV77" s="332"/>
      <c r="KVW77" s="332"/>
      <c r="KVX77" s="332"/>
      <c r="KVY77" s="331"/>
      <c r="KVZ77" s="332"/>
      <c r="KWA77" s="332"/>
      <c r="KWB77" s="332"/>
      <c r="KWC77" s="332"/>
      <c r="KWD77" s="332"/>
      <c r="KWE77" s="332"/>
      <c r="KWF77" s="332"/>
      <c r="KWG77" s="332"/>
      <c r="KWH77" s="332"/>
      <c r="KWI77" s="332"/>
      <c r="KWJ77" s="332"/>
      <c r="KWK77" s="332"/>
      <c r="KWL77" s="332"/>
      <c r="KWM77" s="332"/>
      <c r="KWN77" s="332"/>
      <c r="KWO77" s="331"/>
      <c r="KWP77" s="332"/>
      <c r="KWQ77" s="332"/>
      <c r="KWR77" s="332"/>
      <c r="KWS77" s="332"/>
      <c r="KWT77" s="332"/>
      <c r="KWU77" s="332"/>
      <c r="KWV77" s="332"/>
      <c r="KWW77" s="332"/>
      <c r="KWX77" s="332"/>
      <c r="KWY77" s="332"/>
      <c r="KWZ77" s="332"/>
      <c r="KXA77" s="332"/>
      <c r="KXB77" s="332"/>
      <c r="KXC77" s="332"/>
      <c r="KXD77" s="332"/>
      <c r="KXE77" s="331"/>
      <c r="KXF77" s="332"/>
      <c r="KXG77" s="332"/>
      <c r="KXH77" s="332"/>
      <c r="KXI77" s="332"/>
      <c r="KXJ77" s="332"/>
      <c r="KXK77" s="332"/>
      <c r="KXL77" s="332"/>
      <c r="KXM77" s="332"/>
      <c r="KXN77" s="332"/>
      <c r="KXO77" s="332"/>
      <c r="KXP77" s="332"/>
      <c r="KXQ77" s="332"/>
      <c r="KXR77" s="332"/>
      <c r="KXS77" s="332"/>
      <c r="KXT77" s="332"/>
      <c r="KXU77" s="331"/>
      <c r="KXV77" s="332"/>
      <c r="KXW77" s="332"/>
      <c r="KXX77" s="332"/>
      <c r="KXY77" s="332"/>
      <c r="KXZ77" s="332"/>
      <c r="KYA77" s="332"/>
      <c r="KYB77" s="332"/>
      <c r="KYC77" s="332"/>
      <c r="KYD77" s="332"/>
      <c r="KYE77" s="332"/>
      <c r="KYF77" s="332"/>
      <c r="KYG77" s="332"/>
      <c r="KYH77" s="332"/>
      <c r="KYI77" s="332"/>
      <c r="KYJ77" s="332"/>
      <c r="KYK77" s="331"/>
      <c r="KYL77" s="332"/>
      <c r="KYM77" s="332"/>
      <c r="KYN77" s="332"/>
      <c r="KYO77" s="332"/>
      <c r="KYP77" s="332"/>
      <c r="KYQ77" s="332"/>
      <c r="KYR77" s="332"/>
      <c r="KYS77" s="332"/>
      <c r="KYT77" s="332"/>
      <c r="KYU77" s="332"/>
      <c r="KYV77" s="332"/>
      <c r="KYW77" s="332"/>
      <c r="KYX77" s="332"/>
      <c r="KYY77" s="332"/>
      <c r="KYZ77" s="332"/>
      <c r="KZA77" s="331"/>
      <c r="KZB77" s="332"/>
      <c r="KZC77" s="332"/>
      <c r="KZD77" s="332"/>
      <c r="KZE77" s="332"/>
      <c r="KZF77" s="332"/>
      <c r="KZG77" s="332"/>
      <c r="KZH77" s="332"/>
      <c r="KZI77" s="332"/>
      <c r="KZJ77" s="332"/>
      <c r="KZK77" s="332"/>
      <c r="KZL77" s="332"/>
      <c r="KZM77" s="332"/>
      <c r="KZN77" s="332"/>
      <c r="KZO77" s="332"/>
      <c r="KZP77" s="332"/>
      <c r="KZQ77" s="331"/>
      <c r="KZR77" s="332"/>
      <c r="KZS77" s="332"/>
      <c r="KZT77" s="332"/>
      <c r="KZU77" s="332"/>
      <c r="KZV77" s="332"/>
      <c r="KZW77" s="332"/>
      <c r="KZX77" s="332"/>
      <c r="KZY77" s="332"/>
      <c r="KZZ77" s="332"/>
      <c r="LAA77" s="332"/>
      <c r="LAB77" s="332"/>
      <c r="LAC77" s="332"/>
      <c r="LAD77" s="332"/>
      <c r="LAE77" s="332"/>
      <c r="LAF77" s="332"/>
      <c r="LAG77" s="331"/>
      <c r="LAH77" s="332"/>
      <c r="LAI77" s="332"/>
      <c r="LAJ77" s="332"/>
      <c r="LAK77" s="332"/>
      <c r="LAL77" s="332"/>
      <c r="LAM77" s="332"/>
      <c r="LAN77" s="332"/>
      <c r="LAO77" s="332"/>
      <c r="LAP77" s="332"/>
      <c r="LAQ77" s="332"/>
      <c r="LAR77" s="332"/>
      <c r="LAS77" s="332"/>
      <c r="LAT77" s="332"/>
      <c r="LAU77" s="332"/>
      <c r="LAV77" s="332"/>
      <c r="LAW77" s="331"/>
      <c r="LAX77" s="332"/>
      <c r="LAY77" s="332"/>
      <c r="LAZ77" s="332"/>
      <c r="LBA77" s="332"/>
      <c r="LBB77" s="332"/>
      <c r="LBC77" s="332"/>
      <c r="LBD77" s="332"/>
      <c r="LBE77" s="332"/>
      <c r="LBF77" s="332"/>
      <c r="LBG77" s="332"/>
      <c r="LBH77" s="332"/>
      <c r="LBI77" s="332"/>
      <c r="LBJ77" s="332"/>
      <c r="LBK77" s="332"/>
      <c r="LBL77" s="332"/>
      <c r="LBM77" s="331"/>
      <c r="LBN77" s="332"/>
      <c r="LBO77" s="332"/>
      <c r="LBP77" s="332"/>
      <c r="LBQ77" s="332"/>
      <c r="LBR77" s="332"/>
      <c r="LBS77" s="332"/>
      <c r="LBT77" s="332"/>
      <c r="LBU77" s="332"/>
      <c r="LBV77" s="332"/>
      <c r="LBW77" s="332"/>
      <c r="LBX77" s="332"/>
      <c r="LBY77" s="332"/>
      <c r="LBZ77" s="332"/>
      <c r="LCA77" s="332"/>
      <c r="LCB77" s="332"/>
      <c r="LCC77" s="331"/>
      <c r="LCD77" s="332"/>
      <c r="LCE77" s="332"/>
      <c r="LCF77" s="332"/>
      <c r="LCG77" s="332"/>
      <c r="LCH77" s="332"/>
      <c r="LCI77" s="332"/>
      <c r="LCJ77" s="332"/>
      <c r="LCK77" s="332"/>
      <c r="LCL77" s="332"/>
      <c r="LCM77" s="332"/>
      <c r="LCN77" s="332"/>
      <c r="LCO77" s="332"/>
      <c r="LCP77" s="332"/>
      <c r="LCQ77" s="332"/>
      <c r="LCR77" s="332"/>
      <c r="LCS77" s="331"/>
      <c r="LCT77" s="332"/>
      <c r="LCU77" s="332"/>
      <c r="LCV77" s="332"/>
      <c r="LCW77" s="332"/>
      <c r="LCX77" s="332"/>
      <c r="LCY77" s="332"/>
      <c r="LCZ77" s="332"/>
      <c r="LDA77" s="332"/>
      <c r="LDB77" s="332"/>
      <c r="LDC77" s="332"/>
      <c r="LDD77" s="332"/>
      <c r="LDE77" s="332"/>
      <c r="LDF77" s="332"/>
      <c r="LDG77" s="332"/>
      <c r="LDH77" s="332"/>
      <c r="LDI77" s="331"/>
      <c r="LDJ77" s="332"/>
      <c r="LDK77" s="332"/>
      <c r="LDL77" s="332"/>
      <c r="LDM77" s="332"/>
      <c r="LDN77" s="332"/>
      <c r="LDO77" s="332"/>
      <c r="LDP77" s="332"/>
      <c r="LDQ77" s="332"/>
      <c r="LDR77" s="332"/>
      <c r="LDS77" s="332"/>
      <c r="LDT77" s="332"/>
      <c r="LDU77" s="332"/>
      <c r="LDV77" s="332"/>
      <c r="LDW77" s="332"/>
      <c r="LDX77" s="332"/>
      <c r="LDY77" s="331"/>
      <c r="LDZ77" s="332"/>
      <c r="LEA77" s="332"/>
      <c r="LEB77" s="332"/>
      <c r="LEC77" s="332"/>
      <c r="LED77" s="332"/>
      <c r="LEE77" s="332"/>
      <c r="LEF77" s="332"/>
      <c r="LEG77" s="332"/>
      <c r="LEH77" s="332"/>
      <c r="LEI77" s="332"/>
      <c r="LEJ77" s="332"/>
      <c r="LEK77" s="332"/>
      <c r="LEL77" s="332"/>
      <c r="LEM77" s="332"/>
      <c r="LEN77" s="332"/>
      <c r="LEO77" s="331"/>
      <c r="LEP77" s="332"/>
      <c r="LEQ77" s="332"/>
      <c r="LER77" s="332"/>
      <c r="LES77" s="332"/>
      <c r="LET77" s="332"/>
      <c r="LEU77" s="332"/>
      <c r="LEV77" s="332"/>
      <c r="LEW77" s="332"/>
      <c r="LEX77" s="332"/>
      <c r="LEY77" s="332"/>
      <c r="LEZ77" s="332"/>
      <c r="LFA77" s="332"/>
      <c r="LFB77" s="332"/>
      <c r="LFC77" s="332"/>
      <c r="LFD77" s="332"/>
      <c r="LFE77" s="331"/>
      <c r="LFF77" s="332"/>
      <c r="LFG77" s="332"/>
      <c r="LFH77" s="332"/>
      <c r="LFI77" s="332"/>
      <c r="LFJ77" s="332"/>
      <c r="LFK77" s="332"/>
      <c r="LFL77" s="332"/>
      <c r="LFM77" s="332"/>
      <c r="LFN77" s="332"/>
      <c r="LFO77" s="332"/>
      <c r="LFP77" s="332"/>
      <c r="LFQ77" s="332"/>
      <c r="LFR77" s="332"/>
      <c r="LFS77" s="332"/>
      <c r="LFT77" s="332"/>
      <c r="LFU77" s="331"/>
      <c r="LFV77" s="332"/>
      <c r="LFW77" s="332"/>
      <c r="LFX77" s="332"/>
      <c r="LFY77" s="332"/>
      <c r="LFZ77" s="332"/>
      <c r="LGA77" s="332"/>
      <c r="LGB77" s="332"/>
      <c r="LGC77" s="332"/>
      <c r="LGD77" s="332"/>
      <c r="LGE77" s="332"/>
      <c r="LGF77" s="332"/>
      <c r="LGG77" s="332"/>
      <c r="LGH77" s="332"/>
      <c r="LGI77" s="332"/>
      <c r="LGJ77" s="332"/>
      <c r="LGK77" s="331"/>
      <c r="LGL77" s="332"/>
      <c r="LGM77" s="332"/>
      <c r="LGN77" s="332"/>
      <c r="LGO77" s="332"/>
      <c r="LGP77" s="332"/>
      <c r="LGQ77" s="332"/>
      <c r="LGR77" s="332"/>
      <c r="LGS77" s="332"/>
      <c r="LGT77" s="332"/>
      <c r="LGU77" s="332"/>
      <c r="LGV77" s="332"/>
      <c r="LGW77" s="332"/>
      <c r="LGX77" s="332"/>
      <c r="LGY77" s="332"/>
      <c r="LGZ77" s="332"/>
      <c r="LHA77" s="331"/>
      <c r="LHB77" s="332"/>
      <c r="LHC77" s="332"/>
      <c r="LHD77" s="332"/>
      <c r="LHE77" s="332"/>
      <c r="LHF77" s="332"/>
      <c r="LHG77" s="332"/>
      <c r="LHH77" s="332"/>
      <c r="LHI77" s="332"/>
      <c r="LHJ77" s="332"/>
      <c r="LHK77" s="332"/>
      <c r="LHL77" s="332"/>
      <c r="LHM77" s="332"/>
      <c r="LHN77" s="332"/>
      <c r="LHO77" s="332"/>
      <c r="LHP77" s="332"/>
      <c r="LHQ77" s="331"/>
      <c r="LHR77" s="332"/>
      <c r="LHS77" s="332"/>
      <c r="LHT77" s="332"/>
      <c r="LHU77" s="332"/>
      <c r="LHV77" s="332"/>
      <c r="LHW77" s="332"/>
      <c r="LHX77" s="332"/>
      <c r="LHY77" s="332"/>
      <c r="LHZ77" s="332"/>
      <c r="LIA77" s="332"/>
      <c r="LIB77" s="332"/>
      <c r="LIC77" s="332"/>
      <c r="LID77" s="332"/>
      <c r="LIE77" s="332"/>
      <c r="LIF77" s="332"/>
      <c r="LIG77" s="331"/>
      <c r="LIH77" s="332"/>
      <c r="LII77" s="332"/>
      <c r="LIJ77" s="332"/>
      <c r="LIK77" s="332"/>
      <c r="LIL77" s="332"/>
      <c r="LIM77" s="332"/>
      <c r="LIN77" s="332"/>
      <c r="LIO77" s="332"/>
      <c r="LIP77" s="332"/>
      <c r="LIQ77" s="332"/>
      <c r="LIR77" s="332"/>
      <c r="LIS77" s="332"/>
      <c r="LIT77" s="332"/>
      <c r="LIU77" s="332"/>
      <c r="LIV77" s="332"/>
      <c r="LIW77" s="331"/>
      <c r="LIX77" s="332"/>
      <c r="LIY77" s="332"/>
      <c r="LIZ77" s="332"/>
      <c r="LJA77" s="332"/>
      <c r="LJB77" s="332"/>
      <c r="LJC77" s="332"/>
      <c r="LJD77" s="332"/>
      <c r="LJE77" s="332"/>
      <c r="LJF77" s="332"/>
      <c r="LJG77" s="332"/>
      <c r="LJH77" s="332"/>
      <c r="LJI77" s="332"/>
      <c r="LJJ77" s="332"/>
      <c r="LJK77" s="332"/>
      <c r="LJL77" s="332"/>
      <c r="LJM77" s="331"/>
      <c r="LJN77" s="332"/>
      <c r="LJO77" s="332"/>
      <c r="LJP77" s="332"/>
      <c r="LJQ77" s="332"/>
      <c r="LJR77" s="332"/>
      <c r="LJS77" s="332"/>
      <c r="LJT77" s="332"/>
      <c r="LJU77" s="332"/>
      <c r="LJV77" s="332"/>
      <c r="LJW77" s="332"/>
      <c r="LJX77" s="332"/>
      <c r="LJY77" s="332"/>
      <c r="LJZ77" s="332"/>
      <c r="LKA77" s="332"/>
      <c r="LKB77" s="332"/>
      <c r="LKC77" s="331"/>
      <c r="LKD77" s="332"/>
      <c r="LKE77" s="332"/>
      <c r="LKF77" s="332"/>
      <c r="LKG77" s="332"/>
      <c r="LKH77" s="332"/>
      <c r="LKI77" s="332"/>
      <c r="LKJ77" s="332"/>
      <c r="LKK77" s="332"/>
      <c r="LKL77" s="332"/>
      <c r="LKM77" s="332"/>
      <c r="LKN77" s="332"/>
      <c r="LKO77" s="332"/>
      <c r="LKP77" s="332"/>
      <c r="LKQ77" s="332"/>
      <c r="LKR77" s="332"/>
      <c r="LKS77" s="331"/>
      <c r="LKT77" s="332"/>
      <c r="LKU77" s="332"/>
      <c r="LKV77" s="332"/>
      <c r="LKW77" s="332"/>
      <c r="LKX77" s="332"/>
      <c r="LKY77" s="332"/>
      <c r="LKZ77" s="332"/>
      <c r="LLA77" s="332"/>
      <c r="LLB77" s="332"/>
      <c r="LLC77" s="332"/>
      <c r="LLD77" s="332"/>
      <c r="LLE77" s="332"/>
      <c r="LLF77" s="332"/>
      <c r="LLG77" s="332"/>
      <c r="LLH77" s="332"/>
      <c r="LLI77" s="331"/>
      <c r="LLJ77" s="332"/>
      <c r="LLK77" s="332"/>
      <c r="LLL77" s="332"/>
      <c r="LLM77" s="332"/>
      <c r="LLN77" s="332"/>
      <c r="LLO77" s="332"/>
      <c r="LLP77" s="332"/>
      <c r="LLQ77" s="332"/>
      <c r="LLR77" s="332"/>
      <c r="LLS77" s="332"/>
      <c r="LLT77" s="332"/>
      <c r="LLU77" s="332"/>
      <c r="LLV77" s="332"/>
      <c r="LLW77" s="332"/>
      <c r="LLX77" s="332"/>
      <c r="LLY77" s="331"/>
      <c r="LLZ77" s="332"/>
      <c r="LMA77" s="332"/>
      <c r="LMB77" s="332"/>
      <c r="LMC77" s="332"/>
      <c r="LMD77" s="332"/>
      <c r="LME77" s="332"/>
      <c r="LMF77" s="332"/>
      <c r="LMG77" s="332"/>
      <c r="LMH77" s="332"/>
      <c r="LMI77" s="332"/>
      <c r="LMJ77" s="332"/>
      <c r="LMK77" s="332"/>
      <c r="LML77" s="332"/>
      <c r="LMM77" s="332"/>
      <c r="LMN77" s="332"/>
      <c r="LMO77" s="331"/>
      <c r="LMP77" s="332"/>
      <c r="LMQ77" s="332"/>
      <c r="LMR77" s="332"/>
      <c r="LMS77" s="332"/>
      <c r="LMT77" s="332"/>
      <c r="LMU77" s="332"/>
      <c r="LMV77" s="332"/>
      <c r="LMW77" s="332"/>
      <c r="LMX77" s="332"/>
      <c r="LMY77" s="332"/>
      <c r="LMZ77" s="332"/>
      <c r="LNA77" s="332"/>
      <c r="LNB77" s="332"/>
      <c r="LNC77" s="332"/>
      <c r="LND77" s="332"/>
      <c r="LNE77" s="331"/>
      <c r="LNF77" s="332"/>
      <c r="LNG77" s="332"/>
      <c r="LNH77" s="332"/>
      <c r="LNI77" s="332"/>
      <c r="LNJ77" s="332"/>
      <c r="LNK77" s="332"/>
      <c r="LNL77" s="332"/>
      <c r="LNM77" s="332"/>
      <c r="LNN77" s="332"/>
      <c r="LNO77" s="332"/>
      <c r="LNP77" s="332"/>
      <c r="LNQ77" s="332"/>
      <c r="LNR77" s="332"/>
      <c r="LNS77" s="332"/>
      <c r="LNT77" s="332"/>
      <c r="LNU77" s="331"/>
      <c r="LNV77" s="332"/>
      <c r="LNW77" s="332"/>
      <c r="LNX77" s="332"/>
      <c r="LNY77" s="332"/>
      <c r="LNZ77" s="332"/>
      <c r="LOA77" s="332"/>
      <c r="LOB77" s="332"/>
      <c r="LOC77" s="332"/>
      <c r="LOD77" s="332"/>
      <c r="LOE77" s="332"/>
      <c r="LOF77" s="332"/>
      <c r="LOG77" s="332"/>
      <c r="LOH77" s="332"/>
      <c r="LOI77" s="332"/>
      <c r="LOJ77" s="332"/>
      <c r="LOK77" s="331"/>
      <c r="LOL77" s="332"/>
      <c r="LOM77" s="332"/>
      <c r="LON77" s="332"/>
      <c r="LOO77" s="332"/>
      <c r="LOP77" s="332"/>
      <c r="LOQ77" s="332"/>
      <c r="LOR77" s="332"/>
      <c r="LOS77" s="332"/>
      <c r="LOT77" s="332"/>
      <c r="LOU77" s="332"/>
      <c r="LOV77" s="332"/>
      <c r="LOW77" s="332"/>
      <c r="LOX77" s="332"/>
      <c r="LOY77" s="332"/>
      <c r="LOZ77" s="332"/>
      <c r="LPA77" s="331"/>
      <c r="LPB77" s="332"/>
      <c r="LPC77" s="332"/>
      <c r="LPD77" s="332"/>
      <c r="LPE77" s="332"/>
      <c r="LPF77" s="332"/>
      <c r="LPG77" s="332"/>
      <c r="LPH77" s="332"/>
      <c r="LPI77" s="332"/>
      <c r="LPJ77" s="332"/>
      <c r="LPK77" s="332"/>
      <c r="LPL77" s="332"/>
      <c r="LPM77" s="332"/>
      <c r="LPN77" s="332"/>
      <c r="LPO77" s="332"/>
      <c r="LPP77" s="332"/>
      <c r="LPQ77" s="331"/>
      <c r="LPR77" s="332"/>
      <c r="LPS77" s="332"/>
      <c r="LPT77" s="332"/>
      <c r="LPU77" s="332"/>
      <c r="LPV77" s="332"/>
      <c r="LPW77" s="332"/>
      <c r="LPX77" s="332"/>
      <c r="LPY77" s="332"/>
      <c r="LPZ77" s="332"/>
      <c r="LQA77" s="332"/>
      <c r="LQB77" s="332"/>
      <c r="LQC77" s="332"/>
      <c r="LQD77" s="332"/>
      <c r="LQE77" s="332"/>
      <c r="LQF77" s="332"/>
      <c r="LQG77" s="331"/>
      <c r="LQH77" s="332"/>
      <c r="LQI77" s="332"/>
      <c r="LQJ77" s="332"/>
      <c r="LQK77" s="332"/>
      <c r="LQL77" s="332"/>
      <c r="LQM77" s="332"/>
      <c r="LQN77" s="332"/>
      <c r="LQO77" s="332"/>
      <c r="LQP77" s="332"/>
      <c r="LQQ77" s="332"/>
      <c r="LQR77" s="332"/>
      <c r="LQS77" s="332"/>
      <c r="LQT77" s="332"/>
      <c r="LQU77" s="332"/>
      <c r="LQV77" s="332"/>
      <c r="LQW77" s="331"/>
      <c r="LQX77" s="332"/>
      <c r="LQY77" s="332"/>
      <c r="LQZ77" s="332"/>
      <c r="LRA77" s="332"/>
      <c r="LRB77" s="332"/>
      <c r="LRC77" s="332"/>
      <c r="LRD77" s="332"/>
      <c r="LRE77" s="332"/>
      <c r="LRF77" s="332"/>
      <c r="LRG77" s="332"/>
      <c r="LRH77" s="332"/>
      <c r="LRI77" s="332"/>
      <c r="LRJ77" s="332"/>
      <c r="LRK77" s="332"/>
      <c r="LRL77" s="332"/>
      <c r="LRM77" s="331"/>
      <c r="LRN77" s="332"/>
      <c r="LRO77" s="332"/>
      <c r="LRP77" s="332"/>
      <c r="LRQ77" s="332"/>
      <c r="LRR77" s="332"/>
      <c r="LRS77" s="332"/>
      <c r="LRT77" s="332"/>
      <c r="LRU77" s="332"/>
      <c r="LRV77" s="332"/>
      <c r="LRW77" s="332"/>
      <c r="LRX77" s="332"/>
      <c r="LRY77" s="332"/>
      <c r="LRZ77" s="332"/>
      <c r="LSA77" s="332"/>
      <c r="LSB77" s="332"/>
      <c r="LSC77" s="331"/>
      <c r="LSD77" s="332"/>
      <c r="LSE77" s="332"/>
      <c r="LSF77" s="332"/>
      <c r="LSG77" s="332"/>
      <c r="LSH77" s="332"/>
      <c r="LSI77" s="332"/>
      <c r="LSJ77" s="332"/>
      <c r="LSK77" s="332"/>
      <c r="LSL77" s="332"/>
      <c r="LSM77" s="332"/>
      <c r="LSN77" s="332"/>
      <c r="LSO77" s="332"/>
      <c r="LSP77" s="332"/>
      <c r="LSQ77" s="332"/>
      <c r="LSR77" s="332"/>
      <c r="LSS77" s="331"/>
      <c r="LST77" s="332"/>
      <c r="LSU77" s="332"/>
      <c r="LSV77" s="332"/>
      <c r="LSW77" s="332"/>
      <c r="LSX77" s="332"/>
      <c r="LSY77" s="332"/>
      <c r="LSZ77" s="332"/>
      <c r="LTA77" s="332"/>
      <c r="LTB77" s="332"/>
      <c r="LTC77" s="332"/>
      <c r="LTD77" s="332"/>
      <c r="LTE77" s="332"/>
      <c r="LTF77" s="332"/>
      <c r="LTG77" s="332"/>
      <c r="LTH77" s="332"/>
      <c r="LTI77" s="331"/>
      <c r="LTJ77" s="332"/>
      <c r="LTK77" s="332"/>
      <c r="LTL77" s="332"/>
      <c r="LTM77" s="332"/>
      <c r="LTN77" s="332"/>
      <c r="LTO77" s="332"/>
      <c r="LTP77" s="332"/>
      <c r="LTQ77" s="332"/>
      <c r="LTR77" s="332"/>
      <c r="LTS77" s="332"/>
      <c r="LTT77" s="332"/>
      <c r="LTU77" s="332"/>
      <c r="LTV77" s="332"/>
      <c r="LTW77" s="332"/>
      <c r="LTX77" s="332"/>
      <c r="LTY77" s="331"/>
      <c r="LTZ77" s="332"/>
      <c r="LUA77" s="332"/>
      <c r="LUB77" s="332"/>
      <c r="LUC77" s="332"/>
      <c r="LUD77" s="332"/>
      <c r="LUE77" s="332"/>
      <c r="LUF77" s="332"/>
      <c r="LUG77" s="332"/>
      <c r="LUH77" s="332"/>
      <c r="LUI77" s="332"/>
      <c r="LUJ77" s="332"/>
      <c r="LUK77" s="332"/>
      <c r="LUL77" s="332"/>
      <c r="LUM77" s="332"/>
      <c r="LUN77" s="332"/>
      <c r="LUO77" s="331"/>
      <c r="LUP77" s="332"/>
      <c r="LUQ77" s="332"/>
      <c r="LUR77" s="332"/>
      <c r="LUS77" s="332"/>
      <c r="LUT77" s="332"/>
      <c r="LUU77" s="332"/>
      <c r="LUV77" s="332"/>
      <c r="LUW77" s="332"/>
      <c r="LUX77" s="332"/>
      <c r="LUY77" s="332"/>
      <c r="LUZ77" s="332"/>
      <c r="LVA77" s="332"/>
      <c r="LVB77" s="332"/>
      <c r="LVC77" s="332"/>
      <c r="LVD77" s="332"/>
      <c r="LVE77" s="331"/>
      <c r="LVF77" s="332"/>
      <c r="LVG77" s="332"/>
      <c r="LVH77" s="332"/>
      <c r="LVI77" s="332"/>
      <c r="LVJ77" s="332"/>
      <c r="LVK77" s="332"/>
      <c r="LVL77" s="332"/>
      <c r="LVM77" s="332"/>
      <c r="LVN77" s="332"/>
      <c r="LVO77" s="332"/>
      <c r="LVP77" s="332"/>
      <c r="LVQ77" s="332"/>
      <c r="LVR77" s="332"/>
      <c r="LVS77" s="332"/>
      <c r="LVT77" s="332"/>
      <c r="LVU77" s="331"/>
      <c r="LVV77" s="332"/>
      <c r="LVW77" s="332"/>
      <c r="LVX77" s="332"/>
      <c r="LVY77" s="332"/>
      <c r="LVZ77" s="332"/>
      <c r="LWA77" s="332"/>
      <c r="LWB77" s="332"/>
      <c r="LWC77" s="332"/>
      <c r="LWD77" s="332"/>
      <c r="LWE77" s="332"/>
      <c r="LWF77" s="332"/>
      <c r="LWG77" s="332"/>
      <c r="LWH77" s="332"/>
      <c r="LWI77" s="332"/>
      <c r="LWJ77" s="332"/>
      <c r="LWK77" s="331"/>
      <c r="LWL77" s="332"/>
      <c r="LWM77" s="332"/>
      <c r="LWN77" s="332"/>
      <c r="LWO77" s="332"/>
      <c r="LWP77" s="332"/>
      <c r="LWQ77" s="332"/>
      <c r="LWR77" s="332"/>
      <c r="LWS77" s="332"/>
      <c r="LWT77" s="332"/>
      <c r="LWU77" s="332"/>
      <c r="LWV77" s="332"/>
      <c r="LWW77" s="332"/>
      <c r="LWX77" s="332"/>
      <c r="LWY77" s="332"/>
      <c r="LWZ77" s="332"/>
      <c r="LXA77" s="331"/>
      <c r="LXB77" s="332"/>
      <c r="LXC77" s="332"/>
      <c r="LXD77" s="332"/>
      <c r="LXE77" s="332"/>
      <c r="LXF77" s="332"/>
      <c r="LXG77" s="332"/>
      <c r="LXH77" s="332"/>
      <c r="LXI77" s="332"/>
      <c r="LXJ77" s="332"/>
      <c r="LXK77" s="332"/>
      <c r="LXL77" s="332"/>
      <c r="LXM77" s="332"/>
      <c r="LXN77" s="332"/>
      <c r="LXO77" s="332"/>
      <c r="LXP77" s="332"/>
      <c r="LXQ77" s="331"/>
      <c r="LXR77" s="332"/>
      <c r="LXS77" s="332"/>
      <c r="LXT77" s="332"/>
      <c r="LXU77" s="332"/>
      <c r="LXV77" s="332"/>
      <c r="LXW77" s="332"/>
      <c r="LXX77" s="332"/>
      <c r="LXY77" s="332"/>
      <c r="LXZ77" s="332"/>
      <c r="LYA77" s="332"/>
      <c r="LYB77" s="332"/>
      <c r="LYC77" s="332"/>
      <c r="LYD77" s="332"/>
      <c r="LYE77" s="332"/>
      <c r="LYF77" s="332"/>
      <c r="LYG77" s="331"/>
      <c r="LYH77" s="332"/>
      <c r="LYI77" s="332"/>
      <c r="LYJ77" s="332"/>
      <c r="LYK77" s="332"/>
      <c r="LYL77" s="332"/>
      <c r="LYM77" s="332"/>
      <c r="LYN77" s="332"/>
      <c r="LYO77" s="332"/>
      <c r="LYP77" s="332"/>
      <c r="LYQ77" s="332"/>
      <c r="LYR77" s="332"/>
      <c r="LYS77" s="332"/>
      <c r="LYT77" s="332"/>
      <c r="LYU77" s="332"/>
      <c r="LYV77" s="332"/>
      <c r="LYW77" s="331"/>
      <c r="LYX77" s="332"/>
      <c r="LYY77" s="332"/>
      <c r="LYZ77" s="332"/>
      <c r="LZA77" s="332"/>
      <c r="LZB77" s="332"/>
      <c r="LZC77" s="332"/>
      <c r="LZD77" s="332"/>
      <c r="LZE77" s="332"/>
      <c r="LZF77" s="332"/>
      <c r="LZG77" s="332"/>
      <c r="LZH77" s="332"/>
      <c r="LZI77" s="332"/>
      <c r="LZJ77" s="332"/>
      <c r="LZK77" s="332"/>
      <c r="LZL77" s="332"/>
      <c r="LZM77" s="331"/>
      <c r="LZN77" s="332"/>
      <c r="LZO77" s="332"/>
      <c r="LZP77" s="332"/>
      <c r="LZQ77" s="332"/>
      <c r="LZR77" s="332"/>
      <c r="LZS77" s="332"/>
      <c r="LZT77" s="332"/>
      <c r="LZU77" s="332"/>
      <c r="LZV77" s="332"/>
      <c r="LZW77" s="332"/>
      <c r="LZX77" s="332"/>
      <c r="LZY77" s="332"/>
      <c r="LZZ77" s="332"/>
      <c r="MAA77" s="332"/>
      <c r="MAB77" s="332"/>
      <c r="MAC77" s="331"/>
      <c r="MAD77" s="332"/>
      <c r="MAE77" s="332"/>
      <c r="MAF77" s="332"/>
      <c r="MAG77" s="332"/>
      <c r="MAH77" s="332"/>
      <c r="MAI77" s="332"/>
      <c r="MAJ77" s="332"/>
      <c r="MAK77" s="332"/>
      <c r="MAL77" s="332"/>
      <c r="MAM77" s="332"/>
      <c r="MAN77" s="332"/>
      <c r="MAO77" s="332"/>
      <c r="MAP77" s="332"/>
      <c r="MAQ77" s="332"/>
      <c r="MAR77" s="332"/>
      <c r="MAS77" s="331"/>
      <c r="MAT77" s="332"/>
      <c r="MAU77" s="332"/>
      <c r="MAV77" s="332"/>
      <c r="MAW77" s="332"/>
      <c r="MAX77" s="332"/>
      <c r="MAY77" s="332"/>
      <c r="MAZ77" s="332"/>
      <c r="MBA77" s="332"/>
      <c r="MBB77" s="332"/>
      <c r="MBC77" s="332"/>
      <c r="MBD77" s="332"/>
      <c r="MBE77" s="332"/>
      <c r="MBF77" s="332"/>
      <c r="MBG77" s="332"/>
      <c r="MBH77" s="332"/>
      <c r="MBI77" s="331"/>
      <c r="MBJ77" s="332"/>
      <c r="MBK77" s="332"/>
      <c r="MBL77" s="332"/>
      <c r="MBM77" s="332"/>
      <c r="MBN77" s="332"/>
      <c r="MBO77" s="332"/>
      <c r="MBP77" s="332"/>
      <c r="MBQ77" s="332"/>
      <c r="MBR77" s="332"/>
      <c r="MBS77" s="332"/>
      <c r="MBT77" s="332"/>
      <c r="MBU77" s="332"/>
      <c r="MBV77" s="332"/>
      <c r="MBW77" s="332"/>
      <c r="MBX77" s="332"/>
      <c r="MBY77" s="331"/>
      <c r="MBZ77" s="332"/>
      <c r="MCA77" s="332"/>
      <c r="MCB77" s="332"/>
      <c r="MCC77" s="332"/>
      <c r="MCD77" s="332"/>
      <c r="MCE77" s="332"/>
      <c r="MCF77" s="332"/>
      <c r="MCG77" s="332"/>
      <c r="MCH77" s="332"/>
      <c r="MCI77" s="332"/>
      <c r="MCJ77" s="332"/>
      <c r="MCK77" s="332"/>
      <c r="MCL77" s="332"/>
      <c r="MCM77" s="332"/>
      <c r="MCN77" s="332"/>
      <c r="MCO77" s="331"/>
      <c r="MCP77" s="332"/>
      <c r="MCQ77" s="332"/>
      <c r="MCR77" s="332"/>
      <c r="MCS77" s="332"/>
      <c r="MCT77" s="332"/>
      <c r="MCU77" s="332"/>
      <c r="MCV77" s="332"/>
      <c r="MCW77" s="332"/>
      <c r="MCX77" s="332"/>
      <c r="MCY77" s="332"/>
      <c r="MCZ77" s="332"/>
      <c r="MDA77" s="332"/>
      <c r="MDB77" s="332"/>
      <c r="MDC77" s="332"/>
      <c r="MDD77" s="332"/>
      <c r="MDE77" s="331"/>
      <c r="MDF77" s="332"/>
      <c r="MDG77" s="332"/>
      <c r="MDH77" s="332"/>
      <c r="MDI77" s="332"/>
      <c r="MDJ77" s="332"/>
      <c r="MDK77" s="332"/>
      <c r="MDL77" s="332"/>
      <c r="MDM77" s="332"/>
      <c r="MDN77" s="332"/>
      <c r="MDO77" s="332"/>
      <c r="MDP77" s="332"/>
      <c r="MDQ77" s="332"/>
      <c r="MDR77" s="332"/>
      <c r="MDS77" s="332"/>
      <c r="MDT77" s="332"/>
      <c r="MDU77" s="331"/>
      <c r="MDV77" s="332"/>
      <c r="MDW77" s="332"/>
      <c r="MDX77" s="332"/>
      <c r="MDY77" s="332"/>
      <c r="MDZ77" s="332"/>
      <c r="MEA77" s="332"/>
      <c r="MEB77" s="332"/>
      <c r="MEC77" s="332"/>
      <c r="MED77" s="332"/>
      <c r="MEE77" s="332"/>
      <c r="MEF77" s="332"/>
      <c r="MEG77" s="332"/>
      <c r="MEH77" s="332"/>
      <c r="MEI77" s="332"/>
      <c r="MEJ77" s="332"/>
      <c r="MEK77" s="331"/>
      <c r="MEL77" s="332"/>
      <c r="MEM77" s="332"/>
      <c r="MEN77" s="332"/>
      <c r="MEO77" s="332"/>
      <c r="MEP77" s="332"/>
      <c r="MEQ77" s="332"/>
      <c r="MER77" s="332"/>
      <c r="MES77" s="332"/>
      <c r="MET77" s="332"/>
      <c r="MEU77" s="332"/>
      <c r="MEV77" s="332"/>
      <c r="MEW77" s="332"/>
      <c r="MEX77" s="332"/>
      <c r="MEY77" s="332"/>
      <c r="MEZ77" s="332"/>
      <c r="MFA77" s="331"/>
      <c r="MFB77" s="332"/>
      <c r="MFC77" s="332"/>
      <c r="MFD77" s="332"/>
      <c r="MFE77" s="332"/>
      <c r="MFF77" s="332"/>
      <c r="MFG77" s="332"/>
      <c r="MFH77" s="332"/>
      <c r="MFI77" s="332"/>
      <c r="MFJ77" s="332"/>
      <c r="MFK77" s="332"/>
      <c r="MFL77" s="332"/>
      <c r="MFM77" s="332"/>
      <c r="MFN77" s="332"/>
      <c r="MFO77" s="332"/>
      <c r="MFP77" s="332"/>
      <c r="MFQ77" s="331"/>
      <c r="MFR77" s="332"/>
      <c r="MFS77" s="332"/>
      <c r="MFT77" s="332"/>
      <c r="MFU77" s="332"/>
      <c r="MFV77" s="332"/>
      <c r="MFW77" s="332"/>
      <c r="MFX77" s="332"/>
      <c r="MFY77" s="332"/>
      <c r="MFZ77" s="332"/>
      <c r="MGA77" s="332"/>
      <c r="MGB77" s="332"/>
      <c r="MGC77" s="332"/>
      <c r="MGD77" s="332"/>
      <c r="MGE77" s="332"/>
      <c r="MGF77" s="332"/>
      <c r="MGG77" s="331"/>
      <c r="MGH77" s="332"/>
      <c r="MGI77" s="332"/>
      <c r="MGJ77" s="332"/>
      <c r="MGK77" s="332"/>
      <c r="MGL77" s="332"/>
      <c r="MGM77" s="332"/>
      <c r="MGN77" s="332"/>
      <c r="MGO77" s="332"/>
      <c r="MGP77" s="332"/>
      <c r="MGQ77" s="332"/>
      <c r="MGR77" s="332"/>
      <c r="MGS77" s="332"/>
      <c r="MGT77" s="332"/>
      <c r="MGU77" s="332"/>
      <c r="MGV77" s="332"/>
      <c r="MGW77" s="331"/>
      <c r="MGX77" s="332"/>
      <c r="MGY77" s="332"/>
      <c r="MGZ77" s="332"/>
      <c r="MHA77" s="332"/>
      <c r="MHB77" s="332"/>
      <c r="MHC77" s="332"/>
      <c r="MHD77" s="332"/>
      <c r="MHE77" s="332"/>
      <c r="MHF77" s="332"/>
      <c r="MHG77" s="332"/>
      <c r="MHH77" s="332"/>
      <c r="MHI77" s="332"/>
      <c r="MHJ77" s="332"/>
      <c r="MHK77" s="332"/>
      <c r="MHL77" s="332"/>
      <c r="MHM77" s="331"/>
      <c r="MHN77" s="332"/>
      <c r="MHO77" s="332"/>
      <c r="MHP77" s="332"/>
      <c r="MHQ77" s="332"/>
      <c r="MHR77" s="332"/>
      <c r="MHS77" s="332"/>
      <c r="MHT77" s="332"/>
      <c r="MHU77" s="332"/>
      <c r="MHV77" s="332"/>
      <c r="MHW77" s="332"/>
      <c r="MHX77" s="332"/>
      <c r="MHY77" s="332"/>
      <c r="MHZ77" s="332"/>
      <c r="MIA77" s="332"/>
      <c r="MIB77" s="332"/>
      <c r="MIC77" s="331"/>
      <c r="MID77" s="332"/>
      <c r="MIE77" s="332"/>
      <c r="MIF77" s="332"/>
      <c r="MIG77" s="332"/>
      <c r="MIH77" s="332"/>
      <c r="MII77" s="332"/>
      <c r="MIJ77" s="332"/>
      <c r="MIK77" s="332"/>
      <c r="MIL77" s="332"/>
      <c r="MIM77" s="332"/>
      <c r="MIN77" s="332"/>
      <c r="MIO77" s="332"/>
      <c r="MIP77" s="332"/>
      <c r="MIQ77" s="332"/>
      <c r="MIR77" s="332"/>
      <c r="MIS77" s="331"/>
      <c r="MIT77" s="332"/>
      <c r="MIU77" s="332"/>
      <c r="MIV77" s="332"/>
      <c r="MIW77" s="332"/>
      <c r="MIX77" s="332"/>
      <c r="MIY77" s="332"/>
      <c r="MIZ77" s="332"/>
      <c r="MJA77" s="332"/>
      <c r="MJB77" s="332"/>
      <c r="MJC77" s="332"/>
      <c r="MJD77" s="332"/>
      <c r="MJE77" s="332"/>
      <c r="MJF77" s="332"/>
      <c r="MJG77" s="332"/>
      <c r="MJH77" s="332"/>
      <c r="MJI77" s="331"/>
      <c r="MJJ77" s="332"/>
      <c r="MJK77" s="332"/>
      <c r="MJL77" s="332"/>
      <c r="MJM77" s="332"/>
      <c r="MJN77" s="332"/>
      <c r="MJO77" s="332"/>
      <c r="MJP77" s="332"/>
      <c r="MJQ77" s="332"/>
      <c r="MJR77" s="332"/>
      <c r="MJS77" s="332"/>
      <c r="MJT77" s="332"/>
      <c r="MJU77" s="332"/>
      <c r="MJV77" s="332"/>
      <c r="MJW77" s="332"/>
      <c r="MJX77" s="332"/>
      <c r="MJY77" s="331"/>
      <c r="MJZ77" s="332"/>
      <c r="MKA77" s="332"/>
      <c r="MKB77" s="332"/>
      <c r="MKC77" s="332"/>
      <c r="MKD77" s="332"/>
      <c r="MKE77" s="332"/>
      <c r="MKF77" s="332"/>
      <c r="MKG77" s="332"/>
      <c r="MKH77" s="332"/>
      <c r="MKI77" s="332"/>
      <c r="MKJ77" s="332"/>
      <c r="MKK77" s="332"/>
      <c r="MKL77" s="332"/>
      <c r="MKM77" s="332"/>
      <c r="MKN77" s="332"/>
      <c r="MKO77" s="331"/>
      <c r="MKP77" s="332"/>
      <c r="MKQ77" s="332"/>
      <c r="MKR77" s="332"/>
      <c r="MKS77" s="332"/>
      <c r="MKT77" s="332"/>
      <c r="MKU77" s="332"/>
      <c r="MKV77" s="332"/>
      <c r="MKW77" s="332"/>
      <c r="MKX77" s="332"/>
      <c r="MKY77" s="332"/>
      <c r="MKZ77" s="332"/>
      <c r="MLA77" s="332"/>
      <c r="MLB77" s="332"/>
      <c r="MLC77" s="332"/>
      <c r="MLD77" s="332"/>
      <c r="MLE77" s="331"/>
      <c r="MLF77" s="332"/>
      <c r="MLG77" s="332"/>
      <c r="MLH77" s="332"/>
      <c r="MLI77" s="332"/>
      <c r="MLJ77" s="332"/>
      <c r="MLK77" s="332"/>
      <c r="MLL77" s="332"/>
      <c r="MLM77" s="332"/>
      <c r="MLN77" s="332"/>
      <c r="MLO77" s="332"/>
      <c r="MLP77" s="332"/>
      <c r="MLQ77" s="332"/>
      <c r="MLR77" s="332"/>
      <c r="MLS77" s="332"/>
      <c r="MLT77" s="332"/>
      <c r="MLU77" s="331"/>
      <c r="MLV77" s="332"/>
      <c r="MLW77" s="332"/>
      <c r="MLX77" s="332"/>
      <c r="MLY77" s="332"/>
      <c r="MLZ77" s="332"/>
      <c r="MMA77" s="332"/>
      <c r="MMB77" s="332"/>
      <c r="MMC77" s="332"/>
      <c r="MMD77" s="332"/>
      <c r="MME77" s="332"/>
      <c r="MMF77" s="332"/>
      <c r="MMG77" s="332"/>
      <c r="MMH77" s="332"/>
      <c r="MMI77" s="332"/>
      <c r="MMJ77" s="332"/>
      <c r="MMK77" s="331"/>
      <c r="MML77" s="332"/>
      <c r="MMM77" s="332"/>
      <c r="MMN77" s="332"/>
      <c r="MMO77" s="332"/>
      <c r="MMP77" s="332"/>
      <c r="MMQ77" s="332"/>
      <c r="MMR77" s="332"/>
      <c r="MMS77" s="332"/>
      <c r="MMT77" s="332"/>
      <c r="MMU77" s="332"/>
      <c r="MMV77" s="332"/>
      <c r="MMW77" s="332"/>
      <c r="MMX77" s="332"/>
      <c r="MMY77" s="332"/>
      <c r="MMZ77" s="332"/>
      <c r="MNA77" s="331"/>
      <c r="MNB77" s="332"/>
      <c r="MNC77" s="332"/>
      <c r="MND77" s="332"/>
      <c r="MNE77" s="332"/>
      <c r="MNF77" s="332"/>
      <c r="MNG77" s="332"/>
      <c r="MNH77" s="332"/>
      <c r="MNI77" s="332"/>
      <c r="MNJ77" s="332"/>
      <c r="MNK77" s="332"/>
      <c r="MNL77" s="332"/>
      <c r="MNM77" s="332"/>
      <c r="MNN77" s="332"/>
      <c r="MNO77" s="332"/>
      <c r="MNP77" s="332"/>
      <c r="MNQ77" s="331"/>
      <c r="MNR77" s="332"/>
      <c r="MNS77" s="332"/>
      <c r="MNT77" s="332"/>
      <c r="MNU77" s="332"/>
      <c r="MNV77" s="332"/>
      <c r="MNW77" s="332"/>
      <c r="MNX77" s="332"/>
      <c r="MNY77" s="332"/>
      <c r="MNZ77" s="332"/>
      <c r="MOA77" s="332"/>
      <c r="MOB77" s="332"/>
      <c r="MOC77" s="332"/>
      <c r="MOD77" s="332"/>
      <c r="MOE77" s="332"/>
      <c r="MOF77" s="332"/>
      <c r="MOG77" s="331"/>
      <c r="MOH77" s="332"/>
      <c r="MOI77" s="332"/>
      <c r="MOJ77" s="332"/>
      <c r="MOK77" s="332"/>
      <c r="MOL77" s="332"/>
      <c r="MOM77" s="332"/>
      <c r="MON77" s="332"/>
      <c r="MOO77" s="332"/>
      <c r="MOP77" s="332"/>
      <c r="MOQ77" s="332"/>
      <c r="MOR77" s="332"/>
      <c r="MOS77" s="332"/>
      <c r="MOT77" s="332"/>
      <c r="MOU77" s="332"/>
      <c r="MOV77" s="332"/>
      <c r="MOW77" s="331"/>
      <c r="MOX77" s="332"/>
      <c r="MOY77" s="332"/>
      <c r="MOZ77" s="332"/>
      <c r="MPA77" s="332"/>
      <c r="MPB77" s="332"/>
      <c r="MPC77" s="332"/>
      <c r="MPD77" s="332"/>
      <c r="MPE77" s="332"/>
      <c r="MPF77" s="332"/>
      <c r="MPG77" s="332"/>
      <c r="MPH77" s="332"/>
      <c r="MPI77" s="332"/>
      <c r="MPJ77" s="332"/>
      <c r="MPK77" s="332"/>
      <c r="MPL77" s="332"/>
      <c r="MPM77" s="331"/>
      <c r="MPN77" s="332"/>
      <c r="MPO77" s="332"/>
      <c r="MPP77" s="332"/>
      <c r="MPQ77" s="332"/>
      <c r="MPR77" s="332"/>
      <c r="MPS77" s="332"/>
      <c r="MPT77" s="332"/>
      <c r="MPU77" s="332"/>
      <c r="MPV77" s="332"/>
      <c r="MPW77" s="332"/>
      <c r="MPX77" s="332"/>
      <c r="MPY77" s="332"/>
      <c r="MPZ77" s="332"/>
      <c r="MQA77" s="332"/>
      <c r="MQB77" s="332"/>
      <c r="MQC77" s="331"/>
      <c r="MQD77" s="332"/>
      <c r="MQE77" s="332"/>
      <c r="MQF77" s="332"/>
      <c r="MQG77" s="332"/>
      <c r="MQH77" s="332"/>
      <c r="MQI77" s="332"/>
      <c r="MQJ77" s="332"/>
      <c r="MQK77" s="332"/>
      <c r="MQL77" s="332"/>
      <c r="MQM77" s="332"/>
      <c r="MQN77" s="332"/>
      <c r="MQO77" s="332"/>
      <c r="MQP77" s="332"/>
      <c r="MQQ77" s="332"/>
      <c r="MQR77" s="332"/>
      <c r="MQS77" s="331"/>
      <c r="MQT77" s="332"/>
      <c r="MQU77" s="332"/>
      <c r="MQV77" s="332"/>
      <c r="MQW77" s="332"/>
      <c r="MQX77" s="332"/>
      <c r="MQY77" s="332"/>
      <c r="MQZ77" s="332"/>
      <c r="MRA77" s="332"/>
      <c r="MRB77" s="332"/>
      <c r="MRC77" s="332"/>
      <c r="MRD77" s="332"/>
      <c r="MRE77" s="332"/>
      <c r="MRF77" s="332"/>
      <c r="MRG77" s="332"/>
      <c r="MRH77" s="332"/>
      <c r="MRI77" s="331"/>
      <c r="MRJ77" s="332"/>
      <c r="MRK77" s="332"/>
      <c r="MRL77" s="332"/>
      <c r="MRM77" s="332"/>
      <c r="MRN77" s="332"/>
      <c r="MRO77" s="332"/>
      <c r="MRP77" s="332"/>
      <c r="MRQ77" s="332"/>
      <c r="MRR77" s="332"/>
      <c r="MRS77" s="332"/>
      <c r="MRT77" s="332"/>
      <c r="MRU77" s="332"/>
      <c r="MRV77" s="332"/>
      <c r="MRW77" s="332"/>
      <c r="MRX77" s="332"/>
      <c r="MRY77" s="331"/>
      <c r="MRZ77" s="332"/>
      <c r="MSA77" s="332"/>
      <c r="MSB77" s="332"/>
      <c r="MSC77" s="332"/>
      <c r="MSD77" s="332"/>
      <c r="MSE77" s="332"/>
      <c r="MSF77" s="332"/>
      <c r="MSG77" s="332"/>
      <c r="MSH77" s="332"/>
      <c r="MSI77" s="332"/>
      <c r="MSJ77" s="332"/>
      <c r="MSK77" s="332"/>
      <c r="MSL77" s="332"/>
      <c r="MSM77" s="332"/>
      <c r="MSN77" s="332"/>
      <c r="MSO77" s="331"/>
      <c r="MSP77" s="332"/>
      <c r="MSQ77" s="332"/>
      <c r="MSR77" s="332"/>
      <c r="MSS77" s="332"/>
      <c r="MST77" s="332"/>
      <c r="MSU77" s="332"/>
      <c r="MSV77" s="332"/>
      <c r="MSW77" s="332"/>
      <c r="MSX77" s="332"/>
      <c r="MSY77" s="332"/>
      <c r="MSZ77" s="332"/>
      <c r="MTA77" s="332"/>
      <c r="MTB77" s="332"/>
      <c r="MTC77" s="332"/>
      <c r="MTD77" s="332"/>
      <c r="MTE77" s="331"/>
      <c r="MTF77" s="332"/>
      <c r="MTG77" s="332"/>
      <c r="MTH77" s="332"/>
      <c r="MTI77" s="332"/>
      <c r="MTJ77" s="332"/>
      <c r="MTK77" s="332"/>
      <c r="MTL77" s="332"/>
      <c r="MTM77" s="332"/>
      <c r="MTN77" s="332"/>
      <c r="MTO77" s="332"/>
      <c r="MTP77" s="332"/>
      <c r="MTQ77" s="332"/>
      <c r="MTR77" s="332"/>
      <c r="MTS77" s="332"/>
      <c r="MTT77" s="332"/>
      <c r="MTU77" s="331"/>
      <c r="MTV77" s="332"/>
      <c r="MTW77" s="332"/>
      <c r="MTX77" s="332"/>
      <c r="MTY77" s="332"/>
      <c r="MTZ77" s="332"/>
      <c r="MUA77" s="332"/>
      <c r="MUB77" s="332"/>
      <c r="MUC77" s="332"/>
      <c r="MUD77" s="332"/>
      <c r="MUE77" s="332"/>
      <c r="MUF77" s="332"/>
      <c r="MUG77" s="332"/>
      <c r="MUH77" s="332"/>
      <c r="MUI77" s="332"/>
      <c r="MUJ77" s="332"/>
      <c r="MUK77" s="331"/>
      <c r="MUL77" s="332"/>
      <c r="MUM77" s="332"/>
      <c r="MUN77" s="332"/>
      <c r="MUO77" s="332"/>
      <c r="MUP77" s="332"/>
      <c r="MUQ77" s="332"/>
      <c r="MUR77" s="332"/>
      <c r="MUS77" s="332"/>
      <c r="MUT77" s="332"/>
      <c r="MUU77" s="332"/>
      <c r="MUV77" s="332"/>
      <c r="MUW77" s="332"/>
      <c r="MUX77" s="332"/>
      <c r="MUY77" s="332"/>
      <c r="MUZ77" s="332"/>
      <c r="MVA77" s="331"/>
      <c r="MVB77" s="332"/>
      <c r="MVC77" s="332"/>
      <c r="MVD77" s="332"/>
      <c r="MVE77" s="332"/>
      <c r="MVF77" s="332"/>
      <c r="MVG77" s="332"/>
      <c r="MVH77" s="332"/>
      <c r="MVI77" s="332"/>
      <c r="MVJ77" s="332"/>
      <c r="MVK77" s="332"/>
      <c r="MVL77" s="332"/>
      <c r="MVM77" s="332"/>
      <c r="MVN77" s="332"/>
      <c r="MVO77" s="332"/>
      <c r="MVP77" s="332"/>
      <c r="MVQ77" s="331"/>
      <c r="MVR77" s="332"/>
      <c r="MVS77" s="332"/>
      <c r="MVT77" s="332"/>
      <c r="MVU77" s="332"/>
      <c r="MVV77" s="332"/>
      <c r="MVW77" s="332"/>
      <c r="MVX77" s="332"/>
      <c r="MVY77" s="332"/>
      <c r="MVZ77" s="332"/>
      <c r="MWA77" s="332"/>
      <c r="MWB77" s="332"/>
      <c r="MWC77" s="332"/>
      <c r="MWD77" s="332"/>
      <c r="MWE77" s="332"/>
      <c r="MWF77" s="332"/>
      <c r="MWG77" s="331"/>
      <c r="MWH77" s="332"/>
      <c r="MWI77" s="332"/>
      <c r="MWJ77" s="332"/>
      <c r="MWK77" s="332"/>
      <c r="MWL77" s="332"/>
      <c r="MWM77" s="332"/>
      <c r="MWN77" s="332"/>
      <c r="MWO77" s="332"/>
      <c r="MWP77" s="332"/>
      <c r="MWQ77" s="332"/>
      <c r="MWR77" s="332"/>
      <c r="MWS77" s="332"/>
      <c r="MWT77" s="332"/>
      <c r="MWU77" s="332"/>
      <c r="MWV77" s="332"/>
      <c r="MWW77" s="331"/>
      <c r="MWX77" s="332"/>
      <c r="MWY77" s="332"/>
      <c r="MWZ77" s="332"/>
      <c r="MXA77" s="332"/>
      <c r="MXB77" s="332"/>
      <c r="MXC77" s="332"/>
      <c r="MXD77" s="332"/>
      <c r="MXE77" s="332"/>
      <c r="MXF77" s="332"/>
      <c r="MXG77" s="332"/>
      <c r="MXH77" s="332"/>
      <c r="MXI77" s="332"/>
      <c r="MXJ77" s="332"/>
      <c r="MXK77" s="332"/>
      <c r="MXL77" s="332"/>
      <c r="MXM77" s="331"/>
      <c r="MXN77" s="332"/>
      <c r="MXO77" s="332"/>
      <c r="MXP77" s="332"/>
      <c r="MXQ77" s="332"/>
      <c r="MXR77" s="332"/>
      <c r="MXS77" s="332"/>
      <c r="MXT77" s="332"/>
      <c r="MXU77" s="332"/>
      <c r="MXV77" s="332"/>
      <c r="MXW77" s="332"/>
      <c r="MXX77" s="332"/>
      <c r="MXY77" s="332"/>
      <c r="MXZ77" s="332"/>
      <c r="MYA77" s="332"/>
      <c r="MYB77" s="332"/>
      <c r="MYC77" s="331"/>
      <c r="MYD77" s="332"/>
      <c r="MYE77" s="332"/>
      <c r="MYF77" s="332"/>
      <c r="MYG77" s="332"/>
      <c r="MYH77" s="332"/>
      <c r="MYI77" s="332"/>
      <c r="MYJ77" s="332"/>
      <c r="MYK77" s="332"/>
      <c r="MYL77" s="332"/>
      <c r="MYM77" s="332"/>
      <c r="MYN77" s="332"/>
      <c r="MYO77" s="332"/>
      <c r="MYP77" s="332"/>
      <c r="MYQ77" s="332"/>
      <c r="MYR77" s="332"/>
      <c r="MYS77" s="331"/>
      <c r="MYT77" s="332"/>
      <c r="MYU77" s="332"/>
      <c r="MYV77" s="332"/>
      <c r="MYW77" s="332"/>
      <c r="MYX77" s="332"/>
      <c r="MYY77" s="332"/>
      <c r="MYZ77" s="332"/>
      <c r="MZA77" s="332"/>
      <c r="MZB77" s="332"/>
      <c r="MZC77" s="332"/>
      <c r="MZD77" s="332"/>
      <c r="MZE77" s="332"/>
      <c r="MZF77" s="332"/>
      <c r="MZG77" s="332"/>
      <c r="MZH77" s="332"/>
      <c r="MZI77" s="331"/>
      <c r="MZJ77" s="332"/>
      <c r="MZK77" s="332"/>
      <c r="MZL77" s="332"/>
      <c r="MZM77" s="332"/>
      <c r="MZN77" s="332"/>
      <c r="MZO77" s="332"/>
      <c r="MZP77" s="332"/>
      <c r="MZQ77" s="332"/>
      <c r="MZR77" s="332"/>
      <c r="MZS77" s="332"/>
      <c r="MZT77" s="332"/>
      <c r="MZU77" s="332"/>
      <c r="MZV77" s="332"/>
      <c r="MZW77" s="332"/>
      <c r="MZX77" s="332"/>
      <c r="MZY77" s="331"/>
      <c r="MZZ77" s="332"/>
      <c r="NAA77" s="332"/>
      <c r="NAB77" s="332"/>
      <c r="NAC77" s="332"/>
      <c r="NAD77" s="332"/>
      <c r="NAE77" s="332"/>
      <c r="NAF77" s="332"/>
      <c r="NAG77" s="332"/>
      <c r="NAH77" s="332"/>
      <c r="NAI77" s="332"/>
      <c r="NAJ77" s="332"/>
      <c r="NAK77" s="332"/>
      <c r="NAL77" s="332"/>
      <c r="NAM77" s="332"/>
      <c r="NAN77" s="332"/>
      <c r="NAO77" s="331"/>
      <c r="NAP77" s="332"/>
      <c r="NAQ77" s="332"/>
      <c r="NAR77" s="332"/>
      <c r="NAS77" s="332"/>
      <c r="NAT77" s="332"/>
      <c r="NAU77" s="332"/>
      <c r="NAV77" s="332"/>
      <c r="NAW77" s="332"/>
      <c r="NAX77" s="332"/>
      <c r="NAY77" s="332"/>
      <c r="NAZ77" s="332"/>
      <c r="NBA77" s="332"/>
      <c r="NBB77" s="332"/>
      <c r="NBC77" s="332"/>
      <c r="NBD77" s="332"/>
      <c r="NBE77" s="331"/>
      <c r="NBF77" s="332"/>
      <c r="NBG77" s="332"/>
      <c r="NBH77" s="332"/>
      <c r="NBI77" s="332"/>
      <c r="NBJ77" s="332"/>
      <c r="NBK77" s="332"/>
      <c r="NBL77" s="332"/>
      <c r="NBM77" s="332"/>
      <c r="NBN77" s="332"/>
      <c r="NBO77" s="332"/>
      <c r="NBP77" s="332"/>
      <c r="NBQ77" s="332"/>
      <c r="NBR77" s="332"/>
      <c r="NBS77" s="332"/>
      <c r="NBT77" s="332"/>
      <c r="NBU77" s="331"/>
      <c r="NBV77" s="332"/>
      <c r="NBW77" s="332"/>
      <c r="NBX77" s="332"/>
      <c r="NBY77" s="332"/>
      <c r="NBZ77" s="332"/>
      <c r="NCA77" s="332"/>
      <c r="NCB77" s="332"/>
      <c r="NCC77" s="332"/>
      <c r="NCD77" s="332"/>
      <c r="NCE77" s="332"/>
      <c r="NCF77" s="332"/>
      <c r="NCG77" s="332"/>
      <c r="NCH77" s="332"/>
      <c r="NCI77" s="332"/>
      <c r="NCJ77" s="332"/>
      <c r="NCK77" s="331"/>
      <c r="NCL77" s="332"/>
      <c r="NCM77" s="332"/>
      <c r="NCN77" s="332"/>
      <c r="NCO77" s="332"/>
      <c r="NCP77" s="332"/>
      <c r="NCQ77" s="332"/>
      <c r="NCR77" s="332"/>
      <c r="NCS77" s="332"/>
      <c r="NCT77" s="332"/>
      <c r="NCU77" s="332"/>
      <c r="NCV77" s="332"/>
      <c r="NCW77" s="332"/>
      <c r="NCX77" s="332"/>
      <c r="NCY77" s="332"/>
      <c r="NCZ77" s="332"/>
      <c r="NDA77" s="331"/>
      <c r="NDB77" s="332"/>
      <c r="NDC77" s="332"/>
      <c r="NDD77" s="332"/>
      <c r="NDE77" s="332"/>
      <c r="NDF77" s="332"/>
      <c r="NDG77" s="332"/>
      <c r="NDH77" s="332"/>
      <c r="NDI77" s="332"/>
      <c r="NDJ77" s="332"/>
      <c r="NDK77" s="332"/>
      <c r="NDL77" s="332"/>
      <c r="NDM77" s="332"/>
      <c r="NDN77" s="332"/>
      <c r="NDO77" s="332"/>
      <c r="NDP77" s="332"/>
      <c r="NDQ77" s="331"/>
      <c r="NDR77" s="332"/>
      <c r="NDS77" s="332"/>
      <c r="NDT77" s="332"/>
      <c r="NDU77" s="332"/>
      <c r="NDV77" s="332"/>
      <c r="NDW77" s="332"/>
      <c r="NDX77" s="332"/>
      <c r="NDY77" s="332"/>
      <c r="NDZ77" s="332"/>
      <c r="NEA77" s="332"/>
      <c r="NEB77" s="332"/>
      <c r="NEC77" s="332"/>
      <c r="NED77" s="332"/>
      <c r="NEE77" s="332"/>
      <c r="NEF77" s="332"/>
      <c r="NEG77" s="331"/>
      <c r="NEH77" s="332"/>
      <c r="NEI77" s="332"/>
      <c r="NEJ77" s="332"/>
      <c r="NEK77" s="332"/>
      <c r="NEL77" s="332"/>
      <c r="NEM77" s="332"/>
      <c r="NEN77" s="332"/>
      <c r="NEO77" s="332"/>
      <c r="NEP77" s="332"/>
      <c r="NEQ77" s="332"/>
      <c r="NER77" s="332"/>
      <c r="NES77" s="332"/>
      <c r="NET77" s="332"/>
      <c r="NEU77" s="332"/>
      <c r="NEV77" s="332"/>
      <c r="NEW77" s="331"/>
      <c r="NEX77" s="332"/>
      <c r="NEY77" s="332"/>
      <c r="NEZ77" s="332"/>
      <c r="NFA77" s="332"/>
      <c r="NFB77" s="332"/>
      <c r="NFC77" s="332"/>
      <c r="NFD77" s="332"/>
      <c r="NFE77" s="332"/>
      <c r="NFF77" s="332"/>
      <c r="NFG77" s="332"/>
      <c r="NFH77" s="332"/>
      <c r="NFI77" s="332"/>
      <c r="NFJ77" s="332"/>
      <c r="NFK77" s="332"/>
      <c r="NFL77" s="332"/>
      <c r="NFM77" s="331"/>
      <c r="NFN77" s="332"/>
      <c r="NFO77" s="332"/>
      <c r="NFP77" s="332"/>
      <c r="NFQ77" s="332"/>
      <c r="NFR77" s="332"/>
      <c r="NFS77" s="332"/>
      <c r="NFT77" s="332"/>
      <c r="NFU77" s="332"/>
      <c r="NFV77" s="332"/>
      <c r="NFW77" s="332"/>
      <c r="NFX77" s="332"/>
      <c r="NFY77" s="332"/>
      <c r="NFZ77" s="332"/>
      <c r="NGA77" s="332"/>
      <c r="NGB77" s="332"/>
      <c r="NGC77" s="331"/>
      <c r="NGD77" s="332"/>
      <c r="NGE77" s="332"/>
      <c r="NGF77" s="332"/>
      <c r="NGG77" s="332"/>
      <c r="NGH77" s="332"/>
      <c r="NGI77" s="332"/>
      <c r="NGJ77" s="332"/>
      <c r="NGK77" s="332"/>
      <c r="NGL77" s="332"/>
      <c r="NGM77" s="332"/>
      <c r="NGN77" s="332"/>
      <c r="NGO77" s="332"/>
      <c r="NGP77" s="332"/>
      <c r="NGQ77" s="332"/>
      <c r="NGR77" s="332"/>
      <c r="NGS77" s="331"/>
      <c r="NGT77" s="332"/>
      <c r="NGU77" s="332"/>
      <c r="NGV77" s="332"/>
      <c r="NGW77" s="332"/>
      <c r="NGX77" s="332"/>
      <c r="NGY77" s="332"/>
      <c r="NGZ77" s="332"/>
      <c r="NHA77" s="332"/>
      <c r="NHB77" s="332"/>
      <c r="NHC77" s="332"/>
      <c r="NHD77" s="332"/>
      <c r="NHE77" s="332"/>
      <c r="NHF77" s="332"/>
      <c r="NHG77" s="332"/>
      <c r="NHH77" s="332"/>
      <c r="NHI77" s="331"/>
      <c r="NHJ77" s="332"/>
      <c r="NHK77" s="332"/>
      <c r="NHL77" s="332"/>
      <c r="NHM77" s="332"/>
      <c r="NHN77" s="332"/>
      <c r="NHO77" s="332"/>
      <c r="NHP77" s="332"/>
      <c r="NHQ77" s="332"/>
      <c r="NHR77" s="332"/>
      <c r="NHS77" s="332"/>
      <c r="NHT77" s="332"/>
      <c r="NHU77" s="332"/>
      <c r="NHV77" s="332"/>
      <c r="NHW77" s="332"/>
      <c r="NHX77" s="332"/>
      <c r="NHY77" s="331"/>
      <c r="NHZ77" s="332"/>
      <c r="NIA77" s="332"/>
      <c r="NIB77" s="332"/>
      <c r="NIC77" s="332"/>
      <c r="NID77" s="332"/>
      <c r="NIE77" s="332"/>
      <c r="NIF77" s="332"/>
      <c r="NIG77" s="332"/>
      <c r="NIH77" s="332"/>
      <c r="NII77" s="332"/>
      <c r="NIJ77" s="332"/>
      <c r="NIK77" s="332"/>
      <c r="NIL77" s="332"/>
      <c r="NIM77" s="332"/>
      <c r="NIN77" s="332"/>
      <c r="NIO77" s="331"/>
      <c r="NIP77" s="332"/>
      <c r="NIQ77" s="332"/>
      <c r="NIR77" s="332"/>
      <c r="NIS77" s="332"/>
      <c r="NIT77" s="332"/>
      <c r="NIU77" s="332"/>
      <c r="NIV77" s="332"/>
      <c r="NIW77" s="332"/>
      <c r="NIX77" s="332"/>
      <c r="NIY77" s="332"/>
      <c r="NIZ77" s="332"/>
      <c r="NJA77" s="332"/>
      <c r="NJB77" s="332"/>
      <c r="NJC77" s="332"/>
      <c r="NJD77" s="332"/>
      <c r="NJE77" s="331"/>
      <c r="NJF77" s="332"/>
      <c r="NJG77" s="332"/>
      <c r="NJH77" s="332"/>
      <c r="NJI77" s="332"/>
      <c r="NJJ77" s="332"/>
      <c r="NJK77" s="332"/>
      <c r="NJL77" s="332"/>
      <c r="NJM77" s="332"/>
      <c r="NJN77" s="332"/>
      <c r="NJO77" s="332"/>
      <c r="NJP77" s="332"/>
      <c r="NJQ77" s="332"/>
      <c r="NJR77" s="332"/>
      <c r="NJS77" s="332"/>
      <c r="NJT77" s="332"/>
      <c r="NJU77" s="331"/>
      <c r="NJV77" s="332"/>
      <c r="NJW77" s="332"/>
      <c r="NJX77" s="332"/>
      <c r="NJY77" s="332"/>
      <c r="NJZ77" s="332"/>
      <c r="NKA77" s="332"/>
      <c r="NKB77" s="332"/>
      <c r="NKC77" s="332"/>
      <c r="NKD77" s="332"/>
      <c r="NKE77" s="332"/>
      <c r="NKF77" s="332"/>
      <c r="NKG77" s="332"/>
      <c r="NKH77" s="332"/>
      <c r="NKI77" s="332"/>
      <c r="NKJ77" s="332"/>
      <c r="NKK77" s="331"/>
      <c r="NKL77" s="332"/>
      <c r="NKM77" s="332"/>
      <c r="NKN77" s="332"/>
      <c r="NKO77" s="332"/>
      <c r="NKP77" s="332"/>
      <c r="NKQ77" s="332"/>
      <c r="NKR77" s="332"/>
      <c r="NKS77" s="332"/>
      <c r="NKT77" s="332"/>
      <c r="NKU77" s="332"/>
      <c r="NKV77" s="332"/>
      <c r="NKW77" s="332"/>
      <c r="NKX77" s="332"/>
      <c r="NKY77" s="332"/>
      <c r="NKZ77" s="332"/>
      <c r="NLA77" s="331"/>
      <c r="NLB77" s="332"/>
      <c r="NLC77" s="332"/>
      <c r="NLD77" s="332"/>
      <c r="NLE77" s="332"/>
      <c r="NLF77" s="332"/>
      <c r="NLG77" s="332"/>
      <c r="NLH77" s="332"/>
      <c r="NLI77" s="332"/>
      <c r="NLJ77" s="332"/>
      <c r="NLK77" s="332"/>
      <c r="NLL77" s="332"/>
      <c r="NLM77" s="332"/>
      <c r="NLN77" s="332"/>
      <c r="NLO77" s="332"/>
      <c r="NLP77" s="332"/>
      <c r="NLQ77" s="331"/>
      <c r="NLR77" s="332"/>
      <c r="NLS77" s="332"/>
      <c r="NLT77" s="332"/>
      <c r="NLU77" s="332"/>
      <c r="NLV77" s="332"/>
      <c r="NLW77" s="332"/>
      <c r="NLX77" s="332"/>
      <c r="NLY77" s="332"/>
      <c r="NLZ77" s="332"/>
      <c r="NMA77" s="332"/>
      <c r="NMB77" s="332"/>
      <c r="NMC77" s="332"/>
      <c r="NMD77" s="332"/>
      <c r="NME77" s="332"/>
      <c r="NMF77" s="332"/>
      <c r="NMG77" s="331"/>
      <c r="NMH77" s="332"/>
      <c r="NMI77" s="332"/>
      <c r="NMJ77" s="332"/>
      <c r="NMK77" s="332"/>
      <c r="NML77" s="332"/>
      <c r="NMM77" s="332"/>
      <c r="NMN77" s="332"/>
      <c r="NMO77" s="332"/>
      <c r="NMP77" s="332"/>
      <c r="NMQ77" s="332"/>
      <c r="NMR77" s="332"/>
      <c r="NMS77" s="332"/>
      <c r="NMT77" s="332"/>
      <c r="NMU77" s="332"/>
      <c r="NMV77" s="332"/>
      <c r="NMW77" s="331"/>
      <c r="NMX77" s="332"/>
      <c r="NMY77" s="332"/>
      <c r="NMZ77" s="332"/>
      <c r="NNA77" s="332"/>
      <c r="NNB77" s="332"/>
      <c r="NNC77" s="332"/>
      <c r="NND77" s="332"/>
      <c r="NNE77" s="332"/>
      <c r="NNF77" s="332"/>
      <c r="NNG77" s="332"/>
      <c r="NNH77" s="332"/>
      <c r="NNI77" s="332"/>
      <c r="NNJ77" s="332"/>
      <c r="NNK77" s="332"/>
      <c r="NNL77" s="332"/>
      <c r="NNM77" s="331"/>
      <c r="NNN77" s="332"/>
      <c r="NNO77" s="332"/>
      <c r="NNP77" s="332"/>
      <c r="NNQ77" s="332"/>
      <c r="NNR77" s="332"/>
      <c r="NNS77" s="332"/>
      <c r="NNT77" s="332"/>
      <c r="NNU77" s="332"/>
      <c r="NNV77" s="332"/>
      <c r="NNW77" s="332"/>
      <c r="NNX77" s="332"/>
      <c r="NNY77" s="332"/>
      <c r="NNZ77" s="332"/>
      <c r="NOA77" s="332"/>
      <c r="NOB77" s="332"/>
      <c r="NOC77" s="331"/>
      <c r="NOD77" s="332"/>
      <c r="NOE77" s="332"/>
      <c r="NOF77" s="332"/>
      <c r="NOG77" s="332"/>
      <c r="NOH77" s="332"/>
      <c r="NOI77" s="332"/>
      <c r="NOJ77" s="332"/>
      <c r="NOK77" s="332"/>
      <c r="NOL77" s="332"/>
      <c r="NOM77" s="332"/>
      <c r="NON77" s="332"/>
      <c r="NOO77" s="332"/>
      <c r="NOP77" s="332"/>
      <c r="NOQ77" s="332"/>
      <c r="NOR77" s="332"/>
      <c r="NOS77" s="331"/>
      <c r="NOT77" s="332"/>
      <c r="NOU77" s="332"/>
      <c r="NOV77" s="332"/>
      <c r="NOW77" s="332"/>
      <c r="NOX77" s="332"/>
      <c r="NOY77" s="332"/>
      <c r="NOZ77" s="332"/>
      <c r="NPA77" s="332"/>
      <c r="NPB77" s="332"/>
      <c r="NPC77" s="332"/>
      <c r="NPD77" s="332"/>
      <c r="NPE77" s="332"/>
      <c r="NPF77" s="332"/>
      <c r="NPG77" s="332"/>
      <c r="NPH77" s="332"/>
      <c r="NPI77" s="331"/>
      <c r="NPJ77" s="332"/>
      <c r="NPK77" s="332"/>
      <c r="NPL77" s="332"/>
      <c r="NPM77" s="332"/>
      <c r="NPN77" s="332"/>
      <c r="NPO77" s="332"/>
      <c r="NPP77" s="332"/>
      <c r="NPQ77" s="332"/>
      <c r="NPR77" s="332"/>
      <c r="NPS77" s="332"/>
      <c r="NPT77" s="332"/>
      <c r="NPU77" s="332"/>
      <c r="NPV77" s="332"/>
      <c r="NPW77" s="332"/>
      <c r="NPX77" s="332"/>
      <c r="NPY77" s="331"/>
      <c r="NPZ77" s="332"/>
      <c r="NQA77" s="332"/>
      <c r="NQB77" s="332"/>
      <c r="NQC77" s="332"/>
      <c r="NQD77" s="332"/>
      <c r="NQE77" s="332"/>
      <c r="NQF77" s="332"/>
      <c r="NQG77" s="332"/>
      <c r="NQH77" s="332"/>
      <c r="NQI77" s="332"/>
      <c r="NQJ77" s="332"/>
      <c r="NQK77" s="332"/>
      <c r="NQL77" s="332"/>
      <c r="NQM77" s="332"/>
      <c r="NQN77" s="332"/>
      <c r="NQO77" s="331"/>
      <c r="NQP77" s="332"/>
      <c r="NQQ77" s="332"/>
      <c r="NQR77" s="332"/>
      <c r="NQS77" s="332"/>
      <c r="NQT77" s="332"/>
      <c r="NQU77" s="332"/>
      <c r="NQV77" s="332"/>
      <c r="NQW77" s="332"/>
      <c r="NQX77" s="332"/>
      <c r="NQY77" s="332"/>
      <c r="NQZ77" s="332"/>
      <c r="NRA77" s="332"/>
      <c r="NRB77" s="332"/>
      <c r="NRC77" s="332"/>
      <c r="NRD77" s="332"/>
      <c r="NRE77" s="331"/>
      <c r="NRF77" s="332"/>
      <c r="NRG77" s="332"/>
      <c r="NRH77" s="332"/>
      <c r="NRI77" s="332"/>
      <c r="NRJ77" s="332"/>
      <c r="NRK77" s="332"/>
      <c r="NRL77" s="332"/>
      <c r="NRM77" s="332"/>
      <c r="NRN77" s="332"/>
      <c r="NRO77" s="332"/>
      <c r="NRP77" s="332"/>
      <c r="NRQ77" s="332"/>
      <c r="NRR77" s="332"/>
      <c r="NRS77" s="332"/>
      <c r="NRT77" s="332"/>
      <c r="NRU77" s="331"/>
      <c r="NRV77" s="332"/>
      <c r="NRW77" s="332"/>
      <c r="NRX77" s="332"/>
      <c r="NRY77" s="332"/>
      <c r="NRZ77" s="332"/>
      <c r="NSA77" s="332"/>
      <c r="NSB77" s="332"/>
      <c r="NSC77" s="332"/>
      <c r="NSD77" s="332"/>
      <c r="NSE77" s="332"/>
      <c r="NSF77" s="332"/>
      <c r="NSG77" s="332"/>
      <c r="NSH77" s="332"/>
      <c r="NSI77" s="332"/>
      <c r="NSJ77" s="332"/>
      <c r="NSK77" s="331"/>
      <c r="NSL77" s="332"/>
      <c r="NSM77" s="332"/>
      <c r="NSN77" s="332"/>
      <c r="NSO77" s="332"/>
      <c r="NSP77" s="332"/>
      <c r="NSQ77" s="332"/>
      <c r="NSR77" s="332"/>
      <c r="NSS77" s="332"/>
      <c r="NST77" s="332"/>
      <c r="NSU77" s="332"/>
      <c r="NSV77" s="332"/>
      <c r="NSW77" s="332"/>
      <c r="NSX77" s="332"/>
      <c r="NSY77" s="332"/>
      <c r="NSZ77" s="332"/>
      <c r="NTA77" s="331"/>
      <c r="NTB77" s="332"/>
      <c r="NTC77" s="332"/>
      <c r="NTD77" s="332"/>
      <c r="NTE77" s="332"/>
      <c r="NTF77" s="332"/>
      <c r="NTG77" s="332"/>
      <c r="NTH77" s="332"/>
      <c r="NTI77" s="332"/>
      <c r="NTJ77" s="332"/>
      <c r="NTK77" s="332"/>
      <c r="NTL77" s="332"/>
      <c r="NTM77" s="332"/>
      <c r="NTN77" s="332"/>
      <c r="NTO77" s="332"/>
      <c r="NTP77" s="332"/>
      <c r="NTQ77" s="331"/>
      <c r="NTR77" s="332"/>
      <c r="NTS77" s="332"/>
      <c r="NTT77" s="332"/>
      <c r="NTU77" s="332"/>
      <c r="NTV77" s="332"/>
      <c r="NTW77" s="332"/>
      <c r="NTX77" s="332"/>
      <c r="NTY77" s="332"/>
      <c r="NTZ77" s="332"/>
      <c r="NUA77" s="332"/>
      <c r="NUB77" s="332"/>
      <c r="NUC77" s="332"/>
      <c r="NUD77" s="332"/>
      <c r="NUE77" s="332"/>
      <c r="NUF77" s="332"/>
      <c r="NUG77" s="331"/>
      <c r="NUH77" s="332"/>
      <c r="NUI77" s="332"/>
      <c r="NUJ77" s="332"/>
      <c r="NUK77" s="332"/>
      <c r="NUL77" s="332"/>
      <c r="NUM77" s="332"/>
      <c r="NUN77" s="332"/>
      <c r="NUO77" s="332"/>
      <c r="NUP77" s="332"/>
      <c r="NUQ77" s="332"/>
      <c r="NUR77" s="332"/>
      <c r="NUS77" s="332"/>
      <c r="NUT77" s="332"/>
      <c r="NUU77" s="332"/>
      <c r="NUV77" s="332"/>
      <c r="NUW77" s="331"/>
      <c r="NUX77" s="332"/>
      <c r="NUY77" s="332"/>
      <c r="NUZ77" s="332"/>
      <c r="NVA77" s="332"/>
      <c r="NVB77" s="332"/>
      <c r="NVC77" s="332"/>
      <c r="NVD77" s="332"/>
      <c r="NVE77" s="332"/>
      <c r="NVF77" s="332"/>
      <c r="NVG77" s="332"/>
      <c r="NVH77" s="332"/>
      <c r="NVI77" s="332"/>
      <c r="NVJ77" s="332"/>
      <c r="NVK77" s="332"/>
      <c r="NVL77" s="332"/>
      <c r="NVM77" s="331"/>
      <c r="NVN77" s="332"/>
      <c r="NVO77" s="332"/>
      <c r="NVP77" s="332"/>
      <c r="NVQ77" s="332"/>
      <c r="NVR77" s="332"/>
      <c r="NVS77" s="332"/>
      <c r="NVT77" s="332"/>
      <c r="NVU77" s="332"/>
      <c r="NVV77" s="332"/>
      <c r="NVW77" s="332"/>
      <c r="NVX77" s="332"/>
      <c r="NVY77" s="332"/>
      <c r="NVZ77" s="332"/>
      <c r="NWA77" s="332"/>
      <c r="NWB77" s="332"/>
      <c r="NWC77" s="331"/>
      <c r="NWD77" s="332"/>
      <c r="NWE77" s="332"/>
      <c r="NWF77" s="332"/>
      <c r="NWG77" s="332"/>
      <c r="NWH77" s="332"/>
      <c r="NWI77" s="332"/>
      <c r="NWJ77" s="332"/>
      <c r="NWK77" s="332"/>
      <c r="NWL77" s="332"/>
      <c r="NWM77" s="332"/>
      <c r="NWN77" s="332"/>
      <c r="NWO77" s="332"/>
      <c r="NWP77" s="332"/>
      <c r="NWQ77" s="332"/>
      <c r="NWR77" s="332"/>
      <c r="NWS77" s="331"/>
      <c r="NWT77" s="332"/>
      <c r="NWU77" s="332"/>
      <c r="NWV77" s="332"/>
      <c r="NWW77" s="332"/>
      <c r="NWX77" s="332"/>
      <c r="NWY77" s="332"/>
      <c r="NWZ77" s="332"/>
      <c r="NXA77" s="332"/>
      <c r="NXB77" s="332"/>
      <c r="NXC77" s="332"/>
      <c r="NXD77" s="332"/>
      <c r="NXE77" s="332"/>
      <c r="NXF77" s="332"/>
      <c r="NXG77" s="332"/>
      <c r="NXH77" s="332"/>
      <c r="NXI77" s="331"/>
      <c r="NXJ77" s="332"/>
      <c r="NXK77" s="332"/>
      <c r="NXL77" s="332"/>
      <c r="NXM77" s="332"/>
      <c r="NXN77" s="332"/>
      <c r="NXO77" s="332"/>
      <c r="NXP77" s="332"/>
      <c r="NXQ77" s="332"/>
      <c r="NXR77" s="332"/>
      <c r="NXS77" s="332"/>
      <c r="NXT77" s="332"/>
      <c r="NXU77" s="332"/>
      <c r="NXV77" s="332"/>
      <c r="NXW77" s="332"/>
      <c r="NXX77" s="332"/>
      <c r="NXY77" s="331"/>
      <c r="NXZ77" s="332"/>
      <c r="NYA77" s="332"/>
      <c r="NYB77" s="332"/>
      <c r="NYC77" s="332"/>
      <c r="NYD77" s="332"/>
      <c r="NYE77" s="332"/>
      <c r="NYF77" s="332"/>
      <c r="NYG77" s="332"/>
      <c r="NYH77" s="332"/>
      <c r="NYI77" s="332"/>
      <c r="NYJ77" s="332"/>
      <c r="NYK77" s="332"/>
      <c r="NYL77" s="332"/>
      <c r="NYM77" s="332"/>
      <c r="NYN77" s="332"/>
      <c r="NYO77" s="331"/>
      <c r="NYP77" s="332"/>
      <c r="NYQ77" s="332"/>
      <c r="NYR77" s="332"/>
      <c r="NYS77" s="332"/>
      <c r="NYT77" s="332"/>
      <c r="NYU77" s="332"/>
      <c r="NYV77" s="332"/>
      <c r="NYW77" s="332"/>
      <c r="NYX77" s="332"/>
      <c r="NYY77" s="332"/>
      <c r="NYZ77" s="332"/>
      <c r="NZA77" s="332"/>
      <c r="NZB77" s="332"/>
      <c r="NZC77" s="332"/>
      <c r="NZD77" s="332"/>
      <c r="NZE77" s="331"/>
      <c r="NZF77" s="332"/>
      <c r="NZG77" s="332"/>
      <c r="NZH77" s="332"/>
      <c r="NZI77" s="332"/>
      <c r="NZJ77" s="332"/>
      <c r="NZK77" s="332"/>
      <c r="NZL77" s="332"/>
      <c r="NZM77" s="332"/>
      <c r="NZN77" s="332"/>
      <c r="NZO77" s="332"/>
      <c r="NZP77" s="332"/>
      <c r="NZQ77" s="332"/>
      <c r="NZR77" s="332"/>
      <c r="NZS77" s="332"/>
      <c r="NZT77" s="332"/>
      <c r="NZU77" s="331"/>
      <c r="NZV77" s="332"/>
      <c r="NZW77" s="332"/>
      <c r="NZX77" s="332"/>
      <c r="NZY77" s="332"/>
      <c r="NZZ77" s="332"/>
      <c r="OAA77" s="332"/>
      <c r="OAB77" s="332"/>
      <c r="OAC77" s="332"/>
      <c r="OAD77" s="332"/>
      <c r="OAE77" s="332"/>
      <c r="OAF77" s="332"/>
      <c r="OAG77" s="332"/>
      <c r="OAH77" s="332"/>
      <c r="OAI77" s="332"/>
      <c r="OAJ77" s="332"/>
      <c r="OAK77" s="331"/>
      <c r="OAL77" s="332"/>
      <c r="OAM77" s="332"/>
      <c r="OAN77" s="332"/>
      <c r="OAO77" s="332"/>
      <c r="OAP77" s="332"/>
      <c r="OAQ77" s="332"/>
      <c r="OAR77" s="332"/>
      <c r="OAS77" s="332"/>
      <c r="OAT77" s="332"/>
      <c r="OAU77" s="332"/>
      <c r="OAV77" s="332"/>
      <c r="OAW77" s="332"/>
      <c r="OAX77" s="332"/>
      <c r="OAY77" s="332"/>
      <c r="OAZ77" s="332"/>
      <c r="OBA77" s="331"/>
      <c r="OBB77" s="332"/>
      <c r="OBC77" s="332"/>
      <c r="OBD77" s="332"/>
      <c r="OBE77" s="332"/>
      <c r="OBF77" s="332"/>
      <c r="OBG77" s="332"/>
      <c r="OBH77" s="332"/>
      <c r="OBI77" s="332"/>
      <c r="OBJ77" s="332"/>
      <c r="OBK77" s="332"/>
      <c r="OBL77" s="332"/>
      <c r="OBM77" s="332"/>
      <c r="OBN77" s="332"/>
      <c r="OBO77" s="332"/>
      <c r="OBP77" s="332"/>
      <c r="OBQ77" s="331"/>
      <c r="OBR77" s="332"/>
      <c r="OBS77" s="332"/>
      <c r="OBT77" s="332"/>
      <c r="OBU77" s="332"/>
      <c r="OBV77" s="332"/>
      <c r="OBW77" s="332"/>
      <c r="OBX77" s="332"/>
      <c r="OBY77" s="332"/>
      <c r="OBZ77" s="332"/>
      <c r="OCA77" s="332"/>
      <c r="OCB77" s="332"/>
      <c r="OCC77" s="332"/>
      <c r="OCD77" s="332"/>
      <c r="OCE77" s="332"/>
      <c r="OCF77" s="332"/>
      <c r="OCG77" s="331"/>
      <c r="OCH77" s="332"/>
      <c r="OCI77" s="332"/>
      <c r="OCJ77" s="332"/>
      <c r="OCK77" s="332"/>
      <c r="OCL77" s="332"/>
      <c r="OCM77" s="332"/>
      <c r="OCN77" s="332"/>
      <c r="OCO77" s="332"/>
      <c r="OCP77" s="332"/>
      <c r="OCQ77" s="332"/>
      <c r="OCR77" s="332"/>
      <c r="OCS77" s="332"/>
      <c r="OCT77" s="332"/>
      <c r="OCU77" s="332"/>
      <c r="OCV77" s="332"/>
      <c r="OCW77" s="331"/>
      <c r="OCX77" s="332"/>
      <c r="OCY77" s="332"/>
      <c r="OCZ77" s="332"/>
      <c r="ODA77" s="332"/>
      <c r="ODB77" s="332"/>
      <c r="ODC77" s="332"/>
      <c r="ODD77" s="332"/>
      <c r="ODE77" s="332"/>
      <c r="ODF77" s="332"/>
      <c r="ODG77" s="332"/>
      <c r="ODH77" s="332"/>
      <c r="ODI77" s="332"/>
      <c r="ODJ77" s="332"/>
      <c r="ODK77" s="332"/>
      <c r="ODL77" s="332"/>
      <c r="ODM77" s="331"/>
      <c r="ODN77" s="332"/>
      <c r="ODO77" s="332"/>
      <c r="ODP77" s="332"/>
      <c r="ODQ77" s="332"/>
      <c r="ODR77" s="332"/>
      <c r="ODS77" s="332"/>
      <c r="ODT77" s="332"/>
      <c r="ODU77" s="332"/>
      <c r="ODV77" s="332"/>
      <c r="ODW77" s="332"/>
      <c r="ODX77" s="332"/>
      <c r="ODY77" s="332"/>
      <c r="ODZ77" s="332"/>
      <c r="OEA77" s="332"/>
      <c r="OEB77" s="332"/>
      <c r="OEC77" s="331"/>
      <c r="OED77" s="332"/>
      <c r="OEE77" s="332"/>
      <c r="OEF77" s="332"/>
      <c r="OEG77" s="332"/>
      <c r="OEH77" s="332"/>
      <c r="OEI77" s="332"/>
      <c r="OEJ77" s="332"/>
      <c r="OEK77" s="332"/>
      <c r="OEL77" s="332"/>
      <c r="OEM77" s="332"/>
      <c r="OEN77" s="332"/>
      <c r="OEO77" s="332"/>
      <c r="OEP77" s="332"/>
      <c r="OEQ77" s="332"/>
      <c r="OER77" s="332"/>
      <c r="OES77" s="331"/>
      <c r="OET77" s="332"/>
      <c r="OEU77" s="332"/>
      <c r="OEV77" s="332"/>
      <c r="OEW77" s="332"/>
      <c r="OEX77" s="332"/>
      <c r="OEY77" s="332"/>
      <c r="OEZ77" s="332"/>
      <c r="OFA77" s="332"/>
      <c r="OFB77" s="332"/>
      <c r="OFC77" s="332"/>
      <c r="OFD77" s="332"/>
      <c r="OFE77" s="332"/>
      <c r="OFF77" s="332"/>
      <c r="OFG77" s="332"/>
      <c r="OFH77" s="332"/>
      <c r="OFI77" s="331"/>
      <c r="OFJ77" s="332"/>
      <c r="OFK77" s="332"/>
      <c r="OFL77" s="332"/>
      <c r="OFM77" s="332"/>
      <c r="OFN77" s="332"/>
      <c r="OFO77" s="332"/>
      <c r="OFP77" s="332"/>
      <c r="OFQ77" s="332"/>
      <c r="OFR77" s="332"/>
      <c r="OFS77" s="332"/>
      <c r="OFT77" s="332"/>
      <c r="OFU77" s="332"/>
      <c r="OFV77" s="332"/>
      <c r="OFW77" s="332"/>
      <c r="OFX77" s="332"/>
      <c r="OFY77" s="331"/>
      <c r="OFZ77" s="332"/>
      <c r="OGA77" s="332"/>
      <c r="OGB77" s="332"/>
      <c r="OGC77" s="332"/>
      <c r="OGD77" s="332"/>
      <c r="OGE77" s="332"/>
      <c r="OGF77" s="332"/>
      <c r="OGG77" s="332"/>
      <c r="OGH77" s="332"/>
      <c r="OGI77" s="332"/>
      <c r="OGJ77" s="332"/>
      <c r="OGK77" s="332"/>
      <c r="OGL77" s="332"/>
      <c r="OGM77" s="332"/>
      <c r="OGN77" s="332"/>
      <c r="OGO77" s="331"/>
      <c r="OGP77" s="332"/>
      <c r="OGQ77" s="332"/>
      <c r="OGR77" s="332"/>
      <c r="OGS77" s="332"/>
      <c r="OGT77" s="332"/>
      <c r="OGU77" s="332"/>
      <c r="OGV77" s="332"/>
      <c r="OGW77" s="332"/>
      <c r="OGX77" s="332"/>
      <c r="OGY77" s="332"/>
      <c r="OGZ77" s="332"/>
      <c r="OHA77" s="332"/>
      <c r="OHB77" s="332"/>
      <c r="OHC77" s="332"/>
      <c r="OHD77" s="332"/>
      <c r="OHE77" s="331"/>
      <c r="OHF77" s="332"/>
      <c r="OHG77" s="332"/>
      <c r="OHH77" s="332"/>
      <c r="OHI77" s="332"/>
      <c r="OHJ77" s="332"/>
      <c r="OHK77" s="332"/>
      <c r="OHL77" s="332"/>
      <c r="OHM77" s="332"/>
      <c r="OHN77" s="332"/>
      <c r="OHO77" s="332"/>
      <c r="OHP77" s="332"/>
      <c r="OHQ77" s="332"/>
      <c r="OHR77" s="332"/>
      <c r="OHS77" s="332"/>
      <c r="OHT77" s="332"/>
      <c r="OHU77" s="331"/>
      <c r="OHV77" s="332"/>
      <c r="OHW77" s="332"/>
      <c r="OHX77" s="332"/>
      <c r="OHY77" s="332"/>
      <c r="OHZ77" s="332"/>
      <c r="OIA77" s="332"/>
      <c r="OIB77" s="332"/>
      <c r="OIC77" s="332"/>
      <c r="OID77" s="332"/>
      <c r="OIE77" s="332"/>
      <c r="OIF77" s="332"/>
      <c r="OIG77" s="332"/>
      <c r="OIH77" s="332"/>
      <c r="OII77" s="332"/>
      <c r="OIJ77" s="332"/>
      <c r="OIK77" s="331"/>
      <c r="OIL77" s="332"/>
      <c r="OIM77" s="332"/>
      <c r="OIN77" s="332"/>
      <c r="OIO77" s="332"/>
      <c r="OIP77" s="332"/>
      <c r="OIQ77" s="332"/>
      <c r="OIR77" s="332"/>
      <c r="OIS77" s="332"/>
      <c r="OIT77" s="332"/>
      <c r="OIU77" s="332"/>
      <c r="OIV77" s="332"/>
      <c r="OIW77" s="332"/>
      <c r="OIX77" s="332"/>
      <c r="OIY77" s="332"/>
      <c r="OIZ77" s="332"/>
      <c r="OJA77" s="331"/>
      <c r="OJB77" s="332"/>
      <c r="OJC77" s="332"/>
      <c r="OJD77" s="332"/>
      <c r="OJE77" s="332"/>
      <c r="OJF77" s="332"/>
      <c r="OJG77" s="332"/>
      <c r="OJH77" s="332"/>
      <c r="OJI77" s="332"/>
      <c r="OJJ77" s="332"/>
      <c r="OJK77" s="332"/>
      <c r="OJL77" s="332"/>
      <c r="OJM77" s="332"/>
      <c r="OJN77" s="332"/>
      <c r="OJO77" s="332"/>
      <c r="OJP77" s="332"/>
      <c r="OJQ77" s="331"/>
      <c r="OJR77" s="332"/>
      <c r="OJS77" s="332"/>
      <c r="OJT77" s="332"/>
      <c r="OJU77" s="332"/>
      <c r="OJV77" s="332"/>
      <c r="OJW77" s="332"/>
      <c r="OJX77" s="332"/>
      <c r="OJY77" s="332"/>
      <c r="OJZ77" s="332"/>
      <c r="OKA77" s="332"/>
      <c r="OKB77" s="332"/>
      <c r="OKC77" s="332"/>
      <c r="OKD77" s="332"/>
      <c r="OKE77" s="332"/>
      <c r="OKF77" s="332"/>
      <c r="OKG77" s="331"/>
      <c r="OKH77" s="332"/>
      <c r="OKI77" s="332"/>
      <c r="OKJ77" s="332"/>
      <c r="OKK77" s="332"/>
      <c r="OKL77" s="332"/>
      <c r="OKM77" s="332"/>
      <c r="OKN77" s="332"/>
      <c r="OKO77" s="332"/>
      <c r="OKP77" s="332"/>
      <c r="OKQ77" s="332"/>
      <c r="OKR77" s="332"/>
      <c r="OKS77" s="332"/>
      <c r="OKT77" s="332"/>
      <c r="OKU77" s="332"/>
      <c r="OKV77" s="332"/>
      <c r="OKW77" s="331"/>
      <c r="OKX77" s="332"/>
      <c r="OKY77" s="332"/>
      <c r="OKZ77" s="332"/>
      <c r="OLA77" s="332"/>
      <c r="OLB77" s="332"/>
      <c r="OLC77" s="332"/>
      <c r="OLD77" s="332"/>
      <c r="OLE77" s="332"/>
      <c r="OLF77" s="332"/>
      <c r="OLG77" s="332"/>
      <c r="OLH77" s="332"/>
      <c r="OLI77" s="332"/>
      <c r="OLJ77" s="332"/>
      <c r="OLK77" s="332"/>
      <c r="OLL77" s="332"/>
      <c r="OLM77" s="331"/>
      <c r="OLN77" s="332"/>
      <c r="OLO77" s="332"/>
      <c r="OLP77" s="332"/>
      <c r="OLQ77" s="332"/>
      <c r="OLR77" s="332"/>
      <c r="OLS77" s="332"/>
      <c r="OLT77" s="332"/>
      <c r="OLU77" s="332"/>
      <c r="OLV77" s="332"/>
      <c r="OLW77" s="332"/>
      <c r="OLX77" s="332"/>
      <c r="OLY77" s="332"/>
      <c r="OLZ77" s="332"/>
      <c r="OMA77" s="332"/>
      <c r="OMB77" s="332"/>
      <c r="OMC77" s="331"/>
      <c r="OMD77" s="332"/>
      <c r="OME77" s="332"/>
      <c r="OMF77" s="332"/>
      <c r="OMG77" s="332"/>
      <c r="OMH77" s="332"/>
      <c r="OMI77" s="332"/>
      <c r="OMJ77" s="332"/>
      <c r="OMK77" s="332"/>
      <c r="OML77" s="332"/>
      <c r="OMM77" s="332"/>
      <c r="OMN77" s="332"/>
      <c r="OMO77" s="332"/>
      <c r="OMP77" s="332"/>
      <c r="OMQ77" s="332"/>
      <c r="OMR77" s="332"/>
      <c r="OMS77" s="331"/>
      <c r="OMT77" s="332"/>
      <c r="OMU77" s="332"/>
      <c r="OMV77" s="332"/>
      <c r="OMW77" s="332"/>
      <c r="OMX77" s="332"/>
      <c r="OMY77" s="332"/>
      <c r="OMZ77" s="332"/>
      <c r="ONA77" s="332"/>
      <c r="ONB77" s="332"/>
      <c r="ONC77" s="332"/>
      <c r="OND77" s="332"/>
      <c r="ONE77" s="332"/>
      <c r="ONF77" s="332"/>
      <c r="ONG77" s="332"/>
      <c r="ONH77" s="332"/>
      <c r="ONI77" s="331"/>
      <c r="ONJ77" s="332"/>
      <c r="ONK77" s="332"/>
      <c r="ONL77" s="332"/>
      <c r="ONM77" s="332"/>
      <c r="ONN77" s="332"/>
      <c r="ONO77" s="332"/>
      <c r="ONP77" s="332"/>
      <c r="ONQ77" s="332"/>
      <c r="ONR77" s="332"/>
      <c r="ONS77" s="332"/>
      <c r="ONT77" s="332"/>
      <c r="ONU77" s="332"/>
      <c r="ONV77" s="332"/>
      <c r="ONW77" s="332"/>
      <c r="ONX77" s="332"/>
      <c r="ONY77" s="331"/>
      <c r="ONZ77" s="332"/>
      <c r="OOA77" s="332"/>
      <c r="OOB77" s="332"/>
      <c r="OOC77" s="332"/>
      <c r="OOD77" s="332"/>
      <c r="OOE77" s="332"/>
      <c r="OOF77" s="332"/>
      <c r="OOG77" s="332"/>
      <c r="OOH77" s="332"/>
      <c r="OOI77" s="332"/>
      <c r="OOJ77" s="332"/>
      <c r="OOK77" s="332"/>
      <c r="OOL77" s="332"/>
      <c r="OOM77" s="332"/>
      <c r="OON77" s="332"/>
      <c r="OOO77" s="331"/>
      <c r="OOP77" s="332"/>
      <c r="OOQ77" s="332"/>
      <c r="OOR77" s="332"/>
      <c r="OOS77" s="332"/>
      <c r="OOT77" s="332"/>
      <c r="OOU77" s="332"/>
      <c r="OOV77" s="332"/>
      <c r="OOW77" s="332"/>
      <c r="OOX77" s="332"/>
      <c r="OOY77" s="332"/>
      <c r="OOZ77" s="332"/>
      <c r="OPA77" s="332"/>
      <c r="OPB77" s="332"/>
      <c r="OPC77" s="332"/>
      <c r="OPD77" s="332"/>
      <c r="OPE77" s="331"/>
      <c r="OPF77" s="332"/>
      <c r="OPG77" s="332"/>
      <c r="OPH77" s="332"/>
      <c r="OPI77" s="332"/>
      <c r="OPJ77" s="332"/>
      <c r="OPK77" s="332"/>
      <c r="OPL77" s="332"/>
      <c r="OPM77" s="332"/>
      <c r="OPN77" s="332"/>
      <c r="OPO77" s="332"/>
      <c r="OPP77" s="332"/>
      <c r="OPQ77" s="332"/>
      <c r="OPR77" s="332"/>
      <c r="OPS77" s="332"/>
      <c r="OPT77" s="332"/>
      <c r="OPU77" s="331"/>
      <c r="OPV77" s="332"/>
      <c r="OPW77" s="332"/>
      <c r="OPX77" s="332"/>
      <c r="OPY77" s="332"/>
      <c r="OPZ77" s="332"/>
      <c r="OQA77" s="332"/>
      <c r="OQB77" s="332"/>
      <c r="OQC77" s="332"/>
      <c r="OQD77" s="332"/>
      <c r="OQE77" s="332"/>
      <c r="OQF77" s="332"/>
      <c r="OQG77" s="332"/>
      <c r="OQH77" s="332"/>
      <c r="OQI77" s="332"/>
      <c r="OQJ77" s="332"/>
      <c r="OQK77" s="331"/>
      <c r="OQL77" s="332"/>
      <c r="OQM77" s="332"/>
      <c r="OQN77" s="332"/>
      <c r="OQO77" s="332"/>
      <c r="OQP77" s="332"/>
      <c r="OQQ77" s="332"/>
      <c r="OQR77" s="332"/>
      <c r="OQS77" s="332"/>
      <c r="OQT77" s="332"/>
      <c r="OQU77" s="332"/>
      <c r="OQV77" s="332"/>
      <c r="OQW77" s="332"/>
      <c r="OQX77" s="332"/>
      <c r="OQY77" s="332"/>
      <c r="OQZ77" s="332"/>
      <c r="ORA77" s="331"/>
      <c r="ORB77" s="332"/>
      <c r="ORC77" s="332"/>
      <c r="ORD77" s="332"/>
      <c r="ORE77" s="332"/>
      <c r="ORF77" s="332"/>
      <c r="ORG77" s="332"/>
      <c r="ORH77" s="332"/>
      <c r="ORI77" s="332"/>
      <c r="ORJ77" s="332"/>
      <c r="ORK77" s="332"/>
      <c r="ORL77" s="332"/>
      <c r="ORM77" s="332"/>
      <c r="ORN77" s="332"/>
      <c r="ORO77" s="332"/>
      <c r="ORP77" s="332"/>
      <c r="ORQ77" s="331"/>
      <c r="ORR77" s="332"/>
      <c r="ORS77" s="332"/>
      <c r="ORT77" s="332"/>
      <c r="ORU77" s="332"/>
      <c r="ORV77" s="332"/>
      <c r="ORW77" s="332"/>
      <c r="ORX77" s="332"/>
      <c r="ORY77" s="332"/>
      <c r="ORZ77" s="332"/>
      <c r="OSA77" s="332"/>
      <c r="OSB77" s="332"/>
      <c r="OSC77" s="332"/>
      <c r="OSD77" s="332"/>
      <c r="OSE77" s="332"/>
      <c r="OSF77" s="332"/>
      <c r="OSG77" s="331"/>
      <c r="OSH77" s="332"/>
      <c r="OSI77" s="332"/>
      <c r="OSJ77" s="332"/>
      <c r="OSK77" s="332"/>
      <c r="OSL77" s="332"/>
      <c r="OSM77" s="332"/>
      <c r="OSN77" s="332"/>
      <c r="OSO77" s="332"/>
      <c r="OSP77" s="332"/>
      <c r="OSQ77" s="332"/>
      <c r="OSR77" s="332"/>
      <c r="OSS77" s="332"/>
      <c r="OST77" s="332"/>
      <c r="OSU77" s="332"/>
      <c r="OSV77" s="332"/>
      <c r="OSW77" s="331"/>
      <c r="OSX77" s="332"/>
      <c r="OSY77" s="332"/>
      <c r="OSZ77" s="332"/>
      <c r="OTA77" s="332"/>
      <c r="OTB77" s="332"/>
      <c r="OTC77" s="332"/>
      <c r="OTD77" s="332"/>
      <c r="OTE77" s="332"/>
      <c r="OTF77" s="332"/>
      <c r="OTG77" s="332"/>
      <c r="OTH77" s="332"/>
      <c r="OTI77" s="332"/>
      <c r="OTJ77" s="332"/>
      <c r="OTK77" s="332"/>
      <c r="OTL77" s="332"/>
      <c r="OTM77" s="331"/>
      <c r="OTN77" s="332"/>
      <c r="OTO77" s="332"/>
      <c r="OTP77" s="332"/>
      <c r="OTQ77" s="332"/>
      <c r="OTR77" s="332"/>
      <c r="OTS77" s="332"/>
      <c r="OTT77" s="332"/>
      <c r="OTU77" s="332"/>
      <c r="OTV77" s="332"/>
      <c r="OTW77" s="332"/>
      <c r="OTX77" s="332"/>
      <c r="OTY77" s="332"/>
      <c r="OTZ77" s="332"/>
      <c r="OUA77" s="332"/>
      <c r="OUB77" s="332"/>
      <c r="OUC77" s="331"/>
      <c r="OUD77" s="332"/>
      <c r="OUE77" s="332"/>
      <c r="OUF77" s="332"/>
      <c r="OUG77" s="332"/>
      <c r="OUH77" s="332"/>
      <c r="OUI77" s="332"/>
      <c r="OUJ77" s="332"/>
      <c r="OUK77" s="332"/>
      <c r="OUL77" s="332"/>
      <c r="OUM77" s="332"/>
      <c r="OUN77" s="332"/>
      <c r="OUO77" s="332"/>
      <c r="OUP77" s="332"/>
      <c r="OUQ77" s="332"/>
      <c r="OUR77" s="332"/>
      <c r="OUS77" s="331"/>
      <c r="OUT77" s="332"/>
      <c r="OUU77" s="332"/>
      <c r="OUV77" s="332"/>
      <c r="OUW77" s="332"/>
      <c r="OUX77" s="332"/>
      <c r="OUY77" s="332"/>
      <c r="OUZ77" s="332"/>
      <c r="OVA77" s="332"/>
      <c r="OVB77" s="332"/>
      <c r="OVC77" s="332"/>
      <c r="OVD77" s="332"/>
      <c r="OVE77" s="332"/>
      <c r="OVF77" s="332"/>
      <c r="OVG77" s="332"/>
      <c r="OVH77" s="332"/>
      <c r="OVI77" s="331"/>
      <c r="OVJ77" s="332"/>
      <c r="OVK77" s="332"/>
      <c r="OVL77" s="332"/>
      <c r="OVM77" s="332"/>
      <c r="OVN77" s="332"/>
      <c r="OVO77" s="332"/>
      <c r="OVP77" s="332"/>
      <c r="OVQ77" s="332"/>
      <c r="OVR77" s="332"/>
      <c r="OVS77" s="332"/>
      <c r="OVT77" s="332"/>
      <c r="OVU77" s="332"/>
      <c r="OVV77" s="332"/>
      <c r="OVW77" s="332"/>
      <c r="OVX77" s="332"/>
      <c r="OVY77" s="331"/>
      <c r="OVZ77" s="332"/>
      <c r="OWA77" s="332"/>
      <c r="OWB77" s="332"/>
      <c r="OWC77" s="332"/>
      <c r="OWD77" s="332"/>
      <c r="OWE77" s="332"/>
      <c r="OWF77" s="332"/>
      <c r="OWG77" s="332"/>
      <c r="OWH77" s="332"/>
      <c r="OWI77" s="332"/>
      <c r="OWJ77" s="332"/>
      <c r="OWK77" s="332"/>
      <c r="OWL77" s="332"/>
      <c r="OWM77" s="332"/>
      <c r="OWN77" s="332"/>
      <c r="OWO77" s="331"/>
      <c r="OWP77" s="332"/>
      <c r="OWQ77" s="332"/>
      <c r="OWR77" s="332"/>
      <c r="OWS77" s="332"/>
      <c r="OWT77" s="332"/>
      <c r="OWU77" s="332"/>
      <c r="OWV77" s="332"/>
      <c r="OWW77" s="332"/>
      <c r="OWX77" s="332"/>
      <c r="OWY77" s="332"/>
      <c r="OWZ77" s="332"/>
      <c r="OXA77" s="332"/>
      <c r="OXB77" s="332"/>
      <c r="OXC77" s="332"/>
      <c r="OXD77" s="332"/>
      <c r="OXE77" s="331"/>
      <c r="OXF77" s="332"/>
      <c r="OXG77" s="332"/>
      <c r="OXH77" s="332"/>
      <c r="OXI77" s="332"/>
      <c r="OXJ77" s="332"/>
      <c r="OXK77" s="332"/>
      <c r="OXL77" s="332"/>
      <c r="OXM77" s="332"/>
      <c r="OXN77" s="332"/>
      <c r="OXO77" s="332"/>
      <c r="OXP77" s="332"/>
      <c r="OXQ77" s="332"/>
      <c r="OXR77" s="332"/>
      <c r="OXS77" s="332"/>
      <c r="OXT77" s="332"/>
      <c r="OXU77" s="331"/>
      <c r="OXV77" s="332"/>
      <c r="OXW77" s="332"/>
      <c r="OXX77" s="332"/>
      <c r="OXY77" s="332"/>
      <c r="OXZ77" s="332"/>
      <c r="OYA77" s="332"/>
      <c r="OYB77" s="332"/>
      <c r="OYC77" s="332"/>
      <c r="OYD77" s="332"/>
      <c r="OYE77" s="332"/>
      <c r="OYF77" s="332"/>
      <c r="OYG77" s="332"/>
      <c r="OYH77" s="332"/>
      <c r="OYI77" s="332"/>
      <c r="OYJ77" s="332"/>
      <c r="OYK77" s="331"/>
      <c r="OYL77" s="332"/>
      <c r="OYM77" s="332"/>
      <c r="OYN77" s="332"/>
      <c r="OYO77" s="332"/>
      <c r="OYP77" s="332"/>
      <c r="OYQ77" s="332"/>
      <c r="OYR77" s="332"/>
      <c r="OYS77" s="332"/>
      <c r="OYT77" s="332"/>
      <c r="OYU77" s="332"/>
      <c r="OYV77" s="332"/>
      <c r="OYW77" s="332"/>
      <c r="OYX77" s="332"/>
      <c r="OYY77" s="332"/>
      <c r="OYZ77" s="332"/>
      <c r="OZA77" s="331"/>
      <c r="OZB77" s="332"/>
      <c r="OZC77" s="332"/>
      <c r="OZD77" s="332"/>
      <c r="OZE77" s="332"/>
      <c r="OZF77" s="332"/>
      <c r="OZG77" s="332"/>
      <c r="OZH77" s="332"/>
      <c r="OZI77" s="332"/>
      <c r="OZJ77" s="332"/>
      <c r="OZK77" s="332"/>
      <c r="OZL77" s="332"/>
      <c r="OZM77" s="332"/>
      <c r="OZN77" s="332"/>
      <c r="OZO77" s="332"/>
      <c r="OZP77" s="332"/>
      <c r="OZQ77" s="331"/>
      <c r="OZR77" s="332"/>
      <c r="OZS77" s="332"/>
      <c r="OZT77" s="332"/>
      <c r="OZU77" s="332"/>
      <c r="OZV77" s="332"/>
      <c r="OZW77" s="332"/>
      <c r="OZX77" s="332"/>
      <c r="OZY77" s="332"/>
      <c r="OZZ77" s="332"/>
      <c r="PAA77" s="332"/>
      <c r="PAB77" s="332"/>
      <c r="PAC77" s="332"/>
      <c r="PAD77" s="332"/>
      <c r="PAE77" s="332"/>
      <c r="PAF77" s="332"/>
      <c r="PAG77" s="331"/>
      <c r="PAH77" s="332"/>
      <c r="PAI77" s="332"/>
      <c r="PAJ77" s="332"/>
      <c r="PAK77" s="332"/>
      <c r="PAL77" s="332"/>
      <c r="PAM77" s="332"/>
      <c r="PAN77" s="332"/>
      <c r="PAO77" s="332"/>
      <c r="PAP77" s="332"/>
      <c r="PAQ77" s="332"/>
      <c r="PAR77" s="332"/>
      <c r="PAS77" s="332"/>
      <c r="PAT77" s="332"/>
      <c r="PAU77" s="332"/>
      <c r="PAV77" s="332"/>
      <c r="PAW77" s="331"/>
      <c r="PAX77" s="332"/>
      <c r="PAY77" s="332"/>
      <c r="PAZ77" s="332"/>
      <c r="PBA77" s="332"/>
      <c r="PBB77" s="332"/>
      <c r="PBC77" s="332"/>
      <c r="PBD77" s="332"/>
      <c r="PBE77" s="332"/>
      <c r="PBF77" s="332"/>
      <c r="PBG77" s="332"/>
      <c r="PBH77" s="332"/>
      <c r="PBI77" s="332"/>
      <c r="PBJ77" s="332"/>
      <c r="PBK77" s="332"/>
      <c r="PBL77" s="332"/>
      <c r="PBM77" s="331"/>
      <c r="PBN77" s="332"/>
      <c r="PBO77" s="332"/>
      <c r="PBP77" s="332"/>
      <c r="PBQ77" s="332"/>
      <c r="PBR77" s="332"/>
      <c r="PBS77" s="332"/>
      <c r="PBT77" s="332"/>
      <c r="PBU77" s="332"/>
      <c r="PBV77" s="332"/>
      <c r="PBW77" s="332"/>
      <c r="PBX77" s="332"/>
      <c r="PBY77" s="332"/>
      <c r="PBZ77" s="332"/>
      <c r="PCA77" s="332"/>
      <c r="PCB77" s="332"/>
      <c r="PCC77" s="331"/>
      <c r="PCD77" s="332"/>
      <c r="PCE77" s="332"/>
      <c r="PCF77" s="332"/>
      <c r="PCG77" s="332"/>
      <c r="PCH77" s="332"/>
      <c r="PCI77" s="332"/>
      <c r="PCJ77" s="332"/>
      <c r="PCK77" s="332"/>
      <c r="PCL77" s="332"/>
      <c r="PCM77" s="332"/>
      <c r="PCN77" s="332"/>
      <c r="PCO77" s="332"/>
      <c r="PCP77" s="332"/>
      <c r="PCQ77" s="332"/>
      <c r="PCR77" s="332"/>
      <c r="PCS77" s="331"/>
      <c r="PCT77" s="332"/>
      <c r="PCU77" s="332"/>
      <c r="PCV77" s="332"/>
      <c r="PCW77" s="332"/>
      <c r="PCX77" s="332"/>
      <c r="PCY77" s="332"/>
      <c r="PCZ77" s="332"/>
      <c r="PDA77" s="332"/>
      <c r="PDB77" s="332"/>
      <c r="PDC77" s="332"/>
      <c r="PDD77" s="332"/>
      <c r="PDE77" s="332"/>
      <c r="PDF77" s="332"/>
      <c r="PDG77" s="332"/>
      <c r="PDH77" s="332"/>
      <c r="PDI77" s="331"/>
      <c r="PDJ77" s="332"/>
      <c r="PDK77" s="332"/>
      <c r="PDL77" s="332"/>
      <c r="PDM77" s="332"/>
      <c r="PDN77" s="332"/>
      <c r="PDO77" s="332"/>
      <c r="PDP77" s="332"/>
      <c r="PDQ77" s="332"/>
      <c r="PDR77" s="332"/>
      <c r="PDS77" s="332"/>
      <c r="PDT77" s="332"/>
      <c r="PDU77" s="332"/>
      <c r="PDV77" s="332"/>
      <c r="PDW77" s="332"/>
      <c r="PDX77" s="332"/>
      <c r="PDY77" s="331"/>
      <c r="PDZ77" s="332"/>
      <c r="PEA77" s="332"/>
      <c r="PEB77" s="332"/>
      <c r="PEC77" s="332"/>
      <c r="PED77" s="332"/>
      <c r="PEE77" s="332"/>
      <c r="PEF77" s="332"/>
      <c r="PEG77" s="332"/>
      <c r="PEH77" s="332"/>
      <c r="PEI77" s="332"/>
      <c r="PEJ77" s="332"/>
      <c r="PEK77" s="332"/>
      <c r="PEL77" s="332"/>
      <c r="PEM77" s="332"/>
      <c r="PEN77" s="332"/>
      <c r="PEO77" s="331"/>
      <c r="PEP77" s="332"/>
      <c r="PEQ77" s="332"/>
      <c r="PER77" s="332"/>
      <c r="PES77" s="332"/>
      <c r="PET77" s="332"/>
      <c r="PEU77" s="332"/>
      <c r="PEV77" s="332"/>
      <c r="PEW77" s="332"/>
      <c r="PEX77" s="332"/>
      <c r="PEY77" s="332"/>
      <c r="PEZ77" s="332"/>
      <c r="PFA77" s="332"/>
      <c r="PFB77" s="332"/>
      <c r="PFC77" s="332"/>
      <c r="PFD77" s="332"/>
      <c r="PFE77" s="331"/>
      <c r="PFF77" s="332"/>
      <c r="PFG77" s="332"/>
      <c r="PFH77" s="332"/>
      <c r="PFI77" s="332"/>
      <c r="PFJ77" s="332"/>
      <c r="PFK77" s="332"/>
      <c r="PFL77" s="332"/>
      <c r="PFM77" s="332"/>
      <c r="PFN77" s="332"/>
      <c r="PFO77" s="332"/>
      <c r="PFP77" s="332"/>
      <c r="PFQ77" s="332"/>
      <c r="PFR77" s="332"/>
      <c r="PFS77" s="332"/>
      <c r="PFT77" s="332"/>
      <c r="PFU77" s="331"/>
      <c r="PFV77" s="332"/>
      <c r="PFW77" s="332"/>
      <c r="PFX77" s="332"/>
      <c r="PFY77" s="332"/>
      <c r="PFZ77" s="332"/>
      <c r="PGA77" s="332"/>
      <c r="PGB77" s="332"/>
      <c r="PGC77" s="332"/>
      <c r="PGD77" s="332"/>
      <c r="PGE77" s="332"/>
      <c r="PGF77" s="332"/>
      <c r="PGG77" s="332"/>
      <c r="PGH77" s="332"/>
      <c r="PGI77" s="332"/>
      <c r="PGJ77" s="332"/>
      <c r="PGK77" s="331"/>
      <c r="PGL77" s="332"/>
      <c r="PGM77" s="332"/>
      <c r="PGN77" s="332"/>
      <c r="PGO77" s="332"/>
      <c r="PGP77" s="332"/>
      <c r="PGQ77" s="332"/>
      <c r="PGR77" s="332"/>
      <c r="PGS77" s="332"/>
      <c r="PGT77" s="332"/>
      <c r="PGU77" s="332"/>
      <c r="PGV77" s="332"/>
      <c r="PGW77" s="332"/>
      <c r="PGX77" s="332"/>
      <c r="PGY77" s="332"/>
      <c r="PGZ77" s="332"/>
      <c r="PHA77" s="331"/>
      <c r="PHB77" s="332"/>
      <c r="PHC77" s="332"/>
      <c r="PHD77" s="332"/>
      <c r="PHE77" s="332"/>
      <c r="PHF77" s="332"/>
      <c r="PHG77" s="332"/>
      <c r="PHH77" s="332"/>
      <c r="PHI77" s="332"/>
      <c r="PHJ77" s="332"/>
      <c r="PHK77" s="332"/>
      <c r="PHL77" s="332"/>
      <c r="PHM77" s="332"/>
      <c r="PHN77" s="332"/>
      <c r="PHO77" s="332"/>
      <c r="PHP77" s="332"/>
      <c r="PHQ77" s="331"/>
      <c r="PHR77" s="332"/>
      <c r="PHS77" s="332"/>
      <c r="PHT77" s="332"/>
      <c r="PHU77" s="332"/>
      <c r="PHV77" s="332"/>
      <c r="PHW77" s="332"/>
      <c r="PHX77" s="332"/>
      <c r="PHY77" s="332"/>
      <c r="PHZ77" s="332"/>
      <c r="PIA77" s="332"/>
      <c r="PIB77" s="332"/>
      <c r="PIC77" s="332"/>
      <c r="PID77" s="332"/>
      <c r="PIE77" s="332"/>
      <c r="PIF77" s="332"/>
      <c r="PIG77" s="331"/>
      <c r="PIH77" s="332"/>
      <c r="PII77" s="332"/>
      <c r="PIJ77" s="332"/>
      <c r="PIK77" s="332"/>
      <c r="PIL77" s="332"/>
      <c r="PIM77" s="332"/>
      <c r="PIN77" s="332"/>
      <c r="PIO77" s="332"/>
      <c r="PIP77" s="332"/>
      <c r="PIQ77" s="332"/>
      <c r="PIR77" s="332"/>
      <c r="PIS77" s="332"/>
      <c r="PIT77" s="332"/>
      <c r="PIU77" s="332"/>
      <c r="PIV77" s="332"/>
      <c r="PIW77" s="331"/>
      <c r="PIX77" s="332"/>
      <c r="PIY77" s="332"/>
      <c r="PIZ77" s="332"/>
      <c r="PJA77" s="332"/>
      <c r="PJB77" s="332"/>
      <c r="PJC77" s="332"/>
      <c r="PJD77" s="332"/>
      <c r="PJE77" s="332"/>
      <c r="PJF77" s="332"/>
      <c r="PJG77" s="332"/>
      <c r="PJH77" s="332"/>
      <c r="PJI77" s="332"/>
      <c r="PJJ77" s="332"/>
      <c r="PJK77" s="332"/>
      <c r="PJL77" s="332"/>
      <c r="PJM77" s="331"/>
      <c r="PJN77" s="332"/>
      <c r="PJO77" s="332"/>
      <c r="PJP77" s="332"/>
      <c r="PJQ77" s="332"/>
      <c r="PJR77" s="332"/>
      <c r="PJS77" s="332"/>
      <c r="PJT77" s="332"/>
      <c r="PJU77" s="332"/>
      <c r="PJV77" s="332"/>
      <c r="PJW77" s="332"/>
      <c r="PJX77" s="332"/>
      <c r="PJY77" s="332"/>
      <c r="PJZ77" s="332"/>
      <c r="PKA77" s="332"/>
      <c r="PKB77" s="332"/>
      <c r="PKC77" s="331"/>
      <c r="PKD77" s="332"/>
      <c r="PKE77" s="332"/>
      <c r="PKF77" s="332"/>
      <c r="PKG77" s="332"/>
      <c r="PKH77" s="332"/>
      <c r="PKI77" s="332"/>
      <c r="PKJ77" s="332"/>
      <c r="PKK77" s="332"/>
      <c r="PKL77" s="332"/>
      <c r="PKM77" s="332"/>
      <c r="PKN77" s="332"/>
      <c r="PKO77" s="332"/>
      <c r="PKP77" s="332"/>
      <c r="PKQ77" s="332"/>
      <c r="PKR77" s="332"/>
      <c r="PKS77" s="331"/>
      <c r="PKT77" s="332"/>
      <c r="PKU77" s="332"/>
      <c r="PKV77" s="332"/>
      <c r="PKW77" s="332"/>
      <c r="PKX77" s="332"/>
      <c r="PKY77" s="332"/>
      <c r="PKZ77" s="332"/>
      <c r="PLA77" s="332"/>
      <c r="PLB77" s="332"/>
      <c r="PLC77" s="332"/>
      <c r="PLD77" s="332"/>
      <c r="PLE77" s="332"/>
      <c r="PLF77" s="332"/>
      <c r="PLG77" s="332"/>
      <c r="PLH77" s="332"/>
      <c r="PLI77" s="331"/>
      <c r="PLJ77" s="332"/>
      <c r="PLK77" s="332"/>
      <c r="PLL77" s="332"/>
      <c r="PLM77" s="332"/>
      <c r="PLN77" s="332"/>
      <c r="PLO77" s="332"/>
      <c r="PLP77" s="332"/>
      <c r="PLQ77" s="332"/>
      <c r="PLR77" s="332"/>
      <c r="PLS77" s="332"/>
      <c r="PLT77" s="332"/>
      <c r="PLU77" s="332"/>
      <c r="PLV77" s="332"/>
      <c r="PLW77" s="332"/>
      <c r="PLX77" s="332"/>
      <c r="PLY77" s="331"/>
      <c r="PLZ77" s="332"/>
      <c r="PMA77" s="332"/>
      <c r="PMB77" s="332"/>
      <c r="PMC77" s="332"/>
      <c r="PMD77" s="332"/>
      <c r="PME77" s="332"/>
      <c r="PMF77" s="332"/>
      <c r="PMG77" s="332"/>
      <c r="PMH77" s="332"/>
      <c r="PMI77" s="332"/>
      <c r="PMJ77" s="332"/>
      <c r="PMK77" s="332"/>
      <c r="PML77" s="332"/>
      <c r="PMM77" s="332"/>
      <c r="PMN77" s="332"/>
      <c r="PMO77" s="331"/>
      <c r="PMP77" s="332"/>
      <c r="PMQ77" s="332"/>
      <c r="PMR77" s="332"/>
      <c r="PMS77" s="332"/>
      <c r="PMT77" s="332"/>
      <c r="PMU77" s="332"/>
      <c r="PMV77" s="332"/>
      <c r="PMW77" s="332"/>
      <c r="PMX77" s="332"/>
      <c r="PMY77" s="332"/>
      <c r="PMZ77" s="332"/>
      <c r="PNA77" s="332"/>
      <c r="PNB77" s="332"/>
      <c r="PNC77" s="332"/>
      <c r="PND77" s="332"/>
      <c r="PNE77" s="331"/>
      <c r="PNF77" s="332"/>
      <c r="PNG77" s="332"/>
      <c r="PNH77" s="332"/>
      <c r="PNI77" s="332"/>
      <c r="PNJ77" s="332"/>
      <c r="PNK77" s="332"/>
      <c r="PNL77" s="332"/>
      <c r="PNM77" s="332"/>
      <c r="PNN77" s="332"/>
      <c r="PNO77" s="332"/>
      <c r="PNP77" s="332"/>
      <c r="PNQ77" s="332"/>
      <c r="PNR77" s="332"/>
      <c r="PNS77" s="332"/>
      <c r="PNT77" s="332"/>
      <c r="PNU77" s="331"/>
      <c r="PNV77" s="332"/>
      <c r="PNW77" s="332"/>
      <c r="PNX77" s="332"/>
      <c r="PNY77" s="332"/>
      <c r="PNZ77" s="332"/>
      <c r="POA77" s="332"/>
      <c r="POB77" s="332"/>
      <c r="POC77" s="332"/>
      <c r="POD77" s="332"/>
      <c r="POE77" s="332"/>
      <c r="POF77" s="332"/>
      <c r="POG77" s="332"/>
      <c r="POH77" s="332"/>
      <c r="POI77" s="332"/>
      <c r="POJ77" s="332"/>
      <c r="POK77" s="331"/>
      <c r="POL77" s="332"/>
      <c r="POM77" s="332"/>
      <c r="PON77" s="332"/>
      <c r="POO77" s="332"/>
      <c r="POP77" s="332"/>
      <c r="POQ77" s="332"/>
      <c r="POR77" s="332"/>
      <c r="POS77" s="332"/>
      <c r="POT77" s="332"/>
      <c r="POU77" s="332"/>
      <c r="POV77" s="332"/>
      <c r="POW77" s="332"/>
      <c r="POX77" s="332"/>
      <c r="POY77" s="332"/>
      <c r="POZ77" s="332"/>
      <c r="PPA77" s="331"/>
      <c r="PPB77" s="332"/>
      <c r="PPC77" s="332"/>
      <c r="PPD77" s="332"/>
      <c r="PPE77" s="332"/>
      <c r="PPF77" s="332"/>
      <c r="PPG77" s="332"/>
      <c r="PPH77" s="332"/>
      <c r="PPI77" s="332"/>
      <c r="PPJ77" s="332"/>
      <c r="PPK77" s="332"/>
      <c r="PPL77" s="332"/>
      <c r="PPM77" s="332"/>
      <c r="PPN77" s="332"/>
      <c r="PPO77" s="332"/>
      <c r="PPP77" s="332"/>
      <c r="PPQ77" s="331"/>
      <c r="PPR77" s="332"/>
      <c r="PPS77" s="332"/>
      <c r="PPT77" s="332"/>
      <c r="PPU77" s="332"/>
      <c r="PPV77" s="332"/>
      <c r="PPW77" s="332"/>
      <c r="PPX77" s="332"/>
      <c r="PPY77" s="332"/>
      <c r="PPZ77" s="332"/>
      <c r="PQA77" s="332"/>
      <c r="PQB77" s="332"/>
      <c r="PQC77" s="332"/>
      <c r="PQD77" s="332"/>
      <c r="PQE77" s="332"/>
      <c r="PQF77" s="332"/>
      <c r="PQG77" s="331"/>
      <c r="PQH77" s="332"/>
      <c r="PQI77" s="332"/>
      <c r="PQJ77" s="332"/>
      <c r="PQK77" s="332"/>
      <c r="PQL77" s="332"/>
      <c r="PQM77" s="332"/>
      <c r="PQN77" s="332"/>
      <c r="PQO77" s="332"/>
      <c r="PQP77" s="332"/>
      <c r="PQQ77" s="332"/>
      <c r="PQR77" s="332"/>
      <c r="PQS77" s="332"/>
      <c r="PQT77" s="332"/>
      <c r="PQU77" s="332"/>
      <c r="PQV77" s="332"/>
      <c r="PQW77" s="331"/>
      <c r="PQX77" s="332"/>
      <c r="PQY77" s="332"/>
      <c r="PQZ77" s="332"/>
      <c r="PRA77" s="332"/>
      <c r="PRB77" s="332"/>
      <c r="PRC77" s="332"/>
      <c r="PRD77" s="332"/>
      <c r="PRE77" s="332"/>
      <c r="PRF77" s="332"/>
      <c r="PRG77" s="332"/>
      <c r="PRH77" s="332"/>
      <c r="PRI77" s="332"/>
      <c r="PRJ77" s="332"/>
      <c r="PRK77" s="332"/>
      <c r="PRL77" s="332"/>
      <c r="PRM77" s="331"/>
      <c r="PRN77" s="332"/>
      <c r="PRO77" s="332"/>
      <c r="PRP77" s="332"/>
      <c r="PRQ77" s="332"/>
      <c r="PRR77" s="332"/>
      <c r="PRS77" s="332"/>
      <c r="PRT77" s="332"/>
      <c r="PRU77" s="332"/>
      <c r="PRV77" s="332"/>
      <c r="PRW77" s="332"/>
      <c r="PRX77" s="332"/>
      <c r="PRY77" s="332"/>
      <c r="PRZ77" s="332"/>
      <c r="PSA77" s="332"/>
      <c r="PSB77" s="332"/>
      <c r="PSC77" s="331"/>
      <c r="PSD77" s="332"/>
      <c r="PSE77" s="332"/>
      <c r="PSF77" s="332"/>
      <c r="PSG77" s="332"/>
      <c r="PSH77" s="332"/>
      <c r="PSI77" s="332"/>
      <c r="PSJ77" s="332"/>
      <c r="PSK77" s="332"/>
      <c r="PSL77" s="332"/>
      <c r="PSM77" s="332"/>
      <c r="PSN77" s="332"/>
      <c r="PSO77" s="332"/>
      <c r="PSP77" s="332"/>
      <c r="PSQ77" s="332"/>
      <c r="PSR77" s="332"/>
      <c r="PSS77" s="331"/>
      <c r="PST77" s="332"/>
      <c r="PSU77" s="332"/>
      <c r="PSV77" s="332"/>
      <c r="PSW77" s="332"/>
      <c r="PSX77" s="332"/>
      <c r="PSY77" s="332"/>
      <c r="PSZ77" s="332"/>
      <c r="PTA77" s="332"/>
      <c r="PTB77" s="332"/>
      <c r="PTC77" s="332"/>
      <c r="PTD77" s="332"/>
      <c r="PTE77" s="332"/>
      <c r="PTF77" s="332"/>
      <c r="PTG77" s="332"/>
      <c r="PTH77" s="332"/>
      <c r="PTI77" s="331"/>
      <c r="PTJ77" s="332"/>
      <c r="PTK77" s="332"/>
      <c r="PTL77" s="332"/>
      <c r="PTM77" s="332"/>
      <c r="PTN77" s="332"/>
      <c r="PTO77" s="332"/>
      <c r="PTP77" s="332"/>
      <c r="PTQ77" s="332"/>
      <c r="PTR77" s="332"/>
      <c r="PTS77" s="332"/>
      <c r="PTT77" s="332"/>
      <c r="PTU77" s="332"/>
      <c r="PTV77" s="332"/>
      <c r="PTW77" s="332"/>
      <c r="PTX77" s="332"/>
      <c r="PTY77" s="331"/>
      <c r="PTZ77" s="332"/>
      <c r="PUA77" s="332"/>
      <c r="PUB77" s="332"/>
      <c r="PUC77" s="332"/>
      <c r="PUD77" s="332"/>
      <c r="PUE77" s="332"/>
      <c r="PUF77" s="332"/>
      <c r="PUG77" s="332"/>
      <c r="PUH77" s="332"/>
      <c r="PUI77" s="332"/>
      <c r="PUJ77" s="332"/>
      <c r="PUK77" s="332"/>
      <c r="PUL77" s="332"/>
      <c r="PUM77" s="332"/>
      <c r="PUN77" s="332"/>
      <c r="PUO77" s="331"/>
      <c r="PUP77" s="332"/>
      <c r="PUQ77" s="332"/>
      <c r="PUR77" s="332"/>
      <c r="PUS77" s="332"/>
      <c r="PUT77" s="332"/>
      <c r="PUU77" s="332"/>
      <c r="PUV77" s="332"/>
      <c r="PUW77" s="332"/>
      <c r="PUX77" s="332"/>
      <c r="PUY77" s="332"/>
      <c r="PUZ77" s="332"/>
      <c r="PVA77" s="332"/>
      <c r="PVB77" s="332"/>
      <c r="PVC77" s="332"/>
      <c r="PVD77" s="332"/>
      <c r="PVE77" s="331"/>
      <c r="PVF77" s="332"/>
      <c r="PVG77" s="332"/>
      <c r="PVH77" s="332"/>
      <c r="PVI77" s="332"/>
      <c r="PVJ77" s="332"/>
      <c r="PVK77" s="332"/>
      <c r="PVL77" s="332"/>
      <c r="PVM77" s="332"/>
      <c r="PVN77" s="332"/>
      <c r="PVO77" s="332"/>
      <c r="PVP77" s="332"/>
      <c r="PVQ77" s="332"/>
      <c r="PVR77" s="332"/>
      <c r="PVS77" s="332"/>
      <c r="PVT77" s="332"/>
      <c r="PVU77" s="331"/>
      <c r="PVV77" s="332"/>
      <c r="PVW77" s="332"/>
      <c r="PVX77" s="332"/>
      <c r="PVY77" s="332"/>
      <c r="PVZ77" s="332"/>
      <c r="PWA77" s="332"/>
      <c r="PWB77" s="332"/>
      <c r="PWC77" s="332"/>
      <c r="PWD77" s="332"/>
      <c r="PWE77" s="332"/>
      <c r="PWF77" s="332"/>
      <c r="PWG77" s="332"/>
      <c r="PWH77" s="332"/>
      <c r="PWI77" s="332"/>
      <c r="PWJ77" s="332"/>
      <c r="PWK77" s="331"/>
      <c r="PWL77" s="332"/>
      <c r="PWM77" s="332"/>
      <c r="PWN77" s="332"/>
      <c r="PWO77" s="332"/>
      <c r="PWP77" s="332"/>
      <c r="PWQ77" s="332"/>
      <c r="PWR77" s="332"/>
      <c r="PWS77" s="332"/>
      <c r="PWT77" s="332"/>
      <c r="PWU77" s="332"/>
      <c r="PWV77" s="332"/>
      <c r="PWW77" s="332"/>
      <c r="PWX77" s="332"/>
      <c r="PWY77" s="332"/>
      <c r="PWZ77" s="332"/>
      <c r="PXA77" s="331"/>
      <c r="PXB77" s="332"/>
      <c r="PXC77" s="332"/>
      <c r="PXD77" s="332"/>
      <c r="PXE77" s="332"/>
      <c r="PXF77" s="332"/>
      <c r="PXG77" s="332"/>
      <c r="PXH77" s="332"/>
      <c r="PXI77" s="332"/>
      <c r="PXJ77" s="332"/>
      <c r="PXK77" s="332"/>
      <c r="PXL77" s="332"/>
      <c r="PXM77" s="332"/>
      <c r="PXN77" s="332"/>
      <c r="PXO77" s="332"/>
      <c r="PXP77" s="332"/>
      <c r="PXQ77" s="331"/>
      <c r="PXR77" s="332"/>
      <c r="PXS77" s="332"/>
      <c r="PXT77" s="332"/>
      <c r="PXU77" s="332"/>
      <c r="PXV77" s="332"/>
      <c r="PXW77" s="332"/>
      <c r="PXX77" s="332"/>
      <c r="PXY77" s="332"/>
      <c r="PXZ77" s="332"/>
      <c r="PYA77" s="332"/>
      <c r="PYB77" s="332"/>
      <c r="PYC77" s="332"/>
      <c r="PYD77" s="332"/>
      <c r="PYE77" s="332"/>
      <c r="PYF77" s="332"/>
      <c r="PYG77" s="331"/>
      <c r="PYH77" s="332"/>
      <c r="PYI77" s="332"/>
      <c r="PYJ77" s="332"/>
      <c r="PYK77" s="332"/>
      <c r="PYL77" s="332"/>
      <c r="PYM77" s="332"/>
      <c r="PYN77" s="332"/>
      <c r="PYO77" s="332"/>
      <c r="PYP77" s="332"/>
      <c r="PYQ77" s="332"/>
      <c r="PYR77" s="332"/>
      <c r="PYS77" s="332"/>
      <c r="PYT77" s="332"/>
      <c r="PYU77" s="332"/>
      <c r="PYV77" s="332"/>
      <c r="PYW77" s="331"/>
      <c r="PYX77" s="332"/>
      <c r="PYY77" s="332"/>
      <c r="PYZ77" s="332"/>
      <c r="PZA77" s="332"/>
      <c r="PZB77" s="332"/>
      <c r="PZC77" s="332"/>
      <c r="PZD77" s="332"/>
      <c r="PZE77" s="332"/>
      <c r="PZF77" s="332"/>
      <c r="PZG77" s="332"/>
      <c r="PZH77" s="332"/>
      <c r="PZI77" s="332"/>
      <c r="PZJ77" s="332"/>
      <c r="PZK77" s="332"/>
      <c r="PZL77" s="332"/>
      <c r="PZM77" s="331"/>
      <c r="PZN77" s="332"/>
      <c r="PZO77" s="332"/>
      <c r="PZP77" s="332"/>
      <c r="PZQ77" s="332"/>
      <c r="PZR77" s="332"/>
      <c r="PZS77" s="332"/>
      <c r="PZT77" s="332"/>
      <c r="PZU77" s="332"/>
      <c r="PZV77" s="332"/>
      <c r="PZW77" s="332"/>
      <c r="PZX77" s="332"/>
      <c r="PZY77" s="332"/>
      <c r="PZZ77" s="332"/>
      <c r="QAA77" s="332"/>
      <c r="QAB77" s="332"/>
      <c r="QAC77" s="331"/>
      <c r="QAD77" s="332"/>
      <c r="QAE77" s="332"/>
      <c r="QAF77" s="332"/>
      <c r="QAG77" s="332"/>
      <c r="QAH77" s="332"/>
      <c r="QAI77" s="332"/>
      <c r="QAJ77" s="332"/>
      <c r="QAK77" s="332"/>
      <c r="QAL77" s="332"/>
      <c r="QAM77" s="332"/>
      <c r="QAN77" s="332"/>
      <c r="QAO77" s="332"/>
      <c r="QAP77" s="332"/>
      <c r="QAQ77" s="332"/>
      <c r="QAR77" s="332"/>
      <c r="QAS77" s="331"/>
      <c r="QAT77" s="332"/>
      <c r="QAU77" s="332"/>
      <c r="QAV77" s="332"/>
      <c r="QAW77" s="332"/>
      <c r="QAX77" s="332"/>
      <c r="QAY77" s="332"/>
      <c r="QAZ77" s="332"/>
      <c r="QBA77" s="332"/>
      <c r="QBB77" s="332"/>
      <c r="QBC77" s="332"/>
      <c r="QBD77" s="332"/>
      <c r="QBE77" s="332"/>
      <c r="QBF77" s="332"/>
      <c r="QBG77" s="332"/>
      <c r="QBH77" s="332"/>
      <c r="QBI77" s="331"/>
      <c r="QBJ77" s="332"/>
      <c r="QBK77" s="332"/>
      <c r="QBL77" s="332"/>
      <c r="QBM77" s="332"/>
      <c r="QBN77" s="332"/>
      <c r="QBO77" s="332"/>
      <c r="QBP77" s="332"/>
      <c r="QBQ77" s="332"/>
      <c r="QBR77" s="332"/>
      <c r="QBS77" s="332"/>
      <c r="QBT77" s="332"/>
      <c r="QBU77" s="332"/>
      <c r="QBV77" s="332"/>
      <c r="QBW77" s="332"/>
      <c r="QBX77" s="332"/>
      <c r="QBY77" s="331"/>
      <c r="QBZ77" s="332"/>
      <c r="QCA77" s="332"/>
      <c r="QCB77" s="332"/>
      <c r="QCC77" s="332"/>
      <c r="QCD77" s="332"/>
      <c r="QCE77" s="332"/>
      <c r="QCF77" s="332"/>
      <c r="QCG77" s="332"/>
      <c r="QCH77" s="332"/>
      <c r="QCI77" s="332"/>
      <c r="QCJ77" s="332"/>
      <c r="QCK77" s="332"/>
      <c r="QCL77" s="332"/>
      <c r="QCM77" s="332"/>
      <c r="QCN77" s="332"/>
      <c r="QCO77" s="331"/>
      <c r="QCP77" s="332"/>
      <c r="QCQ77" s="332"/>
      <c r="QCR77" s="332"/>
      <c r="QCS77" s="332"/>
      <c r="QCT77" s="332"/>
      <c r="QCU77" s="332"/>
      <c r="QCV77" s="332"/>
      <c r="QCW77" s="332"/>
      <c r="QCX77" s="332"/>
      <c r="QCY77" s="332"/>
      <c r="QCZ77" s="332"/>
      <c r="QDA77" s="332"/>
      <c r="QDB77" s="332"/>
      <c r="QDC77" s="332"/>
      <c r="QDD77" s="332"/>
      <c r="QDE77" s="331"/>
      <c r="QDF77" s="332"/>
      <c r="QDG77" s="332"/>
      <c r="QDH77" s="332"/>
      <c r="QDI77" s="332"/>
      <c r="QDJ77" s="332"/>
      <c r="QDK77" s="332"/>
      <c r="QDL77" s="332"/>
      <c r="QDM77" s="332"/>
      <c r="QDN77" s="332"/>
      <c r="QDO77" s="332"/>
      <c r="QDP77" s="332"/>
      <c r="QDQ77" s="332"/>
      <c r="QDR77" s="332"/>
      <c r="QDS77" s="332"/>
      <c r="QDT77" s="332"/>
      <c r="QDU77" s="331"/>
      <c r="QDV77" s="332"/>
      <c r="QDW77" s="332"/>
      <c r="QDX77" s="332"/>
      <c r="QDY77" s="332"/>
      <c r="QDZ77" s="332"/>
      <c r="QEA77" s="332"/>
      <c r="QEB77" s="332"/>
      <c r="QEC77" s="332"/>
      <c r="QED77" s="332"/>
      <c r="QEE77" s="332"/>
      <c r="QEF77" s="332"/>
      <c r="QEG77" s="332"/>
      <c r="QEH77" s="332"/>
      <c r="QEI77" s="332"/>
      <c r="QEJ77" s="332"/>
      <c r="QEK77" s="331"/>
      <c r="QEL77" s="332"/>
      <c r="QEM77" s="332"/>
      <c r="QEN77" s="332"/>
      <c r="QEO77" s="332"/>
      <c r="QEP77" s="332"/>
      <c r="QEQ77" s="332"/>
      <c r="QER77" s="332"/>
      <c r="QES77" s="332"/>
      <c r="QET77" s="332"/>
      <c r="QEU77" s="332"/>
      <c r="QEV77" s="332"/>
      <c r="QEW77" s="332"/>
      <c r="QEX77" s="332"/>
      <c r="QEY77" s="332"/>
      <c r="QEZ77" s="332"/>
      <c r="QFA77" s="331"/>
      <c r="QFB77" s="332"/>
      <c r="QFC77" s="332"/>
      <c r="QFD77" s="332"/>
      <c r="QFE77" s="332"/>
      <c r="QFF77" s="332"/>
      <c r="QFG77" s="332"/>
      <c r="QFH77" s="332"/>
      <c r="QFI77" s="332"/>
      <c r="QFJ77" s="332"/>
      <c r="QFK77" s="332"/>
      <c r="QFL77" s="332"/>
      <c r="QFM77" s="332"/>
      <c r="QFN77" s="332"/>
      <c r="QFO77" s="332"/>
      <c r="QFP77" s="332"/>
      <c r="QFQ77" s="331"/>
      <c r="QFR77" s="332"/>
      <c r="QFS77" s="332"/>
      <c r="QFT77" s="332"/>
      <c r="QFU77" s="332"/>
      <c r="QFV77" s="332"/>
      <c r="QFW77" s="332"/>
      <c r="QFX77" s="332"/>
      <c r="QFY77" s="332"/>
      <c r="QFZ77" s="332"/>
      <c r="QGA77" s="332"/>
      <c r="QGB77" s="332"/>
      <c r="QGC77" s="332"/>
      <c r="QGD77" s="332"/>
      <c r="QGE77" s="332"/>
      <c r="QGF77" s="332"/>
      <c r="QGG77" s="331"/>
      <c r="QGH77" s="332"/>
      <c r="QGI77" s="332"/>
      <c r="QGJ77" s="332"/>
      <c r="QGK77" s="332"/>
      <c r="QGL77" s="332"/>
      <c r="QGM77" s="332"/>
      <c r="QGN77" s="332"/>
      <c r="QGO77" s="332"/>
      <c r="QGP77" s="332"/>
      <c r="QGQ77" s="332"/>
      <c r="QGR77" s="332"/>
      <c r="QGS77" s="332"/>
      <c r="QGT77" s="332"/>
      <c r="QGU77" s="332"/>
      <c r="QGV77" s="332"/>
      <c r="QGW77" s="331"/>
      <c r="QGX77" s="332"/>
      <c r="QGY77" s="332"/>
      <c r="QGZ77" s="332"/>
      <c r="QHA77" s="332"/>
      <c r="QHB77" s="332"/>
      <c r="QHC77" s="332"/>
      <c r="QHD77" s="332"/>
      <c r="QHE77" s="332"/>
      <c r="QHF77" s="332"/>
      <c r="QHG77" s="332"/>
      <c r="QHH77" s="332"/>
      <c r="QHI77" s="332"/>
      <c r="QHJ77" s="332"/>
      <c r="QHK77" s="332"/>
      <c r="QHL77" s="332"/>
      <c r="QHM77" s="331"/>
      <c r="QHN77" s="332"/>
      <c r="QHO77" s="332"/>
      <c r="QHP77" s="332"/>
      <c r="QHQ77" s="332"/>
      <c r="QHR77" s="332"/>
      <c r="QHS77" s="332"/>
      <c r="QHT77" s="332"/>
      <c r="QHU77" s="332"/>
      <c r="QHV77" s="332"/>
      <c r="QHW77" s="332"/>
      <c r="QHX77" s="332"/>
      <c r="QHY77" s="332"/>
      <c r="QHZ77" s="332"/>
      <c r="QIA77" s="332"/>
      <c r="QIB77" s="332"/>
      <c r="QIC77" s="331"/>
      <c r="QID77" s="332"/>
      <c r="QIE77" s="332"/>
      <c r="QIF77" s="332"/>
      <c r="QIG77" s="332"/>
      <c r="QIH77" s="332"/>
      <c r="QII77" s="332"/>
      <c r="QIJ77" s="332"/>
      <c r="QIK77" s="332"/>
      <c r="QIL77" s="332"/>
      <c r="QIM77" s="332"/>
      <c r="QIN77" s="332"/>
      <c r="QIO77" s="332"/>
      <c r="QIP77" s="332"/>
      <c r="QIQ77" s="332"/>
      <c r="QIR77" s="332"/>
      <c r="QIS77" s="331"/>
      <c r="QIT77" s="332"/>
      <c r="QIU77" s="332"/>
      <c r="QIV77" s="332"/>
      <c r="QIW77" s="332"/>
      <c r="QIX77" s="332"/>
      <c r="QIY77" s="332"/>
      <c r="QIZ77" s="332"/>
      <c r="QJA77" s="332"/>
      <c r="QJB77" s="332"/>
      <c r="QJC77" s="332"/>
      <c r="QJD77" s="332"/>
      <c r="QJE77" s="332"/>
      <c r="QJF77" s="332"/>
      <c r="QJG77" s="332"/>
      <c r="QJH77" s="332"/>
      <c r="QJI77" s="331"/>
      <c r="QJJ77" s="332"/>
      <c r="QJK77" s="332"/>
      <c r="QJL77" s="332"/>
      <c r="QJM77" s="332"/>
      <c r="QJN77" s="332"/>
      <c r="QJO77" s="332"/>
      <c r="QJP77" s="332"/>
      <c r="QJQ77" s="332"/>
      <c r="QJR77" s="332"/>
      <c r="QJS77" s="332"/>
      <c r="QJT77" s="332"/>
      <c r="QJU77" s="332"/>
      <c r="QJV77" s="332"/>
      <c r="QJW77" s="332"/>
      <c r="QJX77" s="332"/>
      <c r="QJY77" s="331"/>
      <c r="QJZ77" s="332"/>
      <c r="QKA77" s="332"/>
      <c r="QKB77" s="332"/>
      <c r="QKC77" s="332"/>
      <c r="QKD77" s="332"/>
      <c r="QKE77" s="332"/>
      <c r="QKF77" s="332"/>
      <c r="QKG77" s="332"/>
      <c r="QKH77" s="332"/>
      <c r="QKI77" s="332"/>
      <c r="QKJ77" s="332"/>
      <c r="QKK77" s="332"/>
      <c r="QKL77" s="332"/>
      <c r="QKM77" s="332"/>
      <c r="QKN77" s="332"/>
      <c r="QKO77" s="331"/>
      <c r="QKP77" s="332"/>
      <c r="QKQ77" s="332"/>
      <c r="QKR77" s="332"/>
      <c r="QKS77" s="332"/>
      <c r="QKT77" s="332"/>
      <c r="QKU77" s="332"/>
      <c r="QKV77" s="332"/>
      <c r="QKW77" s="332"/>
      <c r="QKX77" s="332"/>
      <c r="QKY77" s="332"/>
      <c r="QKZ77" s="332"/>
      <c r="QLA77" s="332"/>
      <c r="QLB77" s="332"/>
      <c r="QLC77" s="332"/>
      <c r="QLD77" s="332"/>
      <c r="QLE77" s="331"/>
      <c r="QLF77" s="332"/>
      <c r="QLG77" s="332"/>
      <c r="QLH77" s="332"/>
      <c r="QLI77" s="332"/>
      <c r="QLJ77" s="332"/>
      <c r="QLK77" s="332"/>
      <c r="QLL77" s="332"/>
      <c r="QLM77" s="332"/>
      <c r="QLN77" s="332"/>
      <c r="QLO77" s="332"/>
      <c r="QLP77" s="332"/>
      <c r="QLQ77" s="332"/>
      <c r="QLR77" s="332"/>
      <c r="QLS77" s="332"/>
      <c r="QLT77" s="332"/>
      <c r="QLU77" s="331"/>
      <c r="QLV77" s="332"/>
      <c r="QLW77" s="332"/>
      <c r="QLX77" s="332"/>
      <c r="QLY77" s="332"/>
      <c r="QLZ77" s="332"/>
      <c r="QMA77" s="332"/>
      <c r="QMB77" s="332"/>
      <c r="QMC77" s="332"/>
      <c r="QMD77" s="332"/>
      <c r="QME77" s="332"/>
      <c r="QMF77" s="332"/>
      <c r="QMG77" s="332"/>
      <c r="QMH77" s="332"/>
      <c r="QMI77" s="332"/>
      <c r="QMJ77" s="332"/>
      <c r="QMK77" s="331"/>
      <c r="QML77" s="332"/>
      <c r="QMM77" s="332"/>
      <c r="QMN77" s="332"/>
      <c r="QMO77" s="332"/>
      <c r="QMP77" s="332"/>
      <c r="QMQ77" s="332"/>
      <c r="QMR77" s="332"/>
      <c r="QMS77" s="332"/>
      <c r="QMT77" s="332"/>
      <c r="QMU77" s="332"/>
      <c r="QMV77" s="332"/>
      <c r="QMW77" s="332"/>
      <c r="QMX77" s="332"/>
      <c r="QMY77" s="332"/>
      <c r="QMZ77" s="332"/>
      <c r="QNA77" s="331"/>
      <c r="QNB77" s="332"/>
      <c r="QNC77" s="332"/>
      <c r="QND77" s="332"/>
      <c r="QNE77" s="332"/>
      <c r="QNF77" s="332"/>
      <c r="QNG77" s="332"/>
      <c r="QNH77" s="332"/>
      <c r="QNI77" s="332"/>
      <c r="QNJ77" s="332"/>
      <c r="QNK77" s="332"/>
      <c r="QNL77" s="332"/>
      <c r="QNM77" s="332"/>
      <c r="QNN77" s="332"/>
      <c r="QNO77" s="332"/>
      <c r="QNP77" s="332"/>
      <c r="QNQ77" s="331"/>
      <c r="QNR77" s="332"/>
      <c r="QNS77" s="332"/>
      <c r="QNT77" s="332"/>
      <c r="QNU77" s="332"/>
      <c r="QNV77" s="332"/>
      <c r="QNW77" s="332"/>
      <c r="QNX77" s="332"/>
      <c r="QNY77" s="332"/>
      <c r="QNZ77" s="332"/>
      <c r="QOA77" s="332"/>
      <c r="QOB77" s="332"/>
      <c r="QOC77" s="332"/>
      <c r="QOD77" s="332"/>
      <c r="QOE77" s="332"/>
      <c r="QOF77" s="332"/>
      <c r="QOG77" s="331"/>
      <c r="QOH77" s="332"/>
      <c r="QOI77" s="332"/>
      <c r="QOJ77" s="332"/>
      <c r="QOK77" s="332"/>
      <c r="QOL77" s="332"/>
      <c r="QOM77" s="332"/>
      <c r="QON77" s="332"/>
      <c r="QOO77" s="332"/>
      <c r="QOP77" s="332"/>
      <c r="QOQ77" s="332"/>
      <c r="QOR77" s="332"/>
      <c r="QOS77" s="332"/>
      <c r="QOT77" s="332"/>
      <c r="QOU77" s="332"/>
      <c r="QOV77" s="332"/>
      <c r="QOW77" s="331"/>
      <c r="QOX77" s="332"/>
      <c r="QOY77" s="332"/>
      <c r="QOZ77" s="332"/>
      <c r="QPA77" s="332"/>
      <c r="QPB77" s="332"/>
      <c r="QPC77" s="332"/>
      <c r="QPD77" s="332"/>
      <c r="QPE77" s="332"/>
      <c r="QPF77" s="332"/>
      <c r="QPG77" s="332"/>
      <c r="QPH77" s="332"/>
      <c r="QPI77" s="332"/>
      <c r="QPJ77" s="332"/>
      <c r="QPK77" s="332"/>
      <c r="QPL77" s="332"/>
      <c r="QPM77" s="331"/>
      <c r="QPN77" s="332"/>
      <c r="QPO77" s="332"/>
      <c r="QPP77" s="332"/>
      <c r="QPQ77" s="332"/>
      <c r="QPR77" s="332"/>
      <c r="QPS77" s="332"/>
      <c r="QPT77" s="332"/>
      <c r="QPU77" s="332"/>
      <c r="QPV77" s="332"/>
      <c r="QPW77" s="332"/>
      <c r="QPX77" s="332"/>
      <c r="QPY77" s="332"/>
      <c r="QPZ77" s="332"/>
      <c r="QQA77" s="332"/>
      <c r="QQB77" s="332"/>
      <c r="QQC77" s="331"/>
      <c r="QQD77" s="332"/>
      <c r="QQE77" s="332"/>
      <c r="QQF77" s="332"/>
      <c r="QQG77" s="332"/>
      <c r="QQH77" s="332"/>
      <c r="QQI77" s="332"/>
      <c r="QQJ77" s="332"/>
      <c r="QQK77" s="332"/>
      <c r="QQL77" s="332"/>
      <c r="QQM77" s="332"/>
      <c r="QQN77" s="332"/>
      <c r="QQO77" s="332"/>
      <c r="QQP77" s="332"/>
      <c r="QQQ77" s="332"/>
      <c r="QQR77" s="332"/>
      <c r="QQS77" s="331"/>
      <c r="QQT77" s="332"/>
      <c r="QQU77" s="332"/>
      <c r="QQV77" s="332"/>
      <c r="QQW77" s="332"/>
      <c r="QQX77" s="332"/>
      <c r="QQY77" s="332"/>
      <c r="QQZ77" s="332"/>
      <c r="QRA77" s="332"/>
      <c r="QRB77" s="332"/>
      <c r="QRC77" s="332"/>
      <c r="QRD77" s="332"/>
      <c r="QRE77" s="332"/>
      <c r="QRF77" s="332"/>
      <c r="QRG77" s="332"/>
      <c r="QRH77" s="332"/>
      <c r="QRI77" s="331"/>
      <c r="QRJ77" s="332"/>
      <c r="QRK77" s="332"/>
      <c r="QRL77" s="332"/>
      <c r="QRM77" s="332"/>
      <c r="QRN77" s="332"/>
      <c r="QRO77" s="332"/>
      <c r="QRP77" s="332"/>
      <c r="QRQ77" s="332"/>
      <c r="QRR77" s="332"/>
      <c r="QRS77" s="332"/>
      <c r="QRT77" s="332"/>
      <c r="QRU77" s="332"/>
      <c r="QRV77" s="332"/>
      <c r="QRW77" s="332"/>
      <c r="QRX77" s="332"/>
      <c r="QRY77" s="331"/>
      <c r="QRZ77" s="332"/>
      <c r="QSA77" s="332"/>
      <c r="QSB77" s="332"/>
      <c r="QSC77" s="332"/>
      <c r="QSD77" s="332"/>
      <c r="QSE77" s="332"/>
      <c r="QSF77" s="332"/>
      <c r="QSG77" s="332"/>
      <c r="QSH77" s="332"/>
      <c r="QSI77" s="332"/>
      <c r="QSJ77" s="332"/>
      <c r="QSK77" s="332"/>
      <c r="QSL77" s="332"/>
      <c r="QSM77" s="332"/>
      <c r="QSN77" s="332"/>
      <c r="QSO77" s="331"/>
      <c r="QSP77" s="332"/>
      <c r="QSQ77" s="332"/>
      <c r="QSR77" s="332"/>
      <c r="QSS77" s="332"/>
      <c r="QST77" s="332"/>
      <c r="QSU77" s="332"/>
      <c r="QSV77" s="332"/>
      <c r="QSW77" s="332"/>
      <c r="QSX77" s="332"/>
      <c r="QSY77" s="332"/>
      <c r="QSZ77" s="332"/>
      <c r="QTA77" s="332"/>
      <c r="QTB77" s="332"/>
      <c r="QTC77" s="332"/>
      <c r="QTD77" s="332"/>
      <c r="QTE77" s="331"/>
      <c r="QTF77" s="332"/>
      <c r="QTG77" s="332"/>
      <c r="QTH77" s="332"/>
      <c r="QTI77" s="332"/>
      <c r="QTJ77" s="332"/>
      <c r="QTK77" s="332"/>
      <c r="QTL77" s="332"/>
      <c r="QTM77" s="332"/>
      <c r="QTN77" s="332"/>
      <c r="QTO77" s="332"/>
      <c r="QTP77" s="332"/>
      <c r="QTQ77" s="332"/>
      <c r="QTR77" s="332"/>
      <c r="QTS77" s="332"/>
      <c r="QTT77" s="332"/>
      <c r="QTU77" s="331"/>
      <c r="QTV77" s="332"/>
      <c r="QTW77" s="332"/>
      <c r="QTX77" s="332"/>
      <c r="QTY77" s="332"/>
      <c r="QTZ77" s="332"/>
      <c r="QUA77" s="332"/>
      <c r="QUB77" s="332"/>
      <c r="QUC77" s="332"/>
      <c r="QUD77" s="332"/>
      <c r="QUE77" s="332"/>
      <c r="QUF77" s="332"/>
      <c r="QUG77" s="332"/>
      <c r="QUH77" s="332"/>
      <c r="QUI77" s="332"/>
      <c r="QUJ77" s="332"/>
      <c r="QUK77" s="331"/>
      <c r="QUL77" s="332"/>
      <c r="QUM77" s="332"/>
      <c r="QUN77" s="332"/>
      <c r="QUO77" s="332"/>
      <c r="QUP77" s="332"/>
      <c r="QUQ77" s="332"/>
      <c r="QUR77" s="332"/>
      <c r="QUS77" s="332"/>
      <c r="QUT77" s="332"/>
      <c r="QUU77" s="332"/>
      <c r="QUV77" s="332"/>
      <c r="QUW77" s="332"/>
      <c r="QUX77" s="332"/>
      <c r="QUY77" s="332"/>
      <c r="QUZ77" s="332"/>
      <c r="QVA77" s="331"/>
      <c r="QVB77" s="332"/>
      <c r="QVC77" s="332"/>
      <c r="QVD77" s="332"/>
      <c r="QVE77" s="332"/>
      <c r="QVF77" s="332"/>
      <c r="QVG77" s="332"/>
      <c r="QVH77" s="332"/>
      <c r="QVI77" s="332"/>
      <c r="QVJ77" s="332"/>
      <c r="QVK77" s="332"/>
      <c r="QVL77" s="332"/>
      <c r="QVM77" s="332"/>
      <c r="QVN77" s="332"/>
      <c r="QVO77" s="332"/>
      <c r="QVP77" s="332"/>
      <c r="QVQ77" s="331"/>
      <c r="QVR77" s="332"/>
      <c r="QVS77" s="332"/>
      <c r="QVT77" s="332"/>
      <c r="QVU77" s="332"/>
      <c r="QVV77" s="332"/>
      <c r="QVW77" s="332"/>
      <c r="QVX77" s="332"/>
      <c r="QVY77" s="332"/>
      <c r="QVZ77" s="332"/>
      <c r="QWA77" s="332"/>
      <c r="QWB77" s="332"/>
      <c r="QWC77" s="332"/>
      <c r="QWD77" s="332"/>
      <c r="QWE77" s="332"/>
      <c r="QWF77" s="332"/>
      <c r="QWG77" s="331"/>
      <c r="QWH77" s="332"/>
      <c r="QWI77" s="332"/>
      <c r="QWJ77" s="332"/>
      <c r="QWK77" s="332"/>
      <c r="QWL77" s="332"/>
      <c r="QWM77" s="332"/>
      <c r="QWN77" s="332"/>
      <c r="QWO77" s="332"/>
      <c r="QWP77" s="332"/>
      <c r="QWQ77" s="332"/>
      <c r="QWR77" s="332"/>
      <c r="QWS77" s="332"/>
      <c r="QWT77" s="332"/>
      <c r="QWU77" s="332"/>
      <c r="QWV77" s="332"/>
      <c r="QWW77" s="331"/>
      <c r="QWX77" s="332"/>
      <c r="QWY77" s="332"/>
      <c r="QWZ77" s="332"/>
      <c r="QXA77" s="332"/>
      <c r="QXB77" s="332"/>
      <c r="QXC77" s="332"/>
      <c r="QXD77" s="332"/>
      <c r="QXE77" s="332"/>
      <c r="QXF77" s="332"/>
      <c r="QXG77" s="332"/>
      <c r="QXH77" s="332"/>
      <c r="QXI77" s="332"/>
      <c r="QXJ77" s="332"/>
      <c r="QXK77" s="332"/>
      <c r="QXL77" s="332"/>
      <c r="QXM77" s="331"/>
      <c r="QXN77" s="332"/>
      <c r="QXO77" s="332"/>
      <c r="QXP77" s="332"/>
      <c r="QXQ77" s="332"/>
      <c r="QXR77" s="332"/>
      <c r="QXS77" s="332"/>
      <c r="QXT77" s="332"/>
      <c r="QXU77" s="332"/>
      <c r="QXV77" s="332"/>
      <c r="QXW77" s="332"/>
      <c r="QXX77" s="332"/>
      <c r="QXY77" s="332"/>
      <c r="QXZ77" s="332"/>
      <c r="QYA77" s="332"/>
      <c r="QYB77" s="332"/>
      <c r="QYC77" s="331"/>
      <c r="QYD77" s="332"/>
      <c r="QYE77" s="332"/>
      <c r="QYF77" s="332"/>
      <c r="QYG77" s="332"/>
      <c r="QYH77" s="332"/>
      <c r="QYI77" s="332"/>
      <c r="QYJ77" s="332"/>
      <c r="QYK77" s="332"/>
      <c r="QYL77" s="332"/>
      <c r="QYM77" s="332"/>
      <c r="QYN77" s="332"/>
      <c r="QYO77" s="332"/>
      <c r="QYP77" s="332"/>
      <c r="QYQ77" s="332"/>
      <c r="QYR77" s="332"/>
      <c r="QYS77" s="331"/>
      <c r="QYT77" s="332"/>
      <c r="QYU77" s="332"/>
      <c r="QYV77" s="332"/>
      <c r="QYW77" s="332"/>
      <c r="QYX77" s="332"/>
      <c r="QYY77" s="332"/>
      <c r="QYZ77" s="332"/>
      <c r="QZA77" s="332"/>
      <c r="QZB77" s="332"/>
      <c r="QZC77" s="332"/>
      <c r="QZD77" s="332"/>
      <c r="QZE77" s="332"/>
      <c r="QZF77" s="332"/>
      <c r="QZG77" s="332"/>
      <c r="QZH77" s="332"/>
      <c r="QZI77" s="331"/>
      <c r="QZJ77" s="332"/>
      <c r="QZK77" s="332"/>
      <c r="QZL77" s="332"/>
      <c r="QZM77" s="332"/>
      <c r="QZN77" s="332"/>
      <c r="QZO77" s="332"/>
      <c r="QZP77" s="332"/>
      <c r="QZQ77" s="332"/>
      <c r="QZR77" s="332"/>
      <c r="QZS77" s="332"/>
      <c r="QZT77" s="332"/>
      <c r="QZU77" s="332"/>
      <c r="QZV77" s="332"/>
      <c r="QZW77" s="332"/>
      <c r="QZX77" s="332"/>
      <c r="QZY77" s="331"/>
      <c r="QZZ77" s="332"/>
      <c r="RAA77" s="332"/>
      <c r="RAB77" s="332"/>
      <c r="RAC77" s="332"/>
      <c r="RAD77" s="332"/>
      <c r="RAE77" s="332"/>
      <c r="RAF77" s="332"/>
      <c r="RAG77" s="332"/>
      <c r="RAH77" s="332"/>
      <c r="RAI77" s="332"/>
      <c r="RAJ77" s="332"/>
      <c r="RAK77" s="332"/>
      <c r="RAL77" s="332"/>
      <c r="RAM77" s="332"/>
      <c r="RAN77" s="332"/>
      <c r="RAO77" s="331"/>
      <c r="RAP77" s="332"/>
      <c r="RAQ77" s="332"/>
      <c r="RAR77" s="332"/>
      <c r="RAS77" s="332"/>
      <c r="RAT77" s="332"/>
      <c r="RAU77" s="332"/>
      <c r="RAV77" s="332"/>
      <c r="RAW77" s="332"/>
      <c r="RAX77" s="332"/>
      <c r="RAY77" s="332"/>
      <c r="RAZ77" s="332"/>
      <c r="RBA77" s="332"/>
      <c r="RBB77" s="332"/>
      <c r="RBC77" s="332"/>
      <c r="RBD77" s="332"/>
      <c r="RBE77" s="331"/>
      <c r="RBF77" s="332"/>
      <c r="RBG77" s="332"/>
      <c r="RBH77" s="332"/>
      <c r="RBI77" s="332"/>
      <c r="RBJ77" s="332"/>
      <c r="RBK77" s="332"/>
      <c r="RBL77" s="332"/>
      <c r="RBM77" s="332"/>
      <c r="RBN77" s="332"/>
      <c r="RBO77" s="332"/>
      <c r="RBP77" s="332"/>
      <c r="RBQ77" s="332"/>
      <c r="RBR77" s="332"/>
      <c r="RBS77" s="332"/>
      <c r="RBT77" s="332"/>
      <c r="RBU77" s="331"/>
      <c r="RBV77" s="332"/>
      <c r="RBW77" s="332"/>
      <c r="RBX77" s="332"/>
      <c r="RBY77" s="332"/>
      <c r="RBZ77" s="332"/>
      <c r="RCA77" s="332"/>
      <c r="RCB77" s="332"/>
      <c r="RCC77" s="332"/>
      <c r="RCD77" s="332"/>
      <c r="RCE77" s="332"/>
      <c r="RCF77" s="332"/>
      <c r="RCG77" s="332"/>
      <c r="RCH77" s="332"/>
      <c r="RCI77" s="332"/>
      <c r="RCJ77" s="332"/>
      <c r="RCK77" s="331"/>
      <c r="RCL77" s="332"/>
      <c r="RCM77" s="332"/>
      <c r="RCN77" s="332"/>
      <c r="RCO77" s="332"/>
      <c r="RCP77" s="332"/>
      <c r="RCQ77" s="332"/>
      <c r="RCR77" s="332"/>
      <c r="RCS77" s="332"/>
      <c r="RCT77" s="332"/>
      <c r="RCU77" s="332"/>
      <c r="RCV77" s="332"/>
      <c r="RCW77" s="332"/>
      <c r="RCX77" s="332"/>
      <c r="RCY77" s="332"/>
      <c r="RCZ77" s="332"/>
      <c r="RDA77" s="331"/>
      <c r="RDB77" s="332"/>
      <c r="RDC77" s="332"/>
      <c r="RDD77" s="332"/>
      <c r="RDE77" s="332"/>
      <c r="RDF77" s="332"/>
      <c r="RDG77" s="332"/>
      <c r="RDH77" s="332"/>
      <c r="RDI77" s="332"/>
      <c r="RDJ77" s="332"/>
      <c r="RDK77" s="332"/>
      <c r="RDL77" s="332"/>
      <c r="RDM77" s="332"/>
      <c r="RDN77" s="332"/>
      <c r="RDO77" s="332"/>
      <c r="RDP77" s="332"/>
      <c r="RDQ77" s="331"/>
      <c r="RDR77" s="332"/>
      <c r="RDS77" s="332"/>
      <c r="RDT77" s="332"/>
      <c r="RDU77" s="332"/>
      <c r="RDV77" s="332"/>
      <c r="RDW77" s="332"/>
      <c r="RDX77" s="332"/>
      <c r="RDY77" s="332"/>
      <c r="RDZ77" s="332"/>
      <c r="REA77" s="332"/>
      <c r="REB77" s="332"/>
      <c r="REC77" s="332"/>
      <c r="RED77" s="332"/>
      <c r="REE77" s="332"/>
      <c r="REF77" s="332"/>
      <c r="REG77" s="331"/>
      <c r="REH77" s="332"/>
      <c r="REI77" s="332"/>
      <c r="REJ77" s="332"/>
      <c r="REK77" s="332"/>
      <c r="REL77" s="332"/>
      <c r="REM77" s="332"/>
      <c r="REN77" s="332"/>
      <c r="REO77" s="332"/>
      <c r="REP77" s="332"/>
      <c r="REQ77" s="332"/>
      <c r="RER77" s="332"/>
      <c r="RES77" s="332"/>
      <c r="RET77" s="332"/>
      <c r="REU77" s="332"/>
      <c r="REV77" s="332"/>
      <c r="REW77" s="331"/>
      <c r="REX77" s="332"/>
      <c r="REY77" s="332"/>
      <c r="REZ77" s="332"/>
      <c r="RFA77" s="332"/>
      <c r="RFB77" s="332"/>
      <c r="RFC77" s="332"/>
      <c r="RFD77" s="332"/>
      <c r="RFE77" s="332"/>
      <c r="RFF77" s="332"/>
      <c r="RFG77" s="332"/>
      <c r="RFH77" s="332"/>
      <c r="RFI77" s="332"/>
      <c r="RFJ77" s="332"/>
      <c r="RFK77" s="332"/>
      <c r="RFL77" s="332"/>
      <c r="RFM77" s="331"/>
      <c r="RFN77" s="332"/>
      <c r="RFO77" s="332"/>
      <c r="RFP77" s="332"/>
      <c r="RFQ77" s="332"/>
      <c r="RFR77" s="332"/>
      <c r="RFS77" s="332"/>
      <c r="RFT77" s="332"/>
      <c r="RFU77" s="332"/>
      <c r="RFV77" s="332"/>
      <c r="RFW77" s="332"/>
      <c r="RFX77" s="332"/>
      <c r="RFY77" s="332"/>
      <c r="RFZ77" s="332"/>
      <c r="RGA77" s="332"/>
      <c r="RGB77" s="332"/>
      <c r="RGC77" s="331"/>
      <c r="RGD77" s="332"/>
      <c r="RGE77" s="332"/>
      <c r="RGF77" s="332"/>
      <c r="RGG77" s="332"/>
      <c r="RGH77" s="332"/>
      <c r="RGI77" s="332"/>
      <c r="RGJ77" s="332"/>
      <c r="RGK77" s="332"/>
      <c r="RGL77" s="332"/>
      <c r="RGM77" s="332"/>
      <c r="RGN77" s="332"/>
      <c r="RGO77" s="332"/>
      <c r="RGP77" s="332"/>
      <c r="RGQ77" s="332"/>
      <c r="RGR77" s="332"/>
      <c r="RGS77" s="331"/>
      <c r="RGT77" s="332"/>
      <c r="RGU77" s="332"/>
      <c r="RGV77" s="332"/>
      <c r="RGW77" s="332"/>
      <c r="RGX77" s="332"/>
      <c r="RGY77" s="332"/>
      <c r="RGZ77" s="332"/>
      <c r="RHA77" s="332"/>
      <c r="RHB77" s="332"/>
      <c r="RHC77" s="332"/>
      <c r="RHD77" s="332"/>
      <c r="RHE77" s="332"/>
      <c r="RHF77" s="332"/>
      <c r="RHG77" s="332"/>
      <c r="RHH77" s="332"/>
      <c r="RHI77" s="331"/>
      <c r="RHJ77" s="332"/>
      <c r="RHK77" s="332"/>
      <c r="RHL77" s="332"/>
      <c r="RHM77" s="332"/>
      <c r="RHN77" s="332"/>
      <c r="RHO77" s="332"/>
      <c r="RHP77" s="332"/>
      <c r="RHQ77" s="332"/>
      <c r="RHR77" s="332"/>
      <c r="RHS77" s="332"/>
      <c r="RHT77" s="332"/>
      <c r="RHU77" s="332"/>
      <c r="RHV77" s="332"/>
      <c r="RHW77" s="332"/>
      <c r="RHX77" s="332"/>
      <c r="RHY77" s="331"/>
      <c r="RHZ77" s="332"/>
      <c r="RIA77" s="332"/>
      <c r="RIB77" s="332"/>
      <c r="RIC77" s="332"/>
      <c r="RID77" s="332"/>
      <c r="RIE77" s="332"/>
      <c r="RIF77" s="332"/>
      <c r="RIG77" s="332"/>
      <c r="RIH77" s="332"/>
      <c r="RII77" s="332"/>
      <c r="RIJ77" s="332"/>
      <c r="RIK77" s="332"/>
      <c r="RIL77" s="332"/>
      <c r="RIM77" s="332"/>
      <c r="RIN77" s="332"/>
      <c r="RIO77" s="331"/>
      <c r="RIP77" s="332"/>
      <c r="RIQ77" s="332"/>
      <c r="RIR77" s="332"/>
      <c r="RIS77" s="332"/>
      <c r="RIT77" s="332"/>
      <c r="RIU77" s="332"/>
      <c r="RIV77" s="332"/>
      <c r="RIW77" s="332"/>
      <c r="RIX77" s="332"/>
      <c r="RIY77" s="332"/>
      <c r="RIZ77" s="332"/>
      <c r="RJA77" s="332"/>
      <c r="RJB77" s="332"/>
      <c r="RJC77" s="332"/>
      <c r="RJD77" s="332"/>
      <c r="RJE77" s="331"/>
      <c r="RJF77" s="332"/>
      <c r="RJG77" s="332"/>
      <c r="RJH77" s="332"/>
      <c r="RJI77" s="332"/>
      <c r="RJJ77" s="332"/>
      <c r="RJK77" s="332"/>
      <c r="RJL77" s="332"/>
      <c r="RJM77" s="332"/>
      <c r="RJN77" s="332"/>
      <c r="RJO77" s="332"/>
      <c r="RJP77" s="332"/>
      <c r="RJQ77" s="332"/>
      <c r="RJR77" s="332"/>
      <c r="RJS77" s="332"/>
      <c r="RJT77" s="332"/>
      <c r="RJU77" s="331"/>
      <c r="RJV77" s="332"/>
      <c r="RJW77" s="332"/>
      <c r="RJX77" s="332"/>
      <c r="RJY77" s="332"/>
      <c r="RJZ77" s="332"/>
      <c r="RKA77" s="332"/>
      <c r="RKB77" s="332"/>
      <c r="RKC77" s="332"/>
      <c r="RKD77" s="332"/>
      <c r="RKE77" s="332"/>
      <c r="RKF77" s="332"/>
      <c r="RKG77" s="332"/>
      <c r="RKH77" s="332"/>
      <c r="RKI77" s="332"/>
      <c r="RKJ77" s="332"/>
      <c r="RKK77" s="331"/>
      <c r="RKL77" s="332"/>
      <c r="RKM77" s="332"/>
      <c r="RKN77" s="332"/>
      <c r="RKO77" s="332"/>
      <c r="RKP77" s="332"/>
      <c r="RKQ77" s="332"/>
      <c r="RKR77" s="332"/>
      <c r="RKS77" s="332"/>
      <c r="RKT77" s="332"/>
      <c r="RKU77" s="332"/>
      <c r="RKV77" s="332"/>
      <c r="RKW77" s="332"/>
      <c r="RKX77" s="332"/>
      <c r="RKY77" s="332"/>
      <c r="RKZ77" s="332"/>
      <c r="RLA77" s="331"/>
      <c r="RLB77" s="332"/>
      <c r="RLC77" s="332"/>
      <c r="RLD77" s="332"/>
      <c r="RLE77" s="332"/>
      <c r="RLF77" s="332"/>
      <c r="RLG77" s="332"/>
      <c r="RLH77" s="332"/>
      <c r="RLI77" s="332"/>
      <c r="RLJ77" s="332"/>
      <c r="RLK77" s="332"/>
      <c r="RLL77" s="332"/>
      <c r="RLM77" s="332"/>
      <c r="RLN77" s="332"/>
      <c r="RLO77" s="332"/>
      <c r="RLP77" s="332"/>
      <c r="RLQ77" s="331"/>
      <c r="RLR77" s="332"/>
      <c r="RLS77" s="332"/>
      <c r="RLT77" s="332"/>
      <c r="RLU77" s="332"/>
      <c r="RLV77" s="332"/>
      <c r="RLW77" s="332"/>
      <c r="RLX77" s="332"/>
      <c r="RLY77" s="332"/>
      <c r="RLZ77" s="332"/>
      <c r="RMA77" s="332"/>
      <c r="RMB77" s="332"/>
      <c r="RMC77" s="332"/>
      <c r="RMD77" s="332"/>
      <c r="RME77" s="332"/>
      <c r="RMF77" s="332"/>
      <c r="RMG77" s="331"/>
      <c r="RMH77" s="332"/>
      <c r="RMI77" s="332"/>
      <c r="RMJ77" s="332"/>
      <c r="RMK77" s="332"/>
      <c r="RML77" s="332"/>
      <c r="RMM77" s="332"/>
      <c r="RMN77" s="332"/>
      <c r="RMO77" s="332"/>
      <c r="RMP77" s="332"/>
      <c r="RMQ77" s="332"/>
      <c r="RMR77" s="332"/>
      <c r="RMS77" s="332"/>
      <c r="RMT77" s="332"/>
      <c r="RMU77" s="332"/>
      <c r="RMV77" s="332"/>
      <c r="RMW77" s="331"/>
      <c r="RMX77" s="332"/>
      <c r="RMY77" s="332"/>
      <c r="RMZ77" s="332"/>
      <c r="RNA77" s="332"/>
      <c r="RNB77" s="332"/>
      <c r="RNC77" s="332"/>
      <c r="RND77" s="332"/>
      <c r="RNE77" s="332"/>
      <c r="RNF77" s="332"/>
      <c r="RNG77" s="332"/>
      <c r="RNH77" s="332"/>
      <c r="RNI77" s="332"/>
      <c r="RNJ77" s="332"/>
      <c r="RNK77" s="332"/>
      <c r="RNL77" s="332"/>
      <c r="RNM77" s="331"/>
      <c r="RNN77" s="332"/>
      <c r="RNO77" s="332"/>
      <c r="RNP77" s="332"/>
      <c r="RNQ77" s="332"/>
      <c r="RNR77" s="332"/>
      <c r="RNS77" s="332"/>
      <c r="RNT77" s="332"/>
      <c r="RNU77" s="332"/>
      <c r="RNV77" s="332"/>
      <c r="RNW77" s="332"/>
      <c r="RNX77" s="332"/>
      <c r="RNY77" s="332"/>
      <c r="RNZ77" s="332"/>
      <c r="ROA77" s="332"/>
      <c r="ROB77" s="332"/>
      <c r="ROC77" s="331"/>
      <c r="ROD77" s="332"/>
      <c r="ROE77" s="332"/>
      <c r="ROF77" s="332"/>
      <c r="ROG77" s="332"/>
      <c r="ROH77" s="332"/>
      <c r="ROI77" s="332"/>
      <c r="ROJ77" s="332"/>
      <c r="ROK77" s="332"/>
      <c r="ROL77" s="332"/>
      <c r="ROM77" s="332"/>
      <c r="RON77" s="332"/>
      <c r="ROO77" s="332"/>
      <c r="ROP77" s="332"/>
      <c r="ROQ77" s="332"/>
      <c r="ROR77" s="332"/>
      <c r="ROS77" s="331"/>
      <c r="ROT77" s="332"/>
      <c r="ROU77" s="332"/>
      <c r="ROV77" s="332"/>
      <c r="ROW77" s="332"/>
      <c r="ROX77" s="332"/>
      <c r="ROY77" s="332"/>
      <c r="ROZ77" s="332"/>
      <c r="RPA77" s="332"/>
      <c r="RPB77" s="332"/>
      <c r="RPC77" s="332"/>
      <c r="RPD77" s="332"/>
      <c r="RPE77" s="332"/>
      <c r="RPF77" s="332"/>
      <c r="RPG77" s="332"/>
      <c r="RPH77" s="332"/>
      <c r="RPI77" s="331"/>
      <c r="RPJ77" s="332"/>
      <c r="RPK77" s="332"/>
      <c r="RPL77" s="332"/>
      <c r="RPM77" s="332"/>
      <c r="RPN77" s="332"/>
      <c r="RPO77" s="332"/>
      <c r="RPP77" s="332"/>
      <c r="RPQ77" s="332"/>
      <c r="RPR77" s="332"/>
      <c r="RPS77" s="332"/>
      <c r="RPT77" s="332"/>
      <c r="RPU77" s="332"/>
      <c r="RPV77" s="332"/>
      <c r="RPW77" s="332"/>
      <c r="RPX77" s="332"/>
      <c r="RPY77" s="331"/>
      <c r="RPZ77" s="332"/>
      <c r="RQA77" s="332"/>
      <c r="RQB77" s="332"/>
      <c r="RQC77" s="332"/>
      <c r="RQD77" s="332"/>
      <c r="RQE77" s="332"/>
      <c r="RQF77" s="332"/>
      <c r="RQG77" s="332"/>
      <c r="RQH77" s="332"/>
      <c r="RQI77" s="332"/>
      <c r="RQJ77" s="332"/>
      <c r="RQK77" s="332"/>
      <c r="RQL77" s="332"/>
      <c r="RQM77" s="332"/>
      <c r="RQN77" s="332"/>
      <c r="RQO77" s="331"/>
      <c r="RQP77" s="332"/>
      <c r="RQQ77" s="332"/>
      <c r="RQR77" s="332"/>
      <c r="RQS77" s="332"/>
      <c r="RQT77" s="332"/>
      <c r="RQU77" s="332"/>
      <c r="RQV77" s="332"/>
      <c r="RQW77" s="332"/>
      <c r="RQX77" s="332"/>
      <c r="RQY77" s="332"/>
      <c r="RQZ77" s="332"/>
      <c r="RRA77" s="332"/>
      <c r="RRB77" s="332"/>
      <c r="RRC77" s="332"/>
      <c r="RRD77" s="332"/>
      <c r="RRE77" s="331"/>
      <c r="RRF77" s="332"/>
      <c r="RRG77" s="332"/>
      <c r="RRH77" s="332"/>
      <c r="RRI77" s="332"/>
      <c r="RRJ77" s="332"/>
      <c r="RRK77" s="332"/>
      <c r="RRL77" s="332"/>
      <c r="RRM77" s="332"/>
      <c r="RRN77" s="332"/>
      <c r="RRO77" s="332"/>
      <c r="RRP77" s="332"/>
      <c r="RRQ77" s="332"/>
      <c r="RRR77" s="332"/>
      <c r="RRS77" s="332"/>
      <c r="RRT77" s="332"/>
      <c r="RRU77" s="331"/>
      <c r="RRV77" s="332"/>
      <c r="RRW77" s="332"/>
      <c r="RRX77" s="332"/>
      <c r="RRY77" s="332"/>
      <c r="RRZ77" s="332"/>
      <c r="RSA77" s="332"/>
      <c r="RSB77" s="332"/>
      <c r="RSC77" s="332"/>
      <c r="RSD77" s="332"/>
      <c r="RSE77" s="332"/>
      <c r="RSF77" s="332"/>
      <c r="RSG77" s="332"/>
      <c r="RSH77" s="332"/>
      <c r="RSI77" s="332"/>
      <c r="RSJ77" s="332"/>
      <c r="RSK77" s="331"/>
      <c r="RSL77" s="332"/>
      <c r="RSM77" s="332"/>
      <c r="RSN77" s="332"/>
      <c r="RSO77" s="332"/>
      <c r="RSP77" s="332"/>
      <c r="RSQ77" s="332"/>
      <c r="RSR77" s="332"/>
      <c r="RSS77" s="332"/>
      <c r="RST77" s="332"/>
      <c r="RSU77" s="332"/>
      <c r="RSV77" s="332"/>
      <c r="RSW77" s="332"/>
      <c r="RSX77" s="332"/>
      <c r="RSY77" s="332"/>
      <c r="RSZ77" s="332"/>
      <c r="RTA77" s="331"/>
      <c r="RTB77" s="332"/>
      <c r="RTC77" s="332"/>
      <c r="RTD77" s="332"/>
      <c r="RTE77" s="332"/>
      <c r="RTF77" s="332"/>
      <c r="RTG77" s="332"/>
      <c r="RTH77" s="332"/>
      <c r="RTI77" s="332"/>
      <c r="RTJ77" s="332"/>
      <c r="RTK77" s="332"/>
      <c r="RTL77" s="332"/>
      <c r="RTM77" s="332"/>
      <c r="RTN77" s="332"/>
      <c r="RTO77" s="332"/>
      <c r="RTP77" s="332"/>
      <c r="RTQ77" s="331"/>
      <c r="RTR77" s="332"/>
      <c r="RTS77" s="332"/>
      <c r="RTT77" s="332"/>
      <c r="RTU77" s="332"/>
      <c r="RTV77" s="332"/>
      <c r="RTW77" s="332"/>
      <c r="RTX77" s="332"/>
      <c r="RTY77" s="332"/>
      <c r="RTZ77" s="332"/>
      <c r="RUA77" s="332"/>
      <c r="RUB77" s="332"/>
      <c r="RUC77" s="332"/>
      <c r="RUD77" s="332"/>
      <c r="RUE77" s="332"/>
      <c r="RUF77" s="332"/>
      <c r="RUG77" s="331"/>
      <c r="RUH77" s="332"/>
      <c r="RUI77" s="332"/>
      <c r="RUJ77" s="332"/>
      <c r="RUK77" s="332"/>
      <c r="RUL77" s="332"/>
      <c r="RUM77" s="332"/>
      <c r="RUN77" s="332"/>
      <c r="RUO77" s="332"/>
      <c r="RUP77" s="332"/>
      <c r="RUQ77" s="332"/>
      <c r="RUR77" s="332"/>
      <c r="RUS77" s="332"/>
      <c r="RUT77" s="332"/>
      <c r="RUU77" s="332"/>
      <c r="RUV77" s="332"/>
      <c r="RUW77" s="331"/>
      <c r="RUX77" s="332"/>
      <c r="RUY77" s="332"/>
      <c r="RUZ77" s="332"/>
      <c r="RVA77" s="332"/>
      <c r="RVB77" s="332"/>
      <c r="RVC77" s="332"/>
      <c r="RVD77" s="332"/>
      <c r="RVE77" s="332"/>
      <c r="RVF77" s="332"/>
      <c r="RVG77" s="332"/>
      <c r="RVH77" s="332"/>
      <c r="RVI77" s="332"/>
      <c r="RVJ77" s="332"/>
      <c r="RVK77" s="332"/>
      <c r="RVL77" s="332"/>
      <c r="RVM77" s="331"/>
      <c r="RVN77" s="332"/>
      <c r="RVO77" s="332"/>
      <c r="RVP77" s="332"/>
      <c r="RVQ77" s="332"/>
      <c r="RVR77" s="332"/>
      <c r="RVS77" s="332"/>
      <c r="RVT77" s="332"/>
      <c r="RVU77" s="332"/>
      <c r="RVV77" s="332"/>
      <c r="RVW77" s="332"/>
      <c r="RVX77" s="332"/>
      <c r="RVY77" s="332"/>
      <c r="RVZ77" s="332"/>
      <c r="RWA77" s="332"/>
      <c r="RWB77" s="332"/>
      <c r="RWC77" s="331"/>
      <c r="RWD77" s="332"/>
      <c r="RWE77" s="332"/>
      <c r="RWF77" s="332"/>
      <c r="RWG77" s="332"/>
      <c r="RWH77" s="332"/>
      <c r="RWI77" s="332"/>
      <c r="RWJ77" s="332"/>
      <c r="RWK77" s="332"/>
      <c r="RWL77" s="332"/>
      <c r="RWM77" s="332"/>
      <c r="RWN77" s="332"/>
      <c r="RWO77" s="332"/>
      <c r="RWP77" s="332"/>
      <c r="RWQ77" s="332"/>
      <c r="RWR77" s="332"/>
      <c r="RWS77" s="331"/>
      <c r="RWT77" s="332"/>
      <c r="RWU77" s="332"/>
      <c r="RWV77" s="332"/>
      <c r="RWW77" s="332"/>
      <c r="RWX77" s="332"/>
      <c r="RWY77" s="332"/>
      <c r="RWZ77" s="332"/>
      <c r="RXA77" s="332"/>
      <c r="RXB77" s="332"/>
      <c r="RXC77" s="332"/>
      <c r="RXD77" s="332"/>
      <c r="RXE77" s="332"/>
      <c r="RXF77" s="332"/>
      <c r="RXG77" s="332"/>
      <c r="RXH77" s="332"/>
      <c r="RXI77" s="331"/>
      <c r="RXJ77" s="332"/>
      <c r="RXK77" s="332"/>
      <c r="RXL77" s="332"/>
      <c r="RXM77" s="332"/>
      <c r="RXN77" s="332"/>
      <c r="RXO77" s="332"/>
      <c r="RXP77" s="332"/>
      <c r="RXQ77" s="332"/>
      <c r="RXR77" s="332"/>
      <c r="RXS77" s="332"/>
      <c r="RXT77" s="332"/>
      <c r="RXU77" s="332"/>
      <c r="RXV77" s="332"/>
      <c r="RXW77" s="332"/>
      <c r="RXX77" s="332"/>
      <c r="RXY77" s="331"/>
      <c r="RXZ77" s="332"/>
      <c r="RYA77" s="332"/>
      <c r="RYB77" s="332"/>
      <c r="RYC77" s="332"/>
      <c r="RYD77" s="332"/>
      <c r="RYE77" s="332"/>
      <c r="RYF77" s="332"/>
      <c r="RYG77" s="332"/>
      <c r="RYH77" s="332"/>
      <c r="RYI77" s="332"/>
      <c r="RYJ77" s="332"/>
      <c r="RYK77" s="332"/>
      <c r="RYL77" s="332"/>
      <c r="RYM77" s="332"/>
      <c r="RYN77" s="332"/>
      <c r="RYO77" s="331"/>
      <c r="RYP77" s="332"/>
      <c r="RYQ77" s="332"/>
      <c r="RYR77" s="332"/>
      <c r="RYS77" s="332"/>
      <c r="RYT77" s="332"/>
      <c r="RYU77" s="332"/>
      <c r="RYV77" s="332"/>
      <c r="RYW77" s="332"/>
      <c r="RYX77" s="332"/>
      <c r="RYY77" s="332"/>
      <c r="RYZ77" s="332"/>
      <c r="RZA77" s="332"/>
      <c r="RZB77" s="332"/>
      <c r="RZC77" s="332"/>
      <c r="RZD77" s="332"/>
      <c r="RZE77" s="331"/>
      <c r="RZF77" s="332"/>
      <c r="RZG77" s="332"/>
      <c r="RZH77" s="332"/>
      <c r="RZI77" s="332"/>
      <c r="RZJ77" s="332"/>
      <c r="RZK77" s="332"/>
      <c r="RZL77" s="332"/>
      <c r="RZM77" s="332"/>
      <c r="RZN77" s="332"/>
      <c r="RZO77" s="332"/>
      <c r="RZP77" s="332"/>
      <c r="RZQ77" s="332"/>
      <c r="RZR77" s="332"/>
      <c r="RZS77" s="332"/>
      <c r="RZT77" s="332"/>
      <c r="RZU77" s="331"/>
      <c r="RZV77" s="332"/>
      <c r="RZW77" s="332"/>
      <c r="RZX77" s="332"/>
      <c r="RZY77" s="332"/>
      <c r="RZZ77" s="332"/>
      <c r="SAA77" s="332"/>
      <c r="SAB77" s="332"/>
      <c r="SAC77" s="332"/>
      <c r="SAD77" s="332"/>
      <c r="SAE77" s="332"/>
      <c r="SAF77" s="332"/>
      <c r="SAG77" s="332"/>
      <c r="SAH77" s="332"/>
      <c r="SAI77" s="332"/>
      <c r="SAJ77" s="332"/>
      <c r="SAK77" s="331"/>
      <c r="SAL77" s="332"/>
      <c r="SAM77" s="332"/>
      <c r="SAN77" s="332"/>
      <c r="SAO77" s="332"/>
      <c r="SAP77" s="332"/>
      <c r="SAQ77" s="332"/>
      <c r="SAR77" s="332"/>
      <c r="SAS77" s="332"/>
      <c r="SAT77" s="332"/>
      <c r="SAU77" s="332"/>
      <c r="SAV77" s="332"/>
      <c r="SAW77" s="332"/>
      <c r="SAX77" s="332"/>
      <c r="SAY77" s="332"/>
      <c r="SAZ77" s="332"/>
      <c r="SBA77" s="331"/>
      <c r="SBB77" s="332"/>
      <c r="SBC77" s="332"/>
      <c r="SBD77" s="332"/>
      <c r="SBE77" s="332"/>
      <c r="SBF77" s="332"/>
      <c r="SBG77" s="332"/>
      <c r="SBH77" s="332"/>
      <c r="SBI77" s="332"/>
      <c r="SBJ77" s="332"/>
      <c r="SBK77" s="332"/>
      <c r="SBL77" s="332"/>
      <c r="SBM77" s="332"/>
      <c r="SBN77" s="332"/>
      <c r="SBO77" s="332"/>
      <c r="SBP77" s="332"/>
      <c r="SBQ77" s="331"/>
      <c r="SBR77" s="332"/>
      <c r="SBS77" s="332"/>
      <c r="SBT77" s="332"/>
      <c r="SBU77" s="332"/>
      <c r="SBV77" s="332"/>
      <c r="SBW77" s="332"/>
      <c r="SBX77" s="332"/>
      <c r="SBY77" s="332"/>
      <c r="SBZ77" s="332"/>
      <c r="SCA77" s="332"/>
      <c r="SCB77" s="332"/>
      <c r="SCC77" s="332"/>
      <c r="SCD77" s="332"/>
      <c r="SCE77" s="332"/>
      <c r="SCF77" s="332"/>
      <c r="SCG77" s="331"/>
      <c r="SCH77" s="332"/>
      <c r="SCI77" s="332"/>
      <c r="SCJ77" s="332"/>
      <c r="SCK77" s="332"/>
      <c r="SCL77" s="332"/>
      <c r="SCM77" s="332"/>
      <c r="SCN77" s="332"/>
      <c r="SCO77" s="332"/>
      <c r="SCP77" s="332"/>
      <c r="SCQ77" s="332"/>
      <c r="SCR77" s="332"/>
      <c r="SCS77" s="332"/>
      <c r="SCT77" s="332"/>
      <c r="SCU77" s="332"/>
      <c r="SCV77" s="332"/>
      <c r="SCW77" s="331"/>
      <c r="SCX77" s="332"/>
      <c r="SCY77" s="332"/>
      <c r="SCZ77" s="332"/>
      <c r="SDA77" s="332"/>
      <c r="SDB77" s="332"/>
      <c r="SDC77" s="332"/>
      <c r="SDD77" s="332"/>
      <c r="SDE77" s="332"/>
      <c r="SDF77" s="332"/>
      <c r="SDG77" s="332"/>
      <c r="SDH77" s="332"/>
      <c r="SDI77" s="332"/>
      <c r="SDJ77" s="332"/>
      <c r="SDK77" s="332"/>
      <c r="SDL77" s="332"/>
      <c r="SDM77" s="331"/>
      <c r="SDN77" s="332"/>
      <c r="SDO77" s="332"/>
      <c r="SDP77" s="332"/>
      <c r="SDQ77" s="332"/>
      <c r="SDR77" s="332"/>
      <c r="SDS77" s="332"/>
      <c r="SDT77" s="332"/>
      <c r="SDU77" s="332"/>
      <c r="SDV77" s="332"/>
      <c r="SDW77" s="332"/>
      <c r="SDX77" s="332"/>
      <c r="SDY77" s="332"/>
      <c r="SDZ77" s="332"/>
      <c r="SEA77" s="332"/>
      <c r="SEB77" s="332"/>
      <c r="SEC77" s="331"/>
      <c r="SED77" s="332"/>
      <c r="SEE77" s="332"/>
      <c r="SEF77" s="332"/>
      <c r="SEG77" s="332"/>
      <c r="SEH77" s="332"/>
      <c r="SEI77" s="332"/>
      <c r="SEJ77" s="332"/>
      <c r="SEK77" s="332"/>
      <c r="SEL77" s="332"/>
      <c r="SEM77" s="332"/>
      <c r="SEN77" s="332"/>
      <c r="SEO77" s="332"/>
      <c r="SEP77" s="332"/>
      <c r="SEQ77" s="332"/>
      <c r="SER77" s="332"/>
      <c r="SES77" s="331"/>
      <c r="SET77" s="332"/>
      <c r="SEU77" s="332"/>
      <c r="SEV77" s="332"/>
      <c r="SEW77" s="332"/>
      <c r="SEX77" s="332"/>
      <c r="SEY77" s="332"/>
      <c r="SEZ77" s="332"/>
      <c r="SFA77" s="332"/>
      <c r="SFB77" s="332"/>
      <c r="SFC77" s="332"/>
      <c r="SFD77" s="332"/>
      <c r="SFE77" s="332"/>
      <c r="SFF77" s="332"/>
      <c r="SFG77" s="332"/>
      <c r="SFH77" s="332"/>
      <c r="SFI77" s="331"/>
      <c r="SFJ77" s="332"/>
      <c r="SFK77" s="332"/>
      <c r="SFL77" s="332"/>
      <c r="SFM77" s="332"/>
      <c r="SFN77" s="332"/>
      <c r="SFO77" s="332"/>
      <c r="SFP77" s="332"/>
      <c r="SFQ77" s="332"/>
      <c r="SFR77" s="332"/>
      <c r="SFS77" s="332"/>
      <c r="SFT77" s="332"/>
      <c r="SFU77" s="332"/>
      <c r="SFV77" s="332"/>
      <c r="SFW77" s="332"/>
      <c r="SFX77" s="332"/>
      <c r="SFY77" s="331"/>
      <c r="SFZ77" s="332"/>
      <c r="SGA77" s="332"/>
      <c r="SGB77" s="332"/>
      <c r="SGC77" s="332"/>
      <c r="SGD77" s="332"/>
      <c r="SGE77" s="332"/>
      <c r="SGF77" s="332"/>
      <c r="SGG77" s="332"/>
      <c r="SGH77" s="332"/>
      <c r="SGI77" s="332"/>
      <c r="SGJ77" s="332"/>
      <c r="SGK77" s="332"/>
      <c r="SGL77" s="332"/>
      <c r="SGM77" s="332"/>
      <c r="SGN77" s="332"/>
      <c r="SGO77" s="331"/>
      <c r="SGP77" s="332"/>
      <c r="SGQ77" s="332"/>
      <c r="SGR77" s="332"/>
      <c r="SGS77" s="332"/>
      <c r="SGT77" s="332"/>
      <c r="SGU77" s="332"/>
      <c r="SGV77" s="332"/>
      <c r="SGW77" s="332"/>
      <c r="SGX77" s="332"/>
      <c r="SGY77" s="332"/>
      <c r="SGZ77" s="332"/>
      <c r="SHA77" s="332"/>
      <c r="SHB77" s="332"/>
      <c r="SHC77" s="332"/>
      <c r="SHD77" s="332"/>
      <c r="SHE77" s="331"/>
      <c r="SHF77" s="332"/>
      <c r="SHG77" s="332"/>
      <c r="SHH77" s="332"/>
      <c r="SHI77" s="332"/>
      <c r="SHJ77" s="332"/>
      <c r="SHK77" s="332"/>
      <c r="SHL77" s="332"/>
      <c r="SHM77" s="332"/>
      <c r="SHN77" s="332"/>
      <c r="SHO77" s="332"/>
      <c r="SHP77" s="332"/>
      <c r="SHQ77" s="332"/>
      <c r="SHR77" s="332"/>
      <c r="SHS77" s="332"/>
      <c r="SHT77" s="332"/>
      <c r="SHU77" s="331"/>
      <c r="SHV77" s="332"/>
      <c r="SHW77" s="332"/>
      <c r="SHX77" s="332"/>
      <c r="SHY77" s="332"/>
      <c r="SHZ77" s="332"/>
      <c r="SIA77" s="332"/>
      <c r="SIB77" s="332"/>
      <c r="SIC77" s="332"/>
      <c r="SID77" s="332"/>
      <c r="SIE77" s="332"/>
      <c r="SIF77" s="332"/>
      <c r="SIG77" s="332"/>
      <c r="SIH77" s="332"/>
      <c r="SII77" s="332"/>
      <c r="SIJ77" s="332"/>
      <c r="SIK77" s="331"/>
      <c r="SIL77" s="332"/>
      <c r="SIM77" s="332"/>
      <c r="SIN77" s="332"/>
      <c r="SIO77" s="332"/>
      <c r="SIP77" s="332"/>
      <c r="SIQ77" s="332"/>
      <c r="SIR77" s="332"/>
      <c r="SIS77" s="332"/>
      <c r="SIT77" s="332"/>
      <c r="SIU77" s="332"/>
      <c r="SIV77" s="332"/>
      <c r="SIW77" s="332"/>
      <c r="SIX77" s="332"/>
      <c r="SIY77" s="332"/>
      <c r="SIZ77" s="332"/>
      <c r="SJA77" s="331"/>
      <c r="SJB77" s="332"/>
      <c r="SJC77" s="332"/>
      <c r="SJD77" s="332"/>
      <c r="SJE77" s="332"/>
      <c r="SJF77" s="332"/>
      <c r="SJG77" s="332"/>
      <c r="SJH77" s="332"/>
      <c r="SJI77" s="332"/>
      <c r="SJJ77" s="332"/>
      <c r="SJK77" s="332"/>
      <c r="SJL77" s="332"/>
      <c r="SJM77" s="332"/>
      <c r="SJN77" s="332"/>
      <c r="SJO77" s="332"/>
      <c r="SJP77" s="332"/>
      <c r="SJQ77" s="331"/>
      <c r="SJR77" s="332"/>
      <c r="SJS77" s="332"/>
      <c r="SJT77" s="332"/>
      <c r="SJU77" s="332"/>
      <c r="SJV77" s="332"/>
      <c r="SJW77" s="332"/>
      <c r="SJX77" s="332"/>
      <c r="SJY77" s="332"/>
      <c r="SJZ77" s="332"/>
      <c r="SKA77" s="332"/>
      <c r="SKB77" s="332"/>
      <c r="SKC77" s="332"/>
      <c r="SKD77" s="332"/>
      <c r="SKE77" s="332"/>
      <c r="SKF77" s="332"/>
      <c r="SKG77" s="331"/>
      <c r="SKH77" s="332"/>
      <c r="SKI77" s="332"/>
      <c r="SKJ77" s="332"/>
      <c r="SKK77" s="332"/>
      <c r="SKL77" s="332"/>
      <c r="SKM77" s="332"/>
      <c r="SKN77" s="332"/>
      <c r="SKO77" s="332"/>
      <c r="SKP77" s="332"/>
      <c r="SKQ77" s="332"/>
      <c r="SKR77" s="332"/>
      <c r="SKS77" s="332"/>
      <c r="SKT77" s="332"/>
      <c r="SKU77" s="332"/>
      <c r="SKV77" s="332"/>
      <c r="SKW77" s="331"/>
      <c r="SKX77" s="332"/>
      <c r="SKY77" s="332"/>
      <c r="SKZ77" s="332"/>
      <c r="SLA77" s="332"/>
      <c r="SLB77" s="332"/>
      <c r="SLC77" s="332"/>
      <c r="SLD77" s="332"/>
      <c r="SLE77" s="332"/>
      <c r="SLF77" s="332"/>
      <c r="SLG77" s="332"/>
      <c r="SLH77" s="332"/>
      <c r="SLI77" s="332"/>
      <c r="SLJ77" s="332"/>
      <c r="SLK77" s="332"/>
      <c r="SLL77" s="332"/>
      <c r="SLM77" s="331"/>
      <c r="SLN77" s="332"/>
      <c r="SLO77" s="332"/>
      <c r="SLP77" s="332"/>
      <c r="SLQ77" s="332"/>
      <c r="SLR77" s="332"/>
      <c r="SLS77" s="332"/>
      <c r="SLT77" s="332"/>
      <c r="SLU77" s="332"/>
      <c r="SLV77" s="332"/>
      <c r="SLW77" s="332"/>
      <c r="SLX77" s="332"/>
      <c r="SLY77" s="332"/>
      <c r="SLZ77" s="332"/>
      <c r="SMA77" s="332"/>
      <c r="SMB77" s="332"/>
      <c r="SMC77" s="331"/>
      <c r="SMD77" s="332"/>
      <c r="SME77" s="332"/>
      <c r="SMF77" s="332"/>
      <c r="SMG77" s="332"/>
      <c r="SMH77" s="332"/>
      <c r="SMI77" s="332"/>
      <c r="SMJ77" s="332"/>
      <c r="SMK77" s="332"/>
      <c r="SML77" s="332"/>
      <c r="SMM77" s="332"/>
      <c r="SMN77" s="332"/>
      <c r="SMO77" s="332"/>
      <c r="SMP77" s="332"/>
      <c r="SMQ77" s="332"/>
      <c r="SMR77" s="332"/>
      <c r="SMS77" s="331"/>
      <c r="SMT77" s="332"/>
      <c r="SMU77" s="332"/>
      <c r="SMV77" s="332"/>
      <c r="SMW77" s="332"/>
      <c r="SMX77" s="332"/>
      <c r="SMY77" s="332"/>
      <c r="SMZ77" s="332"/>
      <c r="SNA77" s="332"/>
      <c r="SNB77" s="332"/>
      <c r="SNC77" s="332"/>
      <c r="SND77" s="332"/>
      <c r="SNE77" s="332"/>
      <c r="SNF77" s="332"/>
      <c r="SNG77" s="332"/>
      <c r="SNH77" s="332"/>
      <c r="SNI77" s="331"/>
      <c r="SNJ77" s="332"/>
      <c r="SNK77" s="332"/>
      <c r="SNL77" s="332"/>
      <c r="SNM77" s="332"/>
      <c r="SNN77" s="332"/>
      <c r="SNO77" s="332"/>
      <c r="SNP77" s="332"/>
      <c r="SNQ77" s="332"/>
      <c r="SNR77" s="332"/>
      <c r="SNS77" s="332"/>
      <c r="SNT77" s="332"/>
      <c r="SNU77" s="332"/>
      <c r="SNV77" s="332"/>
      <c r="SNW77" s="332"/>
      <c r="SNX77" s="332"/>
      <c r="SNY77" s="331"/>
      <c r="SNZ77" s="332"/>
      <c r="SOA77" s="332"/>
      <c r="SOB77" s="332"/>
      <c r="SOC77" s="332"/>
      <c r="SOD77" s="332"/>
      <c r="SOE77" s="332"/>
      <c r="SOF77" s="332"/>
      <c r="SOG77" s="332"/>
      <c r="SOH77" s="332"/>
      <c r="SOI77" s="332"/>
      <c r="SOJ77" s="332"/>
      <c r="SOK77" s="332"/>
      <c r="SOL77" s="332"/>
      <c r="SOM77" s="332"/>
      <c r="SON77" s="332"/>
      <c r="SOO77" s="331"/>
      <c r="SOP77" s="332"/>
      <c r="SOQ77" s="332"/>
      <c r="SOR77" s="332"/>
      <c r="SOS77" s="332"/>
      <c r="SOT77" s="332"/>
      <c r="SOU77" s="332"/>
      <c r="SOV77" s="332"/>
      <c r="SOW77" s="332"/>
      <c r="SOX77" s="332"/>
      <c r="SOY77" s="332"/>
      <c r="SOZ77" s="332"/>
      <c r="SPA77" s="332"/>
      <c r="SPB77" s="332"/>
      <c r="SPC77" s="332"/>
      <c r="SPD77" s="332"/>
      <c r="SPE77" s="331"/>
      <c r="SPF77" s="332"/>
      <c r="SPG77" s="332"/>
      <c r="SPH77" s="332"/>
      <c r="SPI77" s="332"/>
      <c r="SPJ77" s="332"/>
      <c r="SPK77" s="332"/>
      <c r="SPL77" s="332"/>
      <c r="SPM77" s="332"/>
      <c r="SPN77" s="332"/>
      <c r="SPO77" s="332"/>
      <c r="SPP77" s="332"/>
      <c r="SPQ77" s="332"/>
      <c r="SPR77" s="332"/>
      <c r="SPS77" s="332"/>
      <c r="SPT77" s="332"/>
      <c r="SPU77" s="331"/>
      <c r="SPV77" s="332"/>
      <c r="SPW77" s="332"/>
      <c r="SPX77" s="332"/>
      <c r="SPY77" s="332"/>
      <c r="SPZ77" s="332"/>
      <c r="SQA77" s="332"/>
      <c r="SQB77" s="332"/>
      <c r="SQC77" s="332"/>
      <c r="SQD77" s="332"/>
      <c r="SQE77" s="332"/>
      <c r="SQF77" s="332"/>
      <c r="SQG77" s="332"/>
      <c r="SQH77" s="332"/>
      <c r="SQI77" s="332"/>
      <c r="SQJ77" s="332"/>
      <c r="SQK77" s="331"/>
      <c r="SQL77" s="332"/>
      <c r="SQM77" s="332"/>
      <c r="SQN77" s="332"/>
      <c r="SQO77" s="332"/>
      <c r="SQP77" s="332"/>
      <c r="SQQ77" s="332"/>
      <c r="SQR77" s="332"/>
      <c r="SQS77" s="332"/>
      <c r="SQT77" s="332"/>
      <c r="SQU77" s="332"/>
      <c r="SQV77" s="332"/>
      <c r="SQW77" s="332"/>
      <c r="SQX77" s="332"/>
      <c r="SQY77" s="332"/>
      <c r="SQZ77" s="332"/>
      <c r="SRA77" s="331"/>
      <c r="SRB77" s="332"/>
      <c r="SRC77" s="332"/>
      <c r="SRD77" s="332"/>
      <c r="SRE77" s="332"/>
      <c r="SRF77" s="332"/>
      <c r="SRG77" s="332"/>
      <c r="SRH77" s="332"/>
      <c r="SRI77" s="332"/>
      <c r="SRJ77" s="332"/>
      <c r="SRK77" s="332"/>
      <c r="SRL77" s="332"/>
      <c r="SRM77" s="332"/>
      <c r="SRN77" s="332"/>
      <c r="SRO77" s="332"/>
      <c r="SRP77" s="332"/>
      <c r="SRQ77" s="331"/>
      <c r="SRR77" s="332"/>
      <c r="SRS77" s="332"/>
      <c r="SRT77" s="332"/>
      <c r="SRU77" s="332"/>
      <c r="SRV77" s="332"/>
      <c r="SRW77" s="332"/>
      <c r="SRX77" s="332"/>
      <c r="SRY77" s="332"/>
      <c r="SRZ77" s="332"/>
      <c r="SSA77" s="332"/>
      <c r="SSB77" s="332"/>
      <c r="SSC77" s="332"/>
      <c r="SSD77" s="332"/>
      <c r="SSE77" s="332"/>
      <c r="SSF77" s="332"/>
      <c r="SSG77" s="331"/>
      <c r="SSH77" s="332"/>
      <c r="SSI77" s="332"/>
      <c r="SSJ77" s="332"/>
      <c r="SSK77" s="332"/>
      <c r="SSL77" s="332"/>
      <c r="SSM77" s="332"/>
      <c r="SSN77" s="332"/>
      <c r="SSO77" s="332"/>
      <c r="SSP77" s="332"/>
      <c r="SSQ77" s="332"/>
      <c r="SSR77" s="332"/>
      <c r="SSS77" s="332"/>
      <c r="SST77" s="332"/>
      <c r="SSU77" s="332"/>
      <c r="SSV77" s="332"/>
      <c r="SSW77" s="331"/>
      <c r="SSX77" s="332"/>
      <c r="SSY77" s="332"/>
      <c r="SSZ77" s="332"/>
      <c r="STA77" s="332"/>
      <c r="STB77" s="332"/>
      <c r="STC77" s="332"/>
      <c r="STD77" s="332"/>
      <c r="STE77" s="332"/>
      <c r="STF77" s="332"/>
      <c r="STG77" s="332"/>
      <c r="STH77" s="332"/>
      <c r="STI77" s="332"/>
      <c r="STJ77" s="332"/>
      <c r="STK77" s="332"/>
      <c r="STL77" s="332"/>
      <c r="STM77" s="331"/>
      <c r="STN77" s="332"/>
      <c r="STO77" s="332"/>
      <c r="STP77" s="332"/>
      <c r="STQ77" s="332"/>
      <c r="STR77" s="332"/>
      <c r="STS77" s="332"/>
      <c r="STT77" s="332"/>
      <c r="STU77" s="332"/>
      <c r="STV77" s="332"/>
      <c r="STW77" s="332"/>
      <c r="STX77" s="332"/>
      <c r="STY77" s="332"/>
      <c r="STZ77" s="332"/>
      <c r="SUA77" s="332"/>
      <c r="SUB77" s="332"/>
      <c r="SUC77" s="331"/>
      <c r="SUD77" s="332"/>
      <c r="SUE77" s="332"/>
      <c r="SUF77" s="332"/>
      <c r="SUG77" s="332"/>
      <c r="SUH77" s="332"/>
      <c r="SUI77" s="332"/>
      <c r="SUJ77" s="332"/>
      <c r="SUK77" s="332"/>
      <c r="SUL77" s="332"/>
      <c r="SUM77" s="332"/>
      <c r="SUN77" s="332"/>
      <c r="SUO77" s="332"/>
      <c r="SUP77" s="332"/>
      <c r="SUQ77" s="332"/>
      <c r="SUR77" s="332"/>
      <c r="SUS77" s="331"/>
      <c r="SUT77" s="332"/>
      <c r="SUU77" s="332"/>
      <c r="SUV77" s="332"/>
      <c r="SUW77" s="332"/>
      <c r="SUX77" s="332"/>
      <c r="SUY77" s="332"/>
      <c r="SUZ77" s="332"/>
      <c r="SVA77" s="332"/>
      <c r="SVB77" s="332"/>
      <c r="SVC77" s="332"/>
      <c r="SVD77" s="332"/>
      <c r="SVE77" s="332"/>
      <c r="SVF77" s="332"/>
      <c r="SVG77" s="332"/>
      <c r="SVH77" s="332"/>
      <c r="SVI77" s="331"/>
      <c r="SVJ77" s="332"/>
      <c r="SVK77" s="332"/>
      <c r="SVL77" s="332"/>
      <c r="SVM77" s="332"/>
      <c r="SVN77" s="332"/>
      <c r="SVO77" s="332"/>
      <c r="SVP77" s="332"/>
      <c r="SVQ77" s="332"/>
      <c r="SVR77" s="332"/>
      <c r="SVS77" s="332"/>
      <c r="SVT77" s="332"/>
      <c r="SVU77" s="332"/>
      <c r="SVV77" s="332"/>
      <c r="SVW77" s="332"/>
      <c r="SVX77" s="332"/>
      <c r="SVY77" s="331"/>
      <c r="SVZ77" s="332"/>
      <c r="SWA77" s="332"/>
      <c r="SWB77" s="332"/>
      <c r="SWC77" s="332"/>
      <c r="SWD77" s="332"/>
      <c r="SWE77" s="332"/>
      <c r="SWF77" s="332"/>
      <c r="SWG77" s="332"/>
      <c r="SWH77" s="332"/>
      <c r="SWI77" s="332"/>
      <c r="SWJ77" s="332"/>
      <c r="SWK77" s="332"/>
      <c r="SWL77" s="332"/>
      <c r="SWM77" s="332"/>
      <c r="SWN77" s="332"/>
      <c r="SWO77" s="331"/>
      <c r="SWP77" s="332"/>
      <c r="SWQ77" s="332"/>
      <c r="SWR77" s="332"/>
      <c r="SWS77" s="332"/>
      <c r="SWT77" s="332"/>
      <c r="SWU77" s="332"/>
      <c r="SWV77" s="332"/>
      <c r="SWW77" s="332"/>
      <c r="SWX77" s="332"/>
      <c r="SWY77" s="332"/>
      <c r="SWZ77" s="332"/>
      <c r="SXA77" s="332"/>
      <c r="SXB77" s="332"/>
      <c r="SXC77" s="332"/>
      <c r="SXD77" s="332"/>
      <c r="SXE77" s="331"/>
      <c r="SXF77" s="332"/>
      <c r="SXG77" s="332"/>
      <c r="SXH77" s="332"/>
      <c r="SXI77" s="332"/>
      <c r="SXJ77" s="332"/>
      <c r="SXK77" s="332"/>
      <c r="SXL77" s="332"/>
      <c r="SXM77" s="332"/>
      <c r="SXN77" s="332"/>
      <c r="SXO77" s="332"/>
      <c r="SXP77" s="332"/>
      <c r="SXQ77" s="332"/>
      <c r="SXR77" s="332"/>
      <c r="SXS77" s="332"/>
      <c r="SXT77" s="332"/>
      <c r="SXU77" s="331"/>
      <c r="SXV77" s="332"/>
      <c r="SXW77" s="332"/>
      <c r="SXX77" s="332"/>
      <c r="SXY77" s="332"/>
      <c r="SXZ77" s="332"/>
      <c r="SYA77" s="332"/>
      <c r="SYB77" s="332"/>
      <c r="SYC77" s="332"/>
      <c r="SYD77" s="332"/>
      <c r="SYE77" s="332"/>
      <c r="SYF77" s="332"/>
      <c r="SYG77" s="332"/>
      <c r="SYH77" s="332"/>
      <c r="SYI77" s="332"/>
      <c r="SYJ77" s="332"/>
      <c r="SYK77" s="331"/>
      <c r="SYL77" s="332"/>
      <c r="SYM77" s="332"/>
      <c r="SYN77" s="332"/>
      <c r="SYO77" s="332"/>
      <c r="SYP77" s="332"/>
      <c r="SYQ77" s="332"/>
      <c r="SYR77" s="332"/>
      <c r="SYS77" s="332"/>
      <c r="SYT77" s="332"/>
      <c r="SYU77" s="332"/>
      <c r="SYV77" s="332"/>
      <c r="SYW77" s="332"/>
      <c r="SYX77" s="332"/>
      <c r="SYY77" s="332"/>
      <c r="SYZ77" s="332"/>
      <c r="SZA77" s="331"/>
      <c r="SZB77" s="332"/>
      <c r="SZC77" s="332"/>
      <c r="SZD77" s="332"/>
      <c r="SZE77" s="332"/>
      <c r="SZF77" s="332"/>
      <c r="SZG77" s="332"/>
      <c r="SZH77" s="332"/>
      <c r="SZI77" s="332"/>
      <c r="SZJ77" s="332"/>
      <c r="SZK77" s="332"/>
      <c r="SZL77" s="332"/>
      <c r="SZM77" s="332"/>
      <c r="SZN77" s="332"/>
      <c r="SZO77" s="332"/>
      <c r="SZP77" s="332"/>
      <c r="SZQ77" s="331"/>
      <c r="SZR77" s="332"/>
      <c r="SZS77" s="332"/>
      <c r="SZT77" s="332"/>
      <c r="SZU77" s="332"/>
      <c r="SZV77" s="332"/>
      <c r="SZW77" s="332"/>
      <c r="SZX77" s="332"/>
      <c r="SZY77" s="332"/>
      <c r="SZZ77" s="332"/>
      <c r="TAA77" s="332"/>
      <c r="TAB77" s="332"/>
      <c r="TAC77" s="332"/>
      <c r="TAD77" s="332"/>
      <c r="TAE77" s="332"/>
      <c r="TAF77" s="332"/>
      <c r="TAG77" s="331"/>
      <c r="TAH77" s="332"/>
      <c r="TAI77" s="332"/>
      <c r="TAJ77" s="332"/>
      <c r="TAK77" s="332"/>
      <c r="TAL77" s="332"/>
      <c r="TAM77" s="332"/>
      <c r="TAN77" s="332"/>
      <c r="TAO77" s="332"/>
      <c r="TAP77" s="332"/>
      <c r="TAQ77" s="332"/>
      <c r="TAR77" s="332"/>
      <c r="TAS77" s="332"/>
      <c r="TAT77" s="332"/>
      <c r="TAU77" s="332"/>
      <c r="TAV77" s="332"/>
      <c r="TAW77" s="331"/>
      <c r="TAX77" s="332"/>
      <c r="TAY77" s="332"/>
      <c r="TAZ77" s="332"/>
      <c r="TBA77" s="332"/>
      <c r="TBB77" s="332"/>
      <c r="TBC77" s="332"/>
      <c r="TBD77" s="332"/>
      <c r="TBE77" s="332"/>
      <c r="TBF77" s="332"/>
      <c r="TBG77" s="332"/>
      <c r="TBH77" s="332"/>
      <c r="TBI77" s="332"/>
      <c r="TBJ77" s="332"/>
      <c r="TBK77" s="332"/>
      <c r="TBL77" s="332"/>
      <c r="TBM77" s="331"/>
      <c r="TBN77" s="332"/>
      <c r="TBO77" s="332"/>
      <c r="TBP77" s="332"/>
      <c r="TBQ77" s="332"/>
      <c r="TBR77" s="332"/>
      <c r="TBS77" s="332"/>
      <c r="TBT77" s="332"/>
      <c r="TBU77" s="332"/>
      <c r="TBV77" s="332"/>
      <c r="TBW77" s="332"/>
      <c r="TBX77" s="332"/>
      <c r="TBY77" s="332"/>
      <c r="TBZ77" s="332"/>
      <c r="TCA77" s="332"/>
      <c r="TCB77" s="332"/>
      <c r="TCC77" s="331"/>
      <c r="TCD77" s="332"/>
      <c r="TCE77" s="332"/>
      <c r="TCF77" s="332"/>
      <c r="TCG77" s="332"/>
      <c r="TCH77" s="332"/>
      <c r="TCI77" s="332"/>
      <c r="TCJ77" s="332"/>
      <c r="TCK77" s="332"/>
      <c r="TCL77" s="332"/>
      <c r="TCM77" s="332"/>
      <c r="TCN77" s="332"/>
      <c r="TCO77" s="332"/>
      <c r="TCP77" s="332"/>
      <c r="TCQ77" s="332"/>
      <c r="TCR77" s="332"/>
      <c r="TCS77" s="331"/>
      <c r="TCT77" s="332"/>
      <c r="TCU77" s="332"/>
      <c r="TCV77" s="332"/>
      <c r="TCW77" s="332"/>
      <c r="TCX77" s="332"/>
      <c r="TCY77" s="332"/>
      <c r="TCZ77" s="332"/>
      <c r="TDA77" s="332"/>
      <c r="TDB77" s="332"/>
      <c r="TDC77" s="332"/>
      <c r="TDD77" s="332"/>
      <c r="TDE77" s="332"/>
      <c r="TDF77" s="332"/>
      <c r="TDG77" s="332"/>
      <c r="TDH77" s="332"/>
      <c r="TDI77" s="331"/>
      <c r="TDJ77" s="332"/>
      <c r="TDK77" s="332"/>
      <c r="TDL77" s="332"/>
      <c r="TDM77" s="332"/>
      <c r="TDN77" s="332"/>
      <c r="TDO77" s="332"/>
      <c r="TDP77" s="332"/>
      <c r="TDQ77" s="332"/>
      <c r="TDR77" s="332"/>
      <c r="TDS77" s="332"/>
      <c r="TDT77" s="332"/>
      <c r="TDU77" s="332"/>
      <c r="TDV77" s="332"/>
      <c r="TDW77" s="332"/>
      <c r="TDX77" s="332"/>
      <c r="TDY77" s="331"/>
      <c r="TDZ77" s="332"/>
      <c r="TEA77" s="332"/>
      <c r="TEB77" s="332"/>
      <c r="TEC77" s="332"/>
      <c r="TED77" s="332"/>
      <c r="TEE77" s="332"/>
      <c r="TEF77" s="332"/>
      <c r="TEG77" s="332"/>
      <c r="TEH77" s="332"/>
      <c r="TEI77" s="332"/>
      <c r="TEJ77" s="332"/>
      <c r="TEK77" s="332"/>
      <c r="TEL77" s="332"/>
      <c r="TEM77" s="332"/>
      <c r="TEN77" s="332"/>
      <c r="TEO77" s="331"/>
      <c r="TEP77" s="332"/>
      <c r="TEQ77" s="332"/>
      <c r="TER77" s="332"/>
      <c r="TES77" s="332"/>
      <c r="TET77" s="332"/>
      <c r="TEU77" s="332"/>
      <c r="TEV77" s="332"/>
      <c r="TEW77" s="332"/>
      <c r="TEX77" s="332"/>
      <c r="TEY77" s="332"/>
      <c r="TEZ77" s="332"/>
      <c r="TFA77" s="332"/>
      <c r="TFB77" s="332"/>
      <c r="TFC77" s="332"/>
      <c r="TFD77" s="332"/>
      <c r="TFE77" s="331"/>
      <c r="TFF77" s="332"/>
      <c r="TFG77" s="332"/>
      <c r="TFH77" s="332"/>
      <c r="TFI77" s="332"/>
      <c r="TFJ77" s="332"/>
      <c r="TFK77" s="332"/>
      <c r="TFL77" s="332"/>
      <c r="TFM77" s="332"/>
      <c r="TFN77" s="332"/>
      <c r="TFO77" s="332"/>
      <c r="TFP77" s="332"/>
      <c r="TFQ77" s="332"/>
      <c r="TFR77" s="332"/>
      <c r="TFS77" s="332"/>
      <c r="TFT77" s="332"/>
      <c r="TFU77" s="331"/>
      <c r="TFV77" s="332"/>
      <c r="TFW77" s="332"/>
      <c r="TFX77" s="332"/>
      <c r="TFY77" s="332"/>
      <c r="TFZ77" s="332"/>
      <c r="TGA77" s="332"/>
      <c r="TGB77" s="332"/>
      <c r="TGC77" s="332"/>
      <c r="TGD77" s="332"/>
      <c r="TGE77" s="332"/>
      <c r="TGF77" s="332"/>
      <c r="TGG77" s="332"/>
      <c r="TGH77" s="332"/>
      <c r="TGI77" s="332"/>
      <c r="TGJ77" s="332"/>
      <c r="TGK77" s="331"/>
      <c r="TGL77" s="332"/>
      <c r="TGM77" s="332"/>
      <c r="TGN77" s="332"/>
      <c r="TGO77" s="332"/>
      <c r="TGP77" s="332"/>
      <c r="TGQ77" s="332"/>
      <c r="TGR77" s="332"/>
      <c r="TGS77" s="332"/>
      <c r="TGT77" s="332"/>
      <c r="TGU77" s="332"/>
      <c r="TGV77" s="332"/>
      <c r="TGW77" s="332"/>
      <c r="TGX77" s="332"/>
      <c r="TGY77" s="332"/>
      <c r="TGZ77" s="332"/>
      <c r="THA77" s="331"/>
      <c r="THB77" s="332"/>
      <c r="THC77" s="332"/>
      <c r="THD77" s="332"/>
      <c r="THE77" s="332"/>
      <c r="THF77" s="332"/>
      <c r="THG77" s="332"/>
      <c r="THH77" s="332"/>
      <c r="THI77" s="332"/>
      <c r="THJ77" s="332"/>
      <c r="THK77" s="332"/>
      <c r="THL77" s="332"/>
      <c r="THM77" s="332"/>
      <c r="THN77" s="332"/>
      <c r="THO77" s="332"/>
      <c r="THP77" s="332"/>
      <c r="THQ77" s="331"/>
      <c r="THR77" s="332"/>
      <c r="THS77" s="332"/>
      <c r="THT77" s="332"/>
      <c r="THU77" s="332"/>
      <c r="THV77" s="332"/>
      <c r="THW77" s="332"/>
      <c r="THX77" s="332"/>
      <c r="THY77" s="332"/>
      <c r="THZ77" s="332"/>
      <c r="TIA77" s="332"/>
      <c r="TIB77" s="332"/>
      <c r="TIC77" s="332"/>
      <c r="TID77" s="332"/>
      <c r="TIE77" s="332"/>
      <c r="TIF77" s="332"/>
      <c r="TIG77" s="331"/>
      <c r="TIH77" s="332"/>
      <c r="TII77" s="332"/>
      <c r="TIJ77" s="332"/>
      <c r="TIK77" s="332"/>
      <c r="TIL77" s="332"/>
      <c r="TIM77" s="332"/>
      <c r="TIN77" s="332"/>
      <c r="TIO77" s="332"/>
      <c r="TIP77" s="332"/>
      <c r="TIQ77" s="332"/>
      <c r="TIR77" s="332"/>
      <c r="TIS77" s="332"/>
      <c r="TIT77" s="332"/>
      <c r="TIU77" s="332"/>
      <c r="TIV77" s="332"/>
      <c r="TIW77" s="331"/>
      <c r="TIX77" s="332"/>
      <c r="TIY77" s="332"/>
      <c r="TIZ77" s="332"/>
      <c r="TJA77" s="332"/>
      <c r="TJB77" s="332"/>
      <c r="TJC77" s="332"/>
      <c r="TJD77" s="332"/>
      <c r="TJE77" s="332"/>
      <c r="TJF77" s="332"/>
      <c r="TJG77" s="332"/>
      <c r="TJH77" s="332"/>
      <c r="TJI77" s="332"/>
      <c r="TJJ77" s="332"/>
      <c r="TJK77" s="332"/>
      <c r="TJL77" s="332"/>
      <c r="TJM77" s="331"/>
      <c r="TJN77" s="332"/>
      <c r="TJO77" s="332"/>
      <c r="TJP77" s="332"/>
      <c r="TJQ77" s="332"/>
      <c r="TJR77" s="332"/>
      <c r="TJS77" s="332"/>
      <c r="TJT77" s="332"/>
      <c r="TJU77" s="332"/>
      <c r="TJV77" s="332"/>
      <c r="TJW77" s="332"/>
      <c r="TJX77" s="332"/>
      <c r="TJY77" s="332"/>
      <c r="TJZ77" s="332"/>
      <c r="TKA77" s="332"/>
      <c r="TKB77" s="332"/>
      <c r="TKC77" s="331"/>
      <c r="TKD77" s="332"/>
      <c r="TKE77" s="332"/>
      <c r="TKF77" s="332"/>
      <c r="TKG77" s="332"/>
      <c r="TKH77" s="332"/>
      <c r="TKI77" s="332"/>
      <c r="TKJ77" s="332"/>
      <c r="TKK77" s="332"/>
      <c r="TKL77" s="332"/>
      <c r="TKM77" s="332"/>
      <c r="TKN77" s="332"/>
      <c r="TKO77" s="332"/>
      <c r="TKP77" s="332"/>
      <c r="TKQ77" s="332"/>
      <c r="TKR77" s="332"/>
      <c r="TKS77" s="331"/>
      <c r="TKT77" s="332"/>
      <c r="TKU77" s="332"/>
      <c r="TKV77" s="332"/>
      <c r="TKW77" s="332"/>
      <c r="TKX77" s="332"/>
      <c r="TKY77" s="332"/>
      <c r="TKZ77" s="332"/>
      <c r="TLA77" s="332"/>
      <c r="TLB77" s="332"/>
      <c r="TLC77" s="332"/>
      <c r="TLD77" s="332"/>
      <c r="TLE77" s="332"/>
      <c r="TLF77" s="332"/>
      <c r="TLG77" s="332"/>
      <c r="TLH77" s="332"/>
      <c r="TLI77" s="331"/>
      <c r="TLJ77" s="332"/>
      <c r="TLK77" s="332"/>
      <c r="TLL77" s="332"/>
      <c r="TLM77" s="332"/>
      <c r="TLN77" s="332"/>
      <c r="TLO77" s="332"/>
      <c r="TLP77" s="332"/>
      <c r="TLQ77" s="332"/>
      <c r="TLR77" s="332"/>
      <c r="TLS77" s="332"/>
      <c r="TLT77" s="332"/>
      <c r="TLU77" s="332"/>
      <c r="TLV77" s="332"/>
      <c r="TLW77" s="332"/>
      <c r="TLX77" s="332"/>
      <c r="TLY77" s="331"/>
      <c r="TLZ77" s="332"/>
      <c r="TMA77" s="332"/>
      <c r="TMB77" s="332"/>
      <c r="TMC77" s="332"/>
      <c r="TMD77" s="332"/>
      <c r="TME77" s="332"/>
      <c r="TMF77" s="332"/>
      <c r="TMG77" s="332"/>
      <c r="TMH77" s="332"/>
      <c r="TMI77" s="332"/>
      <c r="TMJ77" s="332"/>
      <c r="TMK77" s="332"/>
      <c r="TML77" s="332"/>
      <c r="TMM77" s="332"/>
      <c r="TMN77" s="332"/>
      <c r="TMO77" s="331"/>
      <c r="TMP77" s="332"/>
      <c r="TMQ77" s="332"/>
      <c r="TMR77" s="332"/>
      <c r="TMS77" s="332"/>
      <c r="TMT77" s="332"/>
      <c r="TMU77" s="332"/>
      <c r="TMV77" s="332"/>
      <c r="TMW77" s="332"/>
      <c r="TMX77" s="332"/>
      <c r="TMY77" s="332"/>
      <c r="TMZ77" s="332"/>
      <c r="TNA77" s="332"/>
      <c r="TNB77" s="332"/>
      <c r="TNC77" s="332"/>
      <c r="TND77" s="332"/>
      <c r="TNE77" s="331"/>
      <c r="TNF77" s="332"/>
      <c r="TNG77" s="332"/>
      <c r="TNH77" s="332"/>
      <c r="TNI77" s="332"/>
      <c r="TNJ77" s="332"/>
      <c r="TNK77" s="332"/>
      <c r="TNL77" s="332"/>
      <c r="TNM77" s="332"/>
      <c r="TNN77" s="332"/>
      <c r="TNO77" s="332"/>
      <c r="TNP77" s="332"/>
      <c r="TNQ77" s="332"/>
      <c r="TNR77" s="332"/>
      <c r="TNS77" s="332"/>
      <c r="TNT77" s="332"/>
      <c r="TNU77" s="331"/>
      <c r="TNV77" s="332"/>
      <c r="TNW77" s="332"/>
      <c r="TNX77" s="332"/>
      <c r="TNY77" s="332"/>
      <c r="TNZ77" s="332"/>
      <c r="TOA77" s="332"/>
      <c r="TOB77" s="332"/>
      <c r="TOC77" s="332"/>
      <c r="TOD77" s="332"/>
      <c r="TOE77" s="332"/>
      <c r="TOF77" s="332"/>
      <c r="TOG77" s="332"/>
      <c r="TOH77" s="332"/>
      <c r="TOI77" s="332"/>
      <c r="TOJ77" s="332"/>
      <c r="TOK77" s="331"/>
      <c r="TOL77" s="332"/>
      <c r="TOM77" s="332"/>
      <c r="TON77" s="332"/>
      <c r="TOO77" s="332"/>
      <c r="TOP77" s="332"/>
      <c r="TOQ77" s="332"/>
      <c r="TOR77" s="332"/>
      <c r="TOS77" s="332"/>
      <c r="TOT77" s="332"/>
      <c r="TOU77" s="332"/>
      <c r="TOV77" s="332"/>
      <c r="TOW77" s="332"/>
      <c r="TOX77" s="332"/>
      <c r="TOY77" s="332"/>
      <c r="TOZ77" s="332"/>
      <c r="TPA77" s="331"/>
      <c r="TPB77" s="332"/>
      <c r="TPC77" s="332"/>
      <c r="TPD77" s="332"/>
      <c r="TPE77" s="332"/>
      <c r="TPF77" s="332"/>
      <c r="TPG77" s="332"/>
      <c r="TPH77" s="332"/>
      <c r="TPI77" s="332"/>
      <c r="TPJ77" s="332"/>
      <c r="TPK77" s="332"/>
      <c r="TPL77" s="332"/>
      <c r="TPM77" s="332"/>
      <c r="TPN77" s="332"/>
      <c r="TPO77" s="332"/>
      <c r="TPP77" s="332"/>
      <c r="TPQ77" s="331"/>
      <c r="TPR77" s="332"/>
      <c r="TPS77" s="332"/>
      <c r="TPT77" s="332"/>
      <c r="TPU77" s="332"/>
      <c r="TPV77" s="332"/>
      <c r="TPW77" s="332"/>
      <c r="TPX77" s="332"/>
      <c r="TPY77" s="332"/>
      <c r="TPZ77" s="332"/>
      <c r="TQA77" s="332"/>
      <c r="TQB77" s="332"/>
      <c r="TQC77" s="332"/>
      <c r="TQD77" s="332"/>
      <c r="TQE77" s="332"/>
      <c r="TQF77" s="332"/>
      <c r="TQG77" s="331"/>
      <c r="TQH77" s="332"/>
      <c r="TQI77" s="332"/>
      <c r="TQJ77" s="332"/>
      <c r="TQK77" s="332"/>
      <c r="TQL77" s="332"/>
      <c r="TQM77" s="332"/>
      <c r="TQN77" s="332"/>
      <c r="TQO77" s="332"/>
      <c r="TQP77" s="332"/>
      <c r="TQQ77" s="332"/>
      <c r="TQR77" s="332"/>
      <c r="TQS77" s="332"/>
      <c r="TQT77" s="332"/>
      <c r="TQU77" s="332"/>
      <c r="TQV77" s="332"/>
      <c r="TQW77" s="331"/>
      <c r="TQX77" s="332"/>
      <c r="TQY77" s="332"/>
      <c r="TQZ77" s="332"/>
      <c r="TRA77" s="332"/>
      <c r="TRB77" s="332"/>
      <c r="TRC77" s="332"/>
      <c r="TRD77" s="332"/>
      <c r="TRE77" s="332"/>
      <c r="TRF77" s="332"/>
      <c r="TRG77" s="332"/>
      <c r="TRH77" s="332"/>
      <c r="TRI77" s="332"/>
      <c r="TRJ77" s="332"/>
      <c r="TRK77" s="332"/>
      <c r="TRL77" s="332"/>
      <c r="TRM77" s="331"/>
      <c r="TRN77" s="332"/>
      <c r="TRO77" s="332"/>
      <c r="TRP77" s="332"/>
      <c r="TRQ77" s="332"/>
      <c r="TRR77" s="332"/>
      <c r="TRS77" s="332"/>
      <c r="TRT77" s="332"/>
      <c r="TRU77" s="332"/>
      <c r="TRV77" s="332"/>
      <c r="TRW77" s="332"/>
      <c r="TRX77" s="332"/>
      <c r="TRY77" s="332"/>
      <c r="TRZ77" s="332"/>
      <c r="TSA77" s="332"/>
      <c r="TSB77" s="332"/>
      <c r="TSC77" s="331"/>
      <c r="TSD77" s="332"/>
      <c r="TSE77" s="332"/>
      <c r="TSF77" s="332"/>
      <c r="TSG77" s="332"/>
      <c r="TSH77" s="332"/>
      <c r="TSI77" s="332"/>
      <c r="TSJ77" s="332"/>
      <c r="TSK77" s="332"/>
      <c r="TSL77" s="332"/>
      <c r="TSM77" s="332"/>
      <c r="TSN77" s="332"/>
      <c r="TSO77" s="332"/>
      <c r="TSP77" s="332"/>
      <c r="TSQ77" s="332"/>
      <c r="TSR77" s="332"/>
      <c r="TSS77" s="331"/>
      <c r="TST77" s="332"/>
      <c r="TSU77" s="332"/>
      <c r="TSV77" s="332"/>
      <c r="TSW77" s="332"/>
      <c r="TSX77" s="332"/>
      <c r="TSY77" s="332"/>
      <c r="TSZ77" s="332"/>
      <c r="TTA77" s="332"/>
      <c r="TTB77" s="332"/>
      <c r="TTC77" s="332"/>
      <c r="TTD77" s="332"/>
      <c r="TTE77" s="332"/>
      <c r="TTF77" s="332"/>
      <c r="TTG77" s="332"/>
      <c r="TTH77" s="332"/>
      <c r="TTI77" s="331"/>
      <c r="TTJ77" s="332"/>
      <c r="TTK77" s="332"/>
      <c r="TTL77" s="332"/>
      <c r="TTM77" s="332"/>
      <c r="TTN77" s="332"/>
      <c r="TTO77" s="332"/>
      <c r="TTP77" s="332"/>
      <c r="TTQ77" s="332"/>
      <c r="TTR77" s="332"/>
      <c r="TTS77" s="332"/>
      <c r="TTT77" s="332"/>
      <c r="TTU77" s="332"/>
      <c r="TTV77" s="332"/>
      <c r="TTW77" s="332"/>
      <c r="TTX77" s="332"/>
      <c r="TTY77" s="331"/>
      <c r="TTZ77" s="332"/>
      <c r="TUA77" s="332"/>
      <c r="TUB77" s="332"/>
      <c r="TUC77" s="332"/>
      <c r="TUD77" s="332"/>
      <c r="TUE77" s="332"/>
      <c r="TUF77" s="332"/>
      <c r="TUG77" s="332"/>
      <c r="TUH77" s="332"/>
      <c r="TUI77" s="332"/>
      <c r="TUJ77" s="332"/>
      <c r="TUK77" s="332"/>
      <c r="TUL77" s="332"/>
      <c r="TUM77" s="332"/>
      <c r="TUN77" s="332"/>
      <c r="TUO77" s="331"/>
      <c r="TUP77" s="332"/>
      <c r="TUQ77" s="332"/>
      <c r="TUR77" s="332"/>
      <c r="TUS77" s="332"/>
      <c r="TUT77" s="332"/>
      <c r="TUU77" s="332"/>
      <c r="TUV77" s="332"/>
      <c r="TUW77" s="332"/>
      <c r="TUX77" s="332"/>
      <c r="TUY77" s="332"/>
      <c r="TUZ77" s="332"/>
      <c r="TVA77" s="332"/>
      <c r="TVB77" s="332"/>
      <c r="TVC77" s="332"/>
      <c r="TVD77" s="332"/>
      <c r="TVE77" s="331"/>
      <c r="TVF77" s="332"/>
      <c r="TVG77" s="332"/>
      <c r="TVH77" s="332"/>
      <c r="TVI77" s="332"/>
      <c r="TVJ77" s="332"/>
      <c r="TVK77" s="332"/>
      <c r="TVL77" s="332"/>
      <c r="TVM77" s="332"/>
      <c r="TVN77" s="332"/>
      <c r="TVO77" s="332"/>
      <c r="TVP77" s="332"/>
      <c r="TVQ77" s="332"/>
      <c r="TVR77" s="332"/>
      <c r="TVS77" s="332"/>
      <c r="TVT77" s="332"/>
      <c r="TVU77" s="331"/>
      <c r="TVV77" s="332"/>
      <c r="TVW77" s="332"/>
      <c r="TVX77" s="332"/>
      <c r="TVY77" s="332"/>
      <c r="TVZ77" s="332"/>
      <c r="TWA77" s="332"/>
      <c r="TWB77" s="332"/>
      <c r="TWC77" s="332"/>
      <c r="TWD77" s="332"/>
      <c r="TWE77" s="332"/>
      <c r="TWF77" s="332"/>
      <c r="TWG77" s="332"/>
      <c r="TWH77" s="332"/>
      <c r="TWI77" s="332"/>
      <c r="TWJ77" s="332"/>
      <c r="TWK77" s="331"/>
      <c r="TWL77" s="332"/>
      <c r="TWM77" s="332"/>
      <c r="TWN77" s="332"/>
      <c r="TWO77" s="332"/>
      <c r="TWP77" s="332"/>
      <c r="TWQ77" s="332"/>
      <c r="TWR77" s="332"/>
      <c r="TWS77" s="332"/>
      <c r="TWT77" s="332"/>
      <c r="TWU77" s="332"/>
      <c r="TWV77" s="332"/>
      <c r="TWW77" s="332"/>
      <c r="TWX77" s="332"/>
      <c r="TWY77" s="332"/>
      <c r="TWZ77" s="332"/>
      <c r="TXA77" s="331"/>
      <c r="TXB77" s="332"/>
      <c r="TXC77" s="332"/>
      <c r="TXD77" s="332"/>
      <c r="TXE77" s="332"/>
      <c r="TXF77" s="332"/>
      <c r="TXG77" s="332"/>
      <c r="TXH77" s="332"/>
      <c r="TXI77" s="332"/>
      <c r="TXJ77" s="332"/>
      <c r="TXK77" s="332"/>
      <c r="TXL77" s="332"/>
      <c r="TXM77" s="332"/>
      <c r="TXN77" s="332"/>
      <c r="TXO77" s="332"/>
      <c r="TXP77" s="332"/>
      <c r="TXQ77" s="331"/>
      <c r="TXR77" s="332"/>
      <c r="TXS77" s="332"/>
      <c r="TXT77" s="332"/>
      <c r="TXU77" s="332"/>
      <c r="TXV77" s="332"/>
      <c r="TXW77" s="332"/>
      <c r="TXX77" s="332"/>
      <c r="TXY77" s="332"/>
      <c r="TXZ77" s="332"/>
      <c r="TYA77" s="332"/>
      <c r="TYB77" s="332"/>
      <c r="TYC77" s="332"/>
      <c r="TYD77" s="332"/>
      <c r="TYE77" s="332"/>
      <c r="TYF77" s="332"/>
      <c r="TYG77" s="331"/>
      <c r="TYH77" s="332"/>
      <c r="TYI77" s="332"/>
      <c r="TYJ77" s="332"/>
      <c r="TYK77" s="332"/>
      <c r="TYL77" s="332"/>
      <c r="TYM77" s="332"/>
      <c r="TYN77" s="332"/>
      <c r="TYO77" s="332"/>
      <c r="TYP77" s="332"/>
      <c r="TYQ77" s="332"/>
      <c r="TYR77" s="332"/>
      <c r="TYS77" s="332"/>
      <c r="TYT77" s="332"/>
      <c r="TYU77" s="332"/>
      <c r="TYV77" s="332"/>
      <c r="TYW77" s="331"/>
      <c r="TYX77" s="332"/>
      <c r="TYY77" s="332"/>
      <c r="TYZ77" s="332"/>
      <c r="TZA77" s="332"/>
      <c r="TZB77" s="332"/>
      <c r="TZC77" s="332"/>
      <c r="TZD77" s="332"/>
      <c r="TZE77" s="332"/>
      <c r="TZF77" s="332"/>
      <c r="TZG77" s="332"/>
      <c r="TZH77" s="332"/>
      <c r="TZI77" s="332"/>
      <c r="TZJ77" s="332"/>
      <c r="TZK77" s="332"/>
      <c r="TZL77" s="332"/>
      <c r="TZM77" s="331"/>
      <c r="TZN77" s="332"/>
      <c r="TZO77" s="332"/>
      <c r="TZP77" s="332"/>
      <c r="TZQ77" s="332"/>
      <c r="TZR77" s="332"/>
      <c r="TZS77" s="332"/>
      <c r="TZT77" s="332"/>
      <c r="TZU77" s="332"/>
      <c r="TZV77" s="332"/>
      <c r="TZW77" s="332"/>
      <c r="TZX77" s="332"/>
      <c r="TZY77" s="332"/>
      <c r="TZZ77" s="332"/>
      <c r="UAA77" s="332"/>
      <c r="UAB77" s="332"/>
      <c r="UAC77" s="331"/>
      <c r="UAD77" s="332"/>
      <c r="UAE77" s="332"/>
      <c r="UAF77" s="332"/>
      <c r="UAG77" s="332"/>
      <c r="UAH77" s="332"/>
      <c r="UAI77" s="332"/>
      <c r="UAJ77" s="332"/>
      <c r="UAK77" s="332"/>
      <c r="UAL77" s="332"/>
      <c r="UAM77" s="332"/>
      <c r="UAN77" s="332"/>
      <c r="UAO77" s="332"/>
      <c r="UAP77" s="332"/>
      <c r="UAQ77" s="332"/>
      <c r="UAR77" s="332"/>
      <c r="UAS77" s="331"/>
      <c r="UAT77" s="332"/>
      <c r="UAU77" s="332"/>
      <c r="UAV77" s="332"/>
      <c r="UAW77" s="332"/>
      <c r="UAX77" s="332"/>
      <c r="UAY77" s="332"/>
      <c r="UAZ77" s="332"/>
      <c r="UBA77" s="332"/>
      <c r="UBB77" s="332"/>
      <c r="UBC77" s="332"/>
      <c r="UBD77" s="332"/>
      <c r="UBE77" s="332"/>
      <c r="UBF77" s="332"/>
      <c r="UBG77" s="332"/>
      <c r="UBH77" s="332"/>
      <c r="UBI77" s="331"/>
      <c r="UBJ77" s="332"/>
      <c r="UBK77" s="332"/>
      <c r="UBL77" s="332"/>
      <c r="UBM77" s="332"/>
      <c r="UBN77" s="332"/>
      <c r="UBO77" s="332"/>
      <c r="UBP77" s="332"/>
      <c r="UBQ77" s="332"/>
      <c r="UBR77" s="332"/>
      <c r="UBS77" s="332"/>
      <c r="UBT77" s="332"/>
      <c r="UBU77" s="332"/>
      <c r="UBV77" s="332"/>
      <c r="UBW77" s="332"/>
      <c r="UBX77" s="332"/>
      <c r="UBY77" s="331"/>
      <c r="UBZ77" s="332"/>
      <c r="UCA77" s="332"/>
      <c r="UCB77" s="332"/>
      <c r="UCC77" s="332"/>
      <c r="UCD77" s="332"/>
      <c r="UCE77" s="332"/>
      <c r="UCF77" s="332"/>
      <c r="UCG77" s="332"/>
      <c r="UCH77" s="332"/>
      <c r="UCI77" s="332"/>
      <c r="UCJ77" s="332"/>
      <c r="UCK77" s="332"/>
      <c r="UCL77" s="332"/>
      <c r="UCM77" s="332"/>
      <c r="UCN77" s="332"/>
      <c r="UCO77" s="331"/>
      <c r="UCP77" s="332"/>
      <c r="UCQ77" s="332"/>
      <c r="UCR77" s="332"/>
      <c r="UCS77" s="332"/>
      <c r="UCT77" s="332"/>
      <c r="UCU77" s="332"/>
      <c r="UCV77" s="332"/>
      <c r="UCW77" s="332"/>
      <c r="UCX77" s="332"/>
      <c r="UCY77" s="332"/>
      <c r="UCZ77" s="332"/>
      <c r="UDA77" s="332"/>
      <c r="UDB77" s="332"/>
      <c r="UDC77" s="332"/>
      <c r="UDD77" s="332"/>
      <c r="UDE77" s="331"/>
      <c r="UDF77" s="332"/>
      <c r="UDG77" s="332"/>
      <c r="UDH77" s="332"/>
      <c r="UDI77" s="332"/>
      <c r="UDJ77" s="332"/>
      <c r="UDK77" s="332"/>
      <c r="UDL77" s="332"/>
      <c r="UDM77" s="332"/>
      <c r="UDN77" s="332"/>
      <c r="UDO77" s="332"/>
      <c r="UDP77" s="332"/>
      <c r="UDQ77" s="332"/>
      <c r="UDR77" s="332"/>
      <c r="UDS77" s="332"/>
      <c r="UDT77" s="332"/>
      <c r="UDU77" s="331"/>
      <c r="UDV77" s="332"/>
      <c r="UDW77" s="332"/>
      <c r="UDX77" s="332"/>
      <c r="UDY77" s="332"/>
      <c r="UDZ77" s="332"/>
      <c r="UEA77" s="332"/>
      <c r="UEB77" s="332"/>
      <c r="UEC77" s="332"/>
      <c r="UED77" s="332"/>
      <c r="UEE77" s="332"/>
      <c r="UEF77" s="332"/>
      <c r="UEG77" s="332"/>
      <c r="UEH77" s="332"/>
      <c r="UEI77" s="332"/>
      <c r="UEJ77" s="332"/>
      <c r="UEK77" s="331"/>
      <c r="UEL77" s="332"/>
      <c r="UEM77" s="332"/>
      <c r="UEN77" s="332"/>
      <c r="UEO77" s="332"/>
      <c r="UEP77" s="332"/>
      <c r="UEQ77" s="332"/>
      <c r="UER77" s="332"/>
      <c r="UES77" s="332"/>
      <c r="UET77" s="332"/>
      <c r="UEU77" s="332"/>
      <c r="UEV77" s="332"/>
      <c r="UEW77" s="332"/>
      <c r="UEX77" s="332"/>
      <c r="UEY77" s="332"/>
      <c r="UEZ77" s="332"/>
      <c r="UFA77" s="331"/>
      <c r="UFB77" s="332"/>
      <c r="UFC77" s="332"/>
      <c r="UFD77" s="332"/>
      <c r="UFE77" s="332"/>
      <c r="UFF77" s="332"/>
      <c r="UFG77" s="332"/>
      <c r="UFH77" s="332"/>
      <c r="UFI77" s="332"/>
      <c r="UFJ77" s="332"/>
      <c r="UFK77" s="332"/>
      <c r="UFL77" s="332"/>
      <c r="UFM77" s="332"/>
      <c r="UFN77" s="332"/>
      <c r="UFO77" s="332"/>
      <c r="UFP77" s="332"/>
      <c r="UFQ77" s="331"/>
      <c r="UFR77" s="332"/>
      <c r="UFS77" s="332"/>
      <c r="UFT77" s="332"/>
      <c r="UFU77" s="332"/>
      <c r="UFV77" s="332"/>
      <c r="UFW77" s="332"/>
      <c r="UFX77" s="332"/>
      <c r="UFY77" s="332"/>
      <c r="UFZ77" s="332"/>
      <c r="UGA77" s="332"/>
      <c r="UGB77" s="332"/>
      <c r="UGC77" s="332"/>
      <c r="UGD77" s="332"/>
      <c r="UGE77" s="332"/>
      <c r="UGF77" s="332"/>
      <c r="UGG77" s="331"/>
      <c r="UGH77" s="332"/>
      <c r="UGI77" s="332"/>
      <c r="UGJ77" s="332"/>
      <c r="UGK77" s="332"/>
      <c r="UGL77" s="332"/>
      <c r="UGM77" s="332"/>
      <c r="UGN77" s="332"/>
      <c r="UGO77" s="332"/>
      <c r="UGP77" s="332"/>
      <c r="UGQ77" s="332"/>
      <c r="UGR77" s="332"/>
      <c r="UGS77" s="332"/>
      <c r="UGT77" s="332"/>
      <c r="UGU77" s="332"/>
      <c r="UGV77" s="332"/>
      <c r="UGW77" s="331"/>
      <c r="UGX77" s="332"/>
      <c r="UGY77" s="332"/>
      <c r="UGZ77" s="332"/>
      <c r="UHA77" s="332"/>
      <c r="UHB77" s="332"/>
      <c r="UHC77" s="332"/>
      <c r="UHD77" s="332"/>
      <c r="UHE77" s="332"/>
      <c r="UHF77" s="332"/>
      <c r="UHG77" s="332"/>
      <c r="UHH77" s="332"/>
      <c r="UHI77" s="332"/>
      <c r="UHJ77" s="332"/>
      <c r="UHK77" s="332"/>
      <c r="UHL77" s="332"/>
      <c r="UHM77" s="331"/>
      <c r="UHN77" s="332"/>
      <c r="UHO77" s="332"/>
      <c r="UHP77" s="332"/>
      <c r="UHQ77" s="332"/>
      <c r="UHR77" s="332"/>
      <c r="UHS77" s="332"/>
      <c r="UHT77" s="332"/>
      <c r="UHU77" s="332"/>
      <c r="UHV77" s="332"/>
      <c r="UHW77" s="332"/>
      <c r="UHX77" s="332"/>
      <c r="UHY77" s="332"/>
      <c r="UHZ77" s="332"/>
      <c r="UIA77" s="332"/>
      <c r="UIB77" s="332"/>
      <c r="UIC77" s="331"/>
      <c r="UID77" s="332"/>
      <c r="UIE77" s="332"/>
      <c r="UIF77" s="332"/>
      <c r="UIG77" s="332"/>
      <c r="UIH77" s="332"/>
      <c r="UII77" s="332"/>
      <c r="UIJ77" s="332"/>
      <c r="UIK77" s="332"/>
      <c r="UIL77" s="332"/>
      <c r="UIM77" s="332"/>
      <c r="UIN77" s="332"/>
      <c r="UIO77" s="332"/>
      <c r="UIP77" s="332"/>
      <c r="UIQ77" s="332"/>
      <c r="UIR77" s="332"/>
      <c r="UIS77" s="331"/>
      <c r="UIT77" s="332"/>
      <c r="UIU77" s="332"/>
      <c r="UIV77" s="332"/>
      <c r="UIW77" s="332"/>
      <c r="UIX77" s="332"/>
      <c r="UIY77" s="332"/>
      <c r="UIZ77" s="332"/>
      <c r="UJA77" s="332"/>
      <c r="UJB77" s="332"/>
      <c r="UJC77" s="332"/>
      <c r="UJD77" s="332"/>
      <c r="UJE77" s="332"/>
      <c r="UJF77" s="332"/>
      <c r="UJG77" s="332"/>
      <c r="UJH77" s="332"/>
      <c r="UJI77" s="331"/>
      <c r="UJJ77" s="332"/>
      <c r="UJK77" s="332"/>
      <c r="UJL77" s="332"/>
      <c r="UJM77" s="332"/>
      <c r="UJN77" s="332"/>
      <c r="UJO77" s="332"/>
      <c r="UJP77" s="332"/>
      <c r="UJQ77" s="332"/>
      <c r="UJR77" s="332"/>
      <c r="UJS77" s="332"/>
      <c r="UJT77" s="332"/>
      <c r="UJU77" s="332"/>
      <c r="UJV77" s="332"/>
      <c r="UJW77" s="332"/>
      <c r="UJX77" s="332"/>
      <c r="UJY77" s="331"/>
      <c r="UJZ77" s="332"/>
      <c r="UKA77" s="332"/>
      <c r="UKB77" s="332"/>
      <c r="UKC77" s="332"/>
      <c r="UKD77" s="332"/>
      <c r="UKE77" s="332"/>
      <c r="UKF77" s="332"/>
      <c r="UKG77" s="332"/>
      <c r="UKH77" s="332"/>
      <c r="UKI77" s="332"/>
      <c r="UKJ77" s="332"/>
      <c r="UKK77" s="332"/>
      <c r="UKL77" s="332"/>
      <c r="UKM77" s="332"/>
      <c r="UKN77" s="332"/>
      <c r="UKO77" s="331"/>
      <c r="UKP77" s="332"/>
      <c r="UKQ77" s="332"/>
      <c r="UKR77" s="332"/>
      <c r="UKS77" s="332"/>
      <c r="UKT77" s="332"/>
      <c r="UKU77" s="332"/>
      <c r="UKV77" s="332"/>
      <c r="UKW77" s="332"/>
      <c r="UKX77" s="332"/>
      <c r="UKY77" s="332"/>
      <c r="UKZ77" s="332"/>
      <c r="ULA77" s="332"/>
      <c r="ULB77" s="332"/>
      <c r="ULC77" s="332"/>
      <c r="ULD77" s="332"/>
      <c r="ULE77" s="331"/>
      <c r="ULF77" s="332"/>
      <c r="ULG77" s="332"/>
      <c r="ULH77" s="332"/>
      <c r="ULI77" s="332"/>
      <c r="ULJ77" s="332"/>
      <c r="ULK77" s="332"/>
      <c r="ULL77" s="332"/>
      <c r="ULM77" s="332"/>
      <c r="ULN77" s="332"/>
      <c r="ULO77" s="332"/>
      <c r="ULP77" s="332"/>
      <c r="ULQ77" s="332"/>
      <c r="ULR77" s="332"/>
      <c r="ULS77" s="332"/>
      <c r="ULT77" s="332"/>
      <c r="ULU77" s="331"/>
      <c r="ULV77" s="332"/>
      <c r="ULW77" s="332"/>
      <c r="ULX77" s="332"/>
      <c r="ULY77" s="332"/>
      <c r="ULZ77" s="332"/>
      <c r="UMA77" s="332"/>
      <c r="UMB77" s="332"/>
      <c r="UMC77" s="332"/>
      <c r="UMD77" s="332"/>
      <c r="UME77" s="332"/>
      <c r="UMF77" s="332"/>
      <c r="UMG77" s="332"/>
      <c r="UMH77" s="332"/>
      <c r="UMI77" s="332"/>
      <c r="UMJ77" s="332"/>
      <c r="UMK77" s="331"/>
      <c r="UML77" s="332"/>
      <c r="UMM77" s="332"/>
      <c r="UMN77" s="332"/>
      <c r="UMO77" s="332"/>
      <c r="UMP77" s="332"/>
      <c r="UMQ77" s="332"/>
      <c r="UMR77" s="332"/>
      <c r="UMS77" s="332"/>
      <c r="UMT77" s="332"/>
      <c r="UMU77" s="332"/>
      <c r="UMV77" s="332"/>
      <c r="UMW77" s="332"/>
      <c r="UMX77" s="332"/>
      <c r="UMY77" s="332"/>
      <c r="UMZ77" s="332"/>
      <c r="UNA77" s="331"/>
      <c r="UNB77" s="332"/>
      <c r="UNC77" s="332"/>
      <c r="UND77" s="332"/>
      <c r="UNE77" s="332"/>
      <c r="UNF77" s="332"/>
      <c r="UNG77" s="332"/>
      <c r="UNH77" s="332"/>
      <c r="UNI77" s="332"/>
      <c r="UNJ77" s="332"/>
      <c r="UNK77" s="332"/>
      <c r="UNL77" s="332"/>
      <c r="UNM77" s="332"/>
      <c r="UNN77" s="332"/>
      <c r="UNO77" s="332"/>
      <c r="UNP77" s="332"/>
      <c r="UNQ77" s="331"/>
      <c r="UNR77" s="332"/>
      <c r="UNS77" s="332"/>
      <c r="UNT77" s="332"/>
      <c r="UNU77" s="332"/>
      <c r="UNV77" s="332"/>
      <c r="UNW77" s="332"/>
      <c r="UNX77" s="332"/>
      <c r="UNY77" s="332"/>
      <c r="UNZ77" s="332"/>
      <c r="UOA77" s="332"/>
      <c r="UOB77" s="332"/>
      <c r="UOC77" s="332"/>
      <c r="UOD77" s="332"/>
      <c r="UOE77" s="332"/>
      <c r="UOF77" s="332"/>
      <c r="UOG77" s="331"/>
      <c r="UOH77" s="332"/>
      <c r="UOI77" s="332"/>
      <c r="UOJ77" s="332"/>
      <c r="UOK77" s="332"/>
      <c r="UOL77" s="332"/>
      <c r="UOM77" s="332"/>
      <c r="UON77" s="332"/>
      <c r="UOO77" s="332"/>
      <c r="UOP77" s="332"/>
      <c r="UOQ77" s="332"/>
      <c r="UOR77" s="332"/>
      <c r="UOS77" s="332"/>
      <c r="UOT77" s="332"/>
      <c r="UOU77" s="332"/>
      <c r="UOV77" s="332"/>
      <c r="UOW77" s="331"/>
      <c r="UOX77" s="332"/>
      <c r="UOY77" s="332"/>
      <c r="UOZ77" s="332"/>
      <c r="UPA77" s="332"/>
      <c r="UPB77" s="332"/>
      <c r="UPC77" s="332"/>
      <c r="UPD77" s="332"/>
      <c r="UPE77" s="332"/>
      <c r="UPF77" s="332"/>
      <c r="UPG77" s="332"/>
      <c r="UPH77" s="332"/>
      <c r="UPI77" s="332"/>
      <c r="UPJ77" s="332"/>
      <c r="UPK77" s="332"/>
      <c r="UPL77" s="332"/>
      <c r="UPM77" s="331"/>
      <c r="UPN77" s="332"/>
      <c r="UPO77" s="332"/>
      <c r="UPP77" s="332"/>
      <c r="UPQ77" s="332"/>
      <c r="UPR77" s="332"/>
      <c r="UPS77" s="332"/>
      <c r="UPT77" s="332"/>
      <c r="UPU77" s="332"/>
      <c r="UPV77" s="332"/>
      <c r="UPW77" s="332"/>
      <c r="UPX77" s="332"/>
      <c r="UPY77" s="332"/>
      <c r="UPZ77" s="332"/>
      <c r="UQA77" s="332"/>
      <c r="UQB77" s="332"/>
      <c r="UQC77" s="331"/>
      <c r="UQD77" s="332"/>
      <c r="UQE77" s="332"/>
      <c r="UQF77" s="332"/>
      <c r="UQG77" s="332"/>
      <c r="UQH77" s="332"/>
      <c r="UQI77" s="332"/>
      <c r="UQJ77" s="332"/>
      <c r="UQK77" s="332"/>
      <c r="UQL77" s="332"/>
      <c r="UQM77" s="332"/>
      <c r="UQN77" s="332"/>
      <c r="UQO77" s="332"/>
      <c r="UQP77" s="332"/>
      <c r="UQQ77" s="332"/>
      <c r="UQR77" s="332"/>
      <c r="UQS77" s="331"/>
      <c r="UQT77" s="332"/>
      <c r="UQU77" s="332"/>
      <c r="UQV77" s="332"/>
      <c r="UQW77" s="332"/>
      <c r="UQX77" s="332"/>
      <c r="UQY77" s="332"/>
      <c r="UQZ77" s="332"/>
      <c r="URA77" s="332"/>
      <c r="URB77" s="332"/>
      <c r="URC77" s="332"/>
      <c r="URD77" s="332"/>
      <c r="URE77" s="332"/>
      <c r="URF77" s="332"/>
      <c r="URG77" s="332"/>
      <c r="URH77" s="332"/>
      <c r="URI77" s="331"/>
      <c r="URJ77" s="332"/>
      <c r="URK77" s="332"/>
      <c r="URL77" s="332"/>
      <c r="URM77" s="332"/>
      <c r="URN77" s="332"/>
      <c r="URO77" s="332"/>
      <c r="URP77" s="332"/>
      <c r="URQ77" s="332"/>
      <c r="URR77" s="332"/>
      <c r="URS77" s="332"/>
      <c r="URT77" s="332"/>
      <c r="URU77" s="332"/>
      <c r="URV77" s="332"/>
      <c r="URW77" s="332"/>
      <c r="URX77" s="332"/>
      <c r="URY77" s="331"/>
      <c r="URZ77" s="332"/>
      <c r="USA77" s="332"/>
      <c r="USB77" s="332"/>
      <c r="USC77" s="332"/>
      <c r="USD77" s="332"/>
      <c r="USE77" s="332"/>
      <c r="USF77" s="332"/>
      <c r="USG77" s="332"/>
      <c r="USH77" s="332"/>
      <c r="USI77" s="332"/>
      <c r="USJ77" s="332"/>
      <c r="USK77" s="332"/>
      <c r="USL77" s="332"/>
      <c r="USM77" s="332"/>
      <c r="USN77" s="332"/>
      <c r="USO77" s="331"/>
      <c r="USP77" s="332"/>
      <c r="USQ77" s="332"/>
      <c r="USR77" s="332"/>
      <c r="USS77" s="332"/>
      <c r="UST77" s="332"/>
      <c r="USU77" s="332"/>
      <c r="USV77" s="332"/>
      <c r="USW77" s="332"/>
      <c r="USX77" s="332"/>
      <c r="USY77" s="332"/>
      <c r="USZ77" s="332"/>
      <c r="UTA77" s="332"/>
      <c r="UTB77" s="332"/>
      <c r="UTC77" s="332"/>
      <c r="UTD77" s="332"/>
      <c r="UTE77" s="331"/>
      <c r="UTF77" s="332"/>
      <c r="UTG77" s="332"/>
      <c r="UTH77" s="332"/>
      <c r="UTI77" s="332"/>
      <c r="UTJ77" s="332"/>
      <c r="UTK77" s="332"/>
      <c r="UTL77" s="332"/>
      <c r="UTM77" s="332"/>
      <c r="UTN77" s="332"/>
      <c r="UTO77" s="332"/>
      <c r="UTP77" s="332"/>
      <c r="UTQ77" s="332"/>
      <c r="UTR77" s="332"/>
      <c r="UTS77" s="332"/>
      <c r="UTT77" s="332"/>
      <c r="UTU77" s="331"/>
      <c r="UTV77" s="332"/>
      <c r="UTW77" s="332"/>
      <c r="UTX77" s="332"/>
      <c r="UTY77" s="332"/>
      <c r="UTZ77" s="332"/>
      <c r="UUA77" s="332"/>
      <c r="UUB77" s="332"/>
      <c r="UUC77" s="332"/>
      <c r="UUD77" s="332"/>
      <c r="UUE77" s="332"/>
      <c r="UUF77" s="332"/>
      <c r="UUG77" s="332"/>
      <c r="UUH77" s="332"/>
      <c r="UUI77" s="332"/>
      <c r="UUJ77" s="332"/>
      <c r="UUK77" s="331"/>
      <c r="UUL77" s="332"/>
      <c r="UUM77" s="332"/>
      <c r="UUN77" s="332"/>
      <c r="UUO77" s="332"/>
      <c r="UUP77" s="332"/>
      <c r="UUQ77" s="332"/>
      <c r="UUR77" s="332"/>
      <c r="UUS77" s="332"/>
      <c r="UUT77" s="332"/>
      <c r="UUU77" s="332"/>
      <c r="UUV77" s="332"/>
      <c r="UUW77" s="332"/>
      <c r="UUX77" s="332"/>
      <c r="UUY77" s="332"/>
      <c r="UUZ77" s="332"/>
      <c r="UVA77" s="331"/>
      <c r="UVB77" s="332"/>
      <c r="UVC77" s="332"/>
      <c r="UVD77" s="332"/>
      <c r="UVE77" s="332"/>
      <c r="UVF77" s="332"/>
      <c r="UVG77" s="332"/>
      <c r="UVH77" s="332"/>
      <c r="UVI77" s="332"/>
      <c r="UVJ77" s="332"/>
      <c r="UVK77" s="332"/>
      <c r="UVL77" s="332"/>
      <c r="UVM77" s="332"/>
      <c r="UVN77" s="332"/>
      <c r="UVO77" s="332"/>
      <c r="UVP77" s="332"/>
      <c r="UVQ77" s="331"/>
      <c r="UVR77" s="332"/>
      <c r="UVS77" s="332"/>
      <c r="UVT77" s="332"/>
      <c r="UVU77" s="332"/>
      <c r="UVV77" s="332"/>
      <c r="UVW77" s="332"/>
      <c r="UVX77" s="332"/>
      <c r="UVY77" s="332"/>
      <c r="UVZ77" s="332"/>
      <c r="UWA77" s="332"/>
      <c r="UWB77" s="332"/>
      <c r="UWC77" s="332"/>
      <c r="UWD77" s="332"/>
      <c r="UWE77" s="332"/>
      <c r="UWF77" s="332"/>
      <c r="UWG77" s="331"/>
      <c r="UWH77" s="332"/>
      <c r="UWI77" s="332"/>
      <c r="UWJ77" s="332"/>
      <c r="UWK77" s="332"/>
      <c r="UWL77" s="332"/>
      <c r="UWM77" s="332"/>
      <c r="UWN77" s="332"/>
      <c r="UWO77" s="332"/>
      <c r="UWP77" s="332"/>
      <c r="UWQ77" s="332"/>
      <c r="UWR77" s="332"/>
      <c r="UWS77" s="332"/>
      <c r="UWT77" s="332"/>
      <c r="UWU77" s="332"/>
      <c r="UWV77" s="332"/>
      <c r="UWW77" s="331"/>
      <c r="UWX77" s="332"/>
      <c r="UWY77" s="332"/>
      <c r="UWZ77" s="332"/>
      <c r="UXA77" s="332"/>
      <c r="UXB77" s="332"/>
      <c r="UXC77" s="332"/>
      <c r="UXD77" s="332"/>
      <c r="UXE77" s="332"/>
      <c r="UXF77" s="332"/>
      <c r="UXG77" s="332"/>
      <c r="UXH77" s="332"/>
      <c r="UXI77" s="332"/>
      <c r="UXJ77" s="332"/>
      <c r="UXK77" s="332"/>
      <c r="UXL77" s="332"/>
      <c r="UXM77" s="331"/>
      <c r="UXN77" s="332"/>
      <c r="UXO77" s="332"/>
      <c r="UXP77" s="332"/>
      <c r="UXQ77" s="332"/>
      <c r="UXR77" s="332"/>
      <c r="UXS77" s="332"/>
      <c r="UXT77" s="332"/>
      <c r="UXU77" s="332"/>
      <c r="UXV77" s="332"/>
      <c r="UXW77" s="332"/>
      <c r="UXX77" s="332"/>
      <c r="UXY77" s="332"/>
      <c r="UXZ77" s="332"/>
      <c r="UYA77" s="332"/>
      <c r="UYB77" s="332"/>
      <c r="UYC77" s="331"/>
      <c r="UYD77" s="332"/>
      <c r="UYE77" s="332"/>
      <c r="UYF77" s="332"/>
      <c r="UYG77" s="332"/>
      <c r="UYH77" s="332"/>
      <c r="UYI77" s="332"/>
      <c r="UYJ77" s="332"/>
      <c r="UYK77" s="332"/>
      <c r="UYL77" s="332"/>
      <c r="UYM77" s="332"/>
      <c r="UYN77" s="332"/>
      <c r="UYO77" s="332"/>
      <c r="UYP77" s="332"/>
      <c r="UYQ77" s="332"/>
      <c r="UYR77" s="332"/>
      <c r="UYS77" s="331"/>
      <c r="UYT77" s="332"/>
      <c r="UYU77" s="332"/>
      <c r="UYV77" s="332"/>
      <c r="UYW77" s="332"/>
      <c r="UYX77" s="332"/>
      <c r="UYY77" s="332"/>
      <c r="UYZ77" s="332"/>
      <c r="UZA77" s="332"/>
      <c r="UZB77" s="332"/>
      <c r="UZC77" s="332"/>
      <c r="UZD77" s="332"/>
      <c r="UZE77" s="332"/>
      <c r="UZF77" s="332"/>
      <c r="UZG77" s="332"/>
      <c r="UZH77" s="332"/>
      <c r="UZI77" s="331"/>
      <c r="UZJ77" s="332"/>
      <c r="UZK77" s="332"/>
      <c r="UZL77" s="332"/>
      <c r="UZM77" s="332"/>
      <c r="UZN77" s="332"/>
      <c r="UZO77" s="332"/>
      <c r="UZP77" s="332"/>
      <c r="UZQ77" s="332"/>
      <c r="UZR77" s="332"/>
      <c r="UZS77" s="332"/>
      <c r="UZT77" s="332"/>
      <c r="UZU77" s="332"/>
      <c r="UZV77" s="332"/>
      <c r="UZW77" s="332"/>
      <c r="UZX77" s="332"/>
      <c r="UZY77" s="331"/>
      <c r="UZZ77" s="332"/>
      <c r="VAA77" s="332"/>
      <c r="VAB77" s="332"/>
      <c r="VAC77" s="332"/>
      <c r="VAD77" s="332"/>
      <c r="VAE77" s="332"/>
      <c r="VAF77" s="332"/>
      <c r="VAG77" s="332"/>
      <c r="VAH77" s="332"/>
      <c r="VAI77" s="332"/>
      <c r="VAJ77" s="332"/>
      <c r="VAK77" s="332"/>
      <c r="VAL77" s="332"/>
      <c r="VAM77" s="332"/>
      <c r="VAN77" s="332"/>
      <c r="VAO77" s="331"/>
      <c r="VAP77" s="332"/>
      <c r="VAQ77" s="332"/>
      <c r="VAR77" s="332"/>
      <c r="VAS77" s="332"/>
      <c r="VAT77" s="332"/>
      <c r="VAU77" s="332"/>
      <c r="VAV77" s="332"/>
      <c r="VAW77" s="332"/>
      <c r="VAX77" s="332"/>
      <c r="VAY77" s="332"/>
      <c r="VAZ77" s="332"/>
      <c r="VBA77" s="332"/>
      <c r="VBB77" s="332"/>
      <c r="VBC77" s="332"/>
      <c r="VBD77" s="332"/>
      <c r="VBE77" s="331"/>
      <c r="VBF77" s="332"/>
      <c r="VBG77" s="332"/>
      <c r="VBH77" s="332"/>
      <c r="VBI77" s="332"/>
      <c r="VBJ77" s="332"/>
      <c r="VBK77" s="332"/>
      <c r="VBL77" s="332"/>
      <c r="VBM77" s="332"/>
      <c r="VBN77" s="332"/>
      <c r="VBO77" s="332"/>
      <c r="VBP77" s="332"/>
      <c r="VBQ77" s="332"/>
      <c r="VBR77" s="332"/>
      <c r="VBS77" s="332"/>
      <c r="VBT77" s="332"/>
      <c r="VBU77" s="331"/>
      <c r="VBV77" s="332"/>
      <c r="VBW77" s="332"/>
      <c r="VBX77" s="332"/>
      <c r="VBY77" s="332"/>
      <c r="VBZ77" s="332"/>
      <c r="VCA77" s="332"/>
      <c r="VCB77" s="332"/>
      <c r="VCC77" s="332"/>
      <c r="VCD77" s="332"/>
      <c r="VCE77" s="332"/>
      <c r="VCF77" s="332"/>
      <c r="VCG77" s="332"/>
      <c r="VCH77" s="332"/>
      <c r="VCI77" s="332"/>
      <c r="VCJ77" s="332"/>
      <c r="VCK77" s="331"/>
      <c r="VCL77" s="332"/>
      <c r="VCM77" s="332"/>
      <c r="VCN77" s="332"/>
      <c r="VCO77" s="332"/>
      <c r="VCP77" s="332"/>
      <c r="VCQ77" s="332"/>
      <c r="VCR77" s="332"/>
      <c r="VCS77" s="332"/>
      <c r="VCT77" s="332"/>
      <c r="VCU77" s="332"/>
      <c r="VCV77" s="332"/>
      <c r="VCW77" s="332"/>
      <c r="VCX77" s="332"/>
      <c r="VCY77" s="332"/>
      <c r="VCZ77" s="332"/>
      <c r="VDA77" s="331"/>
      <c r="VDB77" s="332"/>
      <c r="VDC77" s="332"/>
      <c r="VDD77" s="332"/>
      <c r="VDE77" s="332"/>
      <c r="VDF77" s="332"/>
      <c r="VDG77" s="332"/>
      <c r="VDH77" s="332"/>
      <c r="VDI77" s="332"/>
      <c r="VDJ77" s="332"/>
      <c r="VDK77" s="332"/>
      <c r="VDL77" s="332"/>
      <c r="VDM77" s="332"/>
      <c r="VDN77" s="332"/>
      <c r="VDO77" s="332"/>
      <c r="VDP77" s="332"/>
      <c r="VDQ77" s="331"/>
      <c r="VDR77" s="332"/>
      <c r="VDS77" s="332"/>
      <c r="VDT77" s="332"/>
      <c r="VDU77" s="332"/>
      <c r="VDV77" s="332"/>
      <c r="VDW77" s="332"/>
      <c r="VDX77" s="332"/>
      <c r="VDY77" s="332"/>
      <c r="VDZ77" s="332"/>
      <c r="VEA77" s="332"/>
      <c r="VEB77" s="332"/>
      <c r="VEC77" s="332"/>
      <c r="VED77" s="332"/>
      <c r="VEE77" s="332"/>
      <c r="VEF77" s="332"/>
      <c r="VEG77" s="331"/>
      <c r="VEH77" s="332"/>
      <c r="VEI77" s="332"/>
      <c r="VEJ77" s="332"/>
      <c r="VEK77" s="332"/>
      <c r="VEL77" s="332"/>
      <c r="VEM77" s="332"/>
      <c r="VEN77" s="332"/>
      <c r="VEO77" s="332"/>
      <c r="VEP77" s="332"/>
      <c r="VEQ77" s="332"/>
      <c r="VER77" s="332"/>
      <c r="VES77" s="332"/>
      <c r="VET77" s="332"/>
      <c r="VEU77" s="332"/>
      <c r="VEV77" s="332"/>
      <c r="VEW77" s="331"/>
      <c r="VEX77" s="332"/>
      <c r="VEY77" s="332"/>
      <c r="VEZ77" s="332"/>
      <c r="VFA77" s="332"/>
      <c r="VFB77" s="332"/>
      <c r="VFC77" s="332"/>
      <c r="VFD77" s="332"/>
      <c r="VFE77" s="332"/>
      <c r="VFF77" s="332"/>
      <c r="VFG77" s="332"/>
      <c r="VFH77" s="332"/>
      <c r="VFI77" s="332"/>
      <c r="VFJ77" s="332"/>
      <c r="VFK77" s="332"/>
      <c r="VFL77" s="332"/>
      <c r="VFM77" s="331"/>
      <c r="VFN77" s="332"/>
      <c r="VFO77" s="332"/>
      <c r="VFP77" s="332"/>
      <c r="VFQ77" s="332"/>
      <c r="VFR77" s="332"/>
      <c r="VFS77" s="332"/>
      <c r="VFT77" s="332"/>
      <c r="VFU77" s="332"/>
      <c r="VFV77" s="332"/>
      <c r="VFW77" s="332"/>
      <c r="VFX77" s="332"/>
      <c r="VFY77" s="332"/>
      <c r="VFZ77" s="332"/>
      <c r="VGA77" s="332"/>
      <c r="VGB77" s="332"/>
      <c r="VGC77" s="331"/>
      <c r="VGD77" s="332"/>
      <c r="VGE77" s="332"/>
      <c r="VGF77" s="332"/>
      <c r="VGG77" s="332"/>
      <c r="VGH77" s="332"/>
      <c r="VGI77" s="332"/>
      <c r="VGJ77" s="332"/>
      <c r="VGK77" s="332"/>
      <c r="VGL77" s="332"/>
      <c r="VGM77" s="332"/>
      <c r="VGN77" s="332"/>
      <c r="VGO77" s="332"/>
      <c r="VGP77" s="332"/>
      <c r="VGQ77" s="332"/>
      <c r="VGR77" s="332"/>
      <c r="VGS77" s="331"/>
      <c r="VGT77" s="332"/>
      <c r="VGU77" s="332"/>
      <c r="VGV77" s="332"/>
      <c r="VGW77" s="332"/>
      <c r="VGX77" s="332"/>
      <c r="VGY77" s="332"/>
      <c r="VGZ77" s="332"/>
      <c r="VHA77" s="332"/>
      <c r="VHB77" s="332"/>
      <c r="VHC77" s="332"/>
      <c r="VHD77" s="332"/>
      <c r="VHE77" s="332"/>
      <c r="VHF77" s="332"/>
      <c r="VHG77" s="332"/>
      <c r="VHH77" s="332"/>
      <c r="VHI77" s="331"/>
      <c r="VHJ77" s="332"/>
      <c r="VHK77" s="332"/>
      <c r="VHL77" s="332"/>
      <c r="VHM77" s="332"/>
      <c r="VHN77" s="332"/>
      <c r="VHO77" s="332"/>
      <c r="VHP77" s="332"/>
      <c r="VHQ77" s="332"/>
      <c r="VHR77" s="332"/>
      <c r="VHS77" s="332"/>
      <c r="VHT77" s="332"/>
      <c r="VHU77" s="332"/>
      <c r="VHV77" s="332"/>
      <c r="VHW77" s="332"/>
      <c r="VHX77" s="332"/>
      <c r="VHY77" s="331"/>
      <c r="VHZ77" s="332"/>
      <c r="VIA77" s="332"/>
      <c r="VIB77" s="332"/>
      <c r="VIC77" s="332"/>
      <c r="VID77" s="332"/>
      <c r="VIE77" s="332"/>
      <c r="VIF77" s="332"/>
      <c r="VIG77" s="332"/>
      <c r="VIH77" s="332"/>
      <c r="VII77" s="332"/>
      <c r="VIJ77" s="332"/>
      <c r="VIK77" s="332"/>
      <c r="VIL77" s="332"/>
      <c r="VIM77" s="332"/>
      <c r="VIN77" s="332"/>
      <c r="VIO77" s="331"/>
      <c r="VIP77" s="332"/>
      <c r="VIQ77" s="332"/>
      <c r="VIR77" s="332"/>
      <c r="VIS77" s="332"/>
      <c r="VIT77" s="332"/>
      <c r="VIU77" s="332"/>
      <c r="VIV77" s="332"/>
      <c r="VIW77" s="332"/>
      <c r="VIX77" s="332"/>
      <c r="VIY77" s="332"/>
      <c r="VIZ77" s="332"/>
      <c r="VJA77" s="332"/>
      <c r="VJB77" s="332"/>
      <c r="VJC77" s="332"/>
      <c r="VJD77" s="332"/>
      <c r="VJE77" s="331"/>
      <c r="VJF77" s="332"/>
      <c r="VJG77" s="332"/>
      <c r="VJH77" s="332"/>
      <c r="VJI77" s="332"/>
      <c r="VJJ77" s="332"/>
      <c r="VJK77" s="332"/>
      <c r="VJL77" s="332"/>
      <c r="VJM77" s="332"/>
      <c r="VJN77" s="332"/>
      <c r="VJO77" s="332"/>
      <c r="VJP77" s="332"/>
      <c r="VJQ77" s="332"/>
      <c r="VJR77" s="332"/>
      <c r="VJS77" s="332"/>
      <c r="VJT77" s="332"/>
      <c r="VJU77" s="331"/>
      <c r="VJV77" s="332"/>
      <c r="VJW77" s="332"/>
      <c r="VJX77" s="332"/>
      <c r="VJY77" s="332"/>
      <c r="VJZ77" s="332"/>
      <c r="VKA77" s="332"/>
      <c r="VKB77" s="332"/>
      <c r="VKC77" s="332"/>
      <c r="VKD77" s="332"/>
      <c r="VKE77" s="332"/>
      <c r="VKF77" s="332"/>
      <c r="VKG77" s="332"/>
      <c r="VKH77" s="332"/>
      <c r="VKI77" s="332"/>
      <c r="VKJ77" s="332"/>
      <c r="VKK77" s="331"/>
      <c r="VKL77" s="332"/>
      <c r="VKM77" s="332"/>
      <c r="VKN77" s="332"/>
      <c r="VKO77" s="332"/>
      <c r="VKP77" s="332"/>
      <c r="VKQ77" s="332"/>
      <c r="VKR77" s="332"/>
      <c r="VKS77" s="332"/>
      <c r="VKT77" s="332"/>
      <c r="VKU77" s="332"/>
      <c r="VKV77" s="332"/>
      <c r="VKW77" s="332"/>
      <c r="VKX77" s="332"/>
      <c r="VKY77" s="332"/>
      <c r="VKZ77" s="332"/>
      <c r="VLA77" s="331"/>
      <c r="VLB77" s="332"/>
      <c r="VLC77" s="332"/>
      <c r="VLD77" s="332"/>
      <c r="VLE77" s="332"/>
      <c r="VLF77" s="332"/>
      <c r="VLG77" s="332"/>
      <c r="VLH77" s="332"/>
      <c r="VLI77" s="332"/>
      <c r="VLJ77" s="332"/>
      <c r="VLK77" s="332"/>
      <c r="VLL77" s="332"/>
      <c r="VLM77" s="332"/>
      <c r="VLN77" s="332"/>
      <c r="VLO77" s="332"/>
      <c r="VLP77" s="332"/>
      <c r="VLQ77" s="331"/>
      <c r="VLR77" s="332"/>
      <c r="VLS77" s="332"/>
      <c r="VLT77" s="332"/>
      <c r="VLU77" s="332"/>
      <c r="VLV77" s="332"/>
      <c r="VLW77" s="332"/>
      <c r="VLX77" s="332"/>
      <c r="VLY77" s="332"/>
      <c r="VLZ77" s="332"/>
      <c r="VMA77" s="332"/>
      <c r="VMB77" s="332"/>
      <c r="VMC77" s="332"/>
      <c r="VMD77" s="332"/>
      <c r="VME77" s="332"/>
      <c r="VMF77" s="332"/>
      <c r="VMG77" s="331"/>
      <c r="VMH77" s="332"/>
      <c r="VMI77" s="332"/>
      <c r="VMJ77" s="332"/>
      <c r="VMK77" s="332"/>
      <c r="VML77" s="332"/>
      <c r="VMM77" s="332"/>
      <c r="VMN77" s="332"/>
      <c r="VMO77" s="332"/>
      <c r="VMP77" s="332"/>
      <c r="VMQ77" s="332"/>
      <c r="VMR77" s="332"/>
      <c r="VMS77" s="332"/>
      <c r="VMT77" s="332"/>
      <c r="VMU77" s="332"/>
      <c r="VMV77" s="332"/>
      <c r="VMW77" s="331"/>
      <c r="VMX77" s="332"/>
      <c r="VMY77" s="332"/>
      <c r="VMZ77" s="332"/>
      <c r="VNA77" s="332"/>
      <c r="VNB77" s="332"/>
      <c r="VNC77" s="332"/>
      <c r="VND77" s="332"/>
      <c r="VNE77" s="332"/>
      <c r="VNF77" s="332"/>
      <c r="VNG77" s="332"/>
      <c r="VNH77" s="332"/>
      <c r="VNI77" s="332"/>
      <c r="VNJ77" s="332"/>
      <c r="VNK77" s="332"/>
      <c r="VNL77" s="332"/>
      <c r="VNM77" s="331"/>
      <c r="VNN77" s="332"/>
      <c r="VNO77" s="332"/>
      <c r="VNP77" s="332"/>
      <c r="VNQ77" s="332"/>
      <c r="VNR77" s="332"/>
      <c r="VNS77" s="332"/>
      <c r="VNT77" s="332"/>
      <c r="VNU77" s="332"/>
      <c r="VNV77" s="332"/>
      <c r="VNW77" s="332"/>
      <c r="VNX77" s="332"/>
      <c r="VNY77" s="332"/>
      <c r="VNZ77" s="332"/>
      <c r="VOA77" s="332"/>
      <c r="VOB77" s="332"/>
      <c r="VOC77" s="331"/>
      <c r="VOD77" s="332"/>
      <c r="VOE77" s="332"/>
      <c r="VOF77" s="332"/>
      <c r="VOG77" s="332"/>
      <c r="VOH77" s="332"/>
      <c r="VOI77" s="332"/>
      <c r="VOJ77" s="332"/>
      <c r="VOK77" s="332"/>
      <c r="VOL77" s="332"/>
      <c r="VOM77" s="332"/>
      <c r="VON77" s="332"/>
      <c r="VOO77" s="332"/>
      <c r="VOP77" s="332"/>
      <c r="VOQ77" s="332"/>
      <c r="VOR77" s="332"/>
      <c r="VOS77" s="331"/>
      <c r="VOT77" s="332"/>
      <c r="VOU77" s="332"/>
      <c r="VOV77" s="332"/>
      <c r="VOW77" s="332"/>
      <c r="VOX77" s="332"/>
      <c r="VOY77" s="332"/>
      <c r="VOZ77" s="332"/>
      <c r="VPA77" s="332"/>
      <c r="VPB77" s="332"/>
      <c r="VPC77" s="332"/>
      <c r="VPD77" s="332"/>
      <c r="VPE77" s="332"/>
      <c r="VPF77" s="332"/>
      <c r="VPG77" s="332"/>
      <c r="VPH77" s="332"/>
      <c r="VPI77" s="331"/>
      <c r="VPJ77" s="332"/>
      <c r="VPK77" s="332"/>
      <c r="VPL77" s="332"/>
      <c r="VPM77" s="332"/>
      <c r="VPN77" s="332"/>
      <c r="VPO77" s="332"/>
      <c r="VPP77" s="332"/>
      <c r="VPQ77" s="332"/>
      <c r="VPR77" s="332"/>
      <c r="VPS77" s="332"/>
      <c r="VPT77" s="332"/>
      <c r="VPU77" s="332"/>
      <c r="VPV77" s="332"/>
      <c r="VPW77" s="332"/>
      <c r="VPX77" s="332"/>
      <c r="VPY77" s="331"/>
      <c r="VPZ77" s="332"/>
      <c r="VQA77" s="332"/>
      <c r="VQB77" s="332"/>
      <c r="VQC77" s="332"/>
      <c r="VQD77" s="332"/>
      <c r="VQE77" s="332"/>
      <c r="VQF77" s="332"/>
      <c r="VQG77" s="332"/>
      <c r="VQH77" s="332"/>
      <c r="VQI77" s="332"/>
      <c r="VQJ77" s="332"/>
      <c r="VQK77" s="332"/>
      <c r="VQL77" s="332"/>
      <c r="VQM77" s="332"/>
      <c r="VQN77" s="332"/>
      <c r="VQO77" s="331"/>
      <c r="VQP77" s="332"/>
      <c r="VQQ77" s="332"/>
      <c r="VQR77" s="332"/>
      <c r="VQS77" s="332"/>
      <c r="VQT77" s="332"/>
      <c r="VQU77" s="332"/>
      <c r="VQV77" s="332"/>
      <c r="VQW77" s="332"/>
      <c r="VQX77" s="332"/>
      <c r="VQY77" s="332"/>
      <c r="VQZ77" s="332"/>
      <c r="VRA77" s="332"/>
      <c r="VRB77" s="332"/>
      <c r="VRC77" s="332"/>
      <c r="VRD77" s="332"/>
      <c r="VRE77" s="331"/>
      <c r="VRF77" s="332"/>
      <c r="VRG77" s="332"/>
      <c r="VRH77" s="332"/>
      <c r="VRI77" s="332"/>
      <c r="VRJ77" s="332"/>
      <c r="VRK77" s="332"/>
      <c r="VRL77" s="332"/>
      <c r="VRM77" s="332"/>
      <c r="VRN77" s="332"/>
      <c r="VRO77" s="332"/>
      <c r="VRP77" s="332"/>
      <c r="VRQ77" s="332"/>
      <c r="VRR77" s="332"/>
      <c r="VRS77" s="332"/>
      <c r="VRT77" s="332"/>
      <c r="VRU77" s="331"/>
      <c r="VRV77" s="332"/>
      <c r="VRW77" s="332"/>
      <c r="VRX77" s="332"/>
      <c r="VRY77" s="332"/>
      <c r="VRZ77" s="332"/>
      <c r="VSA77" s="332"/>
      <c r="VSB77" s="332"/>
      <c r="VSC77" s="332"/>
      <c r="VSD77" s="332"/>
      <c r="VSE77" s="332"/>
      <c r="VSF77" s="332"/>
      <c r="VSG77" s="332"/>
      <c r="VSH77" s="332"/>
      <c r="VSI77" s="332"/>
      <c r="VSJ77" s="332"/>
      <c r="VSK77" s="331"/>
      <c r="VSL77" s="332"/>
      <c r="VSM77" s="332"/>
      <c r="VSN77" s="332"/>
      <c r="VSO77" s="332"/>
      <c r="VSP77" s="332"/>
      <c r="VSQ77" s="332"/>
      <c r="VSR77" s="332"/>
      <c r="VSS77" s="332"/>
      <c r="VST77" s="332"/>
      <c r="VSU77" s="332"/>
      <c r="VSV77" s="332"/>
      <c r="VSW77" s="332"/>
      <c r="VSX77" s="332"/>
      <c r="VSY77" s="332"/>
      <c r="VSZ77" s="332"/>
      <c r="VTA77" s="331"/>
      <c r="VTB77" s="332"/>
      <c r="VTC77" s="332"/>
      <c r="VTD77" s="332"/>
      <c r="VTE77" s="332"/>
      <c r="VTF77" s="332"/>
      <c r="VTG77" s="332"/>
      <c r="VTH77" s="332"/>
      <c r="VTI77" s="332"/>
      <c r="VTJ77" s="332"/>
      <c r="VTK77" s="332"/>
      <c r="VTL77" s="332"/>
      <c r="VTM77" s="332"/>
      <c r="VTN77" s="332"/>
      <c r="VTO77" s="332"/>
      <c r="VTP77" s="332"/>
      <c r="VTQ77" s="331"/>
      <c r="VTR77" s="332"/>
      <c r="VTS77" s="332"/>
      <c r="VTT77" s="332"/>
      <c r="VTU77" s="332"/>
      <c r="VTV77" s="332"/>
      <c r="VTW77" s="332"/>
      <c r="VTX77" s="332"/>
      <c r="VTY77" s="332"/>
      <c r="VTZ77" s="332"/>
      <c r="VUA77" s="332"/>
      <c r="VUB77" s="332"/>
      <c r="VUC77" s="332"/>
      <c r="VUD77" s="332"/>
      <c r="VUE77" s="332"/>
      <c r="VUF77" s="332"/>
      <c r="VUG77" s="331"/>
      <c r="VUH77" s="332"/>
      <c r="VUI77" s="332"/>
      <c r="VUJ77" s="332"/>
      <c r="VUK77" s="332"/>
      <c r="VUL77" s="332"/>
      <c r="VUM77" s="332"/>
      <c r="VUN77" s="332"/>
      <c r="VUO77" s="332"/>
      <c r="VUP77" s="332"/>
      <c r="VUQ77" s="332"/>
      <c r="VUR77" s="332"/>
      <c r="VUS77" s="332"/>
      <c r="VUT77" s="332"/>
      <c r="VUU77" s="332"/>
      <c r="VUV77" s="332"/>
      <c r="VUW77" s="331"/>
      <c r="VUX77" s="332"/>
      <c r="VUY77" s="332"/>
      <c r="VUZ77" s="332"/>
      <c r="VVA77" s="332"/>
      <c r="VVB77" s="332"/>
      <c r="VVC77" s="332"/>
      <c r="VVD77" s="332"/>
      <c r="VVE77" s="332"/>
      <c r="VVF77" s="332"/>
      <c r="VVG77" s="332"/>
      <c r="VVH77" s="332"/>
      <c r="VVI77" s="332"/>
      <c r="VVJ77" s="332"/>
      <c r="VVK77" s="332"/>
      <c r="VVL77" s="332"/>
      <c r="VVM77" s="331"/>
      <c r="VVN77" s="332"/>
      <c r="VVO77" s="332"/>
      <c r="VVP77" s="332"/>
      <c r="VVQ77" s="332"/>
      <c r="VVR77" s="332"/>
      <c r="VVS77" s="332"/>
      <c r="VVT77" s="332"/>
      <c r="VVU77" s="332"/>
      <c r="VVV77" s="332"/>
      <c r="VVW77" s="332"/>
      <c r="VVX77" s="332"/>
      <c r="VVY77" s="332"/>
      <c r="VVZ77" s="332"/>
      <c r="VWA77" s="332"/>
      <c r="VWB77" s="332"/>
      <c r="VWC77" s="331"/>
      <c r="VWD77" s="332"/>
      <c r="VWE77" s="332"/>
      <c r="VWF77" s="332"/>
      <c r="VWG77" s="332"/>
      <c r="VWH77" s="332"/>
      <c r="VWI77" s="332"/>
      <c r="VWJ77" s="332"/>
      <c r="VWK77" s="332"/>
      <c r="VWL77" s="332"/>
      <c r="VWM77" s="332"/>
      <c r="VWN77" s="332"/>
      <c r="VWO77" s="332"/>
      <c r="VWP77" s="332"/>
      <c r="VWQ77" s="332"/>
      <c r="VWR77" s="332"/>
      <c r="VWS77" s="331"/>
      <c r="VWT77" s="332"/>
      <c r="VWU77" s="332"/>
      <c r="VWV77" s="332"/>
      <c r="VWW77" s="332"/>
      <c r="VWX77" s="332"/>
      <c r="VWY77" s="332"/>
      <c r="VWZ77" s="332"/>
      <c r="VXA77" s="332"/>
      <c r="VXB77" s="332"/>
      <c r="VXC77" s="332"/>
      <c r="VXD77" s="332"/>
      <c r="VXE77" s="332"/>
      <c r="VXF77" s="332"/>
      <c r="VXG77" s="332"/>
      <c r="VXH77" s="332"/>
      <c r="VXI77" s="331"/>
      <c r="VXJ77" s="332"/>
      <c r="VXK77" s="332"/>
      <c r="VXL77" s="332"/>
      <c r="VXM77" s="332"/>
      <c r="VXN77" s="332"/>
      <c r="VXO77" s="332"/>
      <c r="VXP77" s="332"/>
      <c r="VXQ77" s="332"/>
      <c r="VXR77" s="332"/>
      <c r="VXS77" s="332"/>
      <c r="VXT77" s="332"/>
      <c r="VXU77" s="332"/>
      <c r="VXV77" s="332"/>
      <c r="VXW77" s="332"/>
      <c r="VXX77" s="332"/>
      <c r="VXY77" s="331"/>
      <c r="VXZ77" s="332"/>
      <c r="VYA77" s="332"/>
      <c r="VYB77" s="332"/>
      <c r="VYC77" s="332"/>
      <c r="VYD77" s="332"/>
      <c r="VYE77" s="332"/>
      <c r="VYF77" s="332"/>
      <c r="VYG77" s="332"/>
      <c r="VYH77" s="332"/>
      <c r="VYI77" s="332"/>
      <c r="VYJ77" s="332"/>
      <c r="VYK77" s="332"/>
      <c r="VYL77" s="332"/>
      <c r="VYM77" s="332"/>
      <c r="VYN77" s="332"/>
      <c r="VYO77" s="331"/>
      <c r="VYP77" s="332"/>
      <c r="VYQ77" s="332"/>
      <c r="VYR77" s="332"/>
      <c r="VYS77" s="332"/>
      <c r="VYT77" s="332"/>
      <c r="VYU77" s="332"/>
      <c r="VYV77" s="332"/>
      <c r="VYW77" s="332"/>
      <c r="VYX77" s="332"/>
      <c r="VYY77" s="332"/>
      <c r="VYZ77" s="332"/>
      <c r="VZA77" s="332"/>
      <c r="VZB77" s="332"/>
      <c r="VZC77" s="332"/>
      <c r="VZD77" s="332"/>
      <c r="VZE77" s="331"/>
      <c r="VZF77" s="332"/>
      <c r="VZG77" s="332"/>
      <c r="VZH77" s="332"/>
      <c r="VZI77" s="332"/>
      <c r="VZJ77" s="332"/>
      <c r="VZK77" s="332"/>
      <c r="VZL77" s="332"/>
      <c r="VZM77" s="332"/>
      <c r="VZN77" s="332"/>
      <c r="VZO77" s="332"/>
      <c r="VZP77" s="332"/>
      <c r="VZQ77" s="332"/>
      <c r="VZR77" s="332"/>
      <c r="VZS77" s="332"/>
      <c r="VZT77" s="332"/>
      <c r="VZU77" s="331"/>
      <c r="VZV77" s="332"/>
      <c r="VZW77" s="332"/>
      <c r="VZX77" s="332"/>
      <c r="VZY77" s="332"/>
      <c r="VZZ77" s="332"/>
      <c r="WAA77" s="332"/>
      <c r="WAB77" s="332"/>
      <c r="WAC77" s="332"/>
      <c r="WAD77" s="332"/>
      <c r="WAE77" s="332"/>
      <c r="WAF77" s="332"/>
      <c r="WAG77" s="332"/>
      <c r="WAH77" s="332"/>
      <c r="WAI77" s="332"/>
      <c r="WAJ77" s="332"/>
      <c r="WAK77" s="331"/>
      <c r="WAL77" s="332"/>
      <c r="WAM77" s="332"/>
      <c r="WAN77" s="332"/>
      <c r="WAO77" s="332"/>
      <c r="WAP77" s="332"/>
      <c r="WAQ77" s="332"/>
      <c r="WAR77" s="332"/>
      <c r="WAS77" s="332"/>
      <c r="WAT77" s="332"/>
      <c r="WAU77" s="332"/>
      <c r="WAV77" s="332"/>
      <c r="WAW77" s="332"/>
      <c r="WAX77" s="332"/>
      <c r="WAY77" s="332"/>
      <c r="WAZ77" s="332"/>
      <c r="WBA77" s="331"/>
      <c r="WBB77" s="332"/>
      <c r="WBC77" s="332"/>
      <c r="WBD77" s="332"/>
      <c r="WBE77" s="332"/>
      <c r="WBF77" s="332"/>
      <c r="WBG77" s="332"/>
      <c r="WBH77" s="332"/>
      <c r="WBI77" s="332"/>
      <c r="WBJ77" s="332"/>
      <c r="WBK77" s="332"/>
      <c r="WBL77" s="332"/>
      <c r="WBM77" s="332"/>
      <c r="WBN77" s="332"/>
      <c r="WBO77" s="332"/>
      <c r="WBP77" s="332"/>
      <c r="WBQ77" s="331"/>
      <c r="WBR77" s="332"/>
      <c r="WBS77" s="332"/>
      <c r="WBT77" s="332"/>
      <c r="WBU77" s="332"/>
      <c r="WBV77" s="332"/>
      <c r="WBW77" s="332"/>
      <c r="WBX77" s="332"/>
      <c r="WBY77" s="332"/>
      <c r="WBZ77" s="332"/>
      <c r="WCA77" s="332"/>
      <c r="WCB77" s="332"/>
      <c r="WCC77" s="332"/>
      <c r="WCD77" s="332"/>
      <c r="WCE77" s="332"/>
      <c r="WCF77" s="332"/>
      <c r="WCG77" s="331"/>
      <c r="WCH77" s="332"/>
      <c r="WCI77" s="332"/>
      <c r="WCJ77" s="332"/>
      <c r="WCK77" s="332"/>
      <c r="WCL77" s="332"/>
      <c r="WCM77" s="332"/>
      <c r="WCN77" s="332"/>
      <c r="WCO77" s="332"/>
      <c r="WCP77" s="332"/>
      <c r="WCQ77" s="332"/>
      <c r="WCR77" s="332"/>
      <c r="WCS77" s="332"/>
      <c r="WCT77" s="332"/>
      <c r="WCU77" s="332"/>
      <c r="WCV77" s="332"/>
      <c r="WCW77" s="331"/>
      <c r="WCX77" s="332"/>
      <c r="WCY77" s="332"/>
      <c r="WCZ77" s="332"/>
      <c r="WDA77" s="332"/>
      <c r="WDB77" s="332"/>
      <c r="WDC77" s="332"/>
      <c r="WDD77" s="332"/>
      <c r="WDE77" s="332"/>
      <c r="WDF77" s="332"/>
      <c r="WDG77" s="332"/>
      <c r="WDH77" s="332"/>
      <c r="WDI77" s="332"/>
      <c r="WDJ77" s="332"/>
      <c r="WDK77" s="332"/>
      <c r="WDL77" s="332"/>
      <c r="WDM77" s="331"/>
      <c r="WDN77" s="332"/>
      <c r="WDO77" s="332"/>
      <c r="WDP77" s="332"/>
      <c r="WDQ77" s="332"/>
      <c r="WDR77" s="332"/>
      <c r="WDS77" s="332"/>
      <c r="WDT77" s="332"/>
      <c r="WDU77" s="332"/>
      <c r="WDV77" s="332"/>
      <c r="WDW77" s="332"/>
      <c r="WDX77" s="332"/>
      <c r="WDY77" s="332"/>
      <c r="WDZ77" s="332"/>
      <c r="WEA77" s="332"/>
      <c r="WEB77" s="332"/>
      <c r="WEC77" s="331"/>
      <c r="WED77" s="332"/>
      <c r="WEE77" s="332"/>
      <c r="WEF77" s="332"/>
      <c r="WEG77" s="332"/>
      <c r="WEH77" s="332"/>
      <c r="WEI77" s="332"/>
      <c r="WEJ77" s="332"/>
      <c r="WEK77" s="332"/>
      <c r="WEL77" s="332"/>
      <c r="WEM77" s="332"/>
      <c r="WEN77" s="332"/>
      <c r="WEO77" s="332"/>
      <c r="WEP77" s="332"/>
      <c r="WEQ77" s="332"/>
      <c r="WER77" s="332"/>
      <c r="WES77" s="331"/>
      <c r="WET77" s="332"/>
      <c r="WEU77" s="332"/>
      <c r="WEV77" s="332"/>
      <c r="WEW77" s="332"/>
      <c r="WEX77" s="332"/>
      <c r="WEY77" s="332"/>
      <c r="WEZ77" s="332"/>
      <c r="WFA77" s="332"/>
      <c r="WFB77" s="332"/>
      <c r="WFC77" s="332"/>
      <c r="WFD77" s="332"/>
      <c r="WFE77" s="332"/>
      <c r="WFF77" s="332"/>
      <c r="WFG77" s="332"/>
      <c r="WFH77" s="332"/>
      <c r="WFI77" s="331"/>
      <c r="WFJ77" s="332"/>
      <c r="WFK77" s="332"/>
      <c r="WFL77" s="332"/>
      <c r="WFM77" s="332"/>
      <c r="WFN77" s="332"/>
      <c r="WFO77" s="332"/>
      <c r="WFP77" s="332"/>
      <c r="WFQ77" s="332"/>
      <c r="WFR77" s="332"/>
      <c r="WFS77" s="332"/>
      <c r="WFT77" s="332"/>
      <c r="WFU77" s="332"/>
      <c r="WFV77" s="332"/>
      <c r="WFW77" s="332"/>
      <c r="WFX77" s="332"/>
      <c r="WFY77" s="331"/>
      <c r="WFZ77" s="332"/>
      <c r="WGA77" s="332"/>
      <c r="WGB77" s="332"/>
      <c r="WGC77" s="332"/>
      <c r="WGD77" s="332"/>
      <c r="WGE77" s="332"/>
      <c r="WGF77" s="332"/>
      <c r="WGG77" s="332"/>
      <c r="WGH77" s="332"/>
      <c r="WGI77" s="332"/>
      <c r="WGJ77" s="332"/>
      <c r="WGK77" s="332"/>
      <c r="WGL77" s="332"/>
      <c r="WGM77" s="332"/>
      <c r="WGN77" s="332"/>
      <c r="WGO77" s="331"/>
      <c r="WGP77" s="332"/>
      <c r="WGQ77" s="332"/>
      <c r="WGR77" s="332"/>
      <c r="WGS77" s="332"/>
      <c r="WGT77" s="332"/>
      <c r="WGU77" s="332"/>
      <c r="WGV77" s="332"/>
      <c r="WGW77" s="332"/>
      <c r="WGX77" s="332"/>
      <c r="WGY77" s="332"/>
      <c r="WGZ77" s="332"/>
      <c r="WHA77" s="332"/>
      <c r="WHB77" s="332"/>
      <c r="WHC77" s="332"/>
      <c r="WHD77" s="332"/>
      <c r="WHE77" s="331"/>
      <c r="WHF77" s="332"/>
      <c r="WHG77" s="332"/>
      <c r="WHH77" s="332"/>
      <c r="WHI77" s="332"/>
      <c r="WHJ77" s="332"/>
      <c r="WHK77" s="332"/>
      <c r="WHL77" s="332"/>
      <c r="WHM77" s="332"/>
      <c r="WHN77" s="332"/>
      <c r="WHO77" s="332"/>
      <c r="WHP77" s="332"/>
      <c r="WHQ77" s="332"/>
      <c r="WHR77" s="332"/>
      <c r="WHS77" s="332"/>
      <c r="WHT77" s="332"/>
      <c r="WHU77" s="331"/>
      <c r="WHV77" s="332"/>
      <c r="WHW77" s="332"/>
      <c r="WHX77" s="332"/>
      <c r="WHY77" s="332"/>
      <c r="WHZ77" s="332"/>
      <c r="WIA77" s="332"/>
      <c r="WIB77" s="332"/>
      <c r="WIC77" s="332"/>
      <c r="WID77" s="332"/>
      <c r="WIE77" s="332"/>
      <c r="WIF77" s="332"/>
      <c r="WIG77" s="332"/>
      <c r="WIH77" s="332"/>
      <c r="WII77" s="332"/>
      <c r="WIJ77" s="332"/>
      <c r="WIK77" s="331"/>
      <c r="WIL77" s="332"/>
      <c r="WIM77" s="332"/>
      <c r="WIN77" s="332"/>
      <c r="WIO77" s="332"/>
      <c r="WIP77" s="332"/>
      <c r="WIQ77" s="332"/>
      <c r="WIR77" s="332"/>
      <c r="WIS77" s="332"/>
      <c r="WIT77" s="332"/>
      <c r="WIU77" s="332"/>
      <c r="WIV77" s="332"/>
      <c r="WIW77" s="332"/>
      <c r="WIX77" s="332"/>
      <c r="WIY77" s="332"/>
      <c r="WIZ77" s="332"/>
      <c r="WJA77" s="331"/>
      <c r="WJB77" s="332"/>
      <c r="WJC77" s="332"/>
      <c r="WJD77" s="332"/>
      <c r="WJE77" s="332"/>
      <c r="WJF77" s="332"/>
      <c r="WJG77" s="332"/>
      <c r="WJH77" s="332"/>
      <c r="WJI77" s="332"/>
      <c r="WJJ77" s="332"/>
      <c r="WJK77" s="332"/>
      <c r="WJL77" s="332"/>
      <c r="WJM77" s="332"/>
      <c r="WJN77" s="332"/>
      <c r="WJO77" s="332"/>
      <c r="WJP77" s="332"/>
      <c r="WJQ77" s="331"/>
      <c r="WJR77" s="332"/>
      <c r="WJS77" s="332"/>
      <c r="WJT77" s="332"/>
      <c r="WJU77" s="332"/>
      <c r="WJV77" s="332"/>
      <c r="WJW77" s="332"/>
      <c r="WJX77" s="332"/>
      <c r="WJY77" s="332"/>
      <c r="WJZ77" s="332"/>
      <c r="WKA77" s="332"/>
      <c r="WKB77" s="332"/>
      <c r="WKC77" s="332"/>
      <c r="WKD77" s="332"/>
      <c r="WKE77" s="332"/>
      <c r="WKF77" s="332"/>
      <c r="WKG77" s="331"/>
      <c r="WKH77" s="332"/>
      <c r="WKI77" s="332"/>
      <c r="WKJ77" s="332"/>
      <c r="WKK77" s="332"/>
      <c r="WKL77" s="332"/>
      <c r="WKM77" s="332"/>
      <c r="WKN77" s="332"/>
      <c r="WKO77" s="332"/>
      <c r="WKP77" s="332"/>
      <c r="WKQ77" s="332"/>
      <c r="WKR77" s="332"/>
      <c r="WKS77" s="332"/>
      <c r="WKT77" s="332"/>
      <c r="WKU77" s="332"/>
      <c r="WKV77" s="332"/>
      <c r="WKW77" s="331"/>
      <c r="WKX77" s="332"/>
      <c r="WKY77" s="332"/>
      <c r="WKZ77" s="332"/>
      <c r="WLA77" s="332"/>
      <c r="WLB77" s="332"/>
      <c r="WLC77" s="332"/>
      <c r="WLD77" s="332"/>
      <c r="WLE77" s="332"/>
      <c r="WLF77" s="332"/>
      <c r="WLG77" s="332"/>
      <c r="WLH77" s="332"/>
      <c r="WLI77" s="332"/>
      <c r="WLJ77" s="332"/>
      <c r="WLK77" s="332"/>
      <c r="WLL77" s="332"/>
      <c r="WLM77" s="331"/>
      <c r="WLN77" s="332"/>
      <c r="WLO77" s="332"/>
      <c r="WLP77" s="332"/>
      <c r="WLQ77" s="332"/>
      <c r="WLR77" s="332"/>
      <c r="WLS77" s="332"/>
      <c r="WLT77" s="332"/>
      <c r="WLU77" s="332"/>
      <c r="WLV77" s="332"/>
      <c r="WLW77" s="332"/>
      <c r="WLX77" s="332"/>
      <c r="WLY77" s="332"/>
      <c r="WLZ77" s="332"/>
      <c r="WMA77" s="332"/>
      <c r="WMB77" s="332"/>
      <c r="WMC77" s="331"/>
      <c r="WMD77" s="332"/>
      <c r="WME77" s="332"/>
      <c r="WMF77" s="332"/>
      <c r="WMG77" s="332"/>
      <c r="WMH77" s="332"/>
      <c r="WMI77" s="332"/>
      <c r="WMJ77" s="332"/>
      <c r="WMK77" s="332"/>
      <c r="WML77" s="332"/>
      <c r="WMM77" s="332"/>
      <c r="WMN77" s="332"/>
      <c r="WMO77" s="332"/>
      <c r="WMP77" s="332"/>
      <c r="WMQ77" s="332"/>
      <c r="WMR77" s="332"/>
      <c r="WMS77" s="331"/>
      <c r="WMT77" s="332"/>
      <c r="WMU77" s="332"/>
      <c r="WMV77" s="332"/>
      <c r="WMW77" s="332"/>
      <c r="WMX77" s="332"/>
      <c r="WMY77" s="332"/>
      <c r="WMZ77" s="332"/>
      <c r="WNA77" s="332"/>
      <c r="WNB77" s="332"/>
      <c r="WNC77" s="332"/>
      <c r="WND77" s="332"/>
      <c r="WNE77" s="332"/>
      <c r="WNF77" s="332"/>
      <c r="WNG77" s="332"/>
      <c r="WNH77" s="332"/>
      <c r="WNI77" s="331"/>
      <c r="WNJ77" s="332"/>
      <c r="WNK77" s="332"/>
      <c r="WNL77" s="332"/>
      <c r="WNM77" s="332"/>
      <c r="WNN77" s="332"/>
      <c r="WNO77" s="332"/>
      <c r="WNP77" s="332"/>
      <c r="WNQ77" s="332"/>
      <c r="WNR77" s="332"/>
      <c r="WNS77" s="332"/>
      <c r="WNT77" s="332"/>
      <c r="WNU77" s="332"/>
      <c r="WNV77" s="332"/>
      <c r="WNW77" s="332"/>
      <c r="WNX77" s="332"/>
      <c r="WNY77" s="331"/>
      <c r="WNZ77" s="332"/>
      <c r="WOA77" s="332"/>
      <c r="WOB77" s="332"/>
      <c r="WOC77" s="332"/>
      <c r="WOD77" s="332"/>
      <c r="WOE77" s="332"/>
      <c r="WOF77" s="332"/>
      <c r="WOG77" s="332"/>
      <c r="WOH77" s="332"/>
      <c r="WOI77" s="332"/>
      <c r="WOJ77" s="332"/>
      <c r="WOK77" s="332"/>
      <c r="WOL77" s="332"/>
      <c r="WOM77" s="332"/>
      <c r="WON77" s="332"/>
      <c r="WOO77" s="331"/>
      <c r="WOP77" s="332"/>
      <c r="WOQ77" s="332"/>
      <c r="WOR77" s="332"/>
      <c r="WOS77" s="332"/>
      <c r="WOT77" s="332"/>
      <c r="WOU77" s="332"/>
      <c r="WOV77" s="332"/>
      <c r="WOW77" s="332"/>
      <c r="WOX77" s="332"/>
      <c r="WOY77" s="332"/>
      <c r="WOZ77" s="332"/>
      <c r="WPA77" s="332"/>
      <c r="WPB77" s="332"/>
      <c r="WPC77" s="332"/>
      <c r="WPD77" s="332"/>
      <c r="WPE77" s="331"/>
      <c r="WPF77" s="332"/>
      <c r="WPG77" s="332"/>
      <c r="WPH77" s="332"/>
      <c r="WPI77" s="332"/>
      <c r="WPJ77" s="332"/>
      <c r="WPK77" s="332"/>
      <c r="WPL77" s="332"/>
      <c r="WPM77" s="332"/>
      <c r="WPN77" s="332"/>
      <c r="WPO77" s="332"/>
      <c r="WPP77" s="332"/>
      <c r="WPQ77" s="332"/>
      <c r="WPR77" s="332"/>
      <c r="WPS77" s="332"/>
      <c r="WPT77" s="332"/>
      <c r="WPU77" s="331"/>
      <c r="WPV77" s="332"/>
      <c r="WPW77" s="332"/>
      <c r="WPX77" s="332"/>
      <c r="WPY77" s="332"/>
      <c r="WPZ77" s="332"/>
      <c r="WQA77" s="332"/>
      <c r="WQB77" s="332"/>
      <c r="WQC77" s="332"/>
      <c r="WQD77" s="332"/>
      <c r="WQE77" s="332"/>
      <c r="WQF77" s="332"/>
      <c r="WQG77" s="332"/>
      <c r="WQH77" s="332"/>
      <c r="WQI77" s="332"/>
      <c r="WQJ77" s="332"/>
      <c r="WQK77" s="331"/>
      <c r="WQL77" s="332"/>
      <c r="WQM77" s="332"/>
      <c r="WQN77" s="332"/>
      <c r="WQO77" s="332"/>
      <c r="WQP77" s="332"/>
      <c r="WQQ77" s="332"/>
      <c r="WQR77" s="332"/>
      <c r="WQS77" s="332"/>
      <c r="WQT77" s="332"/>
      <c r="WQU77" s="332"/>
      <c r="WQV77" s="332"/>
      <c r="WQW77" s="332"/>
      <c r="WQX77" s="332"/>
      <c r="WQY77" s="332"/>
      <c r="WQZ77" s="332"/>
      <c r="WRA77" s="331"/>
      <c r="WRB77" s="332"/>
      <c r="WRC77" s="332"/>
      <c r="WRD77" s="332"/>
      <c r="WRE77" s="332"/>
      <c r="WRF77" s="332"/>
      <c r="WRG77" s="332"/>
      <c r="WRH77" s="332"/>
      <c r="WRI77" s="332"/>
      <c r="WRJ77" s="332"/>
      <c r="WRK77" s="332"/>
      <c r="WRL77" s="332"/>
      <c r="WRM77" s="332"/>
      <c r="WRN77" s="332"/>
      <c r="WRO77" s="332"/>
      <c r="WRP77" s="332"/>
      <c r="WRQ77" s="331"/>
      <c r="WRR77" s="332"/>
      <c r="WRS77" s="332"/>
      <c r="WRT77" s="332"/>
      <c r="WRU77" s="332"/>
      <c r="WRV77" s="332"/>
      <c r="WRW77" s="332"/>
      <c r="WRX77" s="332"/>
      <c r="WRY77" s="332"/>
      <c r="WRZ77" s="332"/>
      <c r="WSA77" s="332"/>
      <c r="WSB77" s="332"/>
      <c r="WSC77" s="332"/>
      <c r="WSD77" s="332"/>
      <c r="WSE77" s="332"/>
      <c r="WSF77" s="332"/>
      <c r="WSG77" s="331"/>
      <c r="WSH77" s="332"/>
      <c r="WSI77" s="332"/>
      <c r="WSJ77" s="332"/>
      <c r="WSK77" s="332"/>
      <c r="WSL77" s="332"/>
      <c r="WSM77" s="332"/>
      <c r="WSN77" s="332"/>
      <c r="WSO77" s="332"/>
      <c r="WSP77" s="332"/>
      <c r="WSQ77" s="332"/>
      <c r="WSR77" s="332"/>
      <c r="WSS77" s="332"/>
      <c r="WST77" s="332"/>
      <c r="WSU77" s="332"/>
      <c r="WSV77" s="332"/>
      <c r="WSW77" s="331"/>
      <c r="WSX77" s="332"/>
      <c r="WSY77" s="332"/>
      <c r="WSZ77" s="332"/>
      <c r="WTA77" s="332"/>
      <c r="WTB77" s="332"/>
      <c r="WTC77" s="332"/>
      <c r="WTD77" s="332"/>
      <c r="WTE77" s="332"/>
      <c r="WTF77" s="332"/>
      <c r="WTG77" s="332"/>
      <c r="WTH77" s="332"/>
      <c r="WTI77" s="332"/>
      <c r="WTJ77" s="332"/>
      <c r="WTK77" s="332"/>
      <c r="WTL77" s="332"/>
      <c r="WTM77" s="331"/>
      <c r="WTN77" s="332"/>
      <c r="WTO77" s="332"/>
      <c r="WTP77" s="332"/>
      <c r="WTQ77" s="332"/>
      <c r="WTR77" s="332"/>
      <c r="WTS77" s="332"/>
      <c r="WTT77" s="332"/>
      <c r="WTU77" s="332"/>
      <c r="WTV77" s="332"/>
      <c r="WTW77" s="332"/>
      <c r="WTX77" s="332"/>
      <c r="WTY77" s="332"/>
      <c r="WTZ77" s="332"/>
      <c r="WUA77" s="332"/>
      <c r="WUB77" s="332"/>
      <c r="WUC77" s="331"/>
      <c r="WUD77" s="332"/>
      <c r="WUE77" s="332"/>
      <c r="WUF77" s="332"/>
      <c r="WUG77" s="332"/>
      <c r="WUH77" s="332"/>
      <c r="WUI77" s="332"/>
      <c r="WUJ77" s="332"/>
      <c r="WUK77" s="332"/>
      <c r="WUL77" s="332"/>
      <c r="WUM77" s="332"/>
      <c r="WUN77" s="332"/>
      <c r="WUO77" s="332"/>
      <c r="WUP77" s="332"/>
      <c r="WUQ77" s="332"/>
      <c r="WUR77" s="332"/>
      <c r="WUS77" s="331"/>
      <c r="WUT77" s="332"/>
      <c r="WUU77" s="332"/>
      <c r="WUV77" s="332"/>
      <c r="WUW77" s="332"/>
      <c r="WUX77" s="332"/>
      <c r="WUY77" s="332"/>
      <c r="WUZ77" s="332"/>
      <c r="WVA77" s="332"/>
      <c r="WVB77" s="332"/>
      <c r="WVC77" s="332"/>
      <c r="WVD77" s="332"/>
      <c r="WVE77" s="332"/>
      <c r="WVF77" s="332"/>
      <c r="WVG77" s="332"/>
      <c r="WVH77" s="332"/>
      <c r="WVI77" s="331"/>
      <c r="WVJ77" s="332"/>
      <c r="WVK77" s="332"/>
      <c r="WVL77" s="332"/>
      <c r="WVM77" s="332"/>
      <c r="WVN77" s="332"/>
      <c r="WVO77" s="332"/>
      <c r="WVP77" s="332"/>
      <c r="WVQ77" s="332"/>
      <c r="WVR77" s="332"/>
      <c r="WVS77" s="332"/>
      <c r="WVT77" s="332"/>
      <c r="WVU77" s="332"/>
      <c r="WVV77" s="332"/>
      <c r="WVW77" s="332"/>
      <c r="WVX77" s="332"/>
      <c r="WVY77" s="331"/>
      <c r="WVZ77" s="332"/>
      <c r="WWA77" s="332"/>
      <c r="WWB77" s="332"/>
      <c r="WWC77" s="332"/>
      <c r="WWD77" s="332"/>
      <c r="WWE77" s="332"/>
      <c r="WWF77" s="332"/>
      <c r="WWG77" s="332"/>
      <c r="WWH77" s="332"/>
      <c r="WWI77" s="332"/>
      <c r="WWJ77" s="332"/>
      <c r="WWK77" s="332"/>
      <c r="WWL77" s="332"/>
      <c r="WWM77" s="332"/>
      <c r="WWN77" s="332"/>
      <c r="WWO77" s="331"/>
      <c r="WWP77" s="332"/>
      <c r="WWQ77" s="332"/>
      <c r="WWR77" s="332"/>
      <c r="WWS77" s="332"/>
      <c r="WWT77" s="332"/>
      <c r="WWU77" s="332"/>
      <c r="WWV77" s="332"/>
      <c r="WWW77" s="332"/>
      <c r="WWX77" s="332"/>
      <c r="WWY77" s="332"/>
      <c r="WWZ77" s="332"/>
      <c r="WXA77" s="332"/>
      <c r="WXB77" s="332"/>
      <c r="WXC77" s="332"/>
      <c r="WXD77" s="332"/>
      <c r="WXE77" s="331"/>
      <c r="WXF77" s="332"/>
      <c r="WXG77" s="332"/>
      <c r="WXH77" s="332"/>
      <c r="WXI77" s="332"/>
      <c r="WXJ77" s="332"/>
      <c r="WXK77" s="332"/>
      <c r="WXL77" s="332"/>
      <c r="WXM77" s="332"/>
      <c r="WXN77" s="332"/>
      <c r="WXO77" s="332"/>
      <c r="WXP77" s="332"/>
      <c r="WXQ77" s="332"/>
      <c r="WXR77" s="332"/>
      <c r="WXS77" s="332"/>
      <c r="WXT77" s="332"/>
      <c r="WXU77" s="331"/>
      <c r="WXV77" s="332"/>
      <c r="WXW77" s="332"/>
      <c r="WXX77" s="332"/>
      <c r="WXY77" s="332"/>
      <c r="WXZ77" s="332"/>
      <c r="WYA77" s="332"/>
      <c r="WYB77" s="332"/>
      <c r="WYC77" s="332"/>
      <c r="WYD77" s="332"/>
      <c r="WYE77" s="332"/>
      <c r="WYF77" s="332"/>
      <c r="WYG77" s="332"/>
      <c r="WYH77" s="332"/>
      <c r="WYI77" s="332"/>
      <c r="WYJ77" s="332"/>
      <c r="WYK77" s="331"/>
      <c r="WYL77" s="332"/>
      <c r="WYM77" s="332"/>
      <c r="WYN77" s="332"/>
      <c r="WYO77" s="332"/>
      <c r="WYP77" s="332"/>
      <c r="WYQ77" s="332"/>
      <c r="WYR77" s="332"/>
      <c r="WYS77" s="332"/>
      <c r="WYT77" s="332"/>
      <c r="WYU77" s="332"/>
      <c r="WYV77" s="332"/>
      <c r="WYW77" s="332"/>
      <c r="WYX77" s="332"/>
      <c r="WYY77" s="332"/>
      <c r="WYZ77" s="332"/>
      <c r="WZA77" s="331"/>
      <c r="WZB77" s="332"/>
      <c r="WZC77" s="332"/>
      <c r="WZD77" s="332"/>
      <c r="WZE77" s="332"/>
      <c r="WZF77" s="332"/>
      <c r="WZG77" s="332"/>
      <c r="WZH77" s="332"/>
      <c r="WZI77" s="332"/>
      <c r="WZJ77" s="332"/>
      <c r="WZK77" s="332"/>
      <c r="WZL77" s="332"/>
      <c r="WZM77" s="332"/>
      <c r="WZN77" s="332"/>
      <c r="WZO77" s="332"/>
      <c r="WZP77" s="332"/>
      <c r="WZQ77" s="331"/>
      <c r="WZR77" s="332"/>
      <c r="WZS77" s="332"/>
      <c r="WZT77" s="332"/>
      <c r="WZU77" s="332"/>
      <c r="WZV77" s="332"/>
      <c r="WZW77" s="332"/>
      <c r="WZX77" s="332"/>
      <c r="WZY77" s="332"/>
      <c r="WZZ77" s="332"/>
      <c r="XAA77" s="332"/>
      <c r="XAB77" s="332"/>
      <c r="XAC77" s="332"/>
      <c r="XAD77" s="332"/>
      <c r="XAE77" s="332"/>
      <c r="XAF77" s="332"/>
      <c r="XAG77" s="331"/>
      <c r="XAH77" s="332"/>
      <c r="XAI77" s="332"/>
      <c r="XAJ77" s="332"/>
      <c r="XAK77" s="332"/>
      <c r="XAL77" s="332"/>
      <c r="XAM77" s="332"/>
      <c r="XAN77" s="332"/>
      <c r="XAO77" s="332"/>
      <c r="XAP77" s="332"/>
      <c r="XAQ77" s="332"/>
      <c r="XAR77" s="332"/>
      <c r="XAS77" s="332"/>
      <c r="XAT77" s="332"/>
      <c r="XAU77" s="332"/>
      <c r="XAV77" s="332"/>
      <c r="XAW77" s="331"/>
      <c r="XAX77" s="332"/>
      <c r="XAY77" s="332"/>
      <c r="XAZ77" s="332"/>
      <c r="XBA77" s="332"/>
      <c r="XBB77" s="332"/>
      <c r="XBC77" s="332"/>
      <c r="XBD77" s="332"/>
      <c r="XBE77" s="332"/>
      <c r="XBF77" s="332"/>
      <c r="XBG77" s="332"/>
      <c r="XBH77" s="332"/>
      <c r="XBI77" s="332"/>
      <c r="XBJ77" s="332"/>
      <c r="XBK77" s="332"/>
      <c r="XBL77" s="332"/>
      <c r="XBM77" s="331"/>
      <c r="XBN77" s="332"/>
      <c r="XBO77" s="332"/>
      <c r="XBP77" s="332"/>
      <c r="XBQ77" s="332"/>
      <c r="XBR77" s="332"/>
      <c r="XBS77" s="332"/>
      <c r="XBT77" s="332"/>
      <c r="XBU77" s="332"/>
      <c r="XBV77" s="332"/>
      <c r="XBW77" s="332"/>
      <c r="XBX77" s="332"/>
      <c r="XBY77" s="332"/>
      <c r="XBZ77" s="332"/>
      <c r="XCA77" s="332"/>
      <c r="XCB77" s="332"/>
      <c r="XCC77" s="331"/>
      <c r="XCD77" s="332"/>
      <c r="XCE77" s="332"/>
      <c r="XCF77" s="332"/>
      <c r="XCG77" s="332"/>
      <c r="XCH77" s="332"/>
      <c r="XCI77" s="332"/>
      <c r="XCJ77" s="332"/>
      <c r="XCK77" s="332"/>
      <c r="XCL77" s="332"/>
      <c r="XCM77" s="332"/>
      <c r="XCN77" s="332"/>
      <c r="XCO77" s="332"/>
      <c r="XCP77" s="332"/>
      <c r="XCQ77" s="332"/>
      <c r="XCR77" s="332"/>
      <c r="XCS77" s="331"/>
      <c r="XCT77" s="332"/>
      <c r="XCU77" s="332"/>
      <c r="XCV77" s="332"/>
      <c r="XCW77" s="332"/>
      <c r="XCX77" s="332"/>
      <c r="XCY77" s="332"/>
      <c r="XCZ77" s="332"/>
      <c r="XDA77" s="332"/>
      <c r="XDB77" s="332"/>
      <c r="XDC77" s="332"/>
      <c r="XDD77" s="332"/>
      <c r="XDE77" s="332"/>
      <c r="XDF77" s="332"/>
      <c r="XDG77" s="332"/>
      <c r="XDH77" s="332"/>
      <c r="XDI77" s="331"/>
      <c r="XDJ77" s="332"/>
      <c r="XDK77" s="332"/>
      <c r="XDL77" s="332"/>
      <c r="XDM77" s="332"/>
      <c r="XDN77" s="332"/>
      <c r="XDO77" s="332"/>
      <c r="XDP77" s="332"/>
      <c r="XDQ77" s="332"/>
      <c r="XDR77" s="332"/>
      <c r="XDS77" s="332"/>
      <c r="XDT77" s="332"/>
      <c r="XDU77" s="332"/>
      <c r="XDV77" s="332"/>
      <c r="XDW77" s="332"/>
      <c r="XDX77" s="332"/>
      <c r="XDY77" s="331"/>
      <c r="XDZ77" s="332"/>
      <c r="XEA77" s="332"/>
      <c r="XEB77" s="332"/>
      <c r="XEC77" s="332"/>
      <c r="XED77" s="332"/>
      <c r="XEE77" s="332"/>
      <c r="XEF77" s="332"/>
      <c r="XEG77" s="332"/>
      <c r="XEH77" s="332"/>
      <c r="XEI77" s="332"/>
      <c r="XEJ77" s="332"/>
      <c r="XEK77" s="332"/>
      <c r="XEL77" s="332"/>
      <c r="XEM77" s="332"/>
      <c r="XEN77" s="332"/>
      <c r="XEO77" s="331"/>
      <c r="XEP77" s="332"/>
      <c r="XEQ77" s="332"/>
      <c r="XER77" s="332"/>
      <c r="XES77" s="332"/>
      <c r="XET77" s="332"/>
      <c r="XEU77" s="332"/>
      <c r="XEV77" s="332"/>
      <c r="XEW77" s="332"/>
      <c r="XEX77" s="332"/>
      <c r="XEY77" s="332"/>
      <c r="XEZ77" s="332"/>
      <c r="XFA77" s="332"/>
      <c r="XFB77" s="332"/>
      <c r="XFC77" s="332"/>
      <c r="XFD77" s="332"/>
    </row>
    <row r="78" spans="1:16384" x14ac:dyDescent="0.2">
      <c r="A78" s="331" t="str">
        <f t="shared" ref="A78:A80" si="10">A2</f>
        <v>CASE NO. 2014-00372 - GAS OPERATIONS - RESPONSE TO PSC 2-89 (SLIPPAGE FACTOR 97.728%)</v>
      </c>
      <c r="B78" s="332"/>
      <c r="C78" s="332"/>
      <c r="D78" s="332"/>
      <c r="E78" s="332"/>
      <c r="F78" s="332"/>
      <c r="G78" s="332"/>
      <c r="H78" s="332"/>
      <c r="I78" s="332"/>
      <c r="J78" s="332"/>
      <c r="K78" s="332"/>
      <c r="L78" s="332"/>
      <c r="M78" s="332"/>
      <c r="N78" s="332"/>
      <c r="O78" s="332"/>
      <c r="P78" s="332"/>
      <c r="Q78" s="331"/>
      <c r="R78" s="332"/>
      <c r="S78" s="332"/>
      <c r="T78" s="332"/>
      <c r="U78" s="332"/>
      <c r="V78" s="332"/>
      <c r="W78" s="332"/>
      <c r="X78" s="332"/>
      <c r="Y78" s="332"/>
      <c r="Z78" s="332"/>
      <c r="AA78" s="332"/>
      <c r="AB78" s="332"/>
      <c r="AC78" s="332"/>
      <c r="AD78" s="332"/>
      <c r="AE78" s="332"/>
      <c r="AF78" s="332"/>
      <c r="AG78" s="331"/>
      <c r="AH78" s="332"/>
      <c r="AI78" s="332"/>
      <c r="AJ78" s="332"/>
      <c r="AK78" s="332"/>
      <c r="AL78" s="332"/>
      <c r="AM78" s="332"/>
      <c r="AN78" s="332"/>
      <c r="AO78" s="332"/>
      <c r="AP78" s="332"/>
      <c r="AQ78" s="332"/>
      <c r="AR78" s="332"/>
      <c r="AS78" s="332"/>
      <c r="AT78" s="332"/>
      <c r="AU78" s="332"/>
      <c r="AV78" s="332"/>
      <c r="AW78" s="331"/>
      <c r="AX78" s="332"/>
      <c r="AY78" s="332"/>
      <c r="AZ78" s="332"/>
      <c r="BA78" s="332"/>
      <c r="BB78" s="332"/>
      <c r="BC78" s="332"/>
      <c r="BD78" s="332"/>
      <c r="BE78" s="332"/>
      <c r="BF78" s="332"/>
      <c r="BG78" s="332"/>
      <c r="BH78" s="332"/>
      <c r="BI78" s="332"/>
      <c r="BJ78" s="332"/>
      <c r="BK78" s="332"/>
      <c r="BL78" s="332"/>
      <c r="BM78" s="331"/>
      <c r="BN78" s="332"/>
      <c r="BO78" s="332"/>
      <c r="BP78" s="332"/>
      <c r="BQ78" s="332"/>
      <c r="BR78" s="332"/>
      <c r="BS78" s="332"/>
      <c r="BT78" s="332"/>
      <c r="BU78" s="332"/>
      <c r="BV78" s="332"/>
      <c r="BW78" s="332"/>
      <c r="BX78" s="332"/>
      <c r="BY78" s="332"/>
      <c r="BZ78" s="332"/>
      <c r="CA78" s="332"/>
      <c r="CB78" s="332"/>
      <c r="CC78" s="331"/>
      <c r="CD78" s="332"/>
      <c r="CE78" s="332"/>
      <c r="CF78" s="332"/>
      <c r="CG78" s="332"/>
      <c r="CH78" s="332"/>
      <c r="CI78" s="332"/>
      <c r="CJ78" s="332"/>
      <c r="CK78" s="332"/>
      <c r="CL78" s="332"/>
      <c r="CM78" s="332"/>
      <c r="CN78" s="332"/>
      <c r="CO78" s="332"/>
      <c r="CP78" s="332"/>
      <c r="CQ78" s="332"/>
      <c r="CR78" s="332"/>
      <c r="CS78" s="331"/>
      <c r="CT78" s="332"/>
      <c r="CU78" s="332"/>
      <c r="CV78" s="332"/>
      <c r="CW78" s="332"/>
      <c r="CX78" s="332"/>
      <c r="CY78" s="332"/>
      <c r="CZ78" s="332"/>
      <c r="DA78" s="332"/>
      <c r="DB78" s="332"/>
      <c r="DC78" s="332"/>
      <c r="DD78" s="332"/>
      <c r="DE78" s="332"/>
      <c r="DF78" s="332"/>
      <c r="DG78" s="332"/>
      <c r="DH78" s="332"/>
      <c r="DI78" s="331"/>
      <c r="DJ78" s="332"/>
      <c r="DK78" s="332"/>
      <c r="DL78" s="332"/>
      <c r="DM78" s="332"/>
      <c r="DN78" s="332"/>
      <c r="DO78" s="332"/>
      <c r="DP78" s="332"/>
      <c r="DQ78" s="332"/>
      <c r="DR78" s="332"/>
      <c r="DS78" s="332"/>
      <c r="DT78" s="332"/>
      <c r="DU78" s="332"/>
      <c r="DV78" s="332"/>
      <c r="DW78" s="332"/>
      <c r="DX78" s="332"/>
      <c r="DY78" s="331"/>
      <c r="DZ78" s="332"/>
      <c r="EA78" s="332"/>
      <c r="EB78" s="332"/>
      <c r="EC78" s="332"/>
      <c r="ED78" s="332"/>
      <c r="EE78" s="332"/>
      <c r="EF78" s="332"/>
      <c r="EG78" s="332"/>
      <c r="EH78" s="332"/>
      <c r="EI78" s="332"/>
      <c r="EJ78" s="332"/>
      <c r="EK78" s="332"/>
      <c r="EL78" s="332"/>
      <c r="EM78" s="332"/>
      <c r="EN78" s="332"/>
      <c r="EO78" s="331"/>
      <c r="EP78" s="332"/>
      <c r="EQ78" s="332"/>
      <c r="ER78" s="332"/>
      <c r="ES78" s="332"/>
      <c r="ET78" s="332"/>
      <c r="EU78" s="332"/>
      <c r="EV78" s="332"/>
      <c r="EW78" s="332"/>
      <c r="EX78" s="332"/>
      <c r="EY78" s="332"/>
      <c r="EZ78" s="332"/>
      <c r="FA78" s="332"/>
      <c r="FB78" s="332"/>
      <c r="FC78" s="332"/>
      <c r="FD78" s="332"/>
      <c r="FE78" s="331"/>
      <c r="FF78" s="332"/>
      <c r="FG78" s="332"/>
      <c r="FH78" s="332"/>
      <c r="FI78" s="332"/>
      <c r="FJ78" s="332"/>
      <c r="FK78" s="332"/>
      <c r="FL78" s="332"/>
      <c r="FM78" s="332"/>
      <c r="FN78" s="332"/>
      <c r="FO78" s="332"/>
      <c r="FP78" s="332"/>
      <c r="FQ78" s="332"/>
      <c r="FR78" s="332"/>
      <c r="FS78" s="332"/>
      <c r="FT78" s="332"/>
      <c r="FU78" s="331"/>
      <c r="FV78" s="332"/>
      <c r="FW78" s="332"/>
      <c r="FX78" s="332"/>
      <c r="FY78" s="332"/>
      <c r="FZ78" s="332"/>
      <c r="GA78" s="332"/>
      <c r="GB78" s="332"/>
      <c r="GC78" s="332"/>
      <c r="GD78" s="332"/>
      <c r="GE78" s="332"/>
      <c r="GF78" s="332"/>
      <c r="GG78" s="332"/>
      <c r="GH78" s="332"/>
      <c r="GI78" s="332"/>
      <c r="GJ78" s="332"/>
      <c r="GK78" s="331"/>
      <c r="GL78" s="332"/>
      <c r="GM78" s="332"/>
      <c r="GN78" s="332"/>
      <c r="GO78" s="332"/>
      <c r="GP78" s="332"/>
      <c r="GQ78" s="332"/>
      <c r="GR78" s="332"/>
      <c r="GS78" s="332"/>
      <c r="GT78" s="332"/>
      <c r="GU78" s="332"/>
      <c r="GV78" s="332"/>
      <c r="GW78" s="332"/>
      <c r="GX78" s="332"/>
      <c r="GY78" s="332"/>
      <c r="GZ78" s="332"/>
      <c r="HA78" s="331"/>
      <c r="HB78" s="332"/>
      <c r="HC78" s="332"/>
      <c r="HD78" s="332"/>
      <c r="HE78" s="332"/>
      <c r="HF78" s="332"/>
      <c r="HG78" s="332"/>
      <c r="HH78" s="332"/>
      <c r="HI78" s="332"/>
      <c r="HJ78" s="332"/>
      <c r="HK78" s="332"/>
      <c r="HL78" s="332"/>
      <c r="HM78" s="332"/>
      <c r="HN78" s="332"/>
      <c r="HO78" s="332"/>
      <c r="HP78" s="332"/>
      <c r="HQ78" s="331"/>
      <c r="HR78" s="332"/>
      <c r="HS78" s="332"/>
      <c r="HT78" s="332"/>
      <c r="HU78" s="332"/>
      <c r="HV78" s="332"/>
      <c r="HW78" s="332"/>
      <c r="HX78" s="332"/>
      <c r="HY78" s="332"/>
      <c r="HZ78" s="332"/>
      <c r="IA78" s="332"/>
      <c r="IB78" s="332"/>
      <c r="IC78" s="332"/>
      <c r="ID78" s="332"/>
      <c r="IE78" s="332"/>
      <c r="IF78" s="332"/>
      <c r="IG78" s="331"/>
      <c r="IH78" s="332"/>
      <c r="II78" s="332"/>
      <c r="IJ78" s="332"/>
      <c r="IK78" s="332"/>
      <c r="IL78" s="332"/>
      <c r="IM78" s="332"/>
      <c r="IN78" s="332"/>
      <c r="IO78" s="332"/>
      <c r="IP78" s="332"/>
      <c r="IQ78" s="332"/>
      <c r="IR78" s="332"/>
      <c r="IS78" s="332"/>
      <c r="IT78" s="332"/>
      <c r="IU78" s="332"/>
      <c r="IV78" s="332"/>
      <c r="IW78" s="331"/>
      <c r="IX78" s="332"/>
      <c r="IY78" s="332"/>
      <c r="IZ78" s="332"/>
      <c r="JA78" s="332"/>
      <c r="JB78" s="332"/>
      <c r="JC78" s="332"/>
      <c r="JD78" s="332"/>
      <c r="JE78" s="332"/>
      <c r="JF78" s="332"/>
      <c r="JG78" s="332"/>
      <c r="JH78" s="332"/>
      <c r="JI78" s="332"/>
      <c r="JJ78" s="332"/>
      <c r="JK78" s="332"/>
      <c r="JL78" s="332"/>
      <c r="JM78" s="331"/>
      <c r="JN78" s="332"/>
      <c r="JO78" s="332"/>
      <c r="JP78" s="332"/>
      <c r="JQ78" s="332"/>
      <c r="JR78" s="332"/>
      <c r="JS78" s="332"/>
      <c r="JT78" s="332"/>
      <c r="JU78" s="332"/>
      <c r="JV78" s="332"/>
      <c r="JW78" s="332"/>
      <c r="JX78" s="332"/>
      <c r="JY78" s="332"/>
      <c r="JZ78" s="332"/>
      <c r="KA78" s="332"/>
      <c r="KB78" s="332"/>
      <c r="KC78" s="331"/>
      <c r="KD78" s="332"/>
      <c r="KE78" s="332"/>
      <c r="KF78" s="332"/>
      <c r="KG78" s="332"/>
      <c r="KH78" s="332"/>
      <c r="KI78" s="332"/>
      <c r="KJ78" s="332"/>
      <c r="KK78" s="332"/>
      <c r="KL78" s="332"/>
      <c r="KM78" s="332"/>
      <c r="KN78" s="332"/>
      <c r="KO78" s="332"/>
      <c r="KP78" s="332"/>
      <c r="KQ78" s="332"/>
      <c r="KR78" s="332"/>
      <c r="KS78" s="331"/>
      <c r="KT78" s="332"/>
      <c r="KU78" s="332"/>
      <c r="KV78" s="332"/>
      <c r="KW78" s="332"/>
      <c r="KX78" s="332"/>
      <c r="KY78" s="332"/>
      <c r="KZ78" s="332"/>
      <c r="LA78" s="332"/>
      <c r="LB78" s="332"/>
      <c r="LC78" s="332"/>
      <c r="LD78" s="332"/>
      <c r="LE78" s="332"/>
      <c r="LF78" s="332"/>
      <c r="LG78" s="332"/>
      <c r="LH78" s="332"/>
      <c r="LI78" s="331"/>
      <c r="LJ78" s="332"/>
      <c r="LK78" s="332"/>
      <c r="LL78" s="332"/>
      <c r="LM78" s="332"/>
      <c r="LN78" s="332"/>
      <c r="LO78" s="332"/>
      <c r="LP78" s="332"/>
      <c r="LQ78" s="332"/>
      <c r="LR78" s="332"/>
      <c r="LS78" s="332"/>
      <c r="LT78" s="332"/>
      <c r="LU78" s="332"/>
      <c r="LV78" s="332"/>
      <c r="LW78" s="332"/>
      <c r="LX78" s="332"/>
      <c r="LY78" s="331"/>
      <c r="LZ78" s="332"/>
      <c r="MA78" s="332"/>
      <c r="MB78" s="332"/>
      <c r="MC78" s="332"/>
      <c r="MD78" s="332"/>
      <c r="ME78" s="332"/>
      <c r="MF78" s="332"/>
      <c r="MG78" s="332"/>
      <c r="MH78" s="332"/>
      <c r="MI78" s="332"/>
      <c r="MJ78" s="332"/>
      <c r="MK78" s="332"/>
      <c r="ML78" s="332"/>
      <c r="MM78" s="332"/>
      <c r="MN78" s="332"/>
      <c r="MO78" s="331"/>
      <c r="MP78" s="332"/>
      <c r="MQ78" s="332"/>
      <c r="MR78" s="332"/>
      <c r="MS78" s="332"/>
      <c r="MT78" s="332"/>
      <c r="MU78" s="332"/>
      <c r="MV78" s="332"/>
      <c r="MW78" s="332"/>
      <c r="MX78" s="332"/>
      <c r="MY78" s="332"/>
      <c r="MZ78" s="332"/>
      <c r="NA78" s="332"/>
      <c r="NB78" s="332"/>
      <c r="NC78" s="332"/>
      <c r="ND78" s="332"/>
      <c r="NE78" s="331"/>
      <c r="NF78" s="332"/>
      <c r="NG78" s="332"/>
      <c r="NH78" s="332"/>
      <c r="NI78" s="332"/>
      <c r="NJ78" s="332"/>
      <c r="NK78" s="332"/>
      <c r="NL78" s="332"/>
      <c r="NM78" s="332"/>
      <c r="NN78" s="332"/>
      <c r="NO78" s="332"/>
      <c r="NP78" s="332"/>
      <c r="NQ78" s="332"/>
      <c r="NR78" s="332"/>
      <c r="NS78" s="332"/>
      <c r="NT78" s="332"/>
      <c r="NU78" s="331"/>
      <c r="NV78" s="332"/>
      <c r="NW78" s="332"/>
      <c r="NX78" s="332"/>
      <c r="NY78" s="332"/>
      <c r="NZ78" s="332"/>
      <c r="OA78" s="332"/>
      <c r="OB78" s="332"/>
      <c r="OC78" s="332"/>
      <c r="OD78" s="332"/>
      <c r="OE78" s="332"/>
      <c r="OF78" s="332"/>
      <c r="OG78" s="332"/>
      <c r="OH78" s="332"/>
      <c r="OI78" s="332"/>
      <c r="OJ78" s="332"/>
      <c r="OK78" s="331"/>
      <c r="OL78" s="332"/>
      <c r="OM78" s="332"/>
      <c r="ON78" s="332"/>
      <c r="OO78" s="332"/>
      <c r="OP78" s="332"/>
      <c r="OQ78" s="332"/>
      <c r="OR78" s="332"/>
      <c r="OS78" s="332"/>
      <c r="OT78" s="332"/>
      <c r="OU78" s="332"/>
      <c r="OV78" s="332"/>
      <c r="OW78" s="332"/>
      <c r="OX78" s="332"/>
      <c r="OY78" s="332"/>
      <c r="OZ78" s="332"/>
      <c r="PA78" s="331"/>
      <c r="PB78" s="332"/>
      <c r="PC78" s="332"/>
      <c r="PD78" s="332"/>
      <c r="PE78" s="332"/>
      <c r="PF78" s="332"/>
      <c r="PG78" s="332"/>
      <c r="PH78" s="332"/>
      <c r="PI78" s="332"/>
      <c r="PJ78" s="332"/>
      <c r="PK78" s="332"/>
      <c r="PL78" s="332"/>
      <c r="PM78" s="332"/>
      <c r="PN78" s="332"/>
      <c r="PO78" s="332"/>
      <c r="PP78" s="332"/>
      <c r="PQ78" s="331"/>
      <c r="PR78" s="332"/>
      <c r="PS78" s="332"/>
      <c r="PT78" s="332"/>
      <c r="PU78" s="332"/>
      <c r="PV78" s="332"/>
      <c r="PW78" s="332"/>
      <c r="PX78" s="332"/>
      <c r="PY78" s="332"/>
      <c r="PZ78" s="332"/>
      <c r="QA78" s="332"/>
      <c r="QB78" s="332"/>
      <c r="QC78" s="332"/>
      <c r="QD78" s="332"/>
      <c r="QE78" s="332"/>
      <c r="QF78" s="332"/>
      <c r="QG78" s="331"/>
      <c r="QH78" s="332"/>
      <c r="QI78" s="332"/>
      <c r="QJ78" s="332"/>
      <c r="QK78" s="332"/>
      <c r="QL78" s="332"/>
      <c r="QM78" s="332"/>
      <c r="QN78" s="332"/>
      <c r="QO78" s="332"/>
      <c r="QP78" s="332"/>
      <c r="QQ78" s="332"/>
      <c r="QR78" s="332"/>
      <c r="QS78" s="332"/>
      <c r="QT78" s="332"/>
      <c r="QU78" s="332"/>
      <c r="QV78" s="332"/>
      <c r="QW78" s="331"/>
      <c r="QX78" s="332"/>
      <c r="QY78" s="332"/>
      <c r="QZ78" s="332"/>
      <c r="RA78" s="332"/>
      <c r="RB78" s="332"/>
      <c r="RC78" s="332"/>
      <c r="RD78" s="332"/>
      <c r="RE78" s="332"/>
      <c r="RF78" s="332"/>
      <c r="RG78" s="332"/>
      <c r="RH78" s="332"/>
      <c r="RI78" s="332"/>
      <c r="RJ78" s="332"/>
      <c r="RK78" s="332"/>
      <c r="RL78" s="332"/>
      <c r="RM78" s="331"/>
      <c r="RN78" s="332"/>
      <c r="RO78" s="332"/>
      <c r="RP78" s="332"/>
      <c r="RQ78" s="332"/>
      <c r="RR78" s="332"/>
      <c r="RS78" s="332"/>
      <c r="RT78" s="332"/>
      <c r="RU78" s="332"/>
      <c r="RV78" s="332"/>
      <c r="RW78" s="332"/>
      <c r="RX78" s="332"/>
      <c r="RY78" s="332"/>
      <c r="RZ78" s="332"/>
      <c r="SA78" s="332"/>
      <c r="SB78" s="332"/>
      <c r="SC78" s="331"/>
      <c r="SD78" s="332"/>
      <c r="SE78" s="332"/>
      <c r="SF78" s="332"/>
      <c r="SG78" s="332"/>
      <c r="SH78" s="332"/>
      <c r="SI78" s="332"/>
      <c r="SJ78" s="332"/>
      <c r="SK78" s="332"/>
      <c r="SL78" s="332"/>
      <c r="SM78" s="332"/>
      <c r="SN78" s="332"/>
      <c r="SO78" s="332"/>
      <c r="SP78" s="332"/>
      <c r="SQ78" s="332"/>
      <c r="SR78" s="332"/>
      <c r="SS78" s="331"/>
      <c r="ST78" s="332"/>
      <c r="SU78" s="332"/>
      <c r="SV78" s="332"/>
      <c r="SW78" s="332"/>
      <c r="SX78" s="332"/>
      <c r="SY78" s="332"/>
      <c r="SZ78" s="332"/>
      <c r="TA78" s="332"/>
      <c r="TB78" s="332"/>
      <c r="TC78" s="332"/>
      <c r="TD78" s="332"/>
      <c r="TE78" s="332"/>
      <c r="TF78" s="332"/>
      <c r="TG78" s="332"/>
      <c r="TH78" s="332"/>
      <c r="TI78" s="331"/>
      <c r="TJ78" s="332"/>
      <c r="TK78" s="332"/>
      <c r="TL78" s="332"/>
      <c r="TM78" s="332"/>
      <c r="TN78" s="332"/>
      <c r="TO78" s="332"/>
      <c r="TP78" s="332"/>
      <c r="TQ78" s="332"/>
      <c r="TR78" s="332"/>
      <c r="TS78" s="332"/>
      <c r="TT78" s="332"/>
      <c r="TU78" s="332"/>
      <c r="TV78" s="332"/>
      <c r="TW78" s="332"/>
      <c r="TX78" s="332"/>
      <c r="TY78" s="331"/>
      <c r="TZ78" s="332"/>
      <c r="UA78" s="332"/>
      <c r="UB78" s="332"/>
      <c r="UC78" s="332"/>
      <c r="UD78" s="332"/>
      <c r="UE78" s="332"/>
      <c r="UF78" s="332"/>
      <c r="UG78" s="332"/>
      <c r="UH78" s="332"/>
      <c r="UI78" s="332"/>
      <c r="UJ78" s="332"/>
      <c r="UK78" s="332"/>
      <c r="UL78" s="332"/>
      <c r="UM78" s="332"/>
      <c r="UN78" s="332"/>
      <c r="UO78" s="331"/>
      <c r="UP78" s="332"/>
      <c r="UQ78" s="332"/>
      <c r="UR78" s="332"/>
      <c r="US78" s="332"/>
      <c r="UT78" s="332"/>
      <c r="UU78" s="332"/>
      <c r="UV78" s="332"/>
      <c r="UW78" s="332"/>
      <c r="UX78" s="332"/>
      <c r="UY78" s="332"/>
      <c r="UZ78" s="332"/>
      <c r="VA78" s="332"/>
      <c r="VB78" s="332"/>
      <c r="VC78" s="332"/>
      <c r="VD78" s="332"/>
      <c r="VE78" s="331"/>
      <c r="VF78" s="332"/>
      <c r="VG78" s="332"/>
      <c r="VH78" s="332"/>
      <c r="VI78" s="332"/>
      <c r="VJ78" s="332"/>
      <c r="VK78" s="332"/>
      <c r="VL78" s="332"/>
      <c r="VM78" s="332"/>
      <c r="VN78" s="332"/>
      <c r="VO78" s="332"/>
      <c r="VP78" s="332"/>
      <c r="VQ78" s="332"/>
      <c r="VR78" s="332"/>
      <c r="VS78" s="332"/>
      <c r="VT78" s="332"/>
      <c r="VU78" s="331"/>
      <c r="VV78" s="332"/>
      <c r="VW78" s="332"/>
      <c r="VX78" s="332"/>
      <c r="VY78" s="332"/>
      <c r="VZ78" s="332"/>
      <c r="WA78" s="332"/>
      <c r="WB78" s="332"/>
      <c r="WC78" s="332"/>
      <c r="WD78" s="332"/>
      <c r="WE78" s="332"/>
      <c r="WF78" s="332"/>
      <c r="WG78" s="332"/>
      <c r="WH78" s="332"/>
      <c r="WI78" s="332"/>
      <c r="WJ78" s="332"/>
      <c r="WK78" s="331"/>
      <c r="WL78" s="332"/>
      <c r="WM78" s="332"/>
      <c r="WN78" s="332"/>
      <c r="WO78" s="332"/>
      <c r="WP78" s="332"/>
      <c r="WQ78" s="332"/>
      <c r="WR78" s="332"/>
      <c r="WS78" s="332"/>
      <c r="WT78" s="332"/>
      <c r="WU78" s="332"/>
      <c r="WV78" s="332"/>
      <c r="WW78" s="332"/>
      <c r="WX78" s="332"/>
      <c r="WY78" s="332"/>
      <c r="WZ78" s="332"/>
      <c r="XA78" s="331"/>
      <c r="XB78" s="332"/>
      <c r="XC78" s="332"/>
      <c r="XD78" s="332"/>
      <c r="XE78" s="332"/>
      <c r="XF78" s="332"/>
      <c r="XG78" s="332"/>
      <c r="XH78" s="332"/>
      <c r="XI78" s="332"/>
      <c r="XJ78" s="332"/>
      <c r="XK78" s="332"/>
      <c r="XL78" s="332"/>
      <c r="XM78" s="332"/>
      <c r="XN78" s="332"/>
      <c r="XO78" s="332"/>
      <c r="XP78" s="332"/>
      <c r="XQ78" s="331"/>
      <c r="XR78" s="332"/>
      <c r="XS78" s="332"/>
      <c r="XT78" s="332"/>
      <c r="XU78" s="332"/>
      <c r="XV78" s="332"/>
      <c r="XW78" s="332"/>
      <c r="XX78" s="332"/>
      <c r="XY78" s="332"/>
      <c r="XZ78" s="332"/>
      <c r="YA78" s="332"/>
      <c r="YB78" s="332"/>
      <c r="YC78" s="332"/>
      <c r="YD78" s="332"/>
      <c r="YE78" s="332"/>
      <c r="YF78" s="332"/>
      <c r="YG78" s="331"/>
      <c r="YH78" s="332"/>
      <c r="YI78" s="332"/>
      <c r="YJ78" s="332"/>
      <c r="YK78" s="332"/>
      <c r="YL78" s="332"/>
      <c r="YM78" s="332"/>
      <c r="YN78" s="332"/>
      <c r="YO78" s="332"/>
      <c r="YP78" s="332"/>
      <c r="YQ78" s="332"/>
      <c r="YR78" s="332"/>
      <c r="YS78" s="332"/>
      <c r="YT78" s="332"/>
      <c r="YU78" s="332"/>
      <c r="YV78" s="332"/>
      <c r="YW78" s="331"/>
      <c r="YX78" s="332"/>
      <c r="YY78" s="332"/>
      <c r="YZ78" s="332"/>
      <c r="ZA78" s="332"/>
      <c r="ZB78" s="332"/>
      <c r="ZC78" s="332"/>
      <c r="ZD78" s="332"/>
      <c r="ZE78" s="332"/>
      <c r="ZF78" s="332"/>
      <c r="ZG78" s="332"/>
      <c r="ZH78" s="332"/>
      <c r="ZI78" s="332"/>
      <c r="ZJ78" s="332"/>
      <c r="ZK78" s="332"/>
      <c r="ZL78" s="332"/>
      <c r="ZM78" s="331"/>
      <c r="ZN78" s="332"/>
      <c r="ZO78" s="332"/>
      <c r="ZP78" s="332"/>
      <c r="ZQ78" s="332"/>
      <c r="ZR78" s="332"/>
      <c r="ZS78" s="332"/>
      <c r="ZT78" s="332"/>
      <c r="ZU78" s="332"/>
      <c r="ZV78" s="332"/>
      <c r="ZW78" s="332"/>
      <c r="ZX78" s="332"/>
      <c r="ZY78" s="332"/>
      <c r="ZZ78" s="332"/>
      <c r="AAA78" s="332"/>
      <c r="AAB78" s="332"/>
      <c r="AAC78" s="331"/>
      <c r="AAD78" s="332"/>
      <c r="AAE78" s="332"/>
      <c r="AAF78" s="332"/>
      <c r="AAG78" s="332"/>
      <c r="AAH78" s="332"/>
      <c r="AAI78" s="332"/>
      <c r="AAJ78" s="332"/>
      <c r="AAK78" s="332"/>
      <c r="AAL78" s="332"/>
      <c r="AAM78" s="332"/>
      <c r="AAN78" s="332"/>
      <c r="AAO78" s="332"/>
      <c r="AAP78" s="332"/>
      <c r="AAQ78" s="332"/>
      <c r="AAR78" s="332"/>
      <c r="AAS78" s="331"/>
      <c r="AAT78" s="332"/>
      <c r="AAU78" s="332"/>
      <c r="AAV78" s="332"/>
      <c r="AAW78" s="332"/>
      <c r="AAX78" s="332"/>
      <c r="AAY78" s="332"/>
      <c r="AAZ78" s="332"/>
      <c r="ABA78" s="332"/>
      <c r="ABB78" s="332"/>
      <c r="ABC78" s="332"/>
      <c r="ABD78" s="332"/>
      <c r="ABE78" s="332"/>
      <c r="ABF78" s="332"/>
      <c r="ABG78" s="332"/>
      <c r="ABH78" s="332"/>
      <c r="ABI78" s="331"/>
      <c r="ABJ78" s="332"/>
      <c r="ABK78" s="332"/>
      <c r="ABL78" s="332"/>
      <c r="ABM78" s="332"/>
      <c r="ABN78" s="332"/>
      <c r="ABO78" s="332"/>
      <c r="ABP78" s="332"/>
      <c r="ABQ78" s="332"/>
      <c r="ABR78" s="332"/>
      <c r="ABS78" s="332"/>
      <c r="ABT78" s="332"/>
      <c r="ABU78" s="332"/>
      <c r="ABV78" s="332"/>
      <c r="ABW78" s="332"/>
      <c r="ABX78" s="332"/>
      <c r="ABY78" s="331"/>
      <c r="ABZ78" s="332"/>
      <c r="ACA78" s="332"/>
      <c r="ACB78" s="332"/>
      <c r="ACC78" s="332"/>
      <c r="ACD78" s="332"/>
      <c r="ACE78" s="332"/>
      <c r="ACF78" s="332"/>
      <c r="ACG78" s="332"/>
      <c r="ACH78" s="332"/>
      <c r="ACI78" s="332"/>
      <c r="ACJ78" s="332"/>
      <c r="ACK78" s="332"/>
      <c r="ACL78" s="332"/>
      <c r="ACM78" s="332"/>
      <c r="ACN78" s="332"/>
      <c r="ACO78" s="331"/>
      <c r="ACP78" s="332"/>
      <c r="ACQ78" s="332"/>
      <c r="ACR78" s="332"/>
      <c r="ACS78" s="332"/>
      <c r="ACT78" s="332"/>
      <c r="ACU78" s="332"/>
      <c r="ACV78" s="332"/>
      <c r="ACW78" s="332"/>
      <c r="ACX78" s="332"/>
      <c r="ACY78" s="332"/>
      <c r="ACZ78" s="332"/>
      <c r="ADA78" s="332"/>
      <c r="ADB78" s="332"/>
      <c r="ADC78" s="332"/>
      <c r="ADD78" s="332"/>
      <c r="ADE78" s="331"/>
      <c r="ADF78" s="332"/>
      <c r="ADG78" s="332"/>
      <c r="ADH78" s="332"/>
      <c r="ADI78" s="332"/>
      <c r="ADJ78" s="332"/>
      <c r="ADK78" s="332"/>
      <c r="ADL78" s="332"/>
      <c r="ADM78" s="332"/>
      <c r="ADN78" s="332"/>
      <c r="ADO78" s="332"/>
      <c r="ADP78" s="332"/>
      <c r="ADQ78" s="332"/>
      <c r="ADR78" s="332"/>
      <c r="ADS78" s="332"/>
      <c r="ADT78" s="332"/>
      <c r="ADU78" s="331"/>
      <c r="ADV78" s="332"/>
      <c r="ADW78" s="332"/>
      <c r="ADX78" s="332"/>
      <c r="ADY78" s="332"/>
      <c r="ADZ78" s="332"/>
      <c r="AEA78" s="332"/>
      <c r="AEB78" s="332"/>
      <c r="AEC78" s="332"/>
      <c r="AED78" s="332"/>
      <c r="AEE78" s="332"/>
      <c r="AEF78" s="332"/>
      <c r="AEG78" s="332"/>
      <c r="AEH78" s="332"/>
      <c r="AEI78" s="332"/>
      <c r="AEJ78" s="332"/>
      <c r="AEK78" s="331"/>
      <c r="AEL78" s="332"/>
      <c r="AEM78" s="332"/>
      <c r="AEN78" s="332"/>
      <c r="AEO78" s="332"/>
      <c r="AEP78" s="332"/>
      <c r="AEQ78" s="332"/>
      <c r="AER78" s="332"/>
      <c r="AES78" s="332"/>
      <c r="AET78" s="332"/>
      <c r="AEU78" s="332"/>
      <c r="AEV78" s="332"/>
      <c r="AEW78" s="332"/>
      <c r="AEX78" s="332"/>
      <c r="AEY78" s="332"/>
      <c r="AEZ78" s="332"/>
      <c r="AFA78" s="331"/>
      <c r="AFB78" s="332"/>
      <c r="AFC78" s="332"/>
      <c r="AFD78" s="332"/>
      <c r="AFE78" s="332"/>
      <c r="AFF78" s="332"/>
      <c r="AFG78" s="332"/>
      <c r="AFH78" s="332"/>
      <c r="AFI78" s="332"/>
      <c r="AFJ78" s="332"/>
      <c r="AFK78" s="332"/>
      <c r="AFL78" s="332"/>
      <c r="AFM78" s="332"/>
      <c r="AFN78" s="332"/>
      <c r="AFO78" s="332"/>
      <c r="AFP78" s="332"/>
      <c r="AFQ78" s="331"/>
      <c r="AFR78" s="332"/>
      <c r="AFS78" s="332"/>
      <c r="AFT78" s="332"/>
      <c r="AFU78" s="332"/>
      <c r="AFV78" s="332"/>
      <c r="AFW78" s="332"/>
      <c r="AFX78" s="332"/>
      <c r="AFY78" s="332"/>
      <c r="AFZ78" s="332"/>
      <c r="AGA78" s="332"/>
      <c r="AGB78" s="332"/>
      <c r="AGC78" s="332"/>
      <c r="AGD78" s="332"/>
      <c r="AGE78" s="332"/>
      <c r="AGF78" s="332"/>
      <c r="AGG78" s="331"/>
      <c r="AGH78" s="332"/>
      <c r="AGI78" s="332"/>
      <c r="AGJ78" s="332"/>
      <c r="AGK78" s="332"/>
      <c r="AGL78" s="332"/>
      <c r="AGM78" s="332"/>
      <c r="AGN78" s="332"/>
      <c r="AGO78" s="332"/>
      <c r="AGP78" s="332"/>
      <c r="AGQ78" s="332"/>
      <c r="AGR78" s="332"/>
      <c r="AGS78" s="332"/>
      <c r="AGT78" s="332"/>
      <c r="AGU78" s="332"/>
      <c r="AGV78" s="332"/>
      <c r="AGW78" s="331"/>
      <c r="AGX78" s="332"/>
      <c r="AGY78" s="332"/>
      <c r="AGZ78" s="332"/>
      <c r="AHA78" s="332"/>
      <c r="AHB78" s="332"/>
      <c r="AHC78" s="332"/>
      <c r="AHD78" s="332"/>
      <c r="AHE78" s="332"/>
      <c r="AHF78" s="332"/>
      <c r="AHG78" s="332"/>
      <c r="AHH78" s="332"/>
      <c r="AHI78" s="332"/>
      <c r="AHJ78" s="332"/>
      <c r="AHK78" s="332"/>
      <c r="AHL78" s="332"/>
      <c r="AHM78" s="331"/>
      <c r="AHN78" s="332"/>
      <c r="AHO78" s="332"/>
      <c r="AHP78" s="332"/>
      <c r="AHQ78" s="332"/>
      <c r="AHR78" s="332"/>
      <c r="AHS78" s="332"/>
      <c r="AHT78" s="332"/>
      <c r="AHU78" s="332"/>
      <c r="AHV78" s="332"/>
      <c r="AHW78" s="332"/>
      <c r="AHX78" s="332"/>
      <c r="AHY78" s="332"/>
      <c r="AHZ78" s="332"/>
      <c r="AIA78" s="332"/>
      <c r="AIB78" s="332"/>
      <c r="AIC78" s="331"/>
      <c r="AID78" s="332"/>
      <c r="AIE78" s="332"/>
      <c r="AIF78" s="332"/>
      <c r="AIG78" s="332"/>
      <c r="AIH78" s="332"/>
      <c r="AII78" s="332"/>
      <c r="AIJ78" s="332"/>
      <c r="AIK78" s="332"/>
      <c r="AIL78" s="332"/>
      <c r="AIM78" s="332"/>
      <c r="AIN78" s="332"/>
      <c r="AIO78" s="332"/>
      <c r="AIP78" s="332"/>
      <c r="AIQ78" s="332"/>
      <c r="AIR78" s="332"/>
      <c r="AIS78" s="331"/>
      <c r="AIT78" s="332"/>
      <c r="AIU78" s="332"/>
      <c r="AIV78" s="332"/>
      <c r="AIW78" s="332"/>
      <c r="AIX78" s="332"/>
      <c r="AIY78" s="332"/>
      <c r="AIZ78" s="332"/>
      <c r="AJA78" s="332"/>
      <c r="AJB78" s="332"/>
      <c r="AJC78" s="332"/>
      <c r="AJD78" s="332"/>
      <c r="AJE78" s="332"/>
      <c r="AJF78" s="332"/>
      <c r="AJG78" s="332"/>
      <c r="AJH78" s="332"/>
      <c r="AJI78" s="331"/>
      <c r="AJJ78" s="332"/>
      <c r="AJK78" s="332"/>
      <c r="AJL78" s="332"/>
      <c r="AJM78" s="332"/>
      <c r="AJN78" s="332"/>
      <c r="AJO78" s="332"/>
      <c r="AJP78" s="332"/>
      <c r="AJQ78" s="332"/>
      <c r="AJR78" s="332"/>
      <c r="AJS78" s="332"/>
      <c r="AJT78" s="332"/>
      <c r="AJU78" s="332"/>
      <c r="AJV78" s="332"/>
      <c r="AJW78" s="332"/>
      <c r="AJX78" s="332"/>
      <c r="AJY78" s="331"/>
      <c r="AJZ78" s="332"/>
      <c r="AKA78" s="332"/>
      <c r="AKB78" s="332"/>
      <c r="AKC78" s="332"/>
      <c r="AKD78" s="332"/>
      <c r="AKE78" s="332"/>
      <c r="AKF78" s="332"/>
      <c r="AKG78" s="332"/>
      <c r="AKH78" s="332"/>
      <c r="AKI78" s="332"/>
      <c r="AKJ78" s="332"/>
      <c r="AKK78" s="332"/>
      <c r="AKL78" s="332"/>
      <c r="AKM78" s="332"/>
      <c r="AKN78" s="332"/>
      <c r="AKO78" s="331"/>
      <c r="AKP78" s="332"/>
      <c r="AKQ78" s="332"/>
      <c r="AKR78" s="332"/>
      <c r="AKS78" s="332"/>
      <c r="AKT78" s="332"/>
      <c r="AKU78" s="332"/>
      <c r="AKV78" s="332"/>
      <c r="AKW78" s="332"/>
      <c r="AKX78" s="332"/>
      <c r="AKY78" s="332"/>
      <c r="AKZ78" s="332"/>
      <c r="ALA78" s="332"/>
      <c r="ALB78" s="332"/>
      <c r="ALC78" s="332"/>
      <c r="ALD78" s="332"/>
      <c r="ALE78" s="331"/>
      <c r="ALF78" s="332"/>
      <c r="ALG78" s="332"/>
      <c r="ALH78" s="332"/>
      <c r="ALI78" s="332"/>
      <c r="ALJ78" s="332"/>
      <c r="ALK78" s="332"/>
      <c r="ALL78" s="332"/>
      <c r="ALM78" s="332"/>
      <c r="ALN78" s="332"/>
      <c r="ALO78" s="332"/>
      <c r="ALP78" s="332"/>
      <c r="ALQ78" s="332"/>
      <c r="ALR78" s="332"/>
      <c r="ALS78" s="332"/>
      <c r="ALT78" s="332"/>
      <c r="ALU78" s="331"/>
      <c r="ALV78" s="332"/>
      <c r="ALW78" s="332"/>
      <c r="ALX78" s="332"/>
      <c r="ALY78" s="332"/>
      <c r="ALZ78" s="332"/>
      <c r="AMA78" s="332"/>
      <c r="AMB78" s="332"/>
      <c r="AMC78" s="332"/>
      <c r="AMD78" s="332"/>
      <c r="AME78" s="332"/>
      <c r="AMF78" s="332"/>
      <c r="AMG78" s="332"/>
      <c r="AMH78" s="332"/>
      <c r="AMI78" s="332"/>
      <c r="AMJ78" s="332"/>
      <c r="AMK78" s="331"/>
      <c r="AML78" s="332"/>
      <c r="AMM78" s="332"/>
      <c r="AMN78" s="332"/>
      <c r="AMO78" s="332"/>
      <c r="AMP78" s="332"/>
      <c r="AMQ78" s="332"/>
      <c r="AMR78" s="332"/>
      <c r="AMS78" s="332"/>
      <c r="AMT78" s="332"/>
      <c r="AMU78" s="332"/>
      <c r="AMV78" s="332"/>
      <c r="AMW78" s="332"/>
      <c r="AMX78" s="332"/>
      <c r="AMY78" s="332"/>
      <c r="AMZ78" s="332"/>
      <c r="ANA78" s="331"/>
      <c r="ANB78" s="332"/>
      <c r="ANC78" s="332"/>
      <c r="AND78" s="332"/>
      <c r="ANE78" s="332"/>
      <c r="ANF78" s="332"/>
      <c r="ANG78" s="332"/>
      <c r="ANH78" s="332"/>
      <c r="ANI78" s="332"/>
      <c r="ANJ78" s="332"/>
      <c r="ANK78" s="332"/>
      <c r="ANL78" s="332"/>
      <c r="ANM78" s="332"/>
      <c r="ANN78" s="332"/>
      <c r="ANO78" s="332"/>
      <c r="ANP78" s="332"/>
      <c r="ANQ78" s="331"/>
      <c r="ANR78" s="332"/>
      <c r="ANS78" s="332"/>
      <c r="ANT78" s="332"/>
      <c r="ANU78" s="332"/>
      <c r="ANV78" s="332"/>
      <c r="ANW78" s="332"/>
      <c r="ANX78" s="332"/>
      <c r="ANY78" s="332"/>
      <c r="ANZ78" s="332"/>
      <c r="AOA78" s="332"/>
      <c r="AOB78" s="332"/>
      <c r="AOC78" s="332"/>
      <c r="AOD78" s="332"/>
      <c r="AOE78" s="332"/>
      <c r="AOF78" s="332"/>
      <c r="AOG78" s="331"/>
      <c r="AOH78" s="332"/>
      <c r="AOI78" s="332"/>
      <c r="AOJ78" s="332"/>
      <c r="AOK78" s="332"/>
      <c r="AOL78" s="332"/>
      <c r="AOM78" s="332"/>
      <c r="AON78" s="332"/>
      <c r="AOO78" s="332"/>
      <c r="AOP78" s="332"/>
      <c r="AOQ78" s="332"/>
      <c r="AOR78" s="332"/>
      <c r="AOS78" s="332"/>
      <c r="AOT78" s="332"/>
      <c r="AOU78" s="332"/>
      <c r="AOV78" s="332"/>
      <c r="AOW78" s="331"/>
      <c r="AOX78" s="332"/>
      <c r="AOY78" s="332"/>
      <c r="AOZ78" s="332"/>
      <c r="APA78" s="332"/>
      <c r="APB78" s="332"/>
      <c r="APC78" s="332"/>
      <c r="APD78" s="332"/>
      <c r="APE78" s="332"/>
      <c r="APF78" s="332"/>
      <c r="APG78" s="332"/>
      <c r="APH78" s="332"/>
      <c r="API78" s="332"/>
      <c r="APJ78" s="332"/>
      <c r="APK78" s="332"/>
      <c r="APL78" s="332"/>
      <c r="APM78" s="331"/>
      <c r="APN78" s="332"/>
      <c r="APO78" s="332"/>
      <c r="APP78" s="332"/>
      <c r="APQ78" s="332"/>
      <c r="APR78" s="332"/>
      <c r="APS78" s="332"/>
      <c r="APT78" s="332"/>
      <c r="APU78" s="332"/>
      <c r="APV78" s="332"/>
      <c r="APW78" s="332"/>
      <c r="APX78" s="332"/>
      <c r="APY78" s="332"/>
      <c r="APZ78" s="332"/>
      <c r="AQA78" s="332"/>
      <c r="AQB78" s="332"/>
      <c r="AQC78" s="331"/>
      <c r="AQD78" s="332"/>
      <c r="AQE78" s="332"/>
      <c r="AQF78" s="332"/>
      <c r="AQG78" s="332"/>
      <c r="AQH78" s="332"/>
      <c r="AQI78" s="332"/>
      <c r="AQJ78" s="332"/>
      <c r="AQK78" s="332"/>
      <c r="AQL78" s="332"/>
      <c r="AQM78" s="332"/>
      <c r="AQN78" s="332"/>
      <c r="AQO78" s="332"/>
      <c r="AQP78" s="332"/>
      <c r="AQQ78" s="332"/>
      <c r="AQR78" s="332"/>
      <c r="AQS78" s="331"/>
      <c r="AQT78" s="332"/>
      <c r="AQU78" s="332"/>
      <c r="AQV78" s="332"/>
      <c r="AQW78" s="332"/>
      <c r="AQX78" s="332"/>
      <c r="AQY78" s="332"/>
      <c r="AQZ78" s="332"/>
      <c r="ARA78" s="332"/>
      <c r="ARB78" s="332"/>
      <c r="ARC78" s="332"/>
      <c r="ARD78" s="332"/>
      <c r="ARE78" s="332"/>
      <c r="ARF78" s="332"/>
      <c r="ARG78" s="332"/>
      <c r="ARH78" s="332"/>
      <c r="ARI78" s="331"/>
      <c r="ARJ78" s="332"/>
      <c r="ARK78" s="332"/>
      <c r="ARL78" s="332"/>
      <c r="ARM78" s="332"/>
      <c r="ARN78" s="332"/>
      <c r="ARO78" s="332"/>
      <c r="ARP78" s="332"/>
      <c r="ARQ78" s="332"/>
      <c r="ARR78" s="332"/>
      <c r="ARS78" s="332"/>
      <c r="ART78" s="332"/>
      <c r="ARU78" s="332"/>
      <c r="ARV78" s="332"/>
      <c r="ARW78" s="332"/>
      <c r="ARX78" s="332"/>
      <c r="ARY78" s="331"/>
      <c r="ARZ78" s="332"/>
      <c r="ASA78" s="332"/>
      <c r="ASB78" s="332"/>
      <c r="ASC78" s="332"/>
      <c r="ASD78" s="332"/>
      <c r="ASE78" s="332"/>
      <c r="ASF78" s="332"/>
      <c r="ASG78" s="332"/>
      <c r="ASH78" s="332"/>
      <c r="ASI78" s="332"/>
      <c r="ASJ78" s="332"/>
      <c r="ASK78" s="332"/>
      <c r="ASL78" s="332"/>
      <c r="ASM78" s="332"/>
      <c r="ASN78" s="332"/>
      <c r="ASO78" s="331"/>
      <c r="ASP78" s="332"/>
      <c r="ASQ78" s="332"/>
      <c r="ASR78" s="332"/>
      <c r="ASS78" s="332"/>
      <c r="AST78" s="332"/>
      <c r="ASU78" s="332"/>
      <c r="ASV78" s="332"/>
      <c r="ASW78" s="332"/>
      <c r="ASX78" s="332"/>
      <c r="ASY78" s="332"/>
      <c r="ASZ78" s="332"/>
      <c r="ATA78" s="332"/>
      <c r="ATB78" s="332"/>
      <c r="ATC78" s="332"/>
      <c r="ATD78" s="332"/>
      <c r="ATE78" s="331"/>
      <c r="ATF78" s="332"/>
      <c r="ATG78" s="332"/>
      <c r="ATH78" s="332"/>
      <c r="ATI78" s="332"/>
      <c r="ATJ78" s="332"/>
      <c r="ATK78" s="332"/>
      <c r="ATL78" s="332"/>
      <c r="ATM78" s="332"/>
      <c r="ATN78" s="332"/>
      <c r="ATO78" s="332"/>
      <c r="ATP78" s="332"/>
      <c r="ATQ78" s="332"/>
      <c r="ATR78" s="332"/>
      <c r="ATS78" s="332"/>
      <c r="ATT78" s="332"/>
      <c r="ATU78" s="331"/>
      <c r="ATV78" s="332"/>
      <c r="ATW78" s="332"/>
      <c r="ATX78" s="332"/>
      <c r="ATY78" s="332"/>
      <c r="ATZ78" s="332"/>
      <c r="AUA78" s="332"/>
      <c r="AUB78" s="332"/>
      <c r="AUC78" s="332"/>
      <c r="AUD78" s="332"/>
      <c r="AUE78" s="332"/>
      <c r="AUF78" s="332"/>
      <c r="AUG78" s="332"/>
      <c r="AUH78" s="332"/>
      <c r="AUI78" s="332"/>
      <c r="AUJ78" s="332"/>
      <c r="AUK78" s="331"/>
      <c r="AUL78" s="332"/>
      <c r="AUM78" s="332"/>
      <c r="AUN78" s="332"/>
      <c r="AUO78" s="332"/>
      <c r="AUP78" s="332"/>
      <c r="AUQ78" s="332"/>
      <c r="AUR78" s="332"/>
      <c r="AUS78" s="332"/>
      <c r="AUT78" s="332"/>
      <c r="AUU78" s="332"/>
      <c r="AUV78" s="332"/>
      <c r="AUW78" s="332"/>
      <c r="AUX78" s="332"/>
      <c r="AUY78" s="332"/>
      <c r="AUZ78" s="332"/>
      <c r="AVA78" s="331"/>
      <c r="AVB78" s="332"/>
      <c r="AVC78" s="332"/>
      <c r="AVD78" s="332"/>
      <c r="AVE78" s="332"/>
      <c r="AVF78" s="332"/>
      <c r="AVG78" s="332"/>
      <c r="AVH78" s="332"/>
      <c r="AVI78" s="332"/>
      <c r="AVJ78" s="332"/>
      <c r="AVK78" s="332"/>
      <c r="AVL78" s="332"/>
      <c r="AVM78" s="332"/>
      <c r="AVN78" s="332"/>
      <c r="AVO78" s="332"/>
      <c r="AVP78" s="332"/>
      <c r="AVQ78" s="331"/>
      <c r="AVR78" s="332"/>
      <c r="AVS78" s="332"/>
      <c r="AVT78" s="332"/>
      <c r="AVU78" s="332"/>
      <c r="AVV78" s="332"/>
      <c r="AVW78" s="332"/>
      <c r="AVX78" s="332"/>
      <c r="AVY78" s="332"/>
      <c r="AVZ78" s="332"/>
      <c r="AWA78" s="332"/>
      <c r="AWB78" s="332"/>
      <c r="AWC78" s="332"/>
      <c r="AWD78" s="332"/>
      <c r="AWE78" s="332"/>
      <c r="AWF78" s="332"/>
      <c r="AWG78" s="331"/>
      <c r="AWH78" s="332"/>
      <c r="AWI78" s="332"/>
      <c r="AWJ78" s="332"/>
      <c r="AWK78" s="332"/>
      <c r="AWL78" s="332"/>
      <c r="AWM78" s="332"/>
      <c r="AWN78" s="332"/>
      <c r="AWO78" s="332"/>
      <c r="AWP78" s="332"/>
      <c r="AWQ78" s="332"/>
      <c r="AWR78" s="332"/>
      <c r="AWS78" s="332"/>
      <c r="AWT78" s="332"/>
      <c r="AWU78" s="332"/>
      <c r="AWV78" s="332"/>
      <c r="AWW78" s="331"/>
      <c r="AWX78" s="332"/>
      <c r="AWY78" s="332"/>
      <c r="AWZ78" s="332"/>
      <c r="AXA78" s="332"/>
      <c r="AXB78" s="332"/>
      <c r="AXC78" s="332"/>
      <c r="AXD78" s="332"/>
      <c r="AXE78" s="332"/>
      <c r="AXF78" s="332"/>
      <c r="AXG78" s="332"/>
      <c r="AXH78" s="332"/>
      <c r="AXI78" s="332"/>
      <c r="AXJ78" s="332"/>
      <c r="AXK78" s="332"/>
      <c r="AXL78" s="332"/>
      <c r="AXM78" s="331"/>
      <c r="AXN78" s="332"/>
      <c r="AXO78" s="332"/>
      <c r="AXP78" s="332"/>
      <c r="AXQ78" s="332"/>
      <c r="AXR78" s="332"/>
      <c r="AXS78" s="332"/>
      <c r="AXT78" s="332"/>
      <c r="AXU78" s="332"/>
      <c r="AXV78" s="332"/>
      <c r="AXW78" s="332"/>
      <c r="AXX78" s="332"/>
      <c r="AXY78" s="332"/>
      <c r="AXZ78" s="332"/>
      <c r="AYA78" s="332"/>
      <c r="AYB78" s="332"/>
      <c r="AYC78" s="331"/>
      <c r="AYD78" s="332"/>
      <c r="AYE78" s="332"/>
      <c r="AYF78" s="332"/>
      <c r="AYG78" s="332"/>
      <c r="AYH78" s="332"/>
      <c r="AYI78" s="332"/>
      <c r="AYJ78" s="332"/>
      <c r="AYK78" s="332"/>
      <c r="AYL78" s="332"/>
      <c r="AYM78" s="332"/>
      <c r="AYN78" s="332"/>
      <c r="AYO78" s="332"/>
      <c r="AYP78" s="332"/>
      <c r="AYQ78" s="332"/>
      <c r="AYR78" s="332"/>
      <c r="AYS78" s="331"/>
      <c r="AYT78" s="332"/>
      <c r="AYU78" s="332"/>
      <c r="AYV78" s="332"/>
      <c r="AYW78" s="332"/>
      <c r="AYX78" s="332"/>
      <c r="AYY78" s="332"/>
      <c r="AYZ78" s="332"/>
      <c r="AZA78" s="332"/>
      <c r="AZB78" s="332"/>
      <c r="AZC78" s="332"/>
      <c r="AZD78" s="332"/>
      <c r="AZE78" s="332"/>
      <c r="AZF78" s="332"/>
      <c r="AZG78" s="332"/>
      <c r="AZH78" s="332"/>
      <c r="AZI78" s="331"/>
      <c r="AZJ78" s="332"/>
      <c r="AZK78" s="332"/>
      <c r="AZL78" s="332"/>
      <c r="AZM78" s="332"/>
      <c r="AZN78" s="332"/>
      <c r="AZO78" s="332"/>
      <c r="AZP78" s="332"/>
      <c r="AZQ78" s="332"/>
      <c r="AZR78" s="332"/>
      <c r="AZS78" s="332"/>
      <c r="AZT78" s="332"/>
      <c r="AZU78" s="332"/>
      <c r="AZV78" s="332"/>
      <c r="AZW78" s="332"/>
      <c r="AZX78" s="332"/>
      <c r="AZY78" s="331"/>
      <c r="AZZ78" s="332"/>
      <c r="BAA78" s="332"/>
      <c r="BAB78" s="332"/>
      <c r="BAC78" s="332"/>
      <c r="BAD78" s="332"/>
      <c r="BAE78" s="332"/>
      <c r="BAF78" s="332"/>
      <c r="BAG78" s="332"/>
      <c r="BAH78" s="332"/>
      <c r="BAI78" s="332"/>
      <c r="BAJ78" s="332"/>
      <c r="BAK78" s="332"/>
      <c r="BAL78" s="332"/>
      <c r="BAM78" s="332"/>
      <c r="BAN78" s="332"/>
      <c r="BAO78" s="331"/>
      <c r="BAP78" s="332"/>
      <c r="BAQ78" s="332"/>
      <c r="BAR78" s="332"/>
      <c r="BAS78" s="332"/>
      <c r="BAT78" s="332"/>
      <c r="BAU78" s="332"/>
      <c r="BAV78" s="332"/>
      <c r="BAW78" s="332"/>
      <c r="BAX78" s="332"/>
      <c r="BAY78" s="332"/>
      <c r="BAZ78" s="332"/>
      <c r="BBA78" s="332"/>
      <c r="BBB78" s="332"/>
      <c r="BBC78" s="332"/>
      <c r="BBD78" s="332"/>
      <c r="BBE78" s="331"/>
      <c r="BBF78" s="332"/>
      <c r="BBG78" s="332"/>
      <c r="BBH78" s="332"/>
      <c r="BBI78" s="332"/>
      <c r="BBJ78" s="332"/>
      <c r="BBK78" s="332"/>
      <c r="BBL78" s="332"/>
      <c r="BBM78" s="332"/>
      <c r="BBN78" s="332"/>
      <c r="BBO78" s="332"/>
      <c r="BBP78" s="332"/>
      <c r="BBQ78" s="332"/>
      <c r="BBR78" s="332"/>
      <c r="BBS78" s="332"/>
      <c r="BBT78" s="332"/>
      <c r="BBU78" s="331"/>
      <c r="BBV78" s="332"/>
      <c r="BBW78" s="332"/>
      <c r="BBX78" s="332"/>
      <c r="BBY78" s="332"/>
      <c r="BBZ78" s="332"/>
      <c r="BCA78" s="332"/>
      <c r="BCB78" s="332"/>
      <c r="BCC78" s="332"/>
      <c r="BCD78" s="332"/>
      <c r="BCE78" s="332"/>
      <c r="BCF78" s="332"/>
      <c r="BCG78" s="332"/>
      <c r="BCH78" s="332"/>
      <c r="BCI78" s="332"/>
      <c r="BCJ78" s="332"/>
      <c r="BCK78" s="331"/>
      <c r="BCL78" s="332"/>
      <c r="BCM78" s="332"/>
      <c r="BCN78" s="332"/>
      <c r="BCO78" s="332"/>
      <c r="BCP78" s="332"/>
      <c r="BCQ78" s="332"/>
      <c r="BCR78" s="332"/>
      <c r="BCS78" s="332"/>
      <c r="BCT78" s="332"/>
      <c r="BCU78" s="332"/>
      <c r="BCV78" s="332"/>
      <c r="BCW78" s="332"/>
      <c r="BCX78" s="332"/>
      <c r="BCY78" s="332"/>
      <c r="BCZ78" s="332"/>
      <c r="BDA78" s="331"/>
      <c r="BDB78" s="332"/>
      <c r="BDC78" s="332"/>
      <c r="BDD78" s="332"/>
      <c r="BDE78" s="332"/>
      <c r="BDF78" s="332"/>
      <c r="BDG78" s="332"/>
      <c r="BDH78" s="332"/>
      <c r="BDI78" s="332"/>
      <c r="BDJ78" s="332"/>
      <c r="BDK78" s="332"/>
      <c r="BDL78" s="332"/>
      <c r="BDM78" s="332"/>
      <c r="BDN78" s="332"/>
      <c r="BDO78" s="332"/>
      <c r="BDP78" s="332"/>
      <c r="BDQ78" s="331"/>
      <c r="BDR78" s="332"/>
      <c r="BDS78" s="332"/>
      <c r="BDT78" s="332"/>
      <c r="BDU78" s="332"/>
      <c r="BDV78" s="332"/>
      <c r="BDW78" s="332"/>
      <c r="BDX78" s="332"/>
      <c r="BDY78" s="332"/>
      <c r="BDZ78" s="332"/>
      <c r="BEA78" s="332"/>
      <c r="BEB78" s="332"/>
      <c r="BEC78" s="332"/>
      <c r="BED78" s="332"/>
      <c r="BEE78" s="332"/>
      <c r="BEF78" s="332"/>
      <c r="BEG78" s="331"/>
      <c r="BEH78" s="332"/>
      <c r="BEI78" s="332"/>
      <c r="BEJ78" s="332"/>
      <c r="BEK78" s="332"/>
      <c r="BEL78" s="332"/>
      <c r="BEM78" s="332"/>
      <c r="BEN78" s="332"/>
      <c r="BEO78" s="332"/>
      <c r="BEP78" s="332"/>
      <c r="BEQ78" s="332"/>
      <c r="BER78" s="332"/>
      <c r="BES78" s="332"/>
      <c r="BET78" s="332"/>
      <c r="BEU78" s="332"/>
      <c r="BEV78" s="332"/>
      <c r="BEW78" s="331"/>
      <c r="BEX78" s="332"/>
      <c r="BEY78" s="332"/>
      <c r="BEZ78" s="332"/>
      <c r="BFA78" s="332"/>
      <c r="BFB78" s="332"/>
      <c r="BFC78" s="332"/>
      <c r="BFD78" s="332"/>
      <c r="BFE78" s="332"/>
      <c r="BFF78" s="332"/>
      <c r="BFG78" s="332"/>
      <c r="BFH78" s="332"/>
      <c r="BFI78" s="332"/>
      <c r="BFJ78" s="332"/>
      <c r="BFK78" s="332"/>
      <c r="BFL78" s="332"/>
      <c r="BFM78" s="331"/>
      <c r="BFN78" s="332"/>
      <c r="BFO78" s="332"/>
      <c r="BFP78" s="332"/>
      <c r="BFQ78" s="332"/>
      <c r="BFR78" s="332"/>
      <c r="BFS78" s="332"/>
      <c r="BFT78" s="332"/>
      <c r="BFU78" s="332"/>
      <c r="BFV78" s="332"/>
      <c r="BFW78" s="332"/>
      <c r="BFX78" s="332"/>
      <c r="BFY78" s="332"/>
      <c r="BFZ78" s="332"/>
      <c r="BGA78" s="332"/>
      <c r="BGB78" s="332"/>
      <c r="BGC78" s="331"/>
      <c r="BGD78" s="332"/>
      <c r="BGE78" s="332"/>
      <c r="BGF78" s="332"/>
      <c r="BGG78" s="332"/>
      <c r="BGH78" s="332"/>
      <c r="BGI78" s="332"/>
      <c r="BGJ78" s="332"/>
      <c r="BGK78" s="332"/>
      <c r="BGL78" s="332"/>
      <c r="BGM78" s="332"/>
      <c r="BGN78" s="332"/>
      <c r="BGO78" s="332"/>
      <c r="BGP78" s="332"/>
      <c r="BGQ78" s="332"/>
      <c r="BGR78" s="332"/>
      <c r="BGS78" s="331"/>
      <c r="BGT78" s="332"/>
      <c r="BGU78" s="332"/>
      <c r="BGV78" s="332"/>
      <c r="BGW78" s="332"/>
      <c r="BGX78" s="332"/>
      <c r="BGY78" s="332"/>
      <c r="BGZ78" s="332"/>
      <c r="BHA78" s="332"/>
      <c r="BHB78" s="332"/>
      <c r="BHC78" s="332"/>
      <c r="BHD78" s="332"/>
      <c r="BHE78" s="332"/>
      <c r="BHF78" s="332"/>
      <c r="BHG78" s="332"/>
      <c r="BHH78" s="332"/>
      <c r="BHI78" s="331"/>
      <c r="BHJ78" s="332"/>
      <c r="BHK78" s="332"/>
      <c r="BHL78" s="332"/>
      <c r="BHM78" s="332"/>
      <c r="BHN78" s="332"/>
      <c r="BHO78" s="332"/>
      <c r="BHP78" s="332"/>
      <c r="BHQ78" s="332"/>
      <c r="BHR78" s="332"/>
      <c r="BHS78" s="332"/>
      <c r="BHT78" s="332"/>
      <c r="BHU78" s="332"/>
      <c r="BHV78" s="332"/>
      <c r="BHW78" s="332"/>
      <c r="BHX78" s="332"/>
      <c r="BHY78" s="331"/>
      <c r="BHZ78" s="332"/>
      <c r="BIA78" s="332"/>
      <c r="BIB78" s="332"/>
      <c r="BIC78" s="332"/>
      <c r="BID78" s="332"/>
      <c r="BIE78" s="332"/>
      <c r="BIF78" s="332"/>
      <c r="BIG78" s="332"/>
      <c r="BIH78" s="332"/>
      <c r="BII78" s="332"/>
      <c r="BIJ78" s="332"/>
      <c r="BIK78" s="332"/>
      <c r="BIL78" s="332"/>
      <c r="BIM78" s="332"/>
      <c r="BIN78" s="332"/>
      <c r="BIO78" s="331"/>
      <c r="BIP78" s="332"/>
      <c r="BIQ78" s="332"/>
      <c r="BIR78" s="332"/>
      <c r="BIS78" s="332"/>
      <c r="BIT78" s="332"/>
      <c r="BIU78" s="332"/>
      <c r="BIV78" s="332"/>
      <c r="BIW78" s="332"/>
      <c r="BIX78" s="332"/>
      <c r="BIY78" s="332"/>
      <c r="BIZ78" s="332"/>
      <c r="BJA78" s="332"/>
      <c r="BJB78" s="332"/>
      <c r="BJC78" s="332"/>
      <c r="BJD78" s="332"/>
      <c r="BJE78" s="331"/>
      <c r="BJF78" s="332"/>
      <c r="BJG78" s="332"/>
      <c r="BJH78" s="332"/>
      <c r="BJI78" s="332"/>
      <c r="BJJ78" s="332"/>
      <c r="BJK78" s="332"/>
      <c r="BJL78" s="332"/>
      <c r="BJM78" s="332"/>
      <c r="BJN78" s="332"/>
      <c r="BJO78" s="332"/>
      <c r="BJP78" s="332"/>
      <c r="BJQ78" s="332"/>
      <c r="BJR78" s="332"/>
      <c r="BJS78" s="332"/>
      <c r="BJT78" s="332"/>
      <c r="BJU78" s="331"/>
      <c r="BJV78" s="332"/>
      <c r="BJW78" s="332"/>
      <c r="BJX78" s="332"/>
      <c r="BJY78" s="332"/>
      <c r="BJZ78" s="332"/>
      <c r="BKA78" s="332"/>
      <c r="BKB78" s="332"/>
      <c r="BKC78" s="332"/>
      <c r="BKD78" s="332"/>
      <c r="BKE78" s="332"/>
      <c r="BKF78" s="332"/>
      <c r="BKG78" s="332"/>
      <c r="BKH78" s="332"/>
      <c r="BKI78" s="332"/>
      <c r="BKJ78" s="332"/>
      <c r="BKK78" s="331"/>
      <c r="BKL78" s="332"/>
      <c r="BKM78" s="332"/>
      <c r="BKN78" s="332"/>
      <c r="BKO78" s="332"/>
      <c r="BKP78" s="332"/>
      <c r="BKQ78" s="332"/>
      <c r="BKR78" s="332"/>
      <c r="BKS78" s="332"/>
      <c r="BKT78" s="332"/>
      <c r="BKU78" s="332"/>
      <c r="BKV78" s="332"/>
      <c r="BKW78" s="332"/>
      <c r="BKX78" s="332"/>
      <c r="BKY78" s="332"/>
      <c r="BKZ78" s="332"/>
      <c r="BLA78" s="331"/>
      <c r="BLB78" s="332"/>
      <c r="BLC78" s="332"/>
      <c r="BLD78" s="332"/>
      <c r="BLE78" s="332"/>
      <c r="BLF78" s="332"/>
      <c r="BLG78" s="332"/>
      <c r="BLH78" s="332"/>
      <c r="BLI78" s="332"/>
      <c r="BLJ78" s="332"/>
      <c r="BLK78" s="332"/>
      <c r="BLL78" s="332"/>
      <c r="BLM78" s="332"/>
      <c r="BLN78" s="332"/>
      <c r="BLO78" s="332"/>
      <c r="BLP78" s="332"/>
      <c r="BLQ78" s="331"/>
      <c r="BLR78" s="332"/>
      <c r="BLS78" s="332"/>
      <c r="BLT78" s="332"/>
      <c r="BLU78" s="332"/>
      <c r="BLV78" s="332"/>
      <c r="BLW78" s="332"/>
      <c r="BLX78" s="332"/>
      <c r="BLY78" s="332"/>
      <c r="BLZ78" s="332"/>
      <c r="BMA78" s="332"/>
      <c r="BMB78" s="332"/>
      <c r="BMC78" s="332"/>
      <c r="BMD78" s="332"/>
      <c r="BME78" s="332"/>
      <c r="BMF78" s="332"/>
      <c r="BMG78" s="331"/>
      <c r="BMH78" s="332"/>
      <c r="BMI78" s="332"/>
      <c r="BMJ78" s="332"/>
      <c r="BMK78" s="332"/>
      <c r="BML78" s="332"/>
      <c r="BMM78" s="332"/>
      <c r="BMN78" s="332"/>
      <c r="BMO78" s="332"/>
      <c r="BMP78" s="332"/>
      <c r="BMQ78" s="332"/>
      <c r="BMR78" s="332"/>
      <c r="BMS78" s="332"/>
      <c r="BMT78" s="332"/>
      <c r="BMU78" s="332"/>
      <c r="BMV78" s="332"/>
      <c r="BMW78" s="331"/>
      <c r="BMX78" s="332"/>
      <c r="BMY78" s="332"/>
      <c r="BMZ78" s="332"/>
      <c r="BNA78" s="332"/>
      <c r="BNB78" s="332"/>
      <c r="BNC78" s="332"/>
      <c r="BND78" s="332"/>
      <c r="BNE78" s="332"/>
      <c r="BNF78" s="332"/>
      <c r="BNG78" s="332"/>
      <c r="BNH78" s="332"/>
      <c r="BNI78" s="332"/>
      <c r="BNJ78" s="332"/>
      <c r="BNK78" s="332"/>
      <c r="BNL78" s="332"/>
      <c r="BNM78" s="331"/>
      <c r="BNN78" s="332"/>
      <c r="BNO78" s="332"/>
      <c r="BNP78" s="332"/>
      <c r="BNQ78" s="332"/>
      <c r="BNR78" s="332"/>
      <c r="BNS78" s="332"/>
      <c r="BNT78" s="332"/>
      <c r="BNU78" s="332"/>
      <c r="BNV78" s="332"/>
      <c r="BNW78" s="332"/>
      <c r="BNX78" s="332"/>
      <c r="BNY78" s="332"/>
      <c r="BNZ78" s="332"/>
      <c r="BOA78" s="332"/>
      <c r="BOB78" s="332"/>
      <c r="BOC78" s="331"/>
      <c r="BOD78" s="332"/>
      <c r="BOE78" s="332"/>
      <c r="BOF78" s="332"/>
      <c r="BOG78" s="332"/>
      <c r="BOH78" s="332"/>
      <c r="BOI78" s="332"/>
      <c r="BOJ78" s="332"/>
      <c r="BOK78" s="332"/>
      <c r="BOL78" s="332"/>
      <c r="BOM78" s="332"/>
      <c r="BON78" s="332"/>
      <c r="BOO78" s="332"/>
      <c r="BOP78" s="332"/>
      <c r="BOQ78" s="332"/>
      <c r="BOR78" s="332"/>
      <c r="BOS78" s="331"/>
      <c r="BOT78" s="332"/>
      <c r="BOU78" s="332"/>
      <c r="BOV78" s="332"/>
      <c r="BOW78" s="332"/>
      <c r="BOX78" s="332"/>
      <c r="BOY78" s="332"/>
      <c r="BOZ78" s="332"/>
      <c r="BPA78" s="332"/>
      <c r="BPB78" s="332"/>
      <c r="BPC78" s="332"/>
      <c r="BPD78" s="332"/>
      <c r="BPE78" s="332"/>
      <c r="BPF78" s="332"/>
      <c r="BPG78" s="332"/>
      <c r="BPH78" s="332"/>
      <c r="BPI78" s="331"/>
      <c r="BPJ78" s="332"/>
      <c r="BPK78" s="332"/>
      <c r="BPL78" s="332"/>
      <c r="BPM78" s="332"/>
      <c r="BPN78" s="332"/>
      <c r="BPO78" s="332"/>
      <c r="BPP78" s="332"/>
      <c r="BPQ78" s="332"/>
      <c r="BPR78" s="332"/>
      <c r="BPS78" s="332"/>
      <c r="BPT78" s="332"/>
      <c r="BPU78" s="332"/>
      <c r="BPV78" s="332"/>
      <c r="BPW78" s="332"/>
      <c r="BPX78" s="332"/>
      <c r="BPY78" s="331"/>
      <c r="BPZ78" s="332"/>
      <c r="BQA78" s="332"/>
      <c r="BQB78" s="332"/>
      <c r="BQC78" s="332"/>
      <c r="BQD78" s="332"/>
      <c r="BQE78" s="332"/>
      <c r="BQF78" s="332"/>
      <c r="BQG78" s="332"/>
      <c r="BQH78" s="332"/>
      <c r="BQI78" s="332"/>
      <c r="BQJ78" s="332"/>
      <c r="BQK78" s="332"/>
      <c r="BQL78" s="332"/>
      <c r="BQM78" s="332"/>
      <c r="BQN78" s="332"/>
      <c r="BQO78" s="331"/>
      <c r="BQP78" s="332"/>
      <c r="BQQ78" s="332"/>
      <c r="BQR78" s="332"/>
      <c r="BQS78" s="332"/>
      <c r="BQT78" s="332"/>
      <c r="BQU78" s="332"/>
      <c r="BQV78" s="332"/>
      <c r="BQW78" s="332"/>
      <c r="BQX78" s="332"/>
      <c r="BQY78" s="332"/>
      <c r="BQZ78" s="332"/>
      <c r="BRA78" s="332"/>
      <c r="BRB78" s="332"/>
      <c r="BRC78" s="332"/>
      <c r="BRD78" s="332"/>
      <c r="BRE78" s="331"/>
      <c r="BRF78" s="332"/>
      <c r="BRG78" s="332"/>
      <c r="BRH78" s="332"/>
      <c r="BRI78" s="332"/>
      <c r="BRJ78" s="332"/>
      <c r="BRK78" s="332"/>
      <c r="BRL78" s="332"/>
      <c r="BRM78" s="332"/>
      <c r="BRN78" s="332"/>
      <c r="BRO78" s="332"/>
      <c r="BRP78" s="332"/>
      <c r="BRQ78" s="332"/>
      <c r="BRR78" s="332"/>
      <c r="BRS78" s="332"/>
      <c r="BRT78" s="332"/>
      <c r="BRU78" s="331"/>
      <c r="BRV78" s="332"/>
      <c r="BRW78" s="332"/>
      <c r="BRX78" s="332"/>
      <c r="BRY78" s="332"/>
      <c r="BRZ78" s="332"/>
      <c r="BSA78" s="332"/>
      <c r="BSB78" s="332"/>
      <c r="BSC78" s="332"/>
      <c r="BSD78" s="332"/>
      <c r="BSE78" s="332"/>
      <c r="BSF78" s="332"/>
      <c r="BSG78" s="332"/>
      <c r="BSH78" s="332"/>
      <c r="BSI78" s="332"/>
      <c r="BSJ78" s="332"/>
      <c r="BSK78" s="331"/>
      <c r="BSL78" s="332"/>
      <c r="BSM78" s="332"/>
      <c r="BSN78" s="332"/>
      <c r="BSO78" s="332"/>
      <c r="BSP78" s="332"/>
      <c r="BSQ78" s="332"/>
      <c r="BSR78" s="332"/>
      <c r="BSS78" s="332"/>
      <c r="BST78" s="332"/>
      <c r="BSU78" s="332"/>
      <c r="BSV78" s="332"/>
      <c r="BSW78" s="332"/>
      <c r="BSX78" s="332"/>
      <c r="BSY78" s="332"/>
      <c r="BSZ78" s="332"/>
      <c r="BTA78" s="331"/>
      <c r="BTB78" s="332"/>
      <c r="BTC78" s="332"/>
      <c r="BTD78" s="332"/>
      <c r="BTE78" s="332"/>
      <c r="BTF78" s="332"/>
      <c r="BTG78" s="332"/>
      <c r="BTH78" s="332"/>
      <c r="BTI78" s="332"/>
      <c r="BTJ78" s="332"/>
      <c r="BTK78" s="332"/>
      <c r="BTL78" s="332"/>
      <c r="BTM78" s="332"/>
      <c r="BTN78" s="332"/>
      <c r="BTO78" s="332"/>
      <c r="BTP78" s="332"/>
      <c r="BTQ78" s="331"/>
      <c r="BTR78" s="332"/>
      <c r="BTS78" s="332"/>
      <c r="BTT78" s="332"/>
      <c r="BTU78" s="332"/>
      <c r="BTV78" s="332"/>
      <c r="BTW78" s="332"/>
      <c r="BTX78" s="332"/>
      <c r="BTY78" s="332"/>
      <c r="BTZ78" s="332"/>
      <c r="BUA78" s="332"/>
      <c r="BUB78" s="332"/>
      <c r="BUC78" s="332"/>
      <c r="BUD78" s="332"/>
      <c r="BUE78" s="332"/>
      <c r="BUF78" s="332"/>
      <c r="BUG78" s="331"/>
      <c r="BUH78" s="332"/>
      <c r="BUI78" s="332"/>
      <c r="BUJ78" s="332"/>
      <c r="BUK78" s="332"/>
      <c r="BUL78" s="332"/>
      <c r="BUM78" s="332"/>
      <c r="BUN78" s="332"/>
      <c r="BUO78" s="332"/>
      <c r="BUP78" s="332"/>
      <c r="BUQ78" s="332"/>
      <c r="BUR78" s="332"/>
      <c r="BUS78" s="332"/>
      <c r="BUT78" s="332"/>
      <c r="BUU78" s="332"/>
      <c r="BUV78" s="332"/>
      <c r="BUW78" s="331"/>
      <c r="BUX78" s="332"/>
      <c r="BUY78" s="332"/>
      <c r="BUZ78" s="332"/>
      <c r="BVA78" s="332"/>
      <c r="BVB78" s="332"/>
      <c r="BVC78" s="332"/>
      <c r="BVD78" s="332"/>
      <c r="BVE78" s="332"/>
      <c r="BVF78" s="332"/>
      <c r="BVG78" s="332"/>
      <c r="BVH78" s="332"/>
      <c r="BVI78" s="332"/>
      <c r="BVJ78" s="332"/>
      <c r="BVK78" s="332"/>
      <c r="BVL78" s="332"/>
      <c r="BVM78" s="331"/>
      <c r="BVN78" s="332"/>
      <c r="BVO78" s="332"/>
      <c r="BVP78" s="332"/>
      <c r="BVQ78" s="332"/>
      <c r="BVR78" s="332"/>
      <c r="BVS78" s="332"/>
      <c r="BVT78" s="332"/>
      <c r="BVU78" s="332"/>
      <c r="BVV78" s="332"/>
      <c r="BVW78" s="332"/>
      <c r="BVX78" s="332"/>
      <c r="BVY78" s="332"/>
      <c r="BVZ78" s="332"/>
      <c r="BWA78" s="332"/>
      <c r="BWB78" s="332"/>
      <c r="BWC78" s="331"/>
      <c r="BWD78" s="332"/>
      <c r="BWE78" s="332"/>
      <c r="BWF78" s="332"/>
      <c r="BWG78" s="332"/>
      <c r="BWH78" s="332"/>
      <c r="BWI78" s="332"/>
      <c r="BWJ78" s="332"/>
      <c r="BWK78" s="332"/>
      <c r="BWL78" s="332"/>
      <c r="BWM78" s="332"/>
      <c r="BWN78" s="332"/>
      <c r="BWO78" s="332"/>
      <c r="BWP78" s="332"/>
      <c r="BWQ78" s="332"/>
      <c r="BWR78" s="332"/>
      <c r="BWS78" s="331"/>
      <c r="BWT78" s="332"/>
      <c r="BWU78" s="332"/>
      <c r="BWV78" s="332"/>
      <c r="BWW78" s="332"/>
      <c r="BWX78" s="332"/>
      <c r="BWY78" s="332"/>
      <c r="BWZ78" s="332"/>
      <c r="BXA78" s="332"/>
      <c r="BXB78" s="332"/>
      <c r="BXC78" s="332"/>
      <c r="BXD78" s="332"/>
      <c r="BXE78" s="332"/>
      <c r="BXF78" s="332"/>
      <c r="BXG78" s="332"/>
      <c r="BXH78" s="332"/>
      <c r="BXI78" s="331"/>
      <c r="BXJ78" s="332"/>
      <c r="BXK78" s="332"/>
      <c r="BXL78" s="332"/>
      <c r="BXM78" s="332"/>
      <c r="BXN78" s="332"/>
      <c r="BXO78" s="332"/>
      <c r="BXP78" s="332"/>
      <c r="BXQ78" s="332"/>
      <c r="BXR78" s="332"/>
      <c r="BXS78" s="332"/>
      <c r="BXT78" s="332"/>
      <c r="BXU78" s="332"/>
      <c r="BXV78" s="332"/>
      <c r="BXW78" s="332"/>
      <c r="BXX78" s="332"/>
      <c r="BXY78" s="331"/>
      <c r="BXZ78" s="332"/>
      <c r="BYA78" s="332"/>
      <c r="BYB78" s="332"/>
      <c r="BYC78" s="332"/>
      <c r="BYD78" s="332"/>
      <c r="BYE78" s="332"/>
      <c r="BYF78" s="332"/>
      <c r="BYG78" s="332"/>
      <c r="BYH78" s="332"/>
      <c r="BYI78" s="332"/>
      <c r="BYJ78" s="332"/>
      <c r="BYK78" s="332"/>
      <c r="BYL78" s="332"/>
      <c r="BYM78" s="332"/>
      <c r="BYN78" s="332"/>
      <c r="BYO78" s="331"/>
      <c r="BYP78" s="332"/>
      <c r="BYQ78" s="332"/>
      <c r="BYR78" s="332"/>
      <c r="BYS78" s="332"/>
      <c r="BYT78" s="332"/>
      <c r="BYU78" s="332"/>
      <c r="BYV78" s="332"/>
      <c r="BYW78" s="332"/>
      <c r="BYX78" s="332"/>
      <c r="BYY78" s="332"/>
      <c r="BYZ78" s="332"/>
      <c r="BZA78" s="332"/>
      <c r="BZB78" s="332"/>
      <c r="BZC78" s="332"/>
      <c r="BZD78" s="332"/>
      <c r="BZE78" s="331"/>
      <c r="BZF78" s="332"/>
      <c r="BZG78" s="332"/>
      <c r="BZH78" s="332"/>
      <c r="BZI78" s="332"/>
      <c r="BZJ78" s="332"/>
      <c r="BZK78" s="332"/>
      <c r="BZL78" s="332"/>
      <c r="BZM78" s="332"/>
      <c r="BZN78" s="332"/>
      <c r="BZO78" s="332"/>
      <c r="BZP78" s="332"/>
      <c r="BZQ78" s="332"/>
      <c r="BZR78" s="332"/>
      <c r="BZS78" s="332"/>
      <c r="BZT78" s="332"/>
      <c r="BZU78" s="331"/>
      <c r="BZV78" s="332"/>
      <c r="BZW78" s="332"/>
      <c r="BZX78" s="332"/>
      <c r="BZY78" s="332"/>
      <c r="BZZ78" s="332"/>
      <c r="CAA78" s="332"/>
      <c r="CAB78" s="332"/>
      <c r="CAC78" s="332"/>
      <c r="CAD78" s="332"/>
      <c r="CAE78" s="332"/>
      <c r="CAF78" s="332"/>
      <c r="CAG78" s="332"/>
      <c r="CAH78" s="332"/>
      <c r="CAI78" s="332"/>
      <c r="CAJ78" s="332"/>
      <c r="CAK78" s="331"/>
      <c r="CAL78" s="332"/>
      <c r="CAM78" s="332"/>
      <c r="CAN78" s="332"/>
      <c r="CAO78" s="332"/>
      <c r="CAP78" s="332"/>
      <c r="CAQ78" s="332"/>
      <c r="CAR78" s="332"/>
      <c r="CAS78" s="332"/>
      <c r="CAT78" s="332"/>
      <c r="CAU78" s="332"/>
      <c r="CAV78" s="332"/>
      <c r="CAW78" s="332"/>
      <c r="CAX78" s="332"/>
      <c r="CAY78" s="332"/>
      <c r="CAZ78" s="332"/>
      <c r="CBA78" s="331"/>
      <c r="CBB78" s="332"/>
      <c r="CBC78" s="332"/>
      <c r="CBD78" s="332"/>
      <c r="CBE78" s="332"/>
      <c r="CBF78" s="332"/>
      <c r="CBG78" s="332"/>
      <c r="CBH78" s="332"/>
      <c r="CBI78" s="332"/>
      <c r="CBJ78" s="332"/>
      <c r="CBK78" s="332"/>
      <c r="CBL78" s="332"/>
      <c r="CBM78" s="332"/>
      <c r="CBN78" s="332"/>
      <c r="CBO78" s="332"/>
      <c r="CBP78" s="332"/>
      <c r="CBQ78" s="331"/>
      <c r="CBR78" s="332"/>
      <c r="CBS78" s="332"/>
      <c r="CBT78" s="332"/>
      <c r="CBU78" s="332"/>
      <c r="CBV78" s="332"/>
      <c r="CBW78" s="332"/>
      <c r="CBX78" s="332"/>
      <c r="CBY78" s="332"/>
      <c r="CBZ78" s="332"/>
      <c r="CCA78" s="332"/>
      <c r="CCB78" s="332"/>
      <c r="CCC78" s="332"/>
      <c r="CCD78" s="332"/>
      <c r="CCE78" s="332"/>
      <c r="CCF78" s="332"/>
      <c r="CCG78" s="331"/>
      <c r="CCH78" s="332"/>
      <c r="CCI78" s="332"/>
      <c r="CCJ78" s="332"/>
      <c r="CCK78" s="332"/>
      <c r="CCL78" s="332"/>
      <c r="CCM78" s="332"/>
      <c r="CCN78" s="332"/>
      <c r="CCO78" s="332"/>
      <c r="CCP78" s="332"/>
      <c r="CCQ78" s="332"/>
      <c r="CCR78" s="332"/>
      <c r="CCS78" s="332"/>
      <c r="CCT78" s="332"/>
      <c r="CCU78" s="332"/>
      <c r="CCV78" s="332"/>
      <c r="CCW78" s="331"/>
      <c r="CCX78" s="332"/>
      <c r="CCY78" s="332"/>
      <c r="CCZ78" s="332"/>
      <c r="CDA78" s="332"/>
      <c r="CDB78" s="332"/>
      <c r="CDC78" s="332"/>
      <c r="CDD78" s="332"/>
      <c r="CDE78" s="332"/>
      <c r="CDF78" s="332"/>
      <c r="CDG78" s="332"/>
      <c r="CDH78" s="332"/>
      <c r="CDI78" s="332"/>
      <c r="CDJ78" s="332"/>
      <c r="CDK78" s="332"/>
      <c r="CDL78" s="332"/>
      <c r="CDM78" s="331"/>
      <c r="CDN78" s="332"/>
      <c r="CDO78" s="332"/>
      <c r="CDP78" s="332"/>
      <c r="CDQ78" s="332"/>
      <c r="CDR78" s="332"/>
      <c r="CDS78" s="332"/>
      <c r="CDT78" s="332"/>
      <c r="CDU78" s="332"/>
      <c r="CDV78" s="332"/>
      <c r="CDW78" s="332"/>
      <c r="CDX78" s="332"/>
      <c r="CDY78" s="332"/>
      <c r="CDZ78" s="332"/>
      <c r="CEA78" s="332"/>
      <c r="CEB78" s="332"/>
      <c r="CEC78" s="331"/>
      <c r="CED78" s="332"/>
      <c r="CEE78" s="332"/>
      <c r="CEF78" s="332"/>
      <c r="CEG78" s="332"/>
      <c r="CEH78" s="332"/>
      <c r="CEI78" s="332"/>
      <c r="CEJ78" s="332"/>
      <c r="CEK78" s="332"/>
      <c r="CEL78" s="332"/>
      <c r="CEM78" s="332"/>
      <c r="CEN78" s="332"/>
      <c r="CEO78" s="332"/>
      <c r="CEP78" s="332"/>
      <c r="CEQ78" s="332"/>
      <c r="CER78" s="332"/>
      <c r="CES78" s="331"/>
      <c r="CET78" s="332"/>
      <c r="CEU78" s="332"/>
      <c r="CEV78" s="332"/>
      <c r="CEW78" s="332"/>
      <c r="CEX78" s="332"/>
      <c r="CEY78" s="332"/>
      <c r="CEZ78" s="332"/>
      <c r="CFA78" s="332"/>
      <c r="CFB78" s="332"/>
      <c r="CFC78" s="332"/>
      <c r="CFD78" s="332"/>
      <c r="CFE78" s="332"/>
      <c r="CFF78" s="332"/>
      <c r="CFG78" s="332"/>
      <c r="CFH78" s="332"/>
      <c r="CFI78" s="331"/>
      <c r="CFJ78" s="332"/>
      <c r="CFK78" s="332"/>
      <c r="CFL78" s="332"/>
      <c r="CFM78" s="332"/>
      <c r="CFN78" s="332"/>
      <c r="CFO78" s="332"/>
      <c r="CFP78" s="332"/>
      <c r="CFQ78" s="332"/>
      <c r="CFR78" s="332"/>
      <c r="CFS78" s="332"/>
      <c r="CFT78" s="332"/>
      <c r="CFU78" s="332"/>
      <c r="CFV78" s="332"/>
      <c r="CFW78" s="332"/>
      <c r="CFX78" s="332"/>
      <c r="CFY78" s="331"/>
      <c r="CFZ78" s="332"/>
      <c r="CGA78" s="332"/>
      <c r="CGB78" s="332"/>
      <c r="CGC78" s="332"/>
      <c r="CGD78" s="332"/>
      <c r="CGE78" s="332"/>
      <c r="CGF78" s="332"/>
      <c r="CGG78" s="332"/>
      <c r="CGH78" s="332"/>
      <c r="CGI78" s="332"/>
      <c r="CGJ78" s="332"/>
      <c r="CGK78" s="332"/>
      <c r="CGL78" s="332"/>
      <c r="CGM78" s="332"/>
      <c r="CGN78" s="332"/>
      <c r="CGO78" s="331"/>
      <c r="CGP78" s="332"/>
      <c r="CGQ78" s="332"/>
      <c r="CGR78" s="332"/>
      <c r="CGS78" s="332"/>
      <c r="CGT78" s="332"/>
      <c r="CGU78" s="332"/>
      <c r="CGV78" s="332"/>
      <c r="CGW78" s="332"/>
      <c r="CGX78" s="332"/>
      <c r="CGY78" s="332"/>
      <c r="CGZ78" s="332"/>
      <c r="CHA78" s="332"/>
      <c r="CHB78" s="332"/>
      <c r="CHC78" s="332"/>
      <c r="CHD78" s="332"/>
      <c r="CHE78" s="331"/>
      <c r="CHF78" s="332"/>
      <c r="CHG78" s="332"/>
      <c r="CHH78" s="332"/>
      <c r="CHI78" s="332"/>
      <c r="CHJ78" s="332"/>
      <c r="CHK78" s="332"/>
      <c r="CHL78" s="332"/>
      <c r="CHM78" s="332"/>
      <c r="CHN78" s="332"/>
      <c r="CHO78" s="332"/>
      <c r="CHP78" s="332"/>
      <c r="CHQ78" s="332"/>
      <c r="CHR78" s="332"/>
      <c r="CHS78" s="332"/>
      <c r="CHT78" s="332"/>
      <c r="CHU78" s="331"/>
      <c r="CHV78" s="332"/>
      <c r="CHW78" s="332"/>
      <c r="CHX78" s="332"/>
      <c r="CHY78" s="332"/>
      <c r="CHZ78" s="332"/>
      <c r="CIA78" s="332"/>
      <c r="CIB78" s="332"/>
      <c r="CIC78" s="332"/>
      <c r="CID78" s="332"/>
      <c r="CIE78" s="332"/>
      <c r="CIF78" s="332"/>
      <c r="CIG78" s="332"/>
      <c r="CIH78" s="332"/>
      <c r="CII78" s="332"/>
      <c r="CIJ78" s="332"/>
      <c r="CIK78" s="331"/>
      <c r="CIL78" s="332"/>
      <c r="CIM78" s="332"/>
      <c r="CIN78" s="332"/>
      <c r="CIO78" s="332"/>
      <c r="CIP78" s="332"/>
      <c r="CIQ78" s="332"/>
      <c r="CIR78" s="332"/>
      <c r="CIS78" s="332"/>
      <c r="CIT78" s="332"/>
      <c r="CIU78" s="332"/>
      <c r="CIV78" s="332"/>
      <c r="CIW78" s="332"/>
      <c r="CIX78" s="332"/>
      <c r="CIY78" s="332"/>
      <c r="CIZ78" s="332"/>
      <c r="CJA78" s="331"/>
      <c r="CJB78" s="332"/>
      <c r="CJC78" s="332"/>
      <c r="CJD78" s="332"/>
      <c r="CJE78" s="332"/>
      <c r="CJF78" s="332"/>
      <c r="CJG78" s="332"/>
      <c r="CJH78" s="332"/>
      <c r="CJI78" s="332"/>
      <c r="CJJ78" s="332"/>
      <c r="CJK78" s="332"/>
      <c r="CJL78" s="332"/>
      <c r="CJM78" s="332"/>
      <c r="CJN78" s="332"/>
      <c r="CJO78" s="332"/>
      <c r="CJP78" s="332"/>
      <c r="CJQ78" s="331"/>
      <c r="CJR78" s="332"/>
      <c r="CJS78" s="332"/>
      <c r="CJT78" s="332"/>
      <c r="CJU78" s="332"/>
      <c r="CJV78" s="332"/>
      <c r="CJW78" s="332"/>
      <c r="CJX78" s="332"/>
      <c r="CJY78" s="332"/>
      <c r="CJZ78" s="332"/>
      <c r="CKA78" s="332"/>
      <c r="CKB78" s="332"/>
      <c r="CKC78" s="332"/>
      <c r="CKD78" s="332"/>
      <c r="CKE78" s="332"/>
      <c r="CKF78" s="332"/>
      <c r="CKG78" s="331"/>
      <c r="CKH78" s="332"/>
      <c r="CKI78" s="332"/>
      <c r="CKJ78" s="332"/>
      <c r="CKK78" s="332"/>
      <c r="CKL78" s="332"/>
      <c r="CKM78" s="332"/>
      <c r="CKN78" s="332"/>
      <c r="CKO78" s="332"/>
      <c r="CKP78" s="332"/>
      <c r="CKQ78" s="332"/>
      <c r="CKR78" s="332"/>
      <c r="CKS78" s="332"/>
      <c r="CKT78" s="332"/>
      <c r="CKU78" s="332"/>
      <c r="CKV78" s="332"/>
      <c r="CKW78" s="331"/>
      <c r="CKX78" s="332"/>
      <c r="CKY78" s="332"/>
      <c r="CKZ78" s="332"/>
      <c r="CLA78" s="332"/>
      <c r="CLB78" s="332"/>
      <c r="CLC78" s="332"/>
      <c r="CLD78" s="332"/>
      <c r="CLE78" s="332"/>
      <c r="CLF78" s="332"/>
      <c r="CLG78" s="332"/>
      <c r="CLH78" s="332"/>
      <c r="CLI78" s="332"/>
      <c r="CLJ78" s="332"/>
      <c r="CLK78" s="332"/>
      <c r="CLL78" s="332"/>
      <c r="CLM78" s="331"/>
      <c r="CLN78" s="332"/>
      <c r="CLO78" s="332"/>
      <c r="CLP78" s="332"/>
      <c r="CLQ78" s="332"/>
      <c r="CLR78" s="332"/>
      <c r="CLS78" s="332"/>
      <c r="CLT78" s="332"/>
      <c r="CLU78" s="332"/>
      <c r="CLV78" s="332"/>
      <c r="CLW78" s="332"/>
      <c r="CLX78" s="332"/>
      <c r="CLY78" s="332"/>
      <c r="CLZ78" s="332"/>
      <c r="CMA78" s="332"/>
      <c r="CMB78" s="332"/>
      <c r="CMC78" s="331"/>
      <c r="CMD78" s="332"/>
      <c r="CME78" s="332"/>
      <c r="CMF78" s="332"/>
      <c r="CMG78" s="332"/>
      <c r="CMH78" s="332"/>
      <c r="CMI78" s="332"/>
      <c r="CMJ78" s="332"/>
      <c r="CMK78" s="332"/>
      <c r="CML78" s="332"/>
      <c r="CMM78" s="332"/>
      <c r="CMN78" s="332"/>
      <c r="CMO78" s="332"/>
      <c r="CMP78" s="332"/>
      <c r="CMQ78" s="332"/>
      <c r="CMR78" s="332"/>
      <c r="CMS78" s="331"/>
      <c r="CMT78" s="332"/>
      <c r="CMU78" s="332"/>
      <c r="CMV78" s="332"/>
      <c r="CMW78" s="332"/>
      <c r="CMX78" s="332"/>
      <c r="CMY78" s="332"/>
      <c r="CMZ78" s="332"/>
      <c r="CNA78" s="332"/>
      <c r="CNB78" s="332"/>
      <c r="CNC78" s="332"/>
      <c r="CND78" s="332"/>
      <c r="CNE78" s="332"/>
      <c r="CNF78" s="332"/>
      <c r="CNG78" s="332"/>
      <c r="CNH78" s="332"/>
      <c r="CNI78" s="331"/>
      <c r="CNJ78" s="332"/>
      <c r="CNK78" s="332"/>
      <c r="CNL78" s="332"/>
      <c r="CNM78" s="332"/>
      <c r="CNN78" s="332"/>
      <c r="CNO78" s="332"/>
      <c r="CNP78" s="332"/>
      <c r="CNQ78" s="332"/>
      <c r="CNR78" s="332"/>
      <c r="CNS78" s="332"/>
      <c r="CNT78" s="332"/>
      <c r="CNU78" s="332"/>
      <c r="CNV78" s="332"/>
      <c r="CNW78" s="332"/>
      <c r="CNX78" s="332"/>
      <c r="CNY78" s="331"/>
      <c r="CNZ78" s="332"/>
      <c r="COA78" s="332"/>
      <c r="COB78" s="332"/>
      <c r="COC78" s="332"/>
      <c r="COD78" s="332"/>
      <c r="COE78" s="332"/>
      <c r="COF78" s="332"/>
      <c r="COG78" s="332"/>
      <c r="COH78" s="332"/>
      <c r="COI78" s="332"/>
      <c r="COJ78" s="332"/>
      <c r="COK78" s="332"/>
      <c r="COL78" s="332"/>
      <c r="COM78" s="332"/>
      <c r="CON78" s="332"/>
      <c r="COO78" s="331"/>
      <c r="COP78" s="332"/>
      <c r="COQ78" s="332"/>
      <c r="COR78" s="332"/>
      <c r="COS78" s="332"/>
      <c r="COT78" s="332"/>
      <c r="COU78" s="332"/>
      <c r="COV78" s="332"/>
      <c r="COW78" s="332"/>
      <c r="COX78" s="332"/>
      <c r="COY78" s="332"/>
      <c r="COZ78" s="332"/>
      <c r="CPA78" s="332"/>
      <c r="CPB78" s="332"/>
      <c r="CPC78" s="332"/>
      <c r="CPD78" s="332"/>
      <c r="CPE78" s="331"/>
      <c r="CPF78" s="332"/>
      <c r="CPG78" s="332"/>
      <c r="CPH78" s="332"/>
      <c r="CPI78" s="332"/>
      <c r="CPJ78" s="332"/>
      <c r="CPK78" s="332"/>
      <c r="CPL78" s="332"/>
      <c r="CPM78" s="332"/>
      <c r="CPN78" s="332"/>
      <c r="CPO78" s="332"/>
      <c r="CPP78" s="332"/>
      <c r="CPQ78" s="332"/>
      <c r="CPR78" s="332"/>
      <c r="CPS78" s="332"/>
      <c r="CPT78" s="332"/>
      <c r="CPU78" s="331"/>
      <c r="CPV78" s="332"/>
      <c r="CPW78" s="332"/>
      <c r="CPX78" s="332"/>
      <c r="CPY78" s="332"/>
      <c r="CPZ78" s="332"/>
      <c r="CQA78" s="332"/>
      <c r="CQB78" s="332"/>
      <c r="CQC78" s="332"/>
      <c r="CQD78" s="332"/>
      <c r="CQE78" s="332"/>
      <c r="CQF78" s="332"/>
      <c r="CQG78" s="332"/>
      <c r="CQH78" s="332"/>
      <c r="CQI78" s="332"/>
      <c r="CQJ78" s="332"/>
      <c r="CQK78" s="331"/>
      <c r="CQL78" s="332"/>
      <c r="CQM78" s="332"/>
      <c r="CQN78" s="332"/>
      <c r="CQO78" s="332"/>
      <c r="CQP78" s="332"/>
      <c r="CQQ78" s="332"/>
      <c r="CQR78" s="332"/>
      <c r="CQS78" s="332"/>
      <c r="CQT78" s="332"/>
      <c r="CQU78" s="332"/>
      <c r="CQV78" s="332"/>
      <c r="CQW78" s="332"/>
      <c r="CQX78" s="332"/>
      <c r="CQY78" s="332"/>
      <c r="CQZ78" s="332"/>
      <c r="CRA78" s="331"/>
      <c r="CRB78" s="332"/>
      <c r="CRC78" s="332"/>
      <c r="CRD78" s="332"/>
      <c r="CRE78" s="332"/>
      <c r="CRF78" s="332"/>
      <c r="CRG78" s="332"/>
      <c r="CRH78" s="332"/>
      <c r="CRI78" s="332"/>
      <c r="CRJ78" s="332"/>
      <c r="CRK78" s="332"/>
      <c r="CRL78" s="332"/>
      <c r="CRM78" s="332"/>
      <c r="CRN78" s="332"/>
      <c r="CRO78" s="332"/>
      <c r="CRP78" s="332"/>
      <c r="CRQ78" s="331"/>
      <c r="CRR78" s="332"/>
      <c r="CRS78" s="332"/>
      <c r="CRT78" s="332"/>
      <c r="CRU78" s="332"/>
      <c r="CRV78" s="332"/>
      <c r="CRW78" s="332"/>
      <c r="CRX78" s="332"/>
      <c r="CRY78" s="332"/>
      <c r="CRZ78" s="332"/>
      <c r="CSA78" s="332"/>
      <c r="CSB78" s="332"/>
      <c r="CSC78" s="332"/>
      <c r="CSD78" s="332"/>
      <c r="CSE78" s="332"/>
      <c r="CSF78" s="332"/>
      <c r="CSG78" s="331"/>
      <c r="CSH78" s="332"/>
      <c r="CSI78" s="332"/>
      <c r="CSJ78" s="332"/>
      <c r="CSK78" s="332"/>
      <c r="CSL78" s="332"/>
      <c r="CSM78" s="332"/>
      <c r="CSN78" s="332"/>
      <c r="CSO78" s="332"/>
      <c r="CSP78" s="332"/>
      <c r="CSQ78" s="332"/>
      <c r="CSR78" s="332"/>
      <c r="CSS78" s="332"/>
      <c r="CST78" s="332"/>
      <c r="CSU78" s="332"/>
      <c r="CSV78" s="332"/>
      <c r="CSW78" s="331"/>
      <c r="CSX78" s="332"/>
      <c r="CSY78" s="332"/>
      <c r="CSZ78" s="332"/>
      <c r="CTA78" s="332"/>
      <c r="CTB78" s="332"/>
      <c r="CTC78" s="332"/>
      <c r="CTD78" s="332"/>
      <c r="CTE78" s="332"/>
      <c r="CTF78" s="332"/>
      <c r="CTG78" s="332"/>
      <c r="CTH78" s="332"/>
      <c r="CTI78" s="332"/>
      <c r="CTJ78" s="332"/>
      <c r="CTK78" s="332"/>
      <c r="CTL78" s="332"/>
      <c r="CTM78" s="331"/>
      <c r="CTN78" s="332"/>
      <c r="CTO78" s="332"/>
      <c r="CTP78" s="332"/>
      <c r="CTQ78" s="332"/>
      <c r="CTR78" s="332"/>
      <c r="CTS78" s="332"/>
      <c r="CTT78" s="332"/>
      <c r="CTU78" s="332"/>
      <c r="CTV78" s="332"/>
      <c r="CTW78" s="332"/>
      <c r="CTX78" s="332"/>
      <c r="CTY78" s="332"/>
      <c r="CTZ78" s="332"/>
      <c r="CUA78" s="332"/>
      <c r="CUB78" s="332"/>
      <c r="CUC78" s="331"/>
      <c r="CUD78" s="332"/>
      <c r="CUE78" s="332"/>
      <c r="CUF78" s="332"/>
      <c r="CUG78" s="332"/>
      <c r="CUH78" s="332"/>
      <c r="CUI78" s="332"/>
      <c r="CUJ78" s="332"/>
      <c r="CUK78" s="332"/>
      <c r="CUL78" s="332"/>
      <c r="CUM78" s="332"/>
      <c r="CUN78" s="332"/>
      <c r="CUO78" s="332"/>
      <c r="CUP78" s="332"/>
      <c r="CUQ78" s="332"/>
      <c r="CUR78" s="332"/>
      <c r="CUS78" s="331"/>
      <c r="CUT78" s="332"/>
      <c r="CUU78" s="332"/>
      <c r="CUV78" s="332"/>
      <c r="CUW78" s="332"/>
      <c r="CUX78" s="332"/>
      <c r="CUY78" s="332"/>
      <c r="CUZ78" s="332"/>
      <c r="CVA78" s="332"/>
      <c r="CVB78" s="332"/>
      <c r="CVC78" s="332"/>
      <c r="CVD78" s="332"/>
      <c r="CVE78" s="332"/>
      <c r="CVF78" s="332"/>
      <c r="CVG78" s="332"/>
      <c r="CVH78" s="332"/>
      <c r="CVI78" s="331"/>
      <c r="CVJ78" s="332"/>
      <c r="CVK78" s="332"/>
      <c r="CVL78" s="332"/>
      <c r="CVM78" s="332"/>
      <c r="CVN78" s="332"/>
      <c r="CVO78" s="332"/>
      <c r="CVP78" s="332"/>
      <c r="CVQ78" s="332"/>
      <c r="CVR78" s="332"/>
      <c r="CVS78" s="332"/>
      <c r="CVT78" s="332"/>
      <c r="CVU78" s="332"/>
      <c r="CVV78" s="332"/>
      <c r="CVW78" s="332"/>
      <c r="CVX78" s="332"/>
      <c r="CVY78" s="331"/>
      <c r="CVZ78" s="332"/>
      <c r="CWA78" s="332"/>
      <c r="CWB78" s="332"/>
      <c r="CWC78" s="332"/>
      <c r="CWD78" s="332"/>
      <c r="CWE78" s="332"/>
      <c r="CWF78" s="332"/>
      <c r="CWG78" s="332"/>
      <c r="CWH78" s="332"/>
      <c r="CWI78" s="332"/>
      <c r="CWJ78" s="332"/>
      <c r="CWK78" s="332"/>
      <c r="CWL78" s="332"/>
      <c r="CWM78" s="332"/>
      <c r="CWN78" s="332"/>
      <c r="CWO78" s="331"/>
      <c r="CWP78" s="332"/>
      <c r="CWQ78" s="332"/>
      <c r="CWR78" s="332"/>
      <c r="CWS78" s="332"/>
      <c r="CWT78" s="332"/>
      <c r="CWU78" s="332"/>
      <c r="CWV78" s="332"/>
      <c r="CWW78" s="332"/>
      <c r="CWX78" s="332"/>
      <c r="CWY78" s="332"/>
      <c r="CWZ78" s="332"/>
      <c r="CXA78" s="332"/>
      <c r="CXB78" s="332"/>
      <c r="CXC78" s="332"/>
      <c r="CXD78" s="332"/>
      <c r="CXE78" s="331"/>
      <c r="CXF78" s="332"/>
      <c r="CXG78" s="332"/>
      <c r="CXH78" s="332"/>
      <c r="CXI78" s="332"/>
      <c r="CXJ78" s="332"/>
      <c r="CXK78" s="332"/>
      <c r="CXL78" s="332"/>
      <c r="CXM78" s="332"/>
      <c r="CXN78" s="332"/>
      <c r="CXO78" s="332"/>
      <c r="CXP78" s="332"/>
      <c r="CXQ78" s="332"/>
      <c r="CXR78" s="332"/>
      <c r="CXS78" s="332"/>
      <c r="CXT78" s="332"/>
      <c r="CXU78" s="331"/>
      <c r="CXV78" s="332"/>
      <c r="CXW78" s="332"/>
      <c r="CXX78" s="332"/>
      <c r="CXY78" s="332"/>
      <c r="CXZ78" s="332"/>
      <c r="CYA78" s="332"/>
      <c r="CYB78" s="332"/>
      <c r="CYC78" s="332"/>
      <c r="CYD78" s="332"/>
      <c r="CYE78" s="332"/>
      <c r="CYF78" s="332"/>
      <c r="CYG78" s="332"/>
      <c r="CYH78" s="332"/>
      <c r="CYI78" s="332"/>
      <c r="CYJ78" s="332"/>
      <c r="CYK78" s="331"/>
      <c r="CYL78" s="332"/>
      <c r="CYM78" s="332"/>
      <c r="CYN78" s="332"/>
      <c r="CYO78" s="332"/>
      <c r="CYP78" s="332"/>
      <c r="CYQ78" s="332"/>
      <c r="CYR78" s="332"/>
      <c r="CYS78" s="332"/>
      <c r="CYT78" s="332"/>
      <c r="CYU78" s="332"/>
      <c r="CYV78" s="332"/>
      <c r="CYW78" s="332"/>
      <c r="CYX78" s="332"/>
      <c r="CYY78" s="332"/>
      <c r="CYZ78" s="332"/>
      <c r="CZA78" s="331"/>
      <c r="CZB78" s="332"/>
      <c r="CZC78" s="332"/>
      <c r="CZD78" s="332"/>
      <c r="CZE78" s="332"/>
      <c r="CZF78" s="332"/>
      <c r="CZG78" s="332"/>
      <c r="CZH78" s="332"/>
      <c r="CZI78" s="332"/>
      <c r="CZJ78" s="332"/>
      <c r="CZK78" s="332"/>
      <c r="CZL78" s="332"/>
      <c r="CZM78" s="332"/>
      <c r="CZN78" s="332"/>
      <c r="CZO78" s="332"/>
      <c r="CZP78" s="332"/>
      <c r="CZQ78" s="331"/>
      <c r="CZR78" s="332"/>
      <c r="CZS78" s="332"/>
      <c r="CZT78" s="332"/>
      <c r="CZU78" s="332"/>
      <c r="CZV78" s="332"/>
      <c r="CZW78" s="332"/>
      <c r="CZX78" s="332"/>
      <c r="CZY78" s="332"/>
      <c r="CZZ78" s="332"/>
      <c r="DAA78" s="332"/>
      <c r="DAB78" s="332"/>
      <c r="DAC78" s="332"/>
      <c r="DAD78" s="332"/>
      <c r="DAE78" s="332"/>
      <c r="DAF78" s="332"/>
      <c r="DAG78" s="331"/>
      <c r="DAH78" s="332"/>
      <c r="DAI78" s="332"/>
      <c r="DAJ78" s="332"/>
      <c r="DAK78" s="332"/>
      <c r="DAL78" s="332"/>
      <c r="DAM78" s="332"/>
      <c r="DAN78" s="332"/>
      <c r="DAO78" s="332"/>
      <c r="DAP78" s="332"/>
      <c r="DAQ78" s="332"/>
      <c r="DAR78" s="332"/>
      <c r="DAS78" s="332"/>
      <c r="DAT78" s="332"/>
      <c r="DAU78" s="332"/>
      <c r="DAV78" s="332"/>
      <c r="DAW78" s="331"/>
      <c r="DAX78" s="332"/>
      <c r="DAY78" s="332"/>
      <c r="DAZ78" s="332"/>
      <c r="DBA78" s="332"/>
      <c r="DBB78" s="332"/>
      <c r="DBC78" s="332"/>
      <c r="DBD78" s="332"/>
      <c r="DBE78" s="332"/>
      <c r="DBF78" s="332"/>
      <c r="DBG78" s="332"/>
      <c r="DBH78" s="332"/>
      <c r="DBI78" s="332"/>
      <c r="DBJ78" s="332"/>
      <c r="DBK78" s="332"/>
      <c r="DBL78" s="332"/>
      <c r="DBM78" s="331"/>
      <c r="DBN78" s="332"/>
      <c r="DBO78" s="332"/>
      <c r="DBP78" s="332"/>
      <c r="DBQ78" s="332"/>
      <c r="DBR78" s="332"/>
      <c r="DBS78" s="332"/>
      <c r="DBT78" s="332"/>
      <c r="DBU78" s="332"/>
      <c r="DBV78" s="332"/>
      <c r="DBW78" s="332"/>
      <c r="DBX78" s="332"/>
      <c r="DBY78" s="332"/>
      <c r="DBZ78" s="332"/>
      <c r="DCA78" s="332"/>
      <c r="DCB78" s="332"/>
      <c r="DCC78" s="331"/>
      <c r="DCD78" s="332"/>
      <c r="DCE78" s="332"/>
      <c r="DCF78" s="332"/>
      <c r="DCG78" s="332"/>
      <c r="DCH78" s="332"/>
      <c r="DCI78" s="332"/>
      <c r="DCJ78" s="332"/>
      <c r="DCK78" s="332"/>
      <c r="DCL78" s="332"/>
      <c r="DCM78" s="332"/>
      <c r="DCN78" s="332"/>
      <c r="DCO78" s="332"/>
      <c r="DCP78" s="332"/>
      <c r="DCQ78" s="332"/>
      <c r="DCR78" s="332"/>
      <c r="DCS78" s="331"/>
      <c r="DCT78" s="332"/>
      <c r="DCU78" s="332"/>
      <c r="DCV78" s="332"/>
      <c r="DCW78" s="332"/>
      <c r="DCX78" s="332"/>
      <c r="DCY78" s="332"/>
      <c r="DCZ78" s="332"/>
      <c r="DDA78" s="332"/>
      <c r="DDB78" s="332"/>
      <c r="DDC78" s="332"/>
      <c r="DDD78" s="332"/>
      <c r="DDE78" s="332"/>
      <c r="DDF78" s="332"/>
      <c r="DDG78" s="332"/>
      <c r="DDH78" s="332"/>
      <c r="DDI78" s="331"/>
      <c r="DDJ78" s="332"/>
      <c r="DDK78" s="332"/>
      <c r="DDL78" s="332"/>
      <c r="DDM78" s="332"/>
      <c r="DDN78" s="332"/>
      <c r="DDO78" s="332"/>
      <c r="DDP78" s="332"/>
      <c r="DDQ78" s="332"/>
      <c r="DDR78" s="332"/>
      <c r="DDS78" s="332"/>
      <c r="DDT78" s="332"/>
      <c r="DDU78" s="332"/>
      <c r="DDV78" s="332"/>
      <c r="DDW78" s="332"/>
      <c r="DDX78" s="332"/>
      <c r="DDY78" s="331"/>
      <c r="DDZ78" s="332"/>
      <c r="DEA78" s="332"/>
      <c r="DEB78" s="332"/>
      <c r="DEC78" s="332"/>
      <c r="DED78" s="332"/>
      <c r="DEE78" s="332"/>
      <c r="DEF78" s="332"/>
      <c r="DEG78" s="332"/>
      <c r="DEH78" s="332"/>
      <c r="DEI78" s="332"/>
      <c r="DEJ78" s="332"/>
      <c r="DEK78" s="332"/>
      <c r="DEL78" s="332"/>
      <c r="DEM78" s="332"/>
      <c r="DEN78" s="332"/>
      <c r="DEO78" s="331"/>
      <c r="DEP78" s="332"/>
      <c r="DEQ78" s="332"/>
      <c r="DER78" s="332"/>
      <c r="DES78" s="332"/>
      <c r="DET78" s="332"/>
      <c r="DEU78" s="332"/>
      <c r="DEV78" s="332"/>
      <c r="DEW78" s="332"/>
      <c r="DEX78" s="332"/>
      <c r="DEY78" s="332"/>
      <c r="DEZ78" s="332"/>
      <c r="DFA78" s="332"/>
      <c r="DFB78" s="332"/>
      <c r="DFC78" s="332"/>
      <c r="DFD78" s="332"/>
      <c r="DFE78" s="331"/>
      <c r="DFF78" s="332"/>
      <c r="DFG78" s="332"/>
      <c r="DFH78" s="332"/>
      <c r="DFI78" s="332"/>
      <c r="DFJ78" s="332"/>
      <c r="DFK78" s="332"/>
      <c r="DFL78" s="332"/>
      <c r="DFM78" s="332"/>
      <c r="DFN78" s="332"/>
      <c r="DFO78" s="332"/>
      <c r="DFP78" s="332"/>
      <c r="DFQ78" s="332"/>
      <c r="DFR78" s="332"/>
      <c r="DFS78" s="332"/>
      <c r="DFT78" s="332"/>
      <c r="DFU78" s="331"/>
      <c r="DFV78" s="332"/>
      <c r="DFW78" s="332"/>
      <c r="DFX78" s="332"/>
      <c r="DFY78" s="332"/>
      <c r="DFZ78" s="332"/>
      <c r="DGA78" s="332"/>
      <c r="DGB78" s="332"/>
      <c r="DGC78" s="332"/>
      <c r="DGD78" s="332"/>
      <c r="DGE78" s="332"/>
      <c r="DGF78" s="332"/>
      <c r="DGG78" s="332"/>
      <c r="DGH78" s="332"/>
      <c r="DGI78" s="332"/>
      <c r="DGJ78" s="332"/>
      <c r="DGK78" s="331"/>
      <c r="DGL78" s="332"/>
      <c r="DGM78" s="332"/>
      <c r="DGN78" s="332"/>
      <c r="DGO78" s="332"/>
      <c r="DGP78" s="332"/>
      <c r="DGQ78" s="332"/>
      <c r="DGR78" s="332"/>
      <c r="DGS78" s="332"/>
      <c r="DGT78" s="332"/>
      <c r="DGU78" s="332"/>
      <c r="DGV78" s="332"/>
      <c r="DGW78" s="332"/>
      <c r="DGX78" s="332"/>
      <c r="DGY78" s="332"/>
      <c r="DGZ78" s="332"/>
      <c r="DHA78" s="331"/>
      <c r="DHB78" s="332"/>
      <c r="DHC78" s="332"/>
      <c r="DHD78" s="332"/>
      <c r="DHE78" s="332"/>
      <c r="DHF78" s="332"/>
      <c r="DHG78" s="332"/>
      <c r="DHH78" s="332"/>
      <c r="DHI78" s="332"/>
      <c r="DHJ78" s="332"/>
      <c r="DHK78" s="332"/>
      <c r="DHL78" s="332"/>
      <c r="DHM78" s="332"/>
      <c r="DHN78" s="332"/>
      <c r="DHO78" s="332"/>
      <c r="DHP78" s="332"/>
      <c r="DHQ78" s="331"/>
      <c r="DHR78" s="332"/>
      <c r="DHS78" s="332"/>
      <c r="DHT78" s="332"/>
      <c r="DHU78" s="332"/>
      <c r="DHV78" s="332"/>
      <c r="DHW78" s="332"/>
      <c r="DHX78" s="332"/>
      <c r="DHY78" s="332"/>
      <c r="DHZ78" s="332"/>
      <c r="DIA78" s="332"/>
      <c r="DIB78" s="332"/>
      <c r="DIC78" s="332"/>
      <c r="DID78" s="332"/>
      <c r="DIE78" s="332"/>
      <c r="DIF78" s="332"/>
      <c r="DIG78" s="331"/>
      <c r="DIH78" s="332"/>
      <c r="DII78" s="332"/>
      <c r="DIJ78" s="332"/>
      <c r="DIK78" s="332"/>
      <c r="DIL78" s="332"/>
      <c r="DIM78" s="332"/>
      <c r="DIN78" s="332"/>
      <c r="DIO78" s="332"/>
      <c r="DIP78" s="332"/>
      <c r="DIQ78" s="332"/>
      <c r="DIR78" s="332"/>
      <c r="DIS78" s="332"/>
      <c r="DIT78" s="332"/>
      <c r="DIU78" s="332"/>
      <c r="DIV78" s="332"/>
      <c r="DIW78" s="331"/>
      <c r="DIX78" s="332"/>
      <c r="DIY78" s="332"/>
      <c r="DIZ78" s="332"/>
      <c r="DJA78" s="332"/>
      <c r="DJB78" s="332"/>
      <c r="DJC78" s="332"/>
      <c r="DJD78" s="332"/>
      <c r="DJE78" s="332"/>
      <c r="DJF78" s="332"/>
      <c r="DJG78" s="332"/>
      <c r="DJH78" s="332"/>
      <c r="DJI78" s="332"/>
      <c r="DJJ78" s="332"/>
      <c r="DJK78" s="332"/>
      <c r="DJL78" s="332"/>
      <c r="DJM78" s="331"/>
      <c r="DJN78" s="332"/>
      <c r="DJO78" s="332"/>
      <c r="DJP78" s="332"/>
      <c r="DJQ78" s="332"/>
      <c r="DJR78" s="332"/>
      <c r="DJS78" s="332"/>
      <c r="DJT78" s="332"/>
      <c r="DJU78" s="332"/>
      <c r="DJV78" s="332"/>
      <c r="DJW78" s="332"/>
      <c r="DJX78" s="332"/>
      <c r="DJY78" s="332"/>
      <c r="DJZ78" s="332"/>
      <c r="DKA78" s="332"/>
      <c r="DKB78" s="332"/>
      <c r="DKC78" s="331"/>
      <c r="DKD78" s="332"/>
      <c r="DKE78" s="332"/>
      <c r="DKF78" s="332"/>
      <c r="DKG78" s="332"/>
      <c r="DKH78" s="332"/>
      <c r="DKI78" s="332"/>
      <c r="DKJ78" s="332"/>
      <c r="DKK78" s="332"/>
      <c r="DKL78" s="332"/>
      <c r="DKM78" s="332"/>
      <c r="DKN78" s="332"/>
      <c r="DKO78" s="332"/>
      <c r="DKP78" s="332"/>
      <c r="DKQ78" s="332"/>
      <c r="DKR78" s="332"/>
      <c r="DKS78" s="331"/>
      <c r="DKT78" s="332"/>
      <c r="DKU78" s="332"/>
      <c r="DKV78" s="332"/>
      <c r="DKW78" s="332"/>
      <c r="DKX78" s="332"/>
      <c r="DKY78" s="332"/>
      <c r="DKZ78" s="332"/>
      <c r="DLA78" s="332"/>
      <c r="DLB78" s="332"/>
      <c r="DLC78" s="332"/>
      <c r="DLD78" s="332"/>
      <c r="DLE78" s="332"/>
      <c r="DLF78" s="332"/>
      <c r="DLG78" s="332"/>
      <c r="DLH78" s="332"/>
      <c r="DLI78" s="331"/>
      <c r="DLJ78" s="332"/>
      <c r="DLK78" s="332"/>
      <c r="DLL78" s="332"/>
      <c r="DLM78" s="332"/>
      <c r="DLN78" s="332"/>
      <c r="DLO78" s="332"/>
      <c r="DLP78" s="332"/>
      <c r="DLQ78" s="332"/>
      <c r="DLR78" s="332"/>
      <c r="DLS78" s="332"/>
      <c r="DLT78" s="332"/>
      <c r="DLU78" s="332"/>
      <c r="DLV78" s="332"/>
      <c r="DLW78" s="332"/>
      <c r="DLX78" s="332"/>
      <c r="DLY78" s="331"/>
      <c r="DLZ78" s="332"/>
      <c r="DMA78" s="332"/>
      <c r="DMB78" s="332"/>
      <c r="DMC78" s="332"/>
      <c r="DMD78" s="332"/>
      <c r="DME78" s="332"/>
      <c r="DMF78" s="332"/>
      <c r="DMG78" s="332"/>
      <c r="DMH78" s="332"/>
      <c r="DMI78" s="332"/>
      <c r="DMJ78" s="332"/>
      <c r="DMK78" s="332"/>
      <c r="DML78" s="332"/>
      <c r="DMM78" s="332"/>
      <c r="DMN78" s="332"/>
      <c r="DMO78" s="331"/>
      <c r="DMP78" s="332"/>
      <c r="DMQ78" s="332"/>
      <c r="DMR78" s="332"/>
      <c r="DMS78" s="332"/>
      <c r="DMT78" s="332"/>
      <c r="DMU78" s="332"/>
      <c r="DMV78" s="332"/>
      <c r="DMW78" s="332"/>
      <c r="DMX78" s="332"/>
      <c r="DMY78" s="332"/>
      <c r="DMZ78" s="332"/>
      <c r="DNA78" s="332"/>
      <c r="DNB78" s="332"/>
      <c r="DNC78" s="332"/>
      <c r="DND78" s="332"/>
      <c r="DNE78" s="331"/>
      <c r="DNF78" s="332"/>
      <c r="DNG78" s="332"/>
      <c r="DNH78" s="332"/>
      <c r="DNI78" s="332"/>
      <c r="DNJ78" s="332"/>
      <c r="DNK78" s="332"/>
      <c r="DNL78" s="332"/>
      <c r="DNM78" s="332"/>
      <c r="DNN78" s="332"/>
      <c r="DNO78" s="332"/>
      <c r="DNP78" s="332"/>
      <c r="DNQ78" s="332"/>
      <c r="DNR78" s="332"/>
      <c r="DNS78" s="332"/>
      <c r="DNT78" s="332"/>
      <c r="DNU78" s="331"/>
      <c r="DNV78" s="332"/>
      <c r="DNW78" s="332"/>
      <c r="DNX78" s="332"/>
      <c r="DNY78" s="332"/>
      <c r="DNZ78" s="332"/>
      <c r="DOA78" s="332"/>
      <c r="DOB78" s="332"/>
      <c r="DOC78" s="332"/>
      <c r="DOD78" s="332"/>
      <c r="DOE78" s="332"/>
      <c r="DOF78" s="332"/>
      <c r="DOG78" s="332"/>
      <c r="DOH78" s="332"/>
      <c r="DOI78" s="332"/>
      <c r="DOJ78" s="332"/>
      <c r="DOK78" s="331"/>
      <c r="DOL78" s="332"/>
      <c r="DOM78" s="332"/>
      <c r="DON78" s="332"/>
      <c r="DOO78" s="332"/>
      <c r="DOP78" s="332"/>
      <c r="DOQ78" s="332"/>
      <c r="DOR78" s="332"/>
      <c r="DOS78" s="332"/>
      <c r="DOT78" s="332"/>
      <c r="DOU78" s="332"/>
      <c r="DOV78" s="332"/>
      <c r="DOW78" s="332"/>
      <c r="DOX78" s="332"/>
      <c r="DOY78" s="332"/>
      <c r="DOZ78" s="332"/>
      <c r="DPA78" s="331"/>
      <c r="DPB78" s="332"/>
      <c r="DPC78" s="332"/>
      <c r="DPD78" s="332"/>
      <c r="DPE78" s="332"/>
      <c r="DPF78" s="332"/>
      <c r="DPG78" s="332"/>
      <c r="DPH78" s="332"/>
      <c r="DPI78" s="332"/>
      <c r="DPJ78" s="332"/>
      <c r="DPK78" s="332"/>
      <c r="DPL78" s="332"/>
      <c r="DPM78" s="332"/>
      <c r="DPN78" s="332"/>
      <c r="DPO78" s="332"/>
      <c r="DPP78" s="332"/>
      <c r="DPQ78" s="331"/>
      <c r="DPR78" s="332"/>
      <c r="DPS78" s="332"/>
      <c r="DPT78" s="332"/>
      <c r="DPU78" s="332"/>
      <c r="DPV78" s="332"/>
      <c r="DPW78" s="332"/>
      <c r="DPX78" s="332"/>
      <c r="DPY78" s="332"/>
      <c r="DPZ78" s="332"/>
      <c r="DQA78" s="332"/>
      <c r="DQB78" s="332"/>
      <c r="DQC78" s="332"/>
      <c r="DQD78" s="332"/>
      <c r="DQE78" s="332"/>
      <c r="DQF78" s="332"/>
      <c r="DQG78" s="331"/>
      <c r="DQH78" s="332"/>
      <c r="DQI78" s="332"/>
      <c r="DQJ78" s="332"/>
      <c r="DQK78" s="332"/>
      <c r="DQL78" s="332"/>
      <c r="DQM78" s="332"/>
      <c r="DQN78" s="332"/>
      <c r="DQO78" s="332"/>
      <c r="DQP78" s="332"/>
      <c r="DQQ78" s="332"/>
      <c r="DQR78" s="332"/>
      <c r="DQS78" s="332"/>
      <c r="DQT78" s="332"/>
      <c r="DQU78" s="332"/>
      <c r="DQV78" s="332"/>
      <c r="DQW78" s="331"/>
      <c r="DQX78" s="332"/>
      <c r="DQY78" s="332"/>
      <c r="DQZ78" s="332"/>
      <c r="DRA78" s="332"/>
      <c r="DRB78" s="332"/>
      <c r="DRC78" s="332"/>
      <c r="DRD78" s="332"/>
      <c r="DRE78" s="332"/>
      <c r="DRF78" s="332"/>
      <c r="DRG78" s="332"/>
      <c r="DRH78" s="332"/>
      <c r="DRI78" s="332"/>
      <c r="DRJ78" s="332"/>
      <c r="DRK78" s="332"/>
      <c r="DRL78" s="332"/>
      <c r="DRM78" s="331"/>
      <c r="DRN78" s="332"/>
      <c r="DRO78" s="332"/>
      <c r="DRP78" s="332"/>
      <c r="DRQ78" s="332"/>
      <c r="DRR78" s="332"/>
      <c r="DRS78" s="332"/>
      <c r="DRT78" s="332"/>
      <c r="DRU78" s="332"/>
      <c r="DRV78" s="332"/>
      <c r="DRW78" s="332"/>
      <c r="DRX78" s="332"/>
      <c r="DRY78" s="332"/>
      <c r="DRZ78" s="332"/>
      <c r="DSA78" s="332"/>
      <c r="DSB78" s="332"/>
      <c r="DSC78" s="331"/>
      <c r="DSD78" s="332"/>
      <c r="DSE78" s="332"/>
      <c r="DSF78" s="332"/>
      <c r="DSG78" s="332"/>
      <c r="DSH78" s="332"/>
      <c r="DSI78" s="332"/>
      <c r="DSJ78" s="332"/>
      <c r="DSK78" s="332"/>
      <c r="DSL78" s="332"/>
      <c r="DSM78" s="332"/>
      <c r="DSN78" s="332"/>
      <c r="DSO78" s="332"/>
      <c r="DSP78" s="332"/>
      <c r="DSQ78" s="332"/>
      <c r="DSR78" s="332"/>
      <c r="DSS78" s="331"/>
      <c r="DST78" s="332"/>
      <c r="DSU78" s="332"/>
      <c r="DSV78" s="332"/>
      <c r="DSW78" s="332"/>
      <c r="DSX78" s="332"/>
      <c r="DSY78" s="332"/>
      <c r="DSZ78" s="332"/>
      <c r="DTA78" s="332"/>
      <c r="DTB78" s="332"/>
      <c r="DTC78" s="332"/>
      <c r="DTD78" s="332"/>
      <c r="DTE78" s="332"/>
      <c r="DTF78" s="332"/>
      <c r="DTG78" s="332"/>
      <c r="DTH78" s="332"/>
      <c r="DTI78" s="331"/>
      <c r="DTJ78" s="332"/>
      <c r="DTK78" s="332"/>
      <c r="DTL78" s="332"/>
      <c r="DTM78" s="332"/>
      <c r="DTN78" s="332"/>
      <c r="DTO78" s="332"/>
      <c r="DTP78" s="332"/>
      <c r="DTQ78" s="332"/>
      <c r="DTR78" s="332"/>
      <c r="DTS78" s="332"/>
      <c r="DTT78" s="332"/>
      <c r="DTU78" s="332"/>
      <c r="DTV78" s="332"/>
      <c r="DTW78" s="332"/>
      <c r="DTX78" s="332"/>
      <c r="DTY78" s="331"/>
      <c r="DTZ78" s="332"/>
      <c r="DUA78" s="332"/>
      <c r="DUB78" s="332"/>
      <c r="DUC78" s="332"/>
      <c r="DUD78" s="332"/>
      <c r="DUE78" s="332"/>
      <c r="DUF78" s="332"/>
      <c r="DUG78" s="332"/>
      <c r="DUH78" s="332"/>
      <c r="DUI78" s="332"/>
      <c r="DUJ78" s="332"/>
      <c r="DUK78" s="332"/>
      <c r="DUL78" s="332"/>
      <c r="DUM78" s="332"/>
      <c r="DUN78" s="332"/>
      <c r="DUO78" s="331"/>
      <c r="DUP78" s="332"/>
      <c r="DUQ78" s="332"/>
      <c r="DUR78" s="332"/>
      <c r="DUS78" s="332"/>
      <c r="DUT78" s="332"/>
      <c r="DUU78" s="332"/>
      <c r="DUV78" s="332"/>
      <c r="DUW78" s="332"/>
      <c r="DUX78" s="332"/>
      <c r="DUY78" s="332"/>
      <c r="DUZ78" s="332"/>
      <c r="DVA78" s="332"/>
      <c r="DVB78" s="332"/>
      <c r="DVC78" s="332"/>
      <c r="DVD78" s="332"/>
      <c r="DVE78" s="331"/>
      <c r="DVF78" s="332"/>
      <c r="DVG78" s="332"/>
      <c r="DVH78" s="332"/>
      <c r="DVI78" s="332"/>
      <c r="DVJ78" s="332"/>
      <c r="DVK78" s="332"/>
      <c r="DVL78" s="332"/>
      <c r="DVM78" s="332"/>
      <c r="DVN78" s="332"/>
      <c r="DVO78" s="332"/>
      <c r="DVP78" s="332"/>
      <c r="DVQ78" s="332"/>
      <c r="DVR78" s="332"/>
      <c r="DVS78" s="332"/>
      <c r="DVT78" s="332"/>
      <c r="DVU78" s="331"/>
      <c r="DVV78" s="332"/>
      <c r="DVW78" s="332"/>
      <c r="DVX78" s="332"/>
      <c r="DVY78" s="332"/>
      <c r="DVZ78" s="332"/>
      <c r="DWA78" s="332"/>
      <c r="DWB78" s="332"/>
      <c r="DWC78" s="332"/>
      <c r="DWD78" s="332"/>
      <c r="DWE78" s="332"/>
      <c r="DWF78" s="332"/>
      <c r="DWG78" s="332"/>
      <c r="DWH78" s="332"/>
      <c r="DWI78" s="332"/>
      <c r="DWJ78" s="332"/>
      <c r="DWK78" s="331"/>
      <c r="DWL78" s="332"/>
      <c r="DWM78" s="332"/>
      <c r="DWN78" s="332"/>
      <c r="DWO78" s="332"/>
      <c r="DWP78" s="332"/>
      <c r="DWQ78" s="332"/>
      <c r="DWR78" s="332"/>
      <c r="DWS78" s="332"/>
      <c r="DWT78" s="332"/>
      <c r="DWU78" s="332"/>
      <c r="DWV78" s="332"/>
      <c r="DWW78" s="332"/>
      <c r="DWX78" s="332"/>
      <c r="DWY78" s="332"/>
      <c r="DWZ78" s="332"/>
      <c r="DXA78" s="331"/>
      <c r="DXB78" s="332"/>
      <c r="DXC78" s="332"/>
      <c r="DXD78" s="332"/>
      <c r="DXE78" s="332"/>
      <c r="DXF78" s="332"/>
      <c r="DXG78" s="332"/>
      <c r="DXH78" s="332"/>
      <c r="DXI78" s="332"/>
      <c r="DXJ78" s="332"/>
      <c r="DXK78" s="332"/>
      <c r="DXL78" s="332"/>
      <c r="DXM78" s="332"/>
      <c r="DXN78" s="332"/>
      <c r="DXO78" s="332"/>
      <c r="DXP78" s="332"/>
      <c r="DXQ78" s="331"/>
      <c r="DXR78" s="332"/>
      <c r="DXS78" s="332"/>
      <c r="DXT78" s="332"/>
      <c r="DXU78" s="332"/>
      <c r="DXV78" s="332"/>
      <c r="DXW78" s="332"/>
      <c r="DXX78" s="332"/>
      <c r="DXY78" s="332"/>
      <c r="DXZ78" s="332"/>
      <c r="DYA78" s="332"/>
      <c r="DYB78" s="332"/>
      <c r="DYC78" s="332"/>
      <c r="DYD78" s="332"/>
      <c r="DYE78" s="332"/>
      <c r="DYF78" s="332"/>
      <c r="DYG78" s="331"/>
      <c r="DYH78" s="332"/>
      <c r="DYI78" s="332"/>
      <c r="DYJ78" s="332"/>
      <c r="DYK78" s="332"/>
      <c r="DYL78" s="332"/>
      <c r="DYM78" s="332"/>
      <c r="DYN78" s="332"/>
      <c r="DYO78" s="332"/>
      <c r="DYP78" s="332"/>
      <c r="DYQ78" s="332"/>
      <c r="DYR78" s="332"/>
      <c r="DYS78" s="332"/>
      <c r="DYT78" s="332"/>
      <c r="DYU78" s="332"/>
      <c r="DYV78" s="332"/>
      <c r="DYW78" s="331"/>
      <c r="DYX78" s="332"/>
      <c r="DYY78" s="332"/>
      <c r="DYZ78" s="332"/>
      <c r="DZA78" s="332"/>
      <c r="DZB78" s="332"/>
      <c r="DZC78" s="332"/>
      <c r="DZD78" s="332"/>
      <c r="DZE78" s="332"/>
      <c r="DZF78" s="332"/>
      <c r="DZG78" s="332"/>
      <c r="DZH78" s="332"/>
      <c r="DZI78" s="332"/>
      <c r="DZJ78" s="332"/>
      <c r="DZK78" s="332"/>
      <c r="DZL78" s="332"/>
      <c r="DZM78" s="331"/>
      <c r="DZN78" s="332"/>
      <c r="DZO78" s="332"/>
      <c r="DZP78" s="332"/>
      <c r="DZQ78" s="332"/>
      <c r="DZR78" s="332"/>
      <c r="DZS78" s="332"/>
      <c r="DZT78" s="332"/>
      <c r="DZU78" s="332"/>
      <c r="DZV78" s="332"/>
      <c r="DZW78" s="332"/>
      <c r="DZX78" s="332"/>
      <c r="DZY78" s="332"/>
      <c r="DZZ78" s="332"/>
      <c r="EAA78" s="332"/>
      <c r="EAB78" s="332"/>
      <c r="EAC78" s="331"/>
      <c r="EAD78" s="332"/>
      <c r="EAE78" s="332"/>
      <c r="EAF78" s="332"/>
      <c r="EAG78" s="332"/>
      <c r="EAH78" s="332"/>
      <c r="EAI78" s="332"/>
      <c r="EAJ78" s="332"/>
      <c r="EAK78" s="332"/>
      <c r="EAL78" s="332"/>
      <c r="EAM78" s="332"/>
      <c r="EAN78" s="332"/>
      <c r="EAO78" s="332"/>
      <c r="EAP78" s="332"/>
      <c r="EAQ78" s="332"/>
      <c r="EAR78" s="332"/>
      <c r="EAS78" s="331"/>
      <c r="EAT78" s="332"/>
      <c r="EAU78" s="332"/>
      <c r="EAV78" s="332"/>
      <c r="EAW78" s="332"/>
      <c r="EAX78" s="332"/>
      <c r="EAY78" s="332"/>
      <c r="EAZ78" s="332"/>
      <c r="EBA78" s="332"/>
      <c r="EBB78" s="332"/>
      <c r="EBC78" s="332"/>
      <c r="EBD78" s="332"/>
      <c r="EBE78" s="332"/>
      <c r="EBF78" s="332"/>
      <c r="EBG78" s="332"/>
      <c r="EBH78" s="332"/>
      <c r="EBI78" s="331"/>
      <c r="EBJ78" s="332"/>
      <c r="EBK78" s="332"/>
      <c r="EBL78" s="332"/>
      <c r="EBM78" s="332"/>
      <c r="EBN78" s="332"/>
      <c r="EBO78" s="332"/>
      <c r="EBP78" s="332"/>
      <c r="EBQ78" s="332"/>
      <c r="EBR78" s="332"/>
      <c r="EBS78" s="332"/>
      <c r="EBT78" s="332"/>
      <c r="EBU78" s="332"/>
      <c r="EBV78" s="332"/>
      <c r="EBW78" s="332"/>
      <c r="EBX78" s="332"/>
      <c r="EBY78" s="331"/>
      <c r="EBZ78" s="332"/>
      <c r="ECA78" s="332"/>
      <c r="ECB78" s="332"/>
      <c r="ECC78" s="332"/>
      <c r="ECD78" s="332"/>
      <c r="ECE78" s="332"/>
      <c r="ECF78" s="332"/>
      <c r="ECG78" s="332"/>
      <c r="ECH78" s="332"/>
      <c r="ECI78" s="332"/>
      <c r="ECJ78" s="332"/>
      <c r="ECK78" s="332"/>
      <c r="ECL78" s="332"/>
      <c r="ECM78" s="332"/>
      <c r="ECN78" s="332"/>
      <c r="ECO78" s="331"/>
      <c r="ECP78" s="332"/>
      <c r="ECQ78" s="332"/>
      <c r="ECR78" s="332"/>
      <c r="ECS78" s="332"/>
      <c r="ECT78" s="332"/>
      <c r="ECU78" s="332"/>
      <c r="ECV78" s="332"/>
      <c r="ECW78" s="332"/>
      <c r="ECX78" s="332"/>
      <c r="ECY78" s="332"/>
      <c r="ECZ78" s="332"/>
      <c r="EDA78" s="332"/>
      <c r="EDB78" s="332"/>
      <c r="EDC78" s="332"/>
      <c r="EDD78" s="332"/>
      <c r="EDE78" s="331"/>
      <c r="EDF78" s="332"/>
      <c r="EDG78" s="332"/>
      <c r="EDH78" s="332"/>
      <c r="EDI78" s="332"/>
      <c r="EDJ78" s="332"/>
      <c r="EDK78" s="332"/>
      <c r="EDL78" s="332"/>
      <c r="EDM78" s="332"/>
      <c r="EDN78" s="332"/>
      <c r="EDO78" s="332"/>
      <c r="EDP78" s="332"/>
      <c r="EDQ78" s="332"/>
      <c r="EDR78" s="332"/>
      <c r="EDS78" s="332"/>
      <c r="EDT78" s="332"/>
      <c r="EDU78" s="331"/>
      <c r="EDV78" s="332"/>
      <c r="EDW78" s="332"/>
      <c r="EDX78" s="332"/>
      <c r="EDY78" s="332"/>
      <c r="EDZ78" s="332"/>
      <c r="EEA78" s="332"/>
      <c r="EEB78" s="332"/>
      <c r="EEC78" s="332"/>
      <c r="EED78" s="332"/>
      <c r="EEE78" s="332"/>
      <c r="EEF78" s="332"/>
      <c r="EEG78" s="332"/>
      <c r="EEH78" s="332"/>
      <c r="EEI78" s="332"/>
      <c r="EEJ78" s="332"/>
      <c r="EEK78" s="331"/>
      <c r="EEL78" s="332"/>
      <c r="EEM78" s="332"/>
      <c r="EEN78" s="332"/>
      <c r="EEO78" s="332"/>
      <c r="EEP78" s="332"/>
      <c r="EEQ78" s="332"/>
      <c r="EER78" s="332"/>
      <c r="EES78" s="332"/>
      <c r="EET78" s="332"/>
      <c r="EEU78" s="332"/>
      <c r="EEV78" s="332"/>
      <c r="EEW78" s="332"/>
      <c r="EEX78" s="332"/>
      <c r="EEY78" s="332"/>
      <c r="EEZ78" s="332"/>
      <c r="EFA78" s="331"/>
      <c r="EFB78" s="332"/>
      <c r="EFC78" s="332"/>
      <c r="EFD78" s="332"/>
      <c r="EFE78" s="332"/>
      <c r="EFF78" s="332"/>
      <c r="EFG78" s="332"/>
      <c r="EFH78" s="332"/>
      <c r="EFI78" s="332"/>
      <c r="EFJ78" s="332"/>
      <c r="EFK78" s="332"/>
      <c r="EFL78" s="332"/>
      <c r="EFM78" s="332"/>
      <c r="EFN78" s="332"/>
      <c r="EFO78" s="332"/>
      <c r="EFP78" s="332"/>
      <c r="EFQ78" s="331"/>
      <c r="EFR78" s="332"/>
      <c r="EFS78" s="332"/>
      <c r="EFT78" s="332"/>
      <c r="EFU78" s="332"/>
      <c r="EFV78" s="332"/>
      <c r="EFW78" s="332"/>
      <c r="EFX78" s="332"/>
      <c r="EFY78" s="332"/>
      <c r="EFZ78" s="332"/>
      <c r="EGA78" s="332"/>
      <c r="EGB78" s="332"/>
      <c r="EGC78" s="332"/>
      <c r="EGD78" s="332"/>
      <c r="EGE78" s="332"/>
      <c r="EGF78" s="332"/>
      <c r="EGG78" s="331"/>
      <c r="EGH78" s="332"/>
      <c r="EGI78" s="332"/>
      <c r="EGJ78" s="332"/>
      <c r="EGK78" s="332"/>
      <c r="EGL78" s="332"/>
      <c r="EGM78" s="332"/>
      <c r="EGN78" s="332"/>
      <c r="EGO78" s="332"/>
      <c r="EGP78" s="332"/>
      <c r="EGQ78" s="332"/>
      <c r="EGR78" s="332"/>
      <c r="EGS78" s="332"/>
      <c r="EGT78" s="332"/>
      <c r="EGU78" s="332"/>
      <c r="EGV78" s="332"/>
      <c r="EGW78" s="331"/>
      <c r="EGX78" s="332"/>
      <c r="EGY78" s="332"/>
      <c r="EGZ78" s="332"/>
      <c r="EHA78" s="332"/>
      <c r="EHB78" s="332"/>
      <c r="EHC78" s="332"/>
      <c r="EHD78" s="332"/>
      <c r="EHE78" s="332"/>
      <c r="EHF78" s="332"/>
      <c r="EHG78" s="332"/>
      <c r="EHH78" s="332"/>
      <c r="EHI78" s="332"/>
      <c r="EHJ78" s="332"/>
      <c r="EHK78" s="332"/>
      <c r="EHL78" s="332"/>
      <c r="EHM78" s="331"/>
      <c r="EHN78" s="332"/>
      <c r="EHO78" s="332"/>
      <c r="EHP78" s="332"/>
      <c r="EHQ78" s="332"/>
      <c r="EHR78" s="332"/>
      <c r="EHS78" s="332"/>
      <c r="EHT78" s="332"/>
      <c r="EHU78" s="332"/>
      <c r="EHV78" s="332"/>
      <c r="EHW78" s="332"/>
      <c r="EHX78" s="332"/>
      <c r="EHY78" s="332"/>
      <c r="EHZ78" s="332"/>
      <c r="EIA78" s="332"/>
      <c r="EIB78" s="332"/>
      <c r="EIC78" s="331"/>
      <c r="EID78" s="332"/>
      <c r="EIE78" s="332"/>
      <c r="EIF78" s="332"/>
      <c r="EIG78" s="332"/>
      <c r="EIH78" s="332"/>
      <c r="EII78" s="332"/>
      <c r="EIJ78" s="332"/>
      <c r="EIK78" s="332"/>
      <c r="EIL78" s="332"/>
      <c r="EIM78" s="332"/>
      <c r="EIN78" s="332"/>
      <c r="EIO78" s="332"/>
      <c r="EIP78" s="332"/>
      <c r="EIQ78" s="332"/>
      <c r="EIR78" s="332"/>
      <c r="EIS78" s="331"/>
      <c r="EIT78" s="332"/>
      <c r="EIU78" s="332"/>
      <c r="EIV78" s="332"/>
      <c r="EIW78" s="332"/>
      <c r="EIX78" s="332"/>
      <c r="EIY78" s="332"/>
      <c r="EIZ78" s="332"/>
      <c r="EJA78" s="332"/>
      <c r="EJB78" s="332"/>
      <c r="EJC78" s="332"/>
      <c r="EJD78" s="332"/>
      <c r="EJE78" s="332"/>
      <c r="EJF78" s="332"/>
      <c r="EJG78" s="332"/>
      <c r="EJH78" s="332"/>
      <c r="EJI78" s="331"/>
      <c r="EJJ78" s="332"/>
      <c r="EJK78" s="332"/>
      <c r="EJL78" s="332"/>
      <c r="EJM78" s="332"/>
      <c r="EJN78" s="332"/>
      <c r="EJO78" s="332"/>
      <c r="EJP78" s="332"/>
      <c r="EJQ78" s="332"/>
      <c r="EJR78" s="332"/>
      <c r="EJS78" s="332"/>
      <c r="EJT78" s="332"/>
      <c r="EJU78" s="332"/>
      <c r="EJV78" s="332"/>
      <c r="EJW78" s="332"/>
      <c r="EJX78" s="332"/>
      <c r="EJY78" s="331"/>
      <c r="EJZ78" s="332"/>
      <c r="EKA78" s="332"/>
      <c r="EKB78" s="332"/>
      <c r="EKC78" s="332"/>
      <c r="EKD78" s="332"/>
      <c r="EKE78" s="332"/>
      <c r="EKF78" s="332"/>
      <c r="EKG78" s="332"/>
      <c r="EKH78" s="332"/>
      <c r="EKI78" s="332"/>
      <c r="EKJ78" s="332"/>
      <c r="EKK78" s="332"/>
      <c r="EKL78" s="332"/>
      <c r="EKM78" s="332"/>
      <c r="EKN78" s="332"/>
      <c r="EKO78" s="331"/>
      <c r="EKP78" s="332"/>
      <c r="EKQ78" s="332"/>
      <c r="EKR78" s="332"/>
      <c r="EKS78" s="332"/>
      <c r="EKT78" s="332"/>
      <c r="EKU78" s="332"/>
      <c r="EKV78" s="332"/>
      <c r="EKW78" s="332"/>
      <c r="EKX78" s="332"/>
      <c r="EKY78" s="332"/>
      <c r="EKZ78" s="332"/>
      <c r="ELA78" s="332"/>
      <c r="ELB78" s="332"/>
      <c r="ELC78" s="332"/>
      <c r="ELD78" s="332"/>
      <c r="ELE78" s="331"/>
      <c r="ELF78" s="332"/>
      <c r="ELG78" s="332"/>
      <c r="ELH78" s="332"/>
      <c r="ELI78" s="332"/>
      <c r="ELJ78" s="332"/>
      <c r="ELK78" s="332"/>
      <c r="ELL78" s="332"/>
      <c r="ELM78" s="332"/>
      <c r="ELN78" s="332"/>
      <c r="ELO78" s="332"/>
      <c r="ELP78" s="332"/>
      <c r="ELQ78" s="332"/>
      <c r="ELR78" s="332"/>
      <c r="ELS78" s="332"/>
      <c r="ELT78" s="332"/>
      <c r="ELU78" s="331"/>
      <c r="ELV78" s="332"/>
      <c r="ELW78" s="332"/>
      <c r="ELX78" s="332"/>
      <c r="ELY78" s="332"/>
      <c r="ELZ78" s="332"/>
      <c r="EMA78" s="332"/>
      <c r="EMB78" s="332"/>
      <c r="EMC78" s="332"/>
      <c r="EMD78" s="332"/>
      <c r="EME78" s="332"/>
      <c r="EMF78" s="332"/>
      <c r="EMG78" s="332"/>
      <c r="EMH78" s="332"/>
      <c r="EMI78" s="332"/>
      <c r="EMJ78" s="332"/>
      <c r="EMK78" s="331"/>
      <c r="EML78" s="332"/>
      <c r="EMM78" s="332"/>
      <c r="EMN78" s="332"/>
      <c r="EMO78" s="332"/>
      <c r="EMP78" s="332"/>
      <c r="EMQ78" s="332"/>
      <c r="EMR78" s="332"/>
      <c r="EMS78" s="332"/>
      <c r="EMT78" s="332"/>
      <c r="EMU78" s="332"/>
      <c r="EMV78" s="332"/>
      <c r="EMW78" s="332"/>
      <c r="EMX78" s="332"/>
      <c r="EMY78" s="332"/>
      <c r="EMZ78" s="332"/>
      <c r="ENA78" s="331"/>
      <c r="ENB78" s="332"/>
      <c r="ENC78" s="332"/>
      <c r="END78" s="332"/>
      <c r="ENE78" s="332"/>
      <c r="ENF78" s="332"/>
      <c r="ENG78" s="332"/>
      <c r="ENH78" s="332"/>
      <c r="ENI78" s="332"/>
      <c r="ENJ78" s="332"/>
      <c r="ENK78" s="332"/>
      <c r="ENL78" s="332"/>
      <c r="ENM78" s="332"/>
      <c r="ENN78" s="332"/>
      <c r="ENO78" s="332"/>
      <c r="ENP78" s="332"/>
      <c r="ENQ78" s="331"/>
      <c r="ENR78" s="332"/>
      <c r="ENS78" s="332"/>
      <c r="ENT78" s="332"/>
      <c r="ENU78" s="332"/>
      <c r="ENV78" s="332"/>
      <c r="ENW78" s="332"/>
      <c r="ENX78" s="332"/>
      <c r="ENY78" s="332"/>
      <c r="ENZ78" s="332"/>
      <c r="EOA78" s="332"/>
      <c r="EOB78" s="332"/>
      <c r="EOC78" s="332"/>
      <c r="EOD78" s="332"/>
      <c r="EOE78" s="332"/>
      <c r="EOF78" s="332"/>
      <c r="EOG78" s="331"/>
      <c r="EOH78" s="332"/>
      <c r="EOI78" s="332"/>
      <c r="EOJ78" s="332"/>
      <c r="EOK78" s="332"/>
      <c r="EOL78" s="332"/>
      <c r="EOM78" s="332"/>
      <c r="EON78" s="332"/>
      <c r="EOO78" s="332"/>
      <c r="EOP78" s="332"/>
      <c r="EOQ78" s="332"/>
      <c r="EOR78" s="332"/>
      <c r="EOS78" s="332"/>
      <c r="EOT78" s="332"/>
      <c r="EOU78" s="332"/>
      <c r="EOV78" s="332"/>
      <c r="EOW78" s="331"/>
      <c r="EOX78" s="332"/>
      <c r="EOY78" s="332"/>
      <c r="EOZ78" s="332"/>
      <c r="EPA78" s="332"/>
      <c r="EPB78" s="332"/>
      <c r="EPC78" s="332"/>
      <c r="EPD78" s="332"/>
      <c r="EPE78" s="332"/>
      <c r="EPF78" s="332"/>
      <c r="EPG78" s="332"/>
      <c r="EPH78" s="332"/>
      <c r="EPI78" s="332"/>
      <c r="EPJ78" s="332"/>
      <c r="EPK78" s="332"/>
      <c r="EPL78" s="332"/>
      <c r="EPM78" s="331"/>
      <c r="EPN78" s="332"/>
      <c r="EPO78" s="332"/>
      <c r="EPP78" s="332"/>
      <c r="EPQ78" s="332"/>
      <c r="EPR78" s="332"/>
      <c r="EPS78" s="332"/>
      <c r="EPT78" s="332"/>
      <c r="EPU78" s="332"/>
      <c r="EPV78" s="332"/>
      <c r="EPW78" s="332"/>
      <c r="EPX78" s="332"/>
      <c r="EPY78" s="332"/>
      <c r="EPZ78" s="332"/>
      <c r="EQA78" s="332"/>
      <c r="EQB78" s="332"/>
      <c r="EQC78" s="331"/>
      <c r="EQD78" s="332"/>
      <c r="EQE78" s="332"/>
      <c r="EQF78" s="332"/>
      <c r="EQG78" s="332"/>
      <c r="EQH78" s="332"/>
      <c r="EQI78" s="332"/>
      <c r="EQJ78" s="332"/>
      <c r="EQK78" s="332"/>
      <c r="EQL78" s="332"/>
      <c r="EQM78" s="332"/>
      <c r="EQN78" s="332"/>
      <c r="EQO78" s="332"/>
      <c r="EQP78" s="332"/>
      <c r="EQQ78" s="332"/>
      <c r="EQR78" s="332"/>
      <c r="EQS78" s="331"/>
      <c r="EQT78" s="332"/>
      <c r="EQU78" s="332"/>
      <c r="EQV78" s="332"/>
      <c r="EQW78" s="332"/>
      <c r="EQX78" s="332"/>
      <c r="EQY78" s="332"/>
      <c r="EQZ78" s="332"/>
      <c r="ERA78" s="332"/>
      <c r="ERB78" s="332"/>
      <c r="ERC78" s="332"/>
      <c r="ERD78" s="332"/>
      <c r="ERE78" s="332"/>
      <c r="ERF78" s="332"/>
      <c r="ERG78" s="332"/>
      <c r="ERH78" s="332"/>
      <c r="ERI78" s="331"/>
      <c r="ERJ78" s="332"/>
      <c r="ERK78" s="332"/>
      <c r="ERL78" s="332"/>
      <c r="ERM78" s="332"/>
      <c r="ERN78" s="332"/>
      <c r="ERO78" s="332"/>
      <c r="ERP78" s="332"/>
      <c r="ERQ78" s="332"/>
      <c r="ERR78" s="332"/>
      <c r="ERS78" s="332"/>
      <c r="ERT78" s="332"/>
      <c r="ERU78" s="332"/>
      <c r="ERV78" s="332"/>
      <c r="ERW78" s="332"/>
      <c r="ERX78" s="332"/>
      <c r="ERY78" s="331"/>
      <c r="ERZ78" s="332"/>
      <c r="ESA78" s="332"/>
      <c r="ESB78" s="332"/>
      <c r="ESC78" s="332"/>
      <c r="ESD78" s="332"/>
      <c r="ESE78" s="332"/>
      <c r="ESF78" s="332"/>
      <c r="ESG78" s="332"/>
      <c r="ESH78" s="332"/>
      <c r="ESI78" s="332"/>
      <c r="ESJ78" s="332"/>
      <c r="ESK78" s="332"/>
      <c r="ESL78" s="332"/>
      <c r="ESM78" s="332"/>
      <c r="ESN78" s="332"/>
      <c r="ESO78" s="331"/>
      <c r="ESP78" s="332"/>
      <c r="ESQ78" s="332"/>
      <c r="ESR78" s="332"/>
      <c r="ESS78" s="332"/>
      <c r="EST78" s="332"/>
      <c r="ESU78" s="332"/>
      <c r="ESV78" s="332"/>
      <c r="ESW78" s="332"/>
      <c r="ESX78" s="332"/>
      <c r="ESY78" s="332"/>
      <c r="ESZ78" s="332"/>
      <c r="ETA78" s="332"/>
      <c r="ETB78" s="332"/>
      <c r="ETC78" s="332"/>
      <c r="ETD78" s="332"/>
      <c r="ETE78" s="331"/>
      <c r="ETF78" s="332"/>
      <c r="ETG78" s="332"/>
      <c r="ETH78" s="332"/>
      <c r="ETI78" s="332"/>
      <c r="ETJ78" s="332"/>
      <c r="ETK78" s="332"/>
      <c r="ETL78" s="332"/>
      <c r="ETM78" s="332"/>
      <c r="ETN78" s="332"/>
      <c r="ETO78" s="332"/>
      <c r="ETP78" s="332"/>
      <c r="ETQ78" s="332"/>
      <c r="ETR78" s="332"/>
      <c r="ETS78" s="332"/>
      <c r="ETT78" s="332"/>
      <c r="ETU78" s="331"/>
      <c r="ETV78" s="332"/>
      <c r="ETW78" s="332"/>
      <c r="ETX78" s="332"/>
      <c r="ETY78" s="332"/>
      <c r="ETZ78" s="332"/>
      <c r="EUA78" s="332"/>
      <c r="EUB78" s="332"/>
      <c r="EUC78" s="332"/>
      <c r="EUD78" s="332"/>
      <c r="EUE78" s="332"/>
      <c r="EUF78" s="332"/>
      <c r="EUG78" s="332"/>
      <c r="EUH78" s="332"/>
      <c r="EUI78" s="332"/>
      <c r="EUJ78" s="332"/>
      <c r="EUK78" s="331"/>
      <c r="EUL78" s="332"/>
      <c r="EUM78" s="332"/>
      <c r="EUN78" s="332"/>
      <c r="EUO78" s="332"/>
      <c r="EUP78" s="332"/>
      <c r="EUQ78" s="332"/>
      <c r="EUR78" s="332"/>
      <c r="EUS78" s="332"/>
      <c r="EUT78" s="332"/>
      <c r="EUU78" s="332"/>
      <c r="EUV78" s="332"/>
      <c r="EUW78" s="332"/>
      <c r="EUX78" s="332"/>
      <c r="EUY78" s="332"/>
      <c r="EUZ78" s="332"/>
      <c r="EVA78" s="331"/>
      <c r="EVB78" s="332"/>
      <c r="EVC78" s="332"/>
      <c r="EVD78" s="332"/>
      <c r="EVE78" s="332"/>
      <c r="EVF78" s="332"/>
      <c r="EVG78" s="332"/>
      <c r="EVH78" s="332"/>
      <c r="EVI78" s="332"/>
      <c r="EVJ78" s="332"/>
      <c r="EVK78" s="332"/>
      <c r="EVL78" s="332"/>
      <c r="EVM78" s="332"/>
      <c r="EVN78" s="332"/>
      <c r="EVO78" s="332"/>
      <c r="EVP78" s="332"/>
      <c r="EVQ78" s="331"/>
      <c r="EVR78" s="332"/>
      <c r="EVS78" s="332"/>
      <c r="EVT78" s="332"/>
      <c r="EVU78" s="332"/>
      <c r="EVV78" s="332"/>
      <c r="EVW78" s="332"/>
      <c r="EVX78" s="332"/>
      <c r="EVY78" s="332"/>
      <c r="EVZ78" s="332"/>
      <c r="EWA78" s="332"/>
      <c r="EWB78" s="332"/>
      <c r="EWC78" s="332"/>
      <c r="EWD78" s="332"/>
      <c r="EWE78" s="332"/>
      <c r="EWF78" s="332"/>
      <c r="EWG78" s="331"/>
      <c r="EWH78" s="332"/>
      <c r="EWI78" s="332"/>
      <c r="EWJ78" s="332"/>
      <c r="EWK78" s="332"/>
      <c r="EWL78" s="332"/>
      <c r="EWM78" s="332"/>
      <c r="EWN78" s="332"/>
      <c r="EWO78" s="332"/>
      <c r="EWP78" s="332"/>
      <c r="EWQ78" s="332"/>
      <c r="EWR78" s="332"/>
      <c r="EWS78" s="332"/>
      <c r="EWT78" s="332"/>
      <c r="EWU78" s="332"/>
      <c r="EWV78" s="332"/>
      <c r="EWW78" s="331"/>
      <c r="EWX78" s="332"/>
      <c r="EWY78" s="332"/>
      <c r="EWZ78" s="332"/>
      <c r="EXA78" s="332"/>
      <c r="EXB78" s="332"/>
      <c r="EXC78" s="332"/>
      <c r="EXD78" s="332"/>
      <c r="EXE78" s="332"/>
      <c r="EXF78" s="332"/>
      <c r="EXG78" s="332"/>
      <c r="EXH78" s="332"/>
      <c r="EXI78" s="332"/>
      <c r="EXJ78" s="332"/>
      <c r="EXK78" s="332"/>
      <c r="EXL78" s="332"/>
      <c r="EXM78" s="331"/>
      <c r="EXN78" s="332"/>
      <c r="EXO78" s="332"/>
      <c r="EXP78" s="332"/>
      <c r="EXQ78" s="332"/>
      <c r="EXR78" s="332"/>
      <c r="EXS78" s="332"/>
      <c r="EXT78" s="332"/>
      <c r="EXU78" s="332"/>
      <c r="EXV78" s="332"/>
      <c r="EXW78" s="332"/>
      <c r="EXX78" s="332"/>
      <c r="EXY78" s="332"/>
      <c r="EXZ78" s="332"/>
      <c r="EYA78" s="332"/>
      <c r="EYB78" s="332"/>
      <c r="EYC78" s="331"/>
      <c r="EYD78" s="332"/>
      <c r="EYE78" s="332"/>
      <c r="EYF78" s="332"/>
      <c r="EYG78" s="332"/>
      <c r="EYH78" s="332"/>
      <c r="EYI78" s="332"/>
      <c r="EYJ78" s="332"/>
      <c r="EYK78" s="332"/>
      <c r="EYL78" s="332"/>
      <c r="EYM78" s="332"/>
      <c r="EYN78" s="332"/>
      <c r="EYO78" s="332"/>
      <c r="EYP78" s="332"/>
      <c r="EYQ78" s="332"/>
      <c r="EYR78" s="332"/>
      <c r="EYS78" s="331"/>
      <c r="EYT78" s="332"/>
      <c r="EYU78" s="332"/>
      <c r="EYV78" s="332"/>
      <c r="EYW78" s="332"/>
      <c r="EYX78" s="332"/>
      <c r="EYY78" s="332"/>
      <c r="EYZ78" s="332"/>
      <c r="EZA78" s="332"/>
      <c r="EZB78" s="332"/>
      <c r="EZC78" s="332"/>
      <c r="EZD78" s="332"/>
      <c r="EZE78" s="332"/>
      <c r="EZF78" s="332"/>
      <c r="EZG78" s="332"/>
      <c r="EZH78" s="332"/>
      <c r="EZI78" s="331"/>
      <c r="EZJ78" s="332"/>
      <c r="EZK78" s="332"/>
      <c r="EZL78" s="332"/>
      <c r="EZM78" s="332"/>
      <c r="EZN78" s="332"/>
      <c r="EZO78" s="332"/>
      <c r="EZP78" s="332"/>
      <c r="EZQ78" s="332"/>
      <c r="EZR78" s="332"/>
      <c r="EZS78" s="332"/>
      <c r="EZT78" s="332"/>
      <c r="EZU78" s="332"/>
      <c r="EZV78" s="332"/>
      <c r="EZW78" s="332"/>
      <c r="EZX78" s="332"/>
      <c r="EZY78" s="331"/>
      <c r="EZZ78" s="332"/>
      <c r="FAA78" s="332"/>
      <c r="FAB78" s="332"/>
      <c r="FAC78" s="332"/>
      <c r="FAD78" s="332"/>
      <c r="FAE78" s="332"/>
      <c r="FAF78" s="332"/>
      <c r="FAG78" s="332"/>
      <c r="FAH78" s="332"/>
      <c r="FAI78" s="332"/>
      <c r="FAJ78" s="332"/>
      <c r="FAK78" s="332"/>
      <c r="FAL78" s="332"/>
      <c r="FAM78" s="332"/>
      <c r="FAN78" s="332"/>
      <c r="FAO78" s="331"/>
      <c r="FAP78" s="332"/>
      <c r="FAQ78" s="332"/>
      <c r="FAR78" s="332"/>
      <c r="FAS78" s="332"/>
      <c r="FAT78" s="332"/>
      <c r="FAU78" s="332"/>
      <c r="FAV78" s="332"/>
      <c r="FAW78" s="332"/>
      <c r="FAX78" s="332"/>
      <c r="FAY78" s="332"/>
      <c r="FAZ78" s="332"/>
      <c r="FBA78" s="332"/>
      <c r="FBB78" s="332"/>
      <c r="FBC78" s="332"/>
      <c r="FBD78" s="332"/>
      <c r="FBE78" s="331"/>
      <c r="FBF78" s="332"/>
      <c r="FBG78" s="332"/>
      <c r="FBH78" s="332"/>
      <c r="FBI78" s="332"/>
      <c r="FBJ78" s="332"/>
      <c r="FBK78" s="332"/>
      <c r="FBL78" s="332"/>
      <c r="FBM78" s="332"/>
      <c r="FBN78" s="332"/>
      <c r="FBO78" s="332"/>
      <c r="FBP78" s="332"/>
      <c r="FBQ78" s="332"/>
      <c r="FBR78" s="332"/>
      <c r="FBS78" s="332"/>
      <c r="FBT78" s="332"/>
      <c r="FBU78" s="331"/>
      <c r="FBV78" s="332"/>
      <c r="FBW78" s="332"/>
      <c r="FBX78" s="332"/>
      <c r="FBY78" s="332"/>
      <c r="FBZ78" s="332"/>
      <c r="FCA78" s="332"/>
      <c r="FCB78" s="332"/>
      <c r="FCC78" s="332"/>
      <c r="FCD78" s="332"/>
      <c r="FCE78" s="332"/>
      <c r="FCF78" s="332"/>
      <c r="FCG78" s="332"/>
      <c r="FCH78" s="332"/>
      <c r="FCI78" s="332"/>
      <c r="FCJ78" s="332"/>
      <c r="FCK78" s="331"/>
      <c r="FCL78" s="332"/>
      <c r="FCM78" s="332"/>
      <c r="FCN78" s="332"/>
      <c r="FCO78" s="332"/>
      <c r="FCP78" s="332"/>
      <c r="FCQ78" s="332"/>
      <c r="FCR78" s="332"/>
      <c r="FCS78" s="332"/>
      <c r="FCT78" s="332"/>
      <c r="FCU78" s="332"/>
      <c r="FCV78" s="332"/>
      <c r="FCW78" s="332"/>
      <c r="FCX78" s="332"/>
      <c r="FCY78" s="332"/>
      <c r="FCZ78" s="332"/>
      <c r="FDA78" s="331"/>
      <c r="FDB78" s="332"/>
      <c r="FDC78" s="332"/>
      <c r="FDD78" s="332"/>
      <c r="FDE78" s="332"/>
      <c r="FDF78" s="332"/>
      <c r="FDG78" s="332"/>
      <c r="FDH78" s="332"/>
      <c r="FDI78" s="332"/>
      <c r="FDJ78" s="332"/>
      <c r="FDK78" s="332"/>
      <c r="FDL78" s="332"/>
      <c r="FDM78" s="332"/>
      <c r="FDN78" s="332"/>
      <c r="FDO78" s="332"/>
      <c r="FDP78" s="332"/>
      <c r="FDQ78" s="331"/>
      <c r="FDR78" s="332"/>
      <c r="FDS78" s="332"/>
      <c r="FDT78" s="332"/>
      <c r="FDU78" s="332"/>
      <c r="FDV78" s="332"/>
      <c r="FDW78" s="332"/>
      <c r="FDX78" s="332"/>
      <c r="FDY78" s="332"/>
      <c r="FDZ78" s="332"/>
      <c r="FEA78" s="332"/>
      <c r="FEB78" s="332"/>
      <c r="FEC78" s="332"/>
      <c r="FED78" s="332"/>
      <c r="FEE78" s="332"/>
      <c r="FEF78" s="332"/>
      <c r="FEG78" s="331"/>
      <c r="FEH78" s="332"/>
      <c r="FEI78" s="332"/>
      <c r="FEJ78" s="332"/>
      <c r="FEK78" s="332"/>
      <c r="FEL78" s="332"/>
      <c r="FEM78" s="332"/>
      <c r="FEN78" s="332"/>
      <c r="FEO78" s="332"/>
      <c r="FEP78" s="332"/>
      <c r="FEQ78" s="332"/>
      <c r="FER78" s="332"/>
      <c r="FES78" s="332"/>
      <c r="FET78" s="332"/>
      <c r="FEU78" s="332"/>
      <c r="FEV78" s="332"/>
      <c r="FEW78" s="331"/>
      <c r="FEX78" s="332"/>
      <c r="FEY78" s="332"/>
      <c r="FEZ78" s="332"/>
      <c r="FFA78" s="332"/>
      <c r="FFB78" s="332"/>
      <c r="FFC78" s="332"/>
      <c r="FFD78" s="332"/>
      <c r="FFE78" s="332"/>
      <c r="FFF78" s="332"/>
      <c r="FFG78" s="332"/>
      <c r="FFH78" s="332"/>
      <c r="FFI78" s="332"/>
      <c r="FFJ78" s="332"/>
      <c r="FFK78" s="332"/>
      <c r="FFL78" s="332"/>
      <c r="FFM78" s="331"/>
      <c r="FFN78" s="332"/>
      <c r="FFO78" s="332"/>
      <c r="FFP78" s="332"/>
      <c r="FFQ78" s="332"/>
      <c r="FFR78" s="332"/>
      <c r="FFS78" s="332"/>
      <c r="FFT78" s="332"/>
      <c r="FFU78" s="332"/>
      <c r="FFV78" s="332"/>
      <c r="FFW78" s="332"/>
      <c r="FFX78" s="332"/>
      <c r="FFY78" s="332"/>
      <c r="FFZ78" s="332"/>
      <c r="FGA78" s="332"/>
      <c r="FGB78" s="332"/>
      <c r="FGC78" s="331"/>
      <c r="FGD78" s="332"/>
      <c r="FGE78" s="332"/>
      <c r="FGF78" s="332"/>
      <c r="FGG78" s="332"/>
      <c r="FGH78" s="332"/>
      <c r="FGI78" s="332"/>
      <c r="FGJ78" s="332"/>
      <c r="FGK78" s="332"/>
      <c r="FGL78" s="332"/>
      <c r="FGM78" s="332"/>
      <c r="FGN78" s="332"/>
      <c r="FGO78" s="332"/>
      <c r="FGP78" s="332"/>
      <c r="FGQ78" s="332"/>
      <c r="FGR78" s="332"/>
      <c r="FGS78" s="331"/>
      <c r="FGT78" s="332"/>
      <c r="FGU78" s="332"/>
      <c r="FGV78" s="332"/>
      <c r="FGW78" s="332"/>
      <c r="FGX78" s="332"/>
      <c r="FGY78" s="332"/>
      <c r="FGZ78" s="332"/>
      <c r="FHA78" s="332"/>
      <c r="FHB78" s="332"/>
      <c r="FHC78" s="332"/>
      <c r="FHD78" s="332"/>
      <c r="FHE78" s="332"/>
      <c r="FHF78" s="332"/>
      <c r="FHG78" s="332"/>
      <c r="FHH78" s="332"/>
      <c r="FHI78" s="331"/>
      <c r="FHJ78" s="332"/>
      <c r="FHK78" s="332"/>
      <c r="FHL78" s="332"/>
      <c r="FHM78" s="332"/>
      <c r="FHN78" s="332"/>
      <c r="FHO78" s="332"/>
      <c r="FHP78" s="332"/>
      <c r="FHQ78" s="332"/>
      <c r="FHR78" s="332"/>
      <c r="FHS78" s="332"/>
      <c r="FHT78" s="332"/>
      <c r="FHU78" s="332"/>
      <c r="FHV78" s="332"/>
      <c r="FHW78" s="332"/>
      <c r="FHX78" s="332"/>
      <c r="FHY78" s="331"/>
      <c r="FHZ78" s="332"/>
      <c r="FIA78" s="332"/>
      <c r="FIB78" s="332"/>
      <c r="FIC78" s="332"/>
      <c r="FID78" s="332"/>
      <c r="FIE78" s="332"/>
      <c r="FIF78" s="332"/>
      <c r="FIG78" s="332"/>
      <c r="FIH78" s="332"/>
      <c r="FII78" s="332"/>
      <c r="FIJ78" s="332"/>
      <c r="FIK78" s="332"/>
      <c r="FIL78" s="332"/>
      <c r="FIM78" s="332"/>
      <c r="FIN78" s="332"/>
      <c r="FIO78" s="331"/>
      <c r="FIP78" s="332"/>
      <c r="FIQ78" s="332"/>
      <c r="FIR78" s="332"/>
      <c r="FIS78" s="332"/>
      <c r="FIT78" s="332"/>
      <c r="FIU78" s="332"/>
      <c r="FIV78" s="332"/>
      <c r="FIW78" s="332"/>
      <c r="FIX78" s="332"/>
      <c r="FIY78" s="332"/>
      <c r="FIZ78" s="332"/>
      <c r="FJA78" s="332"/>
      <c r="FJB78" s="332"/>
      <c r="FJC78" s="332"/>
      <c r="FJD78" s="332"/>
      <c r="FJE78" s="331"/>
      <c r="FJF78" s="332"/>
      <c r="FJG78" s="332"/>
      <c r="FJH78" s="332"/>
      <c r="FJI78" s="332"/>
      <c r="FJJ78" s="332"/>
      <c r="FJK78" s="332"/>
      <c r="FJL78" s="332"/>
      <c r="FJM78" s="332"/>
      <c r="FJN78" s="332"/>
      <c r="FJO78" s="332"/>
      <c r="FJP78" s="332"/>
      <c r="FJQ78" s="332"/>
      <c r="FJR78" s="332"/>
      <c r="FJS78" s="332"/>
      <c r="FJT78" s="332"/>
      <c r="FJU78" s="331"/>
      <c r="FJV78" s="332"/>
      <c r="FJW78" s="332"/>
      <c r="FJX78" s="332"/>
      <c r="FJY78" s="332"/>
      <c r="FJZ78" s="332"/>
      <c r="FKA78" s="332"/>
      <c r="FKB78" s="332"/>
      <c r="FKC78" s="332"/>
      <c r="FKD78" s="332"/>
      <c r="FKE78" s="332"/>
      <c r="FKF78" s="332"/>
      <c r="FKG78" s="332"/>
      <c r="FKH78" s="332"/>
      <c r="FKI78" s="332"/>
      <c r="FKJ78" s="332"/>
      <c r="FKK78" s="331"/>
      <c r="FKL78" s="332"/>
      <c r="FKM78" s="332"/>
      <c r="FKN78" s="332"/>
      <c r="FKO78" s="332"/>
      <c r="FKP78" s="332"/>
      <c r="FKQ78" s="332"/>
      <c r="FKR78" s="332"/>
      <c r="FKS78" s="332"/>
      <c r="FKT78" s="332"/>
      <c r="FKU78" s="332"/>
      <c r="FKV78" s="332"/>
      <c r="FKW78" s="332"/>
      <c r="FKX78" s="332"/>
      <c r="FKY78" s="332"/>
      <c r="FKZ78" s="332"/>
      <c r="FLA78" s="331"/>
      <c r="FLB78" s="332"/>
      <c r="FLC78" s="332"/>
      <c r="FLD78" s="332"/>
      <c r="FLE78" s="332"/>
      <c r="FLF78" s="332"/>
      <c r="FLG78" s="332"/>
      <c r="FLH78" s="332"/>
      <c r="FLI78" s="332"/>
      <c r="FLJ78" s="332"/>
      <c r="FLK78" s="332"/>
      <c r="FLL78" s="332"/>
      <c r="FLM78" s="332"/>
      <c r="FLN78" s="332"/>
      <c r="FLO78" s="332"/>
      <c r="FLP78" s="332"/>
      <c r="FLQ78" s="331"/>
      <c r="FLR78" s="332"/>
      <c r="FLS78" s="332"/>
      <c r="FLT78" s="332"/>
      <c r="FLU78" s="332"/>
      <c r="FLV78" s="332"/>
      <c r="FLW78" s="332"/>
      <c r="FLX78" s="332"/>
      <c r="FLY78" s="332"/>
      <c r="FLZ78" s="332"/>
      <c r="FMA78" s="332"/>
      <c r="FMB78" s="332"/>
      <c r="FMC78" s="332"/>
      <c r="FMD78" s="332"/>
      <c r="FME78" s="332"/>
      <c r="FMF78" s="332"/>
      <c r="FMG78" s="331"/>
      <c r="FMH78" s="332"/>
      <c r="FMI78" s="332"/>
      <c r="FMJ78" s="332"/>
      <c r="FMK78" s="332"/>
      <c r="FML78" s="332"/>
      <c r="FMM78" s="332"/>
      <c r="FMN78" s="332"/>
      <c r="FMO78" s="332"/>
      <c r="FMP78" s="332"/>
      <c r="FMQ78" s="332"/>
      <c r="FMR78" s="332"/>
      <c r="FMS78" s="332"/>
      <c r="FMT78" s="332"/>
      <c r="FMU78" s="332"/>
      <c r="FMV78" s="332"/>
      <c r="FMW78" s="331"/>
      <c r="FMX78" s="332"/>
      <c r="FMY78" s="332"/>
      <c r="FMZ78" s="332"/>
      <c r="FNA78" s="332"/>
      <c r="FNB78" s="332"/>
      <c r="FNC78" s="332"/>
      <c r="FND78" s="332"/>
      <c r="FNE78" s="332"/>
      <c r="FNF78" s="332"/>
      <c r="FNG78" s="332"/>
      <c r="FNH78" s="332"/>
      <c r="FNI78" s="332"/>
      <c r="FNJ78" s="332"/>
      <c r="FNK78" s="332"/>
      <c r="FNL78" s="332"/>
      <c r="FNM78" s="331"/>
      <c r="FNN78" s="332"/>
      <c r="FNO78" s="332"/>
      <c r="FNP78" s="332"/>
      <c r="FNQ78" s="332"/>
      <c r="FNR78" s="332"/>
      <c r="FNS78" s="332"/>
      <c r="FNT78" s="332"/>
      <c r="FNU78" s="332"/>
      <c r="FNV78" s="332"/>
      <c r="FNW78" s="332"/>
      <c r="FNX78" s="332"/>
      <c r="FNY78" s="332"/>
      <c r="FNZ78" s="332"/>
      <c r="FOA78" s="332"/>
      <c r="FOB78" s="332"/>
      <c r="FOC78" s="331"/>
      <c r="FOD78" s="332"/>
      <c r="FOE78" s="332"/>
      <c r="FOF78" s="332"/>
      <c r="FOG78" s="332"/>
      <c r="FOH78" s="332"/>
      <c r="FOI78" s="332"/>
      <c r="FOJ78" s="332"/>
      <c r="FOK78" s="332"/>
      <c r="FOL78" s="332"/>
      <c r="FOM78" s="332"/>
      <c r="FON78" s="332"/>
      <c r="FOO78" s="332"/>
      <c r="FOP78" s="332"/>
      <c r="FOQ78" s="332"/>
      <c r="FOR78" s="332"/>
      <c r="FOS78" s="331"/>
      <c r="FOT78" s="332"/>
      <c r="FOU78" s="332"/>
      <c r="FOV78" s="332"/>
      <c r="FOW78" s="332"/>
      <c r="FOX78" s="332"/>
      <c r="FOY78" s="332"/>
      <c r="FOZ78" s="332"/>
      <c r="FPA78" s="332"/>
      <c r="FPB78" s="332"/>
      <c r="FPC78" s="332"/>
      <c r="FPD78" s="332"/>
      <c r="FPE78" s="332"/>
      <c r="FPF78" s="332"/>
      <c r="FPG78" s="332"/>
      <c r="FPH78" s="332"/>
      <c r="FPI78" s="331"/>
      <c r="FPJ78" s="332"/>
      <c r="FPK78" s="332"/>
      <c r="FPL78" s="332"/>
      <c r="FPM78" s="332"/>
      <c r="FPN78" s="332"/>
      <c r="FPO78" s="332"/>
      <c r="FPP78" s="332"/>
      <c r="FPQ78" s="332"/>
      <c r="FPR78" s="332"/>
      <c r="FPS78" s="332"/>
      <c r="FPT78" s="332"/>
      <c r="FPU78" s="332"/>
      <c r="FPV78" s="332"/>
      <c r="FPW78" s="332"/>
      <c r="FPX78" s="332"/>
      <c r="FPY78" s="331"/>
      <c r="FPZ78" s="332"/>
      <c r="FQA78" s="332"/>
      <c r="FQB78" s="332"/>
      <c r="FQC78" s="332"/>
      <c r="FQD78" s="332"/>
      <c r="FQE78" s="332"/>
      <c r="FQF78" s="332"/>
      <c r="FQG78" s="332"/>
      <c r="FQH78" s="332"/>
      <c r="FQI78" s="332"/>
      <c r="FQJ78" s="332"/>
      <c r="FQK78" s="332"/>
      <c r="FQL78" s="332"/>
      <c r="FQM78" s="332"/>
      <c r="FQN78" s="332"/>
      <c r="FQO78" s="331"/>
      <c r="FQP78" s="332"/>
      <c r="FQQ78" s="332"/>
      <c r="FQR78" s="332"/>
      <c r="FQS78" s="332"/>
      <c r="FQT78" s="332"/>
      <c r="FQU78" s="332"/>
      <c r="FQV78" s="332"/>
      <c r="FQW78" s="332"/>
      <c r="FQX78" s="332"/>
      <c r="FQY78" s="332"/>
      <c r="FQZ78" s="332"/>
      <c r="FRA78" s="332"/>
      <c r="FRB78" s="332"/>
      <c r="FRC78" s="332"/>
      <c r="FRD78" s="332"/>
      <c r="FRE78" s="331"/>
      <c r="FRF78" s="332"/>
      <c r="FRG78" s="332"/>
      <c r="FRH78" s="332"/>
      <c r="FRI78" s="332"/>
      <c r="FRJ78" s="332"/>
      <c r="FRK78" s="332"/>
      <c r="FRL78" s="332"/>
      <c r="FRM78" s="332"/>
      <c r="FRN78" s="332"/>
      <c r="FRO78" s="332"/>
      <c r="FRP78" s="332"/>
      <c r="FRQ78" s="332"/>
      <c r="FRR78" s="332"/>
      <c r="FRS78" s="332"/>
      <c r="FRT78" s="332"/>
      <c r="FRU78" s="331"/>
      <c r="FRV78" s="332"/>
      <c r="FRW78" s="332"/>
      <c r="FRX78" s="332"/>
      <c r="FRY78" s="332"/>
      <c r="FRZ78" s="332"/>
      <c r="FSA78" s="332"/>
      <c r="FSB78" s="332"/>
      <c r="FSC78" s="332"/>
      <c r="FSD78" s="332"/>
      <c r="FSE78" s="332"/>
      <c r="FSF78" s="332"/>
      <c r="FSG78" s="332"/>
      <c r="FSH78" s="332"/>
      <c r="FSI78" s="332"/>
      <c r="FSJ78" s="332"/>
      <c r="FSK78" s="331"/>
      <c r="FSL78" s="332"/>
      <c r="FSM78" s="332"/>
      <c r="FSN78" s="332"/>
      <c r="FSO78" s="332"/>
      <c r="FSP78" s="332"/>
      <c r="FSQ78" s="332"/>
      <c r="FSR78" s="332"/>
      <c r="FSS78" s="332"/>
      <c r="FST78" s="332"/>
      <c r="FSU78" s="332"/>
      <c r="FSV78" s="332"/>
      <c r="FSW78" s="332"/>
      <c r="FSX78" s="332"/>
      <c r="FSY78" s="332"/>
      <c r="FSZ78" s="332"/>
      <c r="FTA78" s="331"/>
      <c r="FTB78" s="332"/>
      <c r="FTC78" s="332"/>
      <c r="FTD78" s="332"/>
      <c r="FTE78" s="332"/>
      <c r="FTF78" s="332"/>
      <c r="FTG78" s="332"/>
      <c r="FTH78" s="332"/>
      <c r="FTI78" s="332"/>
      <c r="FTJ78" s="332"/>
      <c r="FTK78" s="332"/>
      <c r="FTL78" s="332"/>
      <c r="FTM78" s="332"/>
      <c r="FTN78" s="332"/>
      <c r="FTO78" s="332"/>
      <c r="FTP78" s="332"/>
      <c r="FTQ78" s="331"/>
      <c r="FTR78" s="332"/>
      <c r="FTS78" s="332"/>
      <c r="FTT78" s="332"/>
      <c r="FTU78" s="332"/>
      <c r="FTV78" s="332"/>
      <c r="FTW78" s="332"/>
      <c r="FTX78" s="332"/>
      <c r="FTY78" s="332"/>
      <c r="FTZ78" s="332"/>
      <c r="FUA78" s="332"/>
      <c r="FUB78" s="332"/>
      <c r="FUC78" s="332"/>
      <c r="FUD78" s="332"/>
      <c r="FUE78" s="332"/>
      <c r="FUF78" s="332"/>
      <c r="FUG78" s="331"/>
      <c r="FUH78" s="332"/>
      <c r="FUI78" s="332"/>
      <c r="FUJ78" s="332"/>
      <c r="FUK78" s="332"/>
      <c r="FUL78" s="332"/>
      <c r="FUM78" s="332"/>
      <c r="FUN78" s="332"/>
      <c r="FUO78" s="332"/>
      <c r="FUP78" s="332"/>
      <c r="FUQ78" s="332"/>
      <c r="FUR78" s="332"/>
      <c r="FUS78" s="332"/>
      <c r="FUT78" s="332"/>
      <c r="FUU78" s="332"/>
      <c r="FUV78" s="332"/>
      <c r="FUW78" s="331"/>
      <c r="FUX78" s="332"/>
      <c r="FUY78" s="332"/>
      <c r="FUZ78" s="332"/>
      <c r="FVA78" s="332"/>
      <c r="FVB78" s="332"/>
      <c r="FVC78" s="332"/>
      <c r="FVD78" s="332"/>
      <c r="FVE78" s="332"/>
      <c r="FVF78" s="332"/>
      <c r="FVG78" s="332"/>
      <c r="FVH78" s="332"/>
      <c r="FVI78" s="332"/>
      <c r="FVJ78" s="332"/>
      <c r="FVK78" s="332"/>
      <c r="FVL78" s="332"/>
      <c r="FVM78" s="331"/>
      <c r="FVN78" s="332"/>
      <c r="FVO78" s="332"/>
      <c r="FVP78" s="332"/>
      <c r="FVQ78" s="332"/>
      <c r="FVR78" s="332"/>
      <c r="FVS78" s="332"/>
      <c r="FVT78" s="332"/>
      <c r="FVU78" s="332"/>
      <c r="FVV78" s="332"/>
      <c r="FVW78" s="332"/>
      <c r="FVX78" s="332"/>
      <c r="FVY78" s="332"/>
      <c r="FVZ78" s="332"/>
      <c r="FWA78" s="332"/>
      <c r="FWB78" s="332"/>
      <c r="FWC78" s="331"/>
      <c r="FWD78" s="332"/>
      <c r="FWE78" s="332"/>
      <c r="FWF78" s="332"/>
      <c r="FWG78" s="332"/>
      <c r="FWH78" s="332"/>
      <c r="FWI78" s="332"/>
      <c r="FWJ78" s="332"/>
      <c r="FWK78" s="332"/>
      <c r="FWL78" s="332"/>
      <c r="FWM78" s="332"/>
      <c r="FWN78" s="332"/>
      <c r="FWO78" s="332"/>
      <c r="FWP78" s="332"/>
      <c r="FWQ78" s="332"/>
      <c r="FWR78" s="332"/>
      <c r="FWS78" s="331"/>
      <c r="FWT78" s="332"/>
      <c r="FWU78" s="332"/>
      <c r="FWV78" s="332"/>
      <c r="FWW78" s="332"/>
      <c r="FWX78" s="332"/>
      <c r="FWY78" s="332"/>
      <c r="FWZ78" s="332"/>
      <c r="FXA78" s="332"/>
      <c r="FXB78" s="332"/>
      <c r="FXC78" s="332"/>
      <c r="FXD78" s="332"/>
      <c r="FXE78" s="332"/>
      <c r="FXF78" s="332"/>
      <c r="FXG78" s="332"/>
      <c r="FXH78" s="332"/>
      <c r="FXI78" s="331"/>
      <c r="FXJ78" s="332"/>
      <c r="FXK78" s="332"/>
      <c r="FXL78" s="332"/>
      <c r="FXM78" s="332"/>
      <c r="FXN78" s="332"/>
      <c r="FXO78" s="332"/>
      <c r="FXP78" s="332"/>
      <c r="FXQ78" s="332"/>
      <c r="FXR78" s="332"/>
      <c r="FXS78" s="332"/>
      <c r="FXT78" s="332"/>
      <c r="FXU78" s="332"/>
      <c r="FXV78" s="332"/>
      <c r="FXW78" s="332"/>
      <c r="FXX78" s="332"/>
      <c r="FXY78" s="331"/>
      <c r="FXZ78" s="332"/>
      <c r="FYA78" s="332"/>
      <c r="FYB78" s="332"/>
      <c r="FYC78" s="332"/>
      <c r="FYD78" s="332"/>
      <c r="FYE78" s="332"/>
      <c r="FYF78" s="332"/>
      <c r="FYG78" s="332"/>
      <c r="FYH78" s="332"/>
      <c r="FYI78" s="332"/>
      <c r="FYJ78" s="332"/>
      <c r="FYK78" s="332"/>
      <c r="FYL78" s="332"/>
      <c r="FYM78" s="332"/>
      <c r="FYN78" s="332"/>
      <c r="FYO78" s="331"/>
      <c r="FYP78" s="332"/>
      <c r="FYQ78" s="332"/>
      <c r="FYR78" s="332"/>
      <c r="FYS78" s="332"/>
      <c r="FYT78" s="332"/>
      <c r="FYU78" s="332"/>
      <c r="FYV78" s="332"/>
      <c r="FYW78" s="332"/>
      <c r="FYX78" s="332"/>
      <c r="FYY78" s="332"/>
      <c r="FYZ78" s="332"/>
      <c r="FZA78" s="332"/>
      <c r="FZB78" s="332"/>
      <c r="FZC78" s="332"/>
      <c r="FZD78" s="332"/>
      <c r="FZE78" s="331"/>
      <c r="FZF78" s="332"/>
      <c r="FZG78" s="332"/>
      <c r="FZH78" s="332"/>
      <c r="FZI78" s="332"/>
      <c r="FZJ78" s="332"/>
      <c r="FZK78" s="332"/>
      <c r="FZL78" s="332"/>
      <c r="FZM78" s="332"/>
      <c r="FZN78" s="332"/>
      <c r="FZO78" s="332"/>
      <c r="FZP78" s="332"/>
      <c r="FZQ78" s="332"/>
      <c r="FZR78" s="332"/>
      <c r="FZS78" s="332"/>
      <c r="FZT78" s="332"/>
      <c r="FZU78" s="331"/>
      <c r="FZV78" s="332"/>
      <c r="FZW78" s="332"/>
      <c r="FZX78" s="332"/>
      <c r="FZY78" s="332"/>
      <c r="FZZ78" s="332"/>
      <c r="GAA78" s="332"/>
      <c r="GAB78" s="332"/>
      <c r="GAC78" s="332"/>
      <c r="GAD78" s="332"/>
      <c r="GAE78" s="332"/>
      <c r="GAF78" s="332"/>
      <c r="GAG78" s="332"/>
      <c r="GAH78" s="332"/>
      <c r="GAI78" s="332"/>
      <c r="GAJ78" s="332"/>
      <c r="GAK78" s="331"/>
      <c r="GAL78" s="332"/>
      <c r="GAM78" s="332"/>
      <c r="GAN78" s="332"/>
      <c r="GAO78" s="332"/>
      <c r="GAP78" s="332"/>
      <c r="GAQ78" s="332"/>
      <c r="GAR78" s="332"/>
      <c r="GAS78" s="332"/>
      <c r="GAT78" s="332"/>
      <c r="GAU78" s="332"/>
      <c r="GAV78" s="332"/>
      <c r="GAW78" s="332"/>
      <c r="GAX78" s="332"/>
      <c r="GAY78" s="332"/>
      <c r="GAZ78" s="332"/>
      <c r="GBA78" s="331"/>
      <c r="GBB78" s="332"/>
      <c r="GBC78" s="332"/>
      <c r="GBD78" s="332"/>
      <c r="GBE78" s="332"/>
      <c r="GBF78" s="332"/>
      <c r="GBG78" s="332"/>
      <c r="GBH78" s="332"/>
      <c r="GBI78" s="332"/>
      <c r="GBJ78" s="332"/>
      <c r="GBK78" s="332"/>
      <c r="GBL78" s="332"/>
      <c r="GBM78" s="332"/>
      <c r="GBN78" s="332"/>
      <c r="GBO78" s="332"/>
      <c r="GBP78" s="332"/>
      <c r="GBQ78" s="331"/>
      <c r="GBR78" s="332"/>
      <c r="GBS78" s="332"/>
      <c r="GBT78" s="332"/>
      <c r="GBU78" s="332"/>
      <c r="GBV78" s="332"/>
      <c r="GBW78" s="332"/>
      <c r="GBX78" s="332"/>
      <c r="GBY78" s="332"/>
      <c r="GBZ78" s="332"/>
      <c r="GCA78" s="332"/>
      <c r="GCB78" s="332"/>
      <c r="GCC78" s="332"/>
      <c r="GCD78" s="332"/>
      <c r="GCE78" s="332"/>
      <c r="GCF78" s="332"/>
      <c r="GCG78" s="331"/>
      <c r="GCH78" s="332"/>
      <c r="GCI78" s="332"/>
      <c r="GCJ78" s="332"/>
      <c r="GCK78" s="332"/>
      <c r="GCL78" s="332"/>
      <c r="GCM78" s="332"/>
      <c r="GCN78" s="332"/>
      <c r="GCO78" s="332"/>
      <c r="GCP78" s="332"/>
      <c r="GCQ78" s="332"/>
      <c r="GCR78" s="332"/>
      <c r="GCS78" s="332"/>
      <c r="GCT78" s="332"/>
      <c r="GCU78" s="332"/>
      <c r="GCV78" s="332"/>
      <c r="GCW78" s="331"/>
      <c r="GCX78" s="332"/>
      <c r="GCY78" s="332"/>
      <c r="GCZ78" s="332"/>
      <c r="GDA78" s="332"/>
      <c r="GDB78" s="332"/>
      <c r="GDC78" s="332"/>
      <c r="GDD78" s="332"/>
      <c r="GDE78" s="332"/>
      <c r="GDF78" s="332"/>
      <c r="GDG78" s="332"/>
      <c r="GDH78" s="332"/>
      <c r="GDI78" s="332"/>
      <c r="GDJ78" s="332"/>
      <c r="GDK78" s="332"/>
      <c r="GDL78" s="332"/>
      <c r="GDM78" s="331"/>
      <c r="GDN78" s="332"/>
      <c r="GDO78" s="332"/>
      <c r="GDP78" s="332"/>
      <c r="GDQ78" s="332"/>
      <c r="GDR78" s="332"/>
      <c r="GDS78" s="332"/>
      <c r="GDT78" s="332"/>
      <c r="GDU78" s="332"/>
      <c r="GDV78" s="332"/>
      <c r="GDW78" s="332"/>
      <c r="GDX78" s="332"/>
      <c r="GDY78" s="332"/>
      <c r="GDZ78" s="332"/>
      <c r="GEA78" s="332"/>
      <c r="GEB78" s="332"/>
      <c r="GEC78" s="331"/>
      <c r="GED78" s="332"/>
      <c r="GEE78" s="332"/>
      <c r="GEF78" s="332"/>
      <c r="GEG78" s="332"/>
      <c r="GEH78" s="332"/>
      <c r="GEI78" s="332"/>
      <c r="GEJ78" s="332"/>
      <c r="GEK78" s="332"/>
      <c r="GEL78" s="332"/>
      <c r="GEM78" s="332"/>
      <c r="GEN78" s="332"/>
      <c r="GEO78" s="332"/>
      <c r="GEP78" s="332"/>
      <c r="GEQ78" s="332"/>
      <c r="GER78" s="332"/>
      <c r="GES78" s="331"/>
      <c r="GET78" s="332"/>
      <c r="GEU78" s="332"/>
      <c r="GEV78" s="332"/>
      <c r="GEW78" s="332"/>
      <c r="GEX78" s="332"/>
      <c r="GEY78" s="332"/>
      <c r="GEZ78" s="332"/>
      <c r="GFA78" s="332"/>
      <c r="GFB78" s="332"/>
      <c r="GFC78" s="332"/>
      <c r="GFD78" s="332"/>
      <c r="GFE78" s="332"/>
      <c r="GFF78" s="332"/>
      <c r="GFG78" s="332"/>
      <c r="GFH78" s="332"/>
      <c r="GFI78" s="331"/>
      <c r="GFJ78" s="332"/>
      <c r="GFK78" s="332"/>
      <c r="GFL78" s="332"/>
      <c r="GFM78" s="332"/>
      <c r="GFN78" s="332"/>
      <c r="GFO78" s="332"/>
      <c r="GFP78" s="332"/>
      <c r="GFQ78" s="332"/>
      <c r="GFR78" s="332"/>
      <c r="GFS78" s="332"/>
      <c r="GFT78" s="332"/>
      <c r="GFU78" s="332"/>
      <c r="GFV78" s="332"/>
      <c r="GFW78" s="332"/>
      <c r="GFX78" s="332"/>
      <c r="GFY78" s="331"/>
      <c r="GFZ78" s="332"/>
      <c r="GGA78" s="332"/>
      <c r="GGB78" s="332"/>
      <c r="GGC78" s="332"/>
      <c r="GGD78" s="332"/>
      <c r="GGE78" s="332"/>
      <c r="GGF78" s="332"/>
      <c r="GGG78" s="332"/>
      <c r="GGH78" s="332"/>
      <c r="GGI78" s="332"/>
      <c r="GGJ78" s="332"/>
      <c r="GGK78" s="332"/>
      <c r="GGL78" s="332"/>
      <c r="GGM78" s="332"/>
      <c r="GGN78" s="332"/>
      <c r="GGO78" s="331"/>
      <c r="GGP78" s="332"/>
      <c r="GGQ78" s="332"/>
      <c r="GGR78" s="332"/>
      <c r="GGS78" s="332"/>
      <c r="GGT78" s="332"/>
      <c r="GGU78" s="332"/>
      <c r="GGV78" s="332"/>
      <c r="GGW78" s="332"/>
      <c r="GGX78" s="332"/>
      <c r="GGY78" s="332"/>
      <c r="GGZ78" s="332"/>
      <c r="GHA78" s="332"/>
      <c r="GHB78" s="332"/>
      <c r="GHC78" s="332"/>
      <c r="GHD78" s="332"/>
      <c r="GHE78" s="331"/>
      <c r="GHF78" s="332"/>
      <c r="GHG78" s="332"/>
      <c r="GHH78" s="332"/>
      <c r="GHI78" s="332"/>
      <c r="GHJ78" s="332"/>
      <c r="GHK78" s="332"/>
      <c r="GHL78" s="332"/>
      <c r="GHM78" s="332"/>
      <c r="GHN78" s="332"/>
      <c r="GHO78" s="332"/>
      <c r="GHP78" s="332"/>
      <c r="GHQ78" s="332"/>
      <c r="GHR78" s="332"/>
      <c r="GHS78" s="332"/>
      <c r="GHT78" s="332"/>
      <c r="GHU78" s="331"/>
      <c r="GHV78" s="332"/>
      <c r="GHW78" s="332"/>
      <c r="GHX78" s="332"/>
      <c r="GHY78" s="332"/>
      <c r="GHZ78" s="332"/>
      <c r="GIA78" s="332"/>
      <c r="GIB78" s="332"/>
      <c r="GIC78" s="332"/>
      <c r="GID78" s="332"/>
      <c r="GIE78" s="332"/>
      <c r="GIF78" s="332"/>
      <c r="GIG78" s="332"/>
      <c r="GIH78" s="332"/>
      <c r="GII78" s="332"/>
      <c r="GIJ78" s="332"/>
      <c r="GIK78" s="331"/>
      <c r="GIL78" s="332"/>
      <c r="GIM78" s="332"/>
      <c r="GIN78" s="332"/>
      <c r="GIO78" s="332"/>
      <c r="GIP78" s="332"/>
      <c r="GIQ78" s="332"/>
      <c r="GIR78" s="332"/>
      <c r="GIS78" s="332"/>
      <c r="GIT78" s="332"/>
      <c r="GIU78" s="332"/>
      <c r="GIV78" s="332"/>
      <c r="GIW78" s="332"/>
      <c r="GIX78" s="332"/>
      <c r="GIY78" s="332"/>
      <c r="GIZ78" s="332"/>
      <c r="GJA78" s="331"/>
      <c r="GJB78" s="332"/>
      <c r="GJC78" s="332"/>
      <c r="GJD78" s="332"/>
      <c r="GJE78" s="332"/>
      <c r="GJF78" s="332"/>
      <c r="GJG78" s="332"/>
      <c r="GJH78" s="332"/>
      <c r="GJI78" s="332"/>
      <c r="GJJ78" s="332"/>
      <c r="GJK78" s="332"/>
      <c r="GJL78" s="332"/>
      <c r="GJM78" s="332"/>
      <c r="GJN78" s="332"/>
      <c r="GJO78" s="332"/>
      <c r="GJP78" s="332"/>
      <c r="GJQ78" s="331"/>
      <c r="GJR78" s="332"/>
      <c r="GJS78" s="332"/>
      <c r="GJT78" s="332"/>
      <c r="GJU78" s="332"/>
      <c r="GJV78" s="332"/>
      <c r="GJW78" s="332"/>
      <c r="GJX78" s="332"/>
      <c r="GJY78" s="332"/>
      <c r="GJZ78" s="332"/>
      <c r="GKA78" s="332"/>
      <c r="GKB78" s="332"/>
      <c r="GKC78" s="332"/>
      <c r="GKD78" s="332"/>
      <c r="GKE78" s="332"/>
      <c r="GKF78" s="332"/>
      <c r="GKG78" s="331"/>
      <c r="GKH78" s="332"/>
      <c r="GKI78" s="332"/>
      <c r="GKJ78" s="332"/>
      <c r="GKK78" s="332"/>
      <c r="GKL78" s="332"/>
      <c r="GKM78" s="332"/>
      <c r="GKN78" s="332"/>
      <c r="GKO78" s="332"/>
      <c r="GKP78" s="332"/>
      <c r="GKQ78" s="332"/>
      <c r="GKR78" s="332"/>
      <c r="GKS78" s="332"/>
      <c r="GKT78" s="332"/>
      <c r="GKU78" s="332"/>
      <c r="GKV78" s="332"/>
      <c r="GKW78" s="331"/>
      <c r="GKX78" s="332"/>
      <c r="GKY78" s="332"/>
      <c r="GKZ78" s="332"/>
      <c r="GLA78" s="332"/>
      <c r="GLB78" s="332"/>
      <c r="GLC78" s="332"/>
      <c r="GLD78" s="332"/>
      <c r="GLE78" s="332"/>
      <c r="GLF78" s="332"/>
      <c r="GLG78" s="332"/>
      <c r="GLH78" s="332"/>
      <c r="GLI78" s="332"/>
      <c r="GLJ78" s="332"/>
      <c r="GLK78" s="332"/>
      <c r="GLL78" s="332"/>
      <c r="GLM78" s="331"/>
      <c r="GLN78" s="332"/>
      <c r="GLO78" s="332"/>
      <c r="GLP78" s="332"/>
      <c r="GLQ78" s="332"/>
      <c r="GLR78" s="332"/>
      <c r="GLS78" s="332"/>
      <c r="GLT78" s="332"/>
      <c r="GLU78" s="332"/>
      <c r="GLV78" s="332"/>
      <c r="GLW78" s="332"/>
      <c r="GLX78" s="332"/>
      <c r="GLY78" s="332"/>
      <c r="GLZ78" s="332"/>
      <c r="GMA78" s="332"/>
      <c r="GMB78" s="332"/>
      <c r="GMC78" s="331"/>
      <c r="GMD78" s="332"/>
      <c r="GME78" s="332"/>
      <c r="GMF78" s="332"/>
      <c r="GMG78" s="332"/>
      <c r="GMH78" s="332"/>
      <c r="GMI78" s="332"/>
      <c r="GMJ78" s="332"/>
      <c r="GMK78" s="332"/>
      <c r="GML78" s="332"/>
      <c r="GMM78" s="332"/>
      <c r="GMN78" s="332"/>
      <c r="GMO78" s="332"/>
      <c r="GMP78" s="332"/>
      <c r="GMQ78" s="332"/>
      <c r="GMR78" s="332"/>
      <c r="GMS78" s="331"/>
      <c r="GMT78" s="332"/>
      <c r="GMU78" s="332"/>
      <c r="GMV78" s="332"/>
      <c r="GMW78" s="332"/>
      <c r="GMX78" s="332"/>
      <c r="GMY78" s="332"/>
      <c r="GMZ78" s="332"/>
      <c r="GNA78" s="332"/>
      <c r="GNB78" s="332"/>
      <c r="GNC78" s="332"/>
      <c r="GND78" s="332"/>
      <c r="GNE78" s="332"/>
      <c r="GNF78" s="332"/>
      <c r="GNG78" s="332"/>
      <c r="GNH78" s="332"/>
      <c r="GNI78" s="331"/>
      <c r="GNJ78" s="332"/>
      <c r="GNK78" s="332"/>
      <c r="GNL78" s="332"/>
      <c r="GNM78" s="332"/>
      <c r="GNN78" s="332"/>
      <c r="GNO78" s="332"/>
      <c r="GNP78" s="332"/>
      <c r="GNQ78" s="332"/>
      <c r="GNR78" s="332"/>
      <c r="GNS78" s="332"/>
      <c r="GNT78" s="332"/>
      <c r="GNU78" s="332"/>
      <c r="GNV78" s="332"/>
      <c r="GNW78" s="332"/>
      <c r="GNX78" s="332"/>
      <c r="GNY78" s="331"/>
      <c r="GNZ78" s="332"/>
      <c r="GOA78" s="332"/>
      <c r="GOB78" s="332"/>
      <c r="GOC78" s="332"/>
      <c r="GOD78" s="332"/>
      <c r="GOE78" s="332"/>
      <c r="GOF78" s="332"/>
      <c r="GOG78" s="332"/>
      <c r="GOH78" s="332"/>
      <c r="GOI78" s="332"/>
      <c r="GOJ78" s="332"/>
      <c r="GOK78" s="332"/>
      <c r="GOL78" s="332"/>
      <c r="GOM78" s="332"/>
      <c r="GON78" s="332"/>
      <c r="GOO78" s="331"/>
      <c r="GOP78" s="332"/>
      <c r="GOQ78" s="332"/>
      <c r="GOR78" s="332"/>
      <c r="GOS78" s="332"/>
      <c r="GOT78" s="332"/>
      <c r="GOU78" s="332"/>
      <c r="GOV78" s="332"/>
      <c r="GOW78" s="332"/>
      <c r="GOX78" s="332"/>
      <c r="GOY78" s="332"/>
      <c r="GOZ78" s="332"/>
      <c r="GPA78" s="332"/>
      <c r="GPB78" s="332"/>
      <c r="GPC78" s="332"/>
      <c r="GPD78" s="332"/>
      <c r="GPE78" s="331"/>
      <c r="GPF78" s="332"/>
      <c r="GPG78" s="332"/>
      <c r="GPH78" s="332"/>
      <c r="GPI78" s="332"/>
      <c r="GPJ78" s="332"/>
      <c r="GPK78" s="332"/>
      <c r="GPL78" s="332"/>
      <c r="GPM78" s="332"/>
      <c r="GPN78" s="332"/>
      <c r="GPO78" s="332"/>
      <c r="GPP78" s="332"/>
      <c r="GPQ78" s="332"/>
      <c r="GPR78" s="332"/>
      <c r="GPS78" s="332"/>
      <c r="GPT78" s="332"/>
      <c r="GPU78" s="331"/>
      <c r="GPV78" s="332"/>
      <c r="GPW78" s="332"/>
      <c r="GPX78" s="332"/>
      <c r="GPY78" s="332"/>
      <c r="GPZ78" s="332"/>
      <c r="GQA78" s="332"/>
      <c r="GQB78" s="332"/>
      <c r="GQC78" s="332"/>
      <c r="GQD78" s="332"/>
      <c r="GQE78" s="332"/>
      <c r="GQF78" s="332"/>
      <c r="GQG78" s="332"/>
      <c r="GQH78" s="332"/>
      <c r="GQI78" s="332"/>
      <c r="GQJ78" s="332"/>
      <c r="GQK78" s="331"/>
      <c r="GQL78" s="332"/>
      <c r="GQM78" s="332"/>
      <c r="GQN78" s="332"/>
      <c r="GQO78" s="332"/>
      <c r="GQP78" s="332"/>
      <c r="GQQ78" s="332"/>
      <c r="GQR78" s="332"/>
      <c r="GQS78" s="332"/>
      <c r="GQT78" s="332"/>
      <c r="GQU78" s="332"/>
      <c r="GQV78" s="332"/>
      <c r="GQW78" s="332"/>
      <c r="GQX78" s="332"/>
      <c r="GQY78" s="332"/>
      <c r="GQZ78" s="332"/>
      <c r="GRA78" s="331"/>
      <c r="GRB78" s="332"/>
      <c r="GRC78" s="332"/>
      <c r="GRD78" s="332"/>
      <c r="GRE78" s="332"/>
      <c r="GRF78" s="332"/>
      <c r="GRG78" s="332"/>
      <c r="GRH78" s="332"/>
      <c r="GRI78" s="332"/>
      <c r="GRJ78" s="332"/>
      <c r="GRK78" s="332"/>
      <c r="GRL78" s="332"/>
      <c r="GRM78" s="332"/>
      <c r="GRN78" s="332"/>
      <c r="GRO78" s="332"/>
      <c r="GRP78" s="332"/>
      <c r="GRQ78" s="331"/>
      <c r="GRR78" s="332"/>
      <c r="GRS78" s="332"/>
      <c r="GRT78" s="332"/>
      <c r="GRU78" s="332"/>
      <c r="GRV78" s="332"/>
      <c r="GRW78" s="332"/>
      <c r="GRX78" s="332"/>
      <c r="GRY78" s="332"/>
      <c r="GRZ78" s="332"/>
      <c r="GSA78" s="332"/>
      <c r="GSB78" s="332"/>
      <c r="GSC78" s="332"/>
      <c r="GSD78" s="332"/>
      <c r="GSE78" s="332"/>
      <c r="GSF78" s="332"/>
      <c r="GSG78" s="331"/>
      <c r="GSH78" s="332"/>
      <c r="GSI78" s="332"/>
      <c r="GSJ78" s="332"/>
      <c r="GSK78" s="332"/>
      <c r="GSL78" s="332"/>
      <c r="GSM78" s="332"/>
      <c r="GSN78" s="332"/>
      <c r="GSO78" s="332"/>
      <c r="GSP78" s="332"/>
      <c r="GSQ78" s="332"/>
      <c r="GSR78" s="332"/>
      <c r="GSS78" s="332"/>
      <c r="GST78" s="332"/>
      <c r="GSU78" s="332"/>
      <c r="GSV78" s="332"/>
      <c r="GSW78" s="331"/>
      <c r="GSX78" s="332"/>
      <c r="GSY78" s="332"/>
      <c r="GSZ78" s="332"/>
      <c r="GTA78" s="332"/>
      <c r="GTB78" s="332"/>
      <c r="GTC78" s="332"/>
      <c r="GTD78" s="332"/>
      <c r="GTE78" s="332"/>
      <c r="GTF78" s="332"/>
      <c r="GTG78" s="332"/>
      <c r="GTH78" s="332"/>
      <c r="GTI78" s="332"/>
      <c r="GTJ78" s="332"/>
      <c r="GTK78" s="332"/>
      <c r="GTL78" s="332"/>
      <c r="GTM78" s="331"/>
      <c r="GTN78" s="332"/>
      <c r="GTO78" s="332"/>
      <c r="GTP78" s="332"/>
      <c r="GTQ78" s="332"/>
      <c r="GTR78" s="332"/>
      <c r="GTS78" s="332"/>
      <c r="GTT78" s="332"/>
      <c r="GTU78" s="332"/>
      <c r="GTV78" s="332"/>
      <c r="GTW78" s="332"/>
      <c r="GTX78" s="332"/>
      <c r="GTY78" s="332"/>
      <c r="GTZ78" s="332"/>
      <c r="GUA78" s="332"/>
      <c r="GUB78" s="332"/>
      <c r="GUC78" s="331"/>
      <c r="GUD78" s="332"/>
      <c r="GUE78" s="332"/>
      <c r="GUF78" s="332"/>
      <c r="GUG78" s="332"/>
      <c r="GUH78" s="332"/>
      <c r="GUI78" s="332"/>
      <c r="GUJ78" s="332"/>
      <c r="GUK78" s="332"/>
      <c r="GUL78" s="332"/>
      <c r="GUM78" s="332"/>
      <c r="GUN78" s="332"/>
      <c r="GUO78" s="332"/>
      <c r="GUP78" s="332"/>
      <c r="GUQ78" s="332"/>
      <c r="GUR78" s="332"/>
      <c r="GUS78" s="331"/>
      <c r="GUT78" s="332"/>
      <c r="GUU78" s="332"/>
      <c r="GUV78" s="332"/>
      <c r="GUW78" s="332"/>
      <c r="GUX78" s="332"/>
      <c r="GUY78" s="332"/>
      <c r="GUZ78" s="332"/>
      <c r="GVA78" s="332"/>
      <c r="GVB78" s="332"/>
      <c r="GVC78" s="332"/>
      <c r="GVD78" s="332"/>
      <c r="GVE78" s="332"/>
      <c r="GVF78" s="332"/>
      <c r="GVG78" s="332"/>
      <c r="GVH78" s="332"/>
      <c r="GVI78" s="331"/>
      <c r="GVJ78" s="332"/>
      <c r="GVK78" s="332"/>
      <c r="GVL78" s="332"/>
      <c r="GVM78" s="332"/>
      <c r="GVN78" s="332"/>
      <c r="GVO78" s="332"/>
      <c r="GVP78" s="332"/>
      <c r="GVQ78" s="332"/>
      <c r="GVR78" s="332"/>
      <c r="GVS78" s="332"/>
      <c r="GVT78" s="332"/>
      <c r="GVU78" s="332"/>
      <c r="GVV78" s="332"/>
      <c r="GVW78" s="332"/>
      <c r="GVX78" s="332"/>
      <c r="GVY78" s="331"/>
      <c r="GVZ78" s="332"/>
      <c r="GWA78" s="332"/>
      <c r="GWB78" s="332"/>
      <c r="GWC78" s="332"/>
      <c r="GWD78" s="332"/>
      <c r="GWE78" s="332"/>
      <c r="GWF78" s="332"/>
      <c r="GWG78" s="332"/>
      <c r="GWH78" s="332"/>
      <c r="GWI78" s="332"/>
      <c r="GWJ78" s="332"/>
      <c r="GWK78" s="332"/>
      <c r="GWL78" s="332"/>
      <c r="GWM78" s="332"/>
      <c r="GWN78" s="332"/>
      <c r="GWO78" s="331"/>
      <c r="GWP78" s="332"/>
      <c r="GWQ78" s="332"/>
      <c r="GWR78" s="332"/>
      <c r="GWS78" s="332"/>
      <c r="GWT78" s="332"/>
      <c r="GWU78" s="332"/>
      <c r="GWV78" s="332"/>
      <c r="GWW78" s="332"/>
      <c r="GWX78" s="332"/>
      <c r="GWY78" s="332"/>
      <c r="GWZ78" s="332"/>
      <c r="GXA78" s="332"/>
      <c r="GXB78" s="332"/>
      <c r="GXC78" s="332"/>
      <c r="GXD78" s="332"/>
      <c r="GXE78" s="331"/>
      <c r="GXF78" s="332"/>
      <c r="GXG78" s="332"/>
      <c r="GXH78" s="332"/>
      <c r="GXI78" s="332"/>
      <c r="GXJ78" s="332"/>
      <c r="GXK78" s="332"/>
      <c r="GXL78" s="332"/>
      <c r="GXM78" s="332"/>
      <c r="GXN78" s="332"/>
      <c r="GXO78" s="332"/>
      <c r="GXP78" s="332"/>
      <c r="GXQ78" s="332"/>
      <c r="GXR78" s="332"/>
      <c r="GXS78" s="332"/>
      <c r="GXT78" s="332"/>
      <c r="GXU78" s="331"/>
      <c r="GXV78" s="332"/>
      <c r="GXW78" s="332"/>
      <c r="GXX78" s="332"/>
      <c r="GXY78" s="332"/>
      <c r="GXZ78" s="332"/>
      <c r="GYA78" s="332"/>
      <c r="GYB78" s="332"/>
      <c r="GYC78" s="332"/>
      <c r="GYD78" s="332"/>
      <c r="GYE78" s="332"/>
      <c r="GYF78" s="332"/>
      <c r="GYG78" s="332"/>
      <c r="GYH78" s="332"/>
      <c r="GYI78" s="332"/>
      <c r="GYJ78" s="332"/>
      <c r="GYK78" s="331"/>
      <c r="GYL78" s="332"/>
      <c r="GYM78" s="332"/>
      <c r="GYN78" s="332"/>
      <c r="GYO78" s="332"/>
      <c r="GYP78" s="332"/>
      <c r="GYQ78" s="332"/>
      <c r="GYR78" s="332"/>
      <c r="GYS78" s="332"/>
      <c r="GYT78" s="332"/>
      <c r="GYU78" s="332"/>
      <c r="GYV78" s="332"/>
      <c r="GYW78" s="332"/>
      <c r="GYX78" s="332"/>
      <c r="GYY78" s="332"/>
      <c r="GYZ78" s="332"/>
      <c r="GZA78" s="331"/>
      <c r="GZB78" s="332"/>
      <c r="GZC78" s="332"/>
      <c r="GZD78" s="332"/>
      <c r="GZE78" s="332"/>
      <c r="GZF78" s="332"/>
      <c r="GZG78" s="332"/>
      <c r="GZH78" s="332"/>
      <c r="GZI78" s="332"/>
      <c r="GZJ78" s="332"/>
      <c r="GZK78" s="332"/>
      <c r="GZL78" s="332"/>
      <c r="GZM78" s="332"/>
      <c r="GZN78" s="332"/>
      <c r="GZO78" s="332"/>
      <c r="GZP78" s="332"/>
      <c r="GZQ78" s="331"/>
      <c r="GZR78" s="332"/>
      <c r="GZS78" s="332"/>
      <c r="GZT78" s="332"/>
      <c r="GZU78" s="332"/>
      <c r="GZV78" s="332"/>
      <c r="GZW78" s="332"/>
      <c r="GZX78" s="332"/>
      <c r="GZY78" s="332"/>
      <c r="GZZ78" s="332"/>
      <c r="HAA78" s="332"/>
      <c r="HAB78" s="332"/>
      <c r="HAC78" s="332"/>
      <c r="HAD78" s="332"/>
      <c r="HAE78" s="332"/>
      <c r="HAF78" s="332"/>
      <c r="HAG78" s="331"/>
      <c r="HAH78" s="332"/>
      <c r="HAI78" s="332"/>
      <c r="HAJ78" s="332"/>
      <c r="HAK78" s="332"/>
      <c r="HAL78" s="332"/>
      <c r="HAM78" s="332"/>
      <c r="HAN78" s="332"/>
      <c r="HAO78" s="332"/>
      <c r="HAP78" s="332"/>
      <c r="HAQ78" s="332"/>
      <c r="HAR78" s="332"/>
      <c r="HAS78" s="332"/>
      <c r="HAT78" s="332"/>
      <c r="HAU78" s="332"/>
      <c r="HAV78" s="332"/>
      <c r="HAW78" s="331"/>
      <c r="HAX78" s="332"/>
      <c r="HAY78" s="332"/>
      <c r="HAZ78" s="332"/>
      <c r="HBA78" s="332"/>
      <c r="HBB78" s="332"/>
      <c r="HBC78" s="332"/>
      <c r="HBD78" s="332"/>
      <c r="HBE78" s="332"/>
      <c r="HBF78" s="332"/>
      <c r="HBG78" s="332"/>
      <c r="HBH78" s="332"/>
      <c r="HBI78" s="332"/>
      <c r="HBJ78" s="332"/>
      <c r="HBK78" s="332"/>
      <c r="HBL78" s="332"/>
      <c r="HBM78" s="331"/>
      <c r="HBN78" s="332"/>
      <c r="HBO78" s="332"/>
      <c r="HBP78" s="332"/>
      <c r="HBQ78" s="332"/>
      <c r="HBR78" s="332"/>
      <c r="HBS78" s="332"/>
      <c r="HBT78" s="332"/>
      <c r="HBU78" s="332"/>
      <c r="HBV78" s="332"/>
      <c r="HBW78" s="332"/>
      <c r="HBX78" s="332"/>
      <c r="HBY78" s="332"/>
      <c r="HBZ78" s="332"/>
      <c r="HCA78" s="332"/>
      <c r="HCB78" s="332"/>
      <c r="HCC78" s="331"/>
      <c r="HCD78" s="332"/>
      <c r="HCE78" s="332"/>
      <c r="HCF78" s="332"/>
      <c r="HCG78" s="332"/>
      <c r="HCH78" s="332"/>
      <c r="HCI78" s="332"/>
      <c r="HCJ78" s="332"/>
      <c r="HCK78" s="332"/>
      <c r="HCL78" s="332"/>
      <c r="HCM78" s="332"/>
      <c r="HCN78" s="332"/>
      <c r="HCO78" s="332"/>
      <c r="HCP78" s="332"/>
      <c r="HCQ78" s="332"/>
      <c r="HCR78" s="332"/>
      <c r="HCS78" s="331"/>
      <c r="HCT78" s="332"/>
      <c r="HCU78" s="332"/>
      <c r="HCV78" s="332"/>
      <c r="HCW78" s="332"/>
      <c r="HCX78" s="332"/>
      <c r="HCY78" s="332"/>
      <c r="HCZ78" s="332"/>
      <c r="HDA78" s="332"/>
      <c r="HDB78" s="332"/>
      <c r="HDC78" s="332"/>
      <c r="HDD78" s="332"/>
      <c r="HDE78" s="332"/>
      <c r="HDF78" s="332"/>
      <c r="HDG78" s="332"/>
      <c r="HDH78" s="332"/>
      <c r="HDI78" s="331"/>
      <c r="HDJ78" s="332"/>
      <c r="HDK78" s="332"/>
      <c r="HDL78" s="332"/>
      <c r="HDM78" s="332"/>
      <c r="HDN78" s="332"/>
      <c r="HDO78" s="332"/>
      <c r="HDP78" s="332"/>
      <c r="HDQ78" s="332"/>
      <c r="HDR78" s="332"/>
      <c r="HDS78" s="332"/>
      <c r="HDT78" s="332"/>
      <c r="HDU78" s="332"/>
      <c r="HDV78" s="332"/>
      <c r="HDW78" s="332"/>
      <c r="HDX78" s="332"/>
      <c r="HDY78" s="331"/>
      <c r="HDZ78" s="332"/>
      <c r="HEA78" s="332"/>
      <c r="HEB78" s="332"/>
      <c r="HEC78" s="332"/>
      <c r="HED78" s="332"/>
      <c r="HEE78" s="332"/>
      <c r="HEF78" s="332"/>
      <c r="HEG78" s="332"/>
      <c r="HEH78" s="332"/>
      <c r="HEI78" s="332"/>
      <c r="HEJ78" s="332"/>
      <c r="HEK78" s="332"/>
      <c r="HEL78" s="332"/>
      <c r="HEM78" s="332"/>
      <c r="HEN78" s="332"/>
      <c r="HEO78" s="331"/>
      <c r="HEP78" s="332"/>
      <c r="HEQ78" s="332"/>
      <c r="HER78" s="332"/>
      <c r="HES78" s="332"/>
      <c r="HET78" s="332"/>
      <c r="HEU78" s="332"/>
      <c r="HEV78" s="332"/>
      <c r="HEW78" s="332"/>
      <c r="HEX78" s="332"/>
      <c r="HEY78" s="332"/>
      <c r="HEZ78" s="332"/>
      <c r="HFA78" s="332"/>
      <c r="HFB78" s="332"/>
      <c r="HFC78" s="332"/>
      <c r="HFD78" s="332"/>
      <c r="HFE78" s="331"/>
      <c r="HFF78" s="332"/>
      <c r="HFG78" s="332"/>
      <c r="HFH78" s="332"/>
      <c r="HFI78" s="332"/>
      <c r="HFJ78" s="332"/>
      <c r="HFK78" s="332"/>
      <c r="HFL78" s="332"/>
      <c r="HFM78" s="332"/>
      <c r="HFN78" s="332"/>
      <c r="HFO78" s="332"/>
      <c r="HFP78" s="332"/>
      <c r="HFQ78" s="332"/>
      <c r="HFR78" s="332"/>
      <c r="HFS78" s="332"/>
      <c r="HFT78" s="332"/>
      <c r="HFU78" s="331"/>
      <c r="HFV78" s="332"/>
      <c r="HFW78" s="332"/>
      <c r="HFX78" s="332"/>
      <c r="HFY78" s="332"/>
      <c r="HFZ78" s="332"/>
      <c r="HGA78" s="332"/>
      <c r="HGB78" s="332"/>
      <c r="HGC78" s="332"/>
      <c r="HGD78" s="332"/>
      <c r="HGE78" s="332"/>
      <c r="HGF78" s="332"/>
      <c r="HGG78" s="332"/>
      <c r="HGH78" s="332"/>
      <c r="HGI78" s="332"/>
      <c r="HGJ78" s="332"/>
      <c r="HGK78" s="331"/>
      <c r="HGL78" s="332"/>
      <c r="HGM78" s="332"/>
      <c r="HGN78" s="332"/>
      <c r="HGO78" s="332"/>
      <c r="HGP78" s="332"/>
      <c r="HGQ78" s="332"/>
      <c r="HGR78" s="332"/>
      <c r="HGS78" s="332"/>
      <c r="HGT78" s="332"/>
      <c r="HGU78" s="332"/>
      <c r="HGV78" s="332"/>
      <c r="HGW78" s="332"/>
      <c r="HGX78" s="332"/>
      <c r="HGY78" s="332"/>
      <c r="HGZ78" s="332"/>
      <c r="HHA78" s="331"/>
      <c r="HHB78" s="332"/>
      <c r="HHC78" s="332"/>
      <c r="HHD78" s="332"/>
      <c r="HHE78" s="332"/>
      <c r="HHF78" s="332"/>
      <c r="HHG78" s="332"/>
      <c r="HHH78" s="332"/>
      <c r="HHI78" s="332"/>
      <c r="HHJ78" s="332"/>
      <c r="HHK78" s="332"/>
      <c r="HHL78" s="332"/>
      <c r="HHM78" s="332"/>
      <c r="HHN78" s="332"/>
      <c r="HHO78" s="332"/>
      <c r="HHP78" s="332"/>
      <c r="HHQ78" s="331"/>
      <c r="HHR78" s="332"/>
      <c r="HHS78" s="332"/>
      <c r="HHT78" s="332"/>
      <c r="HHU78" s="332"/>
      <c r="HHV78" s="332"/>
      <c r="HHW78" s="332"/>
      <c r="HHX78" s="332"/>
      <c r="HHY78" s="332"/>
      <c r="HHZ78" s="332"/>
      <c r="HIA78" s="332"/>
      <c r="HIB78" s="332"/>
      <c r="HIC78" s="332"/>
      <c r="HID78" s="332"/>
      <c r="HIE78" s="332"/>
      <c r="HIF78" s="332"/>
      <c r="HIG78" s="331"/>
      <c r="HIH78" s="332"/>
      <c r="HII78" s="332"/>
      <c r="HIJ78" s="332"/>
      <c r="HIK78" s="332"/>
      <c r="HIL78" s="332"/>
      <c r="HIM78" s="332"/>
      <c r="HIN78" s="332"/>
      <c r="HIO78" s="332"/>
      <c r="HIP78" s="332"/>
      <c r="HIQ78" s="332"/>
      <c r="HIR78" s="332"/>
      <c r="HIS78" s="332"/>
      <c r="HIT78" s="332"/>
      <c r="HIU78" s="332"/>
      <c r="HIV78" s="332"/>
      <c r="HIW78" s="331"/>
      <c r="HIX78" s="332"/>
      <c r="HIY78" s="332"/>
      <c r="HIZ78" s="332"/>
      <c r="HJA78" s="332"/>
      <c r="HJB78" s="332"/>
      <c r="HJC78" s="332"/>
      <c r="HJD78" s="332"/>
      <c r="HJE78" s="332"/>
      <c r="HJF78" s="332"/>
      <c r="HJG78" s="332"/>
      <c r="HJH78" s="332"/>
      <c r="HJI78" s="332"/>
      <c r="HJJ78" s="332"/>
      <c r="HJK78" s="332"/>
      <c r="HJL78" s="332"/>
      <c r="HJM78" s="331"/>
      <c r="HJN78" s="332"/>
      <c r="HJO78" s="332"/>
      <c r="HJP78" s="332"/>
      <c r="HJQ78" s="332"/>
      <c r="HJR78" s="332"/>
      <c r="HJS78" s="332"/>
      <c r="HJT78" s="332"/>
      <c r="HJU78" s="332"/>
      <c r="HJV78" s="332"/>
      <c r="HJW78" s="332"/>
      <c r="HJX78" s="332"/>
      <c r="HJY78" s="332"/>
      <c r="HJZ78" s="332"/>
      <c r="HKA78" s="332"/>
      <c r="HKB78" s="332"/>
      <c r="HKC78" s="331"/>
      <c r="HKD78" s="332"/>
      <c r="HKE78" s="332"/>
      <c r="HKF78" s="332"/>
      <c r="HKG78" s="332"/>
      <c r="HKH78" s="332"/>
      <c r="HKI78" s="332"/>
      <c r="HKJ78" s="332"/>
      <c r="HKK78" s="332"/>
      <c r="HKL78" s="332"/>
      <c r="HKM78" s="332"/>
      <c r="HKN78" s="332"/>
      <c r="HKO78" s="332"/>
      <c r="HKP78" s="332"/>
      <c r="HKQ78" s="332"/>
      <c r="HKR78" s="332"/>
      <c r="HKS78" s="331"/>
      <c r="HKT78" s="332"/>
      <c r="HKU78" s="332"/>
      <c r="HKV78" s="332"/>
      <c r="HKW78" s="332"/>
      <c r="HKX78" s="332"/>
      <c r="HKY78" s="332"/>
      <c r="HKZ78" s="332"/>
      <c r="HLA78" s="332"/>
      <c r="HLB78" s="332"/>
      <c r="HLC78" s="332"/>
      <c r="HLD78" s="332"/>
      <c r="HLE78" s="332"/>
      <c r="HLF78" s="332"/>
      <c r="HLG78" s="332"/>
      <c r="HLH78" s="332"/>
      <c r="HLI78" s="331"/>
      <c r="HLJ78" s="332"/>
      <c r="HLK78" s="332"/>
      <c r="HLL78" s="332"/>
      <c r="HLM78" s="332"/>
      <c r="HLN78" s="332"/>
      <c r="HLO78" s="332"/>
      <c r="HLP78" s="332"/>
      <c r="HLQ78" s="332"/>
      <c r="HLR78" s="332"/>
      <c r="HLS78" s="332"/>
      <c r="HLT78" s="332"/>
      <c r="HLU78" s="332"/>
      <c r="HLV78" s="332"/>
      <c r="HLW78" s="332"/>
      <c r="HLX78" s="332"/>
      <c r="HLY78" s="331"/>
      <c r="HLZ78" s="332"/>
      <c r="HMA78" s="332"/>
      <c r="HMB78" s="332"/>
      <c r="HMC78" s="332"/>
      <c r="HMD78" s="332"/>
      <c r="HME78" s="332"/>
      <c r="HMF78" s="332"/>
      <c r="HMG78" s="332"/>
      <c r="HMH78" s="332"/>
      <c r="HMI78" s="332"/>
      <c r="HMJ78" s="332"/>
      <c r="HMK78" s="332"/>
      <c r="HML78" s="332"/>
      <c r="HMM78" s="332"/>
      <c r="HMN78" s="332"/>
      <c r="HMO78" s="331"/>
      <c r="HMP78" s="332"/>
      <c r="HMQ78" s="332"/>
      <c r="HMR78" s="332"/>
      <c r="HMS78" s="332"/>
      <c r="HMT78" s="332"/>
      <c r="HMU78" s="332"/>
      <c r="HMV78" s="332"/>
      <c r="HMW78" s="332"/>
      <c r="HMX78" s="332"/>
      <c r="HMY78" s="332"/>
      <c r="HMZ78" s="332"/>
      <c r="HNA78" s="332"/>
      <c r="HNB78" s="332"/>
      <c r="HNC78" s="332"/>
      <c r="HND78" s="332"/>
      <c r="HNE78" s="331"/>
      <c r="HNF78" s="332"/>
      <c r="HNG78" s="332"/>
      <c r="HNH78" s="332"/>
      <c r="HNI78" s="332"/>
      <c r="HNJ78" s="332"/>
      <c r="HNK78" s="332"/>
      <c r="HNL78" s="332"/>
      <c r="HNM78" s="332"/>
      <c r="HNN78" s="332"/>
      <c r="HNO78" s="332"/>
      <c r="HNP78" s="332"/>
      <c r="HNQ78" s="332"/>
      <c r="HNR78" s="332"/>
      <c r="HNS78" s="332"/>
      <c r="HNT78" s="332"/>
      <c r="HNU78" s="331"/>
      <c r="HNV78" s="332"/>
      <c r="HNW78" s="332"/>
      <c r="HNX78" s="332"/>
      <c r="HNY78" s="332"/>
      <c r="HNZ78" s="332"/>
      <c r="HOA78" s="332"/>
      <c r="HOB78" s="332"/>
      <c r="HOC78" s="332"/>
      <c r="HOD78" s="332"/>
      <c r="HOE78" s="332"/>
      <c r="HOF78" s="332"/>
      <c r="HOG78" s="332"/>
      <c r="HOH78" s="332"/>
      <c r="HOI78" s="332"/>
      <c r="HOJ78" s="332"/>
      <c r="HOK78" s="331"/>
      <c r="HOL78" s="332"/>
      <c r="HOM78" s="332"/>
      <c r="HON78" s="332"/>
      <c r="HOO78" s="332"/>
      <c r="HOP78" s="332"/>
      <c r="HOQ78" s="332"/>
      <c r="HOR78" s="332"/>
      <c r="HOS78" s="332"/>
      <c r="HOT78" s="332"/>
      <c r="HOU78" s="332"/>
      <c r="HOV78" s="332"/>
      <c r="HOW78" s="332"/>
      <c r="HOX78" s="332"/>
      <c r="HOY78" s="332"/>
      <c r="HOZ78" s="332"/>
      <c r="HPA78" s="331"/>
      <c r="HPB78" s="332"/>
      <c r="HPC78" s="332"/>
      <c r="HPD78" s="332"/>
      <c r="HPE78" s="332"/>
      <c r="HPF78" s="332"/>
      <c r="HPG78" s="332"/>
      <c r="HPH78" s="332"/>
      <c r="HPI78" s="332"/>
      <c r="HPJ78" s="332"/>
      <c r="HPK78" s="332"/>
      <c r="HPL78" s="332"/>
      <c r="HPM78" s="332"/>
      <c r="HPN78" s="332"/>
      <c r="HPO78" s="332"/>
      <c r="HPP78" s="332"/>
      <c r="HPQ78" s="331"/>
      <c r="HPR78" s="332"/>
      <c r="HPS78" s="332"/>
      <c r="HPT78" s="332"/>
      <c r="HPU78" s="332"/>
      <c r="HPV78" s="332"/>
      <c r="HPW78" s="332"/>
      <c r="HPX78" s="332"/>
      <c r="HPY78" s="332"/>
      <c r="HPZ78" s="332"/>
      <c r="HQA78" s="332"/>
      <c r="HQB78" s="332"/>
      <c r="HQC78" s="332"/>
      <c r="HQD78" s="332"/>
      <c r="HQE78" s="332"/>
      <c r="HQF78" s="332"/>
      <c r="HQG78" s="331"/>
      <c r="HQH78" s="332"/>
      <c r="HQI78" s="332"/>
      <c r="HQJ78" s="332"/>
      <c r="HQK78" s="332"/>
      <c r="HQL78" s="332"/>
      <c r="HQM78" s="332"/>
      <c r="HQN78" s="332"/>
      <c r="HQO78" s="332"/>
      <c r="HQP78" s="332"/>
      <c r="HQQ78" s="332"/>
      <c r="HQR78" s="332"/>
      <c r="HQS78" s="332"/>
      <c r="HQT78" s="332"/>
      <c r="HQU78" s="332"/>
      <c r="HQV78" s="332"/>
      <c r="HQW78" s="331"/>
      <c r="HQX78" s="332"/>
      <c r="HQY78" s="332"/>
      <c r="HQZ78" s="332"/>
      <c r="HRA78" s="332"/>
      <c r="HRB78" s="332"/>
      <c r="HRC78" s="332"/>
      <c r="HRD78" s="332"/>
      <c r="HRE78" s="332"/>
      <c r="HRF78" s="332"/>
      <c r="HRG78" s="332"/>
      <c r="HRH78" s="332"/>
      <c r="HRI78" s="332"/>
      <c r="HRJ78" s="332"/>
      <c r="HRK78" s="332"/>
      <c r="HRL78" s="332"/>
      <c r="HRM78" s="331"/>
      <c r="HRN78" s="332"/>
      <c r="HRO78" s="332"/>
      <c r="HRP78" s="332"/>
      <c r="HRQ78" s="332"/>
      <c r="HRR78" s="332"/>
      <c r="HRS78" s="332"/>
      <c r="HRT78" s="332"/>
      <c r="HRU78" s="332"/>
      <c r="HRV78" s="332"/>
      <c r="HRW78" s="332"/>
      <c r="HRX78" s="332"/>
      <c r="HRY78" s="332"/>
      <c r="HRZ78" s="332"/>
      <c r="HSA78" s="332"/>
      <c r="HSB78" s="332"/>
      <c r="HSC78" s="331"/>
      <c r="HSD78" s="332"/>
      <c r="HSE78" s="332"/>
      <c r="HSF78" s="332"/>
      <c r="HSG78" s="332"/>
      <c r="HSH78" s="332"/>
      <c r="HSI78" s="332"/>
      <c r="HSJ78" s="332"/>
      <c r="HSK78" s="332"/>
      <c r="HSL78" s="332"/>
      <c r="HSM78" s="332"/>
      <c r="HSN78" s="332"/>
      <c r="HSO78" s="332"/>
      <c r="HSP78" s="332"/>
      <c r="HSQ78" s="332"/>
      <c r="HSR78" s="332"/>
      <c r="HSS78" s="331"/>
      <c r="HST78" s="332"/>
      <c r="HSU78" s="332"/>
      <c r="HSV78" s="332"/>
      <c r="HSW78" s="332"/>
      <c r="HSX78" s="332"/>
      <c r="HSY78" s="332"/>
      <c r="HSZ78" s="332"/>
      <c r="HTA78" s="332"/>
      <c r="HTB78" s="332"/>
      <c r="HTC78" s="332"/>
      <c r="HTD78" s="332"/>
      <c r="HTE78" s="332"/>
      <c r="HTF78" s="332"/>
      <c r="HTG78" s="332"/>
      <c r="HTH78" s="332"/>
      <c r="HTI78" s="331"/>
      <c r="HTJ78" s="332"/>
      <c r="HTK78" s="332"/>
      <c r="HTL78" s="332"/>
      <c r="HTM78" s="332"/>
      <c r="HTN78" s="332"/>
      <c r="HTO78" s="332"/>
      <c r="HTP78" s="332"/>
      <c r="HTQ78" s="332"/>
      <c r="HTR78" s="332"/>
      <c r="HTS78" s="332"/>
      <c r="HTT78" s="332"/>
      <c r="HTU78" s="332"/>
      <c r="HTV78" s="332"/>
      <c r="HTW78" s="332"/>
      <c r="HTX78" s="332"/>
      <c r="HTY78" s="331"/>
      <c r="HTZ78" s="332"/>
      <c r="HUA78" s="332"/>
      <c r="HUB78" s="332"/>
      <c r="HUC78" s="332"/>
      <c r="HUD78" s="332"/>
      <c r="HUE78" s="332"/>
      <c r="HUF78" s="332"/>
      <c r="HUG78" s="332"/>
      <c r="HUH78" s="332"/>
      <c r="HUI78" s="332"/>
      <c r="HUJ78" s="332"/>
      <c r="HUK78" s="332"/>
      <c r="HUL78" s="332"/>
      <c r="HUM78" s="332"/>
      <c r="HUN78" s="332"/>
      <c r="HUO78" s="331"/>
      <c r="HUP78" s="332"/>
      <c r="HUQ78" s="332"/>
      <c r="HUR78" s="332"/>
      <c r="HUS78" s="332"/>
      <c r="HUT78" s="332"/>
      <c r="HUU78" s="332"/>
      <c r="HUV78" s="332"/>
      <c r="HUW78" s="332"/>
      <c r="HUX78" s="332"/>
      <c r="HUY78" s="332"/>
      <c r="HUZ78" s="332"/>
      <c r="HVA78" s="332"/>
      <c r="HVB78" s="332"/>
      <c r="HVC78" s="332"/>
      <c r="HVD78" s="332"/>
      <c r="HVE78" s="331"/>
      <c r="HVF78" s="332"/>
      <c r="HVG78" s="332"/>
      <c r="HVH78" s="332"/>
      <c r="HVI78" s="332"/>
      <c r="HVJ78" s="332"/>
      <c r="HVK78" s="332"/>
      <c r="HVL78" s="332"/>
      <c r="HVM78" s="332"/>
      <c r="HVN78" s="332"/>
      <c r="HVO78" s="332"/>
      <c r="HVP78" s="332"/>
      <c r="HVQ78" s="332"/>
      <c r="HVR78" s="332"/>
      <c r="HVS78" s="332"/>
      <c r="HVT78" s="332"/>
      <c r="HVU78" s="331"/>
      <c r="HVV78" s="332"/>
      <c r="HVW78" s="332"/>
      <c r="HVX78" s="332"/>
      <c r="HVY78" s="332"/>
      <c r="HVZ78" s="332"/>
      <c r="HWA78" s="332"/>
      <c r="HWB78" s="332"/>
      <c r="HWC78" s="332"/>
      <c r="HWD78" s="332"/>
      <c r="HWE78" s="332"/>
      <c r="HWF78" s="332"/>
      <c r="HWG78" s="332"/>
      <c r="HWH78" s="332"/>
      <c r="HWI78" s="332"/>
      <c r="HWJ78" s="332"/>
      <c r="HWK78" s="331"/>
      <c r="HWL78" s="332"/>
      <c r="HWM78" s="332"/>
      <c r="HWN78" s="332"/>
      <c r="HWO78" s="332"/>
      <c r="HWP78" s="332"/>
      <c r="HWQ78" s="332"/>
      <c r="HWR78" s="332"/>
      <c r="HWS78" s="332"/>
      <c r="HWT78" s="332"/>
      <c r="HWU78" s="332"/>
      <c r="HWV78" s="332"/>
      <c r="HWW78" s="332"/>
      <c r="HWX78" s="332"/>
      <c r="HWY78" s="332"/>
      <c r="HWZ78" s="332"/>
      <c r="HXA78" s="331"/>
      <c r="HXB78" s="332"/>
      <c r="HXC78" s="332"/>
      <c r="HXD78" s="332"/>
      <c r="HXE78" s="332"/>
      <c r="HXF78" s="332"/>
      <c r="HXG78" s="332"/>
      <c r="HXH78" s="332"/>
      <c r="HXI78" s="332"/>
      <c r="HXJ78" s="332"/>
      <c r="HXK78" s="332"/>
      <c r="HXL78" s="332"/>
      <c r="HXM78" s="332"/>
      <c r="HXN78" s="332"/>
      <c r="HXO78" s="332"/>
      <c r="HXP78" s="332"/>
      <c r="HXQ78" s="331"/>
      <c r="HXR78" s="332"/>
      <c r="HXS78" s="332"/>
      <c r="HXT78" s="332"/>
      <c r="HXU78" s="332"/>
      <c r="HXV78" s="332"/>
      <c r="HXW78" s="332"/>
      <c r="HXX78" s="332"/>
      <c r="HXY78" s="332"/>
      <c r="HXZ78" s="332"/>
      <c r="HYA78" s="332"/>
      <c r="HYB78" s="332"/>
      <c r="HYC78" s="332"/>
      <c r="HYD78" s="332"/>
      <c r="HYE78" s="332"/>
      <c r="HYF78" s="332"/>
      <c r="HYG78" s="331"/>
      <c r="HYH78" s="332"/>
      <c r="HYI78" s="332"/>
      <c r="HYJ78" s="332"/>
      <c r="HYK78" s="332"/>
      <c r="HYL78" s="332"/>
      <c r="HYM78" s="332"/>
      <c r="HYN78" s="332"/>
      <c r="HYO78" s="332"/>
      <c r="HYP78" s="332"/>
      <c r="HYQ78" s="332"/>
      <c r="HYR78" s="332"/>
      <c r="HYS78" s="332"/>
      <c r="HYT78" s="332"/>
      <c r="HYU78" s="332"/>
      <c r="HYV78" s="332"/>
      <c r="HYW78" s="331"/>
      <c r="HYX78" s="332"/>
      <c r="HYY78" s="332"/>
      <c r="HYZ78" s="332"/>
      <c r="HZA78" s="332"/>
      <c r="HZB78" s="332"/>
      <c r="HZC78" s="332"/>
      <c r="HZD78" s="332"/>
      <c r="HZE78" s="332"/>
      <c r="HZF78" s="332"/>
      <c r="HZG78" s="332"/>
      <c r="HZH78" s="332"/>
      <c r="HZI78" s="332"/>
      <c r="HZJ78" s="332"/>
      <c r="HZK78" s="332"/>
      <c r="HZL78" s="332"/>
      <c r="HZM78" s="331"/>
      <c r="HZN78" s="332"/>
      <c r="HZO78" s="332"/>
      <c r="HZP78" s="332"/>
      <c r="HZQ78" s="332"/>
      <c r="HZR78" s="332"/>
      <c r="HZS78" s="332"/>
      <c r="HZT78" s="332"/>
      <c r="HZU78" s="332"/>
      <c r="HZV78" s="332"/>
      <c r="HZW78" s="332"/>
      <c r="HZX78" s="332"/>
      <c r="HZY78" s="332"/>
      <c r="HZZ78" s="332"/>
      <c r="IAA78" s="332"/>
      <c r="IAB78" s="332"/>
      <c r="IAC78" s="331"/>
      <c r="IAD78" s="332"/>
      <c r="IAE78" s="332"/>
      <c r="IAF78" s="332"/>
      <c r="IAG78" s="332"/>
      <c r="IAH78" s="332"/>
      <c r="IAI78" s="332"/>
      <c r="IAJ78" s="332"/>
      <c r="IAK78" s="332"/>
      <c r="IAL78" s="332"/>
      <c r="IAM78" s="332"/>
      <c r="IAN78" s="332"/>
      <c r="IAO78" s="332"/>
      <c r="IAP78" s="332"/>
      <c r="IAQ78" s="332"/>
      <c r="IAR78" s="332"/>
      <c r="IAS78" s="331"/>
      <c r="IAT78" s="332"/>
      <c r="IAU78" s="332"/>
      <c r="IAV78" s="332"/>
      <c r="IAW78" s="332"/>
      <c r="IAX78" s="332"/>
      <c r="IAY78" s="332"/>
      <c r="IAZ78" s="332"/>
      <c r="IBA78" s="332"/>
      <c r="IBB78" s="332"/>
      <c r="IBC78" s="332"/>
      <c r="IBD78" s="332"/>
      <c r="IBE78" s="332"/>
      <c r="IBF78" s="332"/>
      <c r="IBG78" s="332"/>
      <c r="IBH78" s="332"/>
      <c r="IBI78" s="331"/>
      <c r="IBJ78" s="332"/>
      <c r="IBK78" s="332"/>
      <c r="IBL78" s="332"/>
      <c r="IBM78" s="332"/>
      <c r="IBN78" s="332"/>
      <c r="IBO78" s="332"/>
      <c r="IBP78" s="332"/>
      <c r="IBQ78" s="332"/>
      <c r="IBR78" s="332"/>
      <c r="IBS78" s="332"/>
      <c r="IBT78" s="332"/>
      <c r="IBU78" s="332"/>
      <c r="IBV78" s="332"/>
      <c r="IBW78" s="332"/>
      <c r="IBX78" s="332"/>
      <c r="IBY78" s="331"/>
      <c r="IBZ78" s="332"/>
      <c r="ICA78" s="332"/>
      <c r="ICB78" s="332"/>
      <c r="ICC78" s="332"/>
      <c r="ICD78" s="332"/>
      <c r="ICE78" s="332"/>
      <c r="ICF78" s="332"/>
      <c r="ICG78" s="332"/>
      <c r="ICH78" s="332"/>
      <c r="ICI78" s="332"/>
      <c r="ICJ78" s="332"/>
      <c r="ICK78" s="332"/>
      <c r="ICL78" s="332"/>
      <c r="ICM78" s="332"/>
      <c r="ICN78" s="332"/>
      <c r="ICO78" s="331"/>
      <c r="ICP78" s="332"/>
      <c r="ICQ78" s="332"/>
      <c r="ICR78" s="332"/>
      <c r="ICS78" s="332"/>
      <c r="ICT78" s="332"/>
      <c r="ICU78" s="332"/>
      <c r="ICV78" s="332"/>
      <c r="ICW78" s="332"/>
      <c r="ICX78" s="332"/>
      <c r="ICY78" s="332"/>
      <c r="ICZ78" s="332"/>
      <c r="IDA78" s="332"/>
      <c r="IDB78" s="332"/>
      <c r="IDC78" s="332"/>
      <c r="IDD78" s="332"/>
      <c r="IDE78" s="331"/>
      <c r="IDF78" s="332"/>
      <c r="IDG78" s="332"/>
      <c r="IDH78" s="332"/>
      <c r="IDI78" s="332"/>
      <c r="IDJ78" s="332"/>
      <c r="IDK78" s="332"/>
      <c r="IDL78" s="332"/>
      <c r="IDM78" s="332"/>
      <c r="IDN78" s="332"/>
      <c r="IDO78" s="332"/>
      <c r="IDP78" s="332"/>
      <c r="IDQ78" s="332"/>
      <c r="IDR78" s="332"/>
      <c r="IDS78" s="332"/>
      <c r="IDT78" s="332"/>
      <c r="IDU78" s="331"/>
      <c r="IDV78" s="332"/>
      <c r="IDW78" s="332"/>
      <c r="IDX78" s="332"/>
      <c r="IDY78" s="332"/>
      <c r="IDZ78" s="332"/>
      <c r="IEA78" s="332"/>
      <c r="IEB78" s="332"/>
      <c r="IEC78" s="332"/>
      <c r="IED78" s="332"/>
      <c r="IEE78" s="332"/>
      <c r="IEF78" s="332"/>
      <c r="IEG78" s="332"/>
      <c r="IEH78" s="332"/>
      <c r="IEI78" s="332"/>
      <c r="IEJ78" s="332"/>
      <c r="IEK78" s="331"/>
      <c r="IEL78" s="332"/>
      <c r="IEM78" s="332"/>
      <c r="IEN78" s="332"/>
      <c r="IEO78" s="332"/>
      <c r="IEP78" s="332"/>
      <c r="IEQ78" s="332"/>
      <c r="IER78" s="332"/>
      <c r="IES78" s="332"/>
      <c r="IET78" s="332"/>
      <c r="IEU78" s="332"/>
      <c r="IEV78" s="332"/>
      <c r="IEW78" s="332"/>
      <c r="IEX78" s="332"/>
      <c r="IEY78" s="332"/>
      <c r="IEZ78" s="332"/>
      <c r="IFA78" s="331"/>
      <c r="IFB78" s="332"/>
      <c r="IFC78" s="332"/>
      <c r="IFD78" s="332"/>
      <c r="IFE78" s="332"/>
      <c r="IFF78" s="332"/>
      <c r="IFG78" s="332"/>
      <c r="IFH78" s="332"/>
      <c r="IFI78" s="332"/>
      <c r="IFJ78" s="332"/>
      <c r="IFK78" s="332"/>
      <c r="IFL78" s="332"/>
      <c r="IFM78" s="332"/>
      <c r="IFN78" s="332"/>
      <c r="IFO78" s="332"/>
      <c r="IFP78" s="332"/>
      <c r="IFQ78" s="331"/>
      <c r="IFR78" s="332"/>
      <c r="IFS78" s="332"/>
      <c r="IFT78" s="332"/>
      <c r="IFU78" s="332"/>
      <c r="IFV78" s="332"/>
      <c r="IFW78" s="332"/>
      <c r="IFX78" s="332"/>
      <c r="IFY78" s="332"/>
      <c r="IFZ78" s="332"/>
      <c r="IGA78" s="332"/>
      <c r="IGB78" s="332"/>
      <c r="IGC78" s="332"/>
      <c r="IGD78" s="332"/>
      <c r="IGE78" s="332"/>
      <c r="IGF78" s="332"/>
      <c r="IGG78" s="331"/>
      <c r="IGH78" s="332"/>
      <c r="IGI78" s="332"/>
      <c r="IGJ78" s="332"/>
      <c r="IGK78" s="332"/>
      <c r="IGL78" s="332"/>
      <c r="IGM78" s="332"/>
      <c r="IGN78" s="332"/>
      <c r="IGO78" s="332"/>
      <c r="IGP78" s="332"/>
      <c r="IGQ78" s="332"/>
      <c r="IGR78" s="332"/>
      <c r="IGS78" s="332"/>
      <c r="IGT78" s="332"/>
      <c r="IGU78" s="332"/>
      <c r="IGV78" s="332"/>
      <c r="IGW78" s="331"/>
      <c r="IGX78" s="332"/>
      <c r="IGY78" s="332"/>
      <c r="IGZ78" s="332"/>
      <c r="IHA78" s="332"/>
      <c r="IHB78" s="332"/>
      <c r="IHC78" s="332"/>
      <c r="IHD78" s="332"/>
      <c r="IHE78" s="332"/>
      <c r="IHF78" s="332"/>
      <c r="IHG78" s="332"/>
      <c r="IHH78" s="332"/>
      <c r="IHI78" s="332"/>
      <c r="IHJ78" s="332"/>
      <c r="IHK78" s="332"/>
      <c r="IHL78" s="332"/>
      <c r="IHM78" s="331"/>
      <c r="IHN78" s="332"/>
      <c r="IHO78" s="332"/>
      <c r="IHP78" s="332"/>
      <c r="IHQ78" s="332"/>
      <c r="IHR78" s="332"/>
      <c r="IHS78" s="332"/>
      <c r="IHT78" s="332"/>
      <c r="IHU78" s="332"/>
      <c r="IHV78" s="332"/>
      <c r="IHW78" s="332"/>
      <c r="IHX78" s="332"/>
      <c r="IHY78" s="332"/>
      <c r="IHZ78" s="332"/>
      <c r="IIA78" s="332"/>
      <c r="IIB78" s="332"/>
      <c r="IIC78" s="331"/>
      <c r="IID78" s="332"/>
      <c r="IIE78" s="332"/>
      <c r="IIF78" s="332"/>
      <c r="IIG78" s="332"/>
      <c r="IIH78" s="332"/>
      <c r="III78" s="332"/>
      <c r="IIJ78" s="332"/>
      <c r="IIK78" s="332"/>
      <c r="IIL78" s="332"/>
      <c r="IIM78" s="332"/>
      <c r="IIN78" s="332"/>
      <c r="IIO78" s="332"/>
      <c r="IIP78" s="332"/>
      <c r="IIQ78" s="332"/>
      <c r="IIR78" s="332"/>
      <c r="IIS78" s="331"/>
      <c r="IIT78" s="332"/>
      <c r="IIU78" s="332"/>
      <c r="IIV78" s="332"/>
      <c r="IIW78" s="332"/>
      <c r="IIX78" s="332"/>
      <c r="IIY78" s="332"/>
      <c r="IIZ78" s="332"/>
      <c r="IJA78" s="332"/>
      <c r="IJB78" s="332"/>
      <c r="IJC78" s="332"/>
      <c r="IJD78" s="332"/>
      <c r="IJE78" s="332"/>
      <c r="IJF78" s="332"/>
      <c r="IJG78" s="332"/>
      <c r="IJH78" s="332"/>
      <c r="IJI78" s="331"/>
      <c r="IJJ78" s="332"/>
      <c r="IJK78" s="332"/>
      <c r="IJL78" s="332"/>
      <c r="IJM78" s="332"/>
      <c r="IJN78" s="332"/>
      <c r="IJO78" s="332"/>
      <c r="IJP78" s="332"/>
      <c r="IJQ78" s="332"/>
      <c r="IJR78" s="332"/>
      <c r="IJS78" s="332"/>
      <c r="IJT78" s="332"/>
      <c r="IJU78" s="332"/>
      <c r="IJV78" s="332"/>
      <c r="IJW78" s="332"/>
      <c r="IJX78" s="332"/>
      <c r="IJY78" s="331"/>
      <c r="IJZ78" s="332"/>
      <c r="IKA78" s="332"/>
      <c r="IKB78" s="332"/>
      <c r="IKC78" s="332"/>
      <c r="IKD78" s="332"/>
      <c r="IKE78" s="332"/>
      <c r="IKF78" s="332"/>
      <c r="IKG78" s="332"/>
      <c r="IKH78" s="332"/>
      <c r="IKI78" s="332"/>
      <c r="IKJ78" s="332"/>
      <c r="IKK78" s="332"/>
      <c r="IKL78" s="332"/>
      <c r="IKM78" s="332"/>
      <c r="IKN78" s="332"/>
      <c r="IKO78" s="331"/>
      <c r="IKP78" s="332"/>
      <c r="IKQ78" s="332"/>
      <c r="IKR78" s="332"/>
      <c r="IKS78" s="332"/>
      <c r="IKT78" s="332"/>
      <c r="IKU78" s="332"/>
      <c r="IKV78" s="332"/>
      <c r="IKW78" s="332"/>
      <c r="IKX78" s="332"/>
      <c r="IKY78" s="332"/>
      <c r="IKZ78" s="332"/>
      <c r="ILA78" s="332"/>
      <c r="ILB78" s="332"/>
      <c r="ILC78" s="332"/>
      <c r="ILD78" s="332"/>
      <c r="ILE78" s="331"/>
      <c r="ILF78" s="332"/>
      <c r="ILG78" s="332"/>
      <c r="ILH78" s="332"/>
      <c r="ILI78" s="332"/>
      <c r="ILJ78" s="332"/>
      <c r="ILK78" s="332"/>
      <c r="ILL78" s="332"/>
      <c r="ILM78" s="332"/>
      <c r="ILN78" s="332"/>
      <c r="ILO78" s="332"/>
      <c r="ILP78" s="332"/>
      <c r="ILQ78" s="332"/>
      <c r="ILR78" s="332"/>
      <c r="ILS78" s="332"/>
      <c r="ILT78" s="332"/>
      <c r="ILU78" s="331"/>
      <c r="ILV78" s="332"/>
      <c r="ILW78" s="332"/>
      <c r="ILX78" s="332"/>
      <c r="ILY78" s="332"/>
      <c r="ILZ78" s="332"/>
      <c r="IMA78" s="332"/>
      <c r="IMB78" s="332"/>
      <c r="IMC78" s="332"/>
      <c r="IMD78" s="332"/>
      <c r="IME78" s="332"/>
      <c r="IMF78" s="332"/>
      <c r="IMG78" s="332"/>
      <c r="IMH78" s="332"/>
      <c r="IMI78" s="332"/>
      <c r="IMJ78" s="332"/>
      <c r="IMK78" s="331"/>
      <c r="IML78" s="332"/>
      <c r="IMM78" s="332"/>
      <c r="IMN78" s="332"/>
      <c r="IMO78" s="332"/>
      <c r="IMP78" s="332"/>
      <c r="IMQ78" s="332"/>
      <c r="IMR78" s="332"/>
      <c r="IMS78" s="332"/>
      <c r="IMT78" s="332"/>
      <c r="IMU78" s="332"/>
      <c r="IMV78" s="332"/>
      <c r="IMW78" s="332"/>
      <c r="IMX78" s="332"/>
      <c r="IMY78" s="332"/>
      <c r="IMZ78" s="332"/>
      <c r="INA78" s="331"/>
      <c r="INB78" s="332"/>
      <c r="INC78" s="332"/>
      <c r="IND78" s="332"/>
      <c r="INE78" s="332"/>
      <c r="INF78" s="332"/>
      <c r="ING78" s="332"/>
      <c r="INH78" s="332"/>
      <c r="INI78" s="332"/>
      <c r="INJ78" s="332"/>
      <c r="INK78" s="332"/>
      <c r="INL78" s="332"/>
      <c r="INM78" s="332"/>
      <c r="INN78" s="332"/>
      <c r="INO78" s="332"/>
      <c r="INP78" s="332"/>
      <c r="INQ78" s="331"/>
      <c r="INR78" s="332"/>
      <c r="INS78" s="332"/>
      <c r="INT78" s="332"/>
      <c r="INU78" s="332"/>
      <c r="INV78" s="332"/>
      <c r="INW78" s="332"/>
      <c r="INX78" s="332"/>
      <c r="INY78" s="332"/>
      <c r="INZ78" s="332"/>
      <c r="IOA78" s="332"/>
      <c r="IOB78" s="332"/>
      <c r="IOC78" s="332"/>
      <c r="IOD78" s="332"/>
      <c r="IOE78" s="332"/>
      <c r="IOF78" s="332"/>
      <c r="IOG78" s="331"/>
      <c r="IOH78" s="332"/>
      <c r="IOI78" s="332"/>
      <c r="IOJ78" s="332"/>
      <c r="IOK78" s="332"/>
      <c r="IOL78" s="332"/>
      <c r="IOM78" s="332"/>
      <c r="ION78" s="332"/>
      <c r="IOO78" s="332"/>
      <c r="IOP78" s="332"/>
      <c r="IOQ78" s="332"/>
      <c r="IOR78" s="332"/>
      <c r="IOS78" s="332"/>
      <c r="IOT78" s="332"/>
      <c r="IOU78" s="332"/>
      <c r="IOV78" s="332"/>
      <c r="IOW78" s="331"/>
      <c r="IOX78" s="332"/>
      <c r="IOY78" s="332"/>
      <c r="IOZ78" s="332"/>
      <c r="IPA78" s="332"/>
      <c r="IPB78" s="332"/>
      <c r="IPC78" s="332"/>
      <c r="IPD78" s="332"/>
      <c r="IPE78" s="332"/>
      <c r="IPF78" s="332"/>
      <c r="IPG78" s="332"/>
      <c r="IPH78" s="332"/>
      <c r="IPI78" s="332"/>
      <c r="IPJ78" s="332"/>
      <c r="IPK78" s="332"/>
      <c r="IPL78" s="332"/>
      <c r="IPM78" s="331"/>
      <c r="IPN78" s="332"/>
      <c r="IPO78" s="332"/>
      <c r="IPP78" s="332"/>
      <c r="IPQ78" s="332"/>
      <c r="IPR78" s="332"/>
      <c r="IPS78" s="332"/>
      <c r="IPT78" s="332"/>
      <c r="IPU78" s="332"/>
      <c r="IPV78" s="332"/>
      <c r="IPW78" s="332"/>
      <c r="IPX78" s="332"/>
      <c r="IPY78" s="332"/>
      <c r="IPZ78" s="332"/>
      <c r="IQA78" s="332"/>
      <c r="IQB78" s="332"/>
      <c r="IQC78" s="331"/>
      <c r="IQD78" s="332"/>
      <c r="IQE78" s="332"/>
      <c r="IQF78" s="332"/>
      <c r="IQG78" s="332"/>
      <c r="IQH78" s="332"/>
      <c r="IQI78" s="332"/>
      <c r="IQJ78" s="332"/>
      <c r="IQK78" s="332"/>
      <c r="IQL78" s="332"/>
      <c r="IQM78" s="332"/>
      <c r="IQN78" s="332"/>
      <c r="IQO78" s="332"/>
      <c r="IQP78" s="332"/>
      <c r="IQQ78" s="332"/>
      <c r="IQR78" s="332"/>
      <c r="IQS78" s="331"/>
      <c r="IQT78" s="332"/>
      <c r="IQU78" s="332"/>
      <c r="IQV78" s="332"/>
      <c r="IQW78" s="332"/>
      <c r="IQX78" s="332"/>
      <c r="IQY78" s="332"/>
      <c r="IQZ78" s="332"/>
      <c r="IRA78" s="332"/>
      <c r="IRB78" s="332"/>
      <c r="IRC78" s="332"/>
      <c r="IRD78" s="332"/>
      <c r="IRE78" s="332"/>
      <c r="IRF78" s="332"/>
      <c r="IRG78" s="332"/>
      <c r="IRH78" s="332"/>
      <c r="IRI78" s="331"/>
      <c r="IRJ78" s="332"/>
      <c r="IRK78" s="332"/>
      <c r="IRL78" s="332"/>
      <c r="IRM78" s="332"/>
      <c r="IRN78" s="332"/>
      <c r="IRO78" s="332"/>
      <c r="IRP78" s="332"/>
      <c r="IRQ78" s="332"/>
      <c r="IRR78" s="332"/>
      <c r="IRS78" s="332"/>
      <c r="IRT78" s="332"/>
      <c r="IRU78" s="332"/>
      <c r="IRV78" s="332"/>
      <c r="IRW78" s="332"/>
      <c r="IRX78" s="332"/>
      <c r="IRY78" s="331"/>
      <c r="IRZ78" s="332"/>
      <c r="ISA78" s="332"/>
      <c r="ISB78" s="332"/>
      <c r="ISC78" s="332"/>
      <c r="ISD78" s="332"/>
      <c r="ISE78" s="332"/>
      <c r="ISF78" s="332"/>
      <c r="ISG78" s="332"/>
      <c r="ISH78" s="332"/>
      <c r="ISI78" s="332"/>
      <c r="ISJ78" s="332"/>
      <c r="ISK78" s="332"/>
      <c r="ISL78" s="332"/>
      <c r="ISM78" s="332"/>
      <c r="ISN78" s="332"/>
      <c r="ISO78" s="331"/>
      <c r="ISP78" s="332"/>
      <c r="ISQ78" s="332"/>
      <c r="ISR78" s="332"/>
      <c r="ISS78" s="332"/>
      <c r="IST78" s="332"/>
      <c r="ISU78" s="332"/>
      <c r="ISV78" s="332"/>
      <c r="ISW78" s="332"/>
      <c r="ISX78" s="332"/>
      <c r="ISY78" s="332"/>
      <c r="ISZ78" s="332"/>
      <c r="ITA78" s="332"/>
      <c r="ITB78" s="332"/>
      <c r="ITC78" s="332"/>
      <c r="ITD78" s="332"/>
      <c r="ITE78" s="331"/>
      <c r="ITF78" s="332"/>
      <c r="ITG78" s="332"/>
      <c r="ITH78" s="332"/>
      <c r="ITI78" s="332"/>
      <c r="ITJ78" s="332"/>
      <c r="ITK78" s="332"/>
      <c r="ITL78" s="332"/>
      <c r="ITM78" s="332"/>
      <c r="ITN78" s="332"/>
      <c r="ITO78" s="332"/>
      <c r="ITP78" s="332"/>
      <c r="ITQ78" s="332"/>
      <c r="ITR78" s="332"/>
      <c r="ITS78" s="332"/>
      <c r="ITT78" s="332"/>
      <c r="ITU78" s="331"/>
      <c r="ITV78" s="332"/>
      <c r="ITW78" s="332"/>
      <c r="ITX78" s="332"/>
      <c r="ITY78" s="332"/>
      <c r="ITZ78" s="332"/>
      <c r="IUA78" s="332"/>
      <c r="IUB78" s="332"/>
      <c r="IUC78" s="332"/>
      <c r="IUD78" s="332"/>
      <c r="IUE78" s="332"/>
      <c r="IUF78" s="332"/>
      <c r="IUG78" s="332"/>
      <c r="IUH78" s="332"/>
      <c r="IUI78" s="332"/>
      <c r="IUJ78" s="332"/>
      <c r="IUK78" s="331"/>
      <c r="IUL78" s="332"/>
      <c r="IUM78" s="332"/>
      <c r="IUN78" s="332"/>
      <c r="IUO78" s="332"/>
      <c r="IUP78" s="332"/>
      <c r="IUQ78" s="332"/>
      <c r="IUR78" s="332"/>
      <c r="IUS78" s="332"/>
      <c r="IUT78" s="332"/>
      <c r="IUU78" s="332"/>
      <c r="IUV78" s="332"/>
      <c r="IUW78" s="332"/>
      <c r="IUX78" s="332"/>
      <c r="IUY78" s="332"/>
      <c r="IUZ78" s="332"/>
      <c r="IVA78" s="331"/>
      <c r="IVB78" s="332"/>
      <c r="IVC78" s="332"/>
      <c r="IVD78" s="332"/>
      <c r="IVE78" s="332"/>
      <c r="IVF78" s="332"/>
      <c r="IVG78" s="332"/>
      <c r="IVH78" s="332"/>
      <c r="IVI78" s="332"/>
      <c r="IVJ78" s="332"/>
      <c r="IVK78" s="332"/>
      <c r="IVL78" s="332"/>
      <c r="IVM78" s="332"/>
      <c r="IVN78" s="332"/>
      <c r="IVO78" s="332"/>
      <c r="IVP78" s="332"/>
      <c r="IVQ78" s="331"/>
      <c r="IVR78" s="332"/>
      <c r="IVS78" s="332"/>
      <c r="IVT78" s="332"/>
      <c r="IVU78" s="332"/>
      <c r="IVV78" s="332"/>
      <c r="IVW78" s="332"/>
      <c r="IVX78" s="332"/>
      <c r="IVY78" s="332"/>
      <c r="IVZ78" s="332"/>
      <c r="IWA78" s="332"/>
      <c r="IWB78" s="332"/>
      <c r="IWC78" s="332"/>
      <c r="IWD78" s="332"/>
      <c r="IWE78" s="332"/>
      <c r="IWF78" s="332"/>
      <c r="IWG78" s="331"/>
      <c r="IWH78" s="332"/>
      <c r="IWI78" s="332"/>
      <c r="IWJ78" s="332"/>
      <c r="IWK78" s="332"/>
      <c r="IWL78" s="332"/>
      <c r="IWM78" s="332"/>
      <c r="IWN78" s="332"/>
      <c r="IWO78" s="332"/>
      <c r="IWP78" s="332"/>
      <c r="IWQ78" s="332"/>
      <c r="IWR78" s="332"/>
      <c r="IWS78" s="332"/>
      <c r="IWT78" s="332"/>
      <c r="IWU78" s="332"/>
      <c r="IWV78" s="332"/>
      <c r="IWW78" s="331"/>
      <c r="IWX78" s="332"/>
      <c r="IWY78" s="332"/>
      <c r="IWZ78" s="332"/>
      <c r="IXA78" s="332"/>
      <c r="IXB78" s="332"/>
      <c r="IXC78" s="332"/>
      <c r="IXD78" s="332"/>
      <c r="IXE78" s="332"/>
      <c r="IXF78" s="332"/>
      <c r="IXG78" s="332"/>
      <c r="IXH78" s="332"/>
      <c r="IXI78" s="332"/>
      <c r="IXJ78" s="332"/>
      <c r="IXK78" s="332"/>
      <c r="IXL78" s="332"/>
      <c r="IXM78" s="331"/>
      <c r="IXN78" s="332"/>
      <c r="IXO78" s="332"/>
      <c r="IXP78" s="332"/>
      <c r="IXQ78" s="332"/>
      <c r="IXR78" s="332"/>
      <c r="IXS78" s="332"/>
      <c r="IXT78" s="332"/>
      <c r="IXU78" s="332"/>
      <c r="IXV78" s="332"/>
      <c r="IXW78" s="332"/>
      <c r="IXX78" s="332"/>
      <c r="IXY78" s="332"/>
      <c r="IXZ78" s="332"/>
      <c r="IYA78" s="332"/>
      <c r="IYB78" s="332"/>
      <c r="IYC78" s="331"/>
      <c r="IYD78" s="332"/>
      <c r="IYE78" s="332"/>
      <c r="IYF78" s="332"/>
      <c r="IYG78" s="332"/>
      <c r="IYH78" s="332"/>
      <c r="IYI78" s="332"/>
      <c r="IYJ78" s="332"/>
      <c r="IYK78" s="332"/>
      <c r="IYL78" s="332"/>
      <c r="IYM78" s="332"/>
      <c r="IYN78" s="332"/>
      <c r="IYO78" s="332"/>
      <c r="IYP78" s="332"/>
      <c r="IYQ78" s="332"/>
      <c r="IYR78" s="332"/>
      <c r="IYS78" s="331"/>
      <c r="IYT78" s="332"/>
      <c r="IYU78" s="332"/>
      <c r="IYV78" s="332"/>
      <c r="IYW78" s="332"/>
      <c r="IYX78" s="332"/>
      <c r="IYY78" s="332"/>
      <c r="IYZ78" s="332"/>
      <c r="IZA78" s="332"/>
      <c r="IZB78" s="332"/>
      <c r="IZC78" s="332"/>
      <c r="IZD78" s="332"/>
      <c r="IZE78" s="332"/>
      <c r="IZF78" s="332"/>
      <c r="IZG78" s="332"/>
      <c r="IZH78" s="332"/>
      <c r="IZI78" s="331"/>
      <c r="IZJ78" s="332"/>
      <c r="IZK78" s="332"/>
      <c r="IZL78" s="332"/>
      <c r="IZM78" s="332"/>
      <c r="IZN78" s="332"/>
      <c r="IZO78" s="332"/>
      <c r="IZP78" s="332"/>
      <c r="IZQ78" s="332"/>
      <c r="IZR78" s="332"/>
      <c r="IZS78" s="332"/>
      <c r="IZT78" s="332"/>
      <c r="IZU78" s="332"/>
      <c r="IZV78" s="332"/>
      <c r="IZW78" s="332"/>
      <c r="IZX78" s="332"/>
      <c r="IZY78" s="331"/>
      <c r="IZZ78" s="332"/>
      <c r="JAA78" s="332"/>
      <c r="JAB78" s="332"/>
      <c r="JAC78" s="332"/>
      <c r="JAD78" s="332"/>
      <c r="JAE78" s="332"/>
      <c r="JAF78" s="332"/>
      <c r="JAG78" s="332"/>
      <c r="JAH78" s="332"/>
      <c r="JAI78" s="332"/>
      <c r="JAJ78" s="332"/>
      <c r="JAK78" s="332"/>
      <c r="JAL78" s="332"/>
      <c r="JAM78" s="332"/>
      <c r="JAN78" s="332"/>
      <c r="JAO78" s="331"/>
      <c r="JAP78" s="332"/>
      <c r="JAQ78" s="332"/>
      <c r="JAR78" s="332"/>
      <c r="JAS78" s="332"/>
      <c r="JAT78" s="332"/>
      <c r="JAU78" s="332"/>
      <c r="JAV78" s="332"/>
      <c r="JAW78" s="332"/>
      <c r="JAX78" s="332"/>
      <c r="JAY78" s="332"/>
      <c r="JAZ78" s="332"/>
      <c r="JBA78" s="332"/>
      <c r="JBB78" s="332"/>
      <c r="JBC78" s="332"/>
      <c r="JBD78" s="332"/>
      <c r="JBE78" s="331"/>
      <c r="JBF78" s="332"/>
      <c r="JBG78" s="332"/>
      <c r="JBH78" s="332"/>
      <c r="JBI78" s="332"/>
      <c r="JBJ78" s="332"/>
      <c r="JBK78" s="332"/>
      <c r="JBL78" s="332"/>
      <c r="JBM78" s="332"/>
      <c r="JBN78" s="332"/>
      <c r="JBO78" s="332"/>
      <c r="JBP78" s="332"/>
      <c r="JBQ78" s="332"/>
      <c r="JBR78" s="332"/>
      <c r="JBS78" s="332"/>
      <c r="JBT78" s="332"/>
      <c r="JBU78" s="331"/>
      <c r="JBV78" s="332"/>
      <c r="JBW78" s="332"/>
      <c r="JBX78" s="332"/>
      <c r="JBY78" s="332"/>
      <c r="JBZ78" s="332"/>
      <c r="JCA78" s="332"/>
      <c r="JCB78" s="332"/>
      <c r="JCC78" s="332"/>
      <c r="JCD78" s="332"/>
      <c r="JCE78" s="332"/>
      <c r="JCF78" s="332"/>
      <c r="JCG78" s="332"/>
      <c r="JCH78" s="332"/>
      <c r="JCI78" s="332"/>
      <c r="JCJ78" s="332"/>
      <c r="JCK78" s="331"/>
      <c r="JCL78" s="332"/>
      <c r="JCM78" s="332"/>
      <c r="JCN78" s="332"/>
      <c r="JCO78" s="332"/>
      <c r="JCP78" s="332"/>
      <c r="JCQ78" s="332"/>
      <c r="JCR78" s="332"/>
      <c r="JCS78" s="332"/>
      <c r="JCT78" s="332"/>
      <c r="JCU78" s="332"/>
      <c r="JCV78" s="332"/>
      <c r="JCW78" s="332"/>
      <c r="JCX78" s="332"/>
      <c r="JCY78" s="332"/>
      <c r="JCZ78" s="332"/>
      <c r="JDA78" s="331"/>
      <c r="JDB78" s="332"/>
      <c r="JDC78" s="332"/>
      <c r="JDD78" s="332"/>
      <c r="JDE78" s="332"/>
      <c r="JDF78" s="332"/>
      <c r="JDG78" s="332"/>
      <c r="JDH78" s="332"/>
      <c r="JDI78" s="332"/>
      <c r="JDJ78" s="332"/>
      <c r="JDK78" s="332"/>
      <c r="JDL78" s="332"/>
      <c r="JDM78" s="332"/>
      <c r="JDN78" s="332"/>
      <c r="JDO78" s="332"/>
      <c r="JDP78" s="332"/>
      <c r="JDQ78" s="331"/>
      <c r="JDR78" s="332"/>
      <c r="JDS78" s="332"/>
      <c r="JDT78" s="332"/>
      <c r="JDU78" s="332"/>
      <c r="JDV78" s="332"/>
      <c r="JDW78" s="332"/>
      <c r="JDX78" s="332"/>
      <c r="JDY78" s="332"/>
      <c r="JDZ78" s="332"/>
      <c r="JEA78" s="332"/>
      <c r="JEB78" s="332"/>
      <c r="JEC78" s="332"/>
      <c r="JED78" s="332"/>
      <c r="JEE78" s="332"/>
      <c r="JEF78" s="332"/>
      <c r="JEG78" s="331"/>
      <c r="JEH78" s="332"/>
      <c r="JEI78" s="332"/>
      <c r="JEJ78" s="332"/>
      <c r="JEK78" s="332"/>
      <c r="JEL78" s="332"/>
      <c r="JEM78" s="332"/>
      <c r="JEN78" s="332"/>
      <c r="JEO78" s="332"/>
      <c r="JEP78" s="332"/>
      <c r="JEQ78" s="332"/>
      <c r="JER78" s="332"/>
      <c r="JES78" s="332"/>
      <c r="JET78" s="332"/>
      <c r="JEU78" s="332"/>
      <c r="JEV78" s="332"/>
      <c r="JEW78" s="331"/>
      <c r="JEX78" s="332"/>
      <c r="JEY78" s="332"/>
      <c r="JEZ78" s="332"/>
      <c r="JFA78" s="332"/>
      <c r="JFB78" s="332"/>
      <c r="JFC78" s="332"/>
      <c r="JFD78" s="332"/>
      <c r="JFE78" s="332"/>
      <c r="JFF78" s="332"/>
      <c r="JFG78" s="332"/>
      <c r="JFH78" s="332"/>
      <c r="JFI78" s="332"/>
      <c r="JFJ78" s="332"/>
      <c r="JFK78" s="332"/>
      <c r="JFL78" s="332"/>
      <c r="JFM78" s="331"/>
      <c r="JFN78" s="332"/>
      <c r="JFO78" s="332"/>
      <c r="JFP78" s="332"/>
      <c r="JFQ78" s="332"/>
      <c r="JFR78" s="332"/>
      <c r="JFS78" s="332"/>
      <c r="JFT78" s="332"/>
      <c r="JFU78" s="332"/>
      <c r="JFV78" s="332"/>
      <c r="JFW78" s="332"/>
      <c r="JFX78" s="332"/>
      <c r="JFY78" s="332"/>
      <c r="JFZ78" s="332"/>
      <c r="JGA78" s="332"/>
      <c r="JGB78" s="332"/>
      <c r="JGC78" s="331"/>
      <c r="JGD78" s="332"/>
      <c r="JGE78" s="332"/>
      <c r="JGF78" s="332"/>
      <c r="JGG78" s="332"/>
      <c r="JGH78" s="332"/>
      <c r="JGI78" s="332"/>
      <c r="JGJ78" s="332"/>
      <c r="JGK78" s="332"/>
      <c r="JGL78" s="332"/>
      <c r="JGM78" s="332"/>
      <c r="JGN78" s="332"/>
      <c r="JGO78" s="332"/>
      <c r="JGP78" s="332"/>
      <c r="JGQ78" s="332"/>
      <c r="JGR78" s="332"/>
      <c r="JGS78" s="331"/>
      <c r="JGT78" s="332"/>
      <c r="JGU78" s="332"/>
      <c r="JGV78" s="332"/>
      <c r="JGW78" s="332"/>
      <c r="JGX78" s="332"/>
      <c r="JGY78" s="332"/>
      <c r="JGZ78" s="332"/>
      <c r="JHA78" s="332"/>
      <c r="JHB78" s="332"/>
      <c r="JHC78" s="332"/>
      <c r="JHD78" s="332"/>
      <c r="JHE78" s="332"/>
      <c r="JHF78" s="332"/>
      <c r="JHG78" s="332"/>
      <c r="JHH78" s="332"/>
      <c r="JHI78" s="331"/>
      <c r="JHJ78" s="332"/>
      <c r="JHK78" s="332"/>
      <c r="JHL78" s="332"/>
      <c r="JHM78" s="332"/>
      <c r="JHN78" s="332"/>
      <c r="JHO78" s="332"/>
      <c r="JHP78" s="332"/>
      <c r="JHQ78" s="332"/>
      <c r="JHR78" s="332"/>
      <c r="JHS78" s="332"/>
      <c r="JHT78" s="332"/>
      <c r="JHU78" s="332"/>
      <c r="JHV78" s="332"/>
      <c r="JHW78" s="332"/>
      <c r="JHX78" s="332"/>
      <c r="JHY78" s="331"/>
      <c r="JHZ78" s="332"/>
      <c r="JIA78" s="332"/>
      <c r="JIB78" s="332"/>
      <c r="JIC78" s="332"/>
      <c r="JID78" s="332"/>
      <c r="JIE78" s="332"/>
      <c r="JIF78" s="332"/>
      <c r="JIG78" s="332"/>
      <c r="JIH78" s="332"/>
      <c r="JII78" s="332"/>
      <c r="JIJ78" s="332"/>
      <c r="JIK78" s="332"/>
      <c r="JIL78" s="332"/>
      <c r="JIM78" s="332"/>
      <c r="JIN78" s="332"/>
      <c r="JIO78" s="331"/>
      <c r="JIP78" s="332"/>
      <c r="JIQ78" s="332"/>
      <c r="JIR78" s="332"/>
      <c r="JIS78" s="332"/>
      <c r="JIT78" s="332"/>
      <c r="JIU78" s="332"/>
      <c r="JIV78" s="332"/>
      <c r="JIW78" s="332"/>
      <c r="JIX78" s="332"/>
      <c r="JIY78" s="332"/>
      <c r="JIZ78" s="332"/>
      <c r="JJA78" s="332"/>
      <c r="JJB78" s="332"/>
      <c r="JJC78" s="332"/>
      <c r="JJD78" s="332"/>
      <c r="JJE78" s="331"/>
      <c r="JJF78" s="332"/>
      <c r="JJG78" s="332"/>
      <c r="JJH78" s="332"/>
      <c r="JJI78" s="332"/>
      <c r="JJJ78" s="332"/>
      <c r="JJK78" s="332"/>
      <c r="JJL78" s="332"/>
      <c r="JJM78" s="332"/>
      <c r="JJN78" s="332"/>
      <c r="JJO78" s="332"/>
      <c r="JJP78" s="332"/>
      <c r="JJQ78" s="332"/>
      <c r="JJR78" s="332"/>
      <c r="JJS78" s="332"/>
      <c r="JJT78" s="332"/>
      <c r="JJU78" s="331"/>
      <c r="JJV78" s="332"/>
      <c r="JJW78" s="332"/>
      <c r="JJX78" s="332"/>
      <c r="JJY78" s="332"/>
      <c r="JJZ78" s="332"/>
      <c r="JKA78" s="332"/>
      <c r="JKB78" s="332"/>
      <c r="JKC78" s="332"/>
      <c r="JKD78" s="332"/>
      <c r="JKE78" s="332"/>
      <c r="JKF78" s="332"/>
      <c r="JKG78" s="332"/>
      <c r="JKH78" s="332"/>
      <c r="JKI78" s="332"/>
      <c r="JKJ78" s="332"/>
      <c r="JKK78" s="331"/>
      <c r="JKL78" s="332"/>
      <c r="JKM78" s="332"/>
      <c r="JKN78" s="332"/>
      <c r="JKO78" s="332"/>
      <c r="JKP78" s="332"/>
      <c r="JKQ78" s="332"/>
      <c r="JKR78" s="332"/>
      <c r="JKS78" s="332"/>
      <c r="JKT78" s="332"/>
      <c r="JKU78" s="332"/>
      <c r="JKV78" s="332"/>
      <c r="JKW78" s="332"/>
      <c r="JKX78" s="332"/>
      <c r="JKY78" s="332"/>
      <c r="JKZ78" s="332"/>
      <c r="JLA78" s="331"/>
      <c r="JLB78" s="332"/>
      <c r="JLC78" s="332"/>
      <c r="JLD78" s="332"/>
      <c r="JLE78" s="332"/>
      <c r="JLF78" s="332"/>
      <c r="JLG78" s="332"/>
      <c r="JLH78" s="332"/>
      <c r="JLI78" s="332"/>
      <c r="JLJ78" s="332"/>
      <c r="JLK78" s="332"/>
      <c r="JLL78" s="332"/>
      <c r="JLM78" s="332"/>
      <c r="JLN78" s="332"/>
      <c r="JLO78" s="332"/>
      <c r="JLP78" s="332"/>
      <c r="JLQ78" s="331"/>
      <c r="JLR78" s="332"/>
      <c r="JLS78" s="332"/>
      <c r="JLT78" s="332"/>
      <c r="JLU78" s="332"/>
      <c r="JLV78" s="332"/>
      <c r="JLW78" s="332"/>
      <c r="JLX78" s="332"/>
      <c r="JLY78" s="332"/>
      <c r="JLZ78" s="332"/>
      <c r="JMA78" s="332"/>
      <c r="JMB78" s="332"/>
      <c r="JMC78" s="332"/>
      <c r="JMD78" s="332"/>
      <c r="JME78" s="332"/>
      <c r="JMF78" s="332"/>
      <c r="JMG78" s="331"/>
      <c r="JMH78" s="332"/>
      <c r="JMI78" s="332"/>
      <c r="JMJ78" s="332"/>
      <c r="JMK78" s="332"/>
      <c r="JML78" s="332"/>
      <c r="JMM78" s="332"/>
      <c r="JMN78" s="332"/>
      <c r="JMO78" s="332"/>
      <c r="JMP78" s="332"/>
      <c r="JMQ78" s="332"/>
      <c r="JMR78" s="332"/>
      <c r="JMS78" s="332"/>
      <c r="JMT78" s="332"/>
      <c r="JMU78" s="332"/>
      <c r="JMV78" s="332"/>
      <c r="JMW78" s="331"/>
      <c r="JMX78" s="332"/>
      <c r="JMY78" s="332"/>
      <c r="JMZ78" s="332"/>
      <c r="JNA78" s="332"/>
      <c r="JNB78" s="332"/>
      <c r="JNC78" s="332"/>
      <c r="JND78" s="332"/>
      <c r="JNE78" s="332"/>
      <c r="JNF78" s="332"/>
      <c r="JNG78" s="332"/>
      <c r="JNH78" s="332"/>
      <c r="JNI78" s="332"/>
      <c r="JNJ78" s="332"/>
      <c r="JNK78" s="332"/>
      <c r="JNL78" s="332"/>
      <c r="JNM78" s="331"/>
      <c r="JNN78" s="332"/>
      <c r="JNO78" s="332"/>
      <c r="JNP78" s="332"/>
      <c r="JNQ78" s="332"/>
      <c r="JNR78" s="332"/>
      <c r="JNS78" s="332"/>
      <c r="JNT78" s="332"/>
      <c r="JNU78" s="332"/>
      <c r="JNV78" s="332"/>
      <c r="JNW78" s="332"/>
      <c r="JNX78" s="332"/>
      <c r="JNY78" s="332"/>
      <c r="JNZ78" s="332"/>
      <c r="JOA78" s="332"/>
      <c r="JOB78" s="332"/>
      <c r="JOC78" s="331"/>
      <c r="JOD78" s="332"/>
      <c r="JOE78" s="332"/>
      <c r="JOF78" s="332"/>
      <c r="JOG78" s="332"/>
      <c r="JOH78" s="332"/>
      <c r="JOI78" s="332"/>
      <c r="JOJ78" s="332"/>
      <c r="JOK78" s="332"/>
      <c r="JOL78" s="332"/>
      <c r="JOM78" s="332"/>
      <c r="JON78" s="332"/>
      <c r="JOO78" s="332"/>
      <c r="JOP78" s="332"/>
      <c r="JOQ78" s="332"/>
      <c r="JOR78" s="332"/>
      <c r="JOS78" s="331"/>
      <c r="JOT78" s="332"/>
      <c r="JOU78" s="332"/>
      <c r="JOV78" s="332"/>
      <c r="JOW78" s="332"/>
      <c r="JOX78" s="332"/>
      <c r="JOY78" s="332"/>
      <c r="JOZ78" s="332"/>
      <c r="JPA78" s="332"/>
      <c r="JPB78" s="332"/>
      <c r="JPC78" s="332"/>
      <c r="JPD78" s="332"/>
      <c r="JPE78" s="332"/>
      <c r="JPF78" s="332"/>
      <c r="JPG78" s="332"/>
      <c r="JPH78" s="332"/>
      <c r="JPI78" s="331"/>
      <c r="JPJ78" s="332"/>
      <c r="JPK78" s="332"/>
      <c r="JPL78" s="332"/>
      <c r="JPM78" s="332"/>
      <c r="JPN78" s="332"/>
      <c r="JPO78" s="332"/>
      <c r="JPP78" s="332"/>
      <c r="JPQ78" s="332"/>
      <c r="JPR78" s="332"/>
      <c r="JPS78" s="332"/>
      <c r="JPT78" s="332"/>
      <c r="JPU78" s="332"/>
      <c r="JPV78" s="332"/>
      <c r="JPW78" s="332"/>
      <c r="JPX78" s="332"/>
      <c r="JPY78" s="331"/>
      <c r="JPZ78" s="332"/>
      <c r="JQA78" s="332"/>
      <c r="JQB78" s="332"/>
      <c r="JQC78" s="332"/>
      <c r="JQD78" s="332"/>
      <c r="JQE78" s="332"/>
      <c r="JQF78" s="332"/>
      <c r="JQG78" s="332"/>
      <c r="JQH78" s="332"/>
      <c r="JQI78" s="332"/>
      <c r="JQJ78" s="332"/>
      <c r="JQK78" s="332"/>
      <c r="JQL78" s="332"/>
      <c r="JQM78" s="332"/>
      <c r="JQN78" s="332"/>
      <c r="JQO78" s="331"/>
      <c r="JQP78" s="332"/>
      <c r="JQQ78" s="332"/>
      <c r="JQR78" s="332"/>
      <c r="JQS78" s="332"/>
      <c r="JQT78" s="332"/>
      <c r="JQU78" s="332"/>
      <c r="JQV78" s="332"/>
      <c r="JQW78" s="332"/>
      <c r="JQX78" s="332"/>
      <c r="JQY78" s="332"/>
      <c r="JQZ78" s="332"/>
      <c r="JRA78" s="332"/>
      <c r="JRB78" s="332"/>
      <c r="JRC78" s="332"/>
      <c r="JRD78" s="332"/>
      <c r="JRE78" s="331"/>
      <c r="JRF78" s="332"/>
      <c r="JRG78" s="332"/>
      <c r="JRH78" s="332"/>
      <c r="JRI78" s="332"/>
      <c r="JRJ78" s="332"/>
      <c r="JRK78" s="332"/>
      <c r="JRL78" s="332"/>
      <c r="JRM78" s="332"/>
      <c r="JRN78" s="332"/>
      <c r="JRO78" s="332"/>
      <c r="JRP78" s="332"/>
      <c r="JRQ78" s="332"/>
      <c r="JRR78" s="332"/>
      <c r="JRS78" s="332"/>
      <c r="JRT78" s="332"/>
      <c r="JRU78" s="331"/>
      <c r="JRV78" s="332"/>
      <c r="JRW78" s="332"/>
      <c r="JRX78" s="332"/>
      <c r="JRY78" s="332"/>
      <c r="JRZ78" s="332"/>
      <c r="JSA78" s="332"/>
      <c r="JSB78" s="332"/>
      <c r="JSC78" s="332"/>
      <c r="JSD78" s="332"/>
      <c r="JSE78" s="332"/>
      <c r="JSF78" s="332"/>
      <c r="JSG78" s="332"/>
      <c r="JSH78" s="332"/>
      <c r="JSI78" s="332"/>
      <c r="JSJ78" s="332"/>
      <c r="JSK78" s="331"/>
      <c r="JSL78" s="332"/>
      <c r="JSM78" s="332"/>
      <c r="JSN78" s="332"/>
      <c r="JSO78" s="332"/>
      <c r="JSP78" s="332"/>
      <c r="JSQ78" s="332"/>
      <c r="JSR78" s="332"/>
      <c r="JSS78" s="332"/>
      <c r="JST78" s="332"/>
      <c r="JSU78" s="332"/>
      <c r="JSV78" s="332"/>
      <c r="JSW78" s="332"/>
      <c r="JSX78" s="332"/>
      <c r="JSY78" s="332"/>
      <c r="JSZ78" s="332"/>
      <c r="JTA78" s="331"/>
      <c r="JTB78" s="332"/>
      <c r="JTC78" s="332"/>
      <c r="JTD78" s="332"/>
      <c r="JTE78" s="332"/>
      <c r="JTF78" s="332"/>
      <c r="JTG78" s="332"/>
      <c r="JTH78" s="332"/>
      <c r="JTI78" s="332"/>
      <c r="JTJ78" s="332"/>
      <c r="JTK78" s="332"/>
      <c r="JTL78" s="332"/>
      <c r="JTM78" s="332"/>
      <c r="JTN78" s="332"/>
      <c r="JTO78" s="332"/>
      <c r="JTP78" s="332"/>
      <c r="JTQ78" s="331"/>
      <c r="JTR78" s="332"/>
      <c r="JTS78" s="332"/>
      <c r="JTT78" s="332"/>
      <c r="JTU78" s="332"/>
      <c r="JTV78" s="332"/>
      <c r="JTW78" s="332"/>
      <c r="JTX78" s="332"/>
      <c r="JTY78" s="332"/>
      <c r="JTZ78" s="332"/>
      <c r="JUA78" s="332"/>
      <c r="JUB78" s="332"/>
      <c r="JUC78" s="332"/>
      <c r="JUD78" s="332"/>
      <c r="JUE78" s="332"/>
      <c r="JUF78" s="332"/>
      <c r="JUG78" s="331"/>
      <c r="JUH78" s="332"/>
      <c r="JUI78" s="332"/>
      <c r="JUJ78" s="332"/>
      <c r="JUK78" s="332"/>
      <c r="JUL78" s="332"/>
      <c r="JUM78" s="332"/>
      <c r="JUN78" s="332"/>
      <c r="JUO78" s="332"/>
      <c r="JUP78" s="332"/>
      <c r="JUQ78" s="332"/>
      <c r="JUR78" s="332"/>
      <c r="JUS78" s="332"/>
      <c r="JUT78" s="332"/>
      <c r="JUU78" s="332"/>
      <c r="JUV78" s="332"/>
      <c r="JUW78" s="331"/>
      <c r="JUX78" s="332"/>
      <c r="JUY78" s="332"/>
      <c r="JUZ78" s="332"/>
      <c r="JVA78" s="332"/>
      <c r="JVB78" s="332"/>
      <c r="JVC78" s="332"/>
      <c r="JVD78" s="332"/>
      <c r="JVE78" s="332"/>
      <c r="JVF78" s="332"/>
      <c r="JVG78" s="332"/>
      <c r="JVH78" s="332"/>
      <c r="JVI78" s="332"/>
      <c r="JVJ78" s="332"/>
      <c r="JVK78" s="332"/>
      <c r="JVL78" s="332"/>
      <c r="JVM78" s="331"/>
      <c r="JVN78" s="332"/>
      <c r="JVO78" s="332"/>
      <c r="JVP78" s="332"/>
      <c r="JVQ78" s="332"/>
      <c r="JVR78" s="332"/>
      <c r="JVS78" s="332"/>
      <c r="JVT78" s="332"/>
      <c r="JVU78" s="332"/>
      <c r="JVV78" s="332"/>
      <c r="JVW78" s="332"/>
      <c r="JVX78" s="332"/>
      <c r="JVY78" s="332"/>
      <c r="JVZ78" s="332"/>
      <c r="JWA78" s="332"/>
      <c r="JWB78" s="332"/>
      <c r="JWC78" s="331"/>
      <c r="JWD78" s="332"/>
      <c r="JWE78" s="332"/>
      <c r="JWF78" s="332"/>
      <c r="JWG78" s="332"/>
      <c r="JWH78" s="332"/>
      <c r="JWI78" s="332"/>
      <c r="JWJ78" s="332"/>
      <c r="JWK78" s="332"/>
      <c r="JWL78" s="332"/>
      <c r="JWM78" s="332"/>
      <c r="JWN78" s="332"/>
      <c r="JWO78" s="332"/>
      <c r="JWP78" s="332"/>
      <c r="JWQ78" s="332"/>
      <c r="JWR78" s="332"/>
      <c r="JWS78" s="331"/>
      <c r="JWT78" s="332"/>
      <c r="JWU78" s="332"/>
      <c r="JWV78" s="332"/>
      <c r="JWW78" s="332"/>
      <c r="JWX78" s="332"/>
      <c r="JWY78" s="332"/>
      <c r="JWZ78" s="332"/>
      <c r="JXA78" s="332"/>
      <c r="JXB78" s="332"/>
      <c r="JXC78" s="332"/>
      <c r="JXD78" s="332"/>
      <c r="JXE78" s="332"/>
      <c r="JXF78" s="332"/>
      <c r="JXG78" s="332"/>
      <c r="JXH78" s="332"/>
      <c r="JXI78" s="331"/>
      <c r="JXJ78" s="332"/>
      <c r="JXK78" s="332"/>
      <c r="JXL78" s="332"/>
      <c r="JXM78" s="332"/>
      <c r="JXN78" s="332"/>
      <c r="JXO78" s="332"/>
      <c r="JXP78" s="332"/>
      <c r="JXQ78" s="332"/>
      <c r="JXR78" s="332"/>
      <c r="JXS78" s="332"/>
      <c r="JXT78" s="332"/>
      <c r="JXU78" s="332"/>
      <c r="JXV78" s="332"/>
      <c r="JXW78" s="332"/>
      <c r="JXX78" s="332"/>
      <c r="JXY78" s="331"/>
      <c r="JXZ78" s="332"/>
      <c r="JYA78" s="332"/>
      <c r="JYB78" s="332"/>
      <c r="JYC78" s="332"/>
      <c r="JYD78" s="332"/>
      <c r="JYE78" s="332"/>
      <c r="JYF78" s="332"/>
      <c r="JYG78" s="332"/>
      <c r="JYH78" s="332"/>
      <c r="JYI78" s="332"/>
      <c r="JYJ78" s="332"/>
      <c r="JYK78" s="332"/>
      <c r="JYL78" s="332"/>
      <c r="JYM78" s="332"/>
      <c r="JYN78" s="332"/>
      <c r="JYO78" s="331"/>
      <c r="JYP78" s="332"/>
      <c r="JYQ78" s="332"/>
      <c r="JYR78" s="332"/>
      <c r="JYS78" s="332"/>
      <c r="JYT78" s="332"/>
      <c r="JYU78" s="332"/>
      <c r="JYV78" s="332"/>
      <c r="JYW78" s="332"/>
      <c r="JYX78" s="332"/>
      <c r="JYY78" s="332"/>
      <c r="JYZ78" s="332"/>
      <c r="JZA78" s="332"/>
      <c r="JZB78" s="332"/>
      <c r="JZC78" s="332"/>
      <c r="JZD78" s="332"/>
      <c r="JZE78" s="331"/>
      <c r="JZF78" s="332"/>
      <c r="JZG78" s="332"/>
      <c r="JZH78" s="332"/>
      <c r="JZI78" s="332"/>
      <c r="JZJ78" s="332"/>
      <c r="JZK78" s="332"/>
      <c r="JZL78" s="332"/>
      <c r="JZM78" s="332"/>
      <c r="JZN78" s="332"/>
      <c r="JZO78" s="332"/>
      <c r="JZP78" s="332"/>
      <c r="JZQ78" s="332"/>
      <c r="JZR78" s="332"/>
      <c r="JZS78" s="332"/>
      <c r="JZT78" s="332"/>
      <c r="JZU78" s="331"/>
      <c r="JZV78" s="332"/>
      <c r="JZW78" s="332"/>
      <c r="JZX78" s="332"/>
      <c r="JZY78" s="332"/>
      <c r="JZZ78" s="332"/>
      <c r="KAA78" s="332"/>
      <c r="KAB78" s="332"/>
      <c r="KAC78" s="332"/>
      <c r="KAD78" s="332"/>
      <c r="KAE78" s="332"/>
      <c r="KAF78" s="332"/>
      <c r="KAG78" s="332"/>
      <c r="KAH78" s="332"/>
      <c r="KAI78" s="332"/>
      <c r="KAJ78" s="332"/>
      <c r="KAK78" s="331"/>
      <c r="KAL78" s="332"/>
      <c r="KAM78" s="332"/>
      <c r="KAN78" s="332"/>
      <c r="KAO78" s="332"/>
      <c r="KAP78" s="332"/>
      <c r="KAQ78" s="332"/>
      <c r="KAR78" s="332"/>
      <c r="KAS78" s="332"/>
      <c r="KAT78" s="332"/>
      <c r="KAU78" s="332"/>
      <c r="KAV78" s="332"/>
      <c r="KAW78" s="332"/>
      <c r="KAX78" s="332"/>
      <c r="KAY78" s="332"/>
      <c r="KAZ78" s="332"/>
      <c r="KBA78" s="331"/>
      <c r="KBB78" s="332"/>
      <c r="KBC78" s="332"/>
      <c r="KBD78" s="332"/>
      <c r="KBE78" s="332"/>
      <c r="KBF78" s="332"/>
      <c r="KBG78" s="332"/>
      <c r="KBH78" s="332"/>
      <c r="KBI78" s="332"/>
      <c r="KBJ78" s="332"/>
      <c r="KBK78" s="332"/>
      <c r="KBL78" s="332"/>
      <c r="KBM78" s="332"/>
      <c r="KBN78" s="332"/>
      <c r="KBO78" s="332"/>
      <c r="KBP78" s="332"/>
      <c r="KBQ78" s="331"/>
      <c r="KBR78" s="332"/>
      <c r="KBS78" s="332"/>
      <c r="KBT78" s="332"/>
      <c r="KBU78" s="332"/>
      <c r="KBV78" s="332"/>
      <c r="KBW78" s="332"/>
      <c r="KBX78" s="332"/>
      <c r="KBY78" s="332"/>
      <c r="KBZ78" s="332"/>
      <c r="KCA78" s="332"/>
      <c r="KCB78" s="332"/>
      <c r="KCC78" s="332"/>
      <c r="KCD78" s="332"/>
      <c r="KCE78" s="332"/>
      <c r="KCF78" s="332"/>
      <c r="KCG78" s="331"/>
      <c r="KCH78" s="332"/>
      <c r="KCI78" s="332"/>
      <c r="KCJ78" s="332"/>
      <c r="KCK78" s="332"/>
      <c r="KCL78" s="332"/>
      <c r="KCM78" s="332"/>
      <c r="KCN78" s="332"/>
      <c r="KCO78" s="332"/>
      <c r="KCP78" s="332"/>
      <c r="KCQ78" s="332"/>
      <c r="KCR78" s="332"/>
      <c r="KCS78" s="332"/>
      <c r="KCT78" s="332"/>
      <c r="KCU78" s="332"/>
      <c r="KCV78" s="332"/>
      <c r="KCW78" s="331"/>
      <c r="KCX78" s="332"/>
      <c r="KCY78" s="332"/>
      <c r="KCZ78" s="332"/>
      <c r="KDA78" s="332"/>
      <c r="KDB78" s="332"/>
      <c r="KDC78" s="332"/>
      <c r="KDD78" s="332"/>
      <c r="KDE78" s="332"/>
      <c r="KDF78" s="332"/>
      <c r="KDG78" s="332"/>
      <c r="KDH78" s="332"/>
      <c r="KDI78" s="332"/>
      <c r="KDJ78" s="332"/>
      <c r="KDK78" s="332"/>
      <c r="KDL78" s="332"/>
      <c r="KDM78" s="331"/>
      <c r="KDN78" s="332"/>
      <c r="KDO78" s="332"/>
      <c r="KDP78" s="332"/>
      <c r="KDQ78" s="332"/>
      <c r="KDR78" s="332"/>
      <c r="KDS78" s="332"/>
      <c r="KDT78" s="332"/>
      <c r="KDU78" s="332"/>
      <c r="KDV78" s="332"/>
      <c r="KDW78" s="332"/>
      <c r="KDX78" s="332"/>
      <c r="KDY78" s="332"/>
      <c r="KDZ78" s="332"/>
      <c r="KEA78" s="332"/>
      <c r="KEB78" s="332"/>
      <c r="KEC78" s="331"/>
      <c r="KED78" s="332"/>
      <c r="KEE78" s="332"/>
      <c r="KEF78" s="332"/>
      <c r="KEG78" s="332"/>
      <c r="KEH78" s="332"/>
      <c r="KEI78" s="332"/>
      <c r="KEJ78" s="332"/>
      <c r="KEK78" s="332"/>
      <c r="KEL78" s="332"/>
      <c r="KEM78" s="332"/>
      <c r="KEN78" s="332"/>
      <c r="KEO78" s="332"/>
      <c r="KEP78" s="332"/>
      <c r="KEQ78" s="332"/>
      <c r="KER78" s="332"/>
      <c r="KES78" s="331"/>
      <c r="KET78" s="332"/>
      <c r="KEU78" s="332"/>
      <c r="KEV78" s="332"/>
      <c r="KEW78" s="332"/>
      <c r="KEX78" s="332"/>
      <c r="KEY78" s="332"/>
      <c r="KEZ78" s="332"/>
      <c r="KFA78" s="332"/>
      <c r="KFB78" s="332"/>
      <c r="KFC78" s="332"/>
      <c r="KFD78" s="332"/>
      <c r="KFE78" s="332"/>
      <c r="KFF78" s="332"/>
      <c r="KFG78" s="332"/>
      <c r="KFH78" s="332"/>
      <c r="KFI78" s="331"/>
      <c r="KFJ78" s="332"/>
      <c r="KFK78" s="332"/>
      <c r="KFL78" s="332"/>
      <c r="KFM78" s="332"/>
      <c r="KFN78" s="332"/>
      <c r="KFO78" s="332"/>
      <c r="KFP78" s="332"/>
      <c r="KFQ78" s="332"/>
      <c r="KFR78" s="332"/>
      <c r="KFS78" s="332"/>
      <c r="KFT78" s="332"/>
      <c r="KFU78" s="332"/>
      <c r="KFV78" s="332"/>
      <c r="KFW78" s="332"/>
      <c r="KFX78" s="332"/>
      <c r="KFY78" s="331"/>
      <c r="KFZ78" s="332"/>
      <c r="KGA78" s="332"/>
      <c r="KGB78" s="332"/>
      <c r="KGC78" s="332"/>
      <c r="KGD78" s="332"/>
      <c r="KGE78" s="332"/>
      <c r="KGF78" s="332"/>
      <c r="KGG78" s="332"/>
      <c r="KGH78" s="332"/>
      <c r="KGI78" s="332"/>
      <c r="KGJ78" s="332"/>
      <c r="KGK78" s="332"/>
      <c r="KGL78" s="332"/>
      <c r="KGM78" s="332"/>
      <c r="KGN78" s="332"/>
      <c r="KGO78" s="331"/>
      <c r="KGP78" s="332"/>
      <c r="KGQ78" s="332"/>
      <c r="KGR78" s="332"/>
      <c r="KGS78" s="332"/>
      <c r="KGT78" s="332"/>
      <c r="KGU78" s="332"/>
      <c r="KGV78" s="332"/>
      <c r="KGW78" s="332"/>
      <c r="KGX78" s="332"/>
      <c r="KGY78" s="332"/>
      <c r="KGZ78" s="332"/>
      <c r="KHA78" s="332"/>
      <c r="KHB78" s="332"/>
      <c r="KHC78" s="332"/>
      <c r="KHD78" s="332"/>
      <c r="KHE78" s="331"/>
      <c r="KHF78" s="332"/>
      <c r="KHG78" s="332"/>
      <c r="KHH78" s="332"/>
      <c r="KHI78" s="332"/>
      <c r="KHJ78" s="332"/>
      <c r="KHK78" s="332"/>
      <c r="KHL78" s="332"/>
      <c r="KHM78" s="332"/>
      <c r="KHN78" s="332"/>
      <c r="KHO78" s="332"/>
      <c r="KHP78" s="332"/>
      <c r="KHQ78" s="332"/>
      <c r="KHR78" s="332"/>
      <c r="KHS78" s="332"/>
      <c r="KHT78" s="332"/>
      <c r="KHU78" s="331"/>
      <c r="KHV78" s="332"/>
      <c r="KHW78" s="332"/>
      <c r="KHX78" s="332"/>
      <c r="KHY78" s="332"/>
      <c r="KHZ78" s="332"/>
      <c r="KIA78" s="332"/>
      <c r="KIB78" s="332"/>
      <c r="KIC78" s="332"/>
      <c r="KID78" s="332"/>
      <c r="KIE78" s="332"/>
      <c r="KIF78" s="332"/>
      <c r="KIG78" s="332"/>
      <c r="KIH78" s="332"/>
      <c r="KII78" s="332"/>
      <c r="KIJ78" s="332"/>
      <c r="KIK78" s="331"/>
      <c r="KIL78" s="332"/>
      <c r="KIM78" s="332"/>
      <c r="KIN78" s="332"/>
      <c r="KIO78" s="332"/>
      <c r="KIP78" s="332"/>
      <c r="KIQ78" s="332"/>
      <c r="KIR78" s="332"/>
      <c r="KIS78" s="332"/>
      <c r="KIT78" s="332"/>
      <c r="KIU78" s="332"/>
      <c r="KIV78" s="332"/>
      <c r="KIW78" s="332"/>
      <c r="KIX78" s="332"/>
      <c r="KIY78" s="332"/>
      <c r="KIZ78" s="332"/>
      <c r="KJA78" s="331"/>
      <c r="KJB78" s="332"/>
      <c r="KJC78" s="332"/>
      <c r="KJD78" s="332"/>
      <c r="KJE78" s="332"/>
      <c r="KJF78" s="332"/>
      <c r="KJG78" s="332"/>
      <c r="KJH78" s="332"/>
      <c r="KJI78" s="332"/>
      <c r="KJJ78" s="332"/>
      <c r="KJK78" s="332"/>
      <c r="KJL78" s="332"/>
      <c r="KJM78" s="332"/>
      <c r="KJN78" s="332"/>
      <c r="KJO78" s="332"/>
      <c r="KJP78" s="332"/>
      <c r="KJQ78" s="331"/>
      <c r="KJR78" s="332"/>
      <c r="KJS78" s="332"/>
      <c r="KJT78" s="332"/>
      <c r="KJU78" s="332"/>
      <c r="KJV78" s="332"/>
      <c r="KJW78" s="332"/>
      <c r="KJX78" s="332"/>
      <c r="KJY78" s="332"/>
      <c r="KJZ78" s="332"/>
      <c r="KKA78" s="332"/>
      <c r="KKB78" s="332"/>
      <c r="KKC78" s="332"/>
      <c r="KKD78" s="332"/>
      <c r="KKE78" s="332"/>
      <c r="KKF78" s="332"/>
      <c r="KKG78" s="331"/>
      <c r="KKH78" s="332"/>
      <c r="KKI78" s="332"/>
      <c r="KKJ78" s="332"/>
      <c r="KKK78" s="332"/>
      <c r="KKL78" s="332"/>
      <c r="KKM78" s="332"/>
      <c r="KKN78" s="332"/>
      <c r="KKO78" s="332"/>
      <c r="KKP78" s="332"/>
      <c r="KKQ78" s="332"/>
      <c r="KKR78" s="332"/>
      <c r="KKS78" s="332"/>
      <c r="KKT78" s="332"/>
      <c r="KKU78" s="332"/>
      <c r="KKV78" s="332"/>
      <c r="KKW78" s="331"/>
      <c r="KKX78" s="332"/>
      <c r="KKY78" s="332"/>
      <c r="KKZ78" s="332"/>
      <c r="KLA78" s="332"/>
      <c r="KLB78" s="332"/>
      <c r="KLC78" s="332"/>
      <c r="KLD78" s="332"/>
      <c r="KLE78" s="332"/>
      <c r="KLF78" s="332"/>
      <c r="KLG78" s="332"/>
      <c r="KLH78" s="332"/>
      <c r="KLI78" s="332"/>
      <c r="KLJ78" s="332"/>
      <c r="KLK78" s="332"/>
      <c r="KLL78" s="332"/>
      <c r="KLM78" s="331"/>
      <c r="KLN78" s="332"/>
      <c r="KLO78" s="332"/>
      <c r="KLP78" s="332"/>
      <c r="KLQ78" s="332"/>
      <c r="KLR78" s="332"/>
      <c r="KLS78" s="332"/>
      <c r="KLT78" s="332"/>
      <c r="KLU78" s="332"/>
      <c r="KLV78" s="332"/>
      <c r="KLW78" s="332"/>
      <c r="KLX78" s="332"/>
      <c r="KLY78" s="332"/>
      <c r="KLZ78" s="332"/>
      <c r="KMA78" s="332"/>
      <c r="KMB78" s="332"/>
      <c r="KMC78" s="331"/>
      <c r="KMD78" s="332"/>
      <c r="KME78" s="332"/>
      <c r="KMF78" s="332"/>
      <c r="KMG78" s="332"/>
      <c r="KMH78" s="332"/>
      <c r="KMI78" s="332"/>
      <c r="KMJ78" s="332"/>
      <c r="KMK78" s="332"/>
      <c r="KML78" s="332"/>
      <c r="KMM78" s="332"/>
      <c r="KMN78" s="332"/>
      <c r="KMO78" s="332"/>
      <c r="KMP78" s="332"/>
      <c r="KMQ78" s="332"/>
      <c r="KMR78" s="332"/>
      <c r="KMS78" s="331"/>
      <c r="KMT78" s="332"/>
      <c r="KMU78" s="332"/>
      <c r="KMV78" s="332"/>
      <c r="KMW78" s="332"/>
      <c r="KMX78" s="332"/>
      <c r="KMY78" s="332"/>
      <c r="KMZ78" s="332"/>
      <c r="KNA78" s="332"/>
      <c r="KNB78" s="332"/>
      <c r="KNC78" s="332"/>
      <c r="KND78" s="332"/>
      <c r="KNE78" s="332"/>
      <c r="KNF78" s="332"/>
      <c r="KNG78" s="332"/>
      <c r="KNH78" s="332"/>
      <c r="KNI78" s="331"/>
      <c r="KNJ78" s="332"/>
      <c r="KNK78" s="332"/>
      <c r="KNL78" s="332"/>
      <c r="KNM78" s="332"/>
      <c r="KNN78" s="332"/>
      <c r="KNO78" s="332"/>
      <c r="KNP78" s="332"/>
      <c r="KNQ78" s="332"/>
      <c r="KNR78" s="332"/>
      <c r="KNS78" s="332"/>
      <c r="KNT78" s="332"/>
      <c r="KNU78" s="332"/>
      <c r="KNV78" s="332"/>
      <c r="KNW78" s="332"/>
      <c r="KNX78" s="332"/>
      <c r="KNY78" s="331"/>
      <c r="KNZ78" s="332"/>
      <c r="KOA78" s="332"/>
      <c r="KOB78" s="332"/>
      <c r="KOC78" s="332"/>
      <c r="KOD78" s="332"/>
      <c r="KOE78" s="332"/>
      <c r="KOF78" s="332"/>
      <c r="KOG78" s="332"/>
      <c r="KOH78" s="332"/>
      <c r="KOI78" s="332"/>
      <c r="KOJ78" s="332"/>
      <c r="KOK78" s="332"/>
      <c r="KOL78" s="332"/>
      <c r="KOM78" s="332"/>
      <c r="KON78" s="332"/>
      <c r="KOO78" s="331"/>
      <c r="KOP78" s="332"/>
      <c r="KOQ78" s="332"/>
      <c r="KOR78" s="332"/>
      <c r="KOS78" s="332"/>
      <c r="KOT78" s="332"/>
      <c r="KOU78" s="332"/>
      <c r="KOV78" s="332"/>
      <c r="KOW78" s="332"/>
      <c r="KOX78" s="332"/>
      <c r="KOY78" s="332"/>
      <c r="KOZ78" s="332"/>
      <c r="KPA78" s="332"/>
      <c r="KPB78" s="332"/>
      <c r="KPC78" s="332"/>
      <c r="KPD78" s="332"/>
      <c r="KPE78" s="331"/>
      <c r="KPF78" s="332"/>
      <c r="KPG78" s="332"/>
      <c r="KPH78" s="332"/>
      <c r="KPI78" s="332"/>
      <c r="KPJ78" s="332"/>
      <c r="KPK78" s="332"/>
      <c r="KPL78" s="332"/>
      <c r="KPM78" s="332"/>
      <c r="KPN78" s="332"/>
      <c r="KPO78" s="332"/>
      <c r="KPP78" s="332"/>
      <c r="KPQ78" s="332"/>
      <c r="KPR78" s="332"/>
      <c r="KPS78" s="332"/>
      <c r="KPT78" s="332"/>
      <c r="KPU78" s="331"/>
      <c r="KPV78" s="332"/>
      <c r="KPW78" s="332"/>
      <c r="KPX78" s="332"/>
      <c r="KPY78" s="332"/>
      <c r="KPZ78" s="332"/>
      <c r="KQA78" s="332"/>
      <c r="KQB78" s="332"/>
      <c r="KQC78" s="332"/>
      <c r="KQD78" s="332"/>
      <c r="KQE78" s="332"/>
      <c r="KQF78" s="332"/>
      <c r="KQG78" s="332"/>
      <c r="KQH78" s="332"/>
      <c r="KQI78" s="332"/>
      <c r="KQJ78" s="332"/>
      <c r="KQK78" s="331"/>
      <c r="KQL78" s="332"/>
      <c r="KQM78" s="332"/>
      <c r="KQN78" s="332"/>
      <c r="KQO78" s="332"/>
      <c r="KQP78" s="332"/>
      <c r="KQQ78" s="332"/>
      <c r="KQR78" s="332"/>
      <c r="KQS78" s="332"/>
      <c r="KQT78" s="332"/>
      <c r="KQU78" s="332"/>
      <c r="KQV78" s="332"/>
      <c r="KQW78" s="332"/>
      <c r="KQX78" s="332"/>
      <c r="KQY78" s="332"/>
      <c r="KQZ78" s="332"/>
      <c r="KRA78" s="331"/>
      <c r="KRB78" s="332"/>
      <c r="KRC78" s="332"/>
      <c r="KRD78" s="332"/>
      <c r="KRE78" s="332"/>
      <c r="KRF78" s="332"/>
      <c r="KRG78" s="332"/>
      <c r="KRH78" s="332"/>
      <c r="KRI78" s="332"/>
      <c r="KRJ78" s="332"/>
      <c r="KRK78" s="332"/>
      <c r="KRL78" s="332"/>
      <c r="KRM78" s="332"/>
      <c r="KRN78" s="332"/>
      <c r="KRO78" s="332"/>
      <c r="KRP78" s="332"/>
      <c r="KRQ78" s="331"/>
      <c r="KRR78" s="332"/>
      <c r="KRS78" s="332"/>
      <c r="KRT78" s="332"/>
      <c r="KRU78" s="332"/>
      <c r="KRV78" s="332"/>
      <c r="KRW78" s="332"/>
      <c r="KRX78" s="332"/>
      <c r="KRY78" s="332"/>
      <c r="KRZ78" s="332"/>
      <c r="KSA78" s="332"/>
      <c r="KSB78" s="332"/>
      <c r="KSC78" s="332"/>
      <c r="KSD78" s="332"/>
      <c r="KSE78" s="332"/>
      <c r="KSF78" s="332"/>
      <c r="KSG78" s="331"/>
      <c r="KSH78" s="332"/>
      <c r="KSI78" s="332"/>
      <c r="KSJ78" s="332"/>
      <c r="KSK78" s="332"/>
      <c r="KSL78" s="332"/>
      <c r="KSM78" s="332"/>
      <c r="KSN78" s="332"/>
      <c r="KSO78" s="332"/>
      <c r="KSP78" s="332"/>
      <c r="KSQ78" s="332"/>
      <c r="KSR78" s="332"/>
      <c r="KSS78" s="332"/>
      <c r="KST78" s="332"/>
      <c r="KSU78" s="332"/>
      <c r="KSV78" s="332"/>
      <c r="KSW78" s="331"/>
      <c r="KSX78" s="332"/>
      <c r="KSY78" s="332"/>
      <c r="KSZ78" s="332"/>
      <c r="KTA78" s="332"/>
      <c r="KTB78" s="332"/>
      <c r="KTC78" s="332"/>
      <c r="KTD78" s="332"/>
      <c r="KTE78" s="332"/>
      <c r="KTF78" s="332"/>
      <c r="KTG78" s="332"/>
      <c r="KTH78" s="332"/>
      <c r="KTI78" s="332"/>
      <c r="KTJ78" s="332"/>
      <c r="KTK78" s="332"/>
      <c r="KTL78" s="332"/>
      <c r="KTM78" s="331"/>
      <c r="KTN78" s="332"/>
      <c r="KTO78" s="332"/>
      <c r="KTP78" s="332"/>
      <c r="KTQ78" s="332"/>
      <c r="KTR78" s="332"/>
      <c r="KTS78" s="332"/>
      <c r="KTT78" s="332"/>
      <c r="KTU78" s="332"/>
      <c r="KTV78" s="332"/>
      <c r="KTW78" s="332"/>
      <c r="KTX78" s="332"/>
      <c r="KTY78" s="332"/>
      <c r="KTZ78" s="332"/>
      <c r="KUA78" s="332"/>
      <c r="KUB78" s="332"/>
      <c r="KUC78" s="331"/>
      <c r="KUD78" s="332"/>
      <c r="KUE78" s="332"/>
      <c r="KUF78" s="332"/>
      <c r="KUG78" s="332"/>
      <c r="KUH78" s="332"/>
      <c r="KUI78" s="332"/>
      <c r="KUJ78" s="332"/>
      <c r="KUK78" s="332"/>
      <c r="KUL78" s="332"/>
      <c r="KUM78" s="332"/>
      <c r="KUN78" s="332"/>
      <c r="KUO78" s="332"/>
      <c r="KUP78" s="332"/>
      <c r="KUQ78" s="332"/>
      <c r="KUR78" s="332"/>
      <c r="KUS78" s="331"/>
      <c r="KUT78" s="332"/>
      <c r="KUU78" s="332"/>
      <c r="KUV78" s="332"/>
      <c r="KUW78" s="332"/>
      <c r="KUX78" s="332"/>
      <c r="KUY78" s="332"/>
      <c r="KUZ78" s="332"/>
      <c r="KVA78" s="332"/>
      <c r="KVB78" s="332"/>
      <c r="KVC78" s="332"/>
      <c r="KVD78" s="332"/>
      <c r="KVE78" s="332"/>
      <c r="KVF78" s="332"/>
      <c r="KVG78" s="332"/>
      <c r="KVH78" s="332"/>
      <c r="KVI78" s="331"/>
      <c r="KVJ78" s="332"/>
      <c r="KVK78" s="332"/>
      <c r="KVL78" s="332"/>
      <c r="KVM78" s="332"/>
      <c r="KVN78" s="332"/>
      <c r="KVO78" s="332"/>
      <c r="KVP78" s="332"/>
      <c r="KVQ78" s="332"/>
      <c r="KVR78" s="332"/>
      <c r="KVS78" s="332"/>
      <c r="KVT78" s="332"/>
      <c r="KVU78" s="332"/>
      <c r="KVV78" s="332"/>
      <c r="KVW78" s="332"/>
      <c r="KVX78" s="332"/>
      <c r="KVY78" s="331"/>
      <c r="KVZ78" s="332"/>
      <c r="KWA78" s="332"/>
      <c r="KWB78" s="332"/>
      <c r="KWC78" s="332"/>
      <c r="KWD78" s="332"/>
      <c r="KWE78" s="332"/>
      <c r="KWF78" s="332"/>
      <c r="KWG78" s="332"/>
      <c r="KWH78" s="332"/>
      <c r="KWI78" s="332"/>
      <c r="KWJ78" s="332"/>
      <c r="KWK78" s="332"/>
      <c r="KWL78" s="332"/>
      <c r="KWM78" s="332"/>
      <c r="KWN78" s="332"/>
      <c r="KWO78" s="331"/>
      <c r="KWP78" s="332"/>
      <c r="KWQ78" s="332"/>
      <c r="KWR78" s="332"/>
      <c r="KWS78" s="332"/>
      <c r="KWT78" s="332"/>
      <c r="KWU78" s="332"/>
      <c r="KWV78" s="332"/>
      <c r="KWW78" s="332"/>
      <c r="KWX78" s="332"/>
      <c r="KWY78" s="332"/>
      <c r="KWZ78" s="332"/>
      <c r="KXA78" s="332"/>
      <c r="KXB78" s="332"/>
      <c r="KXC78" s="332"/>
      <c r="KXD78" s="332"/>
      <c r="KXE78" s="331"/>
      <c r="KXF78" s="332"/>
      <c r="KXG78" s="332"/>
      <c r="KXH78" s="332"/>
      <c r="KXI78" s="332"/>
      <c r="KXJ78" s="332"/>
      <c r="KXK78" s="332"/>
      <c r="KXL78" s="332"/>
      <c r="KXM78" s="332"/>
      <c r="KXN78" s="332"/>
      <c r="KXO78" s="332"/>
      <c r="KXP78" s="332"/>
      <c r="KXQ78" s="332"/>
      <c r="KXR78" s="332"/>
      <c r="KXS78" s="332"/>
      <c r="KXT78" s="332"/>
      <c r="KXU78" s="331"/>
      <c r="KXV78" s="332"/>
      <c r="KXW78" s="332"/>
      <c r="KXX78" s="332"/>
      <c r="KXY78" s="332"/>
      <c r="KXZ78" s="332"/>
      <c r="KYA78" s="332"/>
      <c r="KYB78" s="332"/>
      <c r="KYC78" s="332"/>
      <c r="KYD78" s="332"/>
      <c r="KYE78" s="332"/>
      <c r="KYF78" s="332"/>
      <c r="KYG78" s="332"/>
      <c r="KYH78" s="332"/>
      <c r="KYI78" s="332"/>
      <c r="KYJ78" s="332"/>
      <c r="KYK78" s="331"/>
      <c r="KYL78" s="332"/>
      <c r="KYM78" s="332"/>
      <c r="KYN78" s="332"/>
      <c r="KYO78" s="332"/>
      <c r="KYP78" s="332"/>
      <c r="KYQ78" s="332"/>
      <c r="KYR78" s="332"/>
      <c r="KYS78" s="332"/>
      <c r="KYT78" s="332"/>
      <c r="KYU78" s="332"/>
      <c r="KYV78" s="332"/>
      <c r="KYW78" s="332"/>
      <c r="KYX78" s="332"/>
      <c r="KYY78" s="332"/>
      <c r="KYZ78" s="332"/>
      <c r="KZA78" s="331"/>
      <c r="KZB78" s="332"/>
      <c r="KZC78" s="332"/>
      <c r="KZD78" s="332"/>
      <c r="KZE78" s="332"/>
      <c r="KZF78" s="332"/>
      <c r="KZG78" s="332"/>
      <c r="KZH78" s="332"/>
      <c r="KZI78" s="332"/>
      <c r="KZJ78" s="332"/>
      <c r="KZK78" s="332"/>
      <c r="KZL78" s="332"/>
      <c r="KZM78" s="332"/>
      <c r="KZN78" s="332"/>
      <c r="KZO78" s="332"/>
      <c r="KZP78" s="332"/>
      <c r="KZQ78" s="331"/>
      <c r="KZR78" s="332"/>
      <c r="KZS78" s="332"/>
      <c r="KZT78" s="332"/>
      <c r="KZU78" s="332"/>
      <c r="KZV78" s="332"/>
      <c r="KZW78" s="332"/>
      <c r="KZX78" s="332"/>
      <c r="KZY78" s="332"/>
      <c r="KZZ78" s="332"/>
      <c r="LAA78" s="332"/>
      <c r="LAB78" s="332"/>
      <c r="LAC78" s="332"/>
      <c r="LAD78" s="332"/>
      <c r="LAE78" s="332"/>
      <c r="LAF78" s="332"/>
      <c r="LAG78" s="331"/>
      <c r="LAH78" s="332"/>
      <c r="LAI78" s="332"/>
      <c r="LAJ78" s="332"/>
      <c r="LAK78" s="332"/>
      <c r="LAL78" s="332"/>
      <c r="LAM78" s="332"/>
      <c r="LAN78" s="332"/>
      <c r="LAO78" s="332"/>
      <c r="LAP78" s="332"/>
      <c r="LAQ78" s="332"/>
      <c r="LAR78" s="332"/>
      <c r="LAS78" s="332"/>
      <c r="LAT78" s="332"/>
      <c r="LAU78" s="332"/>
      <c r="LAV78" s="332"/>
      <c r="LAW78" s="331"/>
      <c r="LAX78" s="332"/>
      <c r="LAY78" s="332"/>
      <c r="LAZ78" s="332"/>
      <c r="LBA78" s="332"/>
      <c r="LBB78" s="332"/>
      <c r="LBC78" s="332"/>
      <c r="LBD78" s="332"/>
      <c r="LBE78" s="332"/>
      <c r="LBF78" s="332"/>
      <c r="LBG78" s="332"/>
      <c r="LBH78" s="332"/>
      <c r="LBI78" s="332"/>
      <c r="LBJ78" s="332"/>
      <c r="LBK78" s="332"/>
      <c r="LBL78" s="332"/>
      <c r="LBM78" s="331"/>
      <c r="LBN78" s="332"/>
      <c r="LBO78" s="332"/>
      <c r="LBP78" s="332"/>
      <c r="LBQ78" s="332"/>
      <c r="LBR78" s="332"/>
      <c r="LBS78" s="332"/>
      <c r="LBT78" s="332"/>
      <c r="LBU78" s="332"/>
      <c r="LBV78" s="332"/>
      <c r="LBW78" s="332"/>
      <c r="LBX78" s="332"/>
      <c r="LBY78" s="332"/>
      <c r="LBZ78" s="332"/>
      <c r="LCA78" s="332"/>
      <c r="LCB78" s="332"/>
      <c r="LCC78" s="331"/>
      <c r="LCD78" s="332"/>
      <c r="LCE78" s="332"/>
      <c r="LCF78" s="332"/>
      <c r="LCG78" s="332"/>
      <c r="LCH78" s="332"/>
      <c r="LCI78" s="332"/>
      <c r="LCJ78" s="332"/>
      <c r="LCK78" s="332"/>
      <c r="LCL78" s="332"/>
      <c r="LCM78" s="332"/>
      <c r="LCN78" s="332"/>
      <c r="LCO78" s="332"/>
      <c r="LCP78" s="332"/>
      <c r="LCQ78" s="332"/>
      <c r="LCR78" s="332"/>
      <c r="LCS78" s="331"/>
      <c r="LCT78" s="332"/>
      <c r="LCU78" s="332"/>
      <c r="LCV78" s="332"/>
      <c r="LCW78" s="332"/>
      <c r="LCX78" s="332"/>
      <c r="LCY78" s="332"/>
      <c r="LCZ78" s="332"/>
      <c r="LDA78" s="332"/>
      <c r="LDB78" s="332"/>
      <c r="LDC78" s="332"/>
      <c r="LDD78" s="332"/>
      <c r="LDE78" s="332"/>
      <c r="LDF78" s="332"/>
      <c r="LDG78" s="332"/>
      <c r="LDH78" s="332"/>
      <c r="LDI78" s="331"/>
      <c r="LDJ78" s="332"/>
      <c r="LDK78" s="332"/>
      <c r="LDL78" s="332"/>
      <c r="LDM78" s="332"/>
      <c r="LDN78" s="332"/>
      <c r="LDO78" s="332"/>
      <c r="LDP78" s="332"/>
      <c r="LDQ78" s="332"/>
      <c r="LDR78" s="332"/>
      <c r="LDS78" s="332"/>
      <c r="LDT78" s="332"/>
      <c r="LDU78" s="332"/>
      <c r="LDV78" s="332"/>
      <c r="LDW78" s="332"/>
      <c r="LDX78" s="332"/>
      <c r="LDY78" s="331"/>
      <c r="LDZ78" s="332"/>
      <c r="LEA78" s="332"/>
      <c r="LEB78" s="332"/>
      <c r="LEC78" s="332"/>
      <c r="LED78" s="332"/>
      <c r="LEE78" s="332"/>
      <c r="LEF78" s="332"/>
      <c r="LEG78" s="332"/>
      <c r="LEH78" s="332"/>
      <c r="LEI78" s="332"/>
      <c r="LEJ78" s="332"/>
      <c r="LEK78" s="332"/>
      <c r="LEL78" s="332"/>
      <c r="LEM78" s="332"/>
      <c r="LEN78" s="332"/>
      <c r="LEO78" s="331"/>
      <c r="LEP78" s="332"/>
      <c r="LEQ78" s="332"/>
      <c r="LER78" s="332"/>
      <c r="LES78" s="332"/>
      <c r="LET78" s="332"/>
      <c r="LEU78" s="332"/>
      <c r="LEV78" s="332"/>
      <c r="LEW78" s="332"/>
      <c r="LEX78" s="332"/>
      <c r="LEY78" s="332"/>
      <c r="LEZ78" s="332"/>
      <c r="LFA78" s="332"/>
      <c r="LFB78" s="332"/>
      <c r="LFC78" s="332"/>
      <c r="LFD78" s="332"/>
      <c r="LFE78" s="331"/>
      <c r="LFF78" s="332"/>
      <c r="LFG78" s="332"/>
      <c r="LFH78" s="332"/>
      <c r="LFI78" s="332"/>
      <c r="LFJ78" s="332"/>
      <c r="LFK78" s="332"/>
      <c r="LFL78" s="332"/>
      <c r="LFM78" s="332"/>
      <c r="LFN78" s="332"/>
      <c r="LFO78" s="332"/>
      <c r="LFP78" s="332"/>
      <c r="LFQ78" s="332"/>
      <c r="LFR78" s="332"/>
      <c r="LFS78" s="332"/>
      <c r="LFT78" s="332"/>
      <c r="LFU78" s="331"/>
      <c r="LFV78" s="332"/>
      <c r="LFW78" s="332"/>
      <c r="LFX78" s="332"/>
      <c r="LFY78" s="332"/>
      <c r="LFZ78" s="332"/>
      <c r="LGA78" s="332"/>
      <c r="LGB78" s="332"/>
      <c r="LGC78" s="332"/>
      <c r="LGD78" s="332"/>
      <c r="LGE78" s="332"/>
      <c r="LGF78" s="332"/>
      <c r="LGG78" s="332"/>
      <c r="LGH78" s="332"/>
      <c r="LGI78" s="332"/>
      <c r="LGJ78" s="332"/>
      <c r="LGK78" s="331"/>
      <c r="LGL78" s="332"/>
      <c r="LGM78" s="332"/>
      <c r="LGN78" s="332"/>
      <c r="LGO78" s="332"/>
      <c r="LGP78" s="332"/>
      <c r="LGQ78" s="332"/>
      <c r="LGR78" s="332"/>
      <c r="LGS78" s="332"/>
      <c r="LGT78" s="332"/>
      <c r="LGU78" s="332"/>
      <c r="LGV78" s="332"/>
      <c r="LGW78" s="332"/>
      <c r="LGX78" s="332"/>
      <c r="LGY78" s="332"/>
      <c r="LGZ78" s="332"/>
      <c r="LHA78" s="331"/>
      <c r="LHB78" s="332"/>
      <c r="LHC78" s="332"/>
      <c r="LHD78" s="332"/>
      <c r="LHE78" s="332"/>
      <c r="LHF78" s="332"/>
      <c r="LHG78" s="332"/>
      <c r="LHH78" s="332"/>
      <c r="LHI78" s="332"/>
      <c r="LHJ78" s="332"/>
      <c r="LHK78" s="332"/>
      <c r="LHL78" s="332"/>
      <c r="LHM78" s="332"/>
      <c r="LHN78" s="332"/>
      <c r="LHO78" s="332"/>
      <c r="LHP78" s="332"/>
      <c r="LHQ78" s="331"/>
      <c r="LHR78" s="332"/>
      <c r="LHS78" s="332"/>
      <c r="LHT78" s="332"/>
      <c r="LHU78" s="332"/>
      <c r="LHV78" s="332"/>
      <c r="LHW78" s="332"/>
      <c r="LHX78" s="332"/>
      <c r="LHY78" s="332"/>
      <c r="LHZ78" s="332"/>
      <c r="LIA78" s="332"/>
      <c r="LIB78" s="332"/>
      <c r="LIC78" s="332"/>
      <c r="LID78" s="332"/>
      <c r="LIE78" s="332"/>
      <c r="LIF78" s="332"/>
      <c r="LIG78" s="331"/>
      <c r="LIH78" s="332"/>
      <c r="LII78" s="332"/>
      <c r="LIJ78" s="332"/>
      <c r="LIK78" s="332"/>
      <c r="LIL78" s="332"/>
      <c r="LIM78" s="332"/>
      <c r="LIN78" s="332"/>
      <c r="LIO78" s="332"/>
      <c r="LIP78" s="332"/>
      <c r="LIQ78" s="332"/>
      <c r="LIR78" s="332"/>
      <c r="LIS78" s="332"/>
      <c r="LIT78" s="332"/>
      <c r="LIU78" s="332"/>
      <c r="LIV78" s="332"/>
      <c r="LIW78" s="331"/>
      <c r="LIX78" s="332"/>
      <c r="LIY78" s="332"/>
      <c r="LIZ78" s="332"/>
      <c r="LJA78" s="332"/>
      <c r="LJB78" s="332"/>
      <c r="LJC78" s="332"/>
      <c r="LJD78" s="332"/>
      <c r="LJE78" s="332"/>
      <c r="LJF78" s="332"/>
      <c r="LJG78" s="332"/>
      <c r="LJH78" s="332"/>
      <c r="LJI78" s="332"/>
      <c r="LJJ78" s="332"/>
      <c r="LJK78" s="332"/>
      <c r="LJL78" s="332"/>
      <c r="LJM78" s="331"/>
      <c r="LJN78" s="332"/>
      <c r="LJO78" s="332"/>
      <c r="LJP78" s="332"/>
      <c r="LJQ78" s="332"/>
      <c r="LJR78" s="332"/>
      <c r="LJS78" s="332"/>
      <c r="LJT78" s="332"/>
      <c r="LJU78" s="332"/>
      <c r="LJV78" s="332"/>
      <c r="LJW78" s="332"/>
      <c r="LJX78" s="332"/>
      <c r="LJY78" s="332"/>
      <c r="LJZ78" s="332"/>
      <c r="LKA78" s="332"/>
      <c r="LKB78" s="332"/>
      <c r="LKC78" s="331"/>
      <c r="LKD78" s="332"/>
      <c r="LKE78" s="332"/>
      <c r="LKF78" s="332"/>
      <c r="LKG78" s="332"/>
      <c r="LKH78" s="332"/>
      <c r="LKI78" s="332"/>
      <c r="LKJ78" s="332"/>
      <c r="LKK78" s="332"/>
      <c r="LKL78" s="332"/>
      <c r="LKM78" s="332"/>
      <c r="LKN78" s="332"/>
      <c r="LKO78" s="332"/>
      <c r="LKP78" s="332"/>
      <c r="LKQ78" s="332"/>
      <c r="LKR78" s="332"/>
      <c r="LKS78" s="331"/>
      <c r="LKT78" s="332"/>
      <c r="LKU78" s="332"/>
      <c r="LKV78" s="332"/>
      <c r="LKW78" s="332"/>
      <c r="LKX78" s="332"/>
      <c r="LKY78" s="332"/>
      <c r="LKZ78" s="332"/>
      <c r="LLA78" s="332"/>
      <c r="LLB78" s="332"/>
      <c r="LLC78" s="332"/>
      <c r="LLD78" s="332"/>
      <c r="LLE78" s="332"/>
      <c r="LLF78" s="332"/>
      <c r="LLG78" s="332"/>
      <c r="LLH78" s="332"/>
      <c r="LLI78" s="331"/>
      <c r="LLJ78" s="332"/>
      <c r="LLK78" s="332"/>
      <c r="LLL78" s="332"/>
      <c r="LLM78" s="332"/>
      <c r="LLN78" s="332"/>
      <c r="LLO78" s="332"/>
      <c r="LLP78" s="332"/>
      <c r="LLQ78" s="332"/>
      <c r="LLR78" s="332"/>
      <c r="LLS78" s="332"/>
      <c r="LLT78" s="332"/>
      <c r="LLU78" s="332"/>
      <c r="LLV78" s="332"/>
      <c r="LLW78" s="332"/>
      <c r="LLX78" s="332"/>
      <c r="LLY78" s="331"/>
      <c r="LLZ78" s="332"/>
      <c r="LMA78" s="332"/>
      <c r="LMB78" s="332"/>
      <c r="LMC78" s="332"/>
      <c r="LMD78" s="332"/>
      <c r="LME78" s="332"/>
      <c r="LMF78" s="332"/>
      <c r="LMG78" s="332"/>
      <c r="LMH78" s="332"/>
      <c r="LMI78" s="332"/>
      <c r="LMJ78" s="332"/>
      <c r="LMK78" s="332"/>
      <c r="LML78" s="332"/>
      <c r="LMM78" s="332"/>
      <c r="LMN78" s="332"/>
      <c r="LMO78" s="331"/>
      <c r="LMP78" s="332"/>
      <c r="LMQ78" s="332"/>
      <c r="LMR78" s="332"/>
      <c r="LMS78" s="332"/>
      <c r="LMT78" s="332"/>
      <c r="LMU78" s="332"/>
      <c r="LMV78" s="332"/>
      <c r="LMW78" s="332"/>
      <c r="LMX78" s="332"/>
      <c r="LMY78" s="332"/>
      <c r="LMZ78" s="332"/>
      <c r="LNA78" s="332"/>
      <c r="LNB78" s="332"/>
      <c r="LNC78" s="332"/>
      <c r="LND78" s="332"/>
      <c r="LNE78" s="331"/>
      <c r="LNF78" s="332"/>
      <c r="LNG78" s="332"/>
      <c r="LNH78" s="332"/>
      <c r="LNI78" s="332"/>
      <c r="LNJ78" s="332"/>
      <c r="LNK78" s="332"/>
      <c r="LNL78" s="332"/>
      <c r="LNM78" s="332"/>
      <c r="LNN78" s="332"/>
      <c r="LNO78" s="332"/>
      <c r="LNP78" s="332"/>
      <c r="LNQ78" s="332"/>
      <c r="LNR78" s="332"/>
      <c r="LNS78" s="332"/>
      <c r="LNT78" s="332"/>
      <c r="LNU78" s="331"/>
      <c r="LNV78" s="332"/>
      <c r="LNW78" s="332"/>
      <c r="LNX78" s="332"/>
      <c r="LNY78" s="332"/>
      <c r="LNZ78" s="332"/>
      <c r="LOA78" s="332"/>
      <c r="LOB78" s="332"/>
      <c r="LOC78" s="332"/>
      <c r="LOD78" s="332"/>
      <c r="LOE78" s="332"/>
      <c r="LOF78" s="332"/>
      <c r="LOG78" s="332"/>
      <c r="LOH78" s="332"/>
      <c r="LOI78" s="332"/>
      <c r="LOJ78" s="332"/>
      <c r="LOK78" s="331"/>
      <c r="LOL78" s="332"/>
      <c r="LOM78" s="332"/>
      <c r="LON78" s="332"/>
      <c r="LOO78" s="332"/>
      <c r="LOP78" s="332"/>
      <c r="LOQ78" s="332"/>
      <c r="LOR78" s="332"/>
      <c r="LOS78" s="332"/>
      <c r="LOT78" s="332"/>
      <c r="LOU78" s="332"/>
      <c r="LOV78" s="332"/>
      <c r="LOW78" s="332"/>
      <c r="LOX78" s="332"/>
      <c r="LOY78" s="332"/>
      <c r="LOZ78" s="332"/>
      <c r="LPA78" s="331"/>
      <c r="LPB78" s="332"/>
      <c r="LPC78" s="332"/>
      <c r="LPD78" s="332"/>
      <c r="LPE78" s="332"/>
      <c r="LPF78" s="332"/>
      <c r="LPG78" s="332"/>
      <c r="LPH78" s="332"/>
      <c r="LPI78" s="332"/>
      <c r="LPJ78" s="332"/>
      <c r="LPK78" s="332"/>
      <c r="LPL78" s="332"/>
      <c r="LPM78" s="332"/>
      <c r="LPN78" s="332"/>
      <c r="LPO78" s="332"/>
      <c r="LPP78" s="332"/>
      <c r="LPQ78" s="331"/>
      <c r="LPR78" s="332"/>
      <c r="LPS78" s="332"/>
      <c r="LPT78" s="332"/>
      <c r="LPU78" s="332"/>
      <c r="LPV78" s="332"/>
      <c r="LPW78" s="332"/>
      <c r="LPX78" s="332"/>
      <c r="LPY78" s="332"/>
      <c r="LPZ78" s="332"/>
      <c r="LQA78" s="332"/>
      <c r="LQB78" s="332"/>
      <c r="LQC78" s="332"/>
      <c r="LQD78" s="332"/>
      <c r="LQE78" s="332"/>
      <c r="LQF78" s="332"/>
      <c r="LQG78" s="331"/>
      <c r="LQH78" s="332"/>
      <c r="LQI78" s="332"/>
      <c r="LQJ78" s="332"/>
      <c r="LQK78" s="332"/>
      <c r="LQL78" s="332"/>
      <c r="LQM78" s="332"/>
      <c r="LQN78" s="332"/>
      <c r="LQO78" s="332"/>
      <c r="LQP78" s="332"/>
      <c r="LQQ78" s="332"/>
      <c r="LQR78" s="332"/>
      <c r="LQS78" s="332"/>
      <c r="LQT78" s="332"/>
      <c r="LQU78" s="332"/>
      <c r="LQV78" s="332"/>
      <c r="LQW78" s="331"/>
      <c r="LQX78" s="332"/>
      <c r="LQY78" s="332"/>
      <c r="LQZ78" s="332"/>
      <c r="LRA78" s="332"/>
      <c r="LRB78" s="332"/>
      <c r="LRC78" s="332"/>
      <c r="LRD78" s="332"/>
      <c r="LRE78" s="332"/>
      <c r="LRF78" s="332"/>
      <c r="LRG78" s="332"/>
      <c r="LRH78" s="332"/>
      <c r="LRI78" s="332"/>
      <c r="LRJ78" s="332"/>
      <c r="LRK78" s="332"/>
      <c r="LRL78" s="332"/>
      <c r="LRM78" s="331"/>
      <c r="LRN78" s="332"/>
      <c r="LRO78" s="332"/>
      <c r="LRP78" s="332"/>
      <c r="LRQ78" s="332"/>
      <c r="LRR78" s="332"/>
      <c r="LRS78" s="332"/>
      <c r="LRT78" s="332"/>
      <c r="LRU78" s="332"/>
      <c r="LRV78" s="332"/>
      <c r="LRW78" s="332"/>
      <c r="LRX78" s="332"/>
      <c r="LRY78" s="332"/>
      <c r="LRZ78" s="332"/>
      <c r="LSA78" s="332"/>
      <c r="LSB78" s="332"/>
      <c r="LSC78" s="331"/>
      <c r="LSD78" s="332"/>
      <c r="LSE78" s="332"/>
      <c r="LSF78" s="332"/>
      <c r="LSG78" s="332"/>
      <c r="LSH78" s="332"/>
      <c r="LSI78" s="332"/>
      <c r="LSJ78" s="332"/>
      <c r="LSK78" s="332"/>
      <c r="LSL78" s="332"/>
      <c r="LSM78" s="332"/>
      <c r="LSN78" s="332"/>
      <c r="LSO78" s="332"/>
      <c r="LSP78" s="332"/>
      <c r="LSQ78" s="332"/>
      <c r="LSR78" s="332"/>
      <c r="LSS78" s="331"/>
      <c r="LST78" s="332"/>
      <c r="LSU78" s="332"/>
      <c r="LSV78" s="332"/>
      <c r="LSW78" s="332"/>
      <c r="LSX78" s="332"/>
      <c r="LSY78" s="332"/>
      <c r="LSZ78" s="332"/>
      <c r="LTA78" s="332"/>
      <c r="LTB78" s="332"/>
      <c r="LTC78" s="332"/>
      <c r="LTD78" s="332"/>
      <c r="LTE78" s="332"/>
      <c r="LTF78" s="332"/>
      <c r="LTG78" s="332"/>
      <c r="LTH78" s="332"/>
      <c r="LTI78" s="331"/>
      <c r="LTJ78" s="332"/>
      <c r="LTK78" s="332"/>
      <c r="LTL78" s="332"/>
      <c r="LTM78" s="332"/>
      <c r="LTN78" s="332"/>
      <c r="LTO78" s="332"/>
      <c r="LTP78" s="332"/>
      <c r="LTQ78" s="332"/>
      <c r="LTR78" s="332"/>
      <c r="LTS78" s="332"/>
      <c r="LTT78" s="332"/>
      <c r="LTU78" s="332"/>
      <c r="LTV78" s="332"/>
      <c r="LTW78" s="332"/>
      <c r="LTX78" s="332"/>
      <c r="LTY78" s="331"/>
      <c r="LTZ78" s="332"/>
      <c r="LUA78" s="332"/>
      <c r="LUB78" s="332"/>
      <c r="LUC78" s="332"/>
      <c r="LUD78" s="332"/>
      <c r="LUE78" s="332"/>
      <c r="LUF78" s="332"/>
      <c r="LUG78" s="332"/>
      <c r="LUH78" s="332"/>
      <c r="LUI78" s="332"/>
      <c r="LUJ78" s="332"/>
      <c r="LUK78" s="332"/>
      <c r="LUL78" s="332"/>
      <c r="LUM78" s="332"/>
      <c r="LUN78" s="332"/>
      <c r="LUO78" s="331"/>
      <c r="LUP78" s="332"/>
      <c r="LUQ78" s="332"/>
      <c r="LUR78" s="332"/>
      <c r="LUS78" s="332"/>
      <c r="LUT78" s="332"/>
      <c r="LUU78" s="332"/>
      <c r="LUV78" s="332"/>
      <c r="LUW78" s="332"/>
      <c r="LUX78" s="332"/>
      <c r="LUY78" s="332"/>
      <c r="LUZ78" s="332"/>
      <c r="LVA78" s="332"/>
      <c r="LVB78" s="332"/>
      <c r="LVC78" s="332"/>
      <c r="LVD78" s="332"/>
      <c r="LVE78" s="331"/>
      <c r="LVF78" s="332"/>
      <c r="LVG78" s="332"/>
      <c r="LVH78" s="332"/>
      <c r="LVI78" s="332"/>
      <c r="LVJ78" s="332"/>
      <c r="LVK78" s="332"/>
      <c r="LVL78" s="332"/>
      <c r="LVM78" s="332"/>
      <c r="LVN78" s="332"/>
      <c r="LVO78" s="332"/>
      <c r="LVP78" s="332"/>
      <c r="LVQ78" s="332"/>
      <c r="LVR78" s="332"/>
      <c r="LVS78" s="332"/>
      <c r="LVT78" s="332"/>
      <c r="LVU78" s="331"/>
      <c r="LVV78" s="332"/>
      <c r="LVW78" s="332"/>
      <c r="LVX78" s="332"/>
      <c r="LVY78" s="332"/>
      <c r="LVZ78" s="332"/>
      <c r="LWA78" s="332"/>
      <c r="LWB78" s="332"/>
      <c r="LWC78" s="332"/>
      <c r="LWD78" s="332"/>
      <c r="LWE78" s="332"/>
      <c r="LWF78" s="332"/>
      <c r="LWG78" s="332"/>
      <c r="LWH78" s="332"/>
      <c r="LWI78" s="332"/>
      <c r="LWJ78" s="332"/>
      <c r="LWK78" s="331"/>
      <c r="LWL78" s="332"/>
      <c r="LWM78" s="332"/>
      <c r="LWN78" s="332"/>
      <c r="LWO78" s="332"/>
      <c r="LWP78" s="332"/>
      <c r="LWQ78" s="332"/>
      <c r="LWR78" s="332"/>
      <c r="LWS78" s="332"/>
      <c r="LWT78" s="332"/>
      <c r="LWU78" s="332"/>
      <c r="LWV78" s="332"/>
      <c r="LWW78" s="332"/>
      <c r="LWX78" s="332"/>
      <c r="LWY78" s="332"/>
      <c r="LWZ78" s="332"/>
      <c r="LXA78" s="331"/>
      <c r="LXB78" s="332"/>
      <c r="LXC78" s="332"/>
      <c r="LXD78" s="332"/>
      <c r="LXE78" s="332"/>
      <c r="LXF78" s="332"/>
      <c r="LXG78" s="332"/>
      <c r="LXH78" s="332"/>
      <c r="LXI78" s="332"/>
      <c r="LXJ78" s="332"/>
      <c r="LXK78" s="332"/>
      <c r="LXL78" s="332"/>
      <c r="LXM78" s="332"/>
      <c r="LXN78" s="332"/>
      <c r="LXO78" s="332"/>
      <c r="LXP78" s="332"/>
      <c r="LXQ78" s="331"/>
      <c r="LXR78" s="332"/>
      <c r="LXS78" s="332"/>
      <c r="LXT78" s="332"/>
      <c r="LXU78" s="332"/>
      <c r="LXV78" s="332"/>
      <c r="LXW78" s="332"/>
      <c r="LXX78" s="332"/>
      <c r="LXY78" s="332"/>
      <c r="LXZ78" s="332"/>
      <c r="LYA78" s="332"/>
      <c r="LYB78" s="332"/>
      <c r="LYC78" s="332"/>
      <c r="LYD78" s="332"/>
      <c r="LYE78" s="332"/>
      <c r="LYF78" s="332"/>
      <c r="LYG78" s="331"/>
      <c r="LYH78" s="332"/>
      <c r="LYI78" s="332"/>
      <c r="LYJ78" s="332"/>
      <c r="LYK78" s="332"/>
      <c r="LYL78" s="332"/>
      <c r="LYM78" s="332"/>
      <c r="LYN78" s="332"/>
      <c r="LYO78" s="332"/>
      <c r="LYP78" s="332"/>
      <c r="LYQ78" s="332"/>
      <c r="LYR78" s="332"/>
      <c r="LYS78" s="332"/>
      <c r="LYT78" s="332"/>
      <c r="LYU78" s="332"/>
      <c r="LYV78" s="332"/>
      <c r="LYW78" s="331"/>
      <c r="LYX78" s="332"/>
      <c r="LYY78" s="332"/>
      <c r="LYZ78" s="332"/>
      <c r="LZA78" s="332"/>
      <c r="LZB78" s="332"/>
      <c r="LZC78" s="332"/>
      <c r="LZD78" s="332"/>
      <c r="LZE78" s="332"/>
      <c r="LZF78" s="332"/>
      <c r="LZG78" s="332"/>
      <c r="LZH78" s="332"/>
      <c r="LZI78" s="332"/>
      <c r="LZJ78" s="332"/>
      <c r="LZK78" s="332"/>
      <c r="LZL78" s="332"/>
      <c r="LZM78" s="331"/>
      <c r="LZN78" s="332"/>
      <c r="LZO78" s="332"/>
      <c r="LZP78" s="332"/>
      <c r="LZQ78" s="332"/>
      <c r="LZR78" s="332"/>
      <c r="LZS78" s="332"/>
      <c r="LZT78" s="332"/>
      <c r="LZU78" s="332"/>
      <c r="LZV78" s="332"/>
      <c r="LZW78" s="332"/>
      <c r="LZX78" s="332"/>
      <c r="LZY78" s="332"/>
      <c r="LZZ78" s="332"/>
      <c r="MAA78" s="332"/>
      <c r="MAB78" s="332"/>
      <c r="MAC78" s="331"/>
      <c r="MAD78" s="332"/>
      <c r="MAE78" s="332"/>
      <c r="MAF78" s="332"/>
      <c r="MAG78" s="332"/>
      <c r="MAH78" s="332"/>
      <c r="MAI78" s="332"/>
      <c r="MAJ78" s="332"/>
      <c r="MAK78" s="332"/>
      <c r="MAL78" s="332"/>
      <c r="MAM78" s="332"/>
      <c r="MAN78" s="332"/>
      <c r="MAO78" s="332"/>
      <c r="MAP78" s="332"/>
      <c r="MAQ78" s="332"/>
      <c r="MAR78" s="332"/>
      <c r="MAS78" s="331"/>
      <c r="MAT78" s="332"/>
      <c r="MAU78" s="332"/>
      <c r="MAV78" s="332"/>
      <c r="MAW78" s="332"/>
      <c r="MAX78" s="332"/>
      <c r="MAY78" s="332"/>
      <c r="MAZ78" s="332"/>
      <c r="MBA78" s="332"/>
      <c r="MBB78" s="332"/>
      <c r="MBC78" s="332"/>
      <c r="MBD78" s="332"/>
      <c r="MBE78" s="332"/>
      <c r="MBF78" s="332"/>
      <c r="MBG78" s="332"/>
      <c r="MBH78" s="332"/>
      <c r="MBI78" s="331"/>
      <c r="MBJ78" s="332"/>
      <c r="MBK78" s="332"/>
      <c r="MBL78" s="332"/>
      <c r="MBM78" s="332"/>
      <c r="MBN78" s="332"/>
      <c r="MBO78" s="332"/>
      <c r="MBP78" s="332"/>
      <c r="MBQ78" s="332"/>
      <c r="MBR78" s="332"/>
      <c r="MBS78" s="332"/>
      <c r="MBT78" s="332"/>
      <c r="MBU78" s="332"/>
      <c r="MBV78" s="332"/>
      <c r="MBW78" s="332"/>
      <c r="MBX78" s="332"/>
      <c r="MBY78" s="331"/>
      <c r="MBZ78" s="332"/>
      <c r="MCA78" s="332"/>
      <c r="MCB78" s="332"/>
      <c r="MCC78" s="332"/>
      <c r="MCD78" s="332"/>
      <c r="MCE78" s="332"/>
      <c r="MCF78" s="332"/>
      <c r="MCG78" s="332"/>
      <c r="MCH78" s="332"/>
      <c r="MCI78" s="332"/>
      <c r="MCJ78" s="332"/>
      <c r="MCK78" s="332"/>
      <c r="MCL78" s="332"/>
      <c r="MCM78" s="332"/>
      <c r="MCN78" s="332"/>
      <c r="MCO78" s="331"/>
      <c r="MCP78" s="332"/>
      <c r="MCQ78" s="332"/>
      <c r="MCR78" s="332"/>
      <c r="MCS78" s="332"/>
      <c r="MCT78" s="332"/>
      <c r="MCU78" s="332"/>
      <c r="MCV78" s="332"/>
      <c r="MCW78" s="332"/>
      <c r="MCX78" s="332"/>
      <c r="MCY78" s="332"/>
      <c r="MCZ78" s="332"/>
      <c r="MDA78" s="332"/>
      <c r="MDB78" s="332"/>
      <c r="MDC78" s="332"/>
      <c r="MDD78" s="332"/>
      <c r="MDE78" s="331"/>
      <c r="MDF78" s="332"/>
      <c r="MDG78" s="332"/>
      <c r="MDH78" s="332"/>
      <c r="MDI78" s="332"/>
      <c r="MDJ78" s="332"/>
      <c r="MDK78" s="332"/>
      <c r="MDL78" s="332"/>
      <c r="MDM78" s="332"/>
      <c r="MDN78" s="332"/>
      <c r="MDO78" s="332"/>
      <c r="MDP78" s="332"/>
      <c r="MDQ78" s="332"/>
      <c r="MDR78" s="332"/>
      <c r="MDS78" s="332"/>
      <c r="MDT78" s="332"/>
      <c r="MDU78" s="331"/>
      <c r="MDV78" s="332"/>
      <c r="MDW78" s="332"/>
      <c r="MDX78" s="332"/>
      <c r="MDY78" s="332"/>
      <c r="MDZ78" s="332"/>
      <c r="MEA78" s="332"/>
      <c r="MEB78" s="332"/>
      <c r="MEC78" s="332"/>
      <c r="MED78" s="332"/>
      <c r="MEE78" s="332"/>
      <c r="MEF78" s="332"/>
      <c r="MEG78" s="332"/>
      <c r="MEH78" s="332"/>
      <c r="MEI78" s="332"/>
      <c r="MEJ78" s="332"/>
      <c r="MEK78" s="331"/>
      <c r="MEL78" s="332"/>
      <c r="MEM78" s="332"/>
      <c r="MEN78" s="332"/>
      <c r="MEO78" s="332"/>
      <c r="MEP78" s="332"/>
      <c r="MEQ78" s="332"/>
      <c r="MER78" s="332"/>
      <c r="MES78" s="332"/>
      <c r="MET78" s="332"/>
      <c r="MEU78" s="332"/>
      <c r="MEV78" s="332"/>
      <c r="MEW78" s="332"/>
      <c r="MEX78" s="332"/>
      <c r="MEY78" s="332"/>
      <c r="MEZ78" s="332"/>
      <c r="MFA78" s="331"/>
      <c r="MFB78" s="332"/>
      <c r="MFC78" s="332"/>
      <c r="MFD78" s="332"/>
      <c r="MFE78" s="332"/>
      <c r="MFF78" s="332"/>
      <c r="MFG78" s="332"/>
      <c r="MFH78" s="332"/>
      <c r="MFI78" s="332"/>
      <c r="MFJ78" s="332"/>
      <c r="MFK78" s="332"/>
      <c r="MFL78" s="332"/>
      <c r="MFM78" s="332"/>
      <c r="MFN78" s="332"/>
      <c r="MFO78" s="332"/>
      <c r="MFP78" s="332"/>
      <c r="MFQ78" s="331"/>
      <c r="MFR78" s="332"/>
      <c r="MFS78" s="332"/>
      <c r="MFT78" s="332"/>
      <c r="MFU78" s="332"/>
      <c r="MFV78" s="332"/>
      <c r="MFW78" s="332"/>
      <c r="MFX78" s="332"/>
      <c r="MFY78" s="332"/>
      <c r="MFZ78" s="332"/>
      <c r="MGA78" s="332"/>
      <c r="MGB78" s="332"/>
      <c r="MGC78" s="332"/>
      <c r="MGD78" s="332"/>
      <c r="MGE78" s="332"/>
      <c r="MGF78" s="332"/>
      <c r="MGG78" s="331"/>
      <c r="MGH78" s="332"/>
      <c r="MGI78" s="332"/>
      <c r="MGJ78" s="332"/>
      <c r="MGK78" s="332"/>
      <c r="MGL78" s="332"/>
      <c r="MGM78" s="332"/>
      <c r="MGN78" s="332"/>
      <c r="MGO78" s="332"/>
      <c r="MGP78" s="332"/>
      <c r="MGQ78" s="332"/>
      <c r="MGR78" s="332"/>
      <c r="MGS78" s="332"/>
      <c r="MGT78" s="332"/>
      <c r="MGU78" s="332"/>
      <c r="MGV78" s="332"/>
      <c r="MGW78" s="331"/>
      <c r="MGX78" s="332"/>
      <c r="MGY78" s="332"/>
      <c r="MGZ78" s="332"/>
      <c r="MHA78" s="332"/>
      <c r="MHB78" s="332"/>
      <c r="MHC78" s="332"/>
      <c r="MHD78" s="332"/>
      <c r="MHE78" s="332"/>
      <c r="MHF78" s="332"/>
      <c r="MHG78" s="332"/>
      <c r="MHH78" s="332"/>
      <c r="MHI78" s="332"/>
      <c r="MHJ78" s="332"/>
      <c r="MHK78" s="332"/>
      <c r="MHL78" s="332"/>
      <c r="MHM78" s="331"/>
      <c r="MHN78" s="332"/>
      <c r="MHO78" s="332"/>
      <c r="MHP78" s="332"/>
      <c r="MHQ78" s="332"/>
      <c r="MHR78" s="332"/>
      <c r="MHS78" s="332"/>
      <c r="MHT78" s="332"/>
      <c r="MHU78" s="332"/>
      <c r="MHV78" s="332"/>
      <c r="MHW78" s="332"/>
      <c r="MHX78" s="332"/>
      <c r="MHY78" s="332"/>
      <c r="MHZ78" s="332"/>
      <c r="MIA78" s="332"/>
      <c r="MIB78" s="332"/>
      <c r="MIC78" s="331"/>
      <c r="MID78" s="332"/>
      <c r="MIE78" s="332"/>
      <c r="MIF78" s="332"/>
      <c r="MIG78" s="332"/>
      <c r="MIH78" s="332"/>
      <c r="MII78" s="332"/>
      <c r="MIJ78" s="332"/>
      <c r="MIK78" s="332"/>
      <c r="MIL78" s="332"/>
      <c r="MIM78" s="332"/>
      <c r="MIN78" s="332"/>
      <c r="MIO78" s="332"/>
      <c r="MIP78" s="332"/>
      <c r="MIQ78" s="332"/>
      <c r="MIR78" s="332"/>
      <c r="MIS78" s="331"/>
      <c r="MIT78" s="332"/>
      <c r="MIU78" s="332"/>
      <c r="MIV78" s="332"/>
      <c r="MIW78" s="332"/>
      <c r="MIX78" s="332"/>
      <c r="MIY78" s="332"/>
      <c r="MIZ78" s="332"/>
      <c r="MJA78" s="332"/>
      <c r="MJB78" s="332"/>
      <c r="MJC78" s="332"/>
      <c r="MJD78" s="332"/>
      <c r="MJE78" s="332"/>
      <c r="MJF78" s="332"/>
      <c r="MJG78" s="332"/>
      <c r="MJH78" s="332"/>
      <c r="MJI78" s="331"/>
      <c r="MJJ78" s="332"/>
      <c r="MJK78" s="332"/>
      <c r="MJL78" s="332"/>
      <c r="MJM78" s="332"/>
      <c r="MJN78" s="332"/>
      <c r="MJO78" s="332"/>
      <c r="MJP78" s="332"/>
      <c r="MJQ78" s="332"/>
      <c r="MJR78" s="332"/>
      <c r="MJS78" s="332"/>
      <c r="MJT78" s="332"/>
      <c r="MJU78" s="332"/>
      <c r="MJV78" s="332"/>
      <c r="MJW78" s="332"/>
      <c r="MJX78" s="332"/>
      <c r="MJY78" s="331"/>
      <c r="MJZ78" s="332"/>
      <c r="MKA78" s="332"/>
      <c r="MKB78" s="332"/>
      <c r="MKC78" s="332"/>
      <c r="MKD78" s="332"/>
      <c r="MKE78" s="332"/>
      <c r="MKF78" s="332"/>
      <c r="MKG78" s="332"/>
      <c r="MKH78" s="332"/>
      <c r="MKI78" s="332"/>
      <c r="MKJ78" s="332"/>
      <c r="MKK78" s="332"/>
      <c r="MKL78" s="332"/>
      <c r="MKM78" s="332"/>
      <c r="MKN78" s="332"/>
      <c r="MKO78" s="331"/>
      <c r="MKP78" s="332"/>
      <c r="MKQ78" s="332"/>
      <c r="MKR78" s="332"/>
      <c r="MKS78" s="332"/>
      <c r="MKT78" s="332"/>
      <c r="MKU78" s="332"/>
      <c r="MKV78" s="332"/>
      <c r="MKW78" s="332"/>
      <c r="MKX78" s="332"/>
      <c r="MKY78" s="332"/>
      <c r="MKZ78" s="332"/>
      <c r="MLA78" s="332"/>
      <c r="MLB78" s="332"/>
      <c r="MLC78" s="332"/>
      <c r="MLD78" s="332"/>
      <c r="MLE78" s="331"/>
      <c r="MLF78" s="332"/>
      <c r="MLG78" s="332"/>
      <c r="MLH78" s="332"/>
      <c r="MLI78" s="332"/>
      <c r="MLJ78" s="332"/>
      <c r="MLK78" s="332"/>
      <c r="MLL78" s="332"/>
      <c r="MLM78" s="332"/>
      <c r="MLN78" s="332"/>
      <c r="MLO78" s="332"/>
      <c r="MLP78" s="332"/>
      <c r="MLQ78" s="332"/>
      <c r="MLR78" s="332"/>
      <c r="MLS78" s="332"/>
      <c r="MLT78" s="332"/>
      <c r="MLU78" s="331"/>
      <c r="MLV78" s="332"/>
      <c r="MLW78" s="332"/>
      <c r="MLX78" s="332"/>
      <c r="MLY78" s="332"/>
      <c r="MLZ78" s="332"/>
      <c r="MMA78" s="332"/>
      <c r="MMB78" s="332"/>
      <c r="MMC78" s="332"/>
      <c r="MMD78" s="332"/>
      <c r="MME78" s="332"/>
      <c r="MMF78" s="332"/>
      <c r="MMG78" s="332"/>
      <c r="MMH78" s="332"/>
      <c r="MMI78" s="332"/>
      <c r="MMJ78" s="332"/>
      <c r="MMK78" s="331"/>
      <c r="MML78" s="332"/>
      <c r="MMM78" s="332"/>
      <c r="MMN78" s="332"/>
      <c r="MMO78" s="332"/>
      <c r="MMP78" s="332"/>
      <c r="MMQ78" s="332"/>
      <c r="MMR78" s="332"/>
      <c r="MMS78" s="332"/>
      <c r="MMT78" s="332"/>
      <c r="MMU78" s="332"/>
      <c r="MMV78" s="332"/>
      <c r="MMW78" s="332"/>
      <c r="MMX78" s="332"/>
      <c r="MMY78" s="332"/>
      <c r="MMZ78" s="332"/>
      <c r="MNA78" s="331"/>
      <c r="MNB78" s="332"/>
      <c r="MNC78" s="332"/>
      <c r="MND78" s="332"/>
      <c r="MNE78" s="332"/>
      <c r="MNF78" s="332"/>
      <c r="MNG78" s="332"/>
      <c r="MNH78" s="332"/>
      <c r="MNI78" s="332"/>
      <c r="MNJ78" s="332"/>
      <c r="MNK78" s="332"/>
      <c r="MNL78" s="332"/>
      <c r="MNM78" s="332"/>
      <c r="MNN78" s="332"/>
      <c r="MNO78" s="332"/>
      <c r="MNP78" s="332"/>
      <c r="MNQ78" s="331"/>
      <c r="MNR78" s="332"/>
      <c r="MNS78" s="332"/>
      <c r="MNT78" s="332"/>
      <c r="MNU78" s="332"/>
      <c r="MNV78" s="332"/>
      <c r="MNW78" s="332"/>
      <c r="MNX78" s="332"/>
      <c r="MNY78" s="332"/>
      <c r="MNZ78" s="332"/>
      <c r="MOA78" s="332"/>
      <c r="MOB78" s="332"/>
      <c r="MOC78" s="332"/>
      <c r="MOD78" s="332"/>
      <c r="MOE78" s="332"/>
      <c r="MOF78" s="332"/>
      <c r="MOG78" s="331"/>
      <c r="MOH78" s="332"/>
      <c r="MOI78" s="332"/>
      <c r="MOJ78" s="332"/>
      <c r="MOK78" s="332"/>
      <c r="MOL78" s="332"/>
      <c r="MOM78" s="332"/>
      <c r="MON78" s="332"/>
      <c r="MOO78" s="332"/>
      <c r="MOP78" s="332"/>
      <c r="MOQ78" s="332"/>
      <c r="MOR78" s="332"/>
      <c r="MOS78" s="332"/>
      <c r="MOT78" s="332"/>
      <c r="MOU78" s="332"/>
      <c r="MOV78" s="332"/>
      <c r="MOW78" s="331"/>
      <c r="MOX78" s="332"/>
      <c r="MOY78" s="332"/>
      <c r="MOZ78" s="332"/>
      <c r="MPA78" s="332"/>
      <c r="MPB78" s="332"/>
      <c r="MPC78" s="332"/>
      <c r="MPD78" s="332"/>
      <c r="MPE78" s="332"/>
      <c r="MPF78" s="332"/>
      <c r="MPG78" s="332"/>
      <c r="MPH78" s="332"/>
      <c r="MPI78" s="332"/>
      <c r="MPJ78" s="332"/>
      <c r="MPK78" s="332"/>
      <c r="MPL78" s="332"/>
      <c r="MPM78" s="331"/>
      <c r="MPN78" s="332"/>
      <c r="MPO78" s="332"/>
      <c r="MPP78" s="332"/>
      <c r="MPQ78" s="332"/>
      <c r="MPR78" s="332"/>
      <c r="MPS78" s="332"/>
      <c r="MPT78" s="332"/>
      <c r="MPU78" s="332"/>
      <c r="MPV78" s="332"/>
      <c r="MPW78" s="332"/>
      <c r="MPX78" s="332"/>
      <c r="MPY78" s="332"/>
      <c r="MPZ78" s="332"/>
      <c r="MQA78" s="332"/>
      <c r="MQB78" s="332"/>
      <c r="MQC78" s="331"/>
      <c r="MQD78" s="332"/>
      <c r="MQE78" s="332"/>
      <c r="MQF78" s="332"/>
      <c r="MQG78" s="332"/>
      <c r="MQH78" s="332"/>
      <c r="MQI78" s="332"/>
      <c r="MQJ78" s="332"/>
      <c r="MQK78" s="332"/>
      <c r="MQL78" s="332"/>
      <c r="MQM78" s="332"/>
      <c r="MQN78" s="332"/>
      <c r="MQO78" s="332"/>
      <c r="MQP78" s="332"/>
      <c r="MQQ78" s="332"/>
      <c r="MQR78" s="332"/>
      <c r="MQS78" s="331"/>
      <c r="MQT78" s="332"/>
      <c r="MQU78" s="332"/>
      <c r="MQV78" s="332"/>
      <c r="MQW78" s="332"/>
      <c r="MQX78" s="332"/>
      <c r="MQY78" s="332"/>
      <c r="MQZ78" s="332"/>
      <c r="MRA78" s="332"/>
      <c r="MRB78" s="332"/>
      <c r="MRC78" s="332"/>
      <c r="MRD78" s="332"/>
      <c r="MRE78" s="332"/>
      <c r="MRF78" s="332"/>
      <c r="MRG78" s="332"/>
      <c r="MRH78" s="332"/>
      <c r="MRI78" s="331"/>
      <c r="MRJ78" s="332"/>
      <c r="MRK78" s="332"/>
      <c r="MRL78" s="332"/>
      <c r="MRM78" s="332"/>
      <c r="MRN78" s="332"/>
      <c r="MRO78" s="332"/>
      <c r="MRP78" s="332"/>
      <c r="MRQ78" s="332"/>
      <c r="MRR78" s="332"/>
      <c r="MRS78" s="332"/>
      <c r="MRT78" s="332"/>
      <c r="MRU78" s="332"/>
      <c r="MRV78" s="332"/>
      <c r="MRW78" s="332"/>
      <c r="MRX78" s="332"/>
      <c r="MRY78" s="331"/>
      <c r="MRZ78" s="332"/>
      <c r="MSA78" s="332"/>
      <c r="MSB78" s="332"/>
      <c r="MSC78" s="332"/>
      <c r="MSD78" s="332"/>
      <c r="MSE78" s="332"/>
      <c r="MSF78" s="332"/>
      <c r="MSG78" s="332"/>
      <c r="MSH78" s="332"/>
      <c r="MSI78" s="332"/>
      <c r="MSJ78" s="332"/>
      <c r="MSK78" s="332"/>
      <c r="MSL78" s="332"/>
      <c r="MSM78" s="332"/>
      <c r="MSN78" s="332"/>
      <c r="MSO78" s="331"/>
      <c r="MSP78" s="332"/>
      <c r="MSQ78" s="332"/>
      <c r="MSR78" s="332"/>
      <c r="MSS78" s="332"/>
      <c r="MST78" s="332"/>
      <c r="MSU78" s="332"/>
      <c r="MSV78" s="332"/>
      <c r="MSW78" s="332"/>
      <c r="MSX78" s="332"/>
      <c r="MSY78" s="332"/>
      <c r="MSZ78" s="332"/>
      <c r="MTA78" s="332"/>
      <c r="MTB78" s="332"/>
      <c r="MTC78" s="332"/>
      <c r="MTD78" s="332"/>
      <c r="MTE78" s="331"/>
      <c r="MTF78" s="332"/>
      <c r="MTG78" s="332"/>
      <c r="MTH78" s="332"/>
      <c r="MTI78" s="332"/>
      <c r="MTJ78" s="332"/>
      <c r="MTK78" s="332"/>
      <c r="MTL78" s="332"/>
      <c r="MTM78" s="332"/>
      <c r="MTN78" s="332"/>
      <c r="MTO78" s="332"/>
      <c r="MTP78" s="332"/>
      <c r="MTQ78" s="332"/>
      <c r="MTR78" s="332"/>
      <c r="MTS78" s="332"/>
      <c r="MTT78" s="332"/>
      <c r="MTU78" s="331"/>
      <c r="MTV78" s="332"/>
      <c r="MTW78" s="332"/>
      <c r="MTX78" s="332"/>
      <c r="MTY78" s="332"/>
      <c r="MTZ78" s="332"/>
      <c r="MUA78" s="332"/>
      <c r="MUB78" s="332"/>
      <c r="MUC78" s="332"/>
      <c r="MUD78" s="332"/>
      <c r="MUE78" s="332"/>
      <c r="MUF78" s="332"/>
      <c r="MUG78" s="332"/>
      <c r="MUH78" s="332"/>
      <c r="MUI78" s="332"/>
      <c r="MUJ78" s="332"/>
      <c r="MUK78" s="331"/>
      <c r="MUL78" s="332"/>
      <c r="MUM78" s="332"/>
      <c r="MUN78" s="332"/>
      <c r="MUO78" s="332"/>
      <c r="MUP78" s="332"/>
      <c r="MUQ78" s="332"/>
      <c r="MUR78" s="332"/>
      <c r="MUS78" s="332"/>
      <c r="MUT78" s="332"/>
      <c r="MUU78" s="332"/>
      <c r="MUV78" s="332"/>
      <c r="MUW78" s="332"/>
      <c r="MUX78" s="332"/>
      <c r="MUY78" s="332"/>
      <c r="MUZ78" s="332"/>
      <c r="MVA78" s="331"/>
      <c r="MVB78" s="332"/>
      <c r="MVC78" s="332"/>
      <c r="MVD78" s="332"/>
      <c r="MVE78" s="332"/>
      <c r="MVF78" s="332"/>
      <c r="MVG78" s="332"/>
      <c r="MVH78" s="332"/>
      <c r="MVI78" s="332"/>
      <c r="MVJ78" s="332"/>
      <c r="MVK78" s="332"/>
      <c r="MVL78" s="332"/>
      <c r="MVM78" s="332"/>
      <c r="MVN78" s="332"/>
      <c r="MVO78" s="332"/>
      <c r="MVP78" s="332"/>
      <c r="MVQ78" s="331"/>
      <c r="MVR78" s="332"/>
      <c r="MVS78" s="332"/>
      <c r="MVT78" s="332"/>
      <c r="MVU78" s="332"/>
      <c r="MVV78" s="332"/>
      <c r="MVW78" s="332"/>
      <c r="MVX78" s="332"/>
      <c r="MVY78" s="332"/>
      <c r="MVZ78" s="332"/>
      <c r="MWA78" s="332"/>
      <c r="MWB78" s="332"/>
      <c r="MWC78" s="332"/>
      <c r="MWD78" s="332"/>
      <c r="MWE78" s="332"/>
      <c r="MWF78" s="332"/>
      <c r="MWG78" s="331"/>
      <c r="MWH78" s="332"/>
      <c r="MWI78" s="332"/>
      <c r="MWJ78" s="332"/>
      <c r="MWK78" s="332"/>
      <c r="MWL78" s="332"/>
      <c r="MWM78" s="332"/>
      <c r="MWN78" s="332"/>
      <c r="MWO78" s="332"/>
      <c r="MWP78" s="332"/>
      <c r="MWQ78" s="332"/>
      <c r="MWR78" s="332"/>
      <c r="MWS78" s="332"/>
      <c r="MWT78" s="332"/>
      <c r="MWU78" s="332"/>
      <c r="MWV78" s="332"/>
      <c r="MWW78" s="331"/>
      <c r="MWX78" s="332"/>
      <c r="MWY78" s="332"/>
      <c r="MWZ78" s="332"/>
      <c r="MXA78" s="332"/>
      <c r="MXB78" s="332"/>
      <c r="MXC78" s="332"/>
      <c r="MXD78" s="332"/>
      <c r="MXE78" s="332"/>
      <c r="MXF78" s="332"/>
      <c r="MXG78" s="332"/>
      <c r="MXH78" s="332"/>
      <c r="MXI78" s="332"/>
      <c r="MXJ78" s="332"/>
      <c r="MXK78" s="332"/>
      <c r="MXL78" s="332"/>
      <c r="MXM78" s="331"/>
      <c r="MXN78" s="332"/>
      <c r="MXO78" s="332"/>
      <c r="MXP78" s="332"/>
      <c r="MXQ78" s="332"/>
      <c r="MXR78" s="332"/>
      <c r="MXS78" s="332"/>
      <c r="MXT78" s="332"/>
      <c r="MXU78" s="332"/>
      <c r="MXV78" s="332"/>
      <c r="MXW78" s="332"/>
      <c r="MXX78" s="332"/>
      <c r="MXY78" s="332"/>
      <c r="MXZ78" s="332"/>
      <c r="MYA78" s="332"/>
      <c r="MYB78" s="332"/>
      <c r="MYC78" s="331"/>
      <c r="MYD78" s="332"/>
      <c r="MYE78" s="332"/>
      <c r="MYF78" s="332"/>
      <c r="MYG78" s="332"/>
      <c r="MYH78" s="332"/>
      <c r="MYI78" s="332"/>
      <c r="MYJ78" s="332"/>
      <c r="MYK78" s="332"/>
      <c r="MYL78" s="332"/>
      <c r="MYM78" s="332"/>
      <c r="MYN78" s="332"/>
      <c r="MYO78" s="332"/>
      <c r="MYP78" s="332"/>
      <c r="MYQ78" s="332"/>
      <c r="MYR78" s="332"/>
      <c r="MYS78" s="331"/>
      <c r="MYT78" s="332"/>
      <c r="MYU78" s="332"/>
      <c r="MYV78" s="332"/>
      <c r="MYW78" s="332"/>
      <c r="MYX78" s="332"/>
      <c r="MYY78" s="332"/>
      <c r="MYZ78" s="332"/>
      <c r="MZA78" s="332"/>
      <c r="MZB78" s="332"/>
      <c r="MZC78" s="332"/>
      <c r="MZD78" s="332"/>
      <c r="MZE78" s="332"/>
      <c r="MZF78" s="332"/>
      <c r="MZG78" s="332"/>
      <c r="MZH78" s="332"/>
      <c r="MZI78" s="331"/>
      <c r="MZJ78" s="332"/>
      <c r="MZK78" s="332"/>
      <c r="MZL78" s="332"/>
      <c r="MZM78" s="332"/>
      <c r="MZN78" s="332"/>
      <c r="MZO78" s="332"/>
      <c r="MZP78" s="332"/>
      <c r="MZQ78" s="332"/>
      <c r="MZR78" s="332"/>
      <c r="MZS78" s="332"/>
      <c r="MZT78" s="332"/>
      <c r="MZU78" s="332"/>
      <c r="MZV78" s="332"/>
      <c r="MZW78" s="332"/>
      <c r="MZX78" s="332"/>
      <c r="MZY78" s="331"/>
      <c r="MZZ78" s="332"/>
      <c r="NAA78" s="332"/>
      <c r="NAB78" s="332"/>
      <c r="NAC78" s="332"/>
      <c r="NAD78" s="332"/>
      <c r="NAE78" s="332"/>
      <c r="NAF78" s="332"/>
      <c r="NAG78" s="332"/>
      <c r="NAH78" s="332"/>
      <c r="NAI78" s="332"/>
      <c r="NAJ78" s="332"/>
      <c r="NAK78" s="332"/>
      <c r="NAL78" s="332"/>
      <c r="NAM78" s="332"/>
      <c r="NAN78" s="332"/>
      <c r="NAO78" s="331"/>
      <c r="NAP78" s="332"/>
      <c r="NAQ78" s="332"/>
      <c r="NAR78" s="332"/>
      <c r="NAS78" s="332"/>
      <c r="NAT78" s="332"/>
      <c r="NAU78" s="332"/>
      <c r="NAV78" s="332"/>
      <c r="NAW78" s="332"/>
      <c r="NAX78" s="332"/>
      <c r="NAY78" s="332"/>
      <c r="NAZ78" s="332"/>
      <c r="NBA78" s="332"/>
      <c r="NBB78" s="332"/>
      <c r="NBC78" s="332"/>
      <c r="NBD78" s="332"/>
      <c r="NBE78" s="331"/>
      <c r="NBF78" s="332"/>
      <c r="NBG78" s="332"/>
      <c r="NBH78" s="332"/>
      <c r="NBI78" s="332"/>
      <c r="NBJ78" s="332"/>
      <c r="NBK78" s="332"/>
      <c r="NBL78" s="332"/>
      <c r="NBM78" s="332"/>
      <c r="NBN78" s="332"/>
      <c r="NBO78" s="332"/>
      <c r="NBP78" s="332"/>
      <c r="NBQ78" s="332"/>
      <c r="NBR78" s="332"/>
      <c r="NBS78" s="332"/>
      <c r="NBT78" s="332"/>
      <c r="NBU78" s="331"/>
      <c r="NBV78" s="332"/>
      <c r="NBW78" s="332"/>
      <c r="NBX78" s="332"/>
      <c r="NBY78" s="332"/>
      <c r="NBZ78" s="332"/>
      <c r="NCA78" s="332"/>
      <c r="NCB78" s="332"/>
      <c r="NCC78" s="332"/>
      <c r="NCD78" s="332"/>
      <c r="NCE78" s="332"/>
      <c r="NCF78" s="332"/>
      <c r="NCG78" s="332"/>
      <c r="NCH78" s="332"/>
      <c r="NCI78" s="332"/>
      <c r="NCJ78" s="332"/>
      <c r="NCK78" s="331"/>
      <c r="NCL78" s="332"/>
      <c r="NCM78" s="332"/>
      <c r="NCN78" s="332"/>
      <c r="NCO78" s="332"/>
      <c r="NCP78" s="332"/>
      <c r="NCQ78" s="332"/>
      <c r="NCR78" s="332"/>
      <c r="NCS78" s="332"/>
      <c r="NCT78" s="332"/>
      <c r="NCU78" s="332"/>
      <c r="NCV78" s="332"/>
      <c r="NCW78" s="332"/>
      <c r="NCX78" s="332"/>
      <c r="NCY78" s="332"/>
      <c r="NCZ78" s="332"/>
      <c r="NDA78" s="331"/>
      <c r="NDB78" s="332"/>
      <c r="NDC78" s="332"/>
      <c r="NDD78" s="332"/>
      <c r="NDE78" s="332"/>
      <c r="NDF78" s="332"/>
      <c r="NDG78" s="332"/>
      <c r="NDH78" s="332"/>
      <c r="NDI78" s="332"/>
      <c r="NDJ78" s="332"/>
      <c r="NDK78" s="332"/>
      <c r="NDL78" s="332"/>
      <c r="NDM78" s="332"/>
      <c r="NDN78" s="332"/>
      <c r="NDO78" s="332"/>
      <c r="NDP78" s="332"/>
      <c r="NDQ78" s="331"/>
      <c r="NDR78" s="332"/>
      <c r="NDS78" s="332"/>
      <c r="NDT78" s="332"/>
      <c r="NDU78" s="332"/>
      <c r="NDV78" s="332"/>
      <c r="NDW78" s="332"/>
      <c r="NDX78" s="332"/>
      <c r="NDY78" s="332"/>
      <c r="NDZ78" s="332"/>
      <c r="NEA78" s="332"/>
      <c r="NEB78" s="332"/>
      <c r="NEC78" s="332"/>
      <c r="NED78" s="332"/>
      <c r="NEE78" s="332"/>
      <c r="NEF78" s="332"/>
      <c r="NEG78" s="331"/>
      <c r="NEH78" s="332"/>
      <c r="NEI78" s="332"/>
      <c r="NEJ78" s="332"/>
      <c r="NEK78" s="332"/>
      <c r="NEL78" s="332"/>
      <c r="NEM78" s="332"/>
      <c r="NEN78" s="332"/>
      <c r="NEO78" s="332"/>
      <c r="NEP78" s="332"/>
      <c r="NEQ78" s="332"/>
      <c r="NER78" s="332"/>
      <c r="NES78" s="332"/>
      <c r="NET78" s="332"/>
      <c r="NEU78" s="332"/>
      <c r="NEV78" s="332"/>
      <c r="NEW78" s="331"/>
      <c r="NEX78" s="332"/>
      <c r="NEY78" s="332"/>
      <c r="NEZ78" s="332"/>
      <c r="NFA78" s="332"/>
      <c r="NFB78" s="332"/>
      <c r="NFC78" s="332"/>
      <c r="NFD78" s="332"/>
      <c r="NFE78" s="332"/>
      <c r="NFF78" s="332"/>
      <c r="NFG78" s="332"/>
      <c r="NFH78" s="332"/>
      <c r="NFI78" s="332"/>
      <c r="NFJ78" s="332"/>
      <c r="NFK78" s="332"/>
      <c r="NFL78" s="332"/>
      <c r="NFM78" s="331"/>
      <c r="NFN78" s="332"/>
      <c r="NFO78" s="332"/>
      <c r="NFP78" s="332"/>
      <c r="NFQ78" s="332"/>
      <c r="NFR78" s="332"/>
      <c r="NFS78" s="332"/>
      <c r="NFT78" s="332"/>
      <c r="NFU78" s="332"/>
      <c r="NFV78" s="332"/>
      <c r="NFW78" s="332"/>
      <c r="NFX78" s="332"/>
      <c r="NFY78" s="332"/>
      <c r="NFZ78" s="332"/>
      <c r="NGA78" s="332"/>
      <c r="NGB78" s="332"/>
      <c r="NGC78" s="331"/>
      <c r="NGD78" s="332"/>
      <c r="NGE78" s="332"/>
      <c r="NGF78" s="332"/>
      <c r="NGG78" s="332"/>
      <c r="NGH78" s="332"/>
      <c r="NGI78" s="332"/>
      <c r="NGJ78" s="332"/>
      <c r="NGK78" s="332"/>
      <c r="NGL78" s="332"/>
      <c r="NGM78" s="332"/>
      <c r="NGN78" s="332"/>
      <c r="NGO78" s="332"/>
      <c r="NGP78" s="332"/>
      <c r="NGQ78" s="332"/>
      <c r="NGR78" s="332"/>
      <c r="NGS78" s="331"/>
      <c r="NGT78" s="332"/>
      <c r="NGU78" s="332"/>
      <c r="NGV78" s="332"/>
      <c r="NGW78" s="332"/>
      <c r="NGX78" s="332"/>
      <c r="NGY78" s="332"/>
      <c r="NGZ78" s="332"/>
      <c r="NHA78" s="332"/>
      <c r="NHB78" s="332"/>
      <c r="NHC78" s="332"/>
      <c r="NHD78" s="332"/>
      <c r="NHE78" s="332"/>
      <c r="NHF78" s="332"/>
      <c r="NHG78" s="332"/>
      <c r="NHH78" s="332"/>
      <c r="NHI78" s="331"/>
      <c r="NHJ78" s="332"/>
      <c r="NHK78" s="332"/>
      <c r="NHL78" s="332"/>
      <c r="NHM78" s="332"/>
      <c r="NHN78" s="332"/>
      <c r="NHO78" s="332"/>
      <c r="NHP78" s="332"/>
      <c r="NHQ78" s="332"/>
      <c r="NHR78" s="332"/>
      <c r="NHS78" s="332"/>
      <c r="NHT78" s="332"/>
      <c r="NHU78" s="332"/>
      <c r="NHV78" s="332"/>
      <c r="NHW78" s="332"/>
      <c r="NHX78" s="332"/>
      <c r="NHY78" s="331"/>
      <c r="NHZ78" s="332"/>
      <c r="NIA78" s="332"/>
      <c r="NIB78" s="332"/>
      <c r="NIC78" s="332"/>
      <c r="NID78" s="332"/>
      <c r="NIE78" s="332"/>
      <c r="NIF78" s="332"/>
      <c r="NIG78" s="332"/>
      <c r="NIH78" s="332"/>
      <c r="NII78" s="332"/>
      <c r="NIJ78" s="332"/>
      <c r="NIK78" s="332"/>
      <c r="NIL78" s="332"/>
      <c r="NIM78" s="332"/>
      <c r="NIN78" s="332"/>
      <c r="NIO78" s="331"/>
      <c r="NIP78" s="332"/>
      <c r="NIQ78" s="332"/>
      <c r="NIR78" s="332"/>
      <c r="NIS78" s="332"/>
      <c r="NIT78" s="332"/>
      <c r="NIU78" s="332"/>
      <c r="NIV78" s="332"/>
      <c r="NIW78" s="332"/>
      <c r="NIX78" s="332"/>
      <c r="NIY78" s="332"/>
      <c r="NIZ78" s="332"/>
      <c r="NJA78" s="332"/>
      <c r="NJB78" s="332"/>
      <c r="NJC78" s="332"/>
      <c r="NJD78" s="332"/>
      <c r="NJE78" s="331"/>
      <c r="NJF78" s="332"/>
      <c r="NJG78" s="332"/>
      <c r="NJH78" s="332"/>
      <c r="NJI78" s="332"/>
      <c r="NJJ78" s="332"/>
      <c r="NJK78" s="332"/>
      <c r="NJL78" s="332"/>
      <c r="NJM78" s="332"/>
      <c r="NJN78" s="332"/>
      <c r="NJO78" s="332"/>
      <c r="NJP78" s="332"/>
      <c r="NJQ78" s="332"/>
      <c r="NJR78" s="332"/>
      <c r="NJS78" s="332"/>
      <c r="NJT78" s="332"/>
      <c r="NJU78" s="331"/>
      <c r="NJV78" s="332"/>
      <c r="NJW78" s="332"/>
      <c r="NJX78" s="332"/>
      <c r="NJY78" s="332"/>
      <c r="NJZ78" s="332"/>
      <c r="NKA78" s="332"/>
      <c r="NKB78" s="332"/>
      <c r="NKC78" s="332"/>
      <c r="NKD78" s="332"/>
      <c r="NKE78" s="332"/>
      <c r="NKF78" s="332"/>
      <c r="NKG78" s="332"/>
      <c r="NKH78" s="332"/>
      <c r="NKI78" s="332"/>
      <c r="NKJ78" s="332"/>
      <c r="NKK78" s="331"/>
      <c r="NKL78" s="332"/>
      <c r="NKM78" s="332"/>
      <c r="NKN78" s="332"/>
      <c r="NKO78" s="332"/>
      <c r="NKP78" s="332"/>
      <c r="NKQ78" s="332"/>
      <c r="NKR78" s="332"/>
      <c r="NKS78" s="332"/>
      <c r="NKT78" s="332"/>
      <c r="NKU78" s="332"/>
      <c r="NKV78" s="332"/>
      <c r="NKW78" s="332"/>
      <c r="NKX78" s="332"/>
      <c r="NKY78" s="332"/>
      <c r="NKZ78" s="332"/>
      <c r="NLA78" s="331"/>
      <c r="NLB78" s="332"/>
      <c r="NLC78" s="332"/>
      <c r="NLD78" s="332"/>
      <c r="NLE78" s="332"/>
      <c r="NLF78" s="332"/>
      <c r="NLG78" s="332"/>
      <c r="NLH78" s="332"/>
      <c r="NLI78" s="332"/>
      <c r="NLJ78" s="332"/>
      <c r="NLK78" s="332"/>
      <c r="NLL78" s="332"/>
      <c r="NLM78" s="332"/>
      <c r="NLN78" s="332"/>
      <c r="NLO78" s="332"/>
      <c r="NLP78" s="332"/>
      <c r="NLQ78" s="331"/>
      <c r="NLR78" s="332"/>
      <c r="NLS78" s="332"/>
      <c r="NLT78" s="332"/>
      <c r="NLU78" s="332"/>
      <c r="NLV78" s="332"/>
      <c r="NLW78" s="332"/>
      <c r="NLX78" s="332"/>
      <c r="NLY78" s="332"/>
      <c r="NLZ78" s="332"/>
      <c r="NMA78" s="332"/>
      <c r="NMB78" s="332"/>
      <c r="NMC78" s="332"/>
      <c r="NMD78" s="332"/>
      <c r="NME78" s="332"/>
      <c r="NMF78" s="332"/>
      <c r="NMG78" s="331"/>
      <c r="NMH78" s="332"/>
      <c r="NMI78" s="332"/>
      <c r="NMJ78" s="332"/>
      <c r="NMK78" s="332"/>
      <c r="NML78" s="332"/>
      <c r="NMM78" s="332"/>
      <c r="NMN78" s="332"/>
      <c r="NMO78" s="332"/>
      <c r="NMP78" s="332"/>
      <c r="NMQ78" s="332"/>
      <c r="NMR78" s="332"/>
      <c r="NMS78" s="332"/>
      <c r="NMT78" s="332"/>
      <c r="NMU78" s="332"/>
      <c r="NMV78" s="332"/>
      <c r="NMW78" s="331"/>
      <c r="NMX78" s="332"/>
      <c r="NMY78" s="332"/>
      <c r="NMZ78" s="332"/>
      <c r="NNA78" s="332"/>
      <c r="NNB78" s="332"/>
      <c r="NNC78" s="332"/>
      <c r="NND78" s="332"/>
      <c r="NNE78" s="332"/>
      <c r="NNF78" s="332"/>
      <c r="NNG78" s="332"/>
      <c r="NNH78" s="332"/>
      <c r="NNI78" s="332"/>
      <c r="NNJ78" s="332"/>
      <c r="NNK78" s="332"/>
      <c r="NNL78" s="332"/>
      <c r="NNM78" s="331"/>
      <c r="NNN78" s="332"/>
      <c r="NNO78" s="332"/>
      <c r="NNP78" s="332"/>
      <c r="NNQ78" s="332"/>
      <c r="NNR78" s="332"/>
      <c r="NNS78" s="332"/>
      <c r="NNT78" s="332"/>
      <c r="NNU78" s="332"/>
      <c r="NNV78" s="332"/>
      <c r="NNW78" s="332"/>
      <c r="NNX78" s="332"/>
      <c r="NNY78" s="332"/>
      <c r="NNZ78" s="332"/>
      <c r="NOA78" s="332"/>
      <c r="NOB78" s="332"/>
      <c r="NOC78" s="331"/>
      <c r="NOD78" s="332"/>
      <c r="NOE78" s="332"/>
      <c r="NOF78" s="332"/>
      <c r="NOG78" s="332"/>
      <c r="NOH78" s="332"/>
      <c r="NOI78" s="332"/>
      <c r="NOJ78" s="332"/>
      <c r="NOK78" s="332"/>
      <c r="NOL78" s="332"/>
      <c r="NOM78" s="332"/>
      <c r="NON78" s="332"/>
      <c r="NOO78" s="332"/>
      <c r="NOP78" s="332"/>
      <c r="NOQ78" s="332"/>
      <c r="NOR78" s="332"/>
      <c r="NOS78" s="331"/>
      <c r="NOT78" s="332"/>
      <c r="NOU78" s="332"/>
      <c r="NOV78" s="332"/>
      <c r="NOW78" s="332"/>
      <c r="NOX78" s="332"/>
      <c r="NOY78" s="332"/>
      <c r="NOZ78" s="332"/>
      <c r="NPA78" s="332"/>
      <c r="NPB78" s="332"/>
      <c r="NPC78" s="332"/>
      <c r="NPD78" s="332"/>
      <c r="NPE78" s="332"/>
      <c r="NPF78" s="332"/>
      <c r="NPG78" s="332"/>
      <c r="NPH78" s="332"/>
      <c r="NPI78" s="331"/>
      <c r="NPJ78" s="332"/>
      <c r="NPK78" s="332"/>
      <c r="NPL78" s="332"/>
      <c r="NPM78" s="332"/>
      <c r="NPN78" s="332"/>
      <c r="NPO78" s="332"/>
      <c r="NPP78" s="332"/>
      <c r="NPQ78" s="332"/>
      <c r="NPR78" s="332"/>
      <c r="NPS78" s="332"/>
      <c r="NPT78" s="332"/>
      <c r="NPU78" s="332"/>
      <c r="NPV78" s="332"/>
      <c r="NPW78" s="332"/>
      <c r="NPX78" s="332"/>
      <c r="NPY78" s="331"/>
      <c r="NPZ78" s="332"/>
      <c r="NQA78" s="332"/>
      <c r="NQB78" s="332"/>
      <c r="NQC78" s="332"/>
      <c r="NQD78" s="332"/>
      <c r="NQE78" s="332"/>
      <c r="NQF78" s="332"/>
      <c r="NQG78" s="332"/>
      <c r="NQH78" s="332"/>
      <c r="NQI78" s="332"/>
      <c r="NQJ78" s="332"/>
      <c r="NQK78" s="332"/>
      <c r="NQL78" s="332"/>
      <c r="NQM78" s="332"/>
      <c r="NQN78" s="332"/>
      <c r="NQO78" s="331"/>
      <c r="NQP78" s="332"/>
      <c r="NQQ78" s="332"/>
      <c r="NQR78" s="332"/>
      <c r="NQS78" s="332"/>
      <c r="NQT78" s="332"/>
      <c r="NQU78" s="332"/>
      <c r="NQV78" s="332"/>
      <c r="NQW78" s="332"/>
      <c r="NQX78" s="332"/>
      <c r="NQY78" s="332"/>
      <c r="NQZ78" s="332"/>
      <c r="NRA78" s="332"/>
      <c r="NRB78" s="332"/>
      <c r="NRC78" s="332"/>
      <c r="NRD78" s="332"/>
      <c r="NRE78" s="331"/>
      <c r="NRF78" s="332"/>
      <c r="NRG78" s="332"/>
      <c r="NRH78" s="332"/>
      <c r="NRI78" s="332"/>
      <c r="NRJ78" s="332"/>
      <c r="NRK78" s="332"/>
      <c r="NRL78" s="332"/>
      <c r="NRM78" s="332"/>
      <c r="NRN78" s="332"/>
      <c r="NRO78" s="332"/>
      <c r="NRP78" s="332"/>
      <c r="NRQ78" s="332"/>
      <c r="NRR78" s="332"/>
      <c r="NRS78" s="332"/>
      <c r="NRT78" s="332"/>
      <c r="NRU78" s="331"/>
      <c r="NRV78" s="332"/>
      <c r="NRW78" s="332"/>
      <c r="NRX78" s="332"/>
      <c r="NRY78" s="332"/>
      <c r="NRZ78" s="332"/>
      <c r="NSA78" s="332"/>
      <c r="NSB78" s="332"/>
      <c r="NSC78" s="332"/>
      <c r="NSD78" s="332"/>
      <c r="NSE78" s="332"/>
      <c r="NSF78" s="332"/>
      <c r="NSG78" s="332"/>
      <c r="NSH78" s="332"/>
      <c r="NSI78" s="332"/>
      <c r="NSJ78" s="332"/>
      <c r="NSK78" s="331"/>
      <c r="NSL78" s="332"/>
      <c r="NSM78" s="332"/>
      <c r="NSN78" s="332"/>
      <c r="NSO78" s="332"/>
      <c r="NSP78" s="332"/>
      <c r="NSQ78" s="332"/>
      <c r="NSR78" s="332"/>
      <c r="NSS78" s="332"/>
      <c r="NST78" s="332"/>
      <c r="NSU78" s="332"/>
      <c r="NSV78" s="332"/>
      <c r="NSW78" s="332"/>
      <c r="NSX78" s="332"/>
      <c r="NSY78" s="332"/>
      <c r="NSZ78" s="332"/>
      <c r="NTA78" s="331"/>
      <c r="NTB78" s="332"/>
      <c r="NTC78" s="332"/>
      <c r="NTD78" s="332"/>
      <c r="NTE78" s="332"/>
      <c r="NTF78" s="332"/>
      <c r="NTG78" s="332"/>
      <c r="NTH78" s="332"/>
      <c r="NTI78" s="332"/>
      <c r="NTJ78" s="332"/>
      <c r="NTK78" s="332"/>
      <c r="NTL78" s="332"/>
      <c r="NTM78" s="332"/>
      <c r="NTN78" s="332"/>
      <c r="NTO78" s="332"/>
      <c r="NTP78" s="332"/>
      <c r="NTQ78" s="331"/>
      <c r="NTR78" s="332"/>
      <c r="NTS78" s="332"/>
      <c r="NTT78" s="332"/>
      <c r="NTU78" s="332"/>
      <c r="NTV78" s="332"/>
      <c r="NTW78" s="332"/>
      <c r="NTX78" s="332"/>
      <c r="NTY78" s="332"/>
      <c r="NTZ78" s="332"/>
      <c r="NUA78" s="332"/>
      <c r="NUB78" s="332"/>
      <c r="NUC78" s="332"/>
      <c r="NUD78" s="332"/>
      <c r="NUE78" s="332"/>
      <c r="NUF78" s="332"/>
      <c r="NUG78" s="331"/>
      <c r="NUH78" s="332"/>
      <c r="NUI78" s="332"/>
      <c r="NUJ78" s="332"/>
      <c r="NUK78" s="332"/>
      <c r="NUL78" s="332"/>
      <c r="NUM78" s="332"/>
      <c r="NUN78" s="332"/>
      <c r="NUO78" s="332"/>
      <c r="NUP78" s="332"/>
      <c r="NUQ78" s="332"/>
      <c r="NUR78" s="332"/>
      <c r="NUS78" s="332"/>
      <c r="NUT78" s="332"/>
      <c r="NUU78" s="332"/>
      <c r="NUV78" s="332"/>
      <c r="NUW78" s="331"/>
      <c r="NUX78" s="332"/>
      <c r="NUY78" s="332"/>
      <c r="NUZ78" s="332"/>
      <c r="NVA78" s="332"/>
      <c r="NVB78" s="332"/>
      <c r="NVC78" s="332"/>
      <c r="NVD78" s="332"/>
      <c r="NVE78" s="332"/>
      <c r="NVF78" s="332"/>
      <c r="NVG78" s="332"/>
      <c r="NVH78" s="332"/>
      <c r="NVI78" s="332"/>
      <c r="NVJ78" s="332"/>
      <c r="NVK78" s="332"/>
      <c r="NVL78" s="332"/>
      <c r="NVM78" s="331"/>
      <c r="NVN78" s="332"/>
      <c r="NVO78" s="332"/>
      <c r="NVP78" s="332"/>
      <c r="NVQ78" s="332"/>
      <c r="NVR78" s="332"/>
      <c r="NVS78" s="332"/>
      <c r="NVT78" s="332"/>
      <c r="NVU78" s="332"/>
      <c r="NVV78" s="332"/>
      <c r="NVW78" s="332"/>
      <c r="NVX78" s="332"/>
      <c r="NVY78" s="332"/>
      <c r="NVZ78" s="332"/>
      <c r="NWA78" s="332"/>
      <c r="NWB78" s="332"/>
      <c r="NWC78" s="331"/>
      <c r="NWD78" s="332"/>
      <c r="NWE78" s="332"/>
      <c r="NWF78" s="332"/>
      <c r="NWG78" s="332"/>
      <c r="NWH78" s="332"/>
      <c r="NWI78" s="332"/>
      <c r="NWJ78" s="332"/>
      <c r="NWK78" s="332"/>
      <c r="NWL78" s="332"/>
      <c r="NWM78" s="332"/>
      <c r="NWN78" s="332"/>
      <c r="NWO78" s="332"/>
      <c r="NWP78" s="332"/>
      <c r="NWQ78" s="332"/>
      <c r="NWR78" s="332"/>
      <c r="NWS78" s="331"/>
      <c r="NWT78" s="332"/>
      <c r="NWU78" s="332"/>
      <c r="NWV78" s="332"/>
      <c r="NWW78" s="332"/>
      <c r="NWX78" s="332"/>
      <c r="NWY78" s="332"/>
      <c r="NWZ78" s="332"/>
      <c r="NXA78" s="332"/>
      <c r="NXB78" s="332"/>
      <c r="NXC78" s="332"/>
      <c r="NXD78" s="332"/>
      <c r="NXE78" s="332"/>
      <c r="NXF78" s="332"/>
      <c r="NXG78" s="332"/>
      <c r="NXH78" s="332"/>
      <c r="NXI78" s="331"/>
      <c r="NXJ78" s="332"/>
      <c r="NXK78" s="332"/>
      <c r="NXL78" s="332"/>
      <c r="NXM78" s="332"/>
      <c r="NXN78" s="332"/>
      <c r="NXO78" s="332"/>
      <c r="NXP78" s="332"/>
      <c r="NXQ78" s="332"/>
      <c r="NXR78" s="332"/>
      <c r="NXS78" s="332"/>
      <c r="NXT78" s="332"/>
      <c r="NXU78" s="332"/>
      <c r="NXV78" s="332"/>
      <c r="NXW78" s="332"/>
      <c r="NXX78" s="332"/>
      <c r="NXY78" s="331"/>
      <c r="NXZ78" s="332"/>
      <c r="NYA78" s="332"/>
      <c r="NYB78" s="332"/>
      <c r="NYC78" s="332"/>
      <c r="NYD78" s="332"/>
      <c r="NYE78" s="332"/>
      <c r="NYF78" s="332"/>
      <c r="NYG78" s="332"/>
      <c r="NYH78" s="332"/>
      <c r="NYI78" s="332"/>
      <c r="NYJ78" s="332"/>
      <c r="NYK78" s="332"/>
      <c r="NYL78" s="332"/>
      <c r="NYM78" s="332"/>
      <c r="NYN78" s="332"/>
      <c r="NYO78" s="331"/>
      <c r="NYP78" s="332"/>
      <c r="NYQ78" s="332"/>
      <c r="NYR78" s="332"/>
      <c r="NYS78" s="332"/>
      <c r="NYT78" s="332"/>
      <c r="NYU78" s="332"/>
      <c r="NYV78" s="332"/>
      <c r="NYW78" s="332"/>
      <c r="NYX78" s="332"/>
      <c r="NYY78" s="332"/>
      <c r="NYZ78" s="332"/>
      <c r="NZA78" s="332"/>
      <c r="NZB78" s="332"/>
      <c r="NZC78" s="332"/>
      <c r="NZD78" s="332"/>
      <c r="NZE78" s="331"/>
      <c r="NZF78" s="332"/>
      <c r="NZG78" s="332"/>
      <c r="NZH78" s="332"/>
      <c r="NZI78" s="332"/>
      <c r="NZJ78" s="332"/>
      <c r="NZK78" s="332"/>
      <c r="NZL78" s="332"/>
      <c r="NZM78" s="332"/>
      <c r="NZN78" s="332"/>
      <c r="NZO78" s="332"/>
      <c r="NZP78" s="332"/>
      <c r="NZQ78" s="332"/>
      <c r="NZR78" s="332"/>
      <c r="NZS78" s="332"/>
      <c r="NZT78" s="332"/>
      <c r="NZU78" s="331"/>
      <c r="NZV78" s="332"/>
      <c r="NZW78" s="332"/>
      <c r="NZX78" s="332"/>
      <c r="NZY78" s="332"/>
      <c r="NZZ78" s="332"/>
      <c r="OAA78" s="332"/>
      <c r="OAB78" s="332"/>
      <c r="OAC78" s="332"/>
      <c r="OAD78" s="332"/>
      <c r="OAE78" s="332"/>
      <c r="OAF78" s="332"/>
      <c r="OAG78" s="332"/>
      <c r="OAH78" s="332"/>
      <c r="OAI78" s="332"/>
      <c r="OAJ78" s="332"/>
      <c r="OAK78" s="331"/>
      <c r="OAL78" s="332"/>
      <c r="OAM78" s="332"/>
      <c r="OAN78" s="332"/>
      <c r="OAO78" s="332"/>
      <c r="OAP78" s="332"/>
      <c r="OAQ78" s="332"/>
      <c r="OAR78" s="332"/>
      <c r="OAS78" s="332"/>
      <c r="OAT78" s="332"/>
      <c r="OAU78" s="332"/>
      <c r="OAV78" s="332"/>
      <c r="OAW78" s="332"/>
      <c r="OAX78" s="332"/>
      <c r="OAY78" s="332"/>
      <c r="OAZ78" s="332"/>
      <c r="OBA78" s="331"/>
      <c r="OBB78" s="332"/>
      <c r="OBC78" s="332"/>
      <c r="OBD78" s="332"/>
      <c r="OBE78" s="332"/>
      <c r="OBF78" s="332"/>
      <c r="OBG78" s="332"/>
      <c r="OBH78" s="332"/>
      <c r="OBI78" s="332"/>
      <c r="OBJ78" s="332"/>
      <c r="OBK78" s="332"/>
      <c r="OBL78" s="332"/>
      <c r="OBM78" s="332"/>
      <c r="OBN78" s="332"/>
      <c r="OBO78" s="332"/>
      <c r="OBP78" s="332"/>
      <c r="OBQ78" s="331"/>
      <c r="OBR78" s="332"/>
      <c r="OBS78" s="332"/>
      <c r="OBT78" s="332"/>
      <c r="OBU78" s="332"/>
      <c r="OBV78" s="332"/>
      <c r="OBW78" s="332"/>
      <c r="OBX78" s="332"/>
      <c r="OBY78" s="332"/>
      <c r="OBZ78" s="332"/>
      <c r="OCA78" s="332"/>
      <c r="OCB78" s="332"/>
      <c r="OCC78" s="332"/>
      <c r="OCD78" s="332"/>
      <c r="OCE78" s="332"/>
      <c r="OCF78" s="332"/>
      <c r="OCG78" s="331"/>
      <c r="OCH78" s="332"/>
      <c r="OCI78" s="332"/>
      <c r="OCJ78" s="332"/>
      <c r="OCK78" s="332"/>
      <c r="OCL78" s="332"/>
      <c r="OCM78" s="332"/>
      <c r="OCN78" s="332"/>
      <c r="OCO78" s="332"/>
      <c r="OCP78" s="332"/>
      <c r="OCQ78" s="332"/>
      <c r="OCR78" s="332"/>
      <c r="OCS78" s="332"/>
      <c r="OCT78" s="332"/>
      <c r="OCU78" s="332"/>
      <c r="OCV78" s="332"/>
      <c r="OCW78" s="331"/>
      <c r="OCX78" s="332"/>
      <c r="OCY78" s="332"/>
      <c r="OCZ78" s="332"/>
      <c r="ODA78" s="332"/>
      <c r="ODB78" s="332"/>
      <c r="ODC78" s="332"/>
      <c r="ODD78" s="332"/>
      <c r="ODE78" s="332"/>
      <c r="ODF78" s="332"/>
      <c r="ODG78" s="332"/>
      <c r="ODH78" s="332"/>
      <c r="ODI78" s="332"/>
      <c r="ODJ78" s="332"/>
      <c r="ODK78" s="332"/>
      <c r="ODL78" s="332"/>
      <c r="ODM78" s="331"/>
      <c r="ODN78" s="332"/>
      <c r="ODO78" s="332"/>
      <c r="ODP78" s="332"/>
      <c r="ODQ78" s="332"/>
      <c r="ODR78" s="332"/>
      <c r="ODS78" s="332"/>
      <c r="ODT78" s="332"/>
      <c r="ODU78" s="332"/>
      <c r="ODV78" s="332"/>
      <c r="ODW78" s="332"/>
      <c r="ODX78" s="332"/>
      <c r="ODY78" s="332"/>
      <c r="ODZ78" s="332"/>
      <c r="OEA78" s="332"/>
      <c r="OEB78" s="332"/>
      <c r="OEC78" s="331"/>
      <c r="OED78" s="332"/>
      <c r="OEE78" s="332"/>
      <c r="OEF78" s="332"/>
      <c r="OEG78" s="332"/>
      <c r="OEH78" s="332"/>
      <c r="OEI78" s="332"/>
      <c r="OEJ78" s="332"/>
      <c r="OEK78" s="332"/>
      <c r="OEL78" s="332"/>
      <c r="OEM78" s="332"/>
      <c r="OEN78" s="332"/>
      <c r="OEO78" s="332"/>
      <c r="OEP78" s="332"/>
      <c r="OEQ78" s="332"/>
      <c r="OER78" s="332"/>
      <c r="OES78" s="331"/>
      <c r="OET78" s="332"/>
      <c r="OEU78" s="332"/>
      <c r="OEV78" s="332"/>
      <c r="OEW78" s="332"/>
      <c r="OEX78" s="332"/>
      <c r="OEY78" s="332"/>
      <c r="OEZ78" s="332"/>
      <c r="OFA78" s="332"/>
      <c r="OFB78" s="332"/>
      <c r="OFC78" s="332"/>
      <c r="OFD78" s="332"/>
      <c r="OFE78" s="332"/>
      <c r="OFF78" s="332"/>
      <c r="OFG78" s="332"/>
      <c r="OFH78" s="332"/>
      <c r="OFI78" s="331"/>
      <c r="OFJ78" s="332"/>
      <c r="OFK78" s="332"/>
      <c r="OFL78" s="332"/>
      <c r="OFM78" s="332"/>
      <c r="OFN78" s="332"/>
      <c r="OFO78" s="332"/>
      <c r="OFP78" s="332"/>
      <c r="OFQ78" s="332"/>
      <c r="OFR78" s="332"/>
      <c r="OFS78" s="332"/>
      <c r="OFT78" s="332"/>
      <c r="OFU78" s="332"/>
      <c r="OFV78" s="332"/>
      <c r="OFW78" s="332"/>
      <c r="OFX78" s="332"/>
      <c r="OFY78" s="331"/>
      <c r="OFZ78" s="332"/>
      <c r="OGA78" s="332"/>
      <c r="OGB78" s="332"/>
      <c r="OGC78" s="332"/>
      <c r="OGD78" s="332"/>
      <c r="OGE78" s="332"/>
      <c r="OGF78" s="332"/>
      <c r="OGG78" s="332"/>
      <c r="OGH78" s="332"/>
      <c r="OGI78" s="332"/>
      <c r="OGJ78" s="332"/>
      <c r="OGK78" s="332"/>
      <c r="OGL78" s="332"/>
      <c r="OGM78" s="332"/>
      <c r="OGN78" s="332"/>
      <c r="OGO78" s="331"/>
      <c r="OGP78" s="332"/>
      <c r="OGQ78" s="332"/>
      <c r="OGR78" s="332"/>
      <c r="OGS78" s="332"/>
      <c r="OGT78" s="332"/>
      <c r="OGU78" s="332"/>
      <c r="OGV78" s="332"/>
      <c r="OGW78" s="332"/>
      <c r="OGX78" s="332"/>
      <c r="OGY78" s="332"/>
      <c r="OGZ78" s="332"/>
      <c r="OHA78" s="332"/>
      <c r="OHB78" s="332"/>
      <c r="OHC78" s="332"/>
      <c r="OHD78" s="332"/>
      <c r="OHE78" s="331"/>
      <c r="OHF78" s="332"/>
      <c r="OHG78" s="332"/>
      <c r="OHH78" s="332"/>
      <c r="OHI78" s="332"/>
      <c r="OHJ78" s="332"/>
      <c r="OHK78" s="332"/>
      <c r="OHL78" s="332"/>
      <c r="OHM78" s="332"/>
      <c r="OHN78" s="332"/>
      <c r="OHO78" s="332"/>
      <c r="OHP78" s="332"/>
      <c r="OHQ78" s="332"/>
      <c r="OHR78" s="332"/>
      <c r="OHS78" s="332"/>
      <c r="OHT78" s="332"/>
      <c r="OHU78" s="331"/>
      <c r="OHV78" s="332"/>
      <c r="OHW78" s="332"/>
      <c r="OHX78" s="332"/>
      <c r="OHY78" s="332"/>
      <c r="OHZ78" s="332"/>
      <c r="OIA78" s="332"/>
      <c r="OIB78" s="332"/>
      <c r="OIC78" s="332"/>
      <c r="OID78" s="332"/>
      <c r="OIE78" s="332"/>
      <c r="OIF78" s="332"/>
      <c r="OIG78" s="332"/>
      <c r="OIH78" s="332"/>
      <c r="OII78" s="332"/>
      <c r="OIJ78" s="332"/>
      <c r="OIK78" s="331"/>
      <c r="OIL78" s="332"/>
      <c r="OIM78" s="332"/>
      <c r="OIN78" s="332"/>
      <c r="OIO78" s="332"/>
      <c r="OIP78" s="332"/>
      <c r="OIQ78" s="332"/>
      <c r="OIR78" s="332"/>
      <c r="OIS78" s="332"/>
      <c r="OIT78" s="332"/>
      <c r="OIU78" s="332"/>
      <c r="OIV78" s="332"/>
      <c r="OIW78" s="332"/>
      <c r="OIX78" s="332"/>
      <c r="OIY78" s="332"/>
      <c r="OIZ78" s="332"/>
      <c r="OJA78" s="331"/>
      <c r="OJB78" s="332"/>
      <c r="OJC78" s="332"/>
      <c r="OJD78" s="332"/>
      <c r="OJE78" s="332"/>
      <c r="OJF78" s="332"/>
      <c r="OJG78" s="332"/>
      <c r="OJH78" s="332"/>
      <c r="OJI78" s="332"/>
      <c r="OJJ78" s="332"/>
      <c r="OJK78" s="332"/>
      <c r="OJL78" s="332"/>
      <c r="OJM78" s="332"/>
      <c r="OJN78" s="332"/>
      <c r="OJO78" s="332"/>
      <c r="OJP78" s="332"/>
      <c r="OJQ78" s="331"/>
      <c r="OJR78" s="332"/>
      <c r="OJS78" s="332"/>
      <c r="OJT78" s="332"/>
      <c r="OJU78" s="332"/>
      <c r="OJV78" s="332"/>
      <c r="OJW78" s="332"/>
      <c r="OJX78" s="332"/>
      <c r="OJY78" s="332"/>
      <c r="OJZ78" s="332"/>
      <c r="OKA78" s="332"/>
      <c r="OKB78" s="332"/>
      <c r="OKC78" s="332"/>
      <c r="OKD78" s="332"/>
      <c r="OKE78" s="332"/>
      <c r="OKF78" s="332"/>
      <c r="OKG78" s="331"/>
      <c r="OKH78" s="332"/>
      <c r="OKI78" s="332"/>
      <c r="OKJ78" s="332"/>
      <c r="OKK78" s="332"/>
      <c r="OKL78" s="332"/>
      <c r="OKM78" s="332"/>
      <c r="OKN78" s="332"/>
      <c r="OKO78" s="332"/>
      <c r="OKP78" s="332"/>
      <c r="OKQ78" s="332"/>
      <c r="OKR78" s="332"/>
      <c r="OKS78" s="332"/>
      <c r="OKT78" s="332"/>
      <c r="OKU78" s="332"/>
      <c r="OKV78" s="332"/>
      <c r="OKW78" s="331"/>
      <c r="OKX78" s="332"/>
      <c r="OKY78" s="332"/>
      <c r="OKZ78" s="332"/>
      <c r="OLA78" s="332"/>
      <c r="OLB78" s="332"/>
      <c r="OLC78" s="332"/>
      <c r="OLD78" s="332"/>
      <c r="OLE78" s="332"/>
      <c r="OLF78" s="332"/>
      <c r="OLG78" s="332"/>
      <c r="OLH78" s="332"/>
      <c r="OLI78" s="332"/>
      <c r="OLJ78" s="332"/>
      <c r="OLK78" s="332"/>
      <c r="OLL78" s="332"/>
      <c r="OLM78" s="331"/>
      <c r="OLN78" s="332"/>
      <c r="OLO78" s="332"/>
      <c r="OLP78" s="332"/>
      <c r="OLQ78" s="332"/>
      <c r="OLR78" s="332"/>
      <c r="OLS78" s="332"/>
      <c r="OLT78" s="332"/>
      <c r="OLU78" s="332"/>
      <c r="OLV78" s="332"/>
      <c r="OLW78" s="332"/>
      <c r="OLX78" s="332"/>
      <c r="OLY78" s="332"/>
      <c r="OLZ78" s="332"/>
      <c r="OMA78" s="332"/>
      <c r="OMB78" s="332"/>
      <c r="OMC78" s="331"/>
      <c r="OMD78" s="332"/>
      <c r="OME78" s="332"/>
      <c r="OMF78" s="332"/>
      <c r="OMG78" s="332"/>
      <c r="OMH78" s="332"/>
      <c r="OMI78" s="332"/>
      <c r="OMJ78" s="332"/>
      <c r="OMK78" s="332"/>
      <c r="OML78" s="332"/>
      <c r="OMM78" s="332"/>
      <c r="OMN78" s="332"/>
      <c r="OMO78" s="332"/>
      <c r="OMP78" s="332"/>
      <c r="OMQ78" s="332"/>
      <c r="OMR78" s="332"/>
      <c r="OMS78" s="331"/>
      <c r="OMT78" s="332"/>
      <c r="OMU78" s="332"/>
      <c r="OMV78" s="332"/>
      <c r="OMW78" s="332"/>
      <c r="OMX78" s="332"/>
      <c r="OMY78" s="332"/>
      <c r="OMZ78" s="332"/>
      <c r="ONA78" s="332"/>
      <c r="ONB78" s="332"/>
      <c r="ONC78" s="332"/>
      <c r="OND78" s="332"/>
      <c r="ONE78" s="332"/>
      <c r="ONF78" s="332"/>
      <c r="ONG78" s="332"/>
      <c r="ONH78" s="332"/>
      <c r="ONI78" s="331"/>
      <c r="ONJ78" s="332"/>
      <c r="ONK78" s="332"/>
      <c r="ONL78" s="332"/>
      <c r="ONM78" s="332"/>
      <c r="ONN78" s="332"/>
      <c r="ONO78" s="332"/>
      <c r="ONP78" s="332"/>
      <c r="ONQ78" s="332"/>
      <c r="ONR78" s="332"/>
      <c r="ONS78" s="332"/>
      <c r="ONT78" s="332"/>
      <c r="ONU78" s="332"/>
      <c r="ONV78" s="332"/>
      <c r="ONW78" s="332"/>
      <c r="ONX78" s="332"/>
      <c r="ONY78" s="331"/>
      <c r="ONZ78" s="332"/>
      <c r="OOA78" s="332"/>
      <c r="OOB78" s="332"/>
      <c r="OOC78" s="332"/>
      <c r="OOD78" s="332"/>
      <c r="OOE78" s="332"/>
      <c r="OOF78" s="332"/>
      <c r="OOG78" s="332"/>
      <c r="OOH78" s="332"/>
      <c r="OOI78" s="332"/>
      <c r="OOJ78" s="332"/>
      <c r="OOK78" s="332"/>
      <c r="OOL78" s="332"/>
      <c r="OOM78" s="332"/>
      <c r="OON78" s="332"/>
      <c r="OOO78" s="331"/>
      <c r="OOP78" s="332"/>
      <c r="OOQ78" s="332"/>
      <c r="OOR78" s="332"/>
      <c r="OOS78" s="332"/>
      <c r="OOT78" s="332"/>
      <c r="OOU78" s="332"/>
      <c r="OOV78" s="332"/>
      <c r="OOW78" s="332"/>
      <c r="OOX78" s="332"/>
      <c r="OOY78" s="332"/>
      <c r="OOZ78" s="332"/>
      <c r="OPA78" s="332"/>
      <c r="OPB78" s="332"/>
      <c r="OPC78" s="332"/>
      <c r="OPD78" s="332"/>
      <c r="OPE78" s="331"/>
      <c r="OPF78" s="332"/>
      <c r="OPG78" s="332"/>
      <c r="OPH78" s="332"/>
      <c r="OPI78" s="332"/>
      <c r="OPJ78" s="332"/>
      <c r="OPK78" s="332"/>
      <c r="OPL78" s="332"/>
      <c r="OPM78" s="332"/>
      <c r="OPN78" s="332"/>
      <c r="OPO78" s="332"/>
      <c r="OPP78" s="332"/>
      <c r="OPQ78" s="332"/>
      <c r="OPR78" s="332"/>
      <c r="OPS78" s="332"/>
      <c r="OPT78" s="332"/>
      <c r="OPU78" s="331"/>
      <c r="OPV78" s="332"/>
      <c r="OPW78" s="332"/>
      <c r="OPX78" s="332"/>
      <c r="OPY78" s="332"/>
      <c r="OPZ78" s="332"/>
      <c r="OQA78" s="332"/>
      <c r="OQB78" s="332"/>
      <c r="OQC78" s="332"/>
      <c r="OQD78" s="332"/>
      <c r="OQE78" s="332"/>
      <c r="OQF78" s="332"/>
      <c r="OQG78" s="332"/>
      <c r="OQH78" s="332"/>
      <c r="OQI78" s="332"/>
      <c r="OQJ78" s="332"/>
      <c r="OQK78" s="331"/>
      <c r="OQL78" s="332"/>
      <c r="OQM78" s="332"/>
      <c r="OQN78" s="332"/>
      <c r="OQO78" s="332"/>
      <c r="OQP78" s="332"/>
      <c r="OQQ78" s="332"/>
      <c r="OQR78" s="332"/>
      <c r="OQS78" s="332"/>
      <c r="OQT78" s="332"/>
      <c r="OQU78" s="332"/>
      <c r="OQV78" s="332"/>
      <c r="OQW78" s="332"/>
      <c r="OQX78" s="332"/>
      <c r="OQY78" s="332"/>
      <c r="OQZ78" s="332"/>
      <c r="ORA78" s="331"/>
      <c r="ORB78" s="332"/>
      <c r="ORC78" s="332"/>
      <c r="ORD78" s="332"/>
      <c r="ORE78" s="332"/>
      <c r="ORF78" s="332"/>
      <c r="ORG78" s="332"/>
      <c r="ORH78" s="332"/>
      <c r="ORI78" s="332"/>
      <c r="ORJ78" s="332"/>
      <c r="ORK78" s="332"/>
      <c r="ORL78" s="332"/>
      <c r="ORM78" s="332"/>
      <c r="ORN78" s="332"/>
      <c r="ORO78" s="332"/>
      <c r="ORP78" s="332"/>
      <c r="ORQ78" s="331"/>
      <c r="ORR78" s="332"/>
      <c r="ORS78" s="332"/>
      <c r="ORT78" s="332"/>
      <c r="ORU78" s="332"/>
      <c r="ORV78" s="332"/>
      <c r="ORW78" s="332"/>
      <c r="ORX78" s="332"/>
      <c r="ORY78" s="332"/>
      <c r="ORZ78" s="332"/>
      <c r="OSA78" s="332"/>
      <c r="OSB78" s="332"/>
      <c r="OSC78" s="332"/>
      <c r="OSD78" s="332"/>
      <c r="OSE78" s="332"/>
      <c r="OSF78" s="332"/>
      <c r="OSG78" s="331"/>
      <c r="OSH78" s="332"/>
      <c r="OSI78" s="332"/>
      <c r="OSJ78" s="332"/>
      <c r="OSK78" s="332"/>
      <c r="OSL78" s="332"/>
      <c r="OSM78" s="332"/>
      <c r="OSN78" s="332"/>
      <c r="OSO78" s="332"/>
      <c r="OSP78" s="332"/>
      <c r="OSQ78" s="332"/>
      <c r="OSR78" s="332"/>
      <c r="OSS78" s="332"/>
      <c r="OST78" s="332"/>
      <c r="OSU78" s="332"/>
      <c r="OSV78" s="332"/>
      <c r="OSW78" s="331"/>
      <c r="OSX78" s="332"/>
      <c r="OSY78" s="332"/>
      <c r="OSZ78" s="332"/>
      <c r="OTA78" s="332"/>
      <c r="OTB78" s="332"/>
      <c r="OTC78" s="332"/>
      <c r="OTD78" s="332"/>
      <c r="OTE78" s="332"/>
      <c r="OTF78" s="332"/>
      <c r="OTG78" s="332"/>
      <c r="OTH78" s="332"/>
      <c r="OTI78" s="332"/>
      <c r="OTJ78" s="332"/>
      <c r="OTK78" s="332"/>
      <c r="OTL78" s="332"/>
      <c r="OTM78" s="331"/>
      <c r="OTN78" s="332"/>
      <c r="OTO78" s="332"/>
      <c r="OTP78" s="332"/>
      <c r="OTQ78" s="332"/>
      <c r="OTR78" s="332"/>
      <c r="OTS78" s="332"/>
      <c r="OTT78" s="332"/>
      <c r="OTU78" s="332"/>
      <c r="OTV78" s="332"/>
      <c r="OTW78" s="332"/>
      <c r="OTX78" s="332"/>
      <c r="OTY78" s="332"/>
      <c r="OTZ78" s="332"/>
      <c r="OUA78" s="332"/>
      <c r="OUB78" s="332"/>
      <c r="OUC78" s="331"/>
      <c r="OUD78" s="332"/>
      <c r="OUE78" s="332"/>
      <c r="OUF78" s="332"/>
      <c r="OUG78" s="332"/>
      <c r="OUH78" s="332"/>
      <c r="OUI78" s="332"/>
      <c r="OUJ78" s="332"/>
      <c r="OUK78" s="332"/>
      <c r="OUL78" s="332"/>
      <c r="OUM78" s="332"/>
      <c r="OUN78" s="332"/>
      <c r="OUO78" s="332"/>
      <c r="OUP78" s="332"/>
      <c r="OUQ78" s="332"/>
      <c r="OUR78" s="332"/>
      <c r="OUS78" s="331"/>
      <c r="OUT78" s="332"/>
      <c r="OUU78" s="332"/>
      <c r="OUV78" s="332"/>
      <c r="OUW78" s="332"/>
      <c r="OUX78" s="332"/>
      <c r="OUY78" s="332"/>
      <c r="OUZ78" s="332"/>
      <c r="OVA78" s="332"/>
      <c r="OVB78" s="332"/>
      <c r="OVC78" s="332"/>
      <c r="OVD78" s="332"/>
      <c r="OVE78" s="332"/>
      <c r="OVF78" s="332"/>
      <c r="OVG78" s="332"/>
      <c r="OVH78" s="332"/>
      <c r="OVI78" s="331"/>
      <c r="OVJ78" s="332"/>
      <c r="OVK78" s="332"/>
      <c r="OVL78" s="332"/>
      <c r="OVM78" s="332"/>
      <c r="OVN78" s="332"/>
      <c r="OVO78" s="332"/>
      <c r="OVP78" s="332"/>
      <c r="OVQ78" s="332"/>
      <c r="OVR78" s="332"/>
      <c r="OVS78" s="332"/>
      <c r="OVT78" s="332"/>
      <c r="OVU78" s="332"/>
      <c r="OVV78" s="332"/>
      <c r="OVW78" s="332"/>
      <c r="OVX78" s="332"/>
      <c r="OVY78" s="331"/>
      <c r="OVZ78" s="332"/>
      <c r="OWA78" s="332"/>
      <c r="OWB78" s="332"/>
      <c r="OWC78" s="332"/>
      <c r="OWD78" s="332"/>
      <c r="OWE78" s="332"/>
      <c r="OWF78" s="332"/>
      <c r="OWG78" s="332"/>
      <c r="OWH78" s="332"/>
      <c r="OWI78" s="332"/>
      <c r="OWJ78" s="332"/>
      <c r="OWK78" s="332"/>
      <c r="OWL78" s="332"/>
      <c r="OWM78" s="332"/>
      <c r="OWN78" s="332"/>
      <c r="OWO78" s="331"/>
      <c r="OWP78" s="332"/>
      <c r="OWQ78" s="332"/>
      <c r="OWR78" s="332"/>
      <c r="OWS78" s="332"/>
      <c r="OWT78" s="332"/>
      <c r="OWU78" s="332"/>
      <c r="OWV78" s="332"/>
      <c r="OWW78" s="332"/>
      <c r="OWX78" s="332"/>
      <c r="OWY78" s="332"/>
      <c r="OWZ78" s="332"/>
      <c r="OXA78" s="332"/>
      <c r="OXB78" s="332"/>
      <c r="OXC78" s="332"/>
      <c r="OXD78" s="332"/>
      <c r="OXE78" s="331"/>
      <c r="OXF78" s="332"/>
      <c r="OXG78" s="332"/>
      <c r="OXH78" s="332"/>
      <c r="OXI78" s="332"/>
      <c r="OXJ78" s="332"/>
      <c r="OXK78" s="332"/>
      <c r="OXL78" s="332"/>
      <c r="OXM78" s="332"/>
      <c r="OXN78" s="332"/>
      <c r="OXO78" s="332"/>
      <c r="OXP78" s="332"/>
      <c r="OXQ78" s="332"/>
      <c r="OXR78" s="332"/>
      <c r="OXS78" s="332"/>
      <c r="OXT78" s="332"/>
      <c r="OXU78" s="331"/>
      <c r="OXV78" s="332"/>
      <c r="OXW78" s="332"/>
      <c r="OXX78" s="332"/>
      <c r="OXY78" s="332"/>
      <c r="OXZ78" s="332"/>
      <c r="OYA78" s="332"/>
      <c r="OYB78" s="332"/>
      <c r="OYC78" s="332"/>
      <c r="OYD78" s="332"/>
      <c r="OYE78" s="332"/>
      <c r="OYF78" s="332"/>
      <c r="OYG78" s="332"/>
      <c r="OYH78" s="332"/>
      <c r="OYI78" s="332"/>
      <c r="OYJ78" s="332"/>
      <c r="OYK78" s="331"/>
      <c r="OYL78" s="332"/>
      <c r="OYM78" s="332"/>
      <c r="OYN78" s="332"/>
      <c r="OYO78" s="332"/>
      <c r="OYP78" s="332"/>
      <c r="OYQ78" s="332"/>
      <c r="OYR78" s="332"/>
      <c r="OYS78" s="332"/>
      <c r="OYT78" s="332"/>
      <c r="OYU78" s="332"/>
      <c r="OYV78" s="332"/>
      <c r="OYW78" s="332"/>
      <c r="OYX78" s="332"/>
      <c r="OYY78" s="332"/>
      <c r="OYZ78" s="332"/>
      <c r="OZA78" s="331"/>
      <c r="OZB78" s="332"/>
      <c r="OZC78" s="332"/>
      <c r="OZD78" s="332"/>
      <c r="OZE78" s="332"/>
      <c r="OZF78" s="332"/>
      <c r="OZG78" s="332"/>
      <c r="OZH78" s="332"/>
      <c r="OZI78" s="332"/>
      <c r="OZJ78" s="332"/>
      <c r="OZK78" s="332"/>
      <c r="OZL78" s="332"/>
      <c r="OZM78" s="332"/>
      <c r="OZN78" s="332"/>
      <c r="OZO78" s="332"/>
      <c r="OZP78" s="332"/>
      <c r="OZQ78" s="331"/>
      <c r="OZR78" s="332"/>
      <c r="OZS78" s="332"/>
      <c r="OZT78" s="332"/>
      <c r="OZU78" s="332"/>
      <c r="OZV78" s="332"/>
      <c r="OZW78" s="332"/>
      <c r="OZX78" s="332"/>
      <c r="OZY78" s="332"/>
      <c r="OZZ78" s="332"/>
      <c r="PAA78" s="332"/>
      <c r="PAB78" s="332"/>
      <c r="PAC78" s="332"/>
      <c r="PAD78" s="332"/>
      <c r="PAE78" s="332"/>
      <c r="PAF78" s="332"/>
      <c r="PAG78" s="331"/>
      <c r="PAH78" s="332"/>
      <c r="PAI78" s="332"/>
      <c r="PAJ78" s="332"/>
      <c r="PAK78" s="332"/>
      <c r="PAL78" s="332"/>
      <c r="PAM78" s="332"/>
      <c r="PAN78" s="332"/>
      <c r="PAO78" s="332"/>
      <c r="PAP78" s="332"/>
      <c r="PAQ78" s="332"/>
      <c r="PAR78" s="332"/>
      <c r="PAS78" s="332"/>
      <c r="PAT78" s="332"/>
      <c r="PAU78" s="332"/>
      <c r="PAV78" s="332"/>
      <c r="PAW78" s="331"/>
      <c r="PAX78" s="332"/>
      <c r="PAY78" s="332"/>
      <c r="PAZ78" s="332"/>
      <c r="PBA78" s="332"/>
      <c r="PBB78" s="332"/>
      <c r="PBC78" s="332"/>
      <c r="PBD78" s="332"/>
      <c r="PBE78" s="332"/>
      <c r="PBF78" s="332"/>
      <c r="PBG78" s="332"/>
      <c r="PBH78" s="332"/>
      <c r="PBI78" s="332"/>
      <c r="PBJ78" s="332"/>
      <c r="PBK78" s="332"/>
      <c r="PBL78" s="332"/>
      <c r="PBM78" s="331"/>
      <c r="PBN78" s="332"/>
      <c r="PBO78" s="332"/>
      <c r="PBP78" s="332"/>
      <c r="PBQ78" s="332"/>
      <c r="PBR78" s="332"/>
      <c r="PBS78" s="332"/>
      <c r="PBT78" s="332"/>
      <c r="PBU78" s="332"/>
      <c r="PBV78" s="332"/>
      <c r="PBW78" s="332"/>
      <c r="PBX78" s="332"/>
      <c r="PBY78" s="332"/>
      <c r="PBZ78" s="332"/>
      <c r="PCA78" s="332"/>
      <c r="PCB78" s="332"/>
      <c r="PCC78" s="331"/>
      <c r="PCD78" s="332"/>
      <c r="PCE78" s="332"/>
      <c r="PCF78" s="332"/>
      <c r="PCG78" s="332"/>
      <c r="PCH78" s="332"/>
      <c r="PCI78" s="332"/>
      <c r="PCJ78" s="332"/>
      <c r="PCK78" s="332"/>
      <c r="PCL78" s="332"/>
      <c r="PCM78" s="332"/>
      <c r="PCN78" s="332"/>
      <c r="PCO78" s="332"/>
      <c r="PCP78" s="332"/>
      <c r="PCQ78" s="332"/>
      <c r="PCR78" s="332"/>
      <c r="PCS78" s="331"/>
      <c r="PCT78" s="332"/>
      <c r="PCU78" s="332"/>
      <c r="PCV78" s="332"/>
      <c r="PCW78" s="332"/>
      <c r="PCX78" s="332"/>
      <c r="PCY78" s="332"/>
      <c r="PCZ78" s="332"/>
      <c r="PDA78" s="332"/>
      <c r="PDB78" s="332"/>
      <c r="PDC78" s="332"/>
      <c r="PDD78" s="332"/>
      <c r="PDE78" s="332"/>
      <c r="PDF78" s="332"/>
      <c r="PDG78" s="332"/>
      <c r="PDH78" s="332"/>
      <c r="PDI78" s="331"/>
      <c r="PDJ78" s="332"/>
      <c r="PDK78" s="332"/>
      <c r="PDL78" s="332"/>
      <c r="PDM78" s="332"/>
      <c r="PDN78" s="332"/>
      <c r="PDO78" s="332"/>
      <c r="PDP78" s="332"/>
      <c r="PDQ78" s="332"/>
      <c r="PDR78" s="332"/>
      <c r="PDS78" s="332"/>
      <c r="PDT78" s="332"/>
      <c r="PDU78" s="332"/>
      <c r="PDV78" s="332"/>
      <c r="PDW78" s="332"/>
      <c r="PDX78" s="332"/>
      <c r="PDY78" s="331"/>
      <c r="PDZ78" s="332"/>
      <c r="PEA78" s="332"/>
      <c r="PEB78" s="332"/>
      <c r="PEC78" s="332"/>
      <c r="PED78" s="332"/>
      <c r="PEE78" s="332"/>
      <c r="PEF78" s="332"/>
      <c r="PEG78" s="332"/>
      <c r="PEH78" s="332"/>
      <c r="PEI78" s="332"/>
      <c r="PEJ78" s="332"/>
      <c r="PEK78" s="332"/>
      <c r="PEL78" s="332"/>
      <c r="PEM78" s="332"/>
      <c r="PEN78" s="332"/>
      <c r="PEO78" s="331"/>
      <c r="PEP78" s="332"/>
      <c r="PEQ78" s="332"/>
      <c r="PER78" s="332"/>
      <c r="PES78" s="332"/>
      <c r="PET78" s="332"/>
      <c r="PEU78" s="332"/>
      <c r="PEV78" s="332"/>
      <c r="PEW78" s="332"/>
      <c r="PEX78" s="332"/>
      <c r="PEY78" s="332"/>
      <c r="PEZ78" s="332"/>
      <c r="PFA78" s="332"/>
      <c r="PFB78" s="332"/>
      <c r="PFC78" s="332"/>
      <c r="PFD78" s="332"/>
      <c r="PFE78" s="331"/>
      <c r="PFF78" s="332"/>
      <c r="PFG78" s="332"/>
      <c r="PFH78" s="332"/>
      <c r="PFI78" s="332"/>
      <c r="PFJ78" s="332"/>
      <c r="PFK78" s="332"/>
      <c r="PFL78" s="332"/>
      <c r="PFM78" s="332"/>
      <c r="PFN78" s="332"/>
      <c r="PFO78" s="332"/>
      <c r="PFP78" s="332"/>
      <c r="PFQ78" s="332"/>
      <c r="PFR78" s="332"/>
      <c r="PFS78" s="332"/>
      <c r="PFT78" s="332"/>
      <c r="PFU78" s="331"/>
      <c r="PFV78" s="332"/>
      <c r="PFW78" s="332"/>
      <c r="PFX78" s="332"/>
      <c r="PFY78" s="332"/>
      <c r="PFZ78" s="332"/>
      <c r="PGA78" s="332"/>
      <c r="PGB78" s="332"/>
      <c r="PGC78" s="332"/>
      <c r="PGD78" s="332"/>
      <c r="PGE78" s="332"/>
      <c r="PGF78" s="332"/>
      <c r="PGG78" s="332"/>
      <c r="PGH78" s="332"/>
      <c r="PGI78" s="332"/>
      <c r="PGJ78" s="332"/>
      <c r="PGK78" s="331"/>
      <c r="PGL78" s="332"/>
      <c r="PGM78" s="332"/>
      <c r="PGN78" s="332"/>
      <c r="PGO78" s="332"/>
      <c r="PGP78" s="332"/>
      <c r="PGQ78" s="332"/>
      <c r="PGR78" s="332"/>
      <c r="PGS78" s="332"/>
      <c r="PGT78" s="332"/>
      <c r="PGU78" s="332"/>
      <c r="PGV78" s="332"/>
      <c r="PGW78" s="332"/>
      <c r="PGX78" s="332"/>
      <c r="PGY78" s="332"/>
      <c r="PGZ78" s="332"/>
      <c r="PHA78" s="331"/>
      <c r="PHB78" s="332"/>
      <c r="PHC78" s="332"/>
      <c r="PHD78" s="332"/>
      <c r="PHE78" s="332"/>
      <c r="PHF78" s="332"/>
      <c r="PHG78" s="332"/>
      <c r="PHH78" s="332"/>
      <c r="PHI78" s="332"/>
      <c r="PHJ78" s="332"/>
      <c r="PHK78" s="332"/>
      <c r="PHL78" s="332"/>
      <c r="PHM78" s="332"/>
      <c r="PHN78" s="332"/>
      <c r="PHO78" s="332"/>
      <c r="PHP78" s="332"/>
      <c r="PHQ78" s="331"/>
      <c r="PHR78" s="332"/>
      <c r="PHS78" s="332"/>
      <c r="PHT78" s="332"/>
      <c r="PHU78" s="332"/>
      <c r="PHV78" s="332"/>
      <c r="PHW78" s="332"/>
      <c r="PHX78" s="332"/>
      <c r="PHY78" s="332"/>
      <c r="PHZ78" s="332"/>
      <c r="PIA78" s="332"/>
      <c r="PIB78" s="332"/>
      <c r="PIC78" s="332"/>
      <c r="PID78" s="332"/>
      <c r="PIE78" s="332"/>
      <c r="PIF78" s="332"/>
      <c r="PIG78" s="331"/>
      <c r="PIH78" s="332"/>
      <c r="PII78" s="332"/>
      <c r="PIJ78" s="332"/>
      <c r="PIK78" s="332"/>
      <c r="PIL78" s="332"/>
      <c r="PIM78" s="332"/>
      <c r="PIN78" s="332"/>
      <c r="PIO78" s="332"/>
      <c r="PIP78" s="332"/>
      <c r="PIQ78" s="332"/>
      <c r="PIR78" s="332"/>
      <c r="PIS78" s="332"/>
      <c r="PIT78" s="332"/>
      <c r="PIU78" s="332"/>
      <c r="PIV78" s="332"/>
      <c r="PIW78" s="331"/>
      <c r="PIX78" s="332"/>
      <c r="PIY78" s="332"/>
      <c r="PIZ78" s="332"/>
      <c r="PJA78" s="332"/>
      <c r="PJB78" s="332"/>
      <c r="PJC78" s="332"/>
      <c r="PJD78" s="332"/>
      <c r="PJE78" s="332"/>
      <c r="PJF78" s="332"/>
      <c r="PJG78" s="332"/>
      <c r="PJH78" s="332"/>
      <c r="PJI78" s="332"/>
      <c r="PJJ78" s="332"/>
      <c r="PJK78" s="332"/>
      <c r="PJL78" s="332"/>
      <c r="PJM78" s="331"/>
      <c r="PJN78" s="332"/>
      <c r="PJO78" s="332"/>
      <c r="PJP78" s="332"/>
      <c r="PJQ78" s="332"/>
      <c r="PJR78" s="332"/>
      <c r="PJS78" s="332"/>
      <c r="PJT78" s="332"/>
      <c r="PJU78" s="332"/>
      <c r="PJV78" s="332"/>
      <c r="PJW78" s="332"/>
      <c r="PJX78" s="332"/>
      <c r="PJY78" s="332"/>
      <c r="PJZ78" s="332"/>
      <c r="PKA78" s="332"/>
      <c r="PKB78" s="332"/>
      <c r="PKC78" s="331"/>
      <c r="PKD78" s="332"/>
      <c r="PKE78" s="332"/>
      <c r="PKF78" s="332"/>
      <c r="PKG78" s="332"/>
      <c r="PKH78" s="332"/>
      <c r="PKI78" s="332"/>
      <c r="PKJ78" s="332"/>
      <c r="PKK78" s="332"/>
      <c r="PKL78" s="332"/>
      <c r="PKM78" s="332"/>
      <c r="PKN78" s="332"/>
      <c r="PKO78" s="332"/>
      <c r="PKP78" s="332"/>
      <c r="PKQ78" s="332"/>
      <c r="PKR78" s="332"/>
      <c r="PKS78" s="331"/>
      <c r="PKT78" s="332"/>
      <c r="PKU78" s="332"/>
      <c r="PKV78" s="332"/>
      <c r="PKW78" s="332"/>
      <c r="PKX78" s="332"/>
      <c r="PKY78" s="332"/>
      <c r="PKZ78" s="332"/>
      <c r="PLA78" s="332"/>
      <c r="PLB78" s="332"/>
      <c r="PLC78" s="332"/>
      <c r="PLD78" s="332"/>
      <c r="PLE78" s="332"/>
      <c r="PLF78" s="332"/>
      <c r="PLG78" s="332"/>
      <c r="PLH78" s="332"/>
      <c r="PLI78" s="331"/>
      <c r="PLJ78" s="332"/>
      <c r="PLK78" s="332"/>
      <c r="PLL78" s="332"/>
      <c r="PLM78" s="332"/>
      <c r="PLN78" s="332"/>
      <c r="PLO78" s="332"/>
      <c r="PLP78" s="332"/>
      <c r="PLQ78" s="332"/>
      <c r="PLR78" s="332"/>
      <c r="PLS78" s="332"/>
      <c r="PLT78" s="332"/>
      <c r="PLU78" s="332"/>
      <c r="PLV78" s="332"/>
      <c r="PLW78" s="332"/>
      <c r="PLX78" s="332"/>
      <c r="PLY78" s="331"/>
      <c r="PLZ78" s="332"/>
      <c r="PMA78" s="332"/>
      <c r="PMB78" s="332"/>
      <c r="PMC78" s="332"/>
      <c r="PMD78" s="332"/>
      <c r="PME78" s="332"/>
      <c r="PMF78" s="332"/>
      <c r="PMG78" s="332"/>
      <c r="PMH78" s="332"/>
      <c r="PMI78" s="332"/>
      <c r="PMJ78" s="332"/>
      <c r="PMK78" s="332"/>
      <c r="PML78" s="332"/>
      <c r="PMM78" s="332"/>
      <c r="PMN78" s="332"/>
      <c r="PMO78" s="331"/>
      <c r="PMP78" s="332"/>
      <c r="PMQ78" s="332"/>
      <c r="PMR78" s="332"/>
      <c r="PMS78" s="332"/>
      <c r="PMT78" s="332"/>
      <c r="PMU78" s="332"/>
      <c r="PMV78" s="332"/>
      <c r="PMW78" s="332"/>
      <c r="PMX78" s="332"/>
      <c r="PMY78" s="332"/>
      <c r="PMZ78" s="332"/>
      <c r="PNA78" s="332"/>
      <c r="PNB78" s="332"/>
      <c r="PNC78" s="332"/>
      <c r="PND78" s="332"/>
      <c r="PNE78" s="331"/>
      <c r="PNF78" s="332"/>
      <c r="PNG78" s="332"/>
      <c r="PNH78" s="332"/>
      <c r="PNI78" s="332"/>
      <c r="PNJ78" s="332"/>
      <c r="PNK78" s="332"/>
      <c r="PNL78" s="332"/>
      <c r="PNM78" s="332"/>
      <c r="PNN78" s="332"/>
      <c r="PNO78" s="332"/>
      <c r="PNP78" s="332"/>
      <c r="PNQ78" s="332"/>
      <c r="PNR78" s="332"/>
      <c r="PNS78" s="332"/>
      <c r="PNT78" s="332"/>
      <c r="PNU78" s="331"/>
      <c r="PNV78" s="332"/>
      <c r="PNW78" s="332"/>
      <c r="PNX78" s="332"/>
      <c r="PNY78" s="332"/>
      <c r="PNZ78" s="332"/>
      <c r="POA78" s="332"/>
      <c r="POB78" s="332"/>
      <c r="POC78" s="332"/>
      <c r="POD78" s="332"/>
      <c r="POE78" s="332"/>
      <c r="POF78" s="332"/>
      <c r="POG78" s="332"/>
      <c r="POH78" s="332"/>
      <c r="POI78" s="332"/>
      <c r="POJ78" s="332"/>
      <c r="POK78" s="331"/>
      <c r="POL78" s="332"/>
      <c r="POM78" s="332"/>
      <c r="PON78" s="332"/>
      <c r="POO78" s="332"/>
      <c r="POP78" s="332"/>
      <c r="POQ78" s="332"/>
      <c r="POR78" s="332"/>
      <c r="POS78" s="332"/>
      <c r="POT78" s="332"/>
      <c r="POU78" s="332"/>
      <c r="POV78" s="332"/>
      <c r="POW78" s="332"/>
      <c r="POX78" s="332"/>
      <c r="POY78" s="332"/>
      <c r="POZ78" s="332"/>
      <c r="PPA78" s="331"/>
      <c r="PPB78" s="332"/>
      <c r="PPC78" s="332"/>
      <c r="PPD78" s="332"/>
      <c r="PPE78" s="332"/>
      <c r="PPF78" s="332"/>
      <c r="PPG78" s="332"/>
      <c r="PPH78" s="332"/>
      <c r="PPI78" s="332"/>
      <c r="PPJ78" s="332"/>
      <c r="PPK78" s="332"/>
      <c r="PPL78" s="332"/>
      <c r="PPM78" s="332"/>
      <c r="PPN78" s="332"/>
      <c r="PPO78" s="332"/>
      <c r="PPP78" s="332"/>
      <c r="PPQ78" s="331"/>
      <c r="PPR78" s="332"/>
      <c r="PPS78" s="332"/>
      <c r="PPT78" s="332"/>
      <c r="PPU78" s="332"/>
      <c r="PPV78" s="332"/>
      <c r="PPW78" s="332"/>
      <c r="PPX78" s="332"/>
      <c r="PPY78" s="332"/>
      <c r="PPZ78" s="332"/>
      <c r="PQA78" s="332"/>
      <c r="PQB78" s="332"/>
      <c r="PQC78" s="332"/>
      <c r="PQD78" s="332"/>
      <c r="PQE78" s="332"/>
      <c r="PQF78" s="332"/>
      <c r="PQG78" s="331"/>
      <c r="PQH78" s="332"/>
      <c r="PQI78" s="332"/>
      <c r="PQJ78" s="332"/>
      <c r="PQK78" s="332"/>
      <c r="PQL78" s="332"/>
      <c r="PQM78" s="332"/>
      <c r="PQN78" s="332"/>
      <c r="PQO78" s="332"/>
      <c r="PQP78" s="332"/>
      <c r="PQQ78" s="332"/>
      <c r="PQR78" s="332"/>
      <c r="PQS78" s="332"/>
      <c r="PQT78" s="332"/>
      <c r="PQU78" s="332"/>
      <c r="PQV78" s="332"/>
      <c r="PQW78" s="331"/>
      <c r="PQX78" s="332"/>
      <c r="PQY78" s="332"/>
      <c r="PQZ78" s="332"/>
      <c r="PRA78" s="332"/>
      <c r="PRB78" s="332"/>
      <c r="PRC78" s="332"/>
      <c r="PRD78" s="332"/>
      <c r="PRE78" s="332"/>
      <c r="PRF78" s="332"/>
      <c r="PRG78" s="332"/>
      <c r="PRH78" s="332"/>
      <c r="PRI78" s="332"/>
      <c r="PRJ78" s="332"/>
      <c r="PRK78" s="332"/>
      <c r="PRL78" s="332"/>
      <c r="PRM78" s="331"/>
      <c r="PRN78" s="332"/>
      <c r="PRO78" s="332"/>
      <c r="PRP78" s="332"/>
      <c r="PRQ78" s="332"/>
      <c r="PRR78" s="332"/>
      <c r="PRS78" s="332"/>
      <c r="PRT78" s="332"/>
      <c r="PRU78" s="332"/>
      <c r="PRV78" s="332"/>
      <c r="PRW78" s="332"/>
      <c r="PRX78" s="332"/>
      <c r="PRY78" s="332"/>
      <c r="PRZ78" s="332"/>
      <c r="PSA78" s="332"/>
      <c r="PSB78" s="332"/>
      <c r="PSC78" s="331"/>
      <c r="PSD78" s="332"/>
      <c r="PSE78" s="332"/>
      <c r="PSF78" s="332"/>
      <c r="PSG78" s="332"/>
      <c r="PSH78" s="332"/>
      <c r="PSI78" s="332"/>
      <c r="PSJ78" s="332"/>
      <c r="PSK78" s="332"/>
      <c r="PSL78" s="332"/>
      <c r="PSM78" s="332"/>
      <c r="PSN78" s="332"/>
      <c r="PSO78" s="332"/>
      <c r="PSP78" s="332"/>
      <c r="PSQ78" s="332"/>
      <c r="PSR78" s="332"/>
      <c r="PSS78" s="331"/>
      <c r="PST78" s="332"/>
      <c r="PSU78" s="332"/>
      <c r="PSV78" s="332"/>
      <c r="PSW78" s="332"/>
      <c r="PSX78" s="332"/>
      <c r="PSY78" s="332"/>
      <c r="PSZ78" s="332"/>
      <c r="PTA78" s="332"/>
      <c r="PTB78" s="332"/>
      <c r="PTC78" s="332"/>
      <c r="PTD78" s="332"/>
      <c r="PTE78" s="332"/>
      <c r="PTF78" s="332"/>
      <c r="PTG78" s="332"/>
      <c r="PTH78" s="332"/>
      <c r="PTI78" s="331"/>
      <c r="PTJ78" s="332"/>
      <c r="PTK78" s="332"/>
      <c r="PTL78" s="332"/>
      <c r="PTM78" s="332"/>
      <c r="PTN78" s="332"/>
      <c r="PTO78" s="332"/>
      <c r="PTP78" s="332"/>
      <c r="PTQ78" s="332"/>
      <c r="PTR78" s="332"/>
      <c r="PTS78" s="332"/>
      <c r="PTT78" s="332"/>
      <c r="PTU78" s="332"/>
      <c r="PTV78" s="332"/>
      <c r="PTW78" s="332"/>
      <c r="PTX78" s="332"/>
      <c r="PTY78" s="331"/>
      <c r="PTZ78" s="332"/>
      <c r="PUA78" s="332"/>
      <c r="PUB78" s="332"/>
      <c r="PUC78" s="332"/>
      <c r="PUD78" s="332"/>
      <c r="PUE78" s="332"/>
      <c r="PUF78" s="332"/>
      <c r="PUG78" s="332"/>
      <c r="PUH78" s="332"/>
      <c r="PUI78" s="332"/>
      <c r="PUJ78" s="332"/>
      <c r="PUK78" s="332"/>
      <c r="PUL78" s="332"/>
      <c r="PUM78" s="332"/>
      <c r="PUN78" s="332"/>
      <c r="PUO78" s="331"/>
      <c r="PUP78" s="332"/>
      <c r="PUQ78" s="332"/>
      <c r="PUR78" s="332"/>
      <c r="PUS78" s="332"/>
      <c r="PUT78" s="332"/>
      <c r="PUU78" s="332"/>
      <c r="PUV78" s="332"/>
      <c r="PUW78" s="332"/>
      <c r="PUX78" s="332"/>
      <c r="PUY78" s="332"/>
      <c r="PUZ78" s="332"/>
      <c r="PVA78" s="332"/>
      <c r="PVB78" s="332"/>
      <c r="PVC78" s="332"/>
      <c r="PVD78" s="332"/>
      <c r="PVE78" s="331"/>
      <c r="PVF78" s="332"/>
      <c r="PVG78" s="332"/>
      <c r="PVH78" s="332"/>
      <c r="PVI78" s="332"/>
      <c r="PVJ78" s="332"/>
      <c r="PVK78" s="332"/>
      <c r="PVL78" s="332"/>
      <c r="PVM78" s="332"/>
      <c r="PVN78" s="332"/>
      <c r="PVO78" s="332"/>
      <c r="PVP78" s="332"/>
      <c r="PVQ78" s="332"/>
      <c r="PVR78" s="332"/>
      <c r="PVS78" s="332"/>
      <c r="PVT78" s="332"/>
      <c r="PVU78" s="331"/>
      <c r="PVV78" s="332"/>
      <c r="PVW78" s="332"/>
      <c r="PVX78" s="332"/>
      <c r="PVY78" s="332"/>
      <c r="PVZ78" s="332"/>
      <c r="PWA78" s="332"/>
      <c r="PWB78" s="332"/>
      <c r="PWC78" s="332"/>
      <c r="PWD78" s="332"/>
      <c r="PWE78" s="332"/>
      <c r="PWF78" s="332"/>
      <c r="PWG78" s="332"/>
      <c r="PWH78" s="332"/>
      <c r="PWI78" s="332"/>
      <c r="PWJ78" s="332"/>
      <c r="PWK78" s="331"/>
      <c r="PWL78" s="332"/>
      <c r="PWM78" s="332"/>
      <c r="PWN78" s="332"/>
      <c r="PWO78" s="332"/>
      <c r="PWP78" s="332"/>
      <c r="PWQ78" s="332"/>
      <c r="PWR78" s="332"/>
      <c r="PWS78" s="332"/>
      <c r="PWT78" s="332"/>
      <c r="PWU78" s="332"/>
      <c r="PWV78" s="332"/>
      <c r="PWW78" s="332"/>
      <c r="PWX78" s="332"/>
      <c r="PWY78" s="332"/>
      <c r="PWZ78" s="332"/>
      <c r="PXA78" s="331"/>
      <c r="PXB78" s="332"/>
      <c r="PXC78" s="332"/>
      <c r="PXD78" s="332"/>
      <c r="PXE78" s="332"/>
      <c r="PXF78" s="332"/>
      <c r="PXG78" s="332"/>
      <c r="PXH78" s="332"/>
      <c r="PXI78" s="332"/>
      <c r="PXJ78" s="332"/>
      <c r="PXK78" s="332"/>
      <c r="PXL78" s="332"/>
      <c r="PXM78" s="332"/>
      <c r="PXN78" s="332"/>
      <c r="PXO78" s="332"/>
      <c r="PXP78" s="332"/>
      <c r="PXQ78" s="331"/>
      <c r="PXR78" s="332"/>
      <c r="PXS78" s="332"/>
      <c r="PXT78" s="332"/>
      <c r="PXU78" s="332"/>
      <c r="PXV78" s="332"/>
      <c r="PXW78" s="332"/>
      <c r="PXX78" s="332"/>
      <c r="PXY78" s="332"/>
      <c r="PXZ78" s="332"/>
      <c r="PYA78" s="332"/>
      <c r="PYB78" s="332"/>
      <c r="PYC78" s="332"/>
      <c r="PYD78" s="332"/>
      <c r="PYE78" s="332"/>
      <c r="PYF78" s="332"/>
      <c r="PYG78" s="331"/>
      <c r="PYH78" s="332"/>
      <c r="PYI78" s="332"/>
      <c r="PYJ78" s="332"/>
      <c r="PYK78" s="332"/>
      <c r="PYL78" s="332"/>
      <c r="PYM78" s="332"/>
      <c r="PYN78" s="332"/>
      <c r="PYO78" s="332"/>
      <c r="PYP78" s="332"/>
      <c r="PYQ78" s="332"/>
      <c r="PYR78" s="332"/>
      <c r="PYS78" s="332"/>
      <c r="PYT78" s="332"/>
      <c r="PYU78" s="332"/>
      <c r="PYV78" s="332"/>
      <c r="PYW78" s="331"/>
      <c r="PYX78" s="332"/>
      <c r="PYY78" s="332"/>
      <c r="PYZ78" s="332"/>
      <c r="PZA78" s="332"/>
      <c r="PZB78" s="332"/>
      <c r="PZC78" s="332"/>
      <c r="PZD78" s="332"/>
      <c r="PZE78" s="332"/>
      <c r="PZF78" s="332"/>
      <c r="PZG78" s="332"/>
      <c r="PZH78" s="332"/>
      <c r="PZI78" s="332"/>
      <c r="PZJ78" s="332"/>
      <c r="PZK78" s="332"/>
      <c r="PZL78" s="332"/>
      <c r="PZM78" s="331"/>
      <c r="PZN78" s="332"/>
      <c r="PZO78" s="332"/>
      <c r="PZP78" s="332"/>
      <c r="PZQ78" s="332"/>
      <c r="PZR78" s="332"/>
      <c r="PZS78" s="332"/>
      <c r="PZT78" s="332"/>
      <c r="PZU78" s="332"/>
      <c r="PZV78" s="332"/>
      <c r="PZW78" s="332"/>
      <c r="PZX78" s="332"/>
      <c r="PZY78" s="332"/>
      <c r="PZZ78" s="332"/>
      <c r="QAA78" s="332"/>
      <c r="QAB78" s="332"/>
      <c r="QAC78" s="331"/>
      <c r="QAD78" s="332"/>
      <c r="QAE78" s="332"/>
      <c r="QAF78" s="332"/>
      <c r="QAG78" s="332"/>
      <c r="QAH78" s="332"/>
      <c r="QAI78" s="332"/>
      <c r="QAJ78" s="332"/>
      <c r="QAK78" s="332"/>
      <c r="QAL78" s="332"/>
      <c r="QAM78" s="332"/>
      <c r="QAN78" s="332"/>
      <c r="QAO78" s="332"/>
      <c r="QAP78" s="332"/>
      <c r="QAQ78" s="332"/>
      <c r="QAR78" s="332"/>
      <c r="QAS78" s="331"/>
      <c r="QAT78" s="332"/>
      <c r="QAU78" s="332"/>
      <c r="QAV78" s="332"/>
      <c r="QAW78" s="332"/>
      <c r="QAX78" s="332"/>
      <c r="QAY78" s="332"/>
      <c r="QAZ78" s="332"/>
      <c r="QBA78" s="332"/>
      <c r="QBB78" s="332"/>
      <c r="QBC78" s="332"/>
      <c r="QBD78" s="332"/>
      <c r="QBE78" s="332"/>
      <c r="QBF78" s="332"/>
      <c r="QBG78" s="332"/>
      <c r="QBH78" s="332"/>
      <c r="QBI78" s="331"/>
      <c r="QBJ78" s="332"/>
      <c r="QBK78" s="332"/>
      <c r="QBL78" s="332"/>
      <c r="QBM78" s="332"/>
      <c r="QBN78" s="332"/>
      <c r="QBO78" s="332"/>
      <c r="QBP78" s="332"/>
      <c r="QBQ78" s="332"/>
      <c r="QBR78" s="332"/>
      <c r="QBS78" s="332"/>
      <c r="QBT78" s="332"/>
      <c r="QBU78" s="332"/>
      <c r="QBV78" s="332"/>
      <c r="QBW78" s="332"/>
      <c r="QBX78" s="332"/>
      <c r="QBY78" s="331"/>
      <c r="QBZ78" s="332"/>
      <c r="QCA78" s="332"/>
      <c r="QCB78" s="332"/>
      <c r="QCC78" s="332"/>
      <c r="QCD78" s="332"/>
      <c r="QCE78" s="332"/>
      <c r="QCF78" s="332"/>
      <c r="QCG78" s="332"/>
      <c r="QCH78" s="332"/>
      <c r="QCI78" s="332"/>
      <c r="QCJ78" s="332"/>
      <c r="QCK78" s="332"/>
      <c r="QCL78" s="332"/>
      <c r="QCM78" s="332"/>
      <c r="QCN78" s="332"/>
      <c r="QCO78" s="331"/>
      <c r="QCP78" s="332"/>
      <c r="QCQ78" s="332"/>
      <c r="QCR78" s="332"/>
      <c r="QCS78" s="332"/>
      <c r="QCT78" s="332"/>
      <c r="QCU78" s="332"/>
      <c r="QCV78" s="332"/>
      <c r="QCW78" s="332"/>
      <c r="QCX78" s="332"/>
      <c r="QCY78" s="332"/>
      <c r="QCZ78" s="332"/>
      <c r="QDA78" s="332"/>
      <c r="QDB78" s="332"/>
      <c r="QDC78" s="332"/>
      <c r="QDD78" s="332"/>
      <c r="QDE78" s="331"/>
      <c r="QDF78" s="332"/>
      <c r="QDG78" s="332"/>
      <c r="QDH78" s="332"/>
      <c r="QDI78" s="332"/>
      <c r="QDJ78" s="332"/>
      <c r="QDK78" s="332"/>
      <c r="QDL78" s="332"/>
      <c r="QDM78" s="332"/>
      <c r="QDN78" s="332"/>
      <c r="QDO78" s="332"/>
      <c r="QDP78" s="332"/>
      <c r="QDQ78" s="332"/>
      <c r="QDR78" s="332"/>
      <c r="QDS78" s="332"/>
      <c r="QDT78" s="332"/>
      <c r="QDU78" s="331"/>
      <c r="QDV78" s="332"/>
      <c r="QDW78" s="332"/>
      <c r="QDX78" s="332"/>
      <c r="QDY78" s="332"/>
      <c r="QDZ78" s="332"/>
      <c r="QEA78" s="332"/>
      <c r="QEB78" s="332"/>
      <c r="QEC78" s="332"/>
      <c r="QED78" s="332"/>
      <c r="QEE78" s="332"/>
      <c r="QEF78" s="332"/>
      <c r="QEG78" s="332"/>
      <c r="QEH78" s="332"/>
      <c r="QEI78" s="332"/>
      <c r="QEJ78" s="332"/>
      <c r="QEK78" s="331"/>
      <c r="QEL78" s="332"/>
      <c r="QEM78" s="332"/>
      <c r="QEN78" s="332"/>
      <c r="QEO78" s="332"/>
      <c r="QEP78" s="332"/>
      <c r="QEQ78" s="332"/>
      <c r="QER78" s="332"/>
      <c r="QES78" s="332"/>
      <c r="QET78" s="332"/>
      <c r="QEU78" s="332"/>
      <c r="QEV78" s="332"/>
      <c r="QEW78" s="332"/>
      <c r="QEX78" s="332"/>
      <c r="QEY78" s="332"/>
      <c r="QEZ78" s="332"/>
      <c r="QFA78" s="331"/>
      <c r="QFB78" s="332"/>
      <c r="QFC78" s="332"/>
      <c r="QFD78" s="332"/>
      <c r="QFE78" s="332"/>
      <c r="QFF78" s="332"/>
      <c r="QFG78" s="332"/>
      <c r="QFH78" s="332"/>
      <c r="QFI78" s="332"/>
      <c r="QFJ78" s="332"/>
      <c r="QFK78" s="332"/>
      <c r="QFL78" s="332"/>
      <c r="QFM78" s="332"/>
      <c r="QFN78" s="332"/>
      <c r="QFO78" s="332"/>
      <c r="QFP78" s="332"/>
      <c r="QFQ78" s="331"/>
      <c r="QFR78" s="332"/>
      <c r="QFS78" s="332"/>
      <c r="QFT78" s="332"/>
      <c r="QFU78" s="332"/>
      <c r="QFV78" s="332"/>
      <c r="QFW78" s="332"/>
      <c r="QFX78" s="332"/>
      <c r="QFY78" s="332"/>
      <c r="QFZ78" s="332"/>
      <c r="QGA78" s="332"/>
      <c r="QGB78" s="332"/>
      <c r="QGC78" s="332"/>
      <c r="QGD78" s="332"/>
      <c r="QGE78" s="332"/>
      <c r="QGF78" s="332"/>
      <c r="QGG78" s="331"/>
      <c r="QGH78" s="332"/>
      <c r="QGI78" s="332"/>
      <c r="QGJ78" s="332"/>
      <c r="QGK78" s="332"/>
      <c r="QGL78" s="332"/>
      <c r="QGM78" s="332"/>
      <c r="QGN78" s="332"/>
      <c r="QGO78" s="332"/>
      <c r="QGP78" s="332"/>
      <c r="QGQ78" s="332"/>
      <c r="QGR78" s="332"/>
      <c r="QGS78" s="332"/>
      <c r="QGT78" s="332"/>
      <c r="QGU78" s="332"/>
      <c r="QGV78" s="332"/>
      <c r="QGW78" s="331"/>
      <c r="QGX78" s="332"/>
      <c r="QGY78" s="332"/>
      <c r="QGZ78" s="332"/>
      <c r="QHA78" s="332"/>
      <c r="QHB78" s="332"/>
      <c r="QHC78" s="332"/>
      <c r="QHD78" s="332"/>
      <c r="QHE78" s="332"/>
      <c r="QHF78" s="332"/>
      <c r="QHG78" s="332"/>
      <c r="QHH78" s="332"/>
      <c r="QHI78" s="332"/>
      <c r="QHJ78" s="332"/>
      <c r="QHK78" s="332"/>
      <c r="QHL78" s="332"/>
      <c r="QHM78" s="331"/>
      <c r="QHN78" s="332"/>
      <c r="QHO78" s="332"/>
      <c r="QHP78" s="332"/>
      <c r="QHQ78" s="332"/>
      <c r="QHR78" s="332"/>
      <c r="QHS78" s="332"/>
      <c r="QHT78" s="332"/>
      <c r="QHU78" s="332"/>
      <c r="QHV78" s="332"/>
      <c r="QHW78" s="332"/>
      <c r="QHX78" s="332"/>
      <c r="QHY78" s="332"/>
      <c r="QHZ78" s="332"/>
      <c r="QIA78" s="332"/>
      <c r="QIB78" s="332"/>
      <c r="QIC78" s="331"/>
      <c r="QID78" s="332"/>
      <c r="QIE78" s="332"/>
      <c r="QIF78" s="332"/>
      <c r="QIG78" s="332"/>
      <c r="QIH78" s="332"/>
      <c r="QII78" s="332"/>
      <c r="QIJ78" s="332"/>
      <c r="QIK78" s="332"/>
      <c r="QIL78" s="332"/>
      <c r="QIM78" s="332"/>
      <c r="QIN78" s="332"/>
      <c r="QIO78" s="332"/>
      <c r="QIP78" s="332"/>
      <c r="QIQ78" s="332"/>
      <c r="QIR78" s="332"/>
      <c r="QIS78" s="331"/>
      <c r="QIT78" s="332"/>
      <c r="QIU78" s="332"/>
      <c r="QIV78" s="332"/>
      <c r="QIW78" s="332"/>
      <c r="QIX78" s="332"/>
      <c r="QIY78" s="332"/>
      <c r="QIZ78" s="332"/>
      <c r="QJA78" s="332"/>
      <c r="QJB78" s="332"/>
      <c r="QJC78" s="332"/>
      <c r="QJD78" s="332"/>
      <c r="QJE78" s="332"/>
      <c r="QJF78" s="332"/>
      <c r="QJG78" s="332"/>
      <c r="QJH78" s="332"/>
      <c r="QJI78" s="331"/>
      <c r="QJJ78" s="332"/>
      <c r="QJK78" s="332"/>
      <c r="QJL78" s="332"/>
      <c r="QJM78" s="332"/>
      <c r="QJN78" s="332"/>
      <c r="QJO78" s="332"/>
      <c r="QJP78" s="332"/>
      <c r="QJQ78" s="332"/>
      <c r="QJR78" s="332"/>
      <c r="QJS78" s="332"/>
      <c r="QJT78" s="332"/>
      <c r="QJU78" s="332"/>
      <c r="QJV78" s="332"/>
      <c r="QJW78" s="332"/>
      <c r="QJX78" s="332"/>
      <c r="QJY78" s="331"/>
      <c r="QJZ78" s="332"/>
      <c r="QKA78" s="332"/>
      <c r="QKB78" s="332"/>
      <c r="QKC78" s="332"/>
      <c r="QKD78" s="332"/>
      <c r="QKE78" s="332"/>
      <c r="QKF78" s="332"/>
      <c r="QKG78" s="332"/>
      <c r="QKH78" s="332"/>
      <c r="QKI78" s="332"/>
      <c r="QKJ78" s="332"/>
      <c r="QKK78" s="332"/>
      <c r="QKL78" s="332"/>
      <c r="QKM78" s="332"/>
      <c r="QKN78" s="332"/>
      <c r="QKO78" s="331"/>
      <c r="QKP78" s="332"/>
      <c r="QKQ78" s="332"/>
      <c r="QKR78" s="332"/>
      <c r="QKS78" s="332"/>
      <c r="QKT78" s="332"/>
      <c r="QKU78" s="332"/>
      <c r="QKV78" s="332"/>
      <c r="QKW78" s="332"/>
      <c r="QKX78" s="332"/>
      <c r="QKY78" s="332"/>
      <c r="QKZ78" s="332"/>
      <c r="QLA78" s="332"/>
      <c r="QLB78" s="332"/>
      <c r="QLC78" s="332"/>
      <c r="QLD78" s="332"/>
      <c r="QLE78" s="331"/>
      <c r="QLF78" s="332"/>
      <c r="QLG78" s="332"/>
      <c r="QLH78" s="332"/>
      <c r="QLI78" s="332"/>
      <c r="QLJ78" s="332"/>
      <c r="QLK78" s="332"/>
      <c r="QLL78" s="332"/>
      <c r="QLM78" s="332"/>
      <c r="QLN78" s="332"/>
      <c r="QLO78" s="332"/>
      <c r="QLP78" s="332"/>
      <c r="QLQ78" s="332"/>
      <c r="QLR78" s="332"/>
      <c r="QLS78" s="332"/>
      <c r="QLT78" s="332"/>
      <c r="QLU78" s="331"/>
      <c r="QLV78" s="332"/>
      <c r="QLW78" s="332"/>
      <c r="QLX78" s="332"/>
      <c r="QLY78" s="332"/>
      <c r="QLZ78" s="332"/>
      <c r="QMA78" s="332"/>
      <c r="QMB78" s="332"/>
      <c r="QMC78" s="332"/>
      <c r="QMD78" s="332"/>
      <c r="QME78" s="332"/>
      <c r="QMF78" s="332"/>
      <c r="QMG78" s="332"/>
      <c r="QMH78" s="332"/>
      <c r="QMI78" s="332"/>
      <c r="QMJ78" s="332"/>
      <c r="QMK78" s="331"/>
      <c r="QML78" s="332"/>
      <c r="QMM78" s="332"/>
      <c r="QMN78" s="332"/>
      <c r="QMO78" s="332"/>
      <c r="QMP78" s="332"/>
      <c r="QMQ78" s="332"/>
      <c r="QMR78" s="332"/>
      <c r="QMS78" s="332"/>
      <c r="QMT78" s="332"/>
      <c r="QMU78" s="332"/>
      <c r="QMV78" s="332"/>
      <c r="QMW78" s="332"/>
      <c r="QMX78" s="332"/>
      <c r="QMY78" s="332"/>
      <c r="QMZ78" s="332"/>
      <c r="QNA78" s="331"/>
      <c r="QNB78" s="332"/>
      <c r="QNC78" s="332"/>
      <c r="QND78" s="332"/>
      <c r="QNE78" s="332"/>
      <c r="QNF78" s="332"/>
      <c r="QNG78" s="332"/>
      <c r="QNH78" s="332"/>
      <c r="QNI78" s="332"/>
      <c r="QNJ78" s="332"/>
      <c r="QNK78" s="332"/>
      <c r="QNL78" s="332"/>
      <c r="QNM78" s="332"/>
      <c r="QNN78" s="332"/>
      <c r="QNO78" s="332"/>
      <c r="QNP78" s="332"/>
      <c r="QNQ78" s="331"/>
      <c r="QNR78" s="332"/>
      <c r="QNS78" s="332"/>
      <c r="QNT78" s="332"/>
      <c r="QNU78" s="332"/>
      <c r="QNV78" s="332"/>
      <c r="QNW78" s="332"/>
      <c r="QNX78" s="332"/>
      <c r="QNY78" s="332"/>
      <c r="QNZ78" s="332"/>
      <c r="QOA78" s="332"/>
      <c r="QOB78" s="332"/>
      <c r="QOC78" s="332"/>
      <c r="QOD78" s="332"/>
      <c r="QOE78" s="332"/>
      <c r="QOF78" s="332"/>
      <c r="QOG78" s="331"/>
      <c r="QOH78" s="332"/>
      <c r="QOI78" s="332"/>
      <c r="QOJ78" s="332"/>
      <c r="QOK78" s="332"/>
      <c r="QOL78" s="332"/>
      <c r="QOM78" s="332"/>
      <c r="QON78" s="332"/>
      <c r="QOO78" s="332"/>
      <c r="QOP78" s="332"/>
      <c r="QOQ78" s="332"/>
      <c r="QOR78" s="332"/>
      <c r="QOS78" s="332"/>
      <c r="QOT78" s="332"/>
      <c r="QOU78" s="332"/>
      <c r="QOV78" s="332"/>
      <c r="QOW78" s="331"/>
      <c r="QOX78" s="332"/>
      <c r="QOY78" s="332"/>
      <c r="QOZ78" s="332"/>
      <c r="QPA78" s="332"/>
      <c r="QPB78" s="332"/>
      <c r="QPC78" s="332"/>
      <c r="QPD78" s="332"/>
      <c r="QPE78" s="332"/>
      <c r="QPF78" s="332"/>
      <c r="QPG78" s="332"/>
      <c r="QPH78" s="332"/>
      <c r="QPI78" s="332"/>
      <c r="QPJ78" s="332"/>
      <c r="QPK78" s="332"/>
      <c r="QPL78" s="332"/>
      <c r="QPM78" s="331"/>
      <c r="QPN78" s="332"/>
      <c r="QPO78" s="332"/>
      <c r="QPP78" s="332"/>
      <c r="QPQ78" s="332"/>
      <c r="QPR78" s="332"/>
      <c r="QPS78" s="332"/>
      <c r="QPT78" s="332"/>
      <c r="QPU78" s="332"/>
      <c r="QPV78" s="332"/>
      <c r="QPW78" s="332"/>
      <c r="QPX78" s="332"/>
      <c r="QPY78" s="332"/>
      <c r="QPZ78" s="332"/>
      <c r="QQA78" s="332"/>
      <c r="QQB78" s="332"/>
      <c r="QQC78" s="331"/>
      <c r="QQD78" s="332"/>
      <c r="QQE78" s="332"/>
      <c r="QQF78" s="332"/>
      <c r="QQG78" s="332"/>
      <c r="QQH78" s="332"/>
      <c r="QQI78" s="332"/>
      <c r="QQJ78" s="332"/>
      <c r="QQK78" s="332"/>
      <c r="QQL78" s="332"/>
      <c r="QQM78" s="332"/>
      <c r="QQN78" s="332"/>
      <c r="QQO78" s="332"/>
      <c r="QQP78" s="332"/>
      <c r="QQQ78" s="332"/>
      <c r="QQR78" s="332"/>
      <c r="QQS78" s="331"/>
      <c r="QQT78" s="332"/>
      <c r="QQU78" s="332"/>
      <c r="QQV78" s="332"/>
      <c r="QQW78" s="332"/>
      <c r="QQX78" s="332"/>
      <c r="QQY78" s="332"/>
      <c r="QQZ78" s="332"/>
      <c r="QRA78" s="332"/>
      <c r="QRB78" s="332"/>
      <c r="QRC78" s="332"/>
      <c r="QRD78" s="332"/>
      <c r="QRE78" s="332"/>
      <c r="QRF78" s="332"/>
      <c r="QRG78" s="332"/>
      <c r="QRH78" s="332"/>
      <c r="QRI78" s="331"/>
      <c r="QRJ78" s="332"/>
      <c r="QRK78" s="332"/>
      <c r="QRL78" s="332"/>
      <c r="QRM78" s="332"/>
      <c r="QRN78" s="332"/>
      <c r="QRO78" s="332"/>
      <c r="QRP78" s="332"/>
      <c r="QRQ78" s="332"/>
      <c r="QRR78" s="332"/>
      <c r="QRS78" s="332"/>
      <c r="QRT78" s="332"/>
      <c r="QRU78" s="332"/>
      <c r="QRV78" s="332"/>
      <c r="QRW78" s="332"/>
      <c r="QRX78" s="332"/>
      <c r="QRY78" s="331"/>
      <c r="QRZ78" s="332"/>
      <c r="QSA78" s="332"/>
      <c r="QSB78" s="332"/>
      <c r="QSC78" s="332"/>
      <c r="QSD78" s="332"/>
      <c r="QSE78" s="332"/>
      <c r="QSF78" s="332"/>
      <c r="QSG78" s="332"/>
      <c r="QSH78" s="332"/>
      <c r="QSI78" s="332"/>
      <c r="QSJ78" s="332"/>
      <c r="QSK78" s="332"/>
      <c r="QSL78" s="332"/>
      <c r="QSM78" s="332"/>
      <c r="QSN78" s="332"/>
      <c r="QSO78" s="331"/>
      <c r="QSP78" s="332"/>
      <c r="QSQ78" s="332"/>
      <c r="QSR78" s="332"/>
      <c r="QSS78" s="332"/>
      <c r="QST78" s="332"/>
      <c r="QSU78" s="332"/>
      <c r="QSV78" s="332"/>
      <c r="QSW78" s="332"/>
      <c r="QSX78" s="332"/>
      <c r="QSY78" s="332"/>
      <c r="QSZ78" s="332"/>
      <c r="QTA78" s="332"/>
      <c r="QTB78" s="332"/>
      <c r="QTC78" s="332"/>
      <c r="QTD78" s="332"/>
      <c r="QTE78" s="331"/>
      <c r="QTF78" s="332"/>
      <c r="QTG78" s="332"/>
      <c r="QTH78" s="332"/>
      <c r="QTI78" s="332"/>
      <c r="QTJ78" s="332"/>
      <c r="QTK78" s="332"/>
      <c r="QTL78" s="332"/>
      <c r="QTM78" s="332"/>
      <c r="QTN78" s="332"/>
      <c r="QTO78" s="332"/>
      <c r="QTP78" s="332"/>
      <c r="QTQ78" s="332"/>
      <c r="QTR78" s="332"/>
      <c r="QTS78" s="332"/>
      <c r="QTT78" s="332"/>
      <c r="QTU78" s="331"/>
      <c r="QTV78" s="332"/>
      <c r="QTW78" s="332"/>
      <c r="QTX78" s="332"/>
      <c r="QTY78" s="332"/>
      <c r="QTZ78" s="332"/>
      <c r="QUA78" s="332"/>
      <c r="QUB78" s="332"/>
      <c r="QUC78" s="332"/>
      <c r="QUD78" s="332"/>
      <c r="QUE78" s="332"/>
      <c r="QUF78" s="332"/>
      <c r="QUG78" s="332"/>
      <c r="QUH78" s="332"/>
      <c r="QUI78" s="332"/>
      <c r="QUJ78" s="332"/>
      <c r="QUK78" s="331"/>
      <c r="QUL78" s="332"/>
      <c r="QUM78" s="332"/>
      <c r="QUN78" s="332"/>
      <c r="QUO78" s="332"/>
      <c r="QUP78" s="332"/>
      <c r="QUQ78" s="332"/>
      <c r="QUR78" s="332"/>
      <c r="QUS78" s="332"/>
      <c r="QUT78" s="332"/>
      <c r="QUU78" s="332"/>
      <c r="QUV78" s="332"/>
      <c r="QUW78" s="332"/>
      <c r="QUX78" s="332"/>
      <c r="QUY78" s="332"/>
      <c r="QUZ78" s="332"/>
      <c r="QVA78" s="331"/>
      <c r="QVB78" s="332"/>
      <c r="QVC78" s="332"/>
      <c r="QVD78" s="332"/>
      <c r="QVE78" s="332"/>
      <c r="QVF78" s="332"/>
      <c r="QVG78" s="332"/>
      <c r="QVH78" s="332"/>
      <c r="QVI78" s="332"/>
      <c r="QVJ78" s="332"/>
      <c r="QVK78" s="332"/>
      <c r="QVL78" s="332"/>
      <c r="QVM78" s="332"/>
      <c r="QVN78" s="332"/>
      <c r="QVO78" s="332"/>
      <c r="QVP78" s="332"/>
      <c r="QVQ78" s="331"/>
      <c r="QVR78" s="332"/>
      <c r="QVS78" s="332"/>
      <c r="QVT78" s="332"/>
      <c r="QVU78" s="332"/>
      <c r="QVV78" s="332"/>
      <c r="QVW78" s="332"/>
      <c r="QVX78" s="332"/>
      <c r="QVY78" s="332"/>
      <c r="QVZ78" s="332"/>
      <c r="QWA78" s="332"/>
      <c r="QWB78" s="332"/>
      <c r="QWC78" s="332"/>
      <c r="QWD78" s="332"/>
      <c r="QWE78" s="332"/>
      <c r="QWF78" s="332"/>
      <c r="QWG78" s="331"/>
      <c r="QWH78" s="332"/>
      <c r="QWI78" s="332"/>
      <c r="QWJ78" s="332"/>
      <c r="QWK78" s="332"/>
      <c r="QWL78" s="332"/>
      <c r="QWM78" s="332"/>
      <c r="QWN78" s="332"/>
      <c r="QWO78" s="332"/>
      <c r="QWP78" s="332"/>
      <c r="QWQ78" s="332"/>
      <c r="QWR78" s="332"/>
      <c r="QWS78" s="332"/>
      <c r="QWT78" s="332"/>
      <c r="QWU78" s="332"/>
      <c r="QWV78" s="332"/>
      <c r="QWW78" s="331"/>
      <c r="QWX78" s="332"/>
      <c r="QWY78" s="332"/>
      <c r="QWZ78" s="332"/>
      <c r="QXA78" s="332"/>
      <c r="QXB78" s="332"/>
      <c r="QXC78" s="332"/>
      <c r="QXD78" s="332"/>
      <c r="QXE78" s="332"/>
      <c r="QXF78" s="332"/>
      <c r="QXG78" s="332"/>
      <c r="QXH78" s="332"/>
      <c r="QXI78" s="332"/>
      <c r="QXJ78" s="332"/>
      <c r="QXK78" s="332"/>
      <c r="QXL78" s="332"/>
      <c r="QXM78" s="331"/>
      <c r="QXN78" s="332"/>
      <c r="QXO78" s="332"/>
      <c r="QXP78" s="332"/>
      <c r="QXQ78" s="332"/>
      <c r="QXR78" s="332"/>
      <c r="QXS78" s="332"/>
      <c r="QXT78" s="332"/>
      <c r="QXU78" s="332"/>
      <c r="QXV78" s="332"/>
      <c r="QXW78" s="332"/>
      <c r="QXX78" s="332"/>
      <c r="QXY78" s="332"/>
      <c r="QXZ78" s="332"/>
      <c r="QYA78" s="332"/>
      <c r="QYB78" s="332"/>
      <c r="QYC78" s="331"/>
      <c r="QYD78" s="332"/>
      <c r="QYE78" s="332"/>
      <c r="QYF78" s="332"/>
      <c r="QYG78" s="332"/>
      <c r="QYH78" s="332"/>
      <c r="QYI78" s="332"/>
      <c r="QYJ78" s="332"/>
      <c r="QYK78" s="332"/>
      <c r="QYL78" s="332"/>
      <c r="QYM78" s="332"/>
      <c r="QYN78" s="332"/>
      <c r="QYO78" s="332"/>
      <c r="QYP78" s="332"/>
      <c r="QYQ78" s="332"/>
      <c r="QYR78" s="332"/>
      <c r="QYS78" s="331"/>
      <c r="QYT78" s="332"/>
      <c r="QYU78" s="332"/>
      <c r="QYV78" s="332"/>
      <c r="QYW78" s="332"/>
      <c r="QYX78" s="332"/>
      <c r="QYY78" s="332"/>
      <c r="QYZ78" s="332"/>
      <c r="QZA78" s="332"/>
      <c r="QZB78" s="332"/>
      <c r="QZC78" s="332"/>
      <c r="QZD78" s="332"/>
      <c r="QZE78" s="332"/>
      <c r="QZF78" s="332"/>
      <c r="QZG78" s="332"/>
      <c r="QZH78" s="332"/>
      <c r="QZI78" s="331"/>
      <c r="QZJ78" s="332"/>
      <c r="QZK78" s="332"/>
      <c r="QZL78" s="332"/>
      <c r="QZM78" s="332"/>
      <c r="QZN78" s="332"/>
      <c r="QZO78" s="332"/>
      <c r="QZP78" s="332"/>
      <c r="QZQ78" s="332"/>
      <c r="QZR78" s="332"/>
      <c r="QZS78" s="332"/>
      <c r="QZT78" s="332"/>
      <c r="QZU78" s="332"/>
      <c r="QZV78" s="332"/>
      <c r="QZW78" s="332"/>
      <c r="QZX78" s="332"/>
      <c r="QZY78" s="331"/>
      <c r="QZZ78" s="332"/>
      <c r="RAA78" s="332"/>
      <c r="RAB78" s="332"/>
      <c r="RAC78" s="332"/>
      <c r="RAD78" s="332"/>
      <c r="RAE78" s="332"/>
      <c r="RAF78" s="332"/>
      <c r="RAG78" s="332"/>
      <c r="RAH78" s="332"/>
      <c r="RAI78" s="332"/>
      <c r="RAJ78" s="332"/>
      <c r="RAK78" s="332"/>
      <c r="RAL78" s="332"/>
      <c r="RAM78" s="332"/>
      <c r="RAN78" s="332"/>
      <c r="RAO78" s="331"/>
      <c r="RAP78" s="332"/>
      <c r="RAQ78" s="332"/>
      <c r="RAR78" s="332"/>
      <c r="RAS78" s="332"/>
      <c r="RAT78" s="332"/>
      <c r="RAU78" s="332"/>
      <c r="RAV78" s="332"/>
      <c r="RAW78" s="332"/>
      <c r="RAX78" s="332"/>
      <c r="RAY78" s="332"/>
      <c r="RAZ78" s="332"/>
      <c r="RBA78" s="332"/>
      <c r="RBB78" s="332"/>
      <c r="RBC78" s="332"/>
      <c r="RBD78" s="332"/>
      <c r="RBE78" s="331"/>
      <c r="RBF78" s="332"/>
      <c r="RBG78" s="332"/>
      <c r="RBH78" s="332"/>
      <c r="RBI78" s="332"/>
      <c r="RBJ78" s="332"/>
      <c r="RBK78" s="332"/>
      <c r="RBL78" s="332"/>
      <c r="RBM78" s="332"/>
      <c r="RBN78" s="332"/>
      <c r="RBO78" s="332"/>
      <c r="RBP78" s="332"/>
      <c r="RBQ78" s="332"/>
      <c r="RBR78" s="332"/>
      <c r="RBS78" s="332"/>
      <c r="RBT78" s="332"/>
      <c r="RBU78" s="331"/>
      <c r="RBV78" s="332"/>
      <c r="RBW78" s="332"/>
      <c r="RBX78" s="332"/>
      <c r="RBY78" s="332"/>
      <c r="RBZ78" s="332"/>
      <c r="RCA78" s="332"/>
      <c r="RCB78" s="332"/>
      <c r="RCC78" s="332"/>
      <c r="RCD78" s="332"/>
      <c r="RCE78" s="332"/>
      <c r="RCF78" s="332"/>
      <c r="RCG78" s="332"/>
      <c r="RCH78" s="332"/>
      <c r="RCI78" s="332"/>
      <c r="RCJ78" s="332"/>
      <c r="RCK78" s="331"/>
      <c r="RCL78" s="332"/>
      <c r="RCM78" s="332"/>
      <c r="RCN78" s="332"/>
      <c r="RCO78" s="332"/>
      <c r="RCP78" s="332"/>
      <c r="RCQ78" s="332"/>
      <c r="RCR78" s="332"/>
      <c r="RCS78" s="332"/>
      <c r="RCT78" s="332"/>
      <c r="RCU78" s="332"/>
      <c r="RCV78" s="332"/>
      <c r="RCW78" s="332"/>
      <c r="RCX78" s="332"/>
      <c r="RCY78" s="332"/>
      <c r="RCZ78" s="332"/>
      <c r="RDA78" s="331"/>
      <c r="RDB78" s="332"/>
      <c r="RDC78" s="332"/>
      <c r="RDD78" s="332"/>
      <c r="RDE78" s="332"/>
      <c r="RDF78" s="332"/>
      <c r="RDG78" s="332"/>
      <c r="RDH78" s="332"/>
      <c r="RDI78" s="332"/>
      <c r="RDJ78" s="332"/>
      <c r="RDK78" s="332"/>
      <c r="RDL78" s="332"/>
      <c r="RDM78" s="332"/>
      <c r="RDN78" s="332"/>
      <c r="RDO78" s="332"/>
      <c r="RDP78" s="332"/>
      <c r="RDQ78" s="331"/>
      <c r="RDR78" s="332"/>
      <c r="RDS78" s="332"/>
      <c r="RDT78" s="332"/>
      <c r="RDU78" s="332"/>
      <c r="RDV78" s="332"/>
      <c r="RDW78" s="332"/>
      <c r="RDX78" s="332"/>
      <c r="RDY78" s="332"/>
      <c r="RDZ78" s="332"/>
      <c r="REA78" s="332"/>
      <c r="REB78" s="332"/>
      <c r="REC78" s="332"/>
      <c r="RED78" s="332"/>
      <c r="REE78" s="332"/>
      <c r="REF78" s="332"/>
      <c r="REG78" s="331"/>
      <c r="REH78" s="332"/>
      <c r="REI78" s="332"/>
      <c r="REJ78" s="332"/>
      <c r="REK78" s="332"/>
      <c r="REL78" s="332"/>
      <c r="REM78" s="332"/>
      <c r="REN78" s="332"/>
      <c r="REO78" s="332"/>
      <c r="REP78" s="332"/>
      <c r="REQ78" s="332"/>
      <c r="RER78" s="332"/>
      <c r="RES78" s="332"/>
      <c r="RET78" s="332"/>
      <c r="REU78" s="332"/>
      <c r="REV78" s="332"/>
      <c r="REW78" s="331"/>
      <c r="REX78" s="332"/>
      <c r="REY78" s="332"/>
      <c r="REZ78" s="332"/>
      <c r="RFA78" s="332"/>
      <c r="RFB78" s="332"/>
      <c r="RFC78" s="332"/>
      <c r="RFD78" s="332"/>
      <c r="RFE78" s="332"/>
      <c r="RFF78" s="332"/>
      <c r="RFG78" s="332"/>
      <c r="RFH78" s="332"/>
      <c r="RFI78" s="332"/>
      <c r="RFJ78" s="332"/>
      <c r="RFK78" s="332"/>
      <c r="RFL78" s="332"/>
      <c r="RFM78" s="331"/>
      <c r="RFN78" s="332"/>
      <c r="RFO78" s="332"/>
      <c r="RFP78" s="332"/>
      <c r="RFQ78" s="332"/>
      <c r="RFR78" s="332"/>
      <c r="RFS78" s="332"/>
      <c r="RFT78" s="332"/>
      <c r="RFU78" s="332"/>
      <c r="RFV78" s="332"/>
      <c r="RFW78" s="332"/>
      <c r="RFX78" s="332"/>
      <c r="RFY78" s="332"/>
      <c r="RFZ78" s="332"/>
      <c r="RGA78" s="332"/>
      <c r="RGB78" s="332"/>
      <c r="RGC78" s="331"/>
      <c r="RGD78" s="332"/>
      <c r="RGE78" s="332"/>
      <c r="RGF78" s="332"/>
      <c r="RGG78" s="332"/>
      <c r="RGH78" s="332"/>
      <c r="RGI78" s="332"/>
      <c r="RGJ78" s="332"/>
      <c r="RGK78" s="332"/>
      <c r="RGL78" s="332"/>
      <c r="RGM78" s="332"/>
      <c r="RGN78" s="332"/>
      <c r="RGO78" s="332"/>
      <c r="RGP78" s="332"/>
      <c r="RGQ78" s="332"/>
      <c r="RGR78" s="332"/>
      <c r="RGS78" s="331"/>
      <c r="RGT78" s="332"/>
      <c r="RGU78" s="332"/>
      <c r="RGV78" s="332"/>
      <c r="RGW78" s="332"/>
      <c r="RGX78" s="332"/>
      <c r="RGY78" s="332"/>
      <c r="RGZ78" s="332"/>
      <c r="RHA78" s="332"/>
      <c r="RHB78" s="332"/>
      <c r="RHC78" s="332"/>
      <c r="RHD78" s="332"/>
      <c r="RHE78" s="332"/>
      <c r="RHF78" s="332"/>
      <c r="RHG78" s="332"/>
      <c r="RHH78" s="332"/>
      <c r="RHI78" s="331"/>
      <c r="RHJ78" s="332"/>
      <c r="RHK78" s="332"/>
      <c r="RHL78" s="332"/>
      <c r="RHM78" s="332"/>
      <c r="RHN78" s="332"/>
      <c r="RHO78" s="332"/>
      <c r="RHP78" s="332"/>
      <c r="RHQ78" s="332"/>
      <c r="RHR78" s="332"/>
      <c r="RHS78" s="332"/>
      <c r="RHT78" s="332"/>
      <c r="RHU78" s="332"/>
      <c r="RHV78" s="332"/>
      <c r="RHW78" s="332"/>
      <c r="RHX78" s="332"/>
      <c r="RHY78" s="331"/>
      <c r="RHZ78" s="332"/>
      <c r="RIA78" s="332"/>
      <c r="RIB78" s="332"/>
      <c r="RIC78" s="332"/>
      <c r="RID78" s="332"/>
      <c r="RIE78" s="332"/>
      <c r="RIF78" s="332"/>
      <c r="RIG78" s="332"/>
      <c r="RIH78" s="332"/>
      <c r="RII78" s="332"/>
      <c r="RIJ78" s="332"/>
      <c r="RIK78" s="332"/>
      <c r="RIL78" s="332"/>
      <c r="RIM78" s="332"/>
      <c r="RIN78" s="332"/>
      <c r="RIO78" s="331"/>
      <c r="RIP78" s="332"/>
      <c r="RIQ78" s="332"/>
      <c r="RIR78" s="332"/>
      <c r="RIS78" s="332"/>
      <c r="RIT78" s="332"/>
      <c r="RIU78" s="332"/>
      <c r="RIV78" s="332"/>
      <c r="RIW78" s="332"/>
      <c r="RIX78" s="332"/>
      <c r="RIY78" s="332"/>
      <c r="RIZ78" s="332"/>
      <c r="RJA78" s="332"/>
      <c r="RJB78" s="332"/>
      <c r="RJC78" s="332"/>
      <c r="RJD78" s="332"/>
      <c r="RJE78" s="331"/>
      <c r="RJF78" s="332"/>
      <c r="RJG78" s="332"/>
      <c r="RJH78" s="332"/>
      <c r="RJI78" s="332"/>
      <c r="RJJ78" s="332"/>
      <c r="RJK78" s="332"/>
      <c r="RJL78" s="332"/>
      <c r="RJM78" s="332"/>
      <c r="RJN78" s="332"/>
      <c r="RJO78" s="332"/>
      <c r="RJP78" s="332"/>
      <c r="RJQ78" s="332"/>
      <c r="RJR78" s="332"/>
      <c r="RJS78" s="332"/>
      <c r="RJT78" s="332"/>
      <c r="RJU78" s="331"/>
      <c r="RJV78" s="332"/>
      <c r="RJW78" s="332"/>
      <c r="RJX78" s="332"/>
      <c r="RJY78" s="332"/>
      <c r="RJZ78" s="332"/>
      <c r="RKA78" s="332"/>
      <c r="RKB78" s="332"/>
      <c r="RKC78" s="332"/>
      <c r="RKD78" s="332"/>
      <c r="RKE78" s="332"/>
      <c r="RKF78" s="332"/>
      <c r="RKG78" s="332"/>
      <c r="RKH78" s="332"/>
      <c r="RKI78" s="332"/>
      <c r="RKJ78" s="332"/>
      <c r="RKK78" s="331"/>
      <c r="RKL78" s="332"/>
      <c r="RKM78" s="332"/>
      <c r="RKN78" s="332"/>
      <c r="RKO78" s="332"/>
      <c r="RKP78" s="332"/>
      <c r="RKQ78" s="332"/>
      <c r="RKR78" s="332"/>
      <c r="RKS78" s="332"/>
      <c r="RKT78" s="332"/>
      <c r="RKU78" s="332"/>
      <c r="RKV78" s="332"/>
      <c r="RKW78" s="332"/>
      <c r="RKX78" s="332"/>
      <c r="RKY78" s="332"/>
      <c r="RKZ78" s="332"/>
      <c r="RLA78" s="331"/>
      <c r="RLB78" s="332"/>
      <c r="RLC78" s="332"/>
      <c r="RLD78" s="332"/>
      <c r="RLE78" s="332"/>
      <c r="RLF78" s="332"/>
      <c r="RLG78" s="332"/>
      <c r="RLH78" s="332"/>
      <c r="RLI78" s="332"/>
      <c r="RLJ78" s="332"/>
      <c r="RLK78" s="332"/>
      <c r="RLL78" s="332"/>
      <c r="RLM78" s="332"/>
      <c r="RLN78" s="332"/>
      <c r="RLO78" s="332"/>
      <c r="RLP78" s="332"/>
      <c r="RLQ78" s="331"/>
      <c r="RLR78" s="332"/>
      <c r="RLS78" s="332"/>
      <c r="RLT78" s="332"/>
      <c r="RLU78" s="332"/>
      <c r="RLV78" s="332"/>
      <c r="RLW78" s="332"/>
      <c r="RLX78" s="332"/>
      <c r="RLY78" s="332"/>
      <c r="RLZ78" s="332"/>
      <c r="RMA78" s="332"/>
      <c r="RMB78" s="332"/>
      <c r="RMC78" s="332"/>
      <c r="RMD78" s="332"/>
      <c r="RME78" s="332"/>
      <c r="RMF78" s="332"/>
      <c r="RMG78" s="331"/>
      <c r="RMH78" s="332"/>
      <c r="RMI78" s="332"/>
      <c r="RMJ78" s="332"/>
      <c r="RMK78" s="332"/>
      <c r="RML78" s="332"/>
      <c r="RMM78" s="332"/>
      <c r="RMN78" s="332"/>
      <c r="RMO78" s="332"/>
      <c r="RMP78" s="332"/>
      <c r="RMQ78" s="332"/>
      <c r="RMR78" s="332"/>
      <c r="RMS78" s="332"/>
      <c r="RMT78" s="332"/>
      <c r="RMU78" s="332"/>
      <c r="RMV78" s="332"/>
      <c r="RMW78" s="331"/>
      <c r="RMX78" s="332"/>
      <c r="RMY78" s="332"/>
      <c r="RMZ78" s="332"/>
      <c r="RNA78" s="332"/>
      <c r="RNB78" s="332"/>
      <c r="RNC78" s="332"/>
      <c r="RND78" s="332"/>
      <c r="RNE78" s="332"/>
      <c r="RNF78" s="332"/>
      <c r="RNG78" s="332"/>
      <c r="RNH78" s="332"/>
      <c r="RNI78" s="332"/>
      <c r="RNJ78" s="332"/>
      <c r="RNK78" s="332"/>
      <c r="RNL78" s="332"/>
      <c r="RNM78" s="331"/>
      <c r="RNN78" s="332"/>
      <c r="RNO78" s="332"/>
      <c r="RNP78" s="332"/>
      <c r="RNQ78" s="332"/>
      <c r="RNR78" s="332"/>
      <c r="RNS78" s="332"/>
      <c r="RNT78" s="332"/>
      <c r="RNU78" s="332"/>
      <c r="RNV78" s="332"/>
      <c r="RNW78" s="332"/>
      <c r="RNX78" s="332"/>
      <c r="RNY78" s="332"/>
      <c r="RNZ78" s="332"/>
      <c r="ROA78" s="332"/>
      <c r="ROB78" s="332"/>
      <c r="ROC78" s="331"/>
      <c r="ROD78" s="332"/>
      <c r="ROE78" s="332"/>
      <c r="ROF78" s="332"/>
      <c r="ROG78" s="332"/>
      <c r="ROH78" s="332"/>
      <c r="ROI78" s="332"/>
      <c r="ROJ78" s="332"/>
      <c r="ROK78" s="332"/>
      <c r="ROL78" s="332"/>
      <c r="ROM78" s="332"/>
      <c r="RON78" s="332"/>
      <c r="ROO78" s="332"/>
      <c r="ROP78" s="332"/>
      <c r="ROQ78" s="332"/>
      <c r="ROR78" s="332"/>
      <c r="ROS78" s="331"/>
      <c r="ROT78" s="332"/>
      <c r="ROU78" s="332"/>
      <c r="ROV78" s="332"/>
      <c r="ROW78" s="332"/>
      <c r="ROX78" s="332"/>
      <c r="ROY78" s="332"/>
      <c r="ROZ78" s="332"/>
      <c r="RPA78" s="332"/>
      <c r="RPB78" s="332"/>
      <c r="RPC78" s="332"/>
      <c r="RPD78" s="332"/>
      <c r="RPE78" s="332"/>
      <c r="RPF78" s="332"/>
      <c r="RPG78" s="332"/>
      <c r="RPH78" s="332"/>
      <c r="RPI78" s="331"/>
      <c r="RPJ78" s="332"/>
      <c r="RPK78" s="332"/>
      <c r="RPL78" s="332"/>
      <c r="RPM78" s="332"/>
      <c r="RPN78" s="332"/>
      <c r="RPO78" s="332"/>
      <c r="RPP78" s="332"/>
      <c r="RPQ78" s="332"/>
      <c r="RPR78" s="332"/>
      <c r="RPS78" s="332"/>
      <c r="RPT78" s="332"/>
      <c r="RPU78" s="332"/>
      <c r="RPV78" s="332"/>
      <c r="RPW78" s="332"/>
      <c r="RPX78" s="332"/>
      <c r="RPY78" s="331"/>
      <c r="RPZ78" s="332"/>
      <c r="RQA78" s="332"/>
      <c r="RQB78" s="332"/>
      <c r="RQC78" s="332"/>
      <c r="RQD78" s="332"/>
      <c r="RQE78" s="332"/>
      <c r="RQF78" s="332"/>
      <c r="RQG78" s="332"/>
      <c r="RQH78" s="332"/>
      <c r="RQI78" s="332"/>
      <c r="RQJ78" s="332"/>
      <c r="RQK78" s="332"/>
      <c r="RQL78" s="332"/>
      <c r="RQM78" s="332"/>
      <c r="RQN78" s="332"/>
      <c r="RQO78" s="331"/>
      <c r="RQP78" s="332"/>
      <c r="RQQ78" s="332"/>
      <c r="RQR78" s="332"/>
      <c r="RQS78" s="332"/>
      <c r="RQT78" s="332"/>
      <c r="RQU78" s="332"/>
      <c r="RQV78" s="332"/>
      <c r="RQW78" s="332"/>
      <c r="RQX78" s="332"/>
      <c r="RQY78" s="332"/>
      <c r="RQZ78" s="332"/>
      <c r="RRA78" s="332"/>
      <c r="RRB78" s="332"/>
      <c r="RRC78" s="332"/>
      <c r="RRD78" s="332"/>
      <c r="RRE78" s="331"/>
      <c r="RRF78" s="332"/>
      <c r="RRG78" s="332"/>
      <c r="RRH78" s="332"/>
      <c r="RRI78" s="332"/>
      <c r="RRJ78" s="332"/>
      <c r="RRK78" s="332"/>
      <c r="RRL78" s="332"/>
      <c r="RRM78" s="332"/>
      <c r="RRN78" s="332"/>
      <c r="RRO78" s="332"/>
      <c r="RRP78" s="332"/>
      <c r="RRQ78" s="332"/>
      <c r="RRR78" s="332"/>
      <c r="RRS78" s="332"/>
      <c r="RRT78" s="332"/>
      <c r="RRU78" s="331"/>
      <c r="RRV78" s="332"/>
      <c r="RRW78" s="332"/>
      <c r="RRX78" s="332"/>
      <c r="RRY78" s="332"/>
      <c r="RRZ78" s="332"/>
      <c r="RSA78" s="332"/>
      <c r="RSB78" s="332"/>
      <c r="RSC78" s="332"/>
      <c r="RSD78" s="332"/>
      <c r="RSE78" s="332"/>
      <c r="RSF78" s="332"/>
      <c r="RSG78" s="332"/>
      <c r="RSH78" s="332"/>
      <c r="RSI78" s="332"/>
      <c r="RSJ78" s="332"/>
      <c r="RSK78" s="331"/>
      <c r="RSL78" s="332"/>
      <c r="RSM78" s="332"/>
      <c r="RSN78" s="332"/>
      <c r="RSO78" s="332"/>
      <c r="RSP78" s="332"/>
      <c r="RSQ78" s="332"/>
      <c r="RSR78" s="332"/>
      <c r="RSS78" s="332"/>
      <c r="RST78" s="332"/>
      <c r="RSU78" s="332"/>
      <c r="RSV78" s="332"/>
      <c r="RSW78" s="332"/>
      <c r="RSX78" s="332"/>
      <c r="RSY78" s="332"/>
      <c r="RSZ78" s="332"/>
      <c r="RTA78" s="331"/>
      <c r="RTB78" s="332"/>
      <c r="RTC78" s="332"/>
      <c r="RTD78" s="332"/>
      <c r="RTE78" s="332"/>
      <c r="RTF78" s="332"/>
      <c r="RTG78" s="332"/>
      <c r="RTH78" s="332"/>
      <c r="RTI78" s="332"/>
      <c r="RTJ78" s="332"/>
      <c r="RTK78" s="332"/>
      <c r="RTL78" s="332"/>
      <c r="RTM78" s="332"/>
      <c r="RTN78" s="332"/>
      <c r="RTO78" s="332"/>
      <c r="RTP78" s="332"/>
      <c r="RTQ78" s="331"/>
      <c r="RTR78" s="332"/>
      <c r="RTS78" s="332"/>
      <c r="RTT78" s="332"/>
      <c r="RTU78" s="332"/>
      <c r="RTV78" s="332"/>
      <c r="RTW78" s="332"/>
      <c r="RTX78" s="332"/>
      <c r="RTY78" s="332"/>
      <c r="RTZ78" s="332"/>
      <c r="RUA78" s="332"/>
      <c r="RUB78" s="332"/>
      <c r="RUC78" s="332"/>
      <c r="RUD78" s="332"/>
      <c r="RUE78" s="332"/>
      <c r="RUF78" s="332"/>
      <c r="RUG78" s="331"/>
      <c r="RUH78" s="332"/>
      <c r="RUI78" s="332"/>
      <c r="RUJ78" s="332"/>
      <c r="RUK78" s="332"/>
      <c r="RUL78" s="332"/>
      <c r="RUM78" s="332"/>
      <c r="RUN78" s="332"/>
      <c r="RUO78" s="332"/>
      <c r="RUP78" s="332"/>
      <c r="RUQ78" s="332"/>
      <c r="RUR78" s="332"/>
      <c r="RUS78" s="332"/>
      <c r="RUT78" s="332"/>
      <c r="RUU78" s="332"/>
      <c r="RUV78" s="332"/>
      <c r="RUW78" s="331"/>
      <c r="RUX78" s="332"/>
      <c r="RUY78" s="332"/>
      <c r="RUZ78" s="332"/>
      <c r="RVA78" s="332"/>
      <c r="RVB78" s="332"/>
      <c r="RVC78" s="332"/>
      <c r="RVD78" s="332"/>
      <c r="RVE78" s="332"/>
      <c r="RVF78" s="332"/>
      <c r="RVG78" s="332"/>
      <c r="RVH78" s="332"/>
      <c r="RVI78" s="332"/>
      <c r="RVJ78" s="332"/>
      <c r="RVK78" s="332"/>
      <c r="RVL78" s="332"/>
      <c r="RVM78" s="331"/>
      <c r="RVN78" s="332"/>
      <c r="RVO78" s="332"/>
      <c r="RVP78" s="332"/>
      <c r="RVQ78" s="332"/>
      <c r="RVR78" s="332"/>
      <c r="RVS78" s="332"/>
      <c r="RVT78" s="332"/>
      <c r="RVU78" s="332"/>
      <c r="RVV78" s="332"/>
      <c r="RVW78" s="332"/>
      <c r="RVX78" s="332"/>
      <c r="RVY78" s="332"/>
      <c r="RVZ78" s="332"/>
      <c r="RWA78" s="332"/>
      <c r="RWB78" s="332"/>
      <c r="RWC78" s="331"/>
      <c r="RWD78" s="332"/>
      <c r="RWE78" s="332"/>
      <c r="RWF78" s="332"/>
      <c r="RWG78" s="332"/>
      <c r="RWH78" s="332"/>
      <c r="RWI78" s="332"/>
      <c r="RWJ78" s="332"/>
      <c r="RWK78" s="332"/>
      <c r="RWL78" s="332"/>
      <c r="RWM78" s="332"/>
      <c r="RWN78" s="332"/>
      <c r="RWO78" s="332"/>
      <c r="RWP78" s="332"/>
      <c r="RWQ78" s="332"/>
      <c r="RWR78" s="332"/>
      <c r="RWS78" s="331"/>
      <c r="RWT78" s="332"/>
      <c r="RWU78" s="332"/>
      <c r="RWV78" s="332"/>
      <c r="RWW78" s="332"/>
      <c r="RWX78" s="332"/>
      <c r="RWY78" s="332"/>
      <c r="RWZ78" s="332"/>
      <c r="RXA78" s="332"/>
      <c r="RXB78" s="332"/>
      <c r="RXC78" s="332"/>
      <c r="RXD78" s="332"/>
      <c r="RXE78" s="332"/>
      <c r="RXF78" s="332"/>
      <c r="RXG78" s="332"/>
      <c r="RXH78" s="332"/>
      <c r="RXI78" s="331"/>
      <c r="RXJ78" s="332"/>
      <c r="RXK78" s="332"/>
      <c r="RXL78" s="332"/>
      <c r="RXM78" s="332"/>
      <c r="RXN78" s="332"/>
      <c r="RXO78" s="332"/>
      <c r="RXP78" s="332"/>
      <c r="RXQ78" s="332"/>
      <c r="RXR78" s="332"/>
      <c r="RXS78" s="332"/>
      <c r="RXT78" s="332"/>
      <c r="RXU78" s="332"/>
      <c r="RXV78" s="332"/>
      <c r="RXW78" s="332"/>
      <c r="RXX78" s="332"/>
      <c r="RXY78" s="331"/>
      <c r="RXZ78" s="332"/>
      <c r="RYA78" s="332"/>
      <c r="RYB78" s="332"/>
      <c r="RYC78" s="332"/>
      <c r="RYD78" s="332"/>
      <c r="RYE78" s="332"/>
      <c r="RYF78" s="332"/>
      <c r="RYG78" s="332"/>
      <c r="RYH78" s="332"/>
      <c r="RYI78" s="332"/>
      <c r="RYJ78" s="332"/>
      <c r="RYK78" s="332"/>
      <c r="RYL78" s="332"/>
      <c r="RYM78" s="332"/>
      <c r="RYN78" s="332"/>
      <c r="RYO78" s="331"/>
      <c r="RYP78" s="332"/>
      <c r="RYQ78" s="332"/>
      <c r="RYR78" s="332"/>
      <c r="RYS78" s="332"/>
      <c r="RYT78" s="332"/>
      <c r="RYU78" s="332"/>
      <c r="RYV78" s="332"/>
      <c r="RYW78" s="332"/>
      <c r="RYX78" s="332"/>
      <c r="RYY78" s="332"/>
      <c r="RYZ78" s="332"/>
      <c r="RZA78" s="332"/>
      <c r="RZB78" s="332"/>
      <c r="RZC78" s="332"/>
      <c r="RZD78" s="332"/>
      <c r="RZE78" s="331"/>
      <c r="RZF78" s="332"/>
      <c r="RZG78" s="332"/>
      <c r="RZH78" s="332"/>
      <c r="RZI78" s="332"/>
      <c r="RZJ78" s="332"/>
      <c r="RZK78" s="332"/>
      <c r="RZL78" s="332"/>
      <c r="RZM78" s="332"/>
      <c r="RZN78" s="332"/>
      <c r="RZO78" s="332"/>
      <c r="RZP78" s="332"/>
      <c r="RZQ78" s="332"/>
      <c r="RZR78" s="332"/>
      <c r="RZS78" s="332"/>
      <c r="RZT78" s="332"/>
      <c r="RZU78" s="331"/>
      <c r="RZV78" s="332"/>
      <c r="RZW78" s="332"/>
      <c r="RZX78" s="332"/>
      <c r="RZY78" s="332"/>
      <c r="RZZ78" s="332"/>
      <c r="SAA78" s="332"/>
      <c r="SAB78" s="332"/>
      <c r="SAC78" s="332"/>
      <c r="SAD78" s="332"/>
      <c r="SAE78" s="332"/>
      <c r="SAF78" s="332"/>
      <c r="SAG78" s="332"/>
      <c r="SAH78" s="332"/>
      <c r="SAI78" s="332"/>
      <c r="SAJ78" s="332"/>
      <c r="SAK78" s="331"/>
      <c r="SAL78" s="332"/>
      <c r="SAM78" s="332"/>
      <c r="SAN78" s="332"/>
      <c r="SAO78" s="332"/>
      <c r="SAP78" s="332"/>
      <c r="SAQ78" s="332"/>
      <c r="SAR78" s="332"/>
      <c r="SAS78" s="332"/>
      <c r="SAT78" s="332"/>
      <c r="SAU78" s="332"/>
      <c r="SAV78" s="332"/>
      <c r="SAW78" s="332"/>
      <c r="SAX78" s="332"/>
      <c r="SAY78" s="332"/>
      <c r="SAZ78" s="332"/>
      <c r="SBA78" s="331"/>
      <c r="SBB78" s="332"/>
      <c r="SBC78" s="332"/>
      <c r="SBD78" s="332"/>
      <c r="SBE78" s="332"/>
      <c r="SBF78" s="332"/>
      <c r="SBG78" s="332"/>
      <c r="SBH78" s="332"/>
      <c r="SBI78" s="332"/>
      <c r="SBJ78" s="332"/>
      <c r="SBK78" s="332"/>
      <c r="SBL78" s="332"/>
      <c r="SBM78" s="332"/>
      <c r="SBN78" s="332"/>
      <c r="SBO78" s="332"/>
      <c r="SBP78" s="332"/>
      <c r="SBQ78" s="331"/>
      <c r="SBR78" s="332"/>
      <c r="SBS78" s="332"/>
      <c r="SBT78" s="332"/>
      <c r="SBU78" s="332"/>
      <c r="SBV78" s="332"/>
      <c r="SBW78" s="332"/>
      <c r="SBX78" s="332"/>
      <c r="SBY78" s="332"/>
      <c r="SBZ78" s="332"/>
      <c r="SCA78" s="332"/>
      <c r="SCB78" s="332"/>
      <c r="SCC78" s="332"/>
      <c r="SCD78" s="332"/>
      <c r="SCE78" s="332"/>
      <c r="SCF78" s="332"/>
      <c r="SCG78" s="331"/>
      <c r="SCH78" s="332"/>
      <c r="SCI78" s="332"/>
      <c r="SCJ78" s="332"/>
      <c r="SCK78" s="332"/>
      <c r="SCL78" s="332"/>
      <c r="SCM78" s="332"/>
      <c r="SCN78" s="332"/>
      <c r="SCO78" s="332"/>
      <c r="SCP78" s="332"/>
      <c r="SCQ78" s="332"/>
      <c r="SCR78" s="332"/>
      <c r="SCS78" s="332"/>
      <c r="SCT78" s="332"/>
      <c r="SCU78" s="332"/>
      <c r="SCV78" s="332"/>
      <c r="SCW78" s="331"/>
      <c r="SCX78" s="332"/>
      <c r="SCY78" s="332"/>
      <c r="SCZ78" s="332"/>
      <c r="SDA78" s="332"/>
      <c r="SDB78" s="332"/>
      <c r="SDC78" s="332"/>
      <c r="SDD78" s="332"/>
      <c r="SDE78" s="332"/>
      <c r="SDF78" s="332"/>
      <c r="SDG78" s="332"/>
      <c r="SDH78" s="332"/>
      <c r="SDI78" s="332"/>
      <c r="SDJ78" s="332"/>
      <c r="SDK78" s="332"/>
      <c r="SDL78" s="332"/>
      <c r="SDM78" s="331"/>
      <c r="SDN78" s="332"/>
      <c r="SDO78" s="332"/>
      <c r="SDP78" s="332"/>
      <c r="SDQ78" s="332"/>
      <c r="SDR78" s="332"/>
      <c r="SDS78" s="332"/>
      <c r="SDT78" s="332"/>
      <c r="SDU78" s="332"/>
      <c r="SDV78" s="332"/>
      <c r="SDW78" s="332"/>
      <c r="SDX78" s="332"/>
      <c r="SDY78" s="332"/>
      <c r="SDZ78" s="332"/>
      <c r="SEA78" s="332"/>
      <c r="SEB78" s="332"/>
      <c r="SEC78" s="331"/>
      <c r="SED78" s="332"/>
      <c r="SEE78" s="332"/>
      <c r="SEF78" s="332"/>
      <c r="SEG78" s="332"/>
      <c r="SEH78" s="332"/>
      <c r="SEI78" s="332"/>
      <c r="SEJ78" s="332"/>
      <c r="SEK78" s="332"/>
      <c r="SEL78" s="332"/>
      <c r="SEM78" s="332"/>
      <c r="SEN78" s="332"/>
      <c r="SEO78" s="332"/>
      <c r="SEP78" s="332"/>
      <c r="SEQ78" s="332"/>
      <c r="SER78" s="332"/>
      <c r="SES78" s="331"/>
      <c r="SET78" s="332"/>
      <c r="SEU78" s="332"/>
      <c r="SEV78" s="332"/>
      <c r="SEW78" s="332"/>
      <c r="SEX78" s="332"/>
      <c r="SEY78" s="332"/>
      <c r="SEZ78" s="332"/>
      <c r="SFA78" s="332"/>
      <c r="SFB78" s="332"/>
      <c r="SFC78" s="332"/>
      <c r="SFD78" s="332"/>
      <c r="SFE78" s="332"/>
      <c r="SFF78" s="332"/>
      <c r="SFG78" s="332"/>
      <c r="SFH78" s="332"/>
      <c r="SFI78" s="331"/>
      <c r="SFJ78" s="332"/>
      <c r="SFK78" s="332"/>
      <c r="SFL78" s="332"/>
      <c r="SFM78" s="332"/>
      <c r="SFN78" s="332"/>
      <c r="SFO78" s="332"/>
      <c r="SFP78" s="332"/>
      <c r="SFQ78" s="332"/>
      <c r="SFR78" s="332"/>
      <c r="SFS78" s="332"/>
      <c r="SFT78" s="332"/>
      <c r="SFU78" s="332"/>
      <c r="SFV78" s="332"/>
      <c r="SFW78" s="332"/>
      <c r="SFX78" s="332"/>
      <c r="SFY78" s="331"/>
      <c r="SFZ78" s="332"/>
      <c r="SGA78" s="332"/>
      <c r="SGB78" s="332"/>
      <c r="SGC78" s="332"/>
      <c r="SGD78" s="332"/>
      <c r="SGE78" s="332"/>
      <c r="SGF78" s="332"/>
      <c r="SGG78" s="332"/>
      <c r="SGH78" s="332"/>
      <c r="SGI78" s="332"/>
      <c r="SGJ78" s="332"/>
      <c r="SGK78" s="332"/>
      <c r="SGL78" s="332"/>
      <c r="SGM78" s="332"/>
      <c r="SGN78" s="332"/>
      <c r="SGO78" s="331"/>
      <c r="SGP78" s="332"/>
      <c r="SGQ78" s="332"/>
      <c r="SGR78" s="332"/>
      <c r="SGS78" s="332"/>
      <c r="SGT78" s="332"/>
      <c r="SGU78" s="332"/>
      <c r="SGV78" s="332"/>
      <c r="SGW78" s="332"/>
      <c r="SGX78" s="332"/>
      <c r="SGY78" s="332"/>
      <c r="SGZ78" s="332"/>
      <c r="SHA78" s="332"/>
      <c r="SHB78" s="332"/>
      <c r="SHC78" s="332"/>
      <c r="SHD78" s="332"/>
      <c r="SHE78" s="331"/>
      <c r="SHF78" s="332"/>
      <c r="SHG78" s="332"/>
      <c r="SHH78" s="332"/>
      <c r="SHI78" s="332"/>
      <c r="SHJ78" s="332"/>
      <c r="SHK78" s="332"/>
      <c r="SHL78" s="332"/>
      <c r="SHM78" s="332"/>
      <c r="SHN78" s="332"/>
      <c r="SHO78" s="332"/>
      <c r="SHP78" s="332"/>
      <c r="SHQ78" s="332"/>
      <c r="SHR78" s="332"/>
      <c r="SHS78" s="332"/>
      <c r="SHT78" s="332"/>
      <c r="SHU78" s="331"/>
      <c r="SHV78" s="332"/>
      <c r="SHW78" s="332"/>
      <c r="SHX78" s="332"/>
      <c r="SHY78" s="332"/>
      <c r="SHZ78" s="332"/>
      <c r="SIA78" s="332"/>
      <c r="SIB78" s="332"/>
      <c r="SIC78" s="332"/>
      <c r="SID78" s="332"/>
      <c r="SIE78" s="332"/>
      <c r="SIF78" s="332"/>
      <c r="SIG78" s="332"/>
      <c r="SIH78" s="332"/>
      <c r="SII78" s="332"/>
      <c r="SIJ78" s="332"/>
      <c r="SIK78" s="331"/>
      <c r="SIL78" s="332"/>
      <c r="SIM78" s="332"/>
      <c r="SIN78" s="332"/>
      <c r="SIO78" s="332"/>
      <c r="SIP78" s="332"/>
      <c r="SIQ78" s="332"/>
      <c r="SIR78" s="332"/>
      <c r="SIS78" s="332"/>
      <c r="SIT78" s="332"/>
      <c r="SIU78" s="332"/>
      <c r="SIV78" s="332"/>
      <c r="SIW78" s="332"/>
      <c r="SIX78" s="332"/>
      <c r="SIY78" s="332"/>
      <c r="SIZ78" s="332"/>
      <c r="SJA78" s="331"/>
      <c r="SJB78" s="332"/>
      <c r="SJC78" s="332"/>
      <c r="SJD78" s="332"/>
      <c r="SJE78" s="332"/>
      <c r="SJF78" s="332"/>
      <c r="SJG78" s="332"/>
      <c r="SJH78" s="332"/>
      <c r="SJI78" s="332"/>
      <c r="SJJ78" s="332"/>
      <c r="SJK78" s="332"/>
      <c r="SJL78" s="332"/>
      <c r="SJM78" s="332"/>
      <c r="SJN78" s="332"/>
      <c r="SJO78" s="332"/>
      <c r="SJP78" s="332"/>
      <c r="SJQ78" s="331"/>
      <c r="SJR78" s="332"/>
      <c r="SJS78" s="332"/>
      <c r="SJT78" s="332"/>
      <c r="SJU78" s="332"/>
      <c r="SJV78" s="332"/>
      <c r="SJW78" s="332"/>
      <c r="SJX78" s="332"/>
      <c r="SJY78" s="332"/>
      <c r="SJZ78" s="332"/>
      <c r="SKA78" s="332"/>
      <c r="SKB78" s="332"/>
      <c r="SKC78" s="332"/>
      <c r="SKD78" s="332"/>
      <c r="SKE78" s="332"/>
      <c r="SKF78" s="332"/>
      <c r="SKG78" s="331"/>
      <c r="SKH78" s="332"/>
      <c r="SKI78" s="332"/>
      <c r="SKJ78" s="332"/>
      <c r="SKK78" s="332"/>
      <c r="SKL78" s="332"/>
      <c r="SKM78" s="332"/>
      <c r="SKN78" s="332"/>
      <c r="SKO78" s="332"/>
      <c r="SKP78" s="332"/>
      <c r="SKQ78" s="332"/>
      <c r="SKR78" s="332"/>
      <c r="SKS78" s="332"/>
      <c r="SKT78" s="332"/>
      <c r="SKU78" s="332"/>
      <c r="SKV78" s="332"/>
      <c r="SKW78" s="331"/>
      <c r="SKX78" s="332"/>
      <c r="SKY78" s="332"/>
      <c r="SKZ78" s="332"/>
      <c r="SLA78" s="332"/>
      <c r="SLB78" s="332"/>
      <c r="SLC78" s="332"/>
      <c r="SLD78" s="332"/>
      <c r="SLE78" s="332"/>
      <c r="SLF78" s="332"/>
      <c r="SLG78" s="332"/>
      <c r="SLH78" s="332"/>
      <c r="SLI78" s="332"/>
      <c r="SLJ78" s="332"/>
      <c r="SLK78" s="332"/>
      <c r="SLL78" s="332"/>
      <c r="SLM78" s="331"/>
      <c r="SLN78" s="332"/>
      <c r="SLO78" s="332"/>
      <c r="SLP78" s="332"/>
      <c r="SLQ78" s="332"/>
      <c r="SLR78" s="332"/>
      <c r="SLS78" s="332"/>
      <c r="SLT78" s="332"/>
      <c r="SLU78" s="332"/>
      <c r="SLV78" s="332"/>
      <c r="SLW78" s="332"/>
      <c r="SLX78" s="332"/>
      <c r="SLY78" s="332"/>
      <c r="SLZ78" s="332"/>
      <c r="SMA78" s="332"/>
      <c r="SMB78" s="332"/>
      <c r="SMC78" s="331"/>
      <c r="SMD78" s="332"/>
      <c r="SME78" s="332"/>
      <c r="SMF78" s="332"/>
      <c r="SMG78" s="332"/>
      <c r="SMH78" s="332"/>
      <c r="SMI78" s="332"/>
      <c r="SMJ78" s="332"/>
      <c r="SMK78" s="332"/>
      <c r="SML78" s="332"/>
      <c r="SMM78" s="332"/>
      <c r="SMN78" s="332"/>
      <c r="SMO78" s="332"/>
      <c r="SMP78" s="332"/>
      <c r="SMQ78" s="332"/>
      <c r="SMR78" s="332"/>
      <c r="SMS78" s="331"/>
      <c r="SMT78" s="332"/>
      <c r="SMU78" s="332"/>
      <c r="SMV78" s="332"/>
      <c r="SMW78" s="332"/>
      <c r="SMX78" s="332"/>
      <c r="SMY78" s="332"/>
      <c r="SMZ78" s="332"/>
      <c r="SNA78" s="332"/>
      <c r="SNB78" s="332"/>
      <c r="SNC78" s="332"/>
      <c r="SND78" s="332"/>
      <c r="SNE78" s="332"/>
      <c r="SNF78" s="332"/>
      <c r="SNG78" s="332"/>
      <c r="SNH78" s="332"/>
      <c r="SNI78" s="331"/>
      <c r="SNJ78" s="332"/>
      <c r="SNK78" s="332"/>
      <c r="SNL78" s="332"/>
      <c r="SNM78" s="332"/>
      <c r="SNN78" s="332"/>
      <c r="SNO78" s="332"/>
      <c r="SNP78" s="332"/>
      <c r="SNQ78" s="332"/>
      <c r="SNR78" s="332"/>
      <c r="SNS78" s="332"/>
      <c r="SNT78" s="332"/>
      <c r="SNU78" s="332"/>
      <c r="SNV78" s="332"/>
      <c r="SNW78" s="332"/>
      <c r="SNX78" s="332"/>
      <c r="SNY78" s="331"/>
      <c r="SNZ78" s="332"/>
      <c r="SOA78" s="332"/>
      <c r="SOB78" s="332"/>
      <c r="SOC78" s="332"/>
      <c r="SOD78" s="332"/>
      <c r="SOE78" s="332"/>
      <c r="SOF78" s="332"/>
      <c r="SOG78" s="332"/>
      <c r="SOH78" s="332"/>
      <c r="SOI78" s="332"/>
      <c r="SOJ78" s="332"/>
      <c r="SOK78" s="332"/>
      <c r="SOL78" s="332"/>
      <c r="SOM78" s="332"/>
      <c r="SON78" s="332"/>
      <c r="SOO78" s="331"/>
      <c r="SOP78" s="332"/>
      <c r="SOQ78" s="332"/>
      <c r="SOR78" s="332"/>
      <c r="SOS78" s="332"/>
      <c r="SOT78" s="332"/>
      <c r="SOU78" s="332"/>
      <c r="SOV78" s="332"/>
      <c r="SOW78" s="332"/>
      <c r="SOX78" s="332"/>
      <c r="SOY78" s="332"/>
      <c r="SOZ78" s="332"/>
      <c r="SPA78" s="332"/>
      <c r="SPB78" s="332"/>
      <c r="SPC78" s="332"/>
      <c r="SPD78" s="332"/>
      <c r="SPE78" s="331"/>
      <c r="SPF78" s="332"/>
      <c r="SPG78" s="332"/>
      <c r="SPH78" s="332"/>
      <c r="SPI78" s="332"/>
      <c r="SPJ78" s="332"/>
      <c r="SPK78" s="332"/>
      <c r="SPL78" s="332"/>
      <c r="SPM78" s="332"/>
      <c r="SPN78" s="332"/>
      <c r="SPO78" s="332"/>
      <c r="SPP78" s="332"/>
      <c r="SPQ78" s="332"/>
      <c r="SPR78" s="332"/>
      <c r="SPS78" s="332"/>
      <c r="SPT78" s="332"/>
      <c r="SPU78" s="331"/>
      <c r="SPV78" s="332"/>
      <c r="SPW78" s="332"/>
      <c r="SPX78" s="332"/>
      <c r="SPY78" s="332"/>
      <c r="SPZ78" s="332"/>
      <c r="SQA78" s="332"/>
      <c r="SQB78" s="332"/>
      <c r="SQC78" s="332"/>
      <c r="SQD78" s="332"/>
      <c r="SQE78" s="332"/>
      <c r="SQF78" s="332"/>
      <c r="SQG78" s="332"/>
      <c r="SQH78" s="332"/>
      <c r="SQI78" s="332"/>
      <c r="SQJ78" s="332"/>
      <c r="SQK78" s="331"/>
      <c r="SQL78" s="332"/>
      <c r="SQM78" s="332"/>
      <c r="SQN78" s="332"/>
      <c r="SQO78" s="332"/>
      <c r="SQP78" s="332"/>
      <c r="SQQ78" s="332"/>
      <c r="SQR78" s="332"/>
      <c r="SQS78" s="332"/>
      <c r="SQT78" s="332"/>
      <c r="SQU78" s="332"/>
      <c r="SQV78" s="332"/>
      <c r="SQW78" s="332"/>
      <c r="SQX78" s="332"/>
      <c r="SQY78" s="332"/>
      <c r="SQZ78" s="332"/>
      <c r="SRA78" s="331"/>
      <c r="SRB78" s="332"/>
      <c r="SRC78" s="332"/>
      <c r="SRD78" s="332"/>
      <c r="SRE78" s="332"/>
      <c r="SRF78" s="332"/>
      <c r="SRG78" s="332"/>
      <c r="SRH78" s="332"/>
      <c r="SRI78" s="332"/>
      <c r="SRJ78" s="332"/>
      <c r="SRK78" s="332"/>
      <c r="SRL78" s="332"/>
      <c r="SRM78" s="332"/>
      <c r="SRN78" s="332"/>
      <c r="SRO78" s="332"/>
      <c r="SRP78" s="332"/>
      <c r="SRQ78" s="331"/>
      <c r="SRR78" s="332"/>
      <c r="SRS78" s="332"/>
      <c r="SRT78" s="332"/>
      <c r="SRU78" s="332"/>
      <c r="SRV78" s="332"/>
      <c r="SRW78" s="332"/>
      <c r="SRX78" s="332"/>
      <c r="SRY78" s="332"/>
      <c r="SRZ78" s="332"/>
      <c r="SSA78" s="332"/>
      <c r="SSB78" s="332"/>
      <c r="SSC78" s="332"/>
      <c r="SSD78" s="332"/>
      <c r="SSE78" s="332"/>
      <c r="SSF78" s="332"/>
      <c r="SSG78" s="331"/>
      <c r="SSH78" s="332"/>
      <c r="SSI78" s="332"/>
      <c r="SSJ78" s="332"/>
      <c r="SSK78" s="332"/>
      <c r="SSL78" s="332"/>
      <c r="SSM78" s="332"/>
      <c r="SSN78" s="332"/>
      <c r="SSO78" s="332"/>
      <c r="SSP78" s="332"/>
      <c r="SSQ78" s="332"/>
      <c r="SSR78" s="332"/>
      <c r="SSS78" s="332"/>
      <c r="SST78" s="332"/>
      <c r="SSU78" s="332"/>
      <c r="SSV78" s="332"/>
      <c r="SSW78" s="331"/>
      <c r="SSX78" s="332"/>
      <c r="SSY78" s="332"/>
      <c r="SSZ78" s="332"/>
      <c r="STA78" s="332"/>
      <c r="STB78" s="332"/>
      <c r="STC78" s="332"/>
      <c r="STD78" s="332"/>
      <c r="STE78" s="332"/>
      <c r="STF78" s="332"/>
      <c r="STG78" s="332"/>
      <c r="STH78" s="332"/>
      <c r="STI78" s="332"/>
      <c r="STJ78" s="332"/>
      <c r="STK78" s="332"/>
      <c r="STL78" s="332"/>
      <c r="STM78" s="331"/>
      <c r="STN78" s="332"/>
      <c r="STO78" s="332"/>
      <c r="STP78" s="332"/>
      <c r="STQ78" s="332"/>
      <c r="STR78" s="332"/>
      <c r="STS78" s="332"/>
      <c r="STT78" s="332"/>
      <c r="STU78" s="332"/>
      <c r="STV78" s="332"/>
      <c r="STW78" s="332"/>
      <c r="STX78" s="332"/>
      <c r="STY78" s="332"/>
      <c r="STZ78" s="332"/>
      <c r="SUA78" s="332"/>
      <c r="SUB78" s="332"/>
      <c r="SUC78" s="331"/>
      <c r="SUD78" s="332"/>
      <c r="SUE78" s="332"/>
      <c r="SUF78" s="332"/>
      <c r="SUG78" s="332"/>
      <c r="SUH78" s="332"/>
      <c r="SUI78" s="332"/>
      <c r="SUJ78" s="332"/>
      <c r="SUK78" s="332"/>
      <c r="SUL78" s="332"/>
      <c r="SUM78" s="332"/>
      <c r="SUN78" s="332"/>
      <c r="SUO78" s="332"/>
      <c r="SUP78" s="332"/>
      <c r="SUQ78" s="332"/>
      <c r="SUR78" s="332"/>
      <c r="SUS78" s="331"/>
      <c r="SUT78" s="332"/>
      <c r="SUU78" s="332"/>
      <c r="SUV78" s="332"/>
      <c r="SUW78" s="332"/>
      <c r="SUX78" s="332"/>
      <c r="SUY78" s="332"/>
      <c r="SUZ78" s="332"/>
      <c r="SVA78" s="332"/>
      <c r="SVB78" s="332"/>
      <c r="SVC78" s="332"/>
      <c r="SVD78" s="332"/>
      <c r="SVE78" s="332"/>
      <c r="SVF78" s="332"/>
      <c r="SVG78" s="332"/>
      <c r="SVH78" s="332"/>
      <c r="SVI78" s="331"/>
      <c r="SVJ78" s="332"/>
      <c r="SVK78" s="332"/>
      <c r="SVL78" s="332"/>
      <c r="SVM78" s="332"/>
      <c r="SVN78" s="332"/>
      <c r="SVO78" s="332"/>
      <c r="SVP78" s="332"/>
      <c r="SVQ78" s="332"/>
      <c r="SVR78" s="332"/>
      <c r="SVS78" s="332"/>
      <c r="SVT78" s="332"/>
      <c r="SVU78" s="332"/>
      <c r="SVV78" s="332"/>
      <c r="SVW78" s="332"/>
      <c r="SVX78" s="332"/>
      <c r="SVY78" s="331"/>
      <c r="SVZ78" s="332"/>
      <c r="SWA78" s="332"/>
      <c r="SWB78" s="332"/>
      <c r="SWC78" s="332"/>
      <c r="SWD78" s="332"/>
      <c r="SWE78" s="332"/>
      <c r="SWF78" s="332"/>
      <c r="SWG78" s="332"/>
      <c r="SWH78" s="332"/>
      <c r="SWI78" s="332"/>
      <c r="SWJ78" s="332"/>
      <c r="SWK78" s="332"/>
      <c r="SWL78" s="332"/>
      <c r="SWM78" s="332"/>
      <c r="SWN78" s="332"/>
      <c r="SWO78" s="331"/>
      <c r="SWP78" s="332"/>
      <c r="SWQ78" s="332"/>
      <c r="SWR78" s="332"/>
      <c r="SWS78" s="332"/>
      <c r="SWT78" s="332"/>
      <c r="SWU78" s="332"/>
      <c r="SWV78" s="332"/>
      <c r="SWW78" s="332"/>
      <c r="SWX78" s="332"/>
      <c r="SWY78" s="332"/>
      <c r="SWZ78" s="332"/>
      <c r="SXA78" s="332"/>
      <c r="SXB78" s="332"/>
      <c r="SXC78" s="332"/>
      <c r="SXD78" s="332"/>
      <c r="SXE78" s="331"/>
      <c r="SXF78" s="332"/>
      <c r="SXG78" s="332"/>
      <c r="SXH78" s="332"/>
      <c r="SXI78" s="332"/>
      <c r="SXJ78" s="332"/>
      <c r="SXK78" s="332"/>
      <c r="SXL78" s="332"/>
      <c r="SXM78" s="332"/>
      <c r="SXN78" s="332"/>
      <c r="SXO78" s="332"/>
      <c r="SXP78" s="332"/>
      <c r="SXQ78" s="332"/>
      <c r="SXR78" s="332"/>
      <c r="SXS78" s="332"/>
      <c r="SXT78" s="332"/>
      <c r="SXU78" s="331"/>
      <c r="SXV78" s="332"/>
      <c r="SXW78" s="332"/>
      <c r="SXX78" s="332"/>
      <c r="SXY78" s="332"/>
      <c r="SXZ78" s="332"/>
      <c r="SYA78" s="332"/>
      <c r="SYB78" s="332"/>
      <c r="SYC78" s="332"/>
      <c r="SYD78" s="332"/>
      <c r="SYE78" s="332"/>
      <c r="SYF78" s="332"/>
      <c r="SYG78" s="332"/>
      <c r="SYH78" s="332"/>
      <c r="SYI78" s="332"/>
      <c r="SYJ78" s="332"/>
      <c r="SYK78" s="331"/>
      <c r="SYL78" s="332"/>
      <c r="SYM78" s="332"/>
      <c r="SYN78" s="332"/>
      <c r="SYO78" s="332"/>
      <c r="SYP78" s="332"/>
      <c r="SYQ78" s="332"/>
      <c r="SYR78" s="332"/>
      <c r="SYS78" s="332"/>
      <c r="SYT78" s="332"/>
      <c r="SYU78" s="332"/>
      <c r="SYV78" s="332"/>
      <c r="SYW78" s="332"/>
      <c r="SYX78" s="332"/>
      <c r="SYY78" s="332"/>
      <c r="SYZ78" s="332"/>
      <c r="SZA78" s="331"/>
      <c r="SZB78" s="332"/>
      <c r="SZC78" s="332"/>
      <c r="SZD78" s="332"/>
      <c r="SZE78" s="332"/>
      <c r="SZF78" s="332"/>
      <c r="SZG78" s="332"/>
      <c r="SZH78" s="332"/>
      <c r="SZI78" s="332"/>
      <c r="SZJ78" s="332"/>
      <c r="SZK78" s="332"/>
      <c r="SZL78" s="332"/>
      <c r="SZM78" s="332"/>
      <c r="SZN78" s="332"/>
      <c r="SZO78" s="332"/>
      <c r="SZP78" s="332"/>
      <c r="SZQ78" s="331"/>
      <c r="SZR78" s="332"/>
      <c r="SZS78" s="332"/>
      <c r="SZT78" s="332"/>
      <c r="SZU78" s="332"/>
      <c r="SZV78" s="332"/>
      <c r="SZW78" s="332"/>
      <c r="SZX78" s="332"/>
      <c r="SZY78" s="332"/>
      <c r="SZZ78" s="332"/>
      <c r="TAA78" s="332"/>
      <c r="TAB78" s="332"/>
      <c r="TAC78" s="332"/>
      <c r="TAD78" s="332"/>
      <c r="TAE78" s="332"/>
      <c r="TAF78" s="332"/>
      <c r="TAG78" s="331"/>
      <c r="TAH78" s="332"/>
      <c r="TAI78" s="332"/>
      <c r="TAJ78" s="332"/>
      <c r="TAK78" s="332"/>
      <c r="TAL78" s="332"/>
      <c r="TAM78" s="332"/>
      <c r="TAN78" s="332"/>
      <c r="TAO78" s="332"/>
      <c r="TAP78" s="332"/>
      <c r="TAQ78" s="332"/>
      <c r="TAR78" s="332"/>
      <c r="TAS78" s="332"/>
      <c r="TAT78" s="332"/>
      <c r="TAU78" s="332"/>
      <c r="TAV78" s="332"/>
      <c r="TAW78" s="331"/>
      <c r="TAX78" s="332"/>
      <c r="TAY78" s="332"/>
      <c r="TAZ78" s="332"/>
      <c r="TBA78" s="332"/>
      <c r="TBB78" s="332"/>
      <c r="TBC78" s="332"/>
      <c r="TBD78" s="332"/>
      <c r="TBE78" s="332"/>
      <c r="TBF78" s="332"/>
      <c r="TBG78" s="332"/>
      <c r="TBH78" s="332"/>
      <c r="TBI78" s="332"/>
      <c r="TBJ78" s="332"/>
      <c r="TBK78" s="332"/>
      <c r="TBL78" s="332"/>
      <c r="TBM78" s="331"/>
      <c r="TBN78" s="332"/>
      <c r="TBO78" s="332"/>
      <c r="TBP78" s="332"/>
      <c r="TBQ78" s="332"/>
      <c r="TBR78" s="332"/>
      <c r="TBS78" s="332"/>
      <c r="TBT78" s="332"/>
      <c r="TBU78" s="332"/>
      <c r="TBV78" s="332"/>
      <c r="TBW78" s="332"/>
      <c r="TBX78" s="332"/>
      <c r="TBY78" s="332"/>
      <c r="TBZ78" s="332"/>
      <c r="TCA78" s="332"/>
      <c r="TCB78" s="332"/>
      <c r="TCC78" s="331"/>
      <c r="TCD78" s="332"/>
      <c r="TCE78" s="332"/>
      <c r="TCF78" s="332"/>
      <c r="TCG78" s="332"/>
      <c r="TCH78" s="332"/>
      <c r="TCI78" s="332"/>
      <c r="TCJ78" s="332"/>
      <c r="TCK78" s="332"/>
      <c r="TCL78" s="332"/>
      <c r="TCM78" s="332"/>
      <c r="TCN78" s="332"/>
      <c r="TCO78" s="332"/>
      <c r="TCP78" s="332"/>
      <c r="TCQ78" s="332"/>
      <c r="TCR78" s="332"/>
      <c r="TCS78" s="331"/>
      <c r="TCT78" s="332"/>
      <c r="TCU78" s="332"/>
      <c r="TCV78" s="332"/>
      <c r="TCW78" s="332"/>
      <c r="TCX78" s="332"/>
      <c r="TCY78" s="332"/>
      <c r="TCZ78" s="332"/>
      <c r="TDA78" s="332"/>
      <c r="TDB78" s="332"/>
      <c r="TDC78" s="332"/>
      <c r="TDD78" s="332"/>
      <c r="TDE78" s="332"/>
      <c r="TDF78" s="332"/>
      <c r="TDG78" s="332"/>
      <c r="TDH78" s="332"/>
      <c r="TDI78" s="331"/>
      <c r="TDJ78" s="332"/>
      <c r="TDK78" s="332"/>
      <c r="TDL78" s="332"/>
      <c r="TDM78" s="332"/>
      <c r="TDN78" s="332"/>
      <c r="TDO78" s="332"/>
      <c r="TDP78" s="332"/>
      <c r="TDQ78" s="332"/>
      <c r="TDR78" s="332"/>
      <c r="TDS78" s="332"/>
      <c r="TDT78" s="332"/>
      <c r="TDU78" s="332"/>
      <c r="TDV78" s="332"/>
      <c r="TDW78" s="332"/>
      <c r="TDX78" s="332"/>
      <c r="TDY78" s="331"/>
      <c r="TDZ78" s="332"/>
      <c r="TEA78" s="332"/>
      <c r="TEB78" s="332"/>
      <c r="TEC78" s="332"/>
      <c r="TED78" s="332"/>
      <c r="TEE78" s="332"/>
      <c r="TEF78" s="332"/>
      <c r="TEG78" s="332"/>
      <c r="TEH78" s="332"/>
      <c r="TEI78" s="332"/>
      <c r="TEJ78" s="332"/>
      <c r="TEK78" s="332"/>
      <c r="TEL78" s="332"/>
      <c r="TEM78" s="332"/>
      <c r="TEN78" s="332"/>
      <c r="TEO78" s="331"/>
      <c r="TEP78" s="332"/>
      <c r="TEQ78" s="332"/>
      <c r="TER78" s="332"/>
      <c r="TES78" s="332"/>
      <c r="TET78" s="332"/>
      <c r="TEU78" s="332"/>
      <c r="TEV78" s="332"/>
      <c r="TEW78" s="332"/>
      <c r="TEX78" s="332"/>
      <c r="TEY78" s="332"/>
      <c r="TEZ78" s="332"/>
      <c r="TFA78" s="332"/>
      <c r="TFB78" s="332"/>
      <c r="TFC78" s="332"/>
      <c r="TFD78" s="332"/>
      <c r="TFE78" s="331"/>
      <c r="TFF78" s="332"/>
      <c r="TFG78" s="332"/>
      <c r="TFH78" s="332"/>
      <c r="TFI78" s="332"/>
      <c r="TFJ78" s="332"/>
      <c r="TFK78" s="332"/>
      <c r="TFL78" s="332"/>
      <c r="TFM78" s="332"/>
      <c r="TFN78" s="332"/>
      <c r="TFO78" s="332"/>
      <c r="TFP78" s="332"/>
      <c r="TFQ78" s="332"/>
      <c r="TFR78" s="332"/>
      <c r="TFS78" s="332"/>
      <c r="TFT78" s="332"/>
      <c r="TFU78" s="331"/>
      <c r="TFV78" s="332"/>
      <c r="TFW78" s="332"/>
      <c r="TFX78" s="332"/>
      <c r="TFY78" s="332"/>
      <c r="TFZ78" s="332"/>
      <c r="TGA78" s="332"/>
      <c r="TGB78" s="332"/>
      <c r="TGC78" s="332"/>
      <c r="TGD78" s="332"/>
      <c r="TGE78" s="332"/>
      <c r="TGF78" s="332"/>
      <c r="TGG78" s="332"/>
      <c r="TGH78" s="332"/>
      <c r="TGI78" s="332"/>
      <c r="TGJ78" s="332"/>
      <c r="TGK78" s="331"/>
      <c r="TGL78" s="332"/>
      <c r="TGM78" s="332"/>
      <c r="TGN78" s="332"/>
      <c r="TGO78" s="332"/>
      <c r="TGP78" s="332"/>
      <c r="TGQ78" s="332"/>
      <c r="TGR78" s="332"/>
      <c r="TGS78" s="332"/>
      <c r="TGT78" s="332"/>
      <c r="TGU78" s="332"/>
      <c r="TGV78" s="332"/>
      <c r="TGW78" s="332"/>
      <c r="TGX78" s="332"/>
      <c r="TGY78" s="332"/>
      <c r="TGZ78" s="332"/>
      <c r="THA78" s="331"/>
      <c r="THB78" s="332"/>
      <c r="THC78" s="332"/>
      <c r="THD78" s="332"/>
      <c r="THE78" s="332"/>
      <c r="THF78" s="332"/>
      <c r="THG78" s="332"/>
      <c r="THH78" s="332"/>
      <c r="THI78" s="332"/>
      <c r="THJ78" s="332"/>
      <c r="THK78" s="332"/>
      <c r="THL78" s="332"/>
      <c r="THM78" s="332"/>
      <c r="THN78" s="332"/>
      <c r="THO78" s="332"/>
      <c r="THP78" s="332"/>
      <c r="THQ78" s="331"/>
      <c r="THR78" s="332"/>
      <c r="THS78" s="332"/>
      <c r="THT78" s="332"/>
      <c r="THU78" s="332"/>
      <c r="THV78" s="332"/>
      <c r="THW78" s="332"/>
      <c r="THX78" s="332"/>
      <c r="THY78" s="332"/>
      <c r="THZ78" s="332"/>
      <c r="TIA78" s="332"/>
      <c r="TIB78" s="332"/>
      <c r="TIC78" s="332"/>
      <c r="TID78" s="332"/>
      <c r="TIE78" s="332"/>
      <c r="TIF78" s="332"/>
      <c r="TIG78" s="331"/>
      <c r="TIH78" s="332"/>
      <c r="TII78" s="332"/>
      <c r="TIJ78" s="332"/>
      <c r="TIK78" s="332"/>
      <c r="TIL78" s="332"/>
      <c r="TIM78" s="332"/>
      <c r="TIN78" s="332"/>
      <c r="TIO78" s="332"/>
      <c r="TIP78" s="332"/>
      <c r="TIQ78" s="332"/>
      <c r="TIR78" s="332"/>
      <c r="TIS78" s="332"/>
      <c r="TIT78" s="332"/>
      <c r="TIU78" s="332"/>
      <c r="TIV78" s="332"/>
      <c r="TIW78" s="331"/>
      <c r="TIX78" s="332"/>
      <c r="TIY78" s="332"/>
      <c r="TIZ78" s="332"/>
      <c r="TJA78" s="332"/>
      <c r="TJB78" s="332"/>
      <c r="TJC78" s="332"/>
      <c r="TJD78" s="332"/>
      <c r="TJE78" s="332"/>
      <c r="TJF78" s="332"/>
      <c r="TJG78" s="332"/>
      <c r="TJH78" s="332"/>
      <c r="TJI78" s="332"/>
      <c r="TJJ78" s="332"/>
      <c r="TJK78" s="332"/>
      <c r="TJL78" s="332"/>
      <c r="TJM78" s="331"/>
      <c r="TJN78" s="332"/>
      <c r="TJO78" s="332"/>
      <c r="TJP78" s="332"/>
      <c r="TJQ78" s="332"/>
      <c r="TJR78" s="332"/>
      <c r="TJS78" s="332"/>
      <c r="TJT78" s="332"/>
      <c r="TJU78" s="332"/>
      <c r="TJV78" s="332"/>
      <c r="TJW78" s="332"/>
      <c r="TJX78" s="332"/>
      <c r="TJY78" s="332"/>
      <c r="TJZ78" s="332"/>
      <c r="TKA78" s="332"/>
      <c r="TKB78" s="332"/>
      <c r="TKC78" s="331"/>
      <c r="TKD78" s="332"/>
      <c r="TKE78" s="332"/>
      <c r="TKF78" s="332"/>
      <c r="TKG78" s="332"/>
      <c r="TKH78" s="332"/>
      <c r="TKI78" s="332"/>
      <c r="TKJ78" s="332"/>
      <c r="TKK78" s="332"/>
      <c r="TKL78" s="332"/>
      <c r="TKM78" s="332"/>
      <c r="TKN78" s="332"/>
      <c r="TKO78" s="332"/>
      <c r="TKP78" s="332"/>
      <c r="TKQ78" s="332"/>
      <c r="TKR78" s="332"/>
      <c r="TKS78" s="331"/>
      <c r="TKT78" s="332"/>
      <c r="TKU78" s="332"/>
      <c r="TKV78" s="332"/>
      <c r="TKW78" s="332"/>
      <c r="TKX78" s="332"/>
      <c r="TKY78" s="332"/>
      <c r="TKZ78" s="332"/>
      <c r="TLA78" s="332"/>
      <c r="TLB78" s="332"/>
      <c r="TLC78" s="332"/>
      <c r="TLD78" s="332"/>
      <c r="TLE78" s="332"/>
      <c r="TLF78" s="332"/>
      <c r="TLG78" s="332"/>
      <c r="TLH78" s="332"/>
      <c r="TLI78" s="331"/>
      <c r="TLJ78" s="332"/>
      <c r="TLK78" s="332"/>
      <c r="TLL78" s="332"/>
      <c r="TLM78" s="332"/>
      <c r="TLN78" s="332"/>
      <c r="TLO78" s="332"/>
      <c r="TLP78" s="332"/>
      <c r="TLQ78" s="332"/>
      <c r="TLR78" s="332"/>
      <c r="TLS78" s="332"/>
      <c r="TLT78" s="332"/>
      <c r="TLU78" s="332"/>
      <c r="TLV78" s="332"/>
      <c r="TLW78" s="332"/>
      <c r="TLX78" s="332"/>
      <c r="TLY78" s="331"/>
      <c r="TLZ78" s="332"/>
      <c r="TMA78" s="332"/>
      <c r="TMB78" s="332"/>
      <c r="TMC78" s="332"/>
      <c r="TMD78" s="332"/>
      <c r="TME78" s="332"/>
      <c r="TMF78" s="332"/>
      <c r="TMG78" s="332"/>
      <c r="TMH78" s="332"/>
      <c r="TMI78" s="332"/>
      <c r="TMJ78" s="332"/>
      <c r="TMK78" s="332"/>
      <c r="TML78" s="332"/>
      <c r="TMM78" s="332"/>
      <c r="TMN78" s="332"/>
      <c r="TMO78" s="331"/>
      <c r="TMP78" s="332"/>
      <c r="TMQ78" s="332"/>
      <c r="TMR78" s="332"/>
      <c r="TMS78" s="332"/>
      <c r="TMT78" s="332"/>
      <c r="TMU78" s="332"/>
      <c r="TMV78" s="332"/>
      <c r="TMW78" s="332"/>
      <c r="TMX78" s="332"/>
      <c r="TMY78" s="332"/>
      <c r="TMZ78" s="332"/>
      <c r="TNA78" s="332"/>
      <c r="TNB78" s="332"/>
      <c r="TNC78" s="332"/>
      <c r="TND78" s="332"/>
      <c r="TNE78" s="331"/>
      <c r="TNF78" s="332"/>
      <c r="TNG78" s="332"/>
      <c r="TNH78" s="332"/>
      <c r="TNI78" s="332"/>
      <c r="TNJ78" s="332"/>
      <c r="TNK78" s="332"/>
      <c r="TNL78" s="332"/>
      <c r="TNM78" s="332"/>
      <c r="TNN78" s="332"/>
      <c r="TNO78" s="332"/>
      <c r="TNP78" s="332"/>
      <c r="TNQ78" s="332"/>
      <c r="TNR78" s="332"/>
      <c r="TNS78" s="332"/>
      <c r="TNT78" s="332"/>
      <c r="TNU78" s="331"/>
      <c r="TNV78" s="332"/>
      <c r="TNW78" s="332"/>
      <c r="TNX78" s="332"/>
      <c r="TNY78" s="332"/>
      <c r="TNZ78" s="332"/>
      <c r="TOA78" s="332"/>
      <c r="TOB78" s="332"/>
      <c r="TOC78" s="332"/>
      <c r="TOD78" s="332"/>
      <c r="TOE78" s="332"/>
      <c r="TOF78" s="332"/>
      <c r="TOG78" s="332"/>
      <c r="TOH78" s="332"/>
      <c r="TOI78" s="332"/>
      <c r="TOJ78" s="332"/>
      <c r="TOK78" s="331"/>
      <c r="TOL78" s="332"/>
      <c r="TOM78" s="332"/>
      <c r="TON78" s="332"/>
      <c r="TOO78" s="332"/>
      <c r="TOP78" s="332"/>
      <c r="TOQ78" s="332"/>
      <c r="TOR78" s="332"/>
      <c r="TOS78" s="332"/>
      <c r="TOT78" s="332"/>
      <c r="TOU78" s="332"/>
      <c r="TOV78" s="332"/>
      <c r="TOW78" s="332"/>
      <c r="TOX78" s="332"/>
      <c r="TOY78" s="332"/>
      <c r="TOZ78" s="332"/>
      <c r="TPA78" s="331"/>
      <c r="TPB78" s="332"/>
      <c r="TPC78" s="332"/>
      <c r="TPD78" s="332"/>
      <c r="TPE78" s="332"/>
      <c r="TPF78" s="332"/>
      <c r="TPG78" s="332"/>
      <c r="TPH78" s="332"/>
      <c r="TPI78" s="332"/>
      <c r="TPJ78" s="332"/>
      <c r="TPK78" s="332"/>
      <c r="TPL78" s="332"/>
      <c r="TPM78" s="332"/>
      <c r="TPN78" s="332"/>
      <c r="TPO78" s="332"/>
      <c r="TPP78" s="332"/>
      <c r="TPQ78" s="331"/>
      <c r="TPR78" s="332"/>
      <c r="TPS78" s="332"/>
      <c r="TPT78" s="332"/>
      <c r="TPU78" s="332"/>
      <c r="TPV78" s="332"/>
      <c r="TPW78" s="332"/>
      <c r="TPX78" s="332"/>
      <c r="TPY78" s="332"/>
      <c r="TPZ78" s="332"/>
      <c r="TQA78" s="332"/>
      <c r="TQB78" s="332"/>
      <c r="TQC78" s="332"/>
      <c r="TQD78" s="332"/>
      <c r="TQE78" s="332"/>
      <c r="TQF78" s="332"/>
      <c r="TQG78" s="331"/>
      <c r="TQH78" s="332"/>
      <c r="TQI78" s="332"/>
      <c r="TQJ78" s="332"/>
      <c r="TQK78" s="332"/>
      <c r="TQL78" s="332"/>
      <c r="TQM78" s="332"/>
      <c r="TQN78" s="332"/>
      <c r="TQO78" s="332"/>
      <c r="TQP78" s="332"/>
      <c r="TQQ78" s="332"/>
      <c r="TQR78" s="332"/>
      <c r="TQS78" s="332"/>
      <c r="TQT78" s="332"/>
      <c r="TQU78" s="332"/>
      <c r="TQV78" s="332"/>
      <c r="TQW78" s="331"/>
      <c r="TQX78" s="332"/>
      <c r="TQY78" s="332"/>
      <c r="TQZ78" s="332"/>
      <c r="TRA78" s="332"/>
      <c r="TRB78" s="332"/>
      <c r="TRC78" s="332"/>
      <c r="TRD78" s="332"/>
      <c r="TRE78" s="332"/>
      <c r="TRF78" s="332"/>
      <c r="TRG78" s="332"/>
      <c r="TRH78" s="332"/>
      <c r="TRI78" s="332"/>
      <c r="TRJ78" s="332"/>
      <c r="TRK78" s="332"/>
      <c r="TRL78" s="332"/>
      <c r="TRM78" s="331"/>
      <c r="TRN78" s="332"/>
      <c r="TRO78" s="332"/>
      <c r="TRP78" s="332"/>
      <c r="TRQ78" s="332"/>
      <c r="TRR78" s="332"/>
      <c r="TRS78" s="332"/>
      <c r="TRT78" s="332"/>
      <c r="TRU78" s="332"/>
      <c r="TRV78" s="332"/>
      <c r="TRW78" s="332"/>
      <c r="TRX78" s="332"/>
      <c r="TRY78" s="332"/>
      <c r="TRZ78" s="332"/>
      <c r="TSA78" s="332"/>
      <c r="TSB78" s="332"/>
      <c r="TSC78" s="331"/>
      <c r="TSD78" s="332"/>
      <c r="TSE78" s="332"/>
      <c r="TSF78" s="332"/>
      <c r="TSG78" s="332"/>
      <c r="TSH78" s="332"/>
      <c r="TSI78" s="332"/>
      <c r="TSJ78" s="332"/>
      <c r="TSK78" s="332"/>
      <c r="TSL78" s="332"/>
      <c r="TSM78" s="332"/>
      <c r="TSN78" s="332"/>
      <c r="TSO78" s="332"/>
      <c r="TSP78" s="332"/>
      <c r="TSQ78" s="332"/>
      <c r="TSR78" s="332"/>
      <c r="TSS78" s="331"/>
      <c r="TST78" s="332"/>
      <c r="TSU78" s="332"/>
      <c r="TSV78" s="332"/>
      <c r="TSW78" s="332"/>
      <c r="TSX78" s="332"/>
      <c r="TSY78" s="332"/>
      <c r="TSZ78" s="332"/>
      <c r="TTA78" s="332"/>
      <c r="TTB78" s="332"/>
      <c r="TTC78" s="332"/>
      <c r="TTD78" s="332"/>
      <c r="TTE78" s="332"/>
      <c r="TTF78" s="332"/>
      <c r="TTG78" s="332"/>
      <c r="TTH78" s="332"/>
      <c r="TTI78" s="331"/>
      <c r="TTJ78" s="332"/>
      <c r="TTK78" s="332"/>
      <c r="TTL78" s="332"/>
      <c r="TTM78" s="332"/>
      <c r="TTN78" s="332"/>
      <c r="TTO78" s="332"/>
      <c r="TTP78" s="332"/>
      <c r="TTQ78" s="332"/>
      <c r="TTR78" s="332"/>
      <c r="TTS78" s="332"/>
      <c r="TTT78" s="332"/>
      <c r="TTU78" s="332"/>
      <c r="TTV78" s="332"/>
      <c r="TTW78" s="332"/>
      <c r="TTX78" s="332"/>
      <c r="TTY78" s="331"/>
      <c r="TTZ78" s="332"/>
      <c r="TUA78" s="332"/>
      <c r="TUB78" s="332"/>
      <c r="TUC78" s="332"/>
      <c r="TUD78" s="332"/>
      <c r="TUE78" s="332"/>
      <c r="TUF78" s="332"/>
      <c r="TUG78" s="332"/>
      <c r="TUH78" s="332"/>
      <c r="TUI78" s="332"/>
      <c r="TUJ78" s="332"/>
      <c r="TUK78" s="332"/>
      <c r="TUL78" s="332"/>
      <c r="TUM78" s="332"/>
      <c r="TUN78" s="332"/>
      <c r="TUO78" s="331"/>
      <c r="TUP78" s="332"/>
      <c r="TUQ78" s="332"/>
      <c r="TUR78" s="332"/>
      <c r="TUS78" s="332"/>
      <c r="TUT78" s="332"/>
      <c r="TUU78" s="332"/>
      <c r="TUV78" s="332"/>
      <c r="TUW78" s="332"/>
      <c r="TUX78" s="332"/>
      <c r="TUY78" s="332"/>
      <c r="TUZ78" s="332"/>
      <c r="TVA78" s="332"/>
      <c r="TVB78" s="332"/>
      <c r="TVC78" s="332"/>
      <c r="TVD78" s="332"/>
      <c r="TVE78" s="331"/>
      <c r="TVF78" s="332"/>
      <c r="TVG78" s="332"/>
      <c r="TVH78" s="332"/>
      <c r="TVI78" s="332"/>
      <c r="TVJ78" s="332"/>
      <c r="TVK78" s="332"/>
      <c r="TVL78" s="332"/>
      <c r="TVM78" s="332"/>
      <c r="TVN78" s="332"/>
      <c r="TVO78" s="332"/>
      <c r="TVP78" s="332"/>
      <c r="TVQ78" s="332"/>
      <c r="TVR78" s="332"/>
      <c r="TVS78" s="332"/>
      <c r="TVT78" s="332"/>
      <c r="TVU78" s="331"/>
      <c r="TVV78" s="332"/>
      <c r="TVW78" s="332"/>
      <c r="TVX78" s="332"/>
      <c r="TVY78" s="332"/>
      <c r="TVZ78" s="332"/>
      <c r="TWA78" s="332"/>
      <c r="TWB78" s="332"/>
      <c r="TWC78" s="332"/>
      <c r="TWD78" s="332"/>
      <c r="TWE78" s="332"/>
      <c r="TWF78" s="332"/>
      <c r="TWG78" s="332"/>
      <c r="TWH78" s="332"/>
      <c r="TWI78" s="332"/>
      <c r="TWJ78" s="332"/>
      <c r="TWK78" s="331"/>
      <c r="TWL78" s="332"/>
      <c r="TWM78" s="332"/>
      <c r="TWN78" s="332"/>
      <c r="TWO78" s="332"/>
      <c r="TWP78" s="332"/>
      <c r="TWQ78" s="332"/>
      <c r="TWR78" s="332"/>
      <c r="TWS78" s="332"/>
      <c r="TWT78" s="332"/>
      <c r="TWU78" s="332"/>
      <c r="TWV78" s="332"/>
      <c r="TWW78" s="332"/>
      <c r="TWX78" s="332"/>
      <c r="TWY78" s="332"/>
      <c r="TWZ78" s="332"/>
      <c r="TXA78" s="331"/>
      <c r="TXB78" s="332"/>
      <c r="TXC78" s="332"/>
      <c r="TXD78" s="332"/>
      <c r="TXE78" s="332"/>
      <c r="TXF78" s="332"/>
      <c r="TXG78" s="332"/>
      <c r="TXH78" s="332"/>
      <c r="TXI78" s="332"/>
      <c r="TXJ78" s="332"/>
      <c r="TXK78" s="332"/>
      <c r="TXL78" s="332"/>
      <c r="TXM78" s="332"/>
      <c r="TXN78" s="332"/>
      <c r="TXO78" s="332"/>
      <c r="TXP78" s="332"/>
      <c r="TXQ78" s="331"/>
      <c r="TXR78" s="332"/>
      <c r="TXS78" s="332"/>
      <c r="TXT78" s="332"/>
      <c r="TXU78" s="332"/>
      <c r="TXV78" s="332"/>
      <c r="TXW78" s="332"/>
      <c r="TXX78" s="332"/>
      <c r="TXY78" s="332"/>
      <c r="TXZ78" s="332"/>
      <c r="TYA78" s="332"/>
      <c r="TYB78" s="332"/>
      <c r="TYC78" s="332"/>
      <c r="TYD78" s="332"/>
      <c r="TYE78" s="332"/>
      <c r="TYF78" s="332"/>
      <c r="TYG78" s="331"/>
      <c r="TYH78" s="332"/>
      <c r="TYI78" s="332"/>
      <c r="TYJ78" s="332"/>
      <c r="TYK78" s="332"/>
      <c r="TYL78" s="332"/>
      <c r="TYM78" s="332"/>
      <c r="TYN78" s="332"/>
      <c r="TYO78" s="332"/>
      <c r="TYP78" s="332"/>
      <c r="TYQ78" s="332"/>
      <c r="TYR78" s="332"/>
      <c r="TYS78" s="332"/>
      <c r="TYT78" s="332"/>
      <c r="TYU78" s="332"/>
      <c r="TYV78" s="332"/>
      <c r="TYW78" s="331"/>
      <c r="TYX78" s="332"/>
      <c r="TYY78" s="332"/>
      <c r="TYZ78" s="332"/>
      <c r="TZA78" s="332"/>
      <c r="TZB78" s="332"/>
      <c r="TZC78" s="332"/>
      <c r="TZD78" s="332"/>
      <c r="TZE78" s="332"/>
      <c r="TZF78" s="332"/>
      <c r="TZG78" s="332"/>
      <c r="TZH78" s="332"/>
      <c r="TZI78" s="332"/>
      <c r="TZJ78" s="332"/>
      <c r="TZK78" s="332"/>
      <c r="TZL78" s="332"/>
      <c r="TZM78" s="331"/>
      <c r="TZN78" s="332"/>
      <c r="TZO78" s="332"/>
      <c r="TZP78" s="332"/>
      <c r="TZQ78" s="332"/>
      <c r="TZR78" s="332"/>
      <c r="TZS78" s="332"/>
      <c r="TZT78" s="332"/>
      <c r="TZU78" s="332"/>
      <c r="TZV78" s="332"/>
      <c r="TZW78" s="332"/>
      <c r="TZX78" s="332"/>
      <c r="TZY78" s="332"/>
      <c r="TZZ78" s="332"/>
      <c r="UAA78" s="332"/>
      <c r="UAB78" s="332"/>
      <c r="UAC78" s="331"/>
      <c r="UAD78" s="332"/>
      <c r="UAE78" s="332"/>
      <c r="UAF78" s="332"/>
      <c r="UAG78" s="332"/>
      <c r="UAH78" s="332"/>
      <c r="UAI78" s="332"/>
      <c r="UAJ78" s="332"/>
      <c r="UAK78" s="332"/>
      <c r="UAL78" s="332"/>
      <c r="UAM78" s="332"/>
      <c r="UAN78" s="332"/>
      <c r="UAO78" s="332"/>
      <c r="UAP78" s="332"/>
      <c r="UAQ78" s="332"/>
      <c r="UAR78" s="332"/>
      <c r="UAS78" s="331"/>
      <c r="UAT78" s="332"/>
      <c r="UAU78" s="332"/>
      <c r="UAV78" s="332"/>
      <c r="UAW78" s="332"/>
      <c r="UAX78" s="332"/>
      <c r="UAY78" s="332"/>
      <c r="UAZ78" s="332"/>
      <c r="UBA78" s="332"/>
      <c r="UBB78" s="332"/>
      <c r="UBC78" s="332"/>
      <c r="UBD78" s="332"/>
      <c r="UBE78" s="332"/>
      <c r="UBF78" s="332"/>
      <c r="UBG78" s="332"/>
      <c r="UBH78" s="332"/>
      <c r="UBI78" s="331"/>
      <c r="UBJ78" s="332"/>
      <c r="UBK78" s="332"/>
      <c r="UBL78" s="332"/>
      <c r="UBM78" s="332"/>
      <c r="UBN78" s="332"/>
      <c r="UBO78" s="332"/>
      <c r="UBP78" s="332"/>
      <c r="UBQ78" s="332"/>
      <c r="UBR78" s="332"/>
      <c r="UBS78" s="332"/>
      <c r="UBT78" s="332"/>
      <c r="UBU78" s="332"/>
      <c r="UBV78" s="332"/>
      <c r="UBW78" s="332"/>
      <c r="UBX78" s="332"/>
      <c r="UBY78" s="331"/>
      <c r="UBZ78" s="332"/>
      <c r="UCA78" s="332"/>
      <c r="UCB78" s="332"/>
      <c r="UCC78" s="332"/>
      <c r="UCD78" s="332"/>
      <c r="UCE78" s="332"/>
      <c r="UCF78" s="332"/>
      <c r="UCG78" s="332"/>
      <c r="UCH78" s="332"/>
      <c r="UCI78" s="332"/>
      <c r="UCJ78" s="332"/>
      <c r="UCK78" s="332"/>
      <c r="UCL78" s="332"/>
      <c r="UCM78" s="332"/>
      <c r="UCN78" s="332"/>
      <c r="UCO78" s="331"/>
      <c r="UCP78" s="332"/>
      <c r="UCQ78" s="332"/>
      <c r="UCR78" s="332"/>
      <c r="UCS78" s="332"/>
      <c r="UCT78" s="332"/>
      <c r="UCU78" s="332"/>
      <c r="UCV78" s="332"/>
      <c r="UCW78" s="332"/>
      <c r="UCX78" s="332"/>
      <c r="UCY78" s="332"/>
      <c r="UCZ78" s="332"/>
      <c r="UDA78" s="332"/>
      <c r="UDB78" s="332"/>
      <c r="UDC78" s="332"/>
      <c r="UDD78" s="332"/>
      <c r="UDE78" s="331"/>
      <c r="UDF78" s="332"/>
      <c r="UDG78" s="332"/>
      <c r="UDH78" s="332"/>
      <c r="UDI78" s="332"/>
      <c r="UDJ78" s="332"/>
      <c r="UDK78" s="332"/>
      <c r="UDL78" s="332"/>
      <c r="UDM78" s="332"/>
      <c r="UDN78" s="332"/>
      <c r="UDO78" s="332"/>
      <c r="UDP78" s="332"/>
      <c r="UDQ78" s="332"/>
      <c r="UDR78" s="332"/>
      <c r="UDS78" s="332"/>
      <c r="UDT78" s="332"/>
      <c r="UDU78" s="331"/>
      <c r="UDV78" s="332"/>
      <c r="UDW78" s="332"/>
      <c r="UDX78" s="332"/>
      <c r="UDY78" s="332"/>
      <c r="UDZ78" s="332"/>
      <c r="UEA78" s="332"/>
      <c r="UEB78" s="332"/>
      <c r="UEC78" s="332"/>
      <c r="UED78" s="332"/>
      <c r="UEE78" s="332"/>
      <c r="UEF78" s="332"/>
      <c r="UEG78" s="332"/>
      <c r="UEH78" s="332"/>
      <c r="UEI78" s="332"/>
      <c r="UEJ78" s="332"/>
      <c r="UEK78" s="331"/>
      <c r="UEL78" s="332"/>
      <c r="UEM78" s="332"/>
      <c r="UEN78" s="332"/>
      <c r="UEO78" s="332"/>
      <c r="UEP78" s="332"/>
      <c r="UEQ78" s="332"/>
      <c r="UER78" s="332"/>
      <c r="UES78" s="332"/>
      <c r="UET78" s="332"/>
      <c r="UEU78" s="332"/>
      <c r="UEV78" s="332"/>
      <c r="UEW78" s="332"/>
      <c r="UEX78" s="332"/>
      <c r="UEY78" s="332"/>
      <c r="UEZ78" s="332"/>
      <c r="UFA78" s="331"/>
      <c r="UFB78" s="332"/>
      <c r="UFC78" s="332"/>
      <c r="UFD78" s="332"/>
      <c r="UFE78" s="332"/>
      <c r="UFF78" s="332"/>
      <c r="UFG78" s="332"/>
      <c r="UFH78" s="332"/>
      <c r="UFI78" s="332"/>
      <c r="UFJ78" s="332"/>
      <c r="UFK78" s="332"/>
      <c r="UFL78" s="332"/>
      <c r="UFM78" s="332"/>
      <c r="UFN78" s="332"/>
      <c r="UFO78" s="332"/>
      <c r="UFP78" s="332"/>
      <c r="UFQ78" s="331"/>
      <c r="UFR78" s="332"/>
      <c r="UFS78" s="332"/>
      <c r="UFT78" s="332"/>
      <c r="UFU78" s="332"/>
      <c r="UFV78" s="332"/>
      <c r="UFW78" s="332"/>
      <c r="UFX78" s="332"/>
      <c r="UFY78" s="332"/>
      <c r="UFZ78" s="332"/>
      <c r="UGA78" s="332"/>
      <c r="UGB78" s="332"/>
      <c r="UGC78" s="332"/>
      <c r="UGD78" s="332"/>
      <c r="UGE78" s="332"/>
      <c r="UGF78" s="332"/>
      <c r="UGG78" s="331"/>
      <c r="UGH78" s="332"/>
      <c r="UGI78" s="332"/>
      <c r="UGJ78" s="332"/>
      <c r="UGK78" s="332"/>
      <c r="UGL78" s="332"/>
      <c r="UGM78" s="332"/>
      <c r="UGN78" s="332"/>
      <c r="UGO78" s="332"/>
      <c r="UGP78" s="332"/>
      <c r="UGQ78" s="332"/>
      <c r="UGR78" s="332"/>
      <c r="UGS78" s="332"/>
      <c r="UGT78" s="332"/>
      <c r="UGU78" s="332"/>
      <c r="UGV78" s="332"/>
      <c r="UGW78" s="331"/>
      <c r="UGX78" s="332"/>
      <c r="UGY78" s="332"/>
      <c r="UGZ78" s="332"/>
      <c r="UHA78" s="332"/>
      <c r="UHB78" s="332"/>
      <c r="UHC78" s="332"/>
      <c r="UHD78" s="332"/>
      <c r="UHE78" s="332"/>
      <c r="UHF78" s="332"/>
      <c r="UHG78" s="332"/>
      <c r="UHH78" s="332"/>
      <c r="UHI78" s="332"/>
      <c r="UHJ78" s="332"/>
      <c r="UHK78" s="332"/>
      <c r="UHL78" s="332"/>
      <c r="UHM78" s="331"/>
      <c r="UHN78" s="332"/>
      <c r="UHO78" s="332"/>
      <c r="UHP78" s="332"/>
      <c r="UHQ78" s="332"/>
      <c r="UHR78" s="332"/>
      <c r="UHS78" s="332"/>
      <c r="UHT78" s="332"/>
      <c r="UHU78" s="332"/>
      <c r="UHV78" s="332"/>
      <c r="UHW78" s="332"/>
      <c r="UHX78" s="332"/>
      <c r="UHY78" s="332"/>
      <c r="UHZ78" s="332"/>
      <c r="UIA78" s="332"/>
      <c r="UIB78" s="332"/>
      <c r="UIC78" s="331"/>
      <c r="UID78" s="332"/>
      <c r="UIE78" s="332"/>
      <c r="UIF78" s="332"/>
      <c r="UIG78" s="332"/>
      <c r="UIH78" s="332"/>
      <c r="UII78" s="332"/>
      <c r="UIJ78" s="332"/>
      <c r="UIK78" s="332"/>
      <c r="UIL78" s="332"/>
      <c r="UIM78" s="332"/>
      <c r="UIN78" s="332"/>
      <c r="UIO78" s="332"/>
      <c r="UIP78" s="332"/>
      <c r="UIQ78" s="332"/>
      <c r="UIR78" s="332"/>
      <c r="UIS78" s="331"/>
      <c r="UIT78" s="332"/>
      <c r="UIU78" s="332"/>
      <c r="UIV78" s="332"/>
      <c r="UIW78" s="332"/>
      <c r="UIX78" s="332"/>
      <c r="UIY78" s="332"/>
      <c r="UIZ78" s="332"/>
      <c r="UJA78" s="332"/>
      <c r="UJB78" s="332"/>
      <c r="UJC78" s="332"/>
      <c r="UJD78" s="332"/>
      <c r="UJE78" s="332"/>
      <c r="UJF78" s="332"/>
      <c r="UJG78" s="332"/>
      <c r="UJH78" s="332"/>
      <c r="UJI78" s="331"/>
      <c r="UJJ78" s="332"/>
      <c r="UJK78" s="332"/>
      <c r="UJL78" s="332"/>
      <c r="UJM78" s="332"/>
      <c r="UJN78" s="332"/>
      <c r="UJO78" s="332"/>
      <c r="UJP78" s="332"/>
      <c r="UJQ78" s="332"/>
      <c r="UJR78" s="332"/>
      <c r="UJS78" s="332"/>
      <c r="UJT78" s="332"/>
      <c r="UJU78" s="332"/>
      <c r="UJV78" s="332"/>
      <c r="UJW78" s="332"/>
      <c r="UJX78" s="332"/>
      <c r="UJY78" s="331"/>
      <c r="UJZ78" s="332"/>
      <c r="UKA78" s="332"/>
      <c r="UKB78" s="332"/>
      <c r="UKC78" s="332"/>
      <c r="UKD78" s="332"/>
      <c r="UKE78" s="332"/>
      <c r="UKF78" s="332"/>
      <c r="UKG78" s="332"/>
      <c r="UKH78" s="332"/>
      <c r="UKI78" s="332"/>
      <c r="UKJ78" s="332"/>
      <c r="UKK78" s="332"/>
      <c r="UKL78" s="332"/>
      <c r="UKM78" s="332"/>
      <c r="UKN78" s="332"/>
      <c r="UKO78" s="331"/>
      <c r="UKP78" s="332"/>
      <c r="UKQ78" s="332"/>
      <c r="UKR78" s="332"/>
      <c r="UKS78" s="332"/>
      <c r="UKT78" s="332"/>
      <c r="UKU78" s="332"/>
      <c r="UKV78" s="332"/>
      <c r="UKW78" s="332"/>
      <c r="UKX78" s="332"/>
      <c r="UKY78" s="332"/>
      <c r="UKZ78" s="332"/>
      <c r="ULA78" s="332"/>
      <c r="ULB78" s="332"/>
      <c r="ULC78" s="332"/>
      <c r="ULD78" s="332"/>
      <c r="ULE78" s="331"/>
      <c r="ULF78" s="332"/>
      <c r="ULG78" s="332"/>
      <c r="ULH78" s="332"/>
      <c r="ULI78" s="332"/>
      <c r="ULJ78" s="332"/>
      <c r="ULK78" s="332"/>
      <c r="ULL78" s="332"/>
      <c r="ULM78" s="332"/>
      <c r="ULN78" s="332"/>
      <c r="ULO78" s="332"/>
      <c r="ULP78" s="332"/>
      <c r="ULQ78" s="332"/>
      <c r="ULR78" s="332"/>
      <c r="ULS78" s="332"/>
      <c r="ULT78" s="332"/>
      <c r="ULU78" s="331"/>
      <c r="ULV78" s="332"/>
      <c r="ULW78" s="332"/>
      <c r="ULX78" s="332"/>
      <c r="ULY78" s="332"/>
      <c r="ULZ78" s="332"/>
      <c r="UMA78" s="332"/>
      <c r="UMB78" s="332"/>
      <c r="UMC78" s="332"/>
      <c r="UMD78" s="332"/>
      <c r="UME78" s="332"/>
      <c r="UMF78" s="332"/>
      <c r="UMG78" s="332"/>
      <c r="UMH78" s="332"/>
      <c r="UMI78" s="332"/>
      <c r="UMJ78" s="332"/>
      <c r="UMK78" s="331"/>
      <c r="UML78" s="332"/>
      <c r="UMM78" s="332"/>
      <c r="UMN78" s="332"/>
      <c r="UMO78" s="332"/>
      <c r="UMP78" s="332"/>
      <c r="UMQ78" s="332"/>
      <c r="UMR78" s="332"/>
      <c r="UMS78" s="332"/>
      <c r="UMT78" s="332"/>
      <c r="UMU78" s="332"/>
      <c r="UMV78" s="332"/>
      <c r="UMW78" s="332"/>
      <c r="UMX78" s="332"/>
      <c r="UMY78" s="332"/>
      <c r="UMZ78" s="332"/>
      <c r="UNA78" s="331"/>
      <c r="UNB78" s="332"/>
      <c r="UNC78" s="332"/>
      <c r="UND78" s="332"/>
      <c r="UNE78" s="332"/>
      <c r="UNF78" s="332"/>
      <c r="UNG78" s="332"/>
      <c r="UNH78" s="332"/>
      <c r="UNI78" s="332"/>
      <c r="UNJ78" s="332"/>
      <c r="UNK78" s="332"/>
      <c r="UNL78" s="332"/>
      <c r="UNM78" s="332"/>
      <c r="UNN78" s="332"/>
      <c r="UNO78" s="332"/>
      <c r="UNP78" s="332"/>
      <c r="UNQ78" s="331"/>
      <c r="UNR78" s="332"/>
      <c r="UNS78" s="332"/>
      <c r="UNT78" s="332"/>
      <c r="UNU78" s="332"/>
      <c r="UNV78" s="332"/>
      <c r="UNW78" s="332"/>
      <c r="UNX78" s="332"/>
      <c r="UNY78" s="332"/>
      <c r="UNZ78" s="332"/>
      <c r="UOA78" s="332"/>
      <c r="UOB78" s="332"/>
      <c r="UOC78" s="332"/>
      <c r="UOD78" s="332"/>
      <c r="UOE78" s="332"/>
      <c r="UOF78" s="332"/>
      <c r="UOG78" s="331"/>
      <c r="UOH78" s="332"/>
      <c r="UOI78" s="332"/>
      <c r="UOJ78" s="332"/>
      <c r="UOK78" s="332"/>
      <c r="UOL78" s="332"/>
      <c r="UOM78" s="332"/>
      <c r="UON78" s="332"/>
      <c r="UOO78" s="332"/>
      <c r="UOP78" s="332"/>
      <c r="UOQ78" s="332"/>
      <c r="UOR78" s="332"/>
      <c r="UOS78" s="332"/>
      <c r="UOT78" s="332"/>
      <c r="UOU78" s="332"/>
      <c r="UOV78" s="332"/>
      <c r="UOW78" s="331"/>
      <c r="UOX78" s="332"/>
      <c r="UOY78" s="332"/>
      <c r="UOZ78" s="332"/>
      <c r="UPA78" s="332"/>
      <c r="UPB78" s="332"/>
      <c r="UPC78" s="332"/>
      <c r="UPD78" s="332"/>
      <c r="UPE78" s="332"/>
      <c r="UPF78" s="332"/>
      <c r="UPG78" s="332"/>
      <c r="UPH78" s="332"/>
      <c r="UPI78" s="332"/>
      <c r="UPJ78" s="332"/>
      <c r="UPK78" s="332"/>
      <c r="UPL78" s="332"/>
      <c r="UPM78" s="331"/>
      <c r="UPN78" s="332"/>
      <c r="UPO78" s="332"/>
      <c r="UPP78" s="332"/>
      <c r="UPQ78" s="332"/>
      <c r="UPR78" s="332"/>
      <c r="UPS78" s="332"/>
      <c r="UPT78" s="332"/>
      <c r="UPU78" s="332"/>
      <c r="UPV78" s="332"/>
      <c r="UPW78" s="332"/>
      <c r="UPX78" s="332"/>
      <c r="UPY78" s="332"/>
      <c r="UPZ78" s="332"/>
      <c r="UQA78" s="332"/>
      <c r="UQB78" s="332"/>
      <c r="UQC78" s="331"/>
      <c r="UQD78" s="332"/>
      <c r="UQE78" s="332"/>
      <c r="UQF78" s="332"/>
      <c r="UQG78" s="332"/>
      <c r="UQH78" s="332"/>
      <c r="UQI78" s="332"/>
      <c r="UQJ78" s="332"/>
      <c r="UQK78" s="332"/>
      <c r="UQL78" s="332"/>
      <c r="UQM78" s="332"/>
      <c r="UQN78" s="332"/>
      <c r="UQO78" s="332"/>
      <c r="UQP78" s="332"/>
      <c r="UQQ78" s="332"/>
      <c r="UQR78" s="332"/>
      <c r="UQS78" s="331"/>
      <c r="UQT78" s="332"/>
      <c r="UQU78" s="332"/>
      <c r="UQV78" s="332"/>
      <c r="UQW78" s="332"/>
      <c r="UQX78" s="332"/>
      <c r="UQY78" s="332"/>
      <c r="UQZ78" s="332"/>
      <c r="URA78" s="332"/>
      <c r="URB78" s="332"/>
      <c r="URC78" s="332"/>
      <c r="URD78" s="332"/>
      <c r="URE78" s="332"/>
      <c r="URF78" s="332"/>
      <c r="URG78" s="332"/>
      <c r="URH78" s="332"/>
      <c r="URI78" s="331"/>
      <c r="URJ78" s="332"/>
      <c r="URK78" s="332"/>
      <c r="URL78" s="332"/>
      <c r="URM78" s="332"/>
      <c r="URN78" s="332"/>
      <c r="URO78" s="332"/>
      <c r="URP78" s="332"/>
      <c r="URQ78" s="332"/>
      <c r="URR78" s="332"/>
      <c r="URS78" s="332"/>
      <c r="URT78" s="332"/>
      <c r="URU78" s="332"/>
      <c r="URV78" s="332"/>
      <c r="URW78" s="332"/>
      <c r="URX78" s="332"/>
      <c r="URY78" s="331"/>
      <c r="URZ78" s="332"/>
      <c r="USA78" s="332"/>
      <c r="USB78" s="332"/>
      <c r="USC78" s="332"/>
      <c r="USD78" s="332"/>
      <c r="USE78" s="332"/>
      <c r="USF78" s="332"/>
      <c r="USG78" s="332"/>
      <c r="USH78" s="332"/>
      <c r="USI78" s="332"/>
      <c r="USJ78" s="332"/>
      <c r="USK78" s="332"/>
      <c r="USL78" s="332"/>
      <c r="USM78" s="332"/>
      <c r="USN78" s="332"/>
      <c r="USO78" s="331"/>
      <c r="USP78" s="332"/>
      <c r="USQ78" s="332"/>
      <c r="USR78" s="332"/>
      <c r="USS78" s="332"/>
      <c r="UST78" s="332"/>
      <c r="USU78" s="332"/>
      <c r="USV78" s="332"/>
      <c r="USW78" s="332"/>
      <c r="USX78" s="332"/>
      <c r="USY78" s="332"/>
      <c r="USZ78" s="332"/>
      <c r="UTA78" s="332"/>
      <c r="UTB78" s="332"/>
      <c r="UTC78" s="332"/>
      <c r="UTD78" s="332"/>
      <c r="UTE78" s="331"/>
      <c r="UTF78" s="332"/>
      <c r="UTG78" s="332"/>
      <c r="UTH78" s="332"/>
      <c r="UTI78" s="332"/>
      <c r="UTJ78" s="332"/>
      <c r="UTK78" s="332"/>
      <c r="UTL78" s="332"/>
      <c r="UTM78" s="332"/>
      <c r="UTN78" s="332"/>
      <c r="UTO78" s="332"/>
      <c r="UTP78" s="332"/>
      <c r="UTQ78" s="332"/>
      <c r="UTR78" s="332"/>
      <c r="UTS78" s="332"/>
      <c r="UTT78" s="332"/>
      <c r="UTU78" s="331"/>
      <c r="UTV78" s="332"/>
      <c r="UTW78" s="332"/>
      <c r="UTX78" s="332"/>
      <c r="UTY78" s="332"/>
      <c r="UTZ78" s="332"/>
      <c r="UUA78" s="332"/>
      <c r="UUB78" s="332"/>
      <c r="UUC78" s="332"/>
      <c r="UUD78" s="332"/>
      <c r="UUE78" s="332"/>
      <c r="UUF78" s="332"/>
      <c r="UUG78" s="332"/>
      <c r="UUH78" s="332"/>
      <c r="UUI78" s="332"/>
      <c r="UUJ78" s="332"/>
      <c r="UUK78" s="331"/>
      <c r="UUL78" s="332"/>
      <c r="UUM78" s="332"/>
      <c r="UUN78" s="332"/>
      <c r="UUO78" s="332"/>
      <c r="UUP78" s="332"/>
      <c r="UUQ78" s="332"/>
      <c r="UUR78" s="332"/>
      <c r="UUS78" s="332"/>
      <c r="UUT78" s="332"/>
      <c r="UUU78" s="332"/>
      <c r="UUV78" s="332"/>
      <c r="UUW78" s="332"/>
      <c r="UUX78" s="332"/>
      <c r="UUY78" s="332"/>
      <c r="UUZ78" s="332"/>
      <c r="UVA78" s="331"/>
      <c r="UVB78" s="332"/>
      <c r="UVC78" s="332"/>
      <c r="UVD78" s="332"/>
      <c r="UVE78" s="332"/>
      <c r="UVF78" s="332"/>
      <c r="UVG78" s="332"/>
      <c r="UVH78" s="332"/>
      <c r="UVI78" s="332"/>
      <c r="UVJ78" s="332"/>
      <c r="UVK78" s="332"/>
      <c r="UVL78" s="332"/>
      <c r="UVM78" s="332"/>
      <c r="UVN78" s="332"/>
      <c r="UVO78" s="332"/>
      <c r="UVP78" s="332"/>
      <c r="UVQ78" s="331"/>
      <c r="UVR78" s="332"/>
      <c r="UVS78" s="332"/>
      <c r="UVT78" s="332"/>
      <c r="UVU78" s="332"/>
      <c r="UVV78" s="332"/>
      <c r="UVW78" s="332"/>
      <c r="UVX78" s="332"/>
      <c r="UVY78" s="332"/>
      <c r="UVZ78" s="332"/>
      <c r="UWA78" s="332"/>
      <c r="UWB78" s="332"/>
      <c r="UWC78" s="332"/>
      <c r="UWD78" s="332"/>
      <c r="UWE78" s="332"/>
      <c r="UWF78" s="332"/>
      <c r="UWG78" s="331"/>
      <c r="UWH78" s="332"/>
      <c r="UWI78" s="332"/>
      <c r="UWJ78" s="332"/>
      <c r="UWK78" s="332"/>
      <c r="UWL78" s="332"/>
      <c r="UWM78" s="332"/>
      <c r="UWN78" s="332"/>
      <c r="UWO78" s="332"/>
      <c r="UWP78" s="332"/>
      <c r="UWQ78" s="332"/>
      <c r="UWR78" s="332"/>
      <c r="UWS78" s="332"/>
      <c r="UWT78" s="332"/>
      <c r="UWU78" s="332"/>
      <c r="UWV78" s="332"/>
      <c r="UWW78" s="331"/>
      <c r="UWX78" s="332"/>
      <c r="UWY78" s="332"/>
      <c r="UWZ78" s="332"/>
      <c r="UXA78" s="332"/>
      <c r="UXB78" s="332"/>
      <c r="UXC78" s="332"/>
      <c r="UXD78" s="332"/>
      <c r="UXE78" s="332"/>
      <c r="UXF78" s="332"/>
      <c r="UXG78" s="332"/>
      <c r="UXH78" s="332"/>
      <c r="UXI78" s="332"/>
      <c r="UXJ78" s="332"/>
      <c r="UXK78" s="332"/>
      <c r="UXL78" s="332"/>
      <c r="UXM78" s="331"/>
      <c r="UXN78" s="332"/>
      <c r="UXO78" s="332"/>
      <c r="UXP78" s="332"/>
      <c r="UXQ78" s="332"/>
      <c r="UXR78" s="332"/>
      <c r="UXS78" s="332"/>
      <c r="UXT78" s="332"/>
      <c r="UXU78" s="332"/>
      <c r="UXV78" s="332"/>
      <c r="UXW78" s="332"/>
      <c r="UXX78" s="332"/>
      <c r="UXY78" s="332"/>
      <c r="UXZ78" s="332"/>
      <c r="UYA78" s="332"/>
      <c r="UYB78" s="332"/>
      <c r="UYC78" s="331"/>
      <c r="UYD78" s="332"/>
      <c r="UYE78" s="332"/>
      <c r="UYF78" s="332"/>
      <c r="UYG78" s="332"/>
      <c r="UYH78" s="332"/>
      <c r="UYI78" s="332"/>
      <c r="UYJ78" s="332"/>
      <c r="UYK78" s="332"/>
      <c r="UYL78" s="332"/>
      <c r="UYM78" s="332"/>
      <c r="UYN78" s="332"/>
      <c r="UYO78" s="332"/>
      <c r="UYP78" s="332"/>
      <c r="UYQ78" s="332"/>
      <c r="UYR78" s="332"/>
      <c r="UYS78" s="331"/>
      <c r="UYT78" s="332"/>
      <c r="UYU78" s="332"/>
      <c r="UYV78" s="332"/>
      <c r="UYW78" s="332"/>
      <c r="UYX78" s="332"/>
      <c r="UYY78" s="332"/>
      <c r="UYZ78" s="332"/>
      <c r="UZA78" s="332"/>
      <c r="UZB78" s="332"/>
      <c r="UZC78" s="332"/>
      <c r="UZD78" s="332"/>
      <c r="UZE78" s="332"/>
      <c r="UZF78" s="332"/>
      <c r="UZG78" s="332"/>
      <c r="UZH78" s="332"/>
      <c r="UZI78" s="331"/>
      <c r="UZJ78" s="332"/>
      <c r="UZK78" s="332"/>
      <c r="UZL78" s="332"/>
      <c r="UZM78" s="332"/>
      <c r="UZN78" s="332"/>
      <c r="UZO78" s="332"/>
      <c r="UZP78" s="332"/>
      <c r="UZQ78" s="332"/>
      <c r="UZR78" s="332"/>
      <c r="UZS78" s="332"/>
      <c r="UZT78" s="332"/>
      <c r="UZU78" s="332"/>
      <c r="UZV78" s="332"/>
      <c r="UZW78" s="332"/>
      <c r="UZX78" s="332"/>
      <c r="UZY78" s="331"/>
      <c r="UZZ78" s="332"/>
      <c r="VAA78" s="332"/>
      <c r="VAB78" s="332"/>
      <c r="VAC78" s="332"/>
      <c r="VAD78" s="332"/>
      <c r="VAE78" s="332"/>
      <c r="VAF78" s="332"/>
      <c r="VAG78" s="332"/>
      <c r="VAH78" s="332"/>
      <c r="VAI78" s="332"/>
      <c r="VAJ78" s="332"/>
      <c r="VAK78" s="332"/>
      <c r="VAL78" s="332"/>
      <c r="VAM78" s="332"/>
      <c r="VAN78" s="332"/>
      <c r="VAO78" s="331"/>
      <c r="VAP78" s="332"/>
      <c r="VAQ78" s="332"/>
      <c r="VAR78" s="332"/>
      <c r="VAS78" s="332"/>
      <c r="VAT78" s="332"/>
      <c r="VAU78" s="332"/>
      <c r="VAV78" s="332"/>
      <c r="VAW78" s="332"/>
      <c r="VAX78" s="332"/>
      <c r="VAY78" s="332"/>
      <c r="VAZ78" s="332"/>
      <c r="VBA78" s="332"/>
      <c r="VBB78" s="332"/>
      <c r="VBC78" s="332"/>
      <c r="VBD78" s="332"/>
      <c r="VBE78" s="331"/>
      <c r="VBF78" s="332"/>
      <c r="VBG78" s="332"/>
      <c r="VBH78" s="332"/>
      <c r="VBI78" s="332"/>
      <c r="VBJ78" s="332"/>
      <c r="VBK78" s="332"/>
      <c r="VBL78" s="332"/>
      <c r="VBM78" s="332"/>
      <c r="VBN78" s="332"/>
      <c r="VBO78" s="332"/>
      <c r="VBP78" s="332"/>
      <c r="VBQ78" s="332"/>
      <c r="VBR78" s="332"/>
      <c r="VBS78" s="332"/>
      <c r="VBT78" s="332"/>
      <c r="VBU78" s="331"/>
      <c r="VBV78" s="332"/>
      <c r="VBW78" s="332"/>
      <c r="VBX78" s="332"/>
      <c r="VBY78" s="332"/>
      <c r="VBZ78" s="332"/>
      <c r="VCA78" s="332"/>
      <c r="VCB78" s="332"/>
      <c r="VCC78" s="332"/>
      <c r="VCD78" s="332"/>
      <c r="VCE78" s="332"/>
      <c r="VCF78" s="332"/>
      <c r="VCG78" s="332"/>
      <c r="VCH78" s="332"/>
      <c r="VCI78" s="332"/>
      <c r="VCJ78" s="332"/>
      <c r="VCK78" s="331"/>
      <c r="VCL78" s="332"/>
      <c r="VCM78" s="332"/>
      <c r="VCN78" s="332"/>
      <c r="VCO78" s="332"/>
      <c r="VCP78" s="332"/>
      <c r="VCQ78" s="332"/>
      <c r="VCR78" s="332"/>
      <c r="VCS78" s="332"/>
      <c r="VCT78" s="332"/>
      <c r="VCU78" s="332"/>
      <c r="VCV78" s="332"/>
      <c r="VCW78" s="332"/>
      <c r="VCX78" s="332"/>
      <c r="VCY78" s="332"/>
      <c r="VCZ78" s="332"/>
      <c r="VDA78" s="331"/>
      <c r="VDB78" s="332"/>
      <c r="VDC78" s="332"/>
      <c r="VDD78" s="332"/>
      <c r="VDE78" s="332"/>
      <c r="VDF78" s="332"/>
      <c r="VDG78" s="332"/>
      <c r="VDH78" s="332"/>
      <c r="VDI78" s="332"/>
      <c r="VDJ78" s="332"/>
      <c r="VDK78" s="332"/>
      <c r="VDL78" s="332"/>
      <c r="VDM78" s="332"/>
      <c r="VDN78" s="332"/>
      <c r="VDO78" s="332"/>
      <c r="VDP78" s="332"/>
      <c r="VDQ78" s="331"/>
      <c r="VDR78" s="332"/>
      <c r="VDS78" s="332"/>
      <c r="VDT78" s="332"/>
      <c r="VDU78" s="332"/>
      <c r="VDV78" s="332"/>
      <c r="VDW78" s="332"/>
      <c r="VDX78" s="332"/>
      <c r="VDY78" s="332"/>
      <c r="VDZ78" s="332"/>
      <c r="VEA78" s="332"/>
      <c r="VEB78" s="332"/>
      <c r="VEC78" s="332"/>
      <c r="VED78" s="332"/>
      <c r="VEE78" s="332"/>
      <c r="VEF78" s="332"/>
      <c r="VEG78" s="331"/>
      <c r="VEH78" s="332"/>
      <c r="VEI78" s="332"/>
      <c r="VEJ78" s="332"/>
      <c r="VEK78" s="332"/>
      <c r="VEL78" s="332"/>
      <c r="VEM78" s="332"/>
      <c r="VEN78" s="332"/>
      <c r="VEO78" s="332"/>
      <c r="VEP78" s="332"/>
      <c r="VEQ78" s="332"/>
      <c r="VER78" s="332"/>
      <c r="VES78" s="332"/>
      <c r="VET78" s="332"/>
      <c r="VEU78" s="332"/>
      <c r="VEV78" s="332"/>
      <c r="VEW78" s="331"/>
      <c r="VEX78" s="332"/>
      <c r="VEY78" s="332"/>
      <c r="VEZ78" s="332"/>
      <c r="VFA78" s="332"/>
      <c r="VFB78" s="332"/>
      <c r="VFC78" s="332"/>
      <c r="VFD78" s="332"/>
      <c r="VFE78" s="332"/>
      <c r="VFF78" s="332"/>
      <c r="VFG78" s="332"/>
      <c r="VFH78" s="332"/>
      <c r="VFI78" s="332"/>
      <c r="VFJ78" s="332"/>
      <c r="VFK78" s="332"/>
      <c r="VFL78" s="332"/>
      <c r="VFM78" s="331"/>
      <c r="VFN78" s="332"/>
      <c r="VFO78" s="332"/>
      <c r="VFP78" s="332"/>
      <c r="VFQ78" s="332"/>
      <c r="VFR78" s="332"/>
      <c r="VFS78" s="332"/>
      <c r="VFT78" s="332"/>
      <c r="VFU78" s="332"/>
      <c r="VFV78" s="332"/>
      <c r="VFW78" s="332"/>
      <c r="VFX78" s="332"/>
      <c r="VFY78" s="332"/>
      <c r="VFZ78" s="332"/>
      <c r="VGA78" s="332"/>
      <c r="VGB78" s="332"/>
      <c r="VGC78" s="331"/>
      <c r="VGD78" s="332"/>
      <c r="VGE78" s="332"/>
      <c r="VGF78" s="332"/>
      <c r="VGG78" s="332"/>
      <c r="VGH78" s="332"/>
      <c r="VGI78" s="332"/>
      <c r="VGJ78" s="332"/>
      <c r="VGK78" s="332"/>
      <c r="VGL78" s="332"/>
      <c r="VGM78" s="332"/>
      <c r="VGN78" s="332"/>
      <c r="VGO78" s="332"/>
      <c r="VGP78" s="332"/>
      <c r="VGQ78" s="332"/>
      <c r="VGR78" s="332"/>
      <c r="VGS78" s="331"/>
      <c r="VGT78" s="332"/>
      <c r="VGU78" s="332"/>
      <c r="VGV78" s="332"/>
      <c r="VGW78" s="332"/>
      <c r="VGX78" s="332"/>
      <c r="VGY78" s="332"/>
      <c r="VGZ78" s="332"/>
      <c r="VHA78" s="332"/>
      <c r="VHB78" s="332"/>
      <c r="VHC78" s="332"/>
      <c r="VHD78" s="332"/>
      <c r="VHE78" s="332"/>
      <c r="VHF78" s="332"/>
      <c r="VHG78" s="332"/>
      <c r="VHH78" s="332"/>
      <c r="VHI78" s="331"/>
      <c r="VHJ78" s="332"/>
      <c r="VHK78" s="332"/>
      <c r="VHL78" s="332"/>
      <c r="VHM78" s="332"/>
      <c r="VHN78" s="332"/>
      <c r="VHO78" s="332"/>
      <c r="VHP78" s="332"/>
      <c r="VHQ78" s="332"/>
      <c r="VHR78" s="332"/>
      <c r="VHS78" s="332"/>
      <c r="VHT78" s="332"/>
      <c r="VHU78" s="332"/>
      <c r="VHV78" s="332"/>
      <c r="VHW78" s="332"/>
      <c r="VHX78" s="332"/>
      <c r="VHY78" s="331"/>
      <c r="VHZ78" s="332"/>
      <c r="VIA78" s="332"/>
      <c r="VIB78" s="332"/>
      <c r="VIC78" s="332"/>
      <c r="VID78" s="332"/>
      <c r="VIE78" s="332"/>
      <c r="VIF78" s="332"/>
      <c r="VIG78" s="332"/>
      <c r="VIH78" s="332"/>
      <c r="VII78" s="332"/>
      <c r="VIJ78" s="332"/>
      <c r="VIK78" s="332"/>
      <c r="VIL78" s="332"/>
      <c r="VIM78" s="332"/>
      <c r="VIN78" s="332"/>
      <c r="VIO78" s="331"/>
      <c r="VIP78" s="332"/>
      <c r="VIQ78" s="332"/>
      <c r="VIR78" s="332"/>
      <c r="VIS78" s="332"/>
      <c r="VIT78" s="332"/>
      <c r="VIU78" s="332"/>
      <c r="VIV78" s="332"/>
      <c r="VIW78" s="332"/>
      <c r="VIX78" s="332"/>
      <c r="VIY78" s="332"/>
      <c r="VIZ78" s="332"/>
      <c r="VJA78" s="332"/>
      <c r="VJB78" s="332"/>
      <c r="VJC78" s="332"/>
      <c r="VJD78" s="332"/>
      <c r="VJE78" s="331"/>
      <c r="VJF78" s="332"/>
      <c r="VJG78" s="332"/>
      <c r="VJH78" s="332"/>
      <c r="VJI78" s="332"/>
      <c r="VJJ78" s="332"/>
      <c r="VJK78" s="332"/>
      <c r="VJL78" s="332"/>
      <c r="VJM78" s="332"/>
      <c r="VJN78" s="332"/>
      <c r="VJO78" s="332"/>
      <c r="VJP78" s="332"/>
      <c r="VJQ78" s="332"/>
      <c r="VJR78" s="332"/>
      <c r="VJS78" s="332"/>
      <c r="VJT78" s="332"/>
      <c r="VJU78" s="331"/>
      <c r="VJV78" s="332"/>
      <c r="VJW78" s="332"/>
      <c r="VJX78" s="332"/>
      <c r="VJY78" s="332"/>
      <c r="VJZ78" s="332"/>
      <c r="VKA78" s="332"/>
      <c r="VKB78" s="332"/>
      <c r="VKC78" s="332"/>
      <c r="VKD78" s="332"/>
      <c r="VKE78" s="332"/>
      <c r="VKF78" s="332"/>
      <c r="VKG78" s="332"/>
      <c r="VKH78" s="332"/>
      <c r="VKI78" s="332"/>
      <c r="VKJ78" s="332"/>
      <c r="VKK78" s="331"/>
      <c r="VKL78" s="332"/>
      <c r="VKM78" s="332"/>
      <c r="VKN78" s="332"/>
      <c r="VKO78" s="332"/>
      <c r="VKP78" s="332"/>
      <c r="VKQ78" s="332"/>
      <c r="VKR78" s="332"/>
      <c r="VKS78" s="332"/>
      <c r="VKT78" s="332"/>
      <c r="VKU78" s="332"/>
      <c r="VKV78" s="332"/>
      <c r="VKW78" s="332"/>
      <c r="VKX78" s="332"/>
      <c r="VKY78" s="332"/>
      <c r="VKZ78" s="332"/>
      <c r="VLA78" s="331"/>
      <c r="VLB78" s="332"/>
      <c r="VLC78" s="332"/>
      <c r="VLD78" s="332"/>
      <c r="VLE78" s="332"/>
      <c r="VLF78" s="332"/>
      <c r="VLG78" s="332"/>
      <c r="VLH78" s="332"/>
      <c r="VLI78" s="332"/>
      <c r="VLJ78" s="332"/>
      <c r="VLK78" s="332"/>
      <c r="VLL78" s="332"/>
      <c r="VLM78" s="332"/>
      <c r="VLN78" s="332"/>
      <c r="VLO78" s="332"/>
      <c r="VLP78" s="332"/>
      <c r="VLQ78" s="331"/>
      <c r="VLR78" s="332"/>
      <c r="VLS78" s="332"/>
      <c r="VLT78" s="332"/>
      <c r="VLU78" s="332"/>
      <c r="VLV78" s="332"/>
      <c r="VLW78" s="332"/>
      <c r="VLX78" s="332"/>
      <c r="VLY78" s="332"/>
      <c r="VLZ78" s="332"/>
      <c r="VMA78" s="332"/>
      <c r="VMB78" s="332"/>
      <c r="VMC78" s="332"/>
      <c r="VMD78" s="332"/>
      <c r="VME78" s="332"/>
      <c r="VMF78" s="332"/>
      <c r="VMG78" s="331"/>
      <c r="VMH78" s="332"/>
      <c r="VMI78" s="332"/>
      <c r="VMJ78" s="332"/>
      <c r="VMK78" s="332"/>
      <c r="VML78" s="332"/>
      <c r="VMM78" s="332"/>
      <c r="VMN78" s="332"/>
      <c r="VMO78" s="332"/>
      <c r="VMP78" s="332"/>
      <c r="VMQ78" s="332"/>
      <c r="VMR78" s="332"/>
      <c r="VMS78" s="332"/>
      <c r="VMT78" s="332"/>
      <c r="VMU78" s="332"/>
      <c r="VMV78" s="332"/>
      <c r="VMW78" s="331"/>
      <c r="VMX78" s="332"/>
      <c r="VMY78" s="332"/>
      <c r="VMZ78" s="332"/>
      <c r="VNA78" s="332"/>
      <c r="VNB78" s="332"/>
      <c r="VNC78" s="332"/>
      <c r="VND78" s="332"/>
      <c r="VNE78" s="332"/>
      <c r="VNF78" s="332"/>
      <c r="VNG78" s="332"/>
      <c r="VNH78" s="332"/>
      <c r="VNI78" s="332"/>
      <c r="VNJ78" s="332"/>
      <c r="VNK78" s="332"/>
      <c r="VNL78" s="332"/>
      <c r="VNM78" s="331"/>
      <c r="VNN78" s="332"/>
      <c r="VNO78" s="332"/>
      <c r="VNP78" s="332"/>
      <c r="VNQ78" s="332"/>
      <c r="VNR78" s="332"/>
      <c r="VNS78" s="332"/>
      <c r="VNT78" s="332"/>
      <c r="VNU78" s="332"/>
      <c r="VNV78" s="332"/>
      <c r="VNW78" s="332"/>
      <c r="VNX78" s="332"/>
      <c r="VNY78" s="332"/>
      <c r="VNZ78" s="332"/>
      <c r="VOA78" s="332"/>
      <c r="VOB78" s="332"/>
      <c r="VOC78" s="331"/>
      <c r="VOD78" s="332"/>
      <c r="VOE78" s="332"/>
      <c r="VOF78" s="332"/>
      <c r="VOG78" s="332"/>
      <c r="VOH78" s="332"/>
      <c r="VOI78" s="332"/>
      <c r="VOJ78" s="332"/>
      <c r="VOK78" s="332"/>
      <c r="VOL78" s="332"/>
      <c r="VOM78" s="332"/>
      <c r="VON78" s="332"/>
      <c r="VOO78" s="332"/>
      <c r="VOP78" s="332"/>
      <c r="VOQ78" s="332"/>
      <c r="VOR78" s="332"/>
      <c r="VOS78" s="331"/>
      <c r="VOT78" s="332"/>
      <c r="VOU78" s="332"/>
      <c r="VOV78" s="332"/>
      <c r="VOW78" s="332"/>
      <c r="VOX78" s="332"/>
      <c r="VOY78" s="332"/>
      <c r="VOZ78" s="332"/>
      <c r="VPA78" s="332"/>
      <c r="VPB78" s="332"/>
      <c r="VPC78" s="332"/>
      <c r="VPD78" s="332"/>
      <c r="VPE78" s="332"/>
      <c r="VPF78" s="332"/>
      <c r="VPG78" s="332"/>
      <c r="VPH78" s="332"/>
      <c r="VPI78" s="331"/>
      <c r="VPJ78" s="332"/>
      <c r="VPK78" s="332"/>
      <c r="VPL78" s="332"/>
      <c r="VPM78" s="332"/>
      <c r="VPN78" s="332"/>
      <c r="VPO78" s="332"/>
      <c r="VPP78" s="332"/>
      <c r="VPQ78" s="332"/>
      <c r="VPR78" s="332"/>
      <c r="VPS78" s="332"/>
      <c r="VPT78" s="332"/>
      <c r="VPU78" s="332"/>
      <c r="VPV78" s="332"/>
      <c r="VPW78" s="332"/>
      <c r="VPX78" s="332"/>
      <c r="VPY78" s="331"/>
      <c r="VPZ78" s="332"/>
      <c r="VQA78" s="332"/>
      <c r="VQB78" s="332"/>
      <c r="VQC78" s="332"/>
      <c r="VQD78" s="332"/>
      <c r="VQE78" s="332"/>
      <c r="VQF78" s="332"/>
      <c r="VQG78" s="332"/>
      <c r="VQH78" s="332"/>
      <c r="VQI78" s="332"/>
      <c r="VQJ78" s="332"/>
      <c r="VQK78" s="332"/>
      <c r="VQL78" s="332"/>
      <c r="VQM78" s="332"/>
      <c r="VQN78" s="332"/>
      <c r="VQO78" s="331"/>
      <c r="VQP78" s="332"/>
      <c r="VQQ78" s="332"/>
      <c r="VQR78" s="332"/>
      <c r="VQS78" s="332"/>
      <c r="VQT78" s="332"/>
      <c r="VQU78" s="332"/>
      <c r="VQV78" s="332"/>
      <c r="VQW78" s="332"/>
      <c r="VQX78" s="332"/>
      <c r="VQY78" s="332"/>
      <c r="VQZ78" s="332"/>
      <c r="VRA78" s="332"/>
      <c r="VRB78" s="332"/>
      <c r="VRC78" s="332"/>
      <c r="VRD78" s="332"/>
      <c r="VRE78" s="331"/>
      <c r="VRF78" s="332"/>
      <c r="VRG78" s="332"/>
      <c r="VRH78" s="332"/>
      <c r="VRI78" s="332"/>
      <c r="VRJ78" s="332"/>
      <c r="VRK78" s="332"/>
      <c r="VRL78" s="332"/>
      <c r="VRM78" s="332"/>
      <c r="VRN78" s="332"/>
      <c r="VRO78" s="332"/>
      <c r="VRP78" s="332"/>
      <c r="VRQ78" s="332"/>
      <c r="VRR78" s="332"/>
      <c r="VRS78" s="332"/>
      <c r="VRT78" s="332"/>
      <c r="VRU78" s="331"/>
      <c r="VRV78" s="332"/>
      <c r="VRW78" s="332"/>
      <c r="VRX78" s="332"/>
      <c r="VRY78" s="332"/>
      <c r="VRZ78" s="332"/>
      <c r="VSA78" s="332"/>
      <c r="VSB78" s="332"/>
      <c r="VSC78" s="332"/>
      <c r="VSD78" s="332"/>
      <c r="VSE78" s="332"/>
      <c r="VSF78" s="332"/>
      <c r="VSG78" s="332"/>
      <c r="VSH78" s="332"/>
      <c r="VSI78" s="332"/>
      <c r="VSJ78" s="332"/>
      <c r="VSK78" s="331"/>
      <c r="VSL78" s="332"/>
      <c r="VSM78" s="332"/>
      <c r="VSN78" s="332"/>
      <c r="VSO78" s="332"/>
      <c r="VSP78" s="332"/>
      <c r="VSQ78" s="332"/>
      <c r="VSR78" s="332"/>
      <c r="VSS78" s="332"/>
      <c r="VST78" s="332"/>
      <c r="VSU78" s="332"/>
      <c r="VSV78" s="332"/>
      <c r="VSW78" s="332"/>
      <c r="VSX78" s="332"/>
      <c r="VSY78" s="332"/>
      <c r="VSZ78" s="332"/>
      <c r="VTA78" s="331"/>
      <c r="VTB78" s="332"/>
      <c r="VTC78" s="332"/>
      <c r="VTD78" s="332"/>
      <c r="VTE78" s="332"/>
      <c r="VTF78" s="332"/>
      <c r="VTG78" s="332"/>
      <c r="VTH78" s="332"/>
      <c r="VTI78" s="332"/>
      <c r="VTJ78" s="332"/>
      <c r="VTK78" s="332"/>
      <c r="VTL78" s="332"/>
      <c r="VTM78" s="332"/>
      <c r="VTN78" s="332"/>
      <c r="VTO78" s="332"/>
      <c r="VTP78" s="332"/>
      <c r="VTQ78" s="331"/>
      <c r="VTR78" s="332"/>
      <c r="VTS78" s="332"/>
      <c r="VTT78" s="332"/>
      <c r="VTU78" s="332"/>
      <c r="VTV78" s="332"/>
      <c r="VTW78" s="332"/>
      <c r="VTX78" s="332"/>
      <c r="VTY78" s="332"/>
      <c r="VTZ78" s="332"/>
      <c r="VUA78" s="332"/>
      <c r="VUB78" s="332"/>
      <c r="VUC78" s="332"/>
      <c r="VUD78" s="332"/>
      <c r="VUE78" s="332"/>
      <c r="VUF78" s="332"/>
      <c r="VUG78" s="331"/>
      <c r="VUH78" s="332"/>
      <c r="VUI78" s="332"/>
      <c r="VUJ78" s="332"/>
      <c r="VUK78" s="332"/>
      <c r="VUL78" s="332"/>
      <c r="VUM78" s="332"/>
      <c r="VUN78" s="332"/>
      <c r="VUO78" s="332"/>
      <c r="VUP78" s="332"/>
      <c r="VUQ78" s="332"/>
      <c r="VUR78" s="332"/>
      <c r="VUS78" s="332"/>
      <c r="VUT78" s="332"/>
      <c r="VUU78" s="332"/>
      <c r="VUV78" s="332"/>
      <c r="VUW78" s="331"/>
      <c r="VUX78" s="332"/>
      <c r="VUY78" s="332"/>
      <c r="VUZ78" s="332"/>
      <c r="VVA78" s="332"/>
      <c r="VVB78" s="332"/>
      <c r="VVC78" s="332"/>
      <c r="VVD78" s="332"/>
      <c r="VVE78" s="332"/>
      <c r="VVF78" s="332"/>
      <c r="VVG78" s="332"/>
      <c r="VVH78" s="332"/>
      <c r="VVI78" s="332"/>
      <c r="VVJ78" s="332"/>
      <c r="VVK78" s="332"/>
      <c r="VVL78" s="332"/>
      <c r="VVM78" s="331"/>
      <c r="VVN78" s="332"/>
      <c r="VVO78" s="332"/>
      <c r="VVP78" s="332"/>
      <c r="VVQ78" s="332"/>
      <c r="VVR78" s="332"/>
      <c r="VVS78" s="332"/>
      <c r="VVT78" s="332"/>
      <c r="VVU78" s="332"/>
      <c r="VVV78" s="332"/>
      <c r="VVW78" s="332"/>
      <c r="VVX78" s="332"/>
      <c r="VVY78" s="332"/>
      <c r="VVZ78" s="332"/>
      <c r="VWA78" s="332"/>
      <c r="VWB78" s="332"/>
      <c r="VWC78" s="331"/>
      <c r="VWD78" s="332"/>
      <c r="VWE78" s="332"/>
      <c r="VWF78" s="332"/>
      <c r="VWG78" s="332"/>
      <c r="VWH78" s="332"/>
      <c r="VWI78" s="332"/>
      <c r="VWJ78" s="332"/>
      <c r="VWK78" s="332"/>
      <c r="VWL78" s="332"/>
      <c r="VWM78" s="332"/>
      <c r="VWN78" s="332"/>
      <c r="VWO78" s="332"/>
      <c r="VWP78" s="332"/>
      <c r="VWQ78" s="332"/>
      <c r="VWR78" s="332"/>
      <c r="VWS78" s="331"/>
      <c r="VWT78" s="332"/>
      <c r="VWU78" s="332"/>
      <c r="VWV78" s="332"/>
      <c r="VWW78" s="332"/>
      <c r="VWX78" s="332"/>
      <c r="VWY78" s="332"/>
      <c r="VWZ78" s="332"/>
      <c r="VXA78" s="332"/>
      <c r="VXB78" s="332"/>
      <c r="VXC78" s="332"/>
      <c r="VXD78" s="332"/>
      <c r="VXE78" s="332"/>
      <c r="VXF78" s="332"/>
      <c r="VXG78" s="332"/>
      <c r="VXH78" s="332"/>
      <c r="VXI78" s="331"/>
      <c r="VXJ78" s="332"/>
      <c r="VXK78" s="332"/>
      <c r="VXL78" s="332"/>
      <c r="VXM78" s="332"/>
      <c r="VXN78" s="332"/>
      <c r="VXO78" s="332"/>
      <c r="VXP78" s="332"/>
      <c r="VXQ78" s="332"/>
      <c r="VXR78" s="332"/>
      <c r="VXS78" s="332"/>
      <c r="VXT78" s="332"/>
      <c r="VXU78" s="332"/>
      <c r="VXV78" s="332"/>
      <c r="VXW78" s="332"/>
      <c r="VXX78" s="332"/>
      <c r="VXY78" s="331"/>
      <c r="VXZ78" s="332"/>
      <c r="VYA78" s="332"/>
      <c r="VYB78" s="332"/>
      <c r="VYC78" s="332"/>
      <c r="VYD78" s="332"/>
      <c r="VYE78" s="332"/>
      <c r="VYF78" s="332"/>
      <c r="VYG78" s="332"/>
      <c r="VYH78" s="332"/>
      <c r="VYI78" s="332"/>
      <c r="VYJ78" s="332"/>
      <c r="VYK78" s="332"/>
      <c r="VYL78" s="332"/>
      <c r="VYM78" s="332"/>
      <c r="VYN78" s="332"/>
      <c r="VYO78" s="331"/>
      <c r="VYP78" s="332"/>
      <c r="VYQ78" s="332"/>
      <c r="VYR78" s="332"/>
      <c r="VYS78" s="332"/>
      <c r="VYT78" s="332"/>
      <c r="VYU78" s="332"/>
      <c r="VYV78" s="332"/>
      <c r="VYW78" s="332"/>
      <c r="VYX78" s="332"/>
      <c r="VYY78" s="332"/>
      <c r="VYZ78" s="332"/>
      <c r="VZA78" s="332"/>
      <c r="VZB78" s="332"/>
      <c r="VZC78" s="332"/>
      <c r="VZD78" s="332"/>
      <c r="VZE78" s="331"/>
      <c r="VZF78" s="332"/>
      <c r="VZG78" s="332"/>
      <c r="VZH78" s="332"/>
      <c r="VZI78" s="332"/>
      <c r="VZJ78" s="332"/>
      <c r="VZK78" s="332"/>
      <c r="VZL78" s="332"/>
      <c r="VZM78" s="332"/>
      <c r="VZN78" s="332"/>
      <c r="VZO78" s="332"/>
      <c r="VZP78" s="332"/>
      <c r="VZQ78" s="332"/>
      <c r="VZR78" s="332"/>
      <c r="VZS78" s="332"/>
      <c r="VZT78" s="332"/>
      <c r="VZU78" s="331"/>
      <c r="VZV78" s="332"/>
      <c r="VZW78" s="332"/>
      <c r="VZX78" s="332"/>
      <c r="VZY78" s="332"/>
      <c r="VZZ78" s="332"/>
      <c r="WAA78" s="332"/>
      <c r="WAB78" s="332"/>
      <c r="WAC78" s="332"/>
      <c r="WAD78" s="332"/>
      <c r="WAE78" s="332"/>
      <c r="WAF78" s="332"/>
      <c r="WAG78" s="332"/>
      <c r="WAH78" s="332"/>
      <c r="WAI78" s="332"/>
      <c r="WAJ78" s="332"/>
      <c r="WAK78" s="331"/>
      <c r="WAL78" s="332"/>
      <c r="WAM78" s="332"/>
      <c r="WAN78" s="332"/>
      <c r="WAO78" s="332"/>
      <c r="WAP78" s="332"/>
      <c r="WAQ78" s="332"/>
      <c r="WAR78" s="332"/>
      <c r="WAS78" s="332"/>
      <c r="WAT78" s="332"/>
      <c r="WAU78" s="332"/>
      <c r="WAV78" s="332"/>
      <c r="WAW78" s="332"/>
      <c r="WAX78" s="332"/>
      <c r="WAY78" s="332"/>
      <c r="WAZ78" s="332"/>
      <c r="WBA78" s="331"/>
      <c r="WBB78" s="332"/>
      <c r="WBC78" s="332"/>
      <c r="WBD78" s="332"/>
      <c r="WBE78" s="332"/>
      <c r="WBF78" s="332"/>
      <c r="WBG78" s="332"/>
      <c r="WBH78" s="332"/>
      <c r="WBI78" s="332"/>
      <c r="WBJ78" s="332"/>
      <c r="WBK78" s="332"/>
      <c r="WBL78" s="332"/>
      <c r="WBM78" s="332"/>
      <c r="WBN78" s="332"/>
      <c r="WBO78" s="332"/>
      <c r="WBP78" s="332"/>
      <c r="WBQ78" s="331"/>
      <c r="WBR78" s="332"/>
      <c r="WBS78" s="332"/>
      <c r="WBT78" s="332"/>
      <c r="WBU78" s="332"/>
      <c r="WBV78" s="332"/>
      <c r="WBW78" s="332"/>
      <c r="WBX78" s="332"/>
      <c r="WBY78" s="332"/>
      <c r="WBZ78" s="332"/>
      <c r="WCA78" s="332"/>
      <c r="WCB78" s="332"/>
      <c r="WCC78" s="332"/>
      <c r="WCD78" s="332"/>
      <c r="WCE78" s="332"/>
      <c r="WCF78" s="332"/>
      <c r="WCG78" s="331"/>
      <c r="WCH78" s="332"/>
      <c r="WCI78" s="332"/>
      <c r="WCJ78" s="332"/>
      <c r="WCK78" s="332"/>
      <c r="WCL78" s="332"/>
      <c r="WCM78" s="332"/>
      <c r="WCN78" s="332"/>
      <c r="WCO78" s="332"/>
      <c r="WCP78" s="332"/>
      <c r="WCQ78" s="332"/>
      <c r="WCR78" s="332"/>
      <c r="WCS78" s="332"/>
      <c r="WCT78" s="332"/>
      <c r="WCU78" s="332"/>
      <c r="WCV78" s="332"/>
      <c r="WCW78" s="331"/>
      <c r="WCX78" s="332"/>
      <c r="WCY78" s="332"/>
      <c r="WCZ78" s="332"/>
      <c r="WDA78" s="332"/>
      <c r="WDB78" s="332"/>
      <c r="WDC78" s="332"/>
      <c r="WDD78" s="332"/>
      <c r="WDE78" s="332"/>
      <c r="WDF78" s="332"/>
      <c r="WDG78" s="332"/>
      <c r="WDH78" s="332"/>
      <c r="WDI78" s="332"/>
      <c r="WDJ78" s="332"/>
      <c r="WDK78" s="332"/>
      <c r="WDL78" s="332"/>
      <c r="WDM78" s="331"/>
      <c r="WDN78" s="332"/>
      <c r="WDO78" s="332"/>
      <c r="WDP78" s="332"/>
      <c r="WDQ78" s="332"/>
      <c r="WDR78" s="332"/>
      <c r="WDS78" s="332"/>
      <c r="WDT78" s="332"/>
      <c r="WDU78" s="332"/>
      <c r="WDV78" s="332"/>
      <c r="WDW78" s="332"/>
      <c r="WDX78" s="332"/>
      <c r="WDY78" s="332"/>
      <c r="WDZ78" s="332"/>
      <c r="WEA78" s="332"/>
      <c r="WEB78" s="332"/>
      <c r="WEC78" s="331"/>
      <c r="WED78" s="332"/>
      <c r="WEE78" s="332"/>
      <c r="WEF78" s="332"/>
      <c r="WEG78" s="332"/>
      <c r="WEH78" s="332"/>
      <c r="WEI78" s="332"/>
      <c r="WEJ78" s="332"/>
      <c r="WEK78" s="332"/>
      <c r="WEL78" s="332"/>
      <c r="WEM78" s="332"/>
      <c r="WEN78" s="332"/>
      <c r="WEO78" s="332"/>
      <c r="WEP78" s="332"/>
      <c r="WEQ78" s="332"/>
      <c r="WER78" s="332"/>
      <c r="WES78" s="331"/>
      <c r="WET78" s="332"/>
      <c r="WEU78" s="332"/>
      <c r="WEV78" s="332"/>
      <c r="WEW78" s="332"/>
      <c r="WEX78" s="332"/>
      <c r="WEY78" s="332"/>
      <c r="WEZ78" s="332"/>
      <c r="WFA78" s="332"/>
      <c r="WFB78" s="332"/>
      <c r="WFC78" s="332"/>
      <c r="WFD78" s="332"/>
      <c r="WFE78" s="332"/>
      <c r="WFF78" s="332"/>
      <c r="WFG78" s="332"/>
      <c r="WFH78" s="332"/>
      <c r="WFI78" s="331"/>
      <c r="WFJ78" s="332"/>
      <c r="WFK78" s="332"/>
      <c r="WFL78" s="332"/>
      <c r="WFM78" s="332"/>
      <c r="WFN78" s="332"/>
      <c r="WFO78" s="332"/>
      <c r="WFP78" s="332"/>
      <c r="WFQ78" s="332"/>
      <c r="WFR78" s="332"/>
      <c r="WFS78" s="332"/>
      <c r="WFT78" s="332"/>
      <c r="WFU78" s="332"/>
      <c r="WFV78" s="332"/>
      <c r="WFW78" s="332"/>
      <c r="WFX78" s="332"/>
      <c r="WFY78" s="331"/>
      <c r="WFZ78" s="332"/>
      <c r="WGA78" s="332"/>
      <c r="WGB78" s="332"/>
      <c r="WGC78" s="332"/>
      <c r="WGD78" s="332"/>
      <c r="WGE78" s="332"/>
      <c r="WGF78" s="332"/>
      <c r="WGG78" s="332"/>
      <c r="WGH78" s="332"/>
      <c r="WGI78" s="332"/>
      <c r="WGJ78" s="332"/>
      <c r="WGK78" s="332"/>
      <c r="WGL78" s="332"/>
      <c r="WGM78" s="332"/>
      <c r="WGN78" s="332"/>
      <c r="WGO78" s="331"/>
      <c r="WGP78" s="332"/>
      <c r="WGQ78" s="332"/>
      <c r="WGR78" s="332"/>
      <c r="WGS78" s="332"/>
      <c r="WGT78" s="332"/>
      <c r="WGU78" s="332"/>
      <c r="WGV78" s="332"/>
      <c r="WGW78" s="332"/>
      <c r="WGX78" s="332"/>
      <c r="WGY78" s="332"/>
      <c r="WGZ78" s="332"/>
      <c r="WHA78" s="332"/>
      <c r="WHB78" s="332"/>
      <c r="WHC78" s="332"/>
      <c r="WHD78" s="332"/>
      <c r="WHE78" s="331"/>
      <c r="WHF78" s="332"/>
      <c r="WHG78" s="332"/>
      <c r="WHH78" s="332"/>
      <c r="WHI78" s="332"/>
      <c r="WHJ78" s="332"/>
      <c r="WHK78" s="332"/>
      <c r="WHL78" s="332"/>
      <c r="WHM78" s="332"/>
      <c r="WHN78" s="332"/>
      <c r="WHO78" s="332"/>
      <c r="WHP78" s="332"/>
      <c r="WHQ78" s="332"/>
      <c r="WHR78" s="332"/>
      <c r="WHS78" s="332"/>
      <c r="WHT78" s="332"/>
      <c r="WHU78" s="331"/>
      <c r="WHV78" s="332"/>
      <c r="WHW78" s="332"/>
      <c r="WHX78" s="332"/>
      <c r="WHY78" s="332"/>
      <c r="WHZ78" s="332"/>
      <c r="WIA78" s="332"/>
      <c r="WIB78" s="332"/>
      <c r="WIC78" s="332"/>
      <c r="WID78" s="332"/>
      <c r="WIE78" s="332"/>
      <c r="WIF78" s="332"/>
      <c r="WIG78" s="332"/>
      <c r="WIH78" s="332"/>
      <c r="WII78" s="332"/>
      <c r="WIJ78" s="332"/>
      <c r="WIK78" s="331"/>
      <c r="WIL78" s="332"/>
      <c r="WIM78" s="332"/>
      <c r="WIN78" s="332"/>
      <c r="WIO78" s="332"/>
      <c r="WIP78" s="332"/>
      <c r="WIQ78" s="332"/>
      <c r="WIR78" s="332"/>
      <c r="WIS78" s="332"/>
      <c r="WIT78" s="332"/>
      <c r="WIU78" s="332"/>
      <c r="WIV78" s="332"/>
      <c r="WIW78" s="332"/>
      <c r="WIX78" s="332"/>
      <c r="WIY78" s="332"/>
      <c r="WIZ78" s="332"/>
      <c r="WJA78" s="331"/>
      <c r="WJB78" s="332"/>
      <c r="WJC78" s="332"/>
      <c r="WJD78" s="332"/>
      <c r="WJE78" s="332"/>
      <c r="WJF78" s="332"/>
      <c r="WJG78" s="332"/>
      <c r="WJH78" s="332"/>
      <c r="WJI78" s="332"/>
      <c r="WJJ78" s="332"/>
      <c r="WJK78" s="332"/>
      <c r="WJL78" s="332"/>
      <c r="WJM78" s="332"/>
      <c r="WJN78" s="332"/>
      <c r="WJO78" s="332"/>
      <c r="WJP78" s="332"/>
      <c r="WJQ78" s="331"/>
      <c r="WJR78" s="332"/>
      <c r="WJS78" s="332"/>
      <c r="WJT78" s="332"/>
      <c r="WJU78" s="332"/>
      <c r="WJV78" s="332"/>
      <c r="WJW78" s="332"/>
      <c r="WJX78" s="332"/>
      <c r="WJY78" s="332"/>
      <c r="WJZ78" s="332"/>
      <c r="WKA78" s="332"/>
      <c r="WKB78" s="332"/>
      <c r="WKC78" s="332"/>
      <c r="WKD78" s="332"/>
      <c r="WKE78" s="332"/>
      <c r="WKF78" s="332"/>
      <c r="WKG78" s="331"/>
      <c r="WKH78" s="332"/>
      <c r="WKI78" s="332"/>
      <c r="WKJ78" s="332"/>
      <c r="WKK78" s="332"/>
      <c r="WKL78" s="332"/>
      <c r="WKM78" s="332"/>
      <c r="WKN78" s="332"/>
      <c r="WKO78" s="332"/>
      <c r="WKP78" s="332"/>
      <c r="WKQ78" s="332"/>
      <c r="WKR78" s="332"/>
      <c r="WKS78" s="332"/>
      <c r="WKT78" s="332"/>
      <c r="WKU78" s="332"/>
      <c r="WKV78" s="332"/>
      <c r="WKW78" s="331"/>
      <c r="WKX78" s="332"/>
      <c r="WKY78" s="332"/>
      <c r="WKZ78" s="332"/>
      <c r="WLA78" s="332"/>
      <c r="WLB78" s="332"/>
      <c r="WLC78" s="332"/>
      <c r="WLD78" s="332"/>
      <c r="WLE78" s="332"/>
      <c r="WLF78" s="332"/>
      <c r="WLG78" s="332"/>
      <c r="WLH78" s="332"/>
      <c r="WLI78" s="332"/>
      <c r="WLJ78" s="332"/>
      <c r="WLK78" s="332"/>
      <c r="WLL78" s="332"/>
      <c r="WLM78" s="331"/>
      <c r="WLN78" s="332"/>
      <c r="WLO78" s="332"/>
      <c r="WLP78" s="332"/>
      <c r="WLQ78" s="332"/>
      <c r="WLR78" s="332"/>
      <c r="WLS78" s="332"/>
      <c r="WLT78" s="332"/>
      <c r="WLU78" s="332"/>
      <c r="WLV78" s="332"/>
      <c r="WLW78" s="332"/>
      <c r="WLX78" s="332"/>
      <c r="WLY78" s="332"/>
      <c r="WLZ78" s="332"/>
      <c r="WMA78" s="332"/>
      <c r="WMB78" s="332"/>
      <c r="WMC78" s="331"/>
      <c r="WMD78" s="332"/>
      <c r="WME78" s="332"/>
      <c r="WMF78" s="332"/>
      <c r="WMG78" s="332"/>
      <c r="WMH78" s="332"/>
      <c r="WMI78" s="332"/>
      <c r="WMJ78" s="332"/>
      <c r="WMK78" s="332"/>
      <c r="WML78" s="332"/>
      <c r="WMM78" s="332"/>
      <c r="WMN78" s="332"/>
      <c r="WMO78" s="332"/>
      <c r="WMP78" s="332"/>
      <c r="WMQ78" s="332"/>
      <c r="WMR78" s="332"/>
      <c r="WMS78" s="331"/>
      <c r="WMT78" s="332"/>
      <c r="WMU78" s="332"/>
      <c r="WMV78" s="332"/>
      <c r="WMW78" s="332"/>
      <c r="WMX78" s="332"/>
      <c r="WMY78" s="332"/>
      <c r="WMZ78" s="332"/>
      <c r="WNA78" s="332"/>
      <c r="WNB78" s="332"/>
      <c r="WNC78" s="332"/>
      <c r="WND78" s="332"/>
      <c r="WNE78" s="332"/>
      <c r="WNF78" s="332"/>
      <c r="WNG78" s="332"/>
      <c r="WNH78" s="332"/>
      <c r="WNI78" s="331"/>
      <c r="WNJ78" s="332"/>
      <c r="WNK78" s="332"/>
      <c r="WNL78" s="332"/>
      <c r="WNM78" s="332"/>
      <c r="WNN78" s="332"/>
      <c r="WNO78" s="332"/>
      <c r="WNP78" s="332"/>
      <c r="WNQ78" s="332"/>
      <c r="WNR78" s="332"/>
      <c r="WNS78" s="332"/>
      <c r="WNT78" s="332"/>
      <c r="WNU78" s="332"/>
      <c r="WNV78" s="332"/>
      <c r="WNW78" s="332"/>
      <c r="WNX78" s="332"/>
      <c r="WNY78" s="331"/>
      <c r="WNZ78" s="332"/>
      <c r="WOA78" s="332"/>
      <c r="WOB78" s="332"/>
      <c r="WOC78" s="332"/>
      <c r="WOD78" s="332"/>
      <c r="WOE78" s="332"/>
      <c r="WOF78" s="332"/>
      <c r="WOG78" s="332"/>
      <c r="WOH78" s="332"/>
      <c r="WOI78" s="332"/>
      <c r="WOJ78" s="332"/>
      <c r="WOK78" s="332"/>
      <c r="WOL78" s="332"/>
      <c r="WOM78" s="332"/>
      <c r="WON78" s="332"/>
      <c r="WOO78" s="331"/>
      <c r="WOP78" s="332"/>
      <c r="WOQ78" s="332"/>
      <c r="WOR78" s="332"/>
      <c r="WOS78" s="332"/>
      <c r="WOT78" s="332"/>
      <c r="WOU78" s="332"/>
      <c r="WOV78" s="332"/>
      <c r="WOW78" s="332"/>
      <c r="WOX78" s="332"/>
      <c r="WOY78" s="332"/>
      <c r="WOZ78" s="332"/>
      <c r="WPA78" s="332"/>
      <c r="WPB78" s="332"/>
      <c r="WPC78" s="332"/>
      <c r="WPD78" s="332"/>
      <c r="WPE78" s="331"/>
      <c r="WPF78" s="332"/>
      <c r="WPG78" s="332"/>
      <c r="WPH78" s="332"/>
      <c r="WPI78" s="332"/>
      <c r="WPJ78" s="332"/>
      <c r="WPK78" s="332"/>
      <c r="WPL78" s="332"/>
      <c r="WPM78" s="332"/>
      <c r="WPN78" s="332"/>
      <c r="WPO78" s="332"/>
      <c r="WPP78" s="332"/>
      <c r="WPQ78" s="332"/>
      <c r="WPR78" s="332"/>
      <c r="WPS78" s="332"/>
      <c r="WPT78" s="332"/>
      <c r="WPU78" s="331"/>
      <c r="WPV78" s="332"/>
      <c r="WPW78" s="332"/>
      <c r="WPX78" s="332"/>
      <c r="WPY78" s="332"/>
      <c r="WPZ78" s="332"/>
      <c r="WQA78" s="332"/>
      <c r="WQB78" s="332"/>
      <c r="WQC78" s="332"/>
      <c r="WQD78" s="332"/>
      <c r="WQE78" s="332"/>
      <c r="WQF78" s="332"/>
      <c r="WQG78" s="332"/>
      <c r="WQH78" s="332"/>
      <c r="WQI78" s="332"/>
      <c r="WQJ78" s="332"/>
      <c r="WQK78" s="331"/>
      <c r="WQL78" s="332"/>
      <c r="WQM78" s="332"/>
      <c r="WQN78" s="332"/>
      <c r="WQO78" s="332"/>
      <c r="WQP78" s="332"/>
      <c r="WQQ78" s="332"/>
      <c r="WQR78" s="332"/>
      <c r="WQS78" s="332"/>
      <c r="WQT78" s="332"/>
      <c r="WQU78" s="332"/>
      <c r="WQV78" s="332"/>
      <c r="WQW78" s="332"/>
      <c r="WQX78" s="332"/>
      <c r="WQY78" s="332"/>
      <c r="WQZ78" s="332"/>
      <c r="WRA78" s="331"/>
      <c r="WRB78" s="332"/>
      <c r="WRC78" s="332"/>
      <c r="WRD78" s="332"/>
      <c r="WRE78" s="332"/>
      <c r="WRF78" s="332"/>
      <c r="WRG78" s="332"/>
      <c r="WRH78" s="332"/>
      <c r="WRI78" s="332"/>
      <c r="WRJ78" s="332"/>
      <c r="WRK78" s="332"/>
      <c r="WRL78" s="332"/>
      <c r="WRM78" s="332"/>
      <c r="WRN78" s="332"/>
      <c r="WRO78" s="332"/>
      <c r="WRP78" s="332"/>
      <c r="WRQ78" s="331"/>
      <c r="WRR78" s="332"/>
      <c r="WRS78" s="332"/>
      <c r="WRT78" s="332"/>
      <c r="WRU78" s="332"/>
      <c r="WRV78" s="332"/>
      <c r="WRW78" s="332"/>
      <c r="WRX78" s="332"/>
      <c r="WRY78" s="332"/>
      <c r="WRZ78" s="332"/>
      <c r="WSA78" s="332"/>
      <c r="WSB78" s="332"/>
      <c r="WSC78" s="332"/>
      <c r="WSD78" s="332"/>
      <c r="WSE78" s="332"/>
      <c r="WSF78" s="332"/>
      <c r="WSG78" s="331"/>
      <c r="WSH78" s="332"/>
      <c r="WSI78" s="332"/>
      <c r="WSJ78" s="332"/>
      <c r="WSK78" s="332"/>
      <c r="WSL78" s="332"/>
      <c r="WSM78" s="332"/>
      <c r="WSN78" s="332"/>
      <c r="WSO78" s="332"/>
      <c r="WSP78" s="332"/>
      <c r="WSQ78" s="332"/>
      <c r="WSR78" s="332"/>
      <c r="WSS78" s="332"/>
      <c r="WST78" s="332"/>
      <c r="WSU78" s="332"/>
      <c r="WSV78" s="332"/>
      <c r="WSW78" s="331"/>
      <c r="WSX78" s="332"/>
      <c r="WSY78" s="332"/>
      <c r="WSZ78" s="332"/>
      <c r="WTA78" s="332"/>
      <c r="WTB78" s="332"/>
      <c r="WTC78" s="332"/>
      <c r="WTD78" s="332"/>
      <c r="WTE78" s="332"/>
      <c r="WTF78" s="332"/>
      <c r="WTG78" s="332"/>
      <c r="WTH78" s="332"/>
      <c r="WTI78" s="332"/>
      <c r="WTJ78" s="332"/>
      <c r="WTK78" s="332"/>
      <c r="WTL78" s="332"/>
      <c r="WTM78" s="331"/>
      <c r="WTN78" s="332"/>
      <c r="WTO78" s="332"/>
      <c r="WTP78" s="332"/>
      <c r="WTQ78" s="332"/>
      <c r="WTR78" s="332"/>
      <c r="WTS78" s="332"/>
      <c r="WTT78" s="332"/>
      <c r="WTU78" s="332"/>
      <c r="WTV78" s="332"/>
      <c r="WTW78" s="332"/>
      <c r="WTX78" s="332"/>
      <c r="WTY78" s="332"/>
      <c r="WTZ78" s="332"/>
      <c r="WUA78" s="332"/>
      <c r="WUB78" s="332"/>
      <c r="WUC78" s="331"/>
      <c r="WUD78" s="332"/>
      <c r="WUE78" s="332"/>
      <c r="WUF78" s="332"/>
      <c r="WUG78" s="332"/>
      <c r="WUH78" s="332"/>
      <c r="WUI78" s="332"/>
      <c r="WUJ78" s="332"/>
      <c r="WUK78" s="332"/>
      <c r="WUL78" s="332"/>
      <c r="WUM78" s="332"/>
      <c r="WUN78" s="332"/>
      <c r="WUO78" s="332"/>
      <c r="WUP78" s="332"/>
      <c r="WUQ78" s="332"/>
      <c r="WUR78" s="332"/>
      <c r="WUS78" s="331"/>
      <c r="WUT78" s="332"/>
      <c r="WUU78" s="332"/>
      <c r="WUV78" s="332"/>
      <c r="WUW78" s="332"/>
      <c r="WUX78" s="332"/>
      <c r="WUY78" s="332"/>
      <c r="WUZ78" s="332"/>
      <c r="WVA78" s="332"/>
      <c r="WVB78" s="332"/>
      <c r="WVC78" s="332"/>
      <c r="WVD78" s="332"/>
      <c r="WVE78" s="332"/>
      <c r="WVF78" s="332"/>
      <c r="WVG78" s="332"/>
      <c r="WVH78" s="332"/>
      <c r="WVI78" s="331"/>
      <c r="WVJ78" s="332"/>
      <c r="WVK78" s="332"/>
      <c r="WVL78" s="332"/>
      <c r="WVM78" s="332"/>
      <c r="WVN78" s="332"/>
      <c r="WVO78" s="332"/>
      <c r="WVP78" s="332"/>
      <c r="WVQ78" s="332"/>
      <c r="WVR78" s="332"/>
      <c r="WVS78" s="332"/>
      <c r="WVT78" s="332"/>
      <c r="WVU78" s="332"/>
      <c r="WVV78" s="332"/>
      <c r="WVW78" s="332"/>
      <c r="WVX78" s="332"/>
      <c r="WVY78" s="331"/>
      <c r="WVZ78" s="332"/>
      <c r="WWA78" s="332"/>
      <c r="WWB78" s="332"/>
      <c r="WWC78" s="332"/>
      <c r="WWD78" s="332"/>
      <c r="WWE78" s="332"/>
      <c r="WWF78" s="332"/>
      <c r="WWG78" s="332"/>
      <c r="WWH78" s="332"/>
      <c r="WWI78" s="332"/>
      <c r="WWJ78" s="332"/>
      <c r="WWK78" s="332"/>
      <c r="WWL78" s="332"/>
      <c r="WWM78" s="332"/>
      <c r="WWN78" s="332"/>
      <c r="WWO78" s="331"/>
      <c r="WWP78" s="332"/>
      <c r="WWQ78" s="332"/>
      <c r="WWR78" s="332"/>
      <c r="WWS78" s="332"/>
      <c r="WWT78" s="332"/>
      <c r="WWU78" s="332"/>
      <c r="WWV78" s="332"/>
      <c r="WWW78" s="332"/>
      <c r="WWX78" s="332"/>
      <c r="WWY78" s="332"/>
      <c r="WWZ78" s="332"/>
      <c r="WXA78" s="332"/>
      <c r="WXB78" s="332"/>
      <c r="WXC78" s="332"/>
      <c r="WXD78" s="332"/>
      <c r="WXE78" s="331"/>
      <c r="WXF78" s="332"/>
      <c r="WXG78" s="332"/>
      <c r="WXH78" s="332"/>
      <c r="WXI78" s="332"/>
      <c r="WXJ78" s="332"/>
      <c r="WXK78" s="332"/>
      <c r="WXL78" s="332"/>
      <c r="WXM78" s="332"/>
      <c r="WXN78" s="332"/>
      <c r="WXO78" s="332"/>
      <c r="WXP78" s="332"/>
      <c r="WXQ78" s="332"/>
      <c r="WXR78" s="332"/>
      <c r="WXS78" s="332"/>
      <c r="WXT78" s="332"/>
      <c r="WXU78" s="331"/>
      <c r="WXV78" s="332"/>
      <c r="WXW78" s="332"/>
      <c r="WXX78" s="332"/>
      <c r="WXY78" s="332"/>
      <c r="WXZ78" s="332"/>
      <c r="WYA78" s="332"/>
      <c r="WYB78" s="332"/>
      <c r="WYC78" s="332"/>
      <c r="WYD78" s="332"/>
      <c r="WYE78" s="332"/>
      <c r="WYF78" s="332"/>
      <c r="WYG78" s="332"/>
      <c r="WYH78" s="332"/>
      <c r="WYI78" s="332"/>
      <c r="WYJ78" s="332"/>
      <c r="WYK78" s="331"/>
      <c r="WYL78" s="332"/>
      <c r="WYM78" s="332"/>
      <c r="WYN78" s="332"/>
      <c r="WYO78" s="332"/>
      <c r="WYP78" s="332"/>
      <c r="WYQ78" s="332"/>
      <c r="WYR78" s="332"/>
      <c r="WYS78" s="332"/>
      <c r="WYT78" s="332"/>
      <c r="WYU78" s="332"/>
      <c r="WYV78" s="332"/>
      <c r="WYW78" s="332"/>
      <c r="WYX78" s="332"/>
      <c r="WYY78" s="332"/>
      <c r="WYZ78" s="332"/>
      <c r="WZA78" s="331"/>
      <c r="WZB78" s="332"/>
      <c r="WZC78" s="332"/>
      <c r="WZD78" s="332"/>
      <c r="WZE78" s="332"/>
      <c r="WZF78" s="332"/>
      <c r="WZG78" s="332"/>
      <c r="WZH78" s="332"/>
      <c r="WZI78" s="332"/>
      <c r="WZJ78" s="332"/>
      <c r="WZK78" s="332"/>
      <c r="WZL78" s="332"/>
      <c r="WZM78" s="332"/>
      <c r="WZN78" s="332"/>
      <c r="WZO78" s="332"/>
      <c r="WZP78" s="332"/>
      <c r="WZQ78" s="331"/>
      <c r="WZR78" s="332"/>
      <c r="WZS78" s="332"/>
      <c r="WZT78" s="332"/>
      <c r="WZU78" s="332"/>
      <c r="WZV78" s="332"/>
      <c r="WZW78" s="332"/>
      <c r="WZX78" s="332"/>
      <c r="WZY78" s="332"/>
      <c r="WZZ78" s="332"/>
      <c r="XAA78" s="332"/>
      <c r="XAB78" s="332"/>
      <c r="XAC78" s="332"/>
      <c r="XAD78" s="332"/>
      <c r="XAE78" s="332"/>
      <c r="XAF78" s="332"/>
      <c r="XAG78" s="331"/>
      <c r="XAH78" s="332"/>
      <c r="XAI78" s="332"/>
      <c r="XAJ78" s="332"/>
      <c r="XAK78" s="332"/>
      <c r="XAL78" s="332"/>
      <c r="XAM78" s="332"/>
      <c r="XAN78" s="332"/>
      <c r="XAO78" s="332"/>
      <c r="XAP78" s="332"/>
      <c r="XAQ78" s="332"/>
      <c r="XAR78" s="332"/>
      <c r="XAS78" s="332"/>
      <c r="XAT78" s="332"/>
      <c r="XAU78" s="332"/>
      <c r="XAV78" s="332"/>
      <c r="XAW78" s="331"/>
      <c r="XAX78" s="332"/>
      <c r="XAY78" s="332"/>
      <c r="XAZ78" s="332"/>
      <c r="XBA78" s="332"/>
      <c r="XBB78" s="332"/>
      <c r="XBC78" s="332"/>
      <c r="XBD78" s="332"/>
      <c r="XBE78" s="332"/>
      <c r="XBF78" s="332"/>
      <c r="XBG78" s="332"/>
      <c r="XBH78" s="332"/>
      <c r="XBI78" s="332"/>
      <c r="XBJ78" s="332"/>
      <c r="XBK78" s="332"/>
      <c r="XBL78" s="332"/>
      <c r="XBM78" s="331"/>
      <c r="XBN78" s="332"/>
      <c r="XBO78" s="332"/>
      <c r="XBP78" s="332"/>
      <c r="XBQ78" s="332"/>
      <c r="XBR78" s="332"/>
      <c r="XBS78" s="332"/>
      <c r="XBT78" s="332"/>
      <c r="XBU78" s="332"/>
      <c r="XBV78" s="332"/>
      <c r="XBW78" s="332"/>
      <c r="XBX78" s="332"/>
      <c r="XBY78" s="332"/>
      <c r="XBZ78" s="332"/>
      <c r="XCA78" s="332"/>
      <c r="XCB78" s="332"/>
      <c r="XCC78" s="331"/>
      <c r="XCD78" s="332"/>
      <c r="XCE78" s="332"/>
      <c r="XCF78" s="332"/>
      <c r="XCG78" s="332"/>
      <c r="XCH78" s="332"/>
      <c r="XCI78" s="332"/>
      <c r="XCJ78" s="332"/>
      <c r="XCK78" s="332"/>
      <c r="XCL78" s="332"/>
      <c r="XCM78" s="332"/>
      <c r="XCN78" s="332"/>
      <c r="XCO78" s="332"/>
      <c r="XCP78" s="332"/>
      <c r="XCQ78" s="332"/>
      <c r="XCR78" s="332"/>
      <c r="XCS78" s="331"/>
      <c r="XCT78" s="332"/>
      <c r="XCU78" s="332"/>
      <c r="XCV78" s="332"/>
      <c r="XCW78" s="332"/>
      <c r="XCX78" s="332"/>
      <c r="XCY78" s="332"/>
      <c r="XCZ78" s="332"/>
      <c r="XDA78" s="332"/>
      <c r="XDB78" s="332"/>
      <c r="XDC78" s="332"/>
      <c r="XDD78" s="332"/>
      <c r="XDE78" s="332"/>
      <c r="XDF78" s="332"/>
      <c r="XDG78" s="332"/>
      <c r="XDH78" s="332"/>
      <c r="XDI78" s="331"/>
      <c r="XDJ78" s="332"/>
      <c r="XDK78" s="332"/>
      <c r="XDL78" s="332"/>
      <c r="XDM78" s="332"/>
      <c r="XDN78" s="332"/>
      <c r="XDO78" s="332"/>
      <c r="XDP78" s="332"/>
      <c r="XDQ78" s="332"/>
      <c r="XDR78" s="332"/>
      <c r="XDS78" s="332"/>
      <c r="XDT78" s="332"/>
      <c r="XDU78" s="332"/>
      <c r="XDV78" s="332"/>
      <c r="XDW78" s="332"/>
      <c r="XDX78" s="332"/>
      <c r="XDY78" s="331"/>
      <c r="XDZ78" s="332"/>
      <c r="XEA78" s="332"/>
      <c r="XEB78" s="332"/>
      <c r="XEC78" s="332"/>
      <c r="XED78" s="332"/>
      <c r="XEE78" s="332"/>
      <c r="XEF78" s="332"/>
      <c r="XEG78" s="332"/>
      <c r="XEH78" s="332"/>
      <c r="XEI78" s="332"/>
      <c r="XEJ78" s="332"/>
      <c r="XEK78" s="332"/>
      <c r="XEL78" s="332"/>
      <c r="XEM78" s="332"/>
      <c r="XEN78" s="332"/>
      <c r="XEO78" s="331"/>
      <c r="XEP78" s="332"/>
      <c r="XEQ78" s="332"/>
      <c r="XER78" s="332"/>
      <c r="XES78" s="332"/>
      <c r="XET78" s="332"/>
      <c r="XEU78" s="332"/>
      <c r="XEV78" s="332"/>
      <c r="XEW78" s="332"/>
      <c r="XEX78" s="332"/>
      <c r="XEY78" s="332"/>
      <c r="XEZ78" s="332"/>
      <c r="XFA78" s="332"/>
      <c r="XFB78" s="332"/>
      <c r="XFC78" s="332"/>
      <c r="XFD78" s="332"/>
    </row>
    <row r="79" spans="1:16384" x14ac:dyDescent="0.2">
      <c r="A79" s="331" t="str">
        <f t="shared" si="10"/>
        <v>COMPARISON OF GAS UTILITY ACTIVITY</v>
      </c>
      <c r="B79" s="332"/>
      <c r="C79" s="332"/>
      <c r="D79" s="332"/>
      <c r="E79" s="332"/>
      <c r="F79" s="332"/>
      <c r="G79" s="332"/>
      <c r="H79" s="332"/>
      <c r="I79" s="332"/>
      <c r="J79" s="332"/>
      <c r="K79" s="332"/>
      <c r="L79" s="332"/>
      <c r="M79" s="332"/>
      <c r="N79" s="332"/>
      <c r="O79" s="332"/>
      <c r="P79" s="332"/>
    </row>
    <row r="80" spans="1:16384" x14ac:dyDescent="0.2">
      <c r="A80" s="331" t="str">
        <f t="shared" si="10"/>
        <v>BASE YEAR FOR THE 12 MONTHS ENDED FEBRUARY 28, 2015</v>
      </c>
      <c r="B80" s="332"/>
      <c r="C80" s="332"/>
      <c r="D80" s="332"/>
      <c r="E80" s="332"/>
      <c r="F80" s="332"/>
      <c r="G80" s="332"/>
      <c r="H80" s="332"/>
      <c r="I80" s="332"/>
      <c r="J80" s="332"/>
      <c r="K80" s="332"/>
      <c r="L80" s="332"/>
      <c r="M80" s="332"/>
      <c r="N80" s="332"/>
      <c r="O80" s="332"/>
      <c r="P80" s="332"/>
    </row>
    <row r="81" spans="1:16" x14ac:dyDescent="0.2">
      <c r="A81" s="154" t="s">
        <v>8</v>
      </c>
      <c r="P81" s="155" t="s">
        <v>80</v>
      </c>
    </row>
    <row r="82" spans="1:16" x14ac:dyDescent="0.2">
      <c r="A82" s="154" t="str">
        <f>'Rate Case Constants'!$C$29</f>
        <v>TYPE OF FILING: __X__ ORIGINAL  _____ UPDATED  _____ REVISED</v>
      </c>
      <c r="P82" s="156" t="s">
        <v>1208</v>
      </c>
    </row>
    <row r="83" spans="1:16" x14ac:dyDescent="0.2">
      <c r="A83" s="154" t="s">
        <v>9</v>
      </c>
      <c r="P83" s="156" t="str">
        <f>'Rate Case Constants'!$C$36</f>
        <v>WITNESS:   K. W. BLAKE</v>
      </c>
    </row>
    <row r="84" spans="1:16" x14ac:dyDescent="0.2">
      <c r="A84" s="157" t="s">
        <v>4</v>
      </c>
      <c r="B84" s="157" t="s">
        <v>6</v>
      </c>
      <c r="C84" s="158"/>
      <c r="D84" s="159" t="s">
        <v>1</v>
      </c>
      <c r="E84" s="157" t="s">
        <v>1</v>
      </c>
      <c r="F84" s="157" t="s">
        <v>1</v>
      </c>
      <c r="G84" s="157" t="s">
        <v>1</v>
      </c>
      <c r="H84" s="157" t="s">
        <v>1</v>
      </c>
      <c r="I84" s="157" t="s">
        <v>1</v>
      </c>
      <c r="J84" s="157" t="s">
        <v>2</v>
      </c>
      <c r="K84" s="157" t="s">
        <v>2</v>
      </c>
      <c r="L84" s="157" t="s">
        <v>2</v>
      </c>
      <c r="M84" s="157" t="s">
        <v>2</v>
      </c>
      <c r="N84" s="157" t="s">
        <v>2</v>
      </c>
      <c r="O84" s="157" t="s">
        <v>2</v>
      </c>
      <c r="P84" s="158"/>
    </row>
    <row r="85" spans="1:16" x14ac:dyDescent="0.2">
      <c r="A85" s="160" t="s">
        <v>5</v>
      </c>
      <c r="B85" s="160" t="s">
        <v>5</v>
      </c>
      <c r="C85" s="161" t="s">
        <v>7</v>
      </c>
      <c r="D85" s="162">
        <v>41699</v>
      </c>
      <c r="E85" s="162">
        <v>41730</v>
      </c>
      <c r="F85" s="162">
        <v>41760</v>
      </c>
      <c r="G85" s="162">
        <v>41791</v>
      </c>
      <c r="H85" s="162">
        <v>41821</v>
      </c>
      <c r="I85" s="162">
        <v>41852</v>
      </c>
      <c r="J85" s="162">
        <v>41883</v>
      </c>
      <c r="K85" s="162">
        <v>41913</v>
      </c>
      <c r="L85" s="162">
        <v>41944</v>
      </c>
      <c r="M85" s="162">
        <v>41974</v>
      </c>
      <c r="N85" s="162">
        <v>42005</v>
      </c>
      <c r="O85" s="162">
        <v>42036</v>
      </c>
      <c r="P85" s="163" t="s">
        <v>3</v>
      </c>
    </row>
    <row r="86" spans="1:16" x14ac:dyDescent="0.2">
      <c r="A86" s="202"/>
      <c r="B86" s="202"/>
      <c r="D86" s="165"/>
      <c r="E86" s="165"/>
      <c r="F86" s="165"/>
      <c r="G86" s="165"/>
      <c r="H86" s="165"/>
      <c r="I86" s="165"/>
      <c r="J86" s="165"/>
      <c r="K86" s="165"/>
      <c r="L86" s="165"/>
      <c r="M86" s="165"/>
      <c r="N86" s="165"/>
      <c r="O86" s="165"/>
      <c r="P86" s="156"/>
    </row>
    <row r="87" spans="1:16" x14ac:dyDescent="0.2">
      <c r="A87" s="164">
        <f>A76+1</f>
        <v>67</v>
      </c>
      <c r="B87" s="164">
        <v>902</v>
      </c>
      <c r="C87" s="154" t="s">
        <v>19</v>
      </c>
      <c r="D87" s="1">
        <f>SUMIFS('IS G'!E$8:E$364,'IS G'!$A$8:$A$364,'SCH C-2.2 B'!$B87)*1000</f>
        <v>153619.37549999999</v>
      </c>
      <c r="E87" s="1">
        <f>SUMIFS('IS G'!F$8:F$364,'IS G'!$A$8:$A$364,'SCH C-2.2 B'!$B87)*1000</f>
        <v>169827.07500000001</v>
      </c>
      <c r="F87" s="1">
        <f>SUMIFS('IS G'!G$8:G$364,'IS G'!$A$8:$A$364,'SCH C-2.2 B'!$B87)*1000</f>
        <v>162576.144</v>
      </c>
      <c r="G87" s="1">
        <f>SUMIFS('IS G'!H$8:H$364,'IS G'!$A$8:$A$364,'SCH C-2.2 B'!$B87)*1000</f>
        <v>148707.71099999998</v>
      </c>
      <c r="H87" s="1">
        <f>SUMIFS('IS G'!I$8:I$364,'IS G'!$A$8:$A$364,'SCH C-2.2 B'!$B87)*1000</f>
        <v>169684.84349999999</v>
      </c>
      <c r="I87" s="1">
        <f>SUMIFS('IS G'!J$8:J$364,'IS G'!$A$8:$A$364,'SCH C-2.2 B'!$B87)*1000</f>
        <v>155996.87399999998</v>
      </c>
      <c r="J87" s="1">
        <f>SUMIFS('IS G'!K$8:K$364,'IS G'!$A$8:$A$364,'SCH C-2.2 B'!$B87)*1000</f>
        <v>150721.20000000001</v>
      </c>
      <c r="K87" s="1">
        <f>SUMIFS('IS G'!L$8:L$364,'IS G'!$A$8:$A$364,'SCH C-2.2 B'!$B87)*1000</f>
        <v>174878.55</v>
      </c>
      <c r="L87" s="1">
        <f>SUMIFS('IS G'!M$8:M$364,'IS G'!$A$8:$A$364,'SCH C-2.2 B'!$B87)*1000</f>
        <v>155405.25</v>
      </c>
      <c r="M87" s="1">
        <f>SUMIFS('IS G'!N$8:N$364,'IS G'!$A$8:$A$364,'SCH C-2.2 B'!$B87)*1000</f>
        <v>171227.7</v>
      </c>
      <c r="N87" s="1">
        <f>SUMIFS('IS G'!O$8:O$364,'IS G'!$A$8:$A$364,'SCH C-2.2 B'!$B87)*1000</f>
        <v>167873.85</v>
      </c>
      <c r="O87" s="1">
        <f>SUMIFS('IS G'!P$8:P$364,'IS G'!$A$8:$A$364,'SCH C-2.2 B'!$B87)*1000</f>
        <v>164223.45000000001</v>
      </c>
      <c r="P87" s="168">
        <f t="shared" si="9"/>
        <v>1944742.023</v>
      </c>
    </row>
    <row r="88" spans="1:16" x14ac:dyDescent="0.2">
      <c r="A88" s="164">
        <f t="shared" ref="A88:A112" si="11">A87+1</f>
        <v>68</v>
      </c>
      <c r="B88" s="164">
        <v>903</v>
      </c>
      <c r="C88" s="154" t="s">
        <v>20</v>
      </c>
      <c r="D88" s="1">
        <f>SUMIFS('IS G'!E$8:E$364,'IS G'!$A$8:$A$364,'SCH C-2.2 B'!$B88)*1000</f>
        <v>387988.44750000001</v>
      </c>
      <c r="E88" s="1">
        <f>SUMIFS('IS G'!F$8:F$364,'IS G'!$A$8:$A$364,'SCH C-2.2 B'!$B88)*1000</f>
        <v>395591.11200000002</v>
      </c>
      <c r="F88" s="1">
        <f>SUMIFS('IS G'!G$8:G$364,'IS G'!$A$8:$A$364,'SCH C-2.2 B'!$B88)*1000</f>
        <v>419135.97149999999</v>
      </c>
      <c r="G88" s="1">
        <f>SUMIFS('IS G'!H$8:H$364,'IS G'!$A$8:$A$364,'SCH C-2.2 B'!$B88)*1000</f>
        <v>383460.54299999995</v>
      </c>
      <c r="H88" s="1">
        <f>SUMIFS('IS G'!I$8:I$364,'IS G'!$A$8:$A$364,'SCH C-2.2 B'!$B88)*1000</f>
        <v>371686.75200000004</v>
      </c>
      <c r="I88" s="1">
        <f>SUMIFS('IS G'!J$8:J$364,'IS G'!$A$8:$A$364,'SCH C-2.2 B'!$B88)*1000</f>
        <v>372799.96649999998</v>
      </c>
      <c r="J88" s="1">
        <f>SUMIFS('IS G'!K$8:K$364,'IS G'!$A$8:$A$364,'SCH C-2.2 B'!$B88)*1000</f>
        <v>240421.49999999901</v>
      </c>
      <c r="K88" s="1">
        <f>SUMIFS('IS G'!L$8:L$364,'IS G'!$A$8:$A$364,'SCH C-2.2 B'!$B88)*1000</f>
        <v>436029.3</v>
      </c>
      <c r="L88" s="1">
        <f>SUMIFS('IS G'!M$8:M$364,'IS G'!$A$8:$A$364,'SCH C-2.2 B'!$B88)*1000</f>
        <v>367962.75</v>
      </c>
      <c r="M88" s="1">
        <f>SUMIFS('IS G'!N$8:N$364,'IS G'!$A$8:$A$364,'SCH C-2.2 B'!$B88)*1000</f>
        <v>378270.89999999997</v>
      </c>
      <c r="N88" s="1">
        <f>SUMIFS('IS G'!O$8:O$364,'IS G'!$A$8:$A$364,'SCH C-2.2 B'!$B88)*1000</f>
        <v>411462</v>
      </c>
      <c r="O88" s="1">
        <f>SUMIFS('IS G'!P$8:P$364,'IS G'!$A$8:$A$364,'SCH C-2.2 B'!$B88)*1000</f>
        <v>399794.84999999899</v>
      </c>
      <c r="P88" s="168">
        <f t="shared" si="9"/>
        <v>4564604.0924999975</v>
      </c>
    </row>
    <row r="89" spans="1:16" x14ac:dyDescent="0.2">
      <c r="A89" s="164">
        <f t="shared" si="11"/>
        <v>69</v>
      </c>
      <c r="B89" s="164">
        <v>904</v>
      </c>
      <c r="C89" s="154" t="s">
        <v>21</v>
      </c>
      <c r="D89" s="1">
        <f>SUMIFS('IS G'!E$8:E$364,'IS G'!$A$8:$A$364,'SCH C-2.2 B'!$B89)*1000</f>
        <v>98112.027287680408</v>
      </c>
      <c r="E89" s="1">
        <f>SUMIFS('IS G'!F$8:F$364,'IS G'!$A$8:$A$364,'SCH C-2.2 B'!$B89)*1000</f>
        <v>51820.267542471302</v>
      </c>
      <c r="F89" s="1">
        <f>SUMIFS('IS G'!G$8:G$364,'IS G'!$A$8:$A$364,'SCH C-2.2 B'!$B89)*1000</f>
        <v>86178.569558356903</v>
      </c>
      <c r="G89" s="1">
        <f>SUMIFS('IS G'!H$8:H$364,'IS G'!$A$8:$A$364,'SCH C-2.2 B'!$B89)*1000</f>
        <v>47150.067309018101</v>
      </c>
      <c r="H89" s="1">
        <f>SUMIFS('IS G'!I$8:I$364,'IS G'!$A$8:$A$364,'SCH C-2.2 B'!$B89)*1000</f>
        <v>153700.94155490902</v>
      </c>
      <c r="I89" s="1">
        <f>SUMIFS('IS G'!J$8:J$364,'IS G'!$A$8:$A$364,'SCH C-2.2 B'!$B89)*1000</f>
        <v>255119.26441027402</v>
      </c>
      <c r="J89" s="1">
        <f>SUMIFS('IS G'!K$8:K$364,'IS G'!$A$8:$A$364,'SCH C-2.2 B'!$B89)*1000</f>
        <v>577989.92926535592</v>
      </c>
      <c r="K89" s="1">
        <f>SUMIFS('IS G'!L$8:L$364,'IS G'!$A$8:$A$364,'SCH C-2.2 B'!$B89)*1000</f>
        <v>187343.055930826</v>
      </c>
      <c r="L89" s="1">
        <f>SUMIFS('IS G'!M$8:M$364,'IS G'!$A$8:$A$364,'SCH C-2.2 B'!$B89)*1000</f>
        <v>144817.81588088701</v>
      </c>
      <c r="M89" s="1">
        <f>SUMIFS('IS G'!N$8:N$364,'IS G'!$A$8:$A$364,'SCH C-2.2 B'!$B89)*1000</f>
        <v>125092.72387195501</v>
      </c>
      <c r="N89" s="1">
        <f>SUMIFS('IS G'!O$8:O$364,'IS G'!$A$8:$A$364,'SCH C-2.2 B'!$B89)*1000</f>
        <v>231707.33590867103</v>
      </c>
      <c r="O89" s="1">
        <f>SUMIFS('IS G'!P$8:P$364,'IS G'!$A$8:$A$364,'SCH C-2.2 B'!$B89)*1000</f>
        <v>103793.191479594</v>
      </c>
      <c r="P89" s="168">
        <f t="shared" si="9"/>
        <v>2062825.1899999985</v>
      </c>
    </row>
    <row r="90" spans="1:16" x14ac:dyDescent="0.2">
      <c r="A90" s="164">
        <f t="shared" si="11"/>
        <v>70</v>
      </c>
      <c r="B90" s="164">
        <v>905</v>
      </c>
      <c r="C90" s="154" t="s">
        <v>22</v>
      </c>
      <c r="D90" s="1">
        <f>SUMIFS('IS G'!E$8:E$364,'IS G'!$A$8:$A$364,'SCH C-2.2 B'!$B90)*1000</f>
        <v>-27596.399524793698</v>
      </c>
      <c r="E90" s="1">
        <f>SUMIFS('IS G'!F$8:F$364,'IS G'!$A$8:$A$364,'SCH C-2.2 B'!$B90)*1000</f>
        <v>-24964.057865750099</v>
      </c>
      <c r="F90" s="1">
        <f>SUMIFS('IS G'!G$8:G$364,'IS G'!$A$8:$A$364,'SCH C-2.2 B'!$B90)*1000</f>
        <v>-21918.690366416002</v>
      </c>
      <c r="G90" s="1">
        <f>SUMIFS('IS G'!H$8:H$364,'IS G'!$A$8:$A$364,'SCH C-2.2 B'!$B90)*1000</f>
        <v>272425.86724308698</v>
      </c>
      <c r="H90" s="1">
        <f>SUMIFS('IS G'!I$8:I$364,'IS G'!$A$8:$A$364,'SCH C-2.2 B'!$B90)*1000</f>
        <v>-31407.170413486601</v>
      </c>
      <c r="I90" s="1">
        <f>SUMIFS('IS G'!J$8:J$364,'IS G'!$A$8:$A$364,'SCH C-2.2 B'!$B90)*1000</f>
        <v>-139349.932181688</v>
      </c>
      <c r="J90" s="1">
        <f>SUMIFS('IS G'!K$8:K$364,'IS G'!$A$8:$A$364,'SCH C-2.2 B'!$B90)*1000</f>
        <v>2745.6387044333701</v>
      </c>
      <c r="K90" s="1">
        <f>SUMIFS('IS G'!L$8:L$364,'IS G'!$A$8:$A$364,'SCH C-2.2 B'!$B90)*1000</f>
        <v>-3723.9697370475601</v>
      </c>
      <c r="L90" s="1">
        <f>SUMIFS('IS G'!M$8:M$364,'IS G'!$A$8:$A$364,'SCH C-2.2 B'!$B90)*1000</f>
        <v>-2863.6421669927299</v>
      </c>
      <c r="M90" s="1">
        <f>SUMIFS('IS G'!N$8:N$364,'IS G'!$A$8:$A$364,'SCH C-2.2 B'!$B90)*1000</f>
        <v>-3165.51148981898</v>
      </c>
      <c r="N90" s="1">
        <f>SUMIFS('IS G'!O$8:O$364,'IS G'!$A$8:$A$364,'SCH C-2.2 B'!$B90)*1000</f>
        <v>-9101.3600832116699</v>
      </c>
      <c r="O90" s="1">
        <f>SUMIFS('IS G'!P$8:P$364,'IS G'!$A$8:$A$364,'SCH C-2.2 B'!$B90)*1000</f>
        <v>-8091.46998502929</v>
      </c>
      <c r="P90" s="168">
        <f t="shared" si="9"/>
        <v>2989.3021332857179</v>
      </c>
    </row>
    <row r="91" spans="1:16" x14ac:dyDescent="0.2">
      <c r="A91" s="164">
        <f t="shared" si="11"/>
        <v>71</v>
      </c>
      <c r="B91" s="164">
        <v>907</v>
      </c>
      <c r="C91" s="154" t="s">
        <v>24</v>
      </c>
      <c r="D91" s="1">
        <f>SUMIFS('IS G'!E$8:E$364,'IS G'!$A$8:$A$364,'SCH C-2.2 B'!$B91)*1000</f>
        <v>5621.8272000000006</v>
      </c>
      <c r="E91" s="1">
        <f>SUMIFS('IS G'!F$8:F$364,'IS G'!$A$8:$A$364,'SCH C-2.2 B'!$B91)*1000</f>
        <v>4739.25359999999</v>
      </c>
      <c r="F91" s="1">
        <f>SUMIFS('IS G'!G$8:G$364,'IS G'!$A$8:$A$364,'SCH C-2.2 B'!$B91)*1000</f>
        <v>7967.4</v>
      </c>
      <c r="G91" s="1">
        <f>SUMIFS('IS G'!H$8:H$364,'IS G'!$A$8:$A$364,'SCH C-2.2 B'!$B91)*1000</f>
        <v>11110.624799999901</v>
      </c>
      <c r="H91" s="1">
        <f>SUMIFS('IS G'!I$8:I$364,'IS G'!$A$8:$A$364,'SCH C-2.2 B'!$B91)*1000</f>
        <v>-1940.1</v>
      </c>
      <c r="I91" s="1">
        <f>SUMIFS('IS G'!J$8:J$364,'IS G'!$A$8:$A$364,'SCH C-2.2 B'!$B91)*1000</f>
        <v>4688.6856000000007</v>
      </c>
      <c r="J91" s="1">
        <f>SUMIFS('IS G'!K$8:K$364,'IS G'!$A$8:$A$364,'SCH C-2.2 B'!$B91)*1000</f>
        <v>23686.080000000002</v>
      </c>
      <c r="K91" s="1">
        <f>SUMIFS('IS G'!L$8:L$364,'IS G'!$A$8:$A$364,'SCH C-2.2 B'!$B91)*1000</f>
        <v>7289.76</v>
      </c>
      <c r="L91" s="1">
        <f>SUMIFS('IS G'!M$8:M$364,'IS G'!$A$8:$A$364,'SCH C-2.2 B'!$B91)*1000</f>
        <v>6026.16</v>
      </c>
      <c r="M91" s="1">
        <f>SUMIFS('IS G'!N$8:N$364,'IS G'!$A$8:$A$364,'SCH C-2.2 B'!$B91)*1000</f>
        <v>5981.04</v>
      </c>
      <c r="N91" s="1">
        <f>SUMIFS('IS G'!O$8:O$364,'IS G'!$A$8:$A$364,'SCH C-2.2 B'!$B91)*1000</f>
        <v>5818.08</v>
      </c>
      <c r="O91" s="1">
        <f>SUMIFS('IS G'!P$8:P$364,'IS G'!$A$8:$A$364,'SCH C-2.2 B'!$B91)*1000</f>
        <v>5071.4399999999996</v>
      </c>
      <c r="P91" s="168">
        <f t="shared" si="9"/>
        <v>86060.251199999897</v>
      </c>
    </row>
    <row r="92" spans="1:16" x14ac:dyDescent="0.2">
      <c r="A92" s="164">
        <f t="shared" si="11"/>
        <v>72</v>
      </c>
      <c r="B92" s="164">
        <v>908</v>
      </c>
      <c r="C92" s="154" t="s">
        <v>25</v>
      </c>
      <c r="D92" s="1">
        <f>SUMIFS('IS G'!E$8:E$364,'IS G'!$A$8:$A$364,'SCH C-2.2 B'!$B92)*1000</f>
        <v>167540.97165275301</v>
      </c>
      <c r="E92" s="1">
        <f>SUMIFS('IS G'!F$8:F$364,'IS G'!$A$8:$A$364,'SCH C-2.2 B'!$B92)*1000</f>
        <v>241191.75496100399</v>
      </c>
      <c r="F92" s="1">
        <f>SUMIFS('IS G'!G$8:G$364,'IS G'!$A$8:$A$364,'SCH C-2.2 B'!$B92)*1000</f>
        <v>256432.85016129698</v>
      </c>
      <c r="G92" s="1">
        <f>SUMIFS('IS G'!H$8:H$364,'IS G'!$A$8:$A$364,'SCH C-2.2 B'!$B92)*1000</f>
        <v>537627.80975884898</v>
      </c>
      <c r="H92" s="1">
        <f>SUMIFS('IS G'!I$8:I$364,'IS G'!$A$8:$A$364,'SCH C-2.2 B'!$B92)*1000</f>
        <v>302843.45202236896</v>
      </c>
      <c r="I92" s="1">
        <f>SUMIFS('IS G'!J$8:J$364,'IS G'!$A$8:$A$364,'SCH C-2.2 B'!$B92)*1000</f>
        <v>331936.09438367898</v>
      </c>
      <c r="J92" s="1">
        <f>SUMIFS('IS G'!K$8:K$364,'IS G'!$A$8:$A$364,'SCH C-2.2 B'!$B92)*1000</f>
        <v>375420.814568225</v>
      </c>
      <c r="K92" s="1">
        <f>SUMIFS('IS G'!L$8:L$364,'IS G'!$A$8:$A$364,'SCH C-2.2 B'!$B92)*1000</f>
        <v>207782.42574945302</v>
      </c>
      <c r="L92" s="1">
        <f>SUMIFS('IS G'!M$8:M$364,'IS G'!$A$8:$A$364,'SCH C-2.2 B'!$B92)*1000</f>
        <v>273258.79695882101</v>
      </c>
      <c r="M92" s="1">
        <f>SUMIFS('IS G'!N$8:N$364,'IS G'!$A$8:$A$364,'SCH C-2.2 B'!$B92)*1000</f>
        <v>394187.700692149</v>
      </c>
      <c r="N92" s="1">
        <f>SUMIFS('IS G'!O$8:O$364,'IS G'!$A$8:$A$364,'SCH C-2.2 B'!$B92)*1000</f>
        <v>201418.549228875</v>
      </c>
      <c r="O92" s="1">
        <f>SUMIFS('IS G'!P$8:P$364,'IS G'!$A$8:$A$364,'SCH C-2.2 B'!$B92)*1000</f>
        <v>212282.88884091799</v>
      </c>
      <c r="P92" s="168">
        <f t="shared" si="9"/>
        <v>3501924.1089783912</v>
      </c>
    </row>
    <row r="93" spans="1:16" x14ac:dyDescent="0.2">
      <c r="A93" s="164">
        <f t="shared" si="11"/>
        <v>73</v>
      </c>
      <c r="B93" s="164">
        <v>909</v>
      </c>
      <c r="C93" s="154" t="s">
        <v>26</v>
      </c>
      <c r="D93" s="1">
        <f>SUMIFS('IS G'!E$8:E$364,'IS G'!$A$8:$A$364,'SCH C-2.2 B'!$B93)*1000</f>
        <v>11066.254817740501</v>
      </c>
      <c r="E93" s="1">
        <f>SUMIFS('IS G'!F$8:F$364,'IS G'!$A$8:$A$364,'SCH C-2.2 B'!$B93)*1000</f>
        <v>18497.816348429398</v>
      </c>
      <c r="F93" s="1">
        <f>SUMIFS('IS G'!G$8:G$364,'IS G'!$A$8:$A$364,'SCH C-2.2 B'!$B93)*1000</f>
        <v>3797.6993402272301</v>
      </c>
      <c r="G93" s="1">
        <f>SUMIFS('IS G'!H$8:H$364,'IS G'!$A$8:$A$364,'SCH C-2.2 B'!$B93)*1000</f>
        <v>3399.9235481066103</v>
      </c>
      <c r="H93" s="1">
        <f>SUMIFS('IS G'!I$8:I$364,'IS G'!$A$8:$A$364,'SCH C-2.2 B'!$B93)*1000</f>
        <v>2641.5583274420201</v>
      </c>
      <c r="I93" s="1">
        <f>SUMIFS('IS G'!J$8:J$364,'IS G'!$A$8:$A$364,'SCH C-2.2 B'!$B93)*1000</f>
        <v>8558.7229693439513</v>
      </c>
      <c r="J93" s="1">
        <f>SUMIFS('IS G'!K$8:K$364,'IS G'!$A$8:$A$364,'SCH C-2.2 B'!$B93)*1000</f>
        <v>-26069.578549264999</v>
      </c>
      <c r="K93" s="1">
        <f>SUMIFS('IS G'!L$8:L$364,'IS G'!$A$8:$A$364,'SCH C-2.2 B'!$B93)*1000</f>
        <v>5949.6329696839603</v>
      </c>
      <c r="L93" s="1">
        <f>SUMIFS('IS G'!M$8:M$364,'IS G'!$A$8:$A$364,'SCH C-2.2 B'!$B93)*1000</f>
        <v>1852.02582713897</v>
      </c>
      <c r="M93" s="1">
        <f>SUMIFS('IS G'!N$8:N$364,'IS G'!$A$8:$A$364,'SCH C-2.2 B'!$B93)*1000</f>
        <v>12269.6711047957</v>
      </c>
      <c r="N93" s="1">
        <f>SUMIFS('IS G'!O$8:O$364,'IS G'!$A$8:$A$364,'SCH C-2.2 B'!$B93)*1000</f>
        <v>4162.6595497232402</v>
      </c>
      <c r="O93" s="1">
        <f>SUMIFS('IS G'!P$8:P$364,'IS G'!$A$8:$A$364,'SCH C-2.2 B'!$B93)*1000</f>
        <v>4463.6137466333203</v>
      </c>
      <c r="P93" s="168">
        <f t="shared" si="9"/>
        <v>50589.999999999913</v>
      </c>
    </row>
    <row r="94" spans="1:16" x14ac:dyDescent="0.2">
      <c r="A94" s="164">
        <f t="shared" si="11"/>
        <v>74</v>
      </c>
      <c r="B94" s="164">
        <v>910</v>
      </c>
      <c r="C94" s="154" t="s">
        <v>27</v>
      </c>
      <c r="D94" s="1">
        <f>SUMIFS('IS G'!E$8:E$364,'IS G'!$A$8:$A$364,'SCH C-2.2 B'!$B94)*1000</f>
        <v>13326.0288</v>
      </c>
      <c r="E94" s="1">
        <f>SUMIFS('IS G'!F$8:F$364,'IS G'!$A$8:$A$364,'SCH C-2.2 B'!$B94)*1000</f>
        <v>8801.4839999999895</v>
      </c>
      <c r="F94" s="1">
        <f>SUMIFS('IS G'!G$8:G$364,'IS G'!$A$8:$A$364,'SCH C-2.2 B'!$B94)*1000</f>
        <v>2213.9928</v>
      </c>
      <c r="G94" s="1">
        <f>SUMIFS('IS G'!H$8:H$364,'IS G'!$A$8:$A$364,'SCH C-2.2 B'!$B94)*1000</f>
        <v>11020.279199999999</v>
      </c>
      <c r="H94" s="1">
        <f>SUMIFS('IS G'!I$8:I$364,'IS G'!$A$8:$A$364,'SCH C-2.2 B'!$B94)*1000</f>
        <v>22160.0711999999</v>
      </c>
      <c r="I94" s="1">
        <f>SUMIFS('IS G'!J$8:J$364,'IS G'!$A$8:$A$364,'SCH C-2.2 B'!$B94)*1000</f>
        <v>9752.7888000000003</v>
      </c>
      <c r="J94" s="1">
        <f>SUMIFS('IS G'!K$8:K$364,'IS G'!$A$8:$A$364,'SCH C-2.2 B'!$B94)*1000</f>
        <v>36383.519999999997</v>
      </c>
      <c r="K94" s="1">
        <f>SUMIFS('IS G'!L$8:L$364,'IS G'!$A$8:$A$364,'SCH C-2.2 B'!$B94)*1000</f>
        <v>18120</v>
      </c>
      <c r="L94" s="1">
        <f>SUMIFS('IS G'!M$8:M$364,'IS G'!$A$8:$A$364,'SCH C-2.2 B'!$B94)*1000</f>
        <v>19115.7599999999</v>
      </c>
      <c r="M94" s="1">
        <f>SUMIFS('IS G'!N$8:N$364,'IS G'!$A$8:$A$364,'SCH C-2.2 B'!$B94)*1000</f>
        <v>18480</v>
      </c>
      <c r="N94" s="1">
        <f>SUMIFS('IS G'!O$8:O$364,'IS G'!$A$8:$A$364,'SCH C-2.2 B'!$B94)*1000</f>
        <v>971.04</v>
      </c>
      <c r="O94" s="1">
        <f>SUMIFS('IS G'!P$8:P$364,'IS G'!$A$8:$A$364,'SCH C-2.2 B'!$B94)*1000</f>
        <v>3611.04</v>
      </c>
      <c r="P94" s="168">
        <f t="shared" si="9"/>
        <v>163956.00479999979</v>
      </c>
    </row>
    <row r="95" spans="1:16" x14ac:dyDescent="0.2">
      <c r="A95" s="164">
        <f t="shared" si="11"/>
        <v>75</v>
      </c>
      <c r="B95" s="164">
        <v>911</v>
      </c>
      <c r="C95" s="154" t="s">
        <v>28</v>
      </c>
      <c r="D95" s="1">
        <f>SUMIFS('IS G'!E$8:E$364,'IS G'!$A$8:$A$364,'SCH C-2.2 B'!$B95)*1000</f>
        <v>0</v>
      </c>
      <c r="E95" s="1">
        <f>SUMIFS('IS G'!F$8:F$364,'IS G'!$A$8:$A$364,'SCH C-2.2 B'!$B95)*1000</f>
        <v>0</v>
      </c>
      <c r="F95" s="1">
        <f>SUMIFS('IS G'!G$8:G$364,'IS G'!$A$8:$A$364,'SCH C-2.2 B'!$B95)*1000</f>
        <v>0</v>
      </c>
      <c r="G95" s="1">
        <f>SUMIFS('IS G'!H$8:H$364,'IS G'!$A$8:$A$364,'SCH C-2.2 B'!$B95)*1000</f>
        <v>0</v>
      </c>
      <c r="H95" s="1">
        <f>SUMIFS('IS G'!I$8:I$364,'IS G'!$A$8:$A$364,'SCH C-2.2 B'!$B95)*1000</f>
        <v>0</v>
      </c>
      <c r="I95" s="1">
        <f>SUMIFS('IS G'!J$8:J$364,'IS G'!$A$8:$A$364,'SCH C-2.2 B'!$B95)*1000</f>
        <v>0</v>
      </c>
      <c r="J95" s="1">
        <f>SUMIFS('IS G'!K$8:K$364,'IS G'!$A$8:$A$364,'SCH C-2.2 B'!$B95)*1000</f>
        <v>0</v>
      </c>
      <c r="K95" s="1">
        <f>SUMIFS('IS G'!L$8:L$364,'IS G'!$A$8:$A$364,'SCH C-2.2 B'!$B95)*1000</f>
        <v>0</v>
      </c>
      <c r="L95" s="1">
        <f>SUMIFS('IS G'!M$8:M$364,'IS G'!$A$8:$A$364,'SCH C-2.2 B'!$B95)*1000</f>
        <v>0</v>
      </c>
      <c r="M95" s="1">
        <f>SUMIFS('IS G'!N$8:N$364,'IS G'!$A$8:$A$364,'SCH C-2.2 B'!$B95)*1000</f>
        <v>0</v>
      </c>
      <c r="N95" s="1">
        <f>SUMIFS('IS G'!O$8:O$364,'IS G'!$A$8:$A$364,'SCH C-2.2 B'!$B95)*1000</f>
        <v>0</v>
      </c>
      <c r="O95" s="1">
        <f>SUMIFS('IS G'!P$8:P$364,'IS G'!$A$8:$A$364,'SCH C-2.2 B'!$B95)*1000</f>
        <v>0</v>
      </c>
      <c r="P95" s="168">
        <f t="shared" si="9"/>
        <v>0</v>
      </c>
    </row>
    <row r="96" spans="1:16" x14ac:dyDescent="0.2">
      <c r="A96" s="164">
        <f t="shared" si="11"/>
        <v>76</v>
      </c>
      <c r="B96" s="164">
        <v>912</v>
      </c>
      <c r="C96" s="154" t="s">
        <v>29</v>
      </c>
      <c r="D96" s="1">
        <f>SUMIFS('IS G'!E$8:E$364,'IS G'!$A$8:$A$364,'SCH C-2.2 B'!$B96)*1000</f>
        <v>0</v>
      </c>
      <c r="E96" s="1">
        <f>SUMIFS('IS G'!F$8:F$364,'IS G'!$A$8:$A$364,'SCH C-2.2 B'!$B96)*1000</f>
        <v>0</v>
      </c>
      <c r="F96" s="1">
        <f>SUMIFS('IS G'!G$8:G$364,'IS G'!$A$8:$A$364,'SCH C-2.2 B'!$B96)*1000</f>
        <v>0</v>
      </c>
      <c r="G96" s="1">
        <f>SUMIFS('IS G'!H$8:H$364,'IS G'!$A$8:$A$364,'SCH C-2.2 B'!$B96)*1000</f>
        <v>0</v>
      </c>
      <c r="H96" s="1">
        <f>SUMIFS('IS G'!I$8:I$364,'IS G'!$A$8:$A$364,'SCH C-2.2 B'!$B96)*1000</f>
        <v>0</v>
      </c>
      <c r="I96" s="1">
        <f>SUMIFS('IS G'!J$8:J$364,'IS G'!$A$8:$A$364,'SCH C-2.2 B'!$B96)*1000</f>
        <v>0</v>
      </c>
      <c r="J96" s="1">
        <f>SUMIFS('IS G'!K$8:K$364,'IS G'!$A$8:$A$364,'SCH C-2.2 B'!$B96)*1000</f>
        <v>0</v>
      </c>
      <c r="K96" s="1">
        <f>SUMIFS('IS G'!L$8:L$364,'IS G'!$A$8:$A$364,'SCH C-2.2 B'!$B96)*1000</f>
        <v>0</v>
      </c>
      <c r="L96" s="1">
        <f>SUMIFS('IS G'!M$8:M$364,'IS G'!$A$8:$A$364,'SCH C-2.2 B'!$B96)*1000</f>
        <v>0</v>
      </c>
      <c r="M96" s="1">
        <f>SUMIFS('IS G'!N$8:N$364,'IS G'!$A$8:$A$364,'SCH C-2.2 B'!$B96)*1000</f>
        <v>0</v>
      </c>
      <c r="N96" s="1">
        <f>SUMIFS('IS G'!O$8:O$364,'IS G'!$A$8:$A$364,'SCH C-2.2 B'!$B96)*1000</f>
        <v>0</v>
      </c>
      <c r="O96" s="1">
        <f>SUMIFS('IS G'!P$8:P$364,'IS G'!$A$8:$A$364,'SCH C-2.2 B'!$B96)*1000</f>
        <v>0</v>
      </c>
      <c r="P96" s="168">
        <f t="shared" si="9"/>
        <v>0</v>
      </c>
    </row>
    <row r="97" spans="1:16" x14ac:dyDescent="0.2">
      <c r="A97" s="164">
        <f t="shared" si="11"/>
        <v>77</v>
      </c>
      <c r="B97" s="164">
        <v>913</v>
      </c>
      <c r="C97" s="154" t="s">
        <v>30</v>
      </c>
      <c r="D97" s="1">
        <f>SUMIFS('IS G'!E$8:E$364,'IS G'!$A$8:$A$364,'SCH C-2.2 B'!$B97)*1000</f>
        <v>0</v>
      </c>
      <c r="E97" s="1">
        <f>SUMIFS('IS G'!F$8:F$364,'IS G'!$A$8:$A$364,'SCH C-2.2 B'!$B97)*1000</f>
        <v>12711.4863874695</v>
      </c>
      <c r="F97" s="1">
        <f>SUMIFS('IS G'!G$8:G$364,'IS G'!$A$8:$A$364,'SCH C-2.2 B'!$B97)*1000</f>
        <v>1142.5114582751901</v>
      </c>
      <c r="G97" s="1">
        <f>SUMIFS('IS G'!H$8:H$364,'IS G'!$A$8:$A$364,'SCH C-2.2 B'!$B97)*1000</f>
        <v>10257.508384942801</v>
      </c>
      <c r="H97" s="1">
        <f>SUMIFS('IS G'!I$8:I$364,'IS G'!$A$8:$A$364,'SCH C-2.2 B'!$B97)*1000</f>
        <v>44.160597496562303</v>
      </c>
      <c r="I97" s="1">
        <f>SUMIFS('IS G'!J$8:J$364,'IS G'!$A$8:$A$364,'SCH C-2.2 B'!$B97)*1000</f>
        <v>-9228.477662071431</v>
      </c>
      <c r="J97" s="1">
        <f>SUMIFS('IS G'!K$8:K$364,'IS G'!$A$8:$A$364,'SCH C-2.2 B'!$B97)*1000</f>
        <v>-13981.1491661127</v>
      </c>
      <c r="K97" s="1">
        <f>SUMIFS('IS G'!L$8:L$364,'IS G'!$A$8:$A$364,'SCH C-2.2 B'!$B97)*1000</f>
        <v>0</v>
      </c>
      <c r="L97" s="1">
        <f>SUMIFS('IS G'!M$8:M$364,'IS G'!$A$8:$A$364,'SCH C-2.2 B'!$B97)*1000</f>
        <v>0</v>
      </c>
      <c r="M97" s="1">
        <f>SUMIFS('IS G'!N$8:N$364,'IS G'!$A$8:$A$364,'SCH C-2.2 B'!$B97)*1000</f>
        <v>0</v>
      </c>
      <c r="N97" s="1">
        <f>SUMIFS('IS G'!O$8:O$364,'IS G'!$A$8:$A$364,'SCH C-2.2 B'!$B97)*1000</f>
        <v>0</v>
      </c>
      <c r="O97" s="1">
        <f>SUMIFS('IS G'!P$8:P$364,'IS G'!$A$8:$A$364,'SCH C-2.2 B'!$B97)*1000</f>
        <v>0</v>
      </c>
      <c r="P97" s="168">
        <f t="shared" si="9"/>
        <v>946.03999999991902</v>
      </c>
    </row>
    <row r="98" spans="1:16" x14ac:dyDescent="0.2">
      <c r="A98" s="164">
        <f t="shared" si="11"/>
        <v>78</v>
      </c>
      <c r="B98" s="164">
        <v>916</v>
      </c>
      <c r="C98" s="154" t="s">
        <v>31</v>
      </c>
      <c r="D98" s="1">
        <f>SUMIFS('IS G'!E$8:E$364,'IS G'!$A$8:$A$364,'SCH C-2.2 B'!$B98)*1000</f>
        <v>0</v>
      </c>
      <c r="E98" s="1">
        <f>SUMIFS('IS G'!F$8:F$364,'IS G'!$A$8:$A$364,'SCH C-2.2 B'!$B98)*1000</f>
        <v>0</v>
      </c>
      <c r="F98" s="1">
        <f>SUMIFS('IS G'!G$8:G$364,'IS G'!$A$8:$A$364,'SCH C-2.2 B'!$B98)*1000</f>
        <v>0</v>
      </c>
      <c r="G98" s="1">
        <f>SUMIFS('IS G'!H$8:H$364,'IS G'!$A$8:$A$364,'SCH C-2.2 B'!$B98)*1000</f>
        <v>0</v>
      </c>
      <c r="H98" s="1">
        <f>SUMIFS('IS G'!I$8:I$364,'IS G'!$A$8:$A$364,'SCH C-2.2 B'!$B98)*1000</f>
        <v>0</v>
      </c>
      <c r="I98" s="1">
        <f>SUMIFS('IS G'!J$8:J$364,'IS G'!$A$8:$A$364,'SCH C-2.2 B'!$B98)*1000</f>
        <v>0</v>
      </c>
      <c r="J98" s="1">
        <f>SUMIFS('IS G'!K$8:K$364,'IS G'!$A$8:$A$364,'SCH C-2.2 B'!$B98)*1000</f>
        <v>0</v>
      </c>
      <c r="K98" s="1">
        <f>SUMIFS('IS G'!L$8:L$364,'IS G'!$A$8:$A$364,'SCH C-2.2 B'!$B98)*1000</f>
        <v>0</v>
      </c>
      <c r="L98" s="1">
        <f>SUMIFS('IS G'!M$8:M$364,'IS G'!$A$8:$A$364,'SCH C-2.2 B'!$B98)*1000</f>
        <v>0</v>
      </c>
      <c r="M98" s="1">
        <f>SUMIFS('IS G'!N$8:N$364,'IS G'!$A$8:$A$364,'SCH C-2.2 B'!$B98)*1000</f>
        <v>0</v>
      </c>
      <c r="N98" s="1">
        <f>SUMIFS('IS G'!O$8:O$364,'IS G'!$A$8:$A$364,'SCH C-2.2 B'!$B98)*1000</f>
        <v>0</v>
      </c>
      <c r="O98" s="1">
        <f>SUMIFS('IS G'!P$8:P$364,'IS G'!$A$8:$A$364,'SCH C-2.2 B'!$B98)*1000</f>
        <v>0</v>
      </c>
      <c r="P98" s="168">
        <f t="shared" si="9"/>
        <v>0</v>
      </c>
    </row>
    <row r="99" spans="1:16" x14ac:dyDescent="0.2">
      <c r="A99" s="164">
        <f t="shared" si="11"/>
        <v>79</v>
      </c>
      <c r="B99" s="164">
        <v>920</v>
      </c>
      <c r="C99" s="154" t="s">
        <v>32</v>
      </c>
      <c r="D99" s="1">
        <f>SUMIFS('IS G'!E$8:E$364,'IS G'!$A$8:$A$364,'SCH C-2.2 B'!$B99)*1000</f>
        <v>610242.65642688295</v>
      </c>
      <c r="E99" s="1">
        <f>SUMIFS('IS G'!F$8:F$364,'IS G'!$A$8:$A$364,'SCH C-2.2 B'!$B99)*1000</f>
        <v>561770.50707105303</v>
      </c>
      <c r="F99" s="1">
        <f>SUMIFS('IS G'!G$8:G$364,'IS G'!$A$8:$A$364,'SCH C-2.2 B'!$B99)*1000</f>
        <v>528766.28865725803</v>
      </c>
      <c r="G99" s="1">
        <f>SUMIFS('IS G'!H$8:H$364,'IS G'!$A$8:$A$364,'SCH C-2.2 B'!$B99)*1000</f>
        <v>490221.27667450201</v>
      </c>
      <c r="H99" s="1">
        <f>SUMIFS('IS G'!I$8:I$364,'IS G'!$A$8:$A$364,'SCH C-2.2 B'!$B99)*1000</f>
        <v>549141.58715645201</v>
      </c>
      <c r="I99" s="1">
        <f>SUMIFS('IS G'!J$8:J$364,'IS G'!$A$8:$A$364,'SCH C-2.2 B'!$B99)*1000</f>
        <v>422543.55882615404</v>
      </c>
      <c r="J99" s="1">
        <f>SUMIFS('IS G'!K$8:K$364,'IS G'!$A$8:$A$364,'SCH C-2.2 B'!$B99)*1000</f>
        <v>743893.03709062806</v>
      </c>
      <c r="K99" s="1">
        <f>SUMIFS('IS G'!L$8:L$364,'IS G'!$A$8:$A$364,'SCH C-2.2 B'!$B99)*1000</f>
        <v>591331.40338840894</v>
      </c>
      <c r="L99" s="1">
        <f>SUMIFS('IS G'!M$8:M$364,'IS G'!$A$8:$A$364,'SCH C-2.2 B'!$B99)*1000</f>
        <v>453766.11062373401</v>
      </c>
      <c r="M99" s="1">
        <f>SUMIFS('IS G'!N$8:N$364,'IS G'!$A$8:$A$364,'SCH C-2.2 B'!$B99)*1000</f>
        <v>494759.06692127901</v>
      </c>
      <c r="N99" s="1">
        <f>SUMIFS('IS G'!O$8:O$364,'IS G'!$A$8:$A$364,'SCH C-2.2 B'!$B99)*1000</f>
        <v>601410.40586943994</v>
      </c>
      <c r="O99" s="1">
        <f>SUMIFS('IS G'!P$8:P$364,'IS G'!$A$8:$A$364,'SCH C-2.2 B'!$B99)*1000</f>
        <v>531387.48958540394</v>
      </c>
      <c r="P99" s="168">
        <f t="shared" si="9"/>
        <v>6579233.3882911969</v>
      </c>
    </row>
    <row r="100" spans="1:16" x14ac:dyDescent="0.2">
      <c r="A100" s="164">
        <f t="shared" si="11"/>
        <v>80</v>
      </c>
      <c r="B100" s="164">
        <v>921</v>
      </c>
      <c r="C100" s="154" t="s">
        <v>33</v>
      </c>
      <c r="D100" s="1">
        <f>SUMIFS('IS G'!E$8:E$364,'IS G'!$A$8:$A$364,'SCH C-2.2 B'!$B100)*1000</f>
        <v>222287.10616440303</v>
      </c>
      <c r="E100" s="1">
        <f>SUMIFS('IS G'!F$8:F$364,'IS G'!$A$8:$A$364,'SCH C-2.2 B'!$B100)*1000</f>
        <v>146193.041188081</v>
      </c>
      <c r="F100" s="1">
        <f>SUMIFS('IS G'!G$8:G$364,'IS G'!$A$8:$A$364,'SCH C-2.2 B'!$B100)*1000</f>
        <v>168213.71440813201</v>
      </c>
      <c r="G100" s="1">
        <f>SUMIFS('IS G'!H$8:H$364,'IS G'!$A$8:$A$364,'SCH C-2.2 B'!$B100)*1000</f>
        <v>-25860.098252778498</v>
      </c>
      <c r="H100" s="1">
        <f>SUMIFS('IS G'!I$8:I$364,'IS G'!$A$8:$A$364,'SCH C-2.2 B'!$B100)*1000</f>
        <v>139880.66977120101</v>
      </c>
      <c r="I100" s="1">
        <f>SUMIFS('IS G'!J$8:J$364,'IS G'!$A$8:$A$364,'SCH C-2.2 B'!$B100)*1000</f>
        <v>134524.59369417801</v>
      </c>
      <c r="J100" s="1">
        <f>SUMIFS('IS G'!K$8:K$364,'IS G'!$A$8:$A$364,'SCH C-2.2 B'!$B100)*1000</f>
        <v>208928.95021535901</v>
      </c>
      <c r="K100" s="1">
        <f>SUMIFS('IS G'!L$8:L$364,'IS G'!$A$8:$A$364,'SCH C-2.2 B'!$B100)*1000</f>
        <v>164694.83538061101</v>
      </c>
      <c r="L100" s="1">
        <f>SUMIFS('IS G'!M$8:M$364,'IS G'!$A$8:$A$364,'SCH C-2.2 B'!$B100)*1000</f>
        <v>140938.62343504198</v>
      </c>
      <c r="M100" s="1">
        <f>SUMIFS('IS G'!N$8:N$364,'IS G'!$A$8:$A$364,'SCH C-2.2 B'!$B100)*1000</f>
        <v>171183.73528578802</v>
      </c>
      <c r="N100" s="1">
        <f>SUMIFS('IS G'!O$8:O$364,'IS G'!$A$8:$A$364,'SCH C-2.2 B'!$B100)*1000</f>
        <v>136737.80959349</v>
      </c>
      <c r="O100" s="1">
        <f>SUMIFS('IS G'!P$8:P$364,'IS G'!$A$8:$A$364,'SCH C-2.2 B'!$B100)*1000</f>
        <v>139806.31684104999</v>
      </c>
      <c r="P100" s="168">
        <f t="shared" si="9"/>
        <v>1747529.2977245566</v>
      </c>
    </row>
    <row r="101" spans="1:16" x14ac:dyDescent="0.2">
      <c r="A101" s="164">
        <f t="shared" si="11"/>
        <v>81</v>
      </c>
      <c r="B101" s="164">
        <v>922</v>
      </c>
      <c r="C101" s="154" t="s">
        <v>34</v>
      </c>
      <c r="D101" s="1">
        <f>SUMIFS('IS G'!E$8:E$364,'IS G'!$A$8:$A$364,'SCH C-2.2 B'!$B101)*1000</f>
        <v>-62581.096007211701</v>
      </c>
      <c r="E101" s="1">
        <f>SUMIFS('IS G'!F$8:F$364,'IS G'!$A$8:$A$364,'SCH C-2.2 B'!$B101)*1000</f>
        <v>-58445.492006556502</v>
      </c>
      <c r="F101" s="1">
        <f>SUMIFS('IS G'!G$8:G$364,'IS G'!$A$8:$A$364,'SCH C-2.2 B'!$B101)*1000</f>
        <v>-60238.072313221797</v>
      </c>
      <c r="G101" s="1">
        <f>SUMIFS('IS G'!H$8:H$364,'IS G'!$A$8:$A$364,'SCH C-2.2 B'!$B101)*1000</f>
        <v>-53857.197119879202</v>
      </c>
      <c r="H101" s="1">
        <f>SUMIFS('IS G'!I$8:I$364,'IS G'!$A$8:$A$364,'SCH C-2.2 B'!$B101)*1000</f>
        <v>-69147.124827495907</v>
      </c>
      <c r="I101" s="1">
        <f>SUMIFS('IS G'!J$8:J$364,'IS G'!$A$8:$A$364,'SCH C-2.2 B'!$B101)*1000</f>
        <v>-55945.370574504501</v>
      </c>
      <c r="J101" s="1">
        <f>SUMIFS('IS G'!K$8:K$364,'IS G'!$A$8:$A$364,'SCH C-2.2 B'!$B101)*1000</f>
        <v>-64054.458374796995</v>
      </c>
      <c r="K101" s="1">
        <f>SUMIFS('IS G'!L$8:L$364,'IS G'!$A$8:$A$364,'SCH C-2.2 B'!$B101)*1000</f>
        <v>-57343.871408988794</v>
      </c>
      <c r="L101" s="1">
        <f>SUMIFS('IS G'!M$8:M$364,'IS G'!$A$8:$A$364,'SCH C-2.2 B'!$B101)*1000</f>
        <v>-53837.092359689697</v>
      </c>
      <c r="M101" s="1">
        <f>SUMIFS('IS G'!N$8:N$364,'IS G'!$A$8:$A$364,'SCH C-2.2 B'!$B101)*1000</f>
        <v>-55354.9296968993</v>
      </c>
      <c r="N101" s="1">
        <f>SUMIFS('IS G'!O$8:O$364,'IS G'!$A$8:$A$364,'SCH C-2.2 B'!$B101)*1000</f>
        <v>-67068.101796804593</v>
      </c>
      <c r="O101" s="1">
        <f>SUMIFS('IS G'!P$8:P$364,'IS G'!$A$8:$A$364,'SCH C-2.2 B'!$B101)*1000</f>
        <v>-62149.003513952004</v>
      </c>
      <c r="P101" s="168">
        <f t="shared" si="9"/>
        <v>-720021.81000000087</v>
      </c>
    </row>
    <row r="102" spans="1:16" x14ac:dyDescent="0.2">
      <c r="A102" s="164">
        <f t="shared" si="11"/>
        <v>82</v>
      </c>
      <c r="B102" s="164">
        <v>923</v>
      </c>
      <c r="C102" s="154" t="s">
        <v>35</v>
      </c>
      <c r="D102" s="1">
        <f>SUMIFS('IS G'!E$8:E$364,'IS G'!$A$8:$A$364,'SCH C-2.2 B'!$B102)*1000</f>
        <v>386285.37666404899</v>
      </c>
      <c r="E102" s="1">
        <f>SUMIFS('IS G'!F$8:F$364,'IS G'!$A$8:$A$364,'SCH C-2.2 B'!$B102)*1000</f>
        <v>247115.74213578503</v>
      </c>
      <c r="F102" s="1">
        <f>SUMIFS('IS G'!G$8:G$364,'IS G'!$A$8:$A$364,'SCH C-2.2 B'!$B102)*1000</f>
        <v>331172.02190756198</v>
      </c>
      <c r="G102" s="1">
        <f>SUMIFS('IS G'!H$8:H$364,'IS G'!$A$8:$A$364,'SCH C-2.2 B'!$B102)*1000</f>
        <v>531331.60418467794</v>
      </c>
      <c r="H102" s="1">
        <f>SUMIFS('IS G'!I$8:I$364,'IS G'!$A$8:$A$364,'SCH C-2.2 B'!$B102)*1000</f>
        <v>285806.20409612195</v>
      </c>
      <c r="I102" s="1">
        <f>SUMIFS('IS G'!J$8:J$364,'IS G'!$A$8:$A$364,'SCH C-2.2 B'!$B102)*1000</f>
        <v>253927.465176575</v>
      </c>
      <c r="J102" s="1">
        <f>SUMIFS('IS G'!K$8:K$364,'IS G'!$A$8:$A$364,'SCH C-2.2 B'!$B102)*1000</f>
        <v>368760.18981287698</v>
      </c>
      <c r="K102" s="1">
        <f>SUMIFS('IS G'!L$8:L$364,'IS G'!$A$8:$A$364,'SCH C-2.2 B'!$B102)*1000</f>
        <v>363572.94604289002</v>
      </c>
      <c r="L102" s="1">
        <f>SUMIFS('IS G'!M$8:M$364,'IS G'!$A$8:$A$364,'SCH C-2.2 B'!$B102)*1000</f>
        <v>359043.64195355802</v>
      </c>
      <c r="M102" s="1">
        <f>SUMIFS('IS G'!N$8:N$364,'IS G'!$A$8:$A$364,'SCH C-2.2 B'!$B102)*1000</f>
        <v>480604.6534136</v>
      </c>
      <c r="N102" s="1">
        <f>SUMIFS('IS G'!O$8:O$364,'IS G'!$A$8:$A$364,'SCH C-2.2 B'!$B102)*1000</f>
        <v>323706.745450655</v>
      </c>
      <c r="O102" s="1">
        <f>SUMIFS('IS G'!P$8:P$364,'IS G'!$A$8:$A$364,'SCH C-2.2 B'!$B102)*1000</f>
        <v>329346.98301490099</v>
      </c>
      <c r="P102" s="168">
        <f t="shared" si="9"/>
        <v>4260673.5738532515</v>
      </c>
    </row>
    <row r="103" spans="1:16" x14ac:dyDescent="0.2">
      <c r="A103" s="164">
        <f t="shared" si="11"/>
        <v>83</v>
      </c>
      <c r="B103" s="164">
        <v>924</v>
      </c>
      <c r="C103" s="154" t="s">
        <v>0</v>
      </c>
      <c r="D103" s="1">
        <f>SUMIFS('IS G'!E$8:E$364,'IS G'!$A$8:$A$364,'SCH C-2.2 B'!$B103)*1000</f>
        <v>15498.402286787301</v>
      </c>
      <c r="E103" s="1">
        <f>SUMIFS('IS G'!F$8:F$364,'IS G'!$A$8:$A$364,'SCH C-2.2 B'!$B103)*1000</f>
        <v>13211.402055098701</v>
      </c>
      <c r="F103" s="1">
        <f>SUMIFS('IS G'!G$8:G$364,'IS G'!$A$8:$A$364,'SCH C-2.2 B'!$B103)*1000</f>
        <v>3772.33479653935</v>
      </c>
      <c r="G103" s="1">
        <f>SUMIFS('IS G'!H$8:H$364,'IS G'!$A$8:$A$364,'SCH C-2.2 B'!$B103)*1000</f>
        <v>12694.7767718012</v>
      </c>
      <c r="H103" s="1">
        <f>SUMIFS('IS G'!I$8:I$364,'IS G'!$A$8:$A$364,'SCH C-2.2 B'!$B103)*1000</f>
        <v>11362.791689379501</v>
      </c>
      <c r="I103" s="1">
        <f>SUMIFS('IS G'!J$8:J$364,'IS G'!$A$8:$A$364,'SCH C-2.2 B'!$B103)*1000</f>
        <v>11407.5147698889</v>
      </c>
      <c r="J103" s="1">
        <f>SUMIFS('IS G'!K$8:K$364,'IS G'!$A$8:$A$364,'SCH C-2.2 B'!$B103)*1000</f>
        <v>6838.2002787422698</v>
      </c>
      <c r="K103" s="1">
        <f>SUMIFS('IS G'!L$8:L$364,'IS G'!$A$8:$A$364,'SCH C-2.2 B'!$B103)*1000</f>
        <v>11407.528021358999</v>
      </c>
      <c r="L103" s="1">
        <f>SUMIFS('IS G'!M$8:M$364,'IS G'!$A$8:$A$364,'SCH C-2.2 B'!$B103)*1000</f>
        <v>11407.528021358999</v>
      </c>
      <c r="M103" s="1">
        <f>SUMIFS('IS G'!N$8:N$364,'IS G'!$A$8:$A$364,'SCH C-2.2 B'!$B103)*1000</f>
        <v>11259.332414258801</v>
      </c>
      <c r="N103" s="1">
        <f>SUMIFS('IS G'!O$8:O$364,'IS G'!$A$8:$A$364,'SCH C-2.2 B'!$B103)*1000</f>
        <v>13491.668754297001</v>
      </c>
      <c r="O103" s="1">
        <f>SUMIFS('IS G'!P$8:P$364,'IS G'!$A$8:$A$364,'SCH C-2.2 B'!$B103)*1000</f>
        <v>12214.2901404886</v>
      </c>
      <c r="P103" s="168">
        <f t="shared" si="9"/>
        <v>134565.76999999964</v>
      </c>
    </row>
    <row r="104" spans="1:16" x14ac:dyDescent="0.2">
      <c r="A104" s="164">
        <f t="shared" si="11"/>
        <v>84</v>
      </c>
      <c r="B104" s="164">
        <v>925</v>
      </c>
      <c r="C104" s="154" t="s">
        <v>36</v>
      </c>
      <c r="D104" s="1">
        <f>SUMIFS('IS G'!E$8:E$364,'IS G'!$A$8:$A$364,'SCH C-2.2 B'!$B104)*1000</f>
        <v>43087.749741608597</v>
      </c>
      <c r="E104" s="1">
        <f>SUMIFS('IS G'!F$8:F$364,'IS G'!$A$8:$A$364,'SCH C-2.2 B'!$B104)*1000</f>
        <v>67746.859186941801</v>
      </c>
      <c r="F104" s="1">
        <f>SUMIFS('IS G'!G$8:G$364,'IS G'!$A$8:$A$364,'SCH C-2.2 B'!$B104)*1000</f>
        <v>13432.7083945834</v>
      </c>
      <c r="G104" s="1">
        <f>SUMIFS('IS G'!H$8:H$364,'IS G'!$A$8:$A$364,'SCH C-2.2 B'!$B104)*1000</f>
        <v>11317.8540101692</v>
      </c>
      <c r="H104" s="1">
        <f>SUMIFS('IS G'!I$8:I$364,'IS G'!$A$8:$A$364,'SCH C-2.2 B'!$B104)*1000</f>
        <v>53465.187794826401</v>
      </c>
      <c r="I104" s="1">
        <f>SUMIFS('IS G'!J$8:J$364,'IS G'!$A$8:$A$364,'SCH C-2.2 B'!$B104)*1000</f>
        <v>27816.162913245498</v>
      </c>
      <c r="J104" s="1">
        <f>SUMIFS('IS G'!K$8:K$364,'IS G'!$A$8:$A$364,'SCH C-2.2 B'!$B104)*1000</f>
        <v>33044.650543921598</v>
      </c>
      <c r="K104" s="1">
        <f>SUMIFS('IS G'!L$8:L$364,'IS G'!$A$8:$A$364,'SCH C-2.2 B'!$B104)*1000</f>
        <v>30410.6102888368</v>
      </c>
      <c r="L104" s="1">
        <f>SUMIFS('IS G'!M$8:M$364,'IS G'!$A$8:$A$364,'SCH C-2.2 B'!$B104)*1000</f>
        <v>29620.5607321481</v>
      </c>
      <c r="M104" s="1">
        <f>SUMIFS('IS G'!N$8:N$364,'IS G'!$A$8:$A$364,'SCH C-2.2 B'!$B104)*1000</f>
        <v>33062.019851480596</v>
      </c>
      <c r="N104" s="1">
        <f>SUMIFS('IS G'!O$8:O$364,'IS G'!$A$8:$A$364,'SCH C-2.2 B'!$B104)*1000</f>
        <v>34846.284509849494</v>
      </c>
      <c r="O104" s="1">
        <f>SUMIFS('IS G'!P$8:P$364,'IS G'!$A$8:$A$364,'SCH C-2.2 B'!$B104)*1000</f>
        <v>30591.515182184998</v>
      </c>
      <c r="P104" s="168">
        <f t="shared" si="9"/>
        <v>408442.16314979654</v>
      </c>
    </row>
    <row r="105" spans="1:16" x14ac:dyDescent="0.2">
      <c r="A105" s="164">
        <f t="shared" si="11"/>
        <v>85</v>
      </c>
      <c r="B105" s="164">
        <v>926</v>
      </c>
      <c r="C105" s="154" t="s">
        <v>37</v>
      </c>
      <c r="D105" s="1">
        <f>SUMIFS('IS G'!E$8:E$364,'IS G'!$A$8:$A$364,'SCH C-2.2 B'!$B105)*1000</f>
        <v>765509.37144506595</v>
      </c>
      <c r="E105" s="1">
        <f>SUMIFS('IS G'!F$8:F$364,'IS G'!$A$8:$A$364,'SCH C-2.2 B'!$B105)*1000</f>
        <v>644159.71417075698</v>
      </c>
      <c r="F105" s="1">
        <f>SUMIFS('IS G'!G$8:G$364,'IS G'!$A$8:$A$364,'SCH C-2.2 B'!$B105)*1000</f>
        <v>463682.55403517204</v>
      </c>
      <c r="G105" s="1">
        <f>SUMIFS('IS G'!H$8:H$364,'IS G'!$A$8:$A$364,'SCH C-2.2 B'!$B105)*1000</f>
        <v>504536.07604736602</v>
      </c>
      <c r="H105" s="1">
        <f>SUMIFS('IS G'!I$8:I$364,'IS G'!$A$8:$A$364,'SCH C-2.2 B'!$B105)*1000</f>
        <v>537964.28030777001</v>
      </c>
      <c r="I105" s="1">
        <f>SUMIFS('IS G'!J$8:J$364,'IS G'!$A$8:$A$364,'SCH C-2.2 B'!$B105)*1000</f>
        <v>528214.91052383208</v>
      </c>
      <c r="J105" s="1">
        <f>SUMIFS('IS G'!K$8:K$364,'IS G'!$A$8:$A$364,'SCH C-2.2 B'!$B105)*1000</f>
        <v>736617.97179219103</v>
      </c>
      <c r="K105" s="1">
        <f>SUMIFS('IS G'!L$8:L$364,'IS G'!$A$8:$A$364,'SCH C-2.2 B'!$B105)*1000</f>
        <v>554363.82051531808</v>
      </c>
      <c r="L105" s="1">
        <f>SUMIFS('IS G'!M$8:M$364,'IS G'!$A$8:$A$364,'SCH C-2.2 B'!$B105)*1000</f>
        <v>586994.24373541004</v>
      </c>
      <c r="M105" s="1">
        <f>SUMIFS('IS G'!N$8:N$364,'IS G'!$A$8:$A$364,'SCH C-2.2 B'!$B105)*1000</f>
        <v>774011.20216119895</v>
      </c>
      <c r="N105" s="1">
        <f>SUMIFS('IS G'!O$8:O$364,'IS G'!$A$8:$A$364,'SCH C-2.2 B'!$B105)*1000</f>
        <v>813004.37935057597</v>
      </c>
      <c r="O105" s="1">
        <f>SUMIFS('IS G'!P$8:P$364,'IS G'!$A$8:$A$364,'SCH C-2.2 B'!$B105)*1000</f>
        <v>818940.78515441192</v>
      </c>
      <c r="P105" s="168">
        <f t="shared" si="9"/>
        <v>7727999.3092390681</v>
      </c>
    </row>
    <row r="106" spans="1:16" x14ac:dyDescent="0.2">
      <c r="A106" s="164">
        <f t="shared" si="11"/>
        <v>86</v>
      </c>
      <c r="B106" s="164">
        <v>927</v>
      </c>
      <c r="C106" s="154" t="s">
        <v>38</v>
      </c>
      <c r="D106" s="1">
        <f>SUMIFS('IS G'!E$8:E$364,'IS G'!$A$8:$A$364,'SCH C-2.2 B'!$B106)*1000</f>
        <v>53256.523657591999</v>
      </c>
      <c r="E106" s="1">
        <f>SUMIFS('IS G'!F$8:F$364,'IS G'!$A$8:$A$364,'SCH C-2.2 B'!$B106)*1000</f>
        <v>50578.5389173976</v>
      </c>
      <c r="F106" s="1">
        <f>SUMIFS('IS G'!G$8:G$364,'IS G'!$A$8:$A$364,'SCH C-2.2 B'!$B106)*1000</f>
        <v>50740.927821003599</v>
      </c>
      <c r="G106" s="1">
        <f>SUMIFS('IS G'!H$8:H$364,'IS G'!$A$8:$A$364,'SCH C-2.2 B'!$B106)*1000</f>
        <v>48643.353561183802</v>
      </c>
      <c r="H106" s="1">
        <f>SUMIFS('IS G'!I$8:I$364,'IS G'!$A$8:$A$364,'SCH C-2.2 B'!$B106)*1000</f>
        <v>50210.958343554201</v>
      </c>
      <c r="I106" s="1">
        <f>SUMIFS('IS G'!J$8:J$364,'IS G'!$A$8:$A$364,'SCH C-2.2 B'!$B106)*1000</f>
        <v>50401.150427269698</v>
      </c>
      <c r="J106" s="1">
        <f>SUMIFS('IS G'!K$8:K$364,'IS G'!$A$8:$A$364,'SCH C-2.2 B'!$B106)*1000</f>
        <v>46780.378181332402</v>
      </c>
      <c r="K106" s="1">
        <f>SUMIFS('IS G'!L$8:L$364,'IS G'!$A$8:$A$364,'SCH C-2.2 B'!$B106)*1000</f>
        <v>23390.189090666201</v>
      </c>
      <c r="L106" s="1">
        <f>SUMIFS('IS G'!M$8:M$364,'IS G'!$A$8:$A$364,'SCH C-2.2 B'!$B106)*1000</f>
        <v>0</v>
      </c>
      <c r="M106" s="1">
        <f>SUMIFS('IS G'!N$8:N$364,'IS G'!$A$8:$A$364,'SCH C-2.2 B'!$B106)*1000</f>
        <v>0</v>
      </c>
      <c r="N106" s="1">
        <f>SUMIFS('IS G'!O$8:O$364,'IS G'!$A$8:$A$364,'SCH C-2.2 B'!$B106)*1000</f>
        <v>0</v>
      </c>
      <c r="O106" s="1">
        <f>SUMIFS('IS G'!P$8:P$364,'IS G'!$A$8:$A$364,'SCH C-2.2 B'!$B106)*1000</f>
        <v>0</v>
      </c>
      <c r="P106" s="168">
        <f t="shared" si="9"/>
        <v>374002.01999999949</v>
      </c>
    </row>
    <row r="107" spans="1:16" x14ac:dyDescent="0.2">
      <c r="A107" s="164">
        <f t="shared" si="11"/>
        <v>87</v>
      </c>
      <c r="B107" s="164">
        <v>928</v>
      </c>
      <c r="C107" s="154" t="s">
        <v>39</v>
      </c>
      <c r="D107" s="1">
        <f>SUMIFS('IS G'!E$8:E$364,'IS G'!$A$8:$A$364,'SCH C-2.2 B'!$B107)*1000</f>
        <v>10579.12861567939</v>
      </c>
      <c r="E107" s="1">
        <f>SUMIFS('IS G'!F$8:F$364,'IS G'!$A$8:$A$364,'SCH C-2.2 B'!$B107)*1000</f>
        <v>10276.23352340225</v>
      </c>
      <c r="F107" s="1">
        <f>SUMIFS('IS G'!G$8:G$364,'IS G'!$A$8:$A$364,'SCH C-2.2 B'!$B107)*1000</f>
        <v>9277.6605220436613</v>
      </c>
      <c r="G107" s="1">
        <f>SUMIFS('IS G'!H$8:H$364,'IS G'!$A$8:$A$364,'SCH C-2.2 B'!$B107)*1000</f>
        <v>15729.7748492262</v>
      </c>
      <c r="H107" s="1">
        <f>SUMIFS('IS G'!I$8:I$364,'IS G'!$A$8:$A$364,'SCH C-2.2 B'!$B107)*1000</f>
        <v>-22790.482150216798</v>
      </c>
      <c r="I107" s="1">
        <f>SUMIFS('IS G'!J$8:J$364,'IS G'!$A$8:$A$364,'SCH C-2.2 B'!$B107)*1000</f>
        <v>31937.009290310602</v>
      </c>
      <c r="J107" s="1">
        <f>SUMIFS('IS G'!K$8:K$364,'IS G'!$A$8:$A$364,'SCH C-2.2 B'!$B107)*1000</f>
        <v>2025.41621132971</v>
      </c>
      <c r="K107" s="1">
        <f>SUMIFS('IS G'!L$8:L$364,'IS G'!$A$8:$A$364,'SCH C-2.2 B'!$B107)*1000</f>
        <v>9635.4102040036905</v>
      </c>
      <c r="L107" s="1">
        <f>SUMIFS('IS G'!M$8:M$364,'IS G'!$A$8:$A$364,'SCH C-2.2 B'!$B107)*1000</f>
        <v>9635.4102040036905</v>
      </c>
      <c r="M107" s="1">
        <f>SUMIFS('IS G'!N$8:N$364,'IS G'!$A$8:$A$364,'SCH C-2.2 B'!$B107)*1000</f>
        <v>9635.4102040036905</v>
      </c>
      <c r="N107" s="1">
        <f>SUMIFS('IS G'!O$8:O$364,'IS G'!$A$8:$A$364,'SCH C-2.2 B'!$B107)*1000</f>
        <v>9463.5965688034503</v>
      </c>
      <c r="O107" s="1">
        <f>SUMIFS('IS G'!P$8:P$364,'IS G'!$A$8:$A$364,'SCH C-2.2 B'!$B107)*1000</f>
        <v>9463.5965688034503</v>
      </c>
      <c r="P107" s="168">
        <f t="shared" si="9"/>
        <v>104868.164611393</v>
      </c>
    </row>
    <row r="108" spans="1:16" x14ac:dyDescent="0.2">
      <c r="A108" s="164">
        <f t="shared" si="11"/>
        <v>88</v>
      </c>
      <c r="B108" s="164">
        <v>929</v>
      </c>
      <c r="C108" s="154" t="s">
        <v>40</v>
      </c>
      <c r="D108" s="1">
        <f>SUMIFS('IS G'!E$8:E$364,'IS G'!$A$8:$A$364,'SCH C-2.2 B'!$B108)*1000</f>
        <v>-107247.99413075201</v>
      </c>
      <c r="E108" s="1">
        <f>SUMIFS('IS G'!F$8:F$364,'IS G'!$A$8:$A$364,'SCH C-2.2 B'!$B108)*1000</f>
        <v>-63254.723994760905</v>
      </c>
      <c r="F108" s="1">
        <f>SUMIFS('IS G'!G$8:G$364,'IS G'!$A$8:$A$364,'SCH C-2.2 B'!$B108)*1000</f>
        <v>-45486.308734356695</v>
      </c>
      <c r="G108" s="1">
        <f>SUMIFS('IS G'!H$8:H$364,'IS G'!$A$8:$A$364,'SCH C-2.2 B'!$B108)*1000</f>
        <v>-13313.595773953501</v>
      </c>
      <c r="H108" s="1">
        <f>SUMIFS('IS G'!I$8:I$364,'IS G'!$A$8:$A$364,'SCH C-2.2 B'!$B108)*1000</f>
        <v>-13929.9521643765</v>
      </c>
      <c r="I108" s="1">
        <f>SUMIFS('IS G'!J$8:J$364,'IS G'!$A$8:$A$364,'SCH C-2.2 B'!$B108)*1000</f>
        <v>-12403.907104739399</v>
      </c>
      <c r="J108" s="1">
        <f>SUMIFS('IS G'!K$8:K$364,'IS G'!$A$8:$A$364,'SCH C-2.2 B'!$B108)*1000</f>
        <v>-72697.286130290799</v>
      </c>
      <c r="K108" s="1">
        <f>SUMIFS('IS G'!L$8:L$364,'IS G'!$A$8:$A$364,'SCH C-2.2 B'!$B108)*1000</f>
        <v>0</v>
      </c>
      <c r="L108" s="1">
        <f>SUMIFS('IS G'!M$8:M$364,'IS G'!$A$8:$A$364,'SCH C-2.2 B'!$B108)*1000</f>
        <v>-4934.9306660679094</v>
      </c>
      <c r="M108" s="1">
        <f>SUMIFS('IS G'!N$8:N$364,'IS G'!$A$8:$A$364,'SCH C-2.2 B'!$B108)*1000</f>
        <v>-63331.610214538203</v>
      </c>
      <c r="N108" s="1">
        <f>SUMIFS('IS G'!O$8:O$364,'IS G'!$A$8:$A$364,'SCH C-2.2 B'!$B108)*1000</f>
        <v>-98698.613321358294</v>
      </c>
      <c r="O108" s="1">
        <f>SUMIFS('IS G'!P$8:P$364,'IS G'!$A$8:$A$364,'SCH C-2.2 B'!$B108)*1000</f>
        <v>-106923.49776480399</v>
      </c>
      <c r="P108" s="168">
        <f t="shared" si="9"/>
        <v>-602222.41999999818</v>
      </c>
    </row>
    <row r="109" spans="1:16" x14ac:dyDescent="0.2">
      <c r="A109" s="164">
        <f t="shared" si="11"/>
        <v>89</v>
      </c>
      <c r="B109" s="164">
        <v>930.1</v>
      </c>
      <c r="C109" s="154" t="s">
        <v>41</v>
      </c>
      <c r="D109" s="1">
        <f>SUMIFS('IS G'!E$8:E$364,'IS G'!$A$8:$A$364,'SCH C-2.2 B'!$B109)*1000</f>
        <v>15324.487299840399</v>
      </c>
      <c r="E109" s="1">
        <f>SUMIFS('IS G'!F$8:F$364,'IS G'!$A$8:$A$364,'SCH C-2.2 B'!$B109)*1000</f>
        <v>30206.7099431555</v>
      </c>
      <c r="F109" s="1">
        <f>SUMIFS('IS G'!G$8:G$364,'IS G'!$A$8:$A$364,'SCH C-2.2 B'!$B109)*1000</f>
        <v>13978.0366712749</v>
      </c>
      <c r="G109" s="1">
        <f>SUMIFS('IS G'!H$8:H$364,'IS G'!$A$8:$A$364,'SCH C-2.2 B'!$B109)*1000</f>
        <v>23343.1294343476</v>
      </c>
      <c r="H109" s="1">
        <f>SUMIFS('IS G'!I$8:I$364,'IS G'!$A$8:$A$364,'SCH C-2.2 B'!$B109)*1000</f>
        <v>10702.0479845153</v>
      </c>
      <c r="I109" s="1">
        <f>SUMIFS('IS G'!J$8:J$364,'IS G'!$A$8:$A$364,'SCH C-2.2 B'!$B109)*1000</f>
        <v>5510.4890620931901</v>
      </c>
      <c r="J109" s="1">
        <f>SUMIFS('IS G'!K$8:K$364,'IS G'!$A$8:$A$364,'SCH C-2.2 B'!$B109)*1000</f>
        <v>-54302.961314715998</v>
      </c>
      <c r="K109" s="1">
        <f>SUMIFS('IS G'!L$8:L$364,'IS G'!$A$8:$A$364,'SCH C-2.2 B'!$B109)*1000</f>
        <v>7908.90658118184</v>
      </c>
      <c r="L109" s="1">
        <f>SUMIFS('IS G'!M$8:M$364,'IS G'!$A$8:$A$364,'SCH C-2.2 B'!$B109)*1000</f>
        <v>7908.90658118184</v>
      </c>
      <c r="M109" s="1">
        <f>SUMIFS('IS G'!N$8:N$364,'IS G'!$A$8:$A$364,'SCH C-2.2 B'!$B109)*1000</f>
        <v>7908.90658118184</v>
      </c>
      <c r="N109" s="1">
        <f>SUMIFS('IS G'!O$8:O$364,'IS G'!$A$8:$A$364,'SCH C-2.2 B'!$B109)*1000</f>
        <v>4889.4159356751697</v>
      </c>
      <c r="O109" s="1">
        <f>SUMIFS('IS G'!P$8:P$364,'IS G'!$A$8:$A$364,'SCH C-2.2 B'!$B109)*1000</f>
        <v>4889.4159356751697</v>
      </c>
      <c r="P109" s="168">
        <f t="shared" si="9"/>
        <v>78267.49069540677</v>
      </c>
    </row>
    <row r="110" spans="1:16" x14ac:dyDescent="0.2">
      <c r="A110" s="164">
        <f t="shared" si="11"/>
        <v>90</v>
      </c>
      <c r="B110" s="164">
        <v>930.2</v>
      </c>
      <c r="C110" s="154" t="s">
        <v>42</v>
      </c>
      <c r="D110" s="1">
        <f>SUMIFS('IS G'!E$8:E$364,'IS G'!$A$8:$A$364,'SCH C-2.2 B'!$B110)*1000</f>
        <v>38080.0446842573</v>
      </c>
      <c r="E110" s="1">
        <f>SUMIFS('IS G'!F$8:F$364,'IS G'!$A$8:$A$364,'SCH C-2.2 B'!$B110)*1000</f>
        <v>37852.567167487403</v>
      </c>
      <c r="F110" s="1">
        <f>SUMIFS('IS G'!G$8:G$364,'IS G'!$A$8:$A$364,'SCH C-2.2 B'!$B110)*1000</f>
        <v>37675.600280409904</v>
      </c>
      <c r="G110" s="1">
        <f>SUMIFS('IS G'!H$8:H$364,'IS G'!$A$8:$A$364,'SCH C-2.2 B'!$B110)*1000</f>
        <v>32759.832623624803</v>
      </c>
      <c r="H110" s="1">
        <f>SUMIFS('IS G'!I$8:I$364,'IS G'!$A$8:$A$364,'SCH C-2.2 B'!$B110)*1000</f>
        <v>34919.169840547394</v>
      </c>
      <c r="I110" s="1">
        <f>SUMIFS('IS G'!J$8:J$364,'IS G'!$A$8:$A$364,'SCH C-2.2 B'!$B110)*1000</f>
        <v>26575.274075450201</v>
      </c>
      <c r="J110" s="1">
        <f>SUMIFS('IS G'!K$8:K$364,'IS G'!$A$8:$A$364,'SCH C-2.2 B'!$B110)*1000</f>
        <v>75303.243466062093</v>
      </c>
      <c r="K110" s="1">
        <f>SUMIFS('IS G'!L$8:L$364,'IS G'!$A$8:$A$364,'SCH C-2.2 B'!$B110)*1000</f>
        <v>42540.834253815003</v>
      </c>
      <c r="L110" s="1">
        <f>SUMIFS('IS G'!M$8:M$364,'IS G'!$A$8:$A$364,'SCH C-2.2 B'!$B110)*1000</f>
        <v>48055.140735367</v>
      </c>
      <c r="M110" s="1">
        <f>SUMIFS('IS G'!N$8:N$364,'IS G'!$A$8:$A$364,'SCH C-2.2 B'!$B110)*1000</f>
        <v>42404.953106469402</v>
      </c>
      <c r="N110" s="1">
        <f>SUMIFS('IS G'!O$8:O$364,'IS G'!$A$8:$A$364,'SCH C-2.2 B'!$B110)*1000</f>
        <v>51030.829374294299</v>
      </c>
      <c r="O110" s="1">
        <f>SUMIFS('IS G'!P$8:P$364,'IS G'!$A$8:$A$364,'SCH C-2.2 B'!$B110)*1000</f>
        <v>32566.588476950601</v>
      </c>
      <c r="P110" s="168">
        <f t="shared" si="9"/>
        <v>499764.07808473543</v>
      </c>
    </row>
    <row r="111" spans="1:16" x14ac:dyDescent="0.2">
      <c r="A111" s="164">
        <f t="shared" si="11"/>
        <v>91</v>
      </c>
      <c r="B111" s="164">
        <v>931</v>
      </c>
      <c r="C111" s="154" t="s">
        <v>15</v>
      </c>
      <c r="D111" s="1">
        <f>SUMIFS('IS G'!E$8:E$364,'IS G'!$A$8:$A$364,'SCH C-2.2 B'!$B111)*1000</f>
        <v>971.76449999999909</v>
      </c>
      <c r="E111" s="1">
        <f>SUMIFS('IS G'!F$8:F$364,'IS G'!$A$8:$A$364,'SCH C-2.2 B'!$B111)*1000</f>
        <v>2782.7499000000003</v>
      </c>
      <c r="F111" s="1">
        <f>SUMIFS('IS G'!G$8:G$364,'IS G'!$A$8:$A$364,'SCH C-2.2 B'!$B111)*1000</f>
        <v>2563.1067000000003</v>
      </c>
      <c r="G111" s="1">
        <f>SUMIFS('IS G'!H$8:H$364,'IS G'!$A$8:$A$364,'SCH C-2.2 B'!$B111)*1000</f>
        <v>151659.12719999999</v>
      </c>
      <c r="H111" s="1">
        <f>SUMIFS('IS G'!I$8:I$364,'IS G'!$A$8:$A$364,'SCH C-2.2 B'!$B111)*1000</f>
        <v>31520.3259</v>
      </c>
      <c r="I111" s="1">
        <f>SUMIFS('IS G'!J$8:J$364,'IS G'!$A$8:$A$364,'SCH C-2.2 B'!$B111)*1000</f>
        <v>42870.748200000002</v>
      </c>
      <c r="J111" s="1">
        <f>SUMIFS('IS G'!K$8:K$364,'IS G'!$A$8:$A$364,'SCH C-2.2 B'!$B111)*1000</f>
        <v>25710.089999999902</v>
      </c>
      <c r="K111" s="1">
        <f>SUMIFS('IS G'!L$8:L$364,'IS G'!$A$8:$A$364,'SCH C-2.2 B'!$B111)*1000</f>
        <v>27582.239999999998</v>
      </c>
      <c r="L111" s="1">
        <f>SUMIFS('IS G'!M$8:M$364,'IS G'!$A$8:$A$364,'SCH C-2.2 B'!$B111)*1000</f>
        <v>27286.559999999899</v>
      </c>
      <c r="M111" s="1">
        <f>SUMIFS('IS G'!N$8:N$364,'IS G'!$A$8:$A$364,'SCH C-2.2 B'!$B111)*1000</f>
        <v>26783.1899999999</v>
      </c>
      <c r="N111" s="1">
        <f>SUMIFS('IS G'!O$8:O$364,'IS G'!$A$8:$A$364,'SCH C-2.2 B'!$B111)*1000</f>
        <v>29432.76</v>
      </c>
      <c r="O111" s="1">
        <f>SUMIFS('IS G'!P$8:P$364,'IS G'!$A$8:$A$364,'SCH C-2.2 B'!$B111)*1000</f>
        <v>29432.76</v>
      </c>
      <c r="P111" s="168">
        <f t="shared" si="9"/>
        <v>398595.42239999969</v>
      </c>
    </row>
    <row r="112" spans="1:16" x14ac:dyDescent="0.2">
      <c r="A112" s="164">
        <f t="shared" si="11"/>
        <v>92</v>
      </c>
      <c r="B112" s="164">
        <v>935</v>
      </c>
      <c r="C112" s="154" t="s">
        <v>43</v>
      </c>
      <c r="D112" s="1">
        <f>SUMIFS('IS G'!E$8:E$364,'IS G'!$A$8:$A$364,'SCH C-2.2 B'!$B112)*1000</f>
        <v>49736.4225916375</v>
      </c>
      <c r="E112" s="1">
        <f>SUMIFS('IS G'!F$8:F$364,'IS G'!$A$8:$A$364,'SCH C-2.2 B'!$B112)*1000</f>
        <v>34804.091243031304</v>
      </c>
      <c r="F112" s="1">
        <f>SUMIFS('IS G'!G$8:G$364,'IS G'!$A$8:$A$364,'SCH C-2.2 B'!$B112)*1000</f>
        <v>43908.0777294578</v>
      </c>
      <c r="G112" s="1">
        <f>SUMIFS('IS G'!H$8:H$364,'IS G'!$A$8:$A$364,'SCH C-2.2 B'!$B112)*1000</f>
        <v>-60950.163581802401</v>
      </c>
      <c r="H112" s="1">
        <f>SUMIFS('IS G'!I$8:I$364,'IS G'!$A$8:$A$364,'SCH C-2.2 B'!$B112)*1000</f>
        <v>39464.154299771006</v>
      </c>
      <c r="I112" s="1">
        <f>SUMIFS('IS G'!J$8:J$364,'IS G'!$A$8:$A$364,'SCH C-2.2 B'!$B112)*1000</f>
        <v>68994.892860371911</v>
      </c>
      <c r="J112" s="1">
        <f>SUMIFS('IS G'!K$8:K$364,'IS G'!$A$8:$A$364,'SCH C-2.2 B'!$B112)*1000</f>
        <v>6893.6026869878997</v>
      </c>
      <c r="K112" s="1">
        <f>SUMIFS('IS G'!L$8:L$364,'IS G'!$A$8:$A$364,'SCH C-2.2 B'!$B112)*1000</f>
        <v>6389.0193975279599</v>
      </c>
      <c r="L112" s="1">
        <f>SUMIFS('IS G'!M$8:M$364,'IS G'!$A$8:$A$364,'SCH C-2.2 B'!$B112)*1000</f>
        <v>2073.3336633657</v>
      </c>
      <c r="M112" s="1">
        <f>SUMIFS('IS G'!N$8:N$364,'IS G'!$A$8:$A$364,'SCH C-2.2 B'!$B112)*1000</f>
        <v>-58367.587035587298</v>
      </c>
      <c r="N112" s="1">
        <f>SUMIFS('IS G'!O$8:O$364,'IS G'!$A$8:$A$364,'SCH C-2.2 B'!$B112)*1000</f>
        <v>26564.9351774276</v>
      </c>
      <c r="O112" s="1">
        <f>SUMIFS('IS G'!P$8:P$364,'IS G'!$A$8:$A$364,'SCH C-2.2 B'!$B112)*1000</f>
        <v>22744.562984602901</v>
      </c>
      <c r="P112" s="168">
        <f t="shared" si="9"/>
        <v>182255.3420167919</v>
      </c>
    </row>
    <row r="113" spans="1:16" x14ac:dyDescent="0.2">
      <c r="A113" s="164"/>
      <c r="B113" s="164"/>
      <c r="I113" s="1"/>
    </row>
    <row r="114" spans="1:16" x14ac:dyDescent="0.2">
      <c r="A114" s="164">
        <f>A112+1</f>
        <v>93</v>
      </c>
      <c r="C114" s="167" t="s">
        <v>44</v>
      </c>
      <c r="D114" s="1">
        <f>SUM(D11:D76,D87:D112)</f>
        <v>-7282875.6061639534</v>
      </c>
      <c r="E114" s="1">
        <f t="shared" ref="E114:P114" si="12">SUM(E11:E76,E87:E112)</f>
        <v>-2795078.8627133756</v>
      </c>
      <c r="F114" s="1">
        <f t="shared" si="12"/>
        <v>-1230263.397371538</v>
      </c>
      <c r="G114" s="1">
        <f t="shared" si="12"/>
        <v>-672965.67265251686</v>
      </c>
      <c r="H114" s="1">
        <f t="shared" si="12"/>
        <v>410443.58308540739</v>
      </c>
      <c r="I114" s="1">
        <f t="shared" si="12"/>
        <v>-520248.37750359712</v>
      </c>
      <c r="J114" s="1">
        <f t="shared" si="12"/>
        <v>-683011.68032547261</v>
      </c>
      <c r="K114" s="1">
        <f t="shared" si="12"/>
        <v>-1631193.7626549739</v>
      </c>
      <c r="L114" s="1">
        <f t="shared" si="12"/>
        <v>-5729282.7817772534</v>
      </c>
      <c r="M114" s="1">
        <f t="shared" si="12"/>
        <v>-11994556.323479485</v>
      </c>
      <c r="N114" s="1">
        <f t="shared" si="12"/>
        <v>-13995230.474651575</v>
      </c>
      <c r="O114" s="1">
        <f t="shared" si="12"/>
        <v>-12191263.816167926</v>
      </c>
      <c r="P114" s="1">
        <f t="shared" si="12"/>
        <v>-58315527.172376208</v>
      </c>
    </row>
    <row r="115" spans="1:16" x14ac:dyDescent="0.2">
      <c r="E115" s="1"/>
      <c r="F115" s="1"/>
      <c r="G115" s="1"/>
      <c r="H115" s="1"/>
    </row>
    <row r="116" spans="1:16" x14ac:dyDescent="0.2">
      <c r="C116" s="167" t="s">
        <v>79</v>
      </c>
      <c r="D116" s="1">
        <f>-'IS G'!E294*1000</f>
        <v>-7282875.6061639888</v>
      </c>
      <c r="E116" s="1">
        <f>-'IS G'!F294*1000</f>
        <v>-2795078.86271339</v>
      </c>
      <c r="F116" s="1">
        <f>-'IS G'!G294*1000</f>
        <v>-1230263.3973715354</v>
      </c>
      <c r="G116" s="1">
        <f>-'IS G'!H294*1000</f>
        <v>-672965.78821545944</v>
      </c>
      <c r="H116" s="1">
        <f>-'IS G'!I294*1000</f>
        <v>410443.69864837086</v>
      </c>
      <c r="I116" s="1">
        <f>-'IS G'!J294*1000</f>
        <v>-520248.37750366091</v>
      </c>
      <c r="J116" s="1">
        <f>-'IS G'!K294*1000</f>
        <v>-683011.68032550113</v>
      </c>
      <c r="K116" s="1">
        <f>-'IS G'!L294*1000</f>
        <v>-1631193.762655016</v>
      </c>
      <c r="L116" s="1">
        <f>-'IS G'!M294*1000</f>
        <v>-5729282.7817772338</v>
      </c>
      <c r="M116" s="1">
        <f>-'IS G'!N294*1000</f>
        <v>-11994556.323479498</v>
      </c>
      <c r="N116" s="1">
        <f>-'IS G'!O294*1000</f>
        <v>-13995230.474651661</v>
      </c>
      <c r="O116" s="1">
        <f>-'IS G'!P294*1000</f>
        <v>-12191263.816167945</v>
      </c>
      <c r="P116" s="323">
        <f>SUM(D116:O116)</f>
        <v>-58315527.172376521</v>
      </c>
    </row>
    <row r="117" spans="1:16" x14ac:dyDescent="0.2">
      <c r="C117" s="167" t="s">
        <v>152</v>
      </c>
      <c r="D117" s="1">
        <f t="shared" ref="D117:O117" si="13">D114-D116</f>
        <v>3.5390257835388184E-8</v>
      </c>
      <c r="E117" s="1">
        <f t="shared" si="13"/>
        <v>1.4435499906539917E-8</v>
      </c>
      <c r="F117" s="1">
        <f t="shared" si="13"/>
        <v>-2.5611370801925659E-9</v>
      </c>
      <c r="G117" s="1">
        <f t="shared" si="13"/>
        <v>0.11556294257752597</v>
      </c>
      <c r="H117" s="1">
        <f t="shared" si="13"/>
        <v>-0.11556296347407624</v>
      </c>
      <c r="I117" s="1">
        <f t="shared" si="13"/>
        <v>6.3795596361160278E-8</v>
      </c>
      <c r="J117" s="1">
        <f t="shared" si="13"/>
        <v>2.852175384759903E-8</v>
      </c>
      <c r="K117" s="1">
        <f t="shared" si="13"/>
        <v>4.2142346501350403E-8</v>
      </c>
      <c r="L117" s="1">
        <f t="shared" si="13"/>
        <v>-1.9557774066925049E-8</v>
      </c>
      <c r="M117" s="1">
        <f t="shared" si="13"/>
        <v>0</v>
      </c>
      <c r="N117" s="1">
        <f t="shared" si="13"/>
        <v>8.5681676864624023E-8</v>
      </c>
      <c r="O117" s="1">
        <f t="shared" si="13"/>
        <v>1.862645149230957E-8</v>
      </c>
      <c r="P117" s="323"/>
    </row>
    <row r="118" spans="1:16" x14ac:dyDescent="0.2">
      <c r="E118" s="1"/>
      <c r="F118" s="1"/>
      <c r="G118" s="1"/>
      <c r="H118" s="1"/>
      <c r="P118" s="323"/>
    </row>
    <row r="119" spans="1:16" x14ac:dyDescent="0.2">
      <c r="E119" s="1"/>
      <c r="F119" s="1"/>
      <c r="G119" s="1"/>
      <c r="H119" s="1"/>
    </row>
    <row r="120" spans="1:16" x14ac:dyDescent="0.2">
      <c r="E120" s="1"/>
      <c r="F120" s="1"/>
      <c r="G120" s="1"/>
      <c r="H120" s="1"/>
    </row>
    <row r="121" spans="1:16" x14ac:dyDescent="0.2">
      <c r="E121" s="1"/>
      <c r="F121" s="1"/>
      <c r="G121" s="1"/>
      <c r="H121" s="1"/>
    </row>
    <row r="122" spans="1:16" x14ac:dyDescent="0.2">
      <c r="E122" s="1"/>
      <c r="F122" s="1"/>
      <c r="G122" s="1"/>
      <c r="H122" s="1"/>
    </row>
    <row r="123" spans="1:16" x14ac:dyDescent="0.2">
      <c r="E123" s="1"/>
      <c r="F123" s="1"/>
      <c r="G123" s="1"/>
      <c r="H123" s="1"/>
    </row>
  </sheetData>
  <mergeCells count="4100">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2"/>
  <sheetViews>
    <sheetView topLeftCell="A76" zoomScale="70" zoomScaleNormal="70" workbookViewId="0">
      <selection activeCell="M103" sqref="M103"/>
    </sheetView>
  </sheetViews>
  <sheetFormatPr defaultRowHeight="12.75" x14ac:dyDescent="0.2"/>
  <cols>
    <col min="1" max="1" width="5.7109375" style="154" customWidth="1"/>
    <col min="2" max="2" width="9.140625" style="154"/>
    <col min="3" max="3" width="50.85546875" style="154" customWidth="1"/>
    <col min="4" max="13" width="12.7109375" style="154" customWidth="1"/>
    <col min="14" max="14" width="13.28515625" style="154" customWidth="1"/>
    <col min="15" max="15" width="12.7109375" style="154" customWidth="1"/>
    <col min="16" max="16" width="14.42578125" style="154" customWidth="1"/>
    <col min="17" max="16384" width="9.140625" style="154"/>
  </cols>
  <sheetData>
    <row r="1" spans="1:16" x14ac:dyDescent="0.2">
      <c r="A1" s="331" t="str">
        <f>'Rate Case Constants'!C9</f>
        <v>LOUISVILLE GAS AND ELECTRIC COMPANY</v>
      </c>
      <c r="B1" s="332"/>
      <c r="C1" s="332"/>
      <c r="D1" s="332"/>
      <c r="E1" s="332"/>
      <c r="F1" s="332"/>
      <c r="G1" s="332"/>
      <c r="H1" s="332"/>
      <c r="I1" s="332"/>
      <c r="J1" s="332"/>
      <c r="K1" s="332"/>
      <c r="L1" s="332"/>
      <c r="M1" s="332"/>
      <c r="N1" s="332"/>
      <c r="O1" s="332"/>
      <c r="P1" s="332"/>
    </row>
    <row r="2" spans="1:16" x14ac:dyDescent="0.2">
      <c r="A2" s="331" t="str">
        <f>'Rate Case Constants'!C10</f>
        <v>CASE NO. 2014-00372 - GAS OPERATIONS - RESPONSE TO PSC 2-89 (SLIPPAGE FACTOR 97.728%)</v>
      </c>
      <c r="B2" s="332"/>
      <c r="C2" s="332"/>
      <c r="D2" s="332"/>
      <c r="E2" s="332"/>
      <c r="F2" s="332"/>
      <c r="G2" s="332"/>
      <c r="H2" s="332"/>
      <c r="I2" s="332"/>
      <c r="J2" s="332"/>
      <c r="K2" s="332"/>
      <c r="L2" s="332"/>
      <c r="M2" s="332"/>
      <c r="N2" s="332"/>
      <c r="O2" s="332"/>
      <c r="P2" s="332"/>
    </row>
    <row r="3" spans="1:16" x14ac:dyDescent="0.2">
      <c r="A3" s="331" t="s">
        <v>1005</v>
      </c>
      <c r="B3" s="332"/>
      <c r="C3" s="332"/>
      <c r="D3" s="332"/>
      <c r="E3" s="332"/>
      <c r="F3" s="332"/>
      <c r="G3" s="332"/>
      <c r="H3" s="332"/>
      <c r="I3" s="332"/>
      <c r="J3" s="332"/>
      <c r="K3" s="332"/>
      <c r="L3" s="332"/>
      <c r="M3" s="332"/>
      <c r="N3" s="332"/>
      <c r="O3" s="332"/>
      <c r="P3" s="332"/>
    </row>
    <row r="4" spans="1:16" x14ac:dyDescent="0.2">
      <c r="A4" s="333" t="str">
        <f>'Rate Case Constants'!C21</f>
        <v>FORECAST PERIOD FOR THE 12 MONTHS ENDED JUNE 30, 2016</v>
      </c>
      <c r="B4" s="332"/>
      <c r="C4" s="332"/>
      <c r="D4" s="332"/>
      <c r="E4" s="332"/>
      <c r="F4" s="332"/>
      <c r="G4" s="332"/>
      <c r="H4" s="332"/>
      <c r="I4" s="332"/>
      <c r="J4" s="332"/>
      <c r="K4" s="332"/>
      <c r="L4" s="332"/>
      <c r="M4" s="332"/>
      <c r="N4" s="332"/>
      <c r="O4" s="332"/>
      <c r="P4" s="332"/>
    </row>
    <row r="5" spans="1:16" x14ac:dyDescent="0.2">
      <c r="A5" s="154" t="s">
        <v>111</v>
      </c>
      <c r="P5" s="155" t="s">
        <v>80</v>
      </c>
    </row>
    <row r="6" spans="1:16" x14ac:dyDescent="0.2">
      <c r="A6" s="154" t="str">
        <f>'Rate Case Constants'!$C$29</f>
        <v>TYPE OF FILING: __X__ ORIGINAL  _____ UPDATED  _____ REVISED</v>
      </c>
      <c r="P6" s="156" t="s">
        <v>1209</v>
      </c>
    </row>
    <row r="7" spans="1:16" x14ac:dyDescent="0.2">
      <c r="A7" s="154" t="s">
        <v>9</v>
      </c>
      <c r="P7" s="156" t="str">
        <f>'Rate Case Constants'!$C$36</f>
        <v>WITNESS:   K. W. BLAKE</v>
      </c>
    </row>
    <row r="8" spans="1:16" x14ac:dyDescent="0.2">
      <c r="A8" s="157" t="s">
        <v>4</v>
      </c>
      <c r="B8" s="157" t="s">
        <v>6</v>
      </c>
      <c r="C8" s="158"/>
      <c r="D8" s="157" t="s">
        <v>2</v>
      </c>
      <c r="E8" s="157" t="s">
        <v>2</v>
      </c>
      <c r="F8" s="157" t="s">
        <v>2</v>
      </c>
      <c r="G8" s="157" t="s">
        <v>2</v>
      </c>
      <c r="H8" s="157" t="s">
        <v>2</v>
      </c>
      <c r="I8" s="157" t="s">
        <v>2</v>
      </c>
      <c r="J8" s="157" t="s">
        <v>2</v>
      </c>
      <c r="K8" s="157" t="s">
        <v>2</v>
      </c>
      <c r="L8" s="157" t="s">
        <v>2</v>
      </c>
      <c r="M8" s="157" t="s">
        <v>2</v>
      </c>
      <c r="N8" s="157" t="s">
        <v>2</v>
      </c>
      <c r="O8" s="157" t="s">
        <v>2</v>
      </c>
      <c r="P8" s="158"/>
    </row>
    <row r="9" spans="1:16" x14ac:dyDescent="0.2">
      <c r="A9" s="160" t="s">
        <v>5</v>
      </c>
      <c r="B9" s="160" t="s">
        <v>5</v>
      </c>
      <c r="C9" s="161" t="s">
        <v>7</v>
      </c>
      <c r="D9" s="162">
        <v>42186</v>
      </c>
      <c r="E9" s="162">
        <v>42217</v>
      </c>
      <c r="F9" s="162">
        <v>42248</v>
      </c>
      <c r="G9" s="162">
        <v>42278</v>
      </c>
      <c r="H9" s="162">
        <v>42309</v>
      </c>
      <c r="I9" s="162">
        <v>42339</v>
      </c>
      <c r="J9" s="162">
        <v>42370</v>
      </c>
      <c r="K9" s="162">
        <v>42401</v>
      </c>
      <c r="L9" s="162">
        <v>42430</v>
      </c>
      <c r="M9" s="162">
        <v>42461</v>
      </c>
      <c r="N9" s="162">
        <v>42491</v>
      </c>
      <c r="O9" s="162">
        <v>42522</v>
      </c>
      <c r="P9" s="163" t="s">
        <v>3</v>
      </c>
    </row>
    <row r="10" spans="1:16" x14ac:dyDescent="0.2">
      <c r="A10" s="164"/>
      <c r="B10" s="164"/>
      <c r="D10" s="165"/>
      <c r="E10" s="165"/>
      <c r="F10" s="165"/>
      <c r="G10" s="165"/>
      <c r="H10" s="165"/>
      <c r="I10" s="165"/>
      <c r="J10" s="165"/>
      <c r="K10" s="165"/>
      <c r="L10" s="165"/>
      <c r="M10" s="165"/>
      <c r="N10" s="165"/>
      <c r="O10" s="165"/>
      <c r="P10" s="156"/>
    </row>
    <row r="11" spans="1:16" x14ac:dyDescent="0.2">
      <c r="A11" s="164">
        <v>1</v>
      </c>
      <c r="B11" s="166" t="s">
        <v>173</v>
      </c>
      <c r="C11" s="167" t="s">
        <v>325</v>
      </c>
      <c r="D11" s="1">
        <f>SUMIFS('IS G'!U$8:U$364,'IS G'!$A$8:$A$364,'SCH C-2.2 F'!$B11)*1000</f>
        <v>2732755.4056761153</v>
      </c>
      <c r="E11" s="1">
        <f>SUMIFS('IS G'!V$8:V$364,'IS G'!$A$8:$A$364,'SCH C-2.2 F'!$B11)*1000</f>
        <v>2749131.7944245543</v>
      </c>
      <c r="F11" s="1">
        <f>SUMIFS('IS G'!W$8:W$364,'IS G'!$A$8:$A$364,'SCH C-2.2 F'!$B11)*1000</f>
        <v>2765704.9866447565</v>
      </c>
      <c r="G11" s="1">
        <f>SUMIFS('IS G'!X$8:X$364,'IS G'!$A$8:$A$364,'SCH C-2.2 F'!$B11)*1000</f>
        <v>2783312.0149693396</v>
      </c>
      <c r="H11" s="1">
        <f>SUMIFS('IS G'!Y$8:Y$364,'IS G'!$A$8:$A$364,'SCH C-2.2 F'!$B11)*1000</f>
        <v>2798129.3208419476</v>
      </c>
      <c r="I11" s="1">
        <f>SUMIFS('IS G'!Z$8:Z$364,'IS G'!$A$8:$A$364,'SCH C-2.2 F'!$B11)*1000</f>
        <v>2837262.104571268</v>
      </c>
      <c r="J11" s="1">
        <f>SUMIFS('IS G'!AA$8:AA$364,'IS G'!$A$8:$A$364,'SCH C-2.2 F'!$B11)*1000</f>
        <v>2877039.7093943534</v>
      </c>
      <c r="K11" s="1">
        <f>SUMIFS('IS G'!AB$8:AB$364,'IS G'!$A$8:$A$364,'SCH C-2.2 F'!$B11)*1000</f>
        <v>2887639.9588787681</v>
      </c>
      <c r="L11" s="1">
        <f>SUMIFS('IS G'!AC$8:AC$364,'IS G'!$A$8:$A$364,'SCH C-2.2 F'!$B11)*1000</f>
        <v>2899276.4544847687</v>
      </c>
      <c r="M11" s="1">
        <f>SUMIFS('IS G'!AD$8:AD$364,'IS G'!$A$8:$A$364,'SCH C-2.2 F'!$B11)*1000</f>
        <v>2913829.9410995268</v>
      </c>
      <c r="N11" s="1">
        <f>SUMIFS('IS G'!AE$8:AE$364,'IS G'!$A$8:$A$364,'SCH C-2.2 F'!$B11)*1000</f>
        <v>2929421.264469434</v>
      </c>
      <c r="O11" s="1">
        <f>SUMIFS('IS G'!AF$8:AF$364,'IS G'!$A$8:$A$364,'SCH C-2.2 F'!$B11)*1000</f>
        <v>2946195.0369080603</v>
      </c>
      <c r="P11" s="168">
        <f>SUM(D11:O11)</f>
        <v>34119697.992362887</v>
      </c>
    </row>
    <row r="12" spans="1:16" x14ac:dyDescent="0.2">
      <c r="A12" s="164">
        <f>A11+1</f>
        <v>2</v>
      </c>
      <c r="B12" s="164">
        <v>408.1</v>
      </c>
      <c r="C12" s="154" t="s">
        <v>11</v>
      </c>
      <c r="D12" s="1">
        <f>SUMIFS('IS G'!U$8:U$364,'IS G'!$A$8:$A$364,'SCH C-2.2 F'!$B12)*1000</f>
        <v>773185.98696791288</v>
      </c>
      <c r="E12" s="1">
        <f>SUMIFS('IS G'!V$8:V$364,'IS G'!$A$8:$A$364,'SCH C-2.2 F'!$B12)*1000</f>
        <v>773330.8869679129</v>
      </c>
      <c r="F12" s="1">
        <f>SUMIFS('IS G'!W$8:W$364,'IS G'!$A$8:$A$364,'SCH C-2.2 F'!$B12)*1000</f>
        <v>773180.31696791283</v>
      </c>
      <c r="G12" s="1">
        <f>SUMIFS('IS G'!X$8:X$364,'IS G'!$A$8:$A$364,'SCH C-2.2 F'!$B12)*1000</f>
        <v>773073.84696791286</v>
      </c>
      <c r="H12" s="1">
        <f>SUMIFS('IS G'!Y$8:Y$364,'IS G'!$A$8:$A$364,'SCH C-2.2 F'!$B12)*1000</f>
        <v>773754.24696791288</v>
      </c>
      <c r="I12" s="1">
        <f>SUMIFS('IS G'!Z$8:Z$364,'IS G'!$A$8:$A$364,'SCH C-2.2 F'!$B12)*1000</f>
        <v>773750.25696791289</v>
      </c>
      <c r="J12" s="1">
        <f>SUMIFS('IS G'!AA$8:AA$364,'IS G'!$A$8:$A$364,'SCH C-2.2 F'!$B12)*1000</f>
        <v>852568.64071428392</v>
      </c>
      <c r="K12" s="1">
        <f>SUMIFS('IS G'!AB$8:AB$364,'IS G'!$A$8:$A$364,'SCH C-2.2 F'!$B12)*1000</f>
        <v>852559.82071428292</v>
      </c>
      <c r="L12" s="1">
        <f>SUMIFS('IS G'!AC$8:AC$364,'IS G'!$A$8:$A$364,'SCH C-2.2 F'!$B12)*1000</f>
        <v>851910.08071428398</v>
      </c>
      <c r="M12" s="1">
        <f>SUMIFS('IS G'!AD$8:AD$364,'IS G'!$A$8:$A$364,'SCH C-2.2 F'!$B12)*1000</f>
        <v>852796.91071428289</v>
      </c>
      <c r="N12" s="1">
        <f>SUMIFS('IS G'!AE$8:AE$364,'IS G'!$A$8:$A$364,'SCH C-2.2 F'!$B12)*1000</f>
        <v>852342.2607142838</v>
      </c>
      <c r="O12" s="1">
        <f>SUMIFS('IS G'!AF$8:AF$364,'IS G'!$A$8:$A$364,'SCH C-2.2 F'!$B12)*1000</f>
        <v>852425.0007142839</v>
      </c>
      <c r="P12" s="168">
        <f t="shared" ref="P12:P74" si="0">SUM(D12:O12)</f>
        <v>9754878.2560931779</v>
      </c>
    </row>
    <row r="13" spans="1:16" s="172" customFormat="1" x14ac:dyDescent="0.2">
      <c r="A13" s="169">
        <f>A12+1</f>
        <v>3</v>
      </c>
      <c r="B13" s="169">
        <v>411.8</v>
      </c>
      <c r="C13" s="170" t="s">
        <v>179</v>
      </c>
      <c r="D13" s="143">
        <f>SUMIFS('IS G'!U$8:U$364,'IS G'!$A$8:$A$364,'SCH C-2.2 F'!$B13)*1000</f>
        <v>0</v>
      </c>
      <c r="E13" s="143">
        <f>SUMIFS('IS G'!V$8:V$364,'IS G'!$A$8:$A$364,'SCH C-2.2 F'!$B13)*1000</f>
        <v>0</v>
      </c>
      <c r="F13" s="143">
        <f>SUMIFS('IS G'!W$8:W$364,'IS G'!$A$8:$A$364,'SCH C-2.2 F'!$B13)*1000</f>
        <v>0</v>
      </c>
      <c r="G13" s="143">
        <f>SUMIFS('IS G'!X$8:X$364,'IS G'!$A$8:$A$364,'SCH C-2.2 F'!$B13)*1000</f>
        <v>0</v>
      </c>
      <c r="H13" s="143">
        <f>SUMIFS('IS G'!Y$8:Y$364,'IS G'!$A$8:$A$364,'SCH C-2.2 F'!$B13)*1000</f>
        <v>0</v>
      </c>
      <c r="I13" s="143">
        <f>SUMIFS('IS G'!Z$8:Z$364,'IS G'!$A$8:$A$364,'SCH C-2.2 F'!$B13)*1000</f>
        <v>0</v>
      </c>
      <c r="J13" s="143">
        <f>SUMIFS('IS G'!AA$8:AA$364,'IS G'!$A$8:$A$364,'SCH C-2.2 F'!$B13)*1000</f>
        <v>0</v>
      </c>
      <c r="K13" s="143">
        <f>SUMIFS('IS G'!AB$8:AB$364,'IS G'!$A$8:$A$364,'SCH C-2.2 F'!$B13)*1000</f>
        <v>0</v>
      </c>
      <c r="L13" s="143">
        <f>SUMIFS('IS G'!AC$8:AC$364,'IS G'!$A$8:$A$364,'SCH C-2.2 F'!$B13)*1000</f>
        <v>0</v>
      </c>
      <c r="M13" s="143">
        <f>SUMIFS('IS G'!AD$8:AD$364,'IS G'!$A$8:$A$364,'SCH C-2.2 F'!$B13)*1000</f>
        <v>0</v>
      </c>
      <c r="N13" s="143">
        <f>SUMIFS('IS G'!AE$8:AE$364,'IS G'!$A$8:$A$364,'SCH C-2.2 F'!$B13)*1000</f>
        <v>0</v>
      </c>
      <c r="O13" s="143">
        <f>SUMIFS('IS G'!AF$8:AF$364,'IS G'!$A$8:$A$364,'SCH C-2.2 F'!$B13)*1000</f>
        <v>0</v>
      </c>
      <c r="P13" s="171">
        <f t="shared" si="0"/>
        <v>0</v>
      </c>
    </row>
    <row r="14" spans="1:16" x14ac:dyDescent="0.2">
      <c r="A14" s="164">
        <f t="shared" ref="A14:A73" si="1">A13+1</f>
        <v>4</v>
      </c>
      <c r="B14" s="164">
        <v>480</v>
      </c>
      <c r="C14" s="154" t="s">
        <v>12</v>
      </c>
      <c r="D14" s="1">
        <f>SUMIFS('Gas Revenue'!U$6:U$135,'Gas Revenue'!$A$6:$A$135,'SCH C-2.2 F'!$B14)*-1000</f>
        <v>-7536664.7927111797</v>
      </c>
      <c r="E14" s="1">
        <f>SUMIFS('Gas Revenue'!V$6:V$135,'Gas Revenue'!$A$6:$A$135,'SCH C-2.2 F'!$B14)*-1000</f>
        <v>-7789404.8841027794</v>
      </c>
      <c r="F14" s="1">
        <f>SUMIFS('Gas Revenue'!W$6:W$135,'Gas Revenue'!$A$6:$A$135,'SCH C-2.2 F'!$B14)*-1000</f>
        <v>-8289793.7569173099</v>
      </c>
      <c r="G14" s="1">
        <f>SUMIFS('Gas Revenue'!X$6:X$135,'Gas Revenue'!$A$6:$A$135,'SCH C-2.2 F'!$B14)*-1000</f>
        <v>-11076818.1443843</v>
      </c>
      <c r="H14" s="1">
        <f>SUMIFS('Gas Revenue'!Y$6:Y$135,'Gas Revenue'!$A$6:$A$135,'SCH C-2.2 F'!$B14)*-1000</f>
        <v>-19477635.3557561</v>
      </c>
      <c r="I14" s="1">
        <f>SUMIFS('Gas Revenue'!Z$6:Z$135,'Gas Revenue'!$A$6:$A$135,'SCH C-2.2 F'!$B14)*-1000</f>
        <v>-32463614.582168698</v>
      </c>
      <c r="J14" s="1">
        <f>SUMIFS('Gas Revenue'!AA$6:AA$135,'Gas Revenue'!$A$6:$A$135,'SCH C-2.2 F'!$B14)*-1000</f>
        <v>-38464006.536965303</v>
      </c>
      <c r="K14" s="1">
        <f>SUMIFS('Gas Revenue'!AB$6:AB$135,'Gas Revenue'!$A$6:$A$135,'SCH C-2.2 F'!$B14)*-1000</f>
        <v>-34298878.085003197</v>
      </c>
      <c r="L14" s="1">
        <f>SUMIFS('Gas Revenue'!AC$6:AC$135,'Gas Revenue'!$A$6:$A$135,'SCH C-2.2 F'!$B14)*-1000</f>
        <v>-25819746.774083503</v>
      </c>
      <c r="M14" s="1">
        <f>SUMIFS('Gas Revenue'!AD$6:AD$135,'Gas Revenue'!$A$6:$A$135,'SCH C-2.2 F'!$B14)*-1000</f>
        <v>-15756599.549099799</v>
      </c>
      <c r="N14" s="1">
        <f>SUMIFS('Gas Revenue'!AE$6:AE$135,'Gas Revenue'!$A$6:$A$135,'SCH C-2.2 F'!$B14)*-1000</f>
        <v>-11165557.047271201</v>
      </c>
      <c r="O14" s="1">
        <f>SUMIFS('Gas Revenue'!AF$6:AF$135,'Gas Revenue'!$A$6:$A$135,'SCH C-2.2 F'!$B14)*-1000</f>
        <v>-8257035.2675634893</v>
      </c>
      <c r="P14" s="168">
        <f t="shared" si="0"/>
        <v>-220395754.77602684</v>
      </c>
    </row>
    <row r="15" spans="1:16" x14ac:dyDescent="0.2">
      <c r="A15" s="164">
        <f t="shared" si="1"/>
        <v>5</v>
      </c>
      <c r="B15" s="164">
        <v>481.1</v>
      </c>
      <c r="C15" s="167" t="s">
        <v>136</v>
      </c>
      <c r="D15" s="1">
        <f>SUMIFS('Gas Revenue'!U$6:U$135,'Gas Revenue'!$A$6:$A$135,'SCH C-2.2 F'!$B15)*-1000</f>
        <v>-2743798.1484446102</v>
      </c>
      <c r="E15" s="1">
        <f>SUMIFS('Gas Revenue'!V$6:V$135,'Gas Revenue'!$A$6:$A$135,'SCH C-2.2 F'!$B15)*-1000</f>
        <v>-2781806.5675946502</v>
      </c>
      <c r="F15" s="1">
        <f>SUMIFS('Gas Revenue'!W$6:W$135,'Gas Revenue'!$A$6:$A$135,'SCH C-2.2 F'!$B15)*-1000</f>
        <v>-2854346.59929172</v>
      </c>
      <c r="G15" s="1">
        <f>SUMIFS('Gas Revenue'!X$6:X$135,'Gas Revenue'!$A$6:$A$135,'SCH C-2.2 F'!$B15)*-1000</f>
        <v>-4148643.8978575496</v>
      </c>
      <c r="H15" s="1">
        <f>SUMIFS('Gas Revenue'!Y$6:Y$135,'Gas Revenue'!$A$6:$A$135,'SCH C-2.2 F'!$B15)*-1000</f>
        <v>-7398066.3187696496</v>
      </c>
      <c r="I15" s="1">
        <f>SUMIFS('Gas Revenue'!Z$6:Z$135,'Gas Revenue'!$A$6:$A$135,'SCH C-2.2 F'!$B15)*-1000</f>
        <v>-12511178.8732966</v>
      </c>
      <c r="J15" s="1">
        <f>SUMIFS('Gas Revenue'!AA$6:AA$135,'Gas Revenue'!$A$6:$A$135,'SCH C-2.2 F'!$B15)*-1000</f>
        <v>-14966826.771818999</v>
      </c>
      <c r="K15" s="1">
        <f>SUMIFS('Gas Revenue'!AB$6:AB$135,'Gas Revenue'!$A$6:$A$135,'SCH C-2.2 F'!$B15)*-1000</f>
        <v>-12923579.1045669</v>
      </c>
      <c r="L15" s="1">
        <f>SUMIFS('Gas Revenue'!AC$6:AC$135,'Gas Revenue'!$A$6:$A$135,'SCH C-2.2 F'!$B15)*-1000</f>
        <v>-9359687.4587866012</v>
      </c>
      <c r="M15" s="1">
        <f>SUMIFS('Gas Revenue'!AD$6:AD$135,'Gas Revenue'!$A$6:$A$135,'SCH C-2.2 F'!$B15)*-1000</f>
        <v>-5909111.2584222704</v>
      </c>
      <c r="N15" s="1">
        <f>SUMIFS('Gas Revenue'!AE$6:AE$135,'Gas Revenue'!$A$6:$A$135,'SCH C-2.2 F'!$B15)*-1000</f>
        <v>-4260755.7528373897</v>
      </c>
      <c r="O15" s="1">
        <f>SUMIFS('Gas Revenue'!AF$6:AF$135,'Gas Revenue'!$A$6:$A$135,'SCH C-2.2 F'!$B15)*-1000</f>
        <v>-3174489.58584852</v>
      </c>
      <c r="P15" s="168">
        <f t="shared" si="0"/>
        <v>-83032290.337535471</v>
      </c>
    </row>
    <row r="16" spans="1:16" x14ac:dyDescent="0.2">
      <c r="A16" s="164">
        <f t="shared" si="1"/>
        <v>6</v>
      </c>
      <c r="B16" s="164">
        <v>481.2</v>
      </c>
      <c r="C16" s="167" t="s">
        <v>137</v>
      </c>
      <c r="D16" s="1">
        <f>SUMIFS('Gas Revenue'!U$6:U$135,'Gas Revenue'!$A$6:$A$135,'SCH C-2.2 F'!$B16)*-1000</f>
        <v>-590373.329837873</v>
      </c>
      <c r="E16" s="1">
        <f>SUMIFS('Gas Revenue'!V$6:V$135,'Gas Revenue'!$A$6:$A$135,'SCH C-2.2 F'!$B16)*-1000</f>
        <v>-611727.39655847498</v>
      </c>
      <c r="F16" s="1">
        <f>SUMIFS('Gas Revenue'!W$6:W$135,'Gas Revenue'!$A$6:$A$135,'SCH C-2.2 F'!$B16)*-1000</f>
        <v>-667852.53047794406</v>
      </c>
      <c r="G16" s="1">
        <f>SUMIFS('Gas Revenue'!X$6:X$135,'Gas Revenue'!$A$6:$A$135,'SCH C-2.2 F'!$B16)*-1000</f>
        <v>-800538.88447287201</v>
      </c>
      <c r="H16" s="1">
        <f>SUMIFS('Gas Revenue'!Y$6:Y$135,'Gas Revenue'!$A$6:$A$135,'SCH C-2.2 F'!$B16)*-1000</f>
        <v>-1050417.9750936001</v>
      </c>
      <c r="I16" s="1">
        <f>SUMIFS('Gas Revenue'!Z$6:Z$135,'Gas Revenue'!$A$6:$A$135,'SCH C-2.2 F'!$B16)*-1000</f>
        <v>-1379524.4340910101</v>
      </c>
      <c r="J16" s="1">
        <f>SUMIFS('Gas Revenue'!AA$6:AA$135,'Gas Revenue'!$A$6:$A$135,'SCH C-2.2 F'!$B16)*-1000</f>
        <v>-1489472.62728228</v>
      </c>
      <c r="K16" s="1">
        <f>SUMIFS('Gas Revenue'!AB$6:AB$135,'Gas Revenue'!$A$6:$A$135,'SCH C-2.2 F'!$B16)*-1000</f>
        <v>-1358315.97395915</v>
      </c>
      <c r="L16" s="1">
        <f>SUMIFS('Gas Revenue'!AC$6:AC$135,'Gas Revenue'!$A$6:$A$135,'SCH C-2.2 F'!$B16)*-1000</f>
        <v>-1040712.0390523701</v>
      </c>
      <c r="M16" s="1">
        <f>SUMIFS('Gas Revenue'!AD$6:AD$135,'Gas Revenue'!$A$6:$A$135,'SCH C-2.2 F'!$B16)*-1000</f>
        <v>-756989.98910109198</v>
      </c>
      <c r="N16" s="1">
        <f>SUMIFS('Gas Revenue'!AE$6:AE$135,'Gas Revenue'!$A$6:$A$135,'SCH C-2.2 F'!$B16)*-1000</f>
        <v>-742461.692395758</v>
      </c>
      <c r="O16" s="1">
        <f>SUMIFS('Gas Revenue'!AF$6:AF$135,'Gas Revenue'!$A$6:$A$135,'SCH C-2.2 F'!$B16)*-1000</f>
        <v>-656507.08327142696</v>
      </c>
      <c r="P16" s="168">
        <f t="shared" si="0"/>
        <v>-11144893.95559385</v>
      </c>
    </row>
    <row r="17" spans="1:16" x14ac:dyDescent="0.2">
      <c r="A17" s="164">
        <f t="shared" si="1"/>
        <v>7</v>
      </c>
      <c r="B17" s="164">
        <v>482</v>
      </c>
      <c r="C17" s="154" t="s">
        <v>45</v>
      </c>
      <c r="D17" s="1">
        <f>SUMIFS('Gas Revenue'!U$6:U$135,'Gas Revenue'!$A$6:$A$135,'SCH C-2.2 F'!$B17)*-1000</f>
        <v>-344313.748610657</v>
      </c>
      <c r="E17" s="1">
        <f>SUMIFS('Gas Revenue'!V$6:V$135,'Gas Revenue'!$A$6:$A$135,'SCH C-2.2 F'!$B17)*-1000</f>
        <v>-354686.21331961598</v>
      </c>
      <c r="F17" s="1">
        <f>SUMIFS('Gas Revenue'!W$6:W$135,'Gas Revenue'!$A$6:$A$135,'SCH C-2.2 F'!$B17)*-1000</f>
        <v>-361866.39379032905</v>
      </c>
      <c r="G17" s="1">
        <f>SUMIFS('Gas Revenue'!X$6:X$135,'Gas Revenue'!$A$6:$A$135,'SCH C-2.2 F'!$B17)*-1000</f>
        <v>-574787.44506687799</v>
      </c>
      <c r="H17" s="1">
        <f>SUMIFS('Gas Revenue'!Y$6:Y$135,'Gas Revenue'!$A$6:$A$135,'SCH C-2.2 F'!$B17)*-1000</f>
        <v>-1106045.1518401802</v>
      </c>
      <c r="I17" s="1">
        <f>SUMIFS('Gas Revenue'!Z$6:Z$135,'Gas Revenue'!$A$6:$A$135,'SCH C-2.2 F'!$B17)*-1000</f>
        <v>-1928006.6362853099</v>
      </c>
      <c r="J17" s="1">
        <f>SUMIFS('Gas Revenue'!AA$6:AA$135,'Gas Revenue'!$A$6:$A$135,'SCH C-2.2 F'!$B17)*-1000</f>
        <v>-2340848.4178436901</v>
      </c>
      <c r="K17" s="1">
        <f>SUMIFS('Gas Revenue'!AB$6:AB$135,'Gas Revenue'!$A$6:$A$135,'SCH C-2.2 F'!$B17)*-1000</f>
        <v>-2005977.67335253</v>
      </c>
      <c r="L17" s="1">
        <f>SUMIFS('Gas Revenue'!AC$6:AC$135,'Gas Revenue'!$A$6:$A$135,'SCH C-2.2 F'!$B17)*-1000</f>
        <v>-1416566.3047496001</v>
      </c>
      <c r="M17" s="1">
        <f>SUMIFS('Gas Revenue'!AD$6:AD$135,'Gas Revenue'!$A$6:$A$135,'SCH C-2.2 F'!$B17)*-1000</f>
        <v>-852144.06270183204</v>
      </c>
      <c r="N17" s="1">
        <f>SUMIFS('Gas Revenue'!AE$6:AE$135,'Gas Revenue'!$A$6:$A$135,'SCH C-2.2 F'!$B17)*-1000</f>
        <v>-601936.77195355704</v>
      </c>
      <c r="O17" s="1">
        <f>SUMIFS('Gas Revenue'!AF$6:AF$135,'Gas Revenue'!$A$6:$A$135,'SCH C-2.2 F'!$B17)*-1000</f>
        <v>-415486.935626889</v>
      </c>
      <c r="P17" s="168">
        <f t="shared" si="0"/>
        <v>-12302665.755141068</v>
      </c>
    </row>
    <row r="18" spans="1:16" x14ac:dyDescent="0.2">
      <c r="A18" s="164">
        <f t="shared" si="1"/>
        <v>8</v>
      </c>
      <c r="B18" s="164" t="s">
        <v>1093</v>
      </c>
      <c r="C18" s="154" t="s">
        <v>13</v>
      </c>
      <c r="D18" s="1">
        <f>SUMIFS('Gas Revenue'!U$6:U$135,'Gas Revenue'!$A$6:$A$135,'SCH C-2.2 F'!$B18)*-1000</f>
        <v>-575827.41020757495</v>
      </c>
      <c r="E18" s="1">
        <f>SUMIFS('Gas Revenue'!V$6:V$135,'Gas Revenue'!$A$6:$A$135,'SCH C-2.2 F'!$B18)*-1000</f>
        <v>-572196.92939695204</v>
      </c>
      <c r="F18" s="1">
        <f>SUMIFS('Gas Revenue'!W$6:W$135,'Gas Revenue'!$A$6:$A$135,'SCH C-2.2 F'!$B18)*-1000</f>
        <v>-582755.016974192</v>
      </c>
      <c r="G18" s="1">
        <f>SUMIFS('Gas Revenue'!X$6:X$135,'Gas Revenue'!$A$6:$A$135,'SCH C-2.2 F'!$B18)*-1000</f>
        <v>-586957.06710254005</v>
      </c>
      <c r="H18" s="1">
        <f>SUMIFS('Gas Revenue'!Y$6:Y$135,'Gas Revenue'!$A$6:$A$135,'SCH C-2.2 F'!$B18)*-1000</f>
        <v>-653667.34088550403</v>
      </c>
      <c r="I18" s="1">
        <f>SUMIFS('Gas Revenue'!Z$6:Z$135,'Gas Revenue'!$A$6:$A$135,'SCH C-2.2 F'!$B18)*-1000</f>
        <v>-636590.31871460006</v>
      </c>
      <c r="J18" s="1">
        <f>SUMIFS('Gas Revenue'!AA$6:AA$135,'Gas Revenue'!$A$6:$A$135,'SCH C-2.2 F'!$B18)*-1000</f>
        <v>-598315.83927651099</v>
      </c>
      <c r="K18" s="1">
        <f>SUMIFS('Gas Revenue'!AB$6:AB$135,'Gas Revenue'!$A$6:$A$135,'SCH C-2.2 F'!$B18)*-1000</f>
        <v>-624006.2402939871</v>
      </c>
      <c r="L18" s="1">
        <f>SUMIFS('Gas Revenue'!AC$6:AC$135,'Gas Revenue'!$A$6:$A$135,'SCH C-2.2 F'!$B18)*-1000</f>
        <v>-599627.60903585795</v>
      </c>
      <c r="M18" s="1">
        <f>SUMIFS('Gas Revenue'!AD$6:AD$135,'Gas Revenue'!$A$6:$A$135,'SCH C-2.2 F'!$B18)*-1000</f>
        <v>-590511.63201355492</v>
      </c>
      <c r="N18" s="1">
        <f>SUMIFS('Gas Revenue'!AE$6:AE$135,'Gas Revenue'!$A$6:$A$135,'SCH C-2.2 F'!$B18)*-1000</f>
        <v>-508316.00607204501</v>
      </c>
      <c r="O18" s="1">
        <f>SUMIFS('Gas Revenue'!AF$6:AF$135,'Gas Revenue'!$A$6:$A$135,'SCH C-2.2 F'!$B18)*-1000</f>
        <v>-634421.06766559195</v>
      </c>
      <c r="P18" s="168">
        <f t="shared" si="0"/>
        <v>-7163192.4776389115</v>
      </c>
    </row>
    <row r="19" spans="1:16" x14ac:dyDescent="0.2">
      <c r="A19" s="164">
        <f>A18+1</f>
        <v>9</v>
      </c>
      <c r="B19" s="164">
        <v>487</v>
      </c>
      <c r="C19" s="154" t="s">
        <v>14</v>
      </c>
      <c r="D19" s="1">
        <f>SUMIFS('Gas Revenue'!U$6:U$135,'Gas Revenue'!$A$6:$A$135,'SCH C-2.2 F'!$B19)*-1000</f>
        <v>-102897.335555556</v>
      </c>
      <c r="E19" s="1">
        <f>SUMIFS('Gas Revenue'!V$6:V$135,'Gas Revenue'!$A$6:$A$135,'SCH C-2.2 F'!$B19)*-1000</f>
        <v>-102897.335555556</v>
      </c>
      <c r="F19" s="1">
        <f>SUMIFS('Gas Revenue'!W$6:W$135,'Gas Revenue'!$A$6:$A$135,'SCH C-2.2 F'!$B19)*-1000</f>
        <v>-102897.335555556</v>
      </c>
      <c r="G19" s="1">
        <f>SUMIFS('Gas Revenue'!X$6:X$135,'Gas Revenue'!$A$6:$A$135,'SCH C-2.2 F'!$B19)*-1000</f>
        <v>-102897.335555556</v>
      </c>
      <c r="H19" s="1">
        <f>SUMIFS('Gas Revenue'!Y$6:Y$135,'Gas Revenue'!$A$6:$A$135,'SCH C-2.2 F'!$B19)*-1000</f>
        <v>-102897.335555556</v>
      </c>
      <c r="I19" s="1">
        <f>SUMIFS('Gas Revenue'!Z$6:Z$135,'Gas Revenue'!$A$6:$A$135,'SCH C-2.2 F'!$B19)*-1000</f>
        <v>-102897.335555556</v>
      </c>
      <c r="J19" s="1">
        <f>SUMIFS('Gas Revenue'!AA$6:AA$135,'Gas Revenue'!$A$6:$A$135,'SCH C-2.2 F'!$B19)*-1000</f>
        <v>-102897.335555556</v>
      </c>
      <c r="K19" s="1">
        <f>SUMIFS('Gas Revenue'!AB$6:AB$135,'Gas Revenue'!$A$6:$A$135,'SCH C-2.2 F'!$B19)*-1000</f>
        <v>-102897.335555556</v>
      </c>
      <c r="L19" s="1">
        <f>SUMIFS('Gas Revenue'!AC$6:AC$135,'Gas Revenue'!$A$6:$A$135,'SCH C-2.2 F'!$B19)*-1000</f>
        <v>-102897.335555556</v>
      </c>
      <c r="M19" s="1">
        <f>SUMIFS('Gas Revenue'!AD$6:AD$135,'Gas Revenue'!$A$6:$A$135,'SCH C-2.2 F'!$B19)*-1000</f>
        <v>-102897.335555556</v>
      </c>
      <c r="N19" s="1">
        <f>SUMIFS('Gas Revenue'!AE$6:AE$135,'Gas Revenue'!$A$6:$A$135,'SCH C-2.2 F'!$B19)*-1000</f>
        <v>-102897.335555556</v>
      </c>
      <c r="O19" s="1">
        <f>SUMIFS('Gas Revenue'!AF$6:AF$135,'Gas Revenue'!$A$6:$A$135,'SCH C-2.2 F'!$B19)*-1000</f>
        <v>-102897.335555556</v>
      </c>
      <c r="P19" s="168">
        <f t="shared" si="0"/>
        <v>-1234768.026666672</v>
      </c>
    </row>
    <row r="20" spans="1:16" x14ac:dyDescent="0.2">
      <c r="A20" s="164">
        <f t="shared" si="1"/>
        <v>10</v>
      </c>
      <c r="B20" s="164">
        <v>488</v>
      </c>
      <c r="C20" s="154" t="s">
        <v>941</v>
      </c>
      <c r="D20" s="1">
        <f>SUMIFS('Gas Revenue'!U$6:U$135,'Gas Revenue'!$A$6:$A$135,'SCH C-2.2 F'!$B20)*-1000</f>
        <v>-7592.7677777777699</v>
      </c>
      <c r="E20" s="1">
        <f>SUMIFS('Gas Revenue'!V$6:V$135,'Gas Revenue'!$A$6:$A$135,'SCH C-2.2 F'!$B20)*-1000</f>
        <v>-7592.7677777777699</v>
      </c>
      <c r="F20" s="1">
        <f>SUMIFS('Gas Revenue'!W$6:W$135,'Gas Revenue'!$A$6:$A$135,'SCH C-2.2 F'!$B20)*-1000</f>
        <v>-7592.7677777777699</v>
      </c>
      <c r="G20" s="1">
        <f>SUMIFS('Gas Revenue'!X$6:X$135,'Gas Revenue'!$A$6:$A$135,'SCH C-2.2 F'!$B20)*-1000</f>
        <v>-7592.7677777777699</v>
      </c>
      <c r="H20" s="1">
        <f>SUMIFS('Gas Revenue'!Y$6:Y$135,'Gas Revenue'!$A$6:$A$135,'SCH C-2.2 F'!$B20)*-1000</f>
        <v>-7592.7677777777699</v>
      </c>
      <c r="I20" s="1">
        <f>SUMIFS('Gas Revenue'!Z$6:Z$135,'Gas Revenue'!$A$6:$A$135,'SCH C-2.2 F'!$B20)*-1000</f>
        <v>-7592.7677777777699</v>
      </c>
      <c r="J20" s="1">
        <f>SUMIFS('Gas Revenue'!AA$6:AA$135,'Gas Revenue'!$A$6:$A$135,'SCH C-2.2 F'!$B20)*-1000</f>
        <v>-7592.7677777777699</v>
      </c>
      <c r="K20" s="1">
        <f>SUMIFS('Gas Revenue'!AB$6:AB$135,'Gas Revenue'!$A$6:$A$135,'SCH C-2.2 F'!$B20)*-1000</f>
        <v>-7592.7677777777699</v>
      </c>
      <c r="L20" s="1">
        <f>SUMIFS('Gas Revenue'!AC$6:AC$135,'Gas Revenue'!$A$6:$A$135,'SCH C-2.2 F'!$B20)*-1000</f>
        <v>-7592.7677777777699</v>
      </c>
      <c r="M20" s="1">
        <f>SUMIFS('Gas Revenue'!AD$6:AD$135,'Gas Revenue'!$A$6:$A$135,'SCH C-2.2 F'!$B20)*-1000</f>
        <v>-7592.7677777777699</v>
      </c>
      <c r="N20" s="1">
        <f>SUMIFS('Gas Revenue'!AE$6:AE$135,'Gas Revenue'!$A$6:$A$135,'SCH C-2.2 F'!$B20)*-1000</f>
        <v>-7592.7677777777699</v>
      </c>
      <c r="O20" s="1">
        <f>SUMIFS('Gas Revenue'!AF$6:AF$135,'Gas Revenue'!$A$6:$A$135,'SCH C-2.2 F'!$B20)*-1000</f>
        <v>-7592.7677777777699</v>
      </c>
      <c r="P20" s="168">
        <f t="shared" si="0"/>
        <v>-91113.213333333246</v>
      </c>
    </row>
    <row r="21" spans="1:16" x14ac:dyDescent="0.2">
      <c r="A21" s="164">
        <f t="shared" si="1"/>
        <v>11</v>
      </c>
      <c r="B21" s="164" t="s">
        <v>913</v>
      </c>
      <c r="C21" s="154" t="s">
        <v>914</v>
      </c>
      <c r="D21" s="1">
        <f>SUMIFS('Gas Revenue'!U$6:U$135,'Gas Revenue'!$A$6:$A$135,'SCH C-2.2 F'!$B21)*-1000</f>
        <v>-475801.43292425195</v>
      </c>
      <c r="E21" s="1">
        <f>SUMIFS('Gas Revenue'!V$6:V$135,'Gas Revenue'!$A$6:$A$135,'SCH C-2.2 F'!$B21)*-1000</f>
        <v>-567727.37448479515</v>
      </c>
      <c r="F21" s="1">
        <f>SUMIFS('Gas Revenue'!W$6:W$135,'Gas Revenue'!$A$6:$A$135,'SCH C-2.2 F'!$B21)*-1000</f>
        <v>-524516.03330913861</v>
      </c>
      <c r="G21" s="1">
        <f>SUMIFS('Gas Revenue'!X$6:X$135,'Gas Revenue'!$A$6:$A$135,'SCH C-2.2 F'!$B21)*-1000</f>
        <v>-682648.02071362198</v>
      </c>
      <c r="H21" s="1">
        <f>SUMIFS('Gas Revenue'!Y$6:Y$135,'Gas Revenue'!$A$6:$A$135,'SCH C-2.2 F'!$B21)*-1000</f>
        <v>-773922.20066215901</v>
      </c>
      <c r="I21" s="1">
        <f>SUMIFS('Gas Revenue'!Z$6:Z$135,'Gas Revenue'!$A$6:$A$135,'SCH C-2.2 F'!$B21)*-1000</f>
        <v>-786430.77768954297</v>
      </c>
      <c r="J21" s="1">
        <f>SUMIFS('Gas Revenue'!AA$6:AA$135,'Gas Revenue'!$A$6:$A$135,'SCH C-2.2 F'!$B21)*-1000</f>
        <v>-779616.32186333591</v>
      </c>
      <c r="K21" s="1">
        <f>SUMIFS('Gas Revenue'!AB$6:AB$135,'Gas Revenue'!$A$6:$A$135,'SCH C-2.2 F'!$B21)*-1000</f>
        <v>-646877.56167292292</v>
      </c>
      <c r="L21" s="1">
        <f>SUMIFS('Gas Revenue'!AC$6:AC$135,'Gas Revenue'!$A$6:$A$135,'SCH C-2.2 F'!$B21)*-1000</f>
        <v>-602110.84628812806</v>
      </c>
      <c r="M21" s="1">
        <f>SUMIFS('Gas Revenue'!AD$6:AD$135,'Gas Revenue'!$A$6:$A$135,'SCH C-2.2 F'!$B21)*-1000</f>
        <v>-405080.50533892703</v>
      </c>
      <c r="N21" s="1">
        <f>SUMIFS('Gas Revenue'!AE$6:AE$135,'Gas Revenue'!$A$6:$A$135,'SCH C-2.2 F'!$B21)*-1000</f>
        <v>-526169.09402446693</v>
      </c>
      <c r="O21" s="1">
        <f>SUMIFS('Gas Revenue'!AF$6:AF$135,'Gas Revenue'!$A$6:$A$135,'SCH C-2.2 F'!$B21)*-1000</f>
        <v>-522414.23688860744</v>
      </c>
      <c r="P21" s="168">
        <f t="shared" si="0"/>
        <v>-7293314.4058598978</v>
      </c>
    </row>
    <row r="22" spans="1:16" x14ac:dyDescent="0.2">
      <c r="A22" s="164">
        <f t="shared" si="1"/>
        <v>12</v>
      </c>
      <c r="B22" s="164">
        <v>493</v>
      </c>
      <c r="C22" s="154" t="s">
        <v>915</v>
      </c>
      <c r="D22" s="1">
        <f>SUMIFS('Gas Revenue'!U$6:U$135,'Gas Revenue'!$A$6:$A$135,'SCH C-2.2 F'!$B22)*-1000</f>
        <v>-17819.845399999998</v>
      </c>
      <c r="E22" s="1">
        <f>SUMIFS('Gas Revenue'!V$6:V$135,'Gas Revenue'!$A$6:$A$135,'SCH C-2.2 F'!$B22)*-1000</f>
        <v>-17819.845399999998</v>
      </c>
      <c r="F22" s="1">
        <f>SUMIFS('Gas Revenue'!W$6:W$135,'Gas Revenue'!$A$6:$A$135,'SCH C-2.2 F'!$B22)*-1000</f>
        <v>-17819.845399999998</v>
      </c>
      <c r="G22" s="1">
        <f>SUMIFS('Gas Revenue'!X$6:X$135,'Gas Revenue'!$A$6:$A$135,'SCH C-2.2 F'!$B22)*-1000</f>
        <v>-17819.845399999998</v>
      </c>
      <c r="H22" s="1">
        <f>SUMIFS('Gas Revenue'!Y$6:Y$135,'Gas Revenue'!$A$6:$A$135,'SCH C-2.2 F'!$B22)*-1000</f>
        <v>-17819.845399999998</v>
      </c>
      <c r="I22" s="1">
        <f>SUMIFS('Gas Revenue'!Z$6:Z$135,'Gas Revenue'!$A$6:$A$135,'SCH C-2.2 F'!$B22)*-1000</f>
        <v>-17819.845399999998</v>
      </c>
      <c r="J22" s="1">
        <f>SUMIFS('Gas Revenue'!AA$6:AA$135,'Gas Revenue'!$A$6:$A$135,'SCH C-2.2 F'!$B22)*-1000</f>
        <v>-18176.242308000001</v>
      </c>
      <c r="K22" s="1">
        <f>SUMIFS('Gas Revenue'!AB$6:AB$135,'Gas Revenue'!$A$6:$A$135,'SCH C-2.2 F'!$B22)*-1000</f>
        <v>-18176.242308000001</v>
      </c>
      <c r="L22" s="1">
        <f>SUMIFS('Gas Revenue'!AC$6:AC$135,'Gas Revenue'!$A$6:$A$135,'SCH C-2.2 F'!$B22)*-1000</f>
        <v>-18176.242308000001</v>
      </c>
      <c r="M22" s="1">
        <f>SUMIFS('Gas Revenue'!AD$6:AD$135,'Gas Revenue'!$A$6:$A$135,'SCH C-2.2 F'!$B22)*-1000</f>
        <v>-18176.242308000001</v>
      </c>
      <c r="N22" s="1">
        <f>SUMIFS('Gas Revenue'!AE$6:AE$135,'Gas Revenue'!$A$6:$A$135,'SCH C-2.2 F'!$B22)*-1000</f>
        <v>-18176.242308000001</v>
      </c>
      <c r="O22" s="1">
        <f>SUMIFS('Gas Revenue'!AF$6:AF$135,'Gas Revenue'!$A$6:$A$135,'SCH C-2.2 F'!$B22)*-1000</f>
        <v>-18176.242308000001</v>
      </c>
      <c r="P22" s="168">
        <f t="shared" si="0"/>
        <v>-215976.52624799992</v>
      </c>
    </row>
    <row r="23" spans="1:16" x14ac:dyDescent="0.2">
      <c r="A23" s="164">
        <f t="shared" si="1"/>
        <v>13</v>
      </c>
      <c r="B23" s="164">
        <v>495</v>
      </c>
      <c r="C23" s="154" t="s">
        <v>916</v>
      </c>
      <c r="D23" s="1">
        <f>SUMIFS('Gas Revenue'!U$6:U$135,'Gas Revenue'!$A$6:$A$135,'SCH C-2.2 F'!$B23)*-1000</f>
        <v>-243.70841111111099</v>
      </c>
      <c r="E23" s="1">
        <f>SUMIFS('Gas Revenue'!V$6:V$135,'Gas Revenue'!$A$6:$A$135,'SCH C-2.2 F'!$B23)*-1000</f>
        <v>-243.70841111111099</v>
      </c>
      <c r="F23" s="1">
        <f>SUMIFS('Gas Revenue'!W$6:W$135,'Gas Revenue'!$A$6:$A$135,'SCH C-2.2 F'!$B23)*-1000</f>
        <v>-243.70841111111099</v>
      </c>
      <c r="G23" s="1">
        <f>SUMIFS('Gas Revenue'!X$6:X$135,'Gas Revenue'!$A$6:$A$135,'SCH C-2.2 F'!$B23)*-1000</f>
        <v>-243.70841111111099</v>
      </c>
      <c r="H23" s="1">
        <f>SUMIFS('Gas Revenue'!Y$6:Y$135,'Gas Revenue'!$A$6:$A$135,'SCH C-2.2 F'!$B23)*-1000</f>
        <v>-243.70841111111099</v>
      </c>
      <c r="I23" s="1">
        <f>SUMIFS('Gas Revenue'!Z$6:Z$135,'Gas Revenue'!$A$6:$A$135,'SCH C-2.2 F'!$B23)*-1000</f>
        <v>-243.70841111111099</v>
      </c>
      <c r="J23" s="1">
        <f>SUMIFS('Gas Revenue'!AA$6:AA$135,'Gas Revenue'!$A$6:$A$135,'SCH C-2.2 F'!$B23)*-1000</f>
        <v>-245.02202377777797</v>
      </c>
      <c r="K23" s="1">
        <f>SUMIFS('Gas Revenue'!AB$6:AB$135,'Gas Revenue'!$A$6:$A$135,'SCH C-2.2 F'!$B23)*-1000</f>
        <v>-245.02202377777797</v>
      </c>
      <c r="L23" s="1">
        <f>SUMIFS('Gas Revenue'!AC$6:AC$135,'Gas Revenue'!$A$6:$A$135,'SCH C-2.2 F'!$B23)*-1000</f>
        <v>-245.02202377777797</v>
      </c>
      <c r="M23" s="1">
        <f>SUMIFS('Gas Revenue'!AD$6:AD$135,'Gas Revenue'!$A$6:$A$135,'SCH C-2.2 F'!$B23)*-1000</f>
        <v>-245.02202377777797</v>
      </c>
      <c r="N23" s="1">
        <f>SUMIFS('Gas Revenue'!AE$6:AE$135,'Gas Revenue'!$A$6:$A$135,'SCH C-2.2 F'!$B23)*-1000</f>
        <v>-245.02202377777797</v>
      </c>
      <c r="O23" s="1">
        <f>SUMIFS('Gas Revenue'!AF$6:AF$135,'Gas Revenue'!$A$6:$A$135,'SCH C-2.2 F'!$B23)*-1000</f>
        <v>-245.02202377777797</v>
      </c>
      <c r="P23" s="168">
        <f t="shared" si="0"/>
        <v>-2932.3826093333341</v>
      </c>
    </row>
    <row r="24" spans="1:16" x14ac:dyDescent="0.2">
      <c r="A24" s="164">
        <f t="shared" si="1"/>
        <v>14</v>
      </c>
      <c r="B24" s="164" t="s">
        <v>917</v>
      </c>
      <c r="C24" s="154" t="s">
        <v>942</v>
      </c>
      <c r="D24" s="1">
        <f>SUMIFS('IS G'!U$8:U$364,'IS G'!$A$8:$A$364,'SCH C-2.2 F'!$B24)*1000</f>
        <v>15523520.247891299</v>
      </c>
      <c r="E24" s="1">
        <f>SUMIFS('IS G'!V$8:V$364,'IS G'!$A$8:$A$364,'SCH C-2.2 F'!$B24)*1000</f>
        <v>16039119.4334973</v>
      </c>
      <c r="F24" s="1">
        <f>SUMIFS('IS G'!W$8:W$364,'IS G'!$A$8:$A$364,'SCH C-2.2 F'!$B24)*1000</f>
        <v>15568345.7745883</v>
      </c>
      <c r="G24" s="1">
        <f>SUMIFS('IS G'!X$8:X$364,'IS G'!$A$8:$A$364,'SCH C-2.2 F'!$B24)*1000</f>
        <v>16475802.2209033</v>
      </c>
      <c r="H24" s="1">
        <f>SUMIFS('IS G'!Y$8:Y$364,'IS G'!$A$8:$A$364,'SCH C-2.2 F'!$B24)*1000</f>
        <v>13133054.307523699</v>
      </c>
      <c r="I24" s="1">
        <f>SUMIFS('IS G'!Z$8:Z$364,'IS G'!$A$8:$A$364,'SCH C-2.2 F'!$B24)*1000</f>
        <v>19124717.8970947</v>
      </c>
      <c r="J24" s="1">
        <f>SUMIFS('IS G'!AA$8:AA$364,'IS G'!$A$8:$A$364,'SCH C-2.2 F'!$B24)*1000</f>
        <v>20356231.810837299</v>
      </c>
      <c r="K24" s="1">
        <f>SUMIFS('IS G'!AB$8:AB$364,'IS G'!$A$8:$A$364,'SCH C-2.2 F'!$B24)*1000</f>
        <v>17073811.306406699</v>
      </c>
      <c r="L24" s="1">
        <f>SUMIFS('IS G'!AC$8:AC$364,'IS G'!$A$8:$A$364,'SCH C-2.2 F'!$B24)*1000</f>
        <v>11513702.985920599</v>
      </c>
      <c r="M24" s="1">
        <f>SUMIFS('IS G'!AD$8:AD$364,'IS G'!$A$8:$A$364,'SCH C-2.2 F'!$B24)*1000</f>
        <v>7739157.5554071693</v>
      </c>
      <c r="N24" s="1">
        <f>SUMIFS('IS G'!AE$8:AE$364,'IS G'!$A$8:$A$364,'SCH C-2.2 F'!$B24)*1000</f>
        <v>5875445.3722256999</v>
      </c>
      <c r="O24" s="1">
        <f>SUMIFS('IS G'!AF$8:AF$364,'IS G'!$A$8:$A$364,'SCH C-2.2 F'!$B24)*1000</f>
        <v>11282782.0150155</v>
      </c>
      <c r="P24" s="168">
        <f t="shared" si="0"/>
        <v>169705690.9273116</v>
      </c>
    </row>
    <row r="25" spans="1:16" x14ac:dyDescent="0.2">
      <c r="A25" s="164">
        <f t="shared" si="1"/>
        <v>15</v>
      </c>
      <c r="B25" s="164" t="s">
        <v>918</v>
      </c>
      <c r="C25" s="154" t="s">
        <v>943</v>
      </c>
      <c r="D25" s="1">
        <f>SUMIFS('IS G'!U$8:U$364,'IS G'!$A$8:$A$364,'SCH C-2.2 F'!$B25)*1000</f>
        <v>0</v>
      </c>
      <c r="E25" s="1">
        <f>SUMIFS('IS G'!V$8:V$364,'IS G'!$A$8:$A$364,'SCH C-2.2 F'!$B25)*1000</f>
        <v>0</v>
      </c>
      <c r="F25" s="1">
        <f>SUMIFS('IS G'!W$8:W$364,'IS G'!$A$8:$A$364,'SCH C-2.2 F'!$B25)*1000</f>
        <v>0</v>
      </c>
      <c r="G25" s="1">
        <f>SUMIFS('IS G'!X$8:X$364,'IS G'!$A$8:$A$364,'SCH C-2.2 F'!$B25)*1000</f>
        <v>0</v>
      </c>
      <c r="H25" s="1">
        <f>SUMIFS('IS G'!Y$8:Y$364,'IS G'!$A$8:$A$364,'SCH C-2.2 F'!$B25)*1000</f>
        <v>0</v>
      </c>
      <c r="I25" s="1">
        <f>SUMIFS('IS G'!Z$8:Z$364,'IS G'!$A$8:$A$364,'SCH C-2.2 F'!$B25)*1000</f>
        <v>0</v>
      </c>
      <c r="J25" s="1">
        <f>SUMIFS('IS G'!AA$8:AA$364,'IS G'!$A$8:$A$364,'SCH C-2.2 F'!$B25)*1000</f>
        <v>0</v>
      </c>
      <c r="K25" s="1">
        <f>SUMIFS('IS G'!AB$8:AB$364,'IS G'!$A$8:$A$364,'SCH C-2.2 F'!$B25)*1000</f>
        <v>0</v>
      </c>
      <c r="L25" s="1">
        <f>SUMIFS('IS G'!AC$8:AC$364,'IS G'!$A$8:$A$364,'SCH C-2.2 F'!$B25)*1000</f>
        <v>0</v>
      </c>
      <c r="M25" s="1">
        <f>SUMIFS('IS G'!AD$8:AD$364,'IS G'!$A$8:$A$364,'SCH C-2.2 F'!$B25)*1000</f>
        <v>0</v>
      </c>
      <c r="N25" s="1">
        <f>SUMIFS('IS G'!AE$8:AE$364,'IS G'!$A$8:$A$364,'SCH C-2.2 F'!$B25)*1000</f>
        <v>0</v>
      </c>
      <c r="O25" s="1">
        <f>SUMIFS('IS G'!AF$8:AF$364,'IS G'!$A$8:$A$364,'SCH C-2.2 F'!$B25)*1000</f>
        <v>0</v>
      </c>
      <c r="P25" s="168">
        <f t="shared" si="0"/>
        <v>0</v>
      </c>
    </row>
    <row r="26" spans="1:16" x14ac:dyDescent="0.2">
      <c r="A26" s="164">
        <f t="shared" si="1"/>
        <v>16</v>
      </c>
      <c r="B26" s="164" t="s">
        <v>919</v>
      </c>
      <c r="C26" s="154" t="s">
        <v>944</v>
      </c>
      <c r="D26" s="1">
        <f>SUMIFS('IS G'!U$8:U$364,'IS G'!$A$8:$A$364,'SCH C-2.2 F'!$B26)*1000</f>
        <v>0</v>
      </c>
      <c r="E26" s="1">
        <f>SUMIFS('IS G'!V$8:V$364,'IS G'!$A$8:$A$364,'SCH C-2.2 F'!$B26)*1000</f>
        <v>0</v>
      </c>
      <c r="F26" s="1">
        <f>SUMIFS('IS G'!W$8:W$364,'IS G'!$A$8:$A$364,'SCH C-2.2 F'!$B26)*1000</f>
        <v>0</v>
      </c>
      <c r="G26" s="1">
        <f>SUMIFS('IS G'!X$8:X$364,'IS G'!$A$8:$A$364,'SCH C-2.2 F'!$B26)*1000</f>
        <v>0</v>
      </c>
      <c r="H26" s="1">
        <f>SUMIFS('IS G'!Y$8:Y$364,'IS G'!$A$8:$A$364,'SCH C-2.2 F'!$B26)*1000</f>
        <v>0</v>
      </c>
      <c r="I26" s="1">
        <f>SUMIFS('IS G'!Z$8:Z$364,'IS G'!$A$8:$A$364,'SCH C-2.2 F'!$B26)*1000</f>
        <v>0</v>
      </c>
      <c r="J26" s="1">
        <f>SUMIFS('IS G'!AA$8:AA$364,'IS G'!$A$8:$A$364,'SCH C-2.2 F'!$B26)*1000</f>
        <v>0</v>
      </c>
      <c r="K26" s="1">
        <f>SUMIFS('IS G'!AB$8:AB$364,'IS G'!$A$8:$A$364,'SCH C-2.2 F'!$B26)*1000</f>
        <v>0</v>
      </c>
      <c r="L26" s="1">
        <f>SUMIFS('IS G'!AC$8:AC$364,'IS G'!$A$8:$A$364,'SCH C-2.2 F'!$B26)*1000</f>
        <v>0</v>
      </c>
      <c r="M26" s="1">
        <f>SUMIFS('IS G'!AD$8:AD$364,'IS G'!$A$8:$A$364,'SCH C-2.2 F'!$B26)*1000</f>
        <v>0</v>
      </c>
      <c r="N26" s="1">
        <f>SUMIFS('IS G'!AE$8:AE$364,'IS G'!$A$8:$A$364,'SCH C-2.2 F'!$B26)*1000</f>
        <v>0</v>
      </c>
      <c r="O26" s="1">
        <f>SUMIFS('IS G'!AF$8:AF$364,'IS G'!$A$8:$A$364,'SCH C-2.2 F'!$B26)*1000</f>
        <v>0</v>
      </c>
      <c r="P26" s="168">
        <f t="shared" si="0"/>
        <v>0</v>
      </c>
    </row>
    <row r="27" spans="1:16" x14ac:dyDescent="0.2">
      <c r="A27" s="164">
        <f t="shared" si="1"/>
        <v>17</v>
      </c>
      <c r="B27" s="164" t="s">
        <v>920</v>
      </c>
      <c r="C27" s="154" t="s">
        <v>945</v>
      </c>
      <c r="D27" s="1">
        <f>SUMIFS('IS G'!U$8:U$364,'IS G'!$A$8:$A$364,'SCH C-2.2 F'!$B27)*1000</f>
        <v>0</v>
      </c>
      <c r="E27" s="1">
        <f>SUMIFS('IS G'!V$8:V$364,'IS G'!$A$8:$A$364,'SCH C-2.2 F'!$B27)*1000</f>
        <v>0</v>
      </c>
      <c r="F27" s="1">
        <f>SUMIFS('IS G'!W$8:W$364,'IS G'!$A$8:$A$364,'SCH C-2.2 F'!$B27)*1000</f>
        <v>0</v>
      </c>
      <c r="G27" s="1">
        <f>SUMIFS('IS G'!X$8:X$364,'IS G'!$A$8:$A$364,'SCH C-2.2 F'!$B27)*1000</f>
        <v>0</v>
      </c>
      <c r="H27" s="1">
        <f>SUMIFS('IS G'!Y$8:Y$364,'IS G'!$A$8:$A$364,'SCH C-2.2 F'!$B27)*1000</f>
        <v>0</v>
      </c>
      <c r="I27" s="1">
        <f>SUMIFS('IS G'!Z$8:Z$364,'IS G'!$A$8:$A$364,'SCH C-2.2 F'!$B27)*1000</f>
        <v>0</v>
      </c>
      <c r="J27" s="1">
        <f>SUMIFS('IS G'!AA$8:AA$364,'IS G'!$A$8:$A$364,'SCH C-2.2 F'!$B27)*1000</f>
        <v>0</v>
      </c>
      <c r="K27" s="1">
        <f>SUMIFS('IS G'!AB$8:AB$364,'IS G'!$A$8:$A$364,'SCH C-2.2 F'!$B27)*1000</f>
        <v>0</v>
      </c>
      <c r="L27" s="1">
        <f>SUMIFS('IS G'!AC$8:AC$364,'IS G'!$A$8:$A$364,'SCH C-2.2 F'!$B27)*1000</f>
        <v>0</v>
      </c>
      <c r="M27" s="1">
        <f>SUMIFS('IS G'!AD$8:AD$364,'IS G'!$A$8:$A$364,'SCH C-2.2 F'!$B27)*1000</f>
        <v>0</v>
      </c>
      <c r="N27" s="1">
        <f>SUMIFS('IS G'!AE$8:AE$364,'IS G'!$A$8:$A$364,'SCH C-2.2 F'!$B27)*1000</f>
        <v>0</v>
      </c>
      <c r="O27" s="1">
        <f>SUMIFS('IS G'!AF$8:AF$364,'IS G'!$A$8:$A$364,'SCH C-2.2 F'!$B27)*1000</f>
        <v>0</v>
      </c>
      <c r="P27" s="168">
        <f t="shared" si="0"/>
        <v>0</v>
      </c>
    </row>
    <row r="28" spans="1:16" x14ac:dyDescent="0.2">
      <c r="A28" s="164">
        <f t="shared" si="1"/>
        <v>18</v>
      </c>
      <c r="B28" s="164" t="s">
        <v>921</v>
      </c>
      <c r="C28" s="154" t="s">
        <v>946</v>
      </c>
      <c r="D28" s="1">
        <f>SUMIFS('IS G'!U$8:U$364,'IS G'!$A$8:$A$364,'SCH C-2.2 F'!$B28)*1000</f>
        <v>81689</v>
      </c>
      <c r="E28" s="1">
        <f>SUMIFS('IS G'!V$8:V$364,'IS G'!$A$8:$A$364,'SCH C-2.2 F'!$B28)*1000</f>
        <v>71615</v>
      </c>
      <c r="F28" s="1">
        <f>SUMIFS('IS G'!W$8:W$364,'IS G'!$A$8:$A$364,'SCH C-2.2 F'!$B28)*1000</f>
        <v>72618</v>
      </c>
      <c r="G28" s="1">
        <f>SUMIFS('IS G'!X$8:X$364,'IS G'!$A$8:$A$364,'SCH C-2.2 F'!$B28)*1000</f>
        <v>102016</v>
      </c>
      <c r="H28" s="1">
        <f>SUMIFS('IS G'!Y$8:Y$364,'IS G'!$A$8:$A$364,'SCH C-2.2 F'!$B28)*1000</f>
        <v>65259</v>
      </c>
      <c r="I28" s="1">
        <f>SUMIFS('IS G'!Z$8:Z$364,'IS G'!$A$8:$A$364,'SCH C-2.2 F'!$B28)*1000</f>
        <v>64515</v>
      </c>
      <c r="J28" s="1">
        <f>SUMIFS('IS G'!AA$8:AA$364,'IS G'!$A$8:$A$364,'SCH C-2.2 F'!$B28)*1000</f>
        <v>67432</v>
      </c>
      <c r="K28" s="1">
        <f>SUMIFS('IS G'!AB$8:AB$364,'IS G'!$A$8:$A$364,'SCH C-2.2 F'!$B28)*1000</f>
        <v>68491</v>
      </c>
      <c r="L28" s="1">
        <f>SUMIFS('IS G'!AC$8:AC$364,'IS G'!$A$8:$A$364,'SCH C-2.2 F'!$B28)*1000</f>
        <v>76913</v>
      </c>
      <c r="M28" s="1">
        <f>SUMIFS('IS G'!AD$8:AD$364,'IS G'!$A$8:$A$364,'SCH C-2.2 F'!$B28)*1000</f>
        <v>65819</v>
      </c>
      <c r="N28" s="1">
        <f>SUMIFS('IS G'!AE$8:AE$364,'IS G'!$A$8:$A$364,'SCH C-2.2 F'!$B28)*1000</f>
        <v>71144</v>
      </c>
      <c r="O28" s="1">
        <f>SUMIFS('IS G'!AF$8:AF$364,'IS G'!$A$8:$A$364,'SCH C-2.2 F'!$B28)*1000</f>
        <v>70409</v>
      </c>
      <c r="P28" s="168">
        <f t="shared" si="0"/>
        <v>877920</v>
      </c>
    </row>
    <row r="29" spans="1:16" x14ac:dyDescent="0.2">
      <c r="A29" s="164">
        <f t="shared" si="1"/>
        <v>19</v>
      </c>
      <c r="B29" s="164" t="s">
        <v>922</v>
      </c>
      <c r="C29" s="154" t="s">
        <v>947</v>
      </c>
      <c r="D29" s="1">
        <f>SUMIFS('IS G'!U$8:U$364,'IS G'!$A$8:$A$364,'SCH C-2.2 F'!$B29)*1000</f>
        <v>-12552843.216886001</v>
      </c>
      <c r="E29" s="1">
        <f>SUMIFS('IS G'!V$8:V$364,'IS G'!$A$8:$A$364,'SCH C-2.2 F'!$B29)*1000</f>
        <v>-12931155.6834155</v>
      </c>
      <c r="F29" s="1">
        <f>SUMIFS('IS G'!W$8:W$364,'IS G'!$A$8:$A$364,'SCH C-2.2 F'!$B29)*1000</f>
        <v>-11984256.620133199</v>
      </c>
      <c r="G29" s="1">
        <f>SUMIFS('IS G'!X$8:X$364,'IS G'!$A$8:$A$364,'SCH C-2.2 F'!$B29)*1000</f>
        <v>-10071654.5133722</v>
      </c>
      <c r="H29" s="1">
        <f>SUMIFS('IS G'!Y$8:Y$364,'IS G'!$A$8:$A$364,'SCH C-2.2 F'!$B29)*1000</f>
        <v>1973221.36860282</v>
      </c>
      <c r="I29" s="1">
        <f>SUMIFS('IS G'!Z$8:Z$364,'IS G'!$A$8:$A$364,'SCH C-2.2 F'!$B29)*1000</f>
        <v>9274109.8642239794</v>
      </c>
      <c r="J29" s="1">
        <f>SUMIFS('IS G'!AA$8:AA$364,'IS G'!$A$8:$A$364,'SCH C-2.2 F'!$B29)*1000</f>
        <v>14278160.994043201</v>
      </c>
      <c r="K29" s="1">
        <f>SUMIFS('IS G'!AB$8:AB$364,'IS G'!$A$8:$A$364,'SCH C-2.2 F'!$B29)*1000</f>
        <v>12978004.795454999</v>
      </c>
      <c r="L29" s="1">
        <f>SUMIFS('IS G'!AC$8:AC$364,'IS G'!$A$8:$A$364,'SCH C-2.2 F'!$B29)*1000</f>
        <v>9572148.7916558795</v>
      </c>
      <c r="M29" s="1">
        <f>SUMIFS('IS G'!AD$8:AD$364,'IS G'!$A$8:$A$364,'SCH C-2.2 F'!$B29)*1000</f>
        <v>3387649.80794599</v>
      </c>
      <c r="N29" s="1">
        <f>SUMIFS('IS G'!AE$8:AE$364,'IS G'!$A$8:$A$364,'SCH C-2.2 F'!$B29)*1000</f>
        <v>759026.56491674099</v>
      </c>
      <c r="O29" s="1">
        <f>SUMIFS('IS G'!AF$8:AF$364,'IS G'!$A$8:$A$364,'SCH C-2.2 F'!$B29)*1000</f>
        <v>-7636660.57576859</v>
      </c>
      <c r="P29" s="168">
        <f t="shared" si="0"/>
        <v>-2954248.4227318773</v>
      </c>
    </row>
    <row r="30" spans="1:16" x14ac:dyDescent="0.2">
      <c r="A30" s="164">
        <f t="shared" si="1"/>
        <v>20</v>
      </c>
      <c r="B30" s="164">
        <v>810</v>
      </c>
      <c r="C30" s="154" t="s">
        <v>948</v>
      </c>
      <c r="D30" s="1">
        <f>SUMIFS('IS G'!U$8:U$364,'IS G'!$A$8:$A$364,'SCH C-2.2 F'!$B30)*1000</f>
        <v>0</v>
      </c>
      <c r="E30" s="1">
        <f>SUMIFS('IS G'!V$8:V$364,'IS G'!$A$8:$A$364,'SCH C-2.2 F'!$B30)*1000</f>
        <v>0</v>
      </c>
      <c r="F30" s="1">
        <f>SUMIFS('IS G'!W$8:W$364,'IS G'!$A$8:$A$364,'SCH C-2.2 F'!$B30)*1000</f>
        <v>0</v>
      </c>
      <c r="G30" s="1">
        <f>SUMIFS('IS G'!X$8:X$364,'IS G'!$A$8:$A$364,'SCH C-2.2 F'!$B30)*1000</f>
        <v>-32000</v>
      </c>
      <c r="H30" s="1">
        <f>SUMIFS('IS G'!Y$8:Y$364,'IS G'!$A$8:$A$364,'SCH C-2.2 F'!$B30)*1000</f>
        <v>-45000</v>
      </c>
      <c r="I30" s="1">
        <f>SUMIFS('IS G'!Z$8:Z$364,'IS G'!$A$8:$A$364,'SCH C-2.2 F'!$B30)*1000</f>
        <v>-200000</v>
      </c>
      <c r="J30" s="1">
        <f>SUMIFS('IS G'!AA$8:AA$364,'IS G'!$A$8:$A$364,'SCH C-2.2 F'!$B30)*1000</f>
        <v>-200000</v>
      </c>
      <c r="K30" s="1">
        <f>SUMIFS('IS G'!AB$8:AB$364,'IS G'!$A$8:$A$364,'SCH C-2.2 F'!$B30)*1000</f>
        <v>-200000</v>
      </c>
      <c r="L30" s="1">
        <f>SUMIFS('IS G'!AC$8:AC$364,'IS G'!$A$8:$A$364,'SCH C-2.2 F'!$B30)*1000</f>
        <v>-160000</v>
      </c>
      <c r="M30" s="1">
        <f>SUMIFS('IS G'!AD$8:AD$364,'IS G'!$A$8:$A$364,'SCH C-2.2 F'!$B30)*1000</f>
        <v>-50000</v>
      </c>
      <c r="N30" s="1">
        <f>SUMIFS('IS G'!AE$8:AE$364,'IS G'!$A$8:$A$364,'SCH C-2.2 F'!$B30)*1000</f>
        <v>-20000</v>
      </c>
      <c r="O30" s="1">
        <f>SUMIFS('IS G'!AF$8:AF$364,'IS G'!$A$8:$A$364,'SCH C-2.2 F'!$B30)*1000</f>
        <v>0</v>
      </c>
      <c r="P30" s="168">
        <f t="shared" si="0"/>
        <v>-907000</v>
      </c>
    </row>
    <row r="31" spans="1:16" x14ac:dyDescent="0.2">
      <c r="A31" s="164">
        <f t="shared" si="1"/>
        <v>21</v>
      </c>
      <c r="B31" s="164" t="s">
        <v>923</v>
      </c>
      <c r="C31" s="154" t="s">
        <v>949</v>
      </c>
      <c r="D31" s="1">
        <f>SUMIFS('IS G'!U$8:U$364,'IS G'!$A$8:$A$364,'SCH C-2.2 F'!$B31)*1000</f>
        <v>0</v>
      </c>
      <c r="E31" s="1">
        <f>SUMIFS('IS G'!V$8:V$364,'IS G'!$A$8:$A$364,'SCH C-2.2 F'!$B31)*1000</f>
        <v>0</v>
      </c>
      <c r="F31" s="1">
        <f>SUMIFS('IS G'!W$8:W$364,'IS G'!$A$8:$A$364,'SCH C-2.2 F'!$B31)*1000</f>
        <v>0</v>
      </c>
      <c r="G31" s="1">
        <f>SUMIFS('IS G'!X$8:X$364,'IS G'!$A$8:$A$364,'SCH C-2.2 F'!$B31)*1000</f>
        <v>0</v>
      </c>
      <c r="H31" s="1">
        <f>SUMIFS('IS G'!Y$8:Y$364,'IS G'!$A$8:$A$364,'SCH C-2.2 F'!$B31)*1000</f>
        <v>0</v>
      </c>
      <c r="I31" s="1">
        <f>SUMIFS('IS G'!Z$8:Z$364,'IS G'!$A$8:$A$364,'SCH C-2.2 F'!$B31)*1000</f>
        <v>0</v>
      </c>
      <c r="J31" s="1">
        <f>SUMIFS('IS G'!AA$8:AA$364,'IS G'!$A$8:$A$364,'SCH C-2.2 F'!$B31)*1000</f>
        <v>0</v>
      </c>
      <c r="K31" s="1">
        <f>SUMIFS('IS G'!AB$8:AB$364,'IS G'!$A$8:$A$364,'SCH C-2.2 F'!$B31)*1000</f>
        <v>0</v>
      </c>
      <c r="L31" s="1">
        <f>SUMIFS('IS G'!AC$8:AC$364,'IS G'!$A$8:$A$364,'SCH C-2.2 F'!$B31)*1000</f>
        <v>0</v>
      </c>
      <c r="M31" s="1">
        <f>SUMIFS('IS G'!AD$8:AD$364,'IS G'!$A$8:$A$364,'SCH C-2.2 F'!$B31)*1000</f>
        <v>0</v>
      </c>
      <c r="N31" s="1">
        <f>SUMIFS('IS G'!AE$8:AE$364,'IS G'!$A$8:$A$364,'SCH C-2.2 F'!$B31)*1000</f>
        <v>0</v>
      </c>
      <c r="O31" s="1">
        <f>SUMIFS('IS G'!AF$8:AF$364,'IS G'!$A$8:$A$364,'SCH C-2.2 F'!$B31)*1000</f>
        <v>0</v>
      </c>
      <c r="P31" s="168">
        <f t="shared" si="0"/>
        <v>0</v>
      </c>
    </row>
    <row r="32" spans="1:16" x14ac:dyDescent="0.2">
      <c r="A32" s="164">
        <f t="shared" si="1"/>
        <v>22</v>
      </c>
      <c r="B32" s="164">
        <v>813</v>
      </c>
      <c r="C32" s="154" t="s">
        <v>950</v>
      </c>
      <c r="D32" s="1">
        <f>SUMIFS('IS G'!U$8:U$364,'IS G'!$A$8:$A$364,'SCH C-2.2 F'!$B32)*1000</f>
        <v>0</v>
      </c>
      <c r="E32" s="1">
        <f>SUMIFS('IS G'!V$8:V$364,'IS G'!$A$8:$A$364,'SCH C-2.2 F'!$B32)*1000</f>
        <v>0</v>
      </c>
      <c r="F32" s="1">
        <f>SUMIFS('IS G'!W$8:W$364,'IS G'!$A$8:$A$364,'SCH C-2.2 F'!$B32)*1000</f>
        <v>0</v>
      </c>
      <c r="G32" s="1">
        <f>SUMIFS('IS G'!X$8:X$364,'IS G'!$A$8:$A$364,'SCH C-2.2 F'!$B32)*1000</f>
        <v>0</v>
      </c>
      <c r="H32" s="1">
        <f>SUMIFS('IS G'!Y$8:Y$364,'IS G'!$A$8:$A$364,'SCH C-2.2 F'!$B32)*1000</f>
        <v>0</v>
      </c>
      <c r="I32" s="1">
        <f>SUMIFS('IS G'!Z$8:Z$364,'IS G'!$A$8:$A$364,'SCH C-2.2 F'!$B32)*1000</f>
        <v>0</v>
      </c>
      <c r="J32" s="1">
        <f>SUMIFS('IS G'!AA$8:AA$364,'IS G'!$A$8:$A$364,'SCH C-2.2 F'!$B32)*1000</f>
        <v>0</v>
      </c>
      <c r="K32" s="1">
        <f>SUMIFS('IS G'!AB$8:AB$364,'IS G'!$A$8:$A$364,'SCH C-2.2 F'!$B32)*1000</f>
        <v>0</v>
      </c>
      <c r="L32" s="1">
        <f>SUMIFS('IS G'!AC$8:AC$364,'IS G'!$A$8:$A$364,'SCH C-2.2 F'!$B32)*1000</f>
        <v>0</v>
      </c>
      <c r="M32" s="1">
        <f>SUMIFS('IS G'!AD$8:AD$364,'IS G'!$A$8:$A$364,'SCH C-2.2 F'!$B32)*1000</f>
        <v>0</v>
      </c>
      <c r="N32" s="1">
        <f>SUMIFS('IS G'!AE$8:AE$364,'IS G'!$A$8:$A$364,'SCH C-2.2 F'!$B32)*1000</f>
        <v>0</v>
      </c>
      <c r="O32" s="1">
        <f>SUMIFS('IS G'!AF$8:AF$364,'IS G'!$A$8:$A$364,'SCH C-2.2 F'!$B32)*1000</f>
        <v>0</v>
      </c>
      <c r="P32" s="168">
        <f t="shared" si="0"/>
        <v>0</v>
      </c>
    </row>
    <row r="33" spans="1:16" x14ac:dyDescent="0.2">
      <c r="A33" s="164">
        <f t="shared" si="1"/>
        <v>23</v>
      </c>
      <c r="B33" s="164" t="s">
        <v>953</v>
      </c>
      <c r="C33" s="154" t="s">
        <v>979</v>
      </c>
      <c r="D33" s="1">
        <f>SUMIFS('IS G'!U$8:U$364,'IS G'!$A$8:$A$364,'SCH C-2.2 F'!$B33)*1000</f>
        <v>37645</v>
      </c>
      <c r="E33" s="1">
        <f>SUMIFS('IS G'!V$8:V$364,'IS G'!$A$8:$A$364,'SCH C-2.2 F'!$B33)*1000</f>
        <v>37465</v>
      </c>
      <c r="F33" s="1">
        <f>SUMIFS('IS G'!W$8:W$364,'IS G'!$A$8:$A$364,'SCH C-2.2 F'!$B33)*1000</f>
        <v>38087</v>
      </c>
      <c r="G33" s="1">
        <f>SUMIFS('IS G'!X$8:X$364,'IS G'!$A$8:$A$364,'SCH C-2.2 F'!$B33)*1000</f>
        <v>45434</v>
      </c>
      <c r="H33" s="1">
        <f>SUMIFS('IS G'!Y$8:Y$364,'IS G'!$A$8:$A$364,'SCH C-2.2 F'!$B33)*1000</f>
        <v>38653</v>
      </c>
      <c r="I33" s="1">
        <f>SUMIFS('IS G'!Z$8:Z$364,'IS G'!$A$8:$A$364,'SCH C-2.2 F'!$B33)*1000</f>
        <v>46784</v>
      </c>
      <c r="J33" s="1">
        <f>SUMIFS('IS G'!AA$8:AA$364,'IS G'!$A$8:$A$364,'SCH C-2.2 F'!$B33)*1000</f>
        <v>51624</v>
      </c>
      <c r="K33" s="1">
        <f>SUMIFS('IS G'!AB$8:AB$364,'IS G'!$A$8:$A$364,'SCH C-2.2 F'!$B33)*1000</f>
        <v>51954</v>
      </c>
      <c r="L33" s="1">
        <f>SUMIFS('IS G'!AC$8:AC$364,'IS G'!$A$8:$A$364,'SCH C-2.2 F'!$B33)*1000</f>
        <v>52241</v>
      </c>
      <c r="M33" s="1">
        <f>SUMIFS('IS G'!AD$8:AD$364,'IS G'!$A$8:$A$364,'SCH C-2.2 F'!$B33)*1000</f>
        <v>46107</v>
      </c>
      <c r="N33" s="1">
        <f>SUMIFS('IS G'!AE$8:AE$364,'IS G'!$A$8:$A$364,'SCH C-2.2 F'!$B33)*1000</f>
        <v>48199</v>
      </c>
      <c r="O33" s="1">
        <f>SUMIFS('IS G'!AF$8:AF$364,'IS G'!$A$8:$A$364,'SCH C-2.2 F'!$B33)*1000</f>
        <v>38073</v>
      </c>
      <c r="P33" s="168">
        <f t="shared" si="0"/>
        <v>532266</v>
      </c>
    </row>
    <row r="34" spans="1:16" x14ac:dyDescent="0.2">
      <c r="A34" s="164">
        <f t="shared" si="1"/>
        <v>24</v>
      </c>
      <c r="B34" s="164" t="s">
        <v>954</v>
      </c>
      <c r="C34" s="188" t="s">
        <v>909</v>
      </c>
      <c r="D34" s="1">
        <f>SUMIFS('IS G'!U$8:U$364,'IS G'!$A$8:$A$364,'SCH C-2.2 F'!$B34)*1000</f>
        <v>32000</v>
      </c>
      <c r="E34" s="1">
        <f>SUMIFS('IS G'!V$8:V$364,'IS G'!$A$8:$A$364,'SCH C-2.2 F'!$B34)*1000</f>
        <v>29000</v>
      </c>
      <c r="F34" s="1">
        <f>SUMIFS('IS G'!W$8:W$364,'IS G'!$A$8:$A$364,'SCH C-2.2 F'!$B34)*1000</f>
        <v>30000</v>
      </c>
      <c r="G34" s="1">
        <f>SUMIFS('IS G'!X$8:X$364,'IS G'!$A$8:$A$364,'SCH C-2.2 F'!$B34)*1000</f>
        <v>36000</v>
      </c>
      <c r="H34" s="1">
        <f>SUMIFS('IS G'!Y$8:Y$364,'IS G'!$A$8:$A$364,'SCH C-2.2 F'!$B34)*1000</f>
        <v>33000</v>
      </c>
      <c r="I34" s="1">
        <f>SUMIFS('IS G'!Z$8:Z$364,'IS G'!$A$8:$A$364,'SCH C-2.2 F'!$B34)*1000</f>
        <v>47000</v>
      </c>
      <c r="J34" s="1">
        <f>SUMIFS('IS G'!AA$8:AA$364,'IS G'!$A$8:$A$364,'SCH C-2.2 F'!$B34)*1000</f>
        <v>39500</v>
      </c>
      <c r="K34" s="1">
        <f>SUMIFS('IS G'!AB$8:AB$364,'IS G'!$A$8:$A$364,'SCH C-2.2 F'!$B34)*1000</f>
        <v>41500</v>
      </c>
      <c r="L34" s="1">
        <f>SUMIFS('IS G'!AC$8:AC$364,'IS G'!$A$8:$A$364,'SCH C-2.2 F'!$B34)*1000</f>
        <v>40500</v>
      </c>
      <c r="M34" s="1">
        <f>SUMIFS('IS G'!AD$8:AD$364,'IS G'!$A$8:$A$364,'SCH C-2.2 F'!$B34)*1000</f>
        <v>35500</v>
      </c>
      <c r="N34" s="1">
        <f>SUMIFS('IS G'!AE$8:AE$364,'IS G'!$A$8:$A$364,'SCH C-2.2 F'!$B34)*1000</f>
        <v>28500</v>
      </c>
      <c r="O34" s="1">
        <f>SUMIFS('IS G'!AF$8:AF$364,'IS G'!$A$8:$A$364,'SCH C-2.2 F'!$B34)*1000</f>
        <v>28500</v>
      </c>
      <c r="P34" s="168">
        <f t="shared" si="0"/>
        <v>421000</v>
      </c>
    </row>
    <row r="35" spans="1:16" x14ac:dyDescent="0.2">
      <c r="A35" s="164">
        <f t="shared" si="1"/>
        <v>25</v>
      </c>
      <c r="B35" s="164" t="s">
        <v>955</v>
      </c>
      <c r="C35" s="188" t="s">
        <v>910</v>
      </c>
      <c r="D35" s="1">
        <f>SUMIFS('IS G'!U$8:U$364,'IS G'!$A$8:$A$364,'SCH C-2.2 F'!$B35)*1000</f>
        <v>74823</v>
      </c>
      <c r="E35" s="1">
        <f>SUMIFS('IS G'!V$8:V$364,'IS G'!$A$8:$A$364,'SCH C-2.2 F'!$B35)*1000</f>
        <v>70687</v>
      </c>
      <c r="F35" s="1">
        <f>SUMIFS('IS G'!W$8:W$364,'IS G'!$A$8:$A$364,'SCH C-2.2 F'!$B35)*1000</f>
        <v>58279</v>
      </c>
      <c r="G35" s="1">
        <f>SUMIFS('IS G'!X$8:X$364,'IS G'!$A$8:$A$364,'SCH C-2.2 F'!$B35)*1000</f>
        <v>61066</v>
      </c>
      <c r="H35" s="1">
        <f>SUMIFS('IS G'!Y$8:Y$364,'IS G'!$A$8:$A$364,'SCH C-2.2 F'!$B35)*1000</f>
        <v>58271</v>
      </c>
      <c r="I35" s="1">
        <f>SUMIFS('IS G'!Z$8:Z$364,'IS G'!$A$8:$A$364,'SCH C-2.2 F'!$B35)*1000</f>
        <v>52890</v>
      </c>
      <c r="J35" s="1">
        <f>SUMIFS('IS G'!AA$8:AA$364,'IS G'!$A$8:$A$364,'SCH C-2.2 F'!$B35)*1000</f>
        <v>55402</v>
      </c>
      <c r="K35" s="1">
        <f>SUMIFS('IS G'!AB$8:AB$364,'IS G'!$A$8:$A$364,'SCH C-2.2 F'!$B35)*1000</f>
        <v>50779</v>
      </c>
      <c r="L35" s="1">
        <f>SUMIFS('IS G'!AC$8:AC$364,'IS G'!$A$8:$A$364,'SCH C-2.2 F'!$B35)*1000</f>
        <v>52396</v>
      </c>
      <c r="M35" s="1">
        <f>SUMIFS('IS G'!AD$8:AD$364,'IS G'!$A$8:$A$364,'SCH C-2.2 F'!$B35)*1000</f>
        <v>45966</v>
      </c>
      <c r="N35" s="1">
        <f>SUMIFS('IS G'!AE$8:AE$364,'IS G'!$A$8:$A$364,'SCH C-2.2 F'!$B35)*1000</f>
        <v>51191</v>
      </c>
      <c r="O35" s="1">
        <f>SUMIFS('IS G'!AF$8:AF$364,'IS G'!$A$8:$A$364,'SCH C-2.2 F'!$B35)*1000</f>
        <v>54237</v>
      </c>
      <c r="P35" s="168">
        <f t="shared" si="0"/>
        <v>685987</v>
      </c>
    </row>
    <row r="36" spans="1:16" x14ac:dyDescent="0.2">
      <c r="A36" s="164">
        <f t="shared" si="1"/>
        <v>26</v>
      </c>
      <c r="B36" s="164" t="s">
        <v>956</v>
      </c>
      <c r="C36" s="188" t="s">
        <v>975</v>
      </c>
      <c r="D36" s="1">
        <f>SUMIFS('IS G'!U$8:U$364,'IS G'!$A$8:$A$364,'SCH C-2.2 F'!$B36)*1000</f>
        <v>151081</v>
      </c>
      <c r="E36" s="1">
        <f>SUMIFS('IS G'!V$8:V$364,'IS G'!$A$8:$A$364,'SCH C-2.2 F'!$B36)*1000</f>
        <v>125539</v>
      </c>
      <c r="F36" s="1">
        <f>SUMIFS('IS G'!W$8:W$364,'IS G'!$A$8:$A$364,'SCH C-2.2 F'!$B36)*1000</f>
        <v>133917</v>
      </c>
      <c r="G36" s="1">
        <f>SUMIFS('IS G'!X$8:X$364,'IS G'!$A$8:$A$364,'SCH C-2.2 F'!$B36)*1000</f>
        <v>180234</v>
      </c>
      <c r="H36" s="1">
        <f>SUMIFS('IS G'!Y$8:Y$364,'IS G'!$A$8:$A$364,'SCH C-2.2 F'!$B36)*1000</f>
        <v>160559</v>
      </c>
      <c r="I36" s="1">
        <f>SUMIFS('IS G'!Z$8:Z$364,'IS G'!$A$8:$A$364,'SCH C-2.2 F'!$B36)*1000</f>
        <v>175832</v>
      </c>
      <c r="J36" s="1">
        <f>SUMIFS('IS G'!AA$8:AA$364,'IS G'!$A$8:$A$364,'SCH C-2.2 F'!$B36)*1000</f>
        <v>156118</v>
      </c>
      <c r="K36" s="1">
        <f>SUMIFS('IS G'!AB$8:AB$364,'IS G'!$A$8:$A$364,'SCH C-2.2 F'!$B36)*1000</f>
        <v>164106</v>
      </c>
      <c r="L36" s="1">
        <f>SUMIFS('IS G'!AC$8:AC$364,'IS G'!$A$8:$A$364,'SCH C-2.2 F'!$B36)*1000</f>
        <v>179019</v>
      </c>
      <c r="M36" s="1">
        <f>SUMIFS('IS G'!AD$8:AD$364,'IS G'!$A$8:$A$364,'SCH C-2.2 F'!$B36)*1000</f>
        <v>140664</v>
      </c>
      <c r="N36" s="1">
        <f>SUMIFS('IS G'!AE$8:AE$364,'IS G'!$A$8:$A$364,'SCH C-2.2 F'!$B36)*1000</f>
        <v>150216</v>
      </c>
      <c r="O36" s="1">
        <f>SUMIFS('IS G'!AF$8:AF$364,'IS G'!$A$8:$A$364,'SCH C-2.2 F'!$B36)*1000</f>
        <v>154204</v>
      </c>
      <c r="P36" s="168">
        <f t="shared" si="0"/>
        <v>1871489</v>
      </c>
    </row>
    <row r="37" spans="1:16" x14ac:dyDescent="0.2">
      <c r="A37" s="164">
        <f t="shared" si="1"/>
        <v>27</v>
      </c>
      <c r="B37" s="164" t="s">
        <v>957</v>
      </c>
      <c r="C37" s="188" t="s">
        <v>976</v>
      </c>
      <c r="D37" s="1">
        <f>SUMIFS('IS G'!U$8:U$364,'IS G'!$A$8:$A$364,'SCH C-2.2 F'!$B37)*1000</f>
        <v>0</v>
      </c>
      <c r="E37" s="1">
        <f>SUMIFS('IS G'!V$8:V$364,'IS G'!$A$8:$A$364,'SCH C-2.2 F'!$B37)*1000</f>
        <v>0</v>
      </c>
      <c r="F37" s="1">
        <f>SUMIFS('IS G'!W$8:W$364,'IS G'!$A$8:$A$364,'SCH C-2.2 F'!$B37)*1000</f>
        <v>0</v>
      </c>
      <c r="G37" s="1">
        <f>SUMIFS('IS G'!X$8:X$364,'IS G'!$A$8:$A$364,'SCH C-2.2 F'!$B37)*1000</f>
        <v>4000</v>
      </c>
      <c r="H37" s="1">
        <f>SUMIFS('IS G'!Y$8:Y$364,'IS G'!$A$8:$A$364,'SCH C-2.2 F'!$B37)*1000</f>
        <v>20000</v>
      </c>
      <c r="I37" s="1">
        <f>SUMIFS('IS G'!Z$8:Z$364,'IS G'!$A$8:$A$364,'SCH C-2.2 F'!$B37)*1000</f>
        <v>125000</v>
      </c>
      <c r="J37" s="1">
        <f>SUMIFS('IS G'!AA$8:AA$364,'IS G'!$A$8:$A$364,'SCH C-2.2 F'!$B37)*1000</f>
        <v>155500</v>
      </c>
      <c r="K37" s="1">
        <f>SUMIFS('IS G'!AB$8:AB$364,'IS G'!$A$8:$A$364,'SCH C-2.2 F'!$B37)*1000</f>
        <v>155500</v>
      </c>
      <c r="L37" s="1">
        <f>SUMIFS('IS G'!AC$8:AC$364,'IS G'!$A$8:$A$364,'SCH C-2.2 F'!$B37)*1000</f>
        <v>83000</v>
      </c>
      <c r="M37" s="1">
        <f>SUMIFS('IS G'!AD$8:AD$364,'IS G'!$A$8:$A$364,'SCH C-2.2 F'!$B37)*1000</f>
        <v>29000</v>
      </c>
      <c r="N37" s="1">
        <f>SUMIFS('IS G'!AE$8:AE$364,'IS G'!$A$8:$A$364,'SCH C-2.2 F'!$B37)*1000</f>
        <v>8500</v>
      </c>
      <c r="O37" s="1">
        <f>SUMIFS('IS G'!AF$8:AF$364,'IS G'!$A$8:$A$364,'SCH C-2.2 F'!$B37)*1000</f>
        <v>0</v>
      </c>
      <c r="P37" s="168">
        <f t="shared" si="0"/>
        <v>580500</v>
      </c>
    </row>
    <row r="38" spans="1:16" x14ac:dyDescent="0.2">
      <c r="A38" s="164">
        <f t="shared" si="1"/>
        <v>28</v>
      </c>
      <c r="B38" s="164" t="s">
        <v>958</v>
      </c>
      <c r="C38" s="188" t="s">
        <v>977</v>
      </c>
      <c r="D38" s="1">
        <f>SUMIFS('IS G'!U$8:U$364,'IS G'!$A$8:$A$364,'SCH C-2.2 F'!$B38)*1000</f>
        <v>34887</v>
      </c>
      <c r="E38" s="1">
        <f>SUMIFS('IS G'!V$8:V$364,'IS G'!$A$8:$A$364,'SCH C-2.2 F'!$B38)*1000</f>
        <v>23036</v>
      </c>
      <c r="F38" s="1">
        <f>SUMIFS('IS G'!W$8:W$364,'IS G'!$A$8:$A$364,'SCH C-2.2 F'!$B38)*1000</f>
        <v>23921</v>
      </c>
      <c r="G38" s="1">
        <f>SUMIFS('IS G'!X$8:X$364,'IS G'!$A$8:$A$364,'SCH C-2.2 F'!$B38)*1000</f>
        <v>47406</v>
      </c>
      <c r="H38" s="1">
        <f>SUMIFS('IS G'!Y$8:Y$364,'IS G'!$A$8:$A$364,'SCH C-2.2 F'!$B38)*1000</f>
        <v>71701</v>
      </c>
      <c r="I38" s="1">
        <f>SUMIFS('IS G'!Z$8:Z$364,'IS G'!$A$8:$A$364,'SCH C-2.2 F'!$B38)*1000</f>
        <v>252362</v>
      </c>
      <c r="J38" s="1">
        <f>SUMIFS('IS G'!AA$8:AA$364,'IS G'!$A$8:$A$364,'SCH C-2.2 F'!$B38)*1000</f>
        <v>248430</v>
      </c>
      <c r="K38" s="1">
        <f>SUMIFS('IS G'!AB$8:AB$364,'IS G'!$A$8:$A$364,'SCH C-2.2 F'!$B38)*1000</f>
        <v>240751</v>
      </c>
      <c r="L38" s="1">
        <f>SUMIFS('IS G'!AC$8:AC$364,'IS G'!$A$8:$A$364,'SCH C-2.2 F'!$B38)*1000</f>
        <v>212782</v>
      </c>
      <c r="M38" s="1">
        <f>SUMIFS('IS G'!AD$8:AD$364,'IS G'!$A$8:$A$364,'SCH C-2.2 F'!$B38)*1000</f>
        <v>122007</v>
      </c>
      <c r="N38" s="1">
        <f>SUMIFS('IS G'!AE$8:AE$364,'IS G'!$A$8:$A$364,'SCH C-2.2 F'!$B38)*1000</f>
        <v>83432</v>
      </c>
      <c r="O38" s="1">
        <f>SUMIFS('IS G'!AF$8:AF$364,'IS G'!$A$8:$A$364,'SCH C-2.2 F'!$B38)*1000</f>
        <v>33931</v>
      </c>
      <c r="P38" s="168">
        <f t="shared" si="0"/>
        <v>1394646</v>
      </c>
    </row>
    <row r="39" spans="1:16" x14ac:dyDescent="0.2">
      <c r="A39" s="164">
        <f t="shared" si="1"/>
        <v>29</v>
      </c>
      <c r="B39" s="164" t="s">
        <v>959</v>
      </c>
      <c r="C39" s="188" t="s">
        <v>911</v>
      </c>
      <c r="D39" s="1">
        <f>SUMIFS('IS G'!U$8:U$364,'IS G'!$A$8:$A$364,'SCH C-2.2 F'!$B39)*1000</f>
        <v>124000</v>
      </c>
      <c r="E39" s="1">
        <f>SUMIFS('IS G'!V$8:V$364,'IS G'!$A$8:$A$364,'SCH C-2.2 F'!$B39)*1000</f>
        <v>142000</v>
      </c>
      <c r="F39" s="1">
        <f>SUMIFS('IS G'!W$8:W$364,'IS G'!$A$8:$A$364,'SCH C-2.2 F'!$B39)*1000</f>
        <v>169000</v>
      </c>
      <c r="G39" s="1">
        <f>SUMIFS('IS G'!X$8:X$364,'IS G'!$A$8:$A$364,'SCH C-2.2 F'!$B39)*1000</f>
        <v>217000</v>
      </c>
      <c r="H39" s="1">
        <f>SUMIFS('IS G'!Y$8:Y$364,'IS G'!$A$8:$A$364,'SCH C-2.2 F'!$B39)*1000</f>
        <v>264000</v>
      </c>
      <c r="I39" s="1">
        <f>SUMIFS('IS G'!Z$8:Z$364,'IS G'!$A$8:$A$364,'SCH C-2.2 F'!$B39)*1000</f>
        <v>287000</v>
      </c>
      <c r="J39" s="1">
        <f>SUMIFS('IS G'!AA$8:AA$364,'IS G'!$A$8:$A$364,'SCH C-2.2 F'!$B39)*1000</f>
        <v>277000</v>
      </c>
      <c r="K39" s="1">
        <f>SUMIFS('IS G'!AB$8:AB$364,'IS G'!$A$8:$A$364,'SCH C-2.2 F'!$B39)*1000</f>
        <v>250000</v>
      </c>
      <c r="L39" s="1">
        <f>SUMIFS('IS G'!AC$8:AC$364,'IS G'!$A$8:$A$364,'SCH C-2.2 F'!$B39)*1000</f>
        <v>177000</v>
      </c>
      <c r="M39" s="1">
        <f>SUMIFS('IS G'!AD$8:AD$364,'IS G'!$A$8:$A$364,'SCH C-2.2 F'!$B39)*1000</f>
        <v>127000</v>
      </c>
      <c r="N39" s="1">
        <f>SUMIFS('IS G'!AE$8:AE$364,'IS G'!$A$8:$A$364,'SCH C-2.2 F'!$B39)*1000</f>
        <v>108000</v>
      </c>
      <c r="O39" s="1">
        <f>SUMIFS('IS G'!AF$8:AF$364,'IS G'!$A$8:$A$364,'SCH C-2.2 F'!$B39)*1000</f>
        <v>105000</v>
      </c>
      <c r="P39" s="168">
        <f t="shared" si="0"/>
        <v>2247000</v>
      </c>
    </row>
    <row r="40" spans="1:16" x14ac:dyDescent="0.2">
      <c r="A40" s="164">
        <f t="shared" si="1"/>
        <v>30</v>
      </c>
      <c r="B40" s="164" t="s">
        <v>960</v>
      </c>
      <c r="C40" s="188" t="s">
        <v>18</v>
      </c>
      <c r="D40" s="1">
        <f>SUMIFS('IS G'!U$8:U$364,'IS G'!$A$8:$A$364,'SCH C-2.2 F'!$B40)*1000</f>
        <v>0</v>
      </c>
      <c r="E40" s="1">
        <f>SUMIFS('IS G'!V$8:V$364,'IS G'!$A$8:$A$364,'SCH C-2.2 F'!$B40)*1000</f>
        <v>0</v>
      </c>
      <c r="F40" s="1">
        <f>SUMIFS('IS G'!W$8:W$364,'IS G'!$A$8:$A$364,'SCH C-2.2 F'!$B40)*1000</f>
        <v>0</v>
      </c>
      <c r="G40" s="1">
        <f>SUMIFS('IS G'!X$8:X$364,'IS G'!$A$8:$A$364,'SCH C-2.2 F'!$B40)*1000</f>
        <v>0</v>
      </c>
      <c r="H40" s="1">
        <f>SUMIFS('IS G'!Y$8:Y$364,'IS G'!$A$8:$A$364,'SCH C-2.2 F'!$B40)*1000</f>
        <v>0</v>
      </c>
      <c r="I40" s="1">
        <f>SUMIFS('IS G'!Z$8:Z$364,'IS G'!$A$8:$A$364,'SCH C-2.2 F'!$B40)*1000</f>
        <v>0</v>
      </c>
      <c r="J40" s="1">
        <f>SUMIFS('IS G'!AA$8:AA$364,'IS G'!$A$8:$A$364,'SCH C-2.2 F'!$B40)*1000</f>
        <v>0</v>
      </c>
      <c r="K40" s="1">
        <f>SUMIFS('IS G'!AB$8:AB$364,'IS G'!$A$8:$A$364,'SCH C-2.2 F'!$B40)*1000</f>
        <v>0</v>
      </c>
      <c r="L40" s="1">
        <f>SUMIFS('IS G'!AC$8:AC$364,'IS G'!$A$8:$A$364,'SCH C-2.2 F'!$B40)*1000</f>
        <v>0</v>
      </c>
      <c r="M40" s="1">
        <f>SUMIFS('IS G'!AD$8:AD$364,'IS G'!$A$8:$A$364,'SCH C-2.2 F'!$B40)*1000</f>
        <v>0</v>
      </c>
      <c r="N40" s="1">
        <f>SUMIFS('IS G'!AE$8:AE$364,'IS G'!$A$8:$A$364,'SCH C-2.2 F'!$B40)*1000</f>
        <v>0</v>
      </c>
      <c r="O40" s="1">
        <f>SUMIFS('IS G'!AF$8:AF$364,'IS G'!$A$8:$A$364,'SCH C-2.2 F'!$B40)*1000</f>
        <v>0</v>
      </c>
      <c r="P40" s="168">
        <f t="shared" si="0"/>
        <v>0</v>
      </c>
    </row>
    <row r="41" spans="1:16" x14ac:dyDescent="0.2">
      <c r="A41" s="164">
        <f t="shared" si="1"/>
        <v>31</v>
      </c>
      <c r="B41" s="164" t="s">
        <v>961</v>
      </c>
      <c r="C41" s="188" t="s">
        <v>978</v>
      </c>
      <c r="D41" s="1">
        <f>SUMIFS('IS G'!U$8:U$364,'IS G'!$A$8:$A$364,'SCH C-2.2 F'!$B41)*1000</f>
        <v>16916</v>
      </c>
      <c r="E41" s="1">
        <f>SUMIFS('IS G'!V$8:V$364,'IS G'!$A$8:$A$364,'SCH C-2.2 F'!$B41)*1000</f>
        <v>16917</v>
      </c>
      <c r="F41" s="1">
        <f>SUMIFS('IS G'!W$8:W$364,'IS G'!$A$8:$A$364,'SCH C-2.2 F'!$B41)*1000</f>
        <v>16918</v>
      </c>
      <c r="G41" s="1">
        <f>SUMIFS('IS G'!X$8:X$364,'IS G'!$A$8:$A$364,'SCH C-2.2 F'!$B41)*1000</f>
        <v>16917</v>
      </c>
      <c r="H41" s="1">
        <f>SUMIFS('IS G'!Y$8:Y$364,'IS G'!$A$8:$A$364,'SCH C-2.2 F'!$B41)*1000</f>
        <v>16917</v>
      </c>
      <c r="I41" s="1">
        <f>SUMIFS('IS G'!Z$8:Z$364,'IS G'!$A$8:$A$364,'SCH C-2.2 F'!$B41)*1000</f>
        <v>16913</v>
      </c>
      <c r="J41" s="1">
        <f>SUMIFS('IS G'!AA$8:AA$364,'IS G'!$A$8:$A$364,'SCH C-2.2 F'!$B41)*1000</f>
        <v>16917</v>
      </c>
      <c r="K41" s="1">
        <f>SUMIFS('IS G'!AB$8:AB$364,'IS G'!$A$8:$A$364,'SCH C-2.2 F'!$B41)*1000</f>
        <v>16917</v>
      </c>
      <c r="L41" s="1">
        <f>SUMIFS('IS G'!AC$8:AC$364,'IS G'!$A$8:$A$364,'SCH C-2.2 F'!$B41)*1000</f>
        <v>16917</v>
      </c>
      <c r="M41" s="1">
        <f>SUMIFS('IS G'!AD$8:AD$364,'IS G'!$A$8:$A$364,'SCH C-2.2 F'!$B41)*1000</f>
        <v>16917</v>
      </c>
      <c r="N41" s="1">
        <f>SUMIFS('IS G'!AE$8:AE$364,'IS G'!$A$8:$A$364,'SCH C-2.2 F'!$B41)*1000</f>
        <v>16917</v>
      </c>
      <c r="O41" s="1">
        <f>SUMIFS('IS G'!AF$8:AF$364,'IS G'!$A$8:$A$364,'SCH C-2.2 F'!$B41)*1000</f>
        <v>16917</v>
      </c>
      <c r="P41" s="168">
        <f t="shared" si="0"/>
        <v>203000</v>
      </c>
    </row>
    <row r="42" spans="1:16" x14ac:dyDescent="0.2">
      <c r="A42" s="164">
        <f t="shared" si="1"/>
        <v>32</v>
      </c>
      <c r="B42" s="164" t="s">
        <v>962</v>
      </c>
      <c r="C42" s="188" t="s">
        <v>912</v>
      </c>
      <c r="D42" s="1">
        <f>SUMIFS('IS G'!U$8:U$364,'IS G'!$A$8:$A$364,'SCH C-2.2 F'!$B42)*1000</f>
        <v>0</v>
      </c>
      <c r="E42" s="1">
        <f>SUMIFS('IS G'!V$8:V$364,'IS G'!$A$8:$A$364,'SCH C-2.2 F'!$B42)*1000</f>
        <v>0</v>
      </c>
      <c r="F42" s="1">
        <f>SUMIFS('IS G'!W$8:W$364,'IS G'!$A$8:$A$364,'SCH C-2.2 F'!$B42)*1000</f>
        <v>0</v>
      </c>
      <c r="G42" s="1">
        <f>SUMIFS('IS G'!X$8:X$364,'IS G'!$A$8:$A$364,'SCH C-2.2 F'!$B42)*1000</f>
        <v>0</v>
      </c>
      <c r="H42" s="1">
        <f>SUMIFS('IS G'!Y$8:Y$364,'IS G'!$A$8:$A$364,'SCH C-2.2 F'!$B42)*1000</f>
        <v>0</v>
      </c>
      <c r="I42" s="1">
        <f>SUMIFS('IS G'!Z$8:Z$364,'IS G'!$A$8:$A$364,'SCH C-2.2 F'!$B42)*1000</f>
        <v>0</v>
      </c>
      <c r="J42" s="1">
        <f>SUMIFS('IS G'!AA$8:AA$364,'IS G'!$A$8:$A$364,'SCH C-2.2 F'!$B42)*1000</f>
        <v>0</v>
      </c>
      <c r="K42" s="1">
        <f>SUMIFS('IS G'!AB$8:AB$364,'IS G'!$A$8:$A$364,'SCH C-2.2 F'!$B42)*1000</f>
        <v>0</v>
      </c>
      <c r="L42" s="1">
        <f>SUMIFS('IS G'!AC$8:AC$364,'IS G'!$A$8:$A$364,'SCH C-2.2 F'!$B42)*1000</f>
        <v>0</v>
      </c>
      <c r="M42" s="1">
        <f>SUMIFS('IS G'!AD$8:AD$364,'IS G'!$A$8:$A$364,'SCH C-2.2 F'!$B42)*1000</f>
        <v>0</v>
      </c>
      <c r="N42" s="1">
        <f>SUMIFS('IS G'!AE$8:AE$364,'IS G'!$A$8:$A$364,'SCH C-2.2 F'!$B42)*1000</f>
        <v>0</v>
      </c>
      <c r="O42" s="1">
        <f>SUMIFS('IS G'!AF$8:AF$364,'IS G'!$A$8:$A$364,'SCH C-2.2 F'!$B42)*1000</f>
        <v>0</v>
      </c>
      <c r="P42" s="168">
        <f t="shared" si="0"/>
        <v>0</v>
      </c>
    </row>
    <row r="43" spans="1:16" x14ac:dyDescent="0.2">
      <c r="A43" s="164">
        <f t="shared" si="1"/>
        <v>33</v>
      </c>
      <c r="B43" s="164" t="s">
        <v>963</v>
      </c>
      <c r="C43" s="154" t="s">
        <v>16</v>
      </c>
      <c r="D43" s="1">
        <f>SUMIFS('IS G'!U$8:U$364,'IS G'!$A$8:$A$364,'SCH C-2.2 F'!$B43)*1000</f>
        <v>35000</v>
      </c>
      <c r="E43" s="1">
        <f>SUMIFS('IS G'!V$8:V$364,'IS G'!$A$8:$A$364,'SCH C-2.2 F'!$B43)*1000</f>
        <v>32000</v>
      </c>
      <c r="F43" s="1">
        <f>SUMIFS('IS G'!W$8:W$364,'IS G'!$A$8:$A$364,'SCH C-2.2 F'!$B43)*1000</f>
        <v>33500</v>
      </c>
      <c r="G43" s="1">
        <f>SUMIFS('IS G'!X$8:X$364,'IS G'!$A$8:$A$364,'SCH C-2.2 F'!$B43)*1000</f>
        <v>40500</v>
      </c>
      <c r="H43" s="1">
        <f>SUMIFS('IS G'!Y$8:Y$364,'IS G'!$A$8:$A$364,'SCH C-2.2 F'!$B43)*1000</f>
        <v>41500</v>
      </c>
      <c r="I43" s="1">
        <f>SUMIFS('IS G'!Z$8:Z$364,'IS G'!$A$8:$A$364,'SCH C-2.2 F'!$B43)*1000</f>
        <v>40500</v>
      </c>
      <c r="J43" s="1">
        <f>SUMIFS('IS G'!AA$8:AA$364,'IS G'!$A$8:$A$364,'SCH C-2.2 F'!$B43)*1000</f>
        <v>42500</v>
      </c>
      <c r="K43" s="1">
        <f>SUMIFS('IS G'!AB$8:AB$364,'IS G'!$A$8:$A$364,'SCH C-2.2 F'!$B43)*1000</f>
        <v>42500</v>
      </c>
      <c r="L43" s="1">
        <f>SUMIFS('IS G'!AC$8:AC$364,'IS G'!$A$8:$A$364,'SCH C-2.2 F'!$B43)*1000</f>
        <v>41500</v>
      </c>
      <c r="M43" s="1">
        <f>SUMIFS('IS G'!AD$8:AD$364,'IS G'!$A$8:$A$364,'SCH C-2.2 F'!$B43)*1000</f>
        <v>35500</v>
      </c>
      <c r="N43" s="1">
        <f>SUMIFS('IS G'!AE$8:AE$364,'IS G'!$A$8:$A$364,'SCH C-2.2 F'!$B43)*1000</f>
        <v>35500</v>
      </c>
      <c r="O43" s="1">
        <f>SUMIFS('IS G'!AF$8:AF$364,'IS G'!$A$8:$A$364,'SCH C-2.2 F'!$B43)*1000</f>
        <v>31500</v>
      </c>
      <c r="P43" s="168">
        <f t="shared" si="0"/>
        <v>452000</v>
      </c>
    </row>
    <row r="44" spans="1:16" x14ac:dyDescent="0.2">
      <c r="A44" s="164">
        <f t="shared" si="1"/>
        <v>34</v>
      </c>
      <c r="B44" s="164" t="s">
        <v>964</v>
      </c>
      <c r="C44" s="188" t="s">
        <v>982</v>
      </c>
      <c r="D44" s="1">
        <f>SUMIFS('IS G'!U$8:U$364,'IS G'!$A$8:$A$364,'SCH C-2.2 F'!$B44)*1000</f>
        <v>52500</v>
      </c>
      <c r="E44" s="1">
        <f>SUMIFS('IS G'!V$8:V$364,'IS G'!$A$8:$A$364,'SCH C-2.2 F'!$B44)*1000</f>
        <v>51500</v>
      </c>
      <c r="F44" s="1">
        <f>SUMIFS('IS G'!W$8:W$364,'IS G'!$A$8:$A$364,'SCH C-2.2 F'!$B44)*1000</f>
        <v>44500</v>
      </c>
      <c r="G44" s="1">
        <f>SUMIFS('IS G'!X$8:X$364,'IS G'!$A$8:$A$364,'SCH C-2.2 F'!$B44)*1000</f>
        <v>53500</v>
      </c>
      <c r="H44" s="1">
        <f>SUMIFS('IS G'!Y$8:Y$364,'IS G'!$A$8:$A$364,'SCH C-2.2 F'!$B44)*1000</f>
        <v>46500</v>
      </c>
      <c r="I44" s="1">
        <f>SUMIFS('IS G'!Z$8:Z$364,'IS G'!$A$8:$A$364,'SCH C-2.2 F'!$B44)*1000</f>
        <v>49500</v>
      </c>
      <c r="J44" s="1">
        <f>SUMIFS('IS G'!AA$8:AA$364,'IS G'!$A$8:$A$364,'SCH C-2.2 F'!$B44)*1000</f>
        <v>50500</v>
      </c>
      <c r="K44" s="1">
        <f>SUMIFS('IS G'!AB$8:AB$364,'IS G'!$A$8:$A$364,'SCH C-2.2 F'!$B44)*1000</f>
        <v>50500</v>
      </c>
      <c r="L44" s="1">
        <f>SUMIFS('IS G'!AC$8:AC$364,'IS G'!$A$8:$A$364,'SCH C-2.2 F'!$B44)*1000</f>
        <v>53500</v>
      </c>
      <c r="M44" s="1">
        <f>SUMIFS('IS G'!AD$8:AD$364,'IS G'!$A$8:$A$364,'SCH C-2.2 F'!$B44)*1000</f>
        <v>173500</v>
      </c>
      <c r="N44" s="1">
        <f>SUMIFS('IS G'!AE$8:AE$364,'IS G'!$A$8:$A$364,'SCH C-2.2 F'!$B44)*1000</f>
        <v>104000</v>
      </c>
      <c r="O44" s="1">
        <f>SUMIFS('IS G'!AF$8:AF$364,'IS G'!$A$8:$A$364,'SCH C-2.2 F'!$B44)*1000</f>
        <v>91500</v>
      </c>
      <c r="P44" s="168">
        <f t="shared" si="0"/>
        <v>821500</v>
      </c>
    </row>
    <row r="45" spans="1:16" x14ac:dyDescent="0.2">
      <c r="A45" s="164">
        <f t="shared" si="1"/>
        <v>35</v>
      </c>
      <c r="B45" s="164" t="s">
        <v>965</v>
      </c>
      <c r="C45" s="188" t="s">
        <v>980</v>
      </c>
      <c r="D45" s="1">
        <f>SUMIFS('IS G'!U$8:U$364,'IS G'!$A$8:$A$364,'SCH C-2.2 F'!$B45)*1000</f>
        <v>13500</v>
      </c>
      <c r="E45" s="1">
        <f>SUMIFS('IS G'!V$8:V$364,'IS G'!$A$8:$A$364,'SCH C-2.2 F'!$B45)*1000</f>
        <v>13500</v>
      </c>
      <c r="F45" s="1">
        <f>SUMIFS('IS G'!W$8:W$364,'IS G'!$A$8:$A$364,'SCH C-2.2 F'!$B45)*1000</f>
        <v>15500</v>
      </c>
      <c r="G45" s="1">
        <f>SUMIFS('IS G'!X$8:X$364,'IS G'!$A$8:$A$364,'SCH C-2.2 F'!$B45)*1000</f>
        <v>16500</v>
      </c>
      <c r="H45" s="1">
        <f>SUMIFS('IS G'!Y$8:Y$364,'IS G'!$A$8:$A$364,'SCH C-2.2 F'!$B45)*1000</f>
        <v>15500</v>
      </c>
      <c r="I45" s="1">
        <f>SUMIFS('IS G'!Z$8:Z$364,'IS G'!$A$8:$A$364,'SCH C-2.2 F'!$B45)*1000</f>
        <v>15500</v>
      </c>
      <c r="J45" s="1">
        <f>SUMIFS('IS G'!AA$8:AA$364,'IS G'!$A$8:$A$364,'SCH C-2.2 F'!$B45)*1000</f>
        <v>13500</v>
      </c>
      <c r="K45" s="1">
        <f>SUMIFS('IS G'!AB$8:AB$364,'IS G'!$A$8:$A$364,'SCH C-2.2 F'!$B45)*1000</f>
        <v>14500</v>
      </c>
      <c r="L45" s="1">
        <f>SUMIFS('IS G'!AC$8:AC$364,'IS G'!$A$8:$A$364,'SCH C-2.2 F'!$B45)*1000</f>
        <v>15500</v>
      </c>
      <c r="M45" s="1">
        <f>SUMIFS('IS G'!AD$8:AD$364,'IS G'!$A$8:$A$364,'SCH C-2.2 F'!$B45)*1000</f>
        <v>10500</v>
      </c>
      <c r="N45" s="1">
        <f>SUMIFS('IS G'!AE$8:AE$364,'IS G'!$A$8:$A$364,'SCH C-2.2 F'!$B45)*1000</f>
        <v>11500</v>
      </c>
      <c r="O45" s="1">
        <f>SUMIFS('IS G'!AF$8:AF$364,'IS G'!$A$8:$A$364,'SCH C-2.2 F'!$B45)*1000</f>
        <v>11500</v>
      </c>
      <c r="P45" s="168">
        <f t="shared" si="0"/>
        <v>167000</v>
      </c>
    </row>
    <row r="46" spans="1:16" x14ac:dyDescent="0.2">
      <c r="A46" s="164">
        <f t="shared" si="1"/>
        <v>36</v>
      </c>
      <c r="B46" s="164" t="s">
        <v>966</v>
      </c>
      <c r="C46" s="188" t="s">
        <v>981</v>
      </c>
      <c r="D46" s="1">
        <f>SUMIFS('IS G'!U$8:U$364,'IS G'!$A$8:$A$364,'SCH C-2.2 F'!$B46)*1000</f>
        <v>110784</v>
      </c>
      <c r="E46" s="1">
        <f>SUMIFS('IS G'!V$8:V$364,'IS G'!$A$8:$A$364,'SCH C-2.2 F'!$B46)*1000</f>
        <v>86784</v>
      </c>
      <c r="F46" s="1">
        <f>SUMIFS('IS G'!W$8:W$364,'IS G'!$A$8:$A$364,'SCH C-2.2 F'!$B46)*1000</f>
        <v>87784</v>
      </c>
      <c r="G46" s="1">
        <f>SUMIFS('IS G'!X$8:X$364,'IS G'!$A$8:$A$364,'SCH C-2.2 F'!$B46)*1000</f>
        <v>127784</v>
      </c>
      <c r="H46" s="1">
        <f>SUMIFS('IS G'!Y$8:Y$364,'IS G'!$A$8:$A$364,'SCH C-2.2 F'!$B46)*1000</f>
        <v>113665</v>
      </c>
      <c r="I46" s="1">
        <f>SUMIFS('IS G'!Z$8:Z$364,'IS G'!$A$8:$A$364,'SCH C-2.2 F'!$B46)*1000</f>
        <v>117535</v>
      </c>
      <c r="J46" s="1">
        <f>SUMIFS('IS G'!AA$8:AA$364,'IS G'!$A$8:$A$364,'SCH C-2.2 F'!$B46)*1000</f>
        <v>104620</v>
      </c>
      <c r="K46" s="1">
        <f>SUMIFS('IS G'!AB$8:AB$364,'IS G'!$A$8:$A$364,'SCH C-2.2 F'!$B46)*1000</f>
        <v>87274</v>
      </c>
      <c r="L46" s="1">
        <f>SUMIFS('IS G'!AC$8:AC$364,'IS G'!$A$8:$A$364,'SCH C-2.2 F'!$B46)*1000</f>
        <v>82654</v>
      </c>
      <c r="M46" s="1">
        <f>SUMIFS('IS G'!AD$8:AD$364,'IS G'!$A$8:$A$364,'SCH C-2.2 F'!$B46)*1000</f>
        <v>72654</v>
      </c>
      <c r="N46" s="1">
        <f>SUMIFS('IS G'!AE$8:AE$364,'IS G'!$A$8:$A$364,'SCH C-2.2 F'!$B46)*1000</f>
        <v>71654</v>
      </c>
      <c r="O46" s="1">
        <f>SUMIFS('IS G'!AF$8:AF$364,'IS G'!$A$8:$A$364,'SCH C-2.2 F'!$B46)*1000</f>
        <v>84783</v>
      </c>
      <c r="P46" s="168">
        <f t="shared" si="0"/>
        <v>1147975</v>
      </c>
    </row>
    <row r="47" spans="1:16" x14ac:dyDescent="0.2">
      <c r="A47" s="164">
        <f t="shared" si="1"/>
        <v>37</v>
      </c>
      <c r="B47" s="164" t="s">
        <v>967</v>
      </c>
      <c r="C47" s="188" t="s">
        <v>983</v>
      </c>
      <c r="D47" s="1">
        <f>SUMIFS('IS G'!U$8:U$364,'IS G'!$A$8:$A$364,'SCH C-2.2 F'!$B47)*1000</f>
        <v>4247</v>
      </c>
      <c r="E47" s="1">
        <f>SUMIFS('IS G'!V$8:V$364,'IS G'!$A$8:$A$364,'SCH C-2.2 F'!$B47)*1000</f>
        <v>6247</v>
      </c>
      <c r="F47" s="1">
        <f>SUMIFS('IS G'!W$8:W$364,'IS G'!$A$8:$A$364,'SCH C-2.2 F'!$B47)*1000</f>
        <v>5247</v>
      </c>
      <c r="G47" s="1">
        <f>SUMIFS('IS G'!X$8:X$364,'IS G'!$A$8:$A$364,'SCH C-2.2 F'!$B47)*1000</f>
        <v>6247</v>
      </c>
      <c r="H47" s="1">
        <f>SUMIFS('IS G'!Y$8:Y$364,'IS G'!$A$8:$A$364,'SCH C-2.2 F'!$B47)*1000</f>
        <v>5487</v>
      </c>
      <c r="I47" s="1">
        <f>SUMIFS('IS G'!Z$8:Z$364,'IS G'!$A$8:$A$364,'SCH C-2.2 F'!$B47)*1000</f>
        <v>7487</v>
      </c>
      <c r="J47" s="1">
        <f>SUMIFS('IS G'!AA$8:AA$364,'IS G'!$A$8:$A$364,'SCH C-2.2 F'!$B47)*1000</f>
        <v>6771</v>
      </c>
      <c r="K47" s="1">
        <f>SUMIFS('IS G'!AB$8:AB$364,'IS G'!$A$8:$A$364,'SCH C-2.2 F'!$B47)*1000</f>
        <v>8346</v>
      </c>
      <c r="L47" s="1">
        <f>SUMIFS('IS G'!AC$8:AC$364,'IS G'!$A$8:$A$364,'SCH C-2.2 F'!$B47)*1000</f>
        <v>2850</v>
      </c>
      <c r="M47" s="1">
        <f>SUMIFS('IS G'!AD$8:AD$364,'IS G'!$A$8:$A$364,'SCH C-2.2 F'!$B47)*1000</f>
        <v>4850</v>
      </c>
      <c r="N47" s="1">
        <f>SUMIFS('IS G'!AE$8:AE$364,'IS G'!$A$8:$A$364,'SCH C-2.2 F'!$B47)*1000</f>
        <v>3850</v>
      </c>
      <c r="O47" s="1">
        <f>SUMIFS('IS G'!AF$8:AF$364,'IS G'!$A$8:$A$364,'SCH C-2.2 F'!$B47)*1000</f>
        <v>4850</v>
      </c>
      <c r="P47" s="168">
        <f t="shared" si="0"/>
        <v>66479</v>
      </c>
    </row>
    <row r="48" spans="1:16" x14ac:dyDescent="0.2">
      <c r="A48" s="164">
        <f t="shared" si="1"/>
        <v>38</v>
      </c>
      <c r="B48" s="164" t="s">
        <v>968</v>
      </c>
      <c r="C48" s="188" t="s">
        <v>984</v>
      </c>
      <c r="D48" s="1">
        <f>SUMIFS('IS G'!U$8:U$364,'IS G'!$A$8:$A$364,'SCH C-2.2 F'!$B48)*1000</f>
        <v>120500</v>
      </c>
      <c r="E48" s="1">
        <f>SUMIFS('IS G'!V$8:V$364,'IS G'!$A$8:$A$364,'SCH C-2.2 F'!$B48)*1000</f>
        <v>66500</v>
      </c>
      <c r="F48" s="1">
        <f>SUMIFS('IS G'!W$8:W$364,'IS G'!$A$8:$A$364,'SCH C-2.2 F'!$B48)*1000</f>
        <v>62500</v>
      </c>
      <c r="G48" s="1">
        <f>SUMIFS('IS G'!X$8:X$364,'IS G'!$A$8:$A$364,'SCH C-2.2 F'!$B48)*1000</f>
        <v>85500</v>
      </c>
      <c r="H48" s="1">
        <f>SUMIFS('IS G'!Y$8:Y$364,'IS G'!$A$8:$A$364,'SCH C-2.2 F'!$B48)*1000</f>
        <v>74500</v>
      </c>
      <c r="I48" s="1">
        <f>SUMIFS('IS G'!Z$8:Z$364,'IS G'!$A$8:$A$364,'SCH C-2.2 F'!$B48)*1000</f>
        <v>75500</v>
      </c>
      <c r="J48" s="1">
        <f>SUMIFS('IS G'!AA$8:AA$364,'IS G'!$A$8:$A$364,'SCH C-2.2 F'!$B48)*1000</f>
        <v>71500</v>
      </c>
      <c r="K48" s="1">
        <f>SUMIFS('IS G'!AB$8:AB$364,'IS G'!$A$8:$A$364,'SCH C-2.2 F'!$B48)*1000</f>
        <v>76500</v>
      </c>
      <c r="L48" s="1">
        <f>SUMIFS('IS G'!AC$8:AC$364,'IS G'!$A$8:$A$364,'SCH C-2.2 F'!$B48)*1000</f>
        <v>75500</v>
      </c>
      <c r="M48" s="1">
        <f>SUMIFS('IS G'!AD$8:AD$364,'IS G'!$A$8:$A$364,'SCH C-2.2 F'!$B48)*1000</f>
        <v>71500</v>
      </c>
      <c r="N48" s="1">
        <f>SUMIFS('IS G'!AE$8:AE$364,'IS G'!$A$8:$A$364,'SCH C-2.2 F'!$B48)*1000</f>
        <v>76500</v>
      </c>
      <c r="O48" s="1">
        <f>SUMIFS('IS G'!AF$8:AF$364,'IS G'!$A$8:$A$364,'SCH C-2.2 F'!$B48)*1000</f>
        <v>74500</v>
      </c>
      <c r="P48" s="168">
        <f t="shared" si="0"/>
        <v>931000</v>
      </c>
    </row>
    <row r="49" spans="1:16" x14ac:dyDescent="0.2">
      <c r="A49" s="164">
        <f t="shared" si="1"/>
        <v>39</v>
      </c>
      <c r="B49" s="164" t="s">
        <v>969</v>
      </c>
      <c r="C49" s="188" t="s">
        <v>985</v>
      </c>
      <c r="D49" s="1">
        <f>SUMIFS('IS G'!U$8:U$364,'IS G'!$A$8:$A$364,'SCH C-2.2 F'!$B49)*1000</f>
        <v>18150</v>
      </c>
      <c r="E49" s="1">
        <f>SUMIFS('IS G'!V$8:V$364,'IS G'!$A$8:$A$364,'SCH C-2.2 F'!$B49)*1000</f>
        <v>16149.999999999998</v>
      </c>
      <c r="F49" s="1">
        <f>SUMIFS('IS G'!W$8:W$364,'IS G'!$A$8:$A$364,'SCH C-2.2 F'!$B49)*1000</f>
        <v>15150</v>
      </c>
      <c r="G49" s="1">
        <f>SUMIFS('IS G'!X$8:X$364,'IS G'!$A$8:$A$364,'SCH C-2.2 F'!$B49)*1000</f>
        <v>13557</v>
      </c>
      <c r="H49" s="1">
        <f>SUMIFS('IS G'!Y$8:Y$364,'IS G'!$A$8:$A$364,'SCH C-2.2 F'!$B49)*1000</f>
        <v>14389</v>
      </c>
      <c r="I49" s="1">
        <f>SUMIFS('IS G'!Z$8:Z$364,'IS G'!$A$8:$A$364,'SCH C-2.2 F'!$B49)*1000</f>
        <v>17389</v>
      </c>
      <c r="J49" s="1">
        <f>SUMIFS('IS G'!AA$8:AA$364,'IS G'!$A$8:$A$364,'SCH C-2.2 F'!$B49)*1000</f>
        <v>10373</v>
      </c>
      <c r="K49" s="1">
        <f>SUMIFS('IS G'!AB$8:AB$364,'IS G'!$A$8:$A$364,'SCH C-2.2 F'!$B49)*1000</f>
        <v>11373</v>
      </c>
      <c r="L49" s="1">
        <f>SUMIFS('IS G'!AC$8:AC$364,'IS G'!$A$8:$A$364,'SCH C-2.2 F'!$B49)*1000</f>
        <v>15471</v>
      </c>
      <c r="M49" s="1">
        <f>SUMIFS('IS G'!AD$8:AD$364,'IS G'!$A$8:$A$364,'SCH C-2.2 F'!$B49)*1000</f>
        <v>10948</v>
      </c>
      <c r="N49" s="1">
        <f>SUMIFS('IS G'!AE$8:AE$364,'IS G'!$A$8:$A$364,'SCH C-2.2 F'!$B49)*1000</f>
        <v>13948</v>
      </c>
      <c r="O49" s="1">
        <f>SUMIFS('IS G'!AF$8:AF$364,'IS G'!$A$8:$A$364,'SCH C-2.2 F'!$B49)*1000</f>
        <v>12373</v>
      </c>
      <c r="P49" s="168">
        <f t="shared" si="0"/>
        <v>169271</v>
      </c>
    </row>
    <row r="50" spans="1:16" x14ac:dyDescent="0.2">
      <c r="A50" s="164">
        <f t="shared" si="1"/>
        <v>40</v>
      </c>
      <c r="B50" s="164" t="s">
        <v>970</v>
      </c>
      <c r="C50" s="154" t="s">
        <v>979</v>
      </c>
      <c r="D50" s="1">
        <f>SUMIFS('IS G'!U$8:U$364,'IS G'!$A$8:$A$364,'SCH C-2.2 F'!$B50)*1000</f>
        <v>44357</v>
      </c>
      <c r="E50" s="1">
        <f>SUMIFS('IS G'!V$8:V$364,'IS G'!$A$8:$A$364,'SCH C-2.2 F'!$B50)*1000</f>
        <v>43628</v>
      </c>
      <c r="F50" s="1">
        <f>SUMIFS('IS G'!W$8:W$364,'IS G'!$A$8:$A$364,'SCH C-2.2 F'!$B50)*1000</f>
        <v>44567</v>
      </c>
      <c r="G50" s="1">
        <f>SUMIFS('IS G'!X$8:X$364,'IS G'!$A$8:$A$364,'SCH C-2.2 F'!$B50)*1000</f>
        <v>45037</v>
      </c>
      <c r="H50" s="1">
        <f>SUMIFS('IS G'!Y$8:Y$364,'IS G'!$A$8:$A$364,'SCH C-2.2 F'!$B50)*1000</f>
        <v>41099</v>
      </c>
      <c r="I50" s="1">
        <f>SUMIFS('IS G'!Z$8:Z$364,'IS G'!$A$8:$A$364,'SCH C-2.2 F'!$B50)*1000</f>
        <v>39936</v>
      </c>
      <c r="J50" s="1">
        <f>SUMIFS('IS G'!AA$8:AA$364,'IS G'!$A$8:$A$364,'SCH C-2.2 F'!$B50)*1000</f>
        <v>44401</v>
      </c>
      <c r="K50" s="1">
        <f>SUMIFS('IS G'!AB$8:AB$364,'IS G'!$A$8:$A$364,'SCH C-2.2 F'!$B50)*1000</f>
        <v>44437</v>
      </c>
      <c r="L50" s="1">
        <f>SUMIFS('IS G'!AC$8:AC$364,'IS G'!$A$8:$A$364,'SCH C-2.2 F'!$B50)*1000</f>
        <v>48247</v>
      </c>
      <c r="M50" s="1">
        <f>SUMIFS('IS G'!AD$8:AD$364,'IS G'!$A$8:$A$364,'SCH C-2.2 F'!$B50)*1000</f>
        <v>42438</v>
      </c>
      <c r="N50" s="1">
        <f>SUMIFS('IS G'!AE$8:AE$364,'IS G'!$A$8:$A$364,'SCH C-2.2 F'!$B50)*1000</f>
        <v>45270</v>
      </c>
      <c r="O50" s="1">
        <f>SUMIFS('IS G'!AF$8:AF$364,'IS G'!$A$8:$A$364,'SCH C-2.2 F'!$B50)*1000</f>
        <v>44676</v>
      </c>
      <c r="P50" s="168">
        <f t="shared" si="0"/>
        <v>528093</v>
      </c>
    </row>
    <row r="51" spans="1:16" x14ac:dyDescent="0.2">
      <c r="A51" s="164">
        <f t="shared" si="1"/>
        <v>41</v>
      </c>
      <c r="B51" s="164" t="s">
        <v>971</v>
      </c>
      <c r="C51" s="188" t="s">
        <v>17</v>
      </c>
      <c r="D51" s="1">
        <f>SUMIFS('IS G'!U$8:U$364,'IS G'!$A$8:$A$364,'SCH C-2.2 F'!$B51)*1000</f>
        <v>60595</v>
      </c>
      <c r="E51" s="1">
        <f>SUMIFS('IS G'!V$8:V$364,'IS G'!$A$8:$A$364,'SCH C-2.2 F'!$B51)*1000</f>
        <v>54804</v>
      </c>
      <c r="F51" s="1">
        <f>SUMIFS('IS G'!W$8:W$364,'IS G'!$A$8:$A$364,'SCH C-2.2 F'!$B51)*1000</f>
        <v>49804</v>
      </c>
      <c r="G51" s="1">
        <f>SUMIFS('IS G'!X$8:X$364,'IS G'!$A$8:$A$364,'SCH C-2.2 F'!$B51)*1000</f>
        <v>47331</v>
      </c>
      <c r="H51" s="1">
        <f>SUMIFS('IS G'!Y$8:Y$364,'IS G'!$A$8:$A$364,'SCH C-2.2 F'!$B51)*1000</f>
        <v>37749</v>
      </c>
      <c r="I51" s="1">
        <f>SUMIFS('IS G'!Z$8:Z$364,'IS G'!$A$8:$A$364,'SCH C-2.2 F'!$B51)*1000</f>
        <v>29012</v>
      </c>
      <c r="J51" s="1">
        <f>SUMIFS('IS G'!AA$8:AA$364,'IS G'!$A$8:$A$364,'SCH C-2.2 F'!$B51)*1000</f>
        <v>28540</v>
      </c>
      <c r="K51" s="1">
        <f>SUMIFS('IS G'!AB$8:AB$364,'IS G'!$A$8:$A$364,'SCH C-2.2 F'!$B51)*1000</f>
        <v>29276</v>
      </c>
      <c r="L51" s="1">
        <f>SUMIFS('IS G'!AC$8:AC$364,'IS G'!$A$8:$A$364,'SCH C-2.2 F'!$B51)*1000</f>
        <v>35595</v>
      </c>
      <c r="M51" s="1">
        <f>SUMIFS('IS G'!AD$8:AD$364,'IS G'!$A$8:$A$364,'SCH C-2.2 F'!$B51)*1000</f>
        <v>40276</v>
      </c>
      <c r="N51" s="1">
        <f>SUMIFS('IS G'!AE$8:AE$364,'IS G'!$A$8:$A$364,'SCH C-2.2 F'!$B51)*1000</f>
        <v>48859</v>
      </c>
      <c r="O51" s="1">
        <f>SUMIFS('IS G'!AF$8:AF$364,'IS G'!$A$8:$A$364,'SCH C-2.2 F'!$B51)*1000</f>
        <v>46859</v>
      </c>
      <c r="P51" s="168">
        <f t="shared" si="0"/>
        <v>508700</v>
      </c>
    </row>
    <row r="52" spans="1:16" x14ac:dyDescent="0.2">
      <c r="A52" s="164">
        <f t="shared" si="1"/>
        <v>42</v>
      </c>
      <c r="B52" s="164">
        <v>852</v>
      </c>
      <c r="C52" s="188" t="s">
        <v>986</v>
      </c>
      <c r="D52" s="1">
        <f>SUMIFS('IS G'!U$8:U$364,'IS G'!$A$8:$A$364,'SCH C-2.2 F'!$B52)*1000</f>
        <v>0</v>
      </c>
      <c r="E52" s="1">
        <f>SUMIFS('IS G'!V$8:V$364,'IS G'!$A$8:$A$364,'SCH C-2.2 F'!$B52)*1000</f>
        <v>0</v>
      </c>
      <c r="F52" s="1">
        <f>SUMIFS('IS G'!W$8:W$364,'IS G'!$A$8:$A$364,'SCH C-2.2 F'!$B52)*1000</f>
        <v>0</v>
      </c>
      <c r="G52" s="1">
        <f>SUMIFS('IS G'!X$8:X$364,'IS G'!$A$8:$A$364,'SCH C-2.2 F'!$B52)*1000</f>
        <v>0</v>
      </c>
      <c r="H52" s="1">
        <f>SUMIFS('IS G'!Y$8:Y$364,'IS G'!$A$8:$A$364,'SCH C-2.2 F'!$B52)*1000</f>
        <v>0</v>
      </c>
      <c r="I52" s="1">
        <f>SUMIFS('IS G'!Z$8:Z$364,'IS G'!$A$8:$A$364,'SCH C-2.2 F'!$B52)*1000</f>
        <v>0</v>
      </c>
      <c r="J52" s="1">
        <f>SUMIFS('IS G'!AA$8:AA$364,'IS G'!$A$8:$A$364,'SCH C-2.2 F'!$B52)*1000</f>
        <v>0</v>
      </c>
      <c r="K52" s="1">
        <f>SUMIFS('IS G'!AB$8:AB$364,'IS G'!$A$8:$A$364,'SCH C-2.2 F'!$B52)*1000</f>
        <v>0</v>
      </c>
      <c r="L52" s="1">
        <f>SUMIFS('IS G'!AC$8:AC$364,'IS G'!$A$8:$A$364,'SCH C-2.2 F'!$B52)*1000</f>
        <v>0</v>
      </c>
      <c r="M52" s="1">
        <f>SUMIFS('IS G'!AD$8:AD$364,'IS G'!$A$8:$A$364,'SCH C-2.2 F'!$B52)*1000</f>
        <v>0</v>
      </c>
      <c r="N52" s="1">
        <f>SUMIFS('IS G'!AE$8:AE$364,'IS G'!$A$8:$A$364,'SCH C-2.2 F'!$B52)*1000</f>
        <v>0</v>
      </c>
      <c r="O52" s="1">
        <f>SUMIFS('IS G'!AF$8:AF$364,'IS G'!$A$8:$A$364,'SCH C-2.2 F'!$B52)*1000</f>
        <v>0</v>
      </c>
      <c r="P52" s="168">
        <f t="shared" si="0"/>
        <v>0</v>
      </c>
    </row>
    <row r="53" spans="1:16" x14ac:dyDescent="0.2">
      <c r="A53" s="164">
        <f t="shared" si="1"/>
        <v>43</v>
      </c>
      <c r="B53" s="164" t="s">
        <v>972</v>
      </c>
      <c r="C53" s="188" t="s">
        <v>987</v>
      </c>
      <c r="D53" s="1">
        <f>SUMIFS('IS G'!U$8:U$364,'IS G'!$A$8:$A$364,'SCH C-2.2 F'!$B53)*1000</f>
        <v>38500</v>
      </c>
      <c r="E53" s="1">
        <f>SUMIFS('IS G'!V$8:V$364,'IS G'!$A$8:$A$364,'SCH C-2.2 F'!$B53)*1000</f>
        <v>37500</v>
      </c>
      <c r="F53" s="1">
        <f>SUMIFS('IS G'!W$8:W$364,'IS G'!$A$8:$A$364,'SCH C-2.2 F'!$B53)*1000</f>
        <v>35500</v>
      </c>
      <c r="G53" s="1">
        <f>SUMIFS('IS G'!X$8:X$364,'IS G'!$A$8:$A$364,'SCH C-2.2 F'!$B53)*1000</f>
        <v>39500</v>
      </c>
      <c r="H53" s="1">
        <f>SUMIFS('IS G'!Y$8:Y$364,'IS G'!$A$8:$A$364,'SCH C-2.2 F'!$B53)*1000</f>
        <v>41500</v>
      </c>
      <c r="I53" s="1">
        <f>SUMIFS('IS G'!Z$8:Z$364,'IS G'!$A$8:$A$364,'SCH C-2.2 F'!$B53)*1000</f>
        <v>55500</v>
      </c>
      <c r="J53" s="1">
        <f>SUMIFS('IS G'!AA$8:AA$364,'IS G'!$A$8:$A$364,'SCH C-2.2 F'!$B53)*1000</f>
        <v>44000</v>
      </c>
      <c r="K53" s="1">
        <f>SUMIFS('IS G'!AB$8:AB$364,'IS G'!$A$8:$A$364,'SCH C-2.2 F'!$B53)*1000</f>
        <v>46000</v>
      </c>
      <c r="L53" s="1">
        <f>SUMIFS('IS G'!AC$8:AC$364,'IS G'!$A$8:$A$364,'SCH C-2.2 F'!$B53)*1000</f>
        <v>41000</v>
      </c>
      <c r="M53" s="1">
        <f>SUMIFS('IS G'!AD$8:AD$364,'IS G'!$A$8:$A$364,'SCH C-2.2 F'!$B53)*1000</f>
        <v>36000</v>
      </c>
      <c r="N53" s="1">
        <f>SUMIFS('IS G'!AE$8:AE$364,'IS G'!$A$8:$A$364,'SCH C-2.2 F'!$B53)*1000</f>
        <v>36000</v>
      </c>
      <c r="O53" s="1">
        <f>SUMIFS('IS G'!AF$8:AF$364,'IS G'!$A$8:$A$364,'SCH C-2.2 F'!$B53)*1000</f>
        <v>38000</v>
      </c>
      <c r="P53" s="168">
        <f t="shared" si="0"/>
        <v>489000</v>
      </c>
    </row>
    <row r="54" spans="1:16" x14ac:dyDescent="0.2">
      <c r="A54" s="164">
        <f t="shared" si="1"/>
        <v>44</v>
      </c>
      <c r="B54" s="164">
        <v>859</v>
      </c>
      <c r="C54" s="188" t="s">
        <v>18</v>
      </c>
      <c r="D54" s="1">
        <f>SUMIFS('IS G'!U$8:U$364,'IS G'!$A$8:$A$364,'SCH C-2.2 F'!$B54)*1000</f>
        <v>0</v>
      </c>
      <c r="E54" s="1">
        <f>SUMIFS('IS G'!V$8:V$364,'IS G'!$A$8:$A$364,'SCH C-2.2 F'!$B54)*1000</f>
        <v>0</v>
      </c>
      <c r="F54" s="1">
        <f>SUMIFS('IS G'!W$8:W$364,'IS G'!$A$8:$A$364,'SCH C-2.2 F'!$B54)*1000</f>
        <v>0</v>
      </c>
      <c r="G54" s="1">
        <f>SUMIFS('IS G'!X$8:X$364,'IS G'!$A$8:$A$364,'SCH C-2.2 F'!$B54)*1000</f>
        <v>0</v>
      </c>
      <c r="H54" s="1">
        <f>SUMIFS('IS G'!Y$8:Y$364,'IS G'!$A$8:$A$364,'SCH C-2.2 F'!$B54)*1000</f>
        <v>0</v>
      </c>
      <c r="I54" s="1">
        <f>SUMIFS('IS G'!Z$8:Z$364,'IS G'!$A$8:$A$364,'SCH C-2.2 F'!$B54)*1000</f>
        <v>0</v>
      </c>
      <c r="J54" s="1">
        <f>SUMIFS('IS G'!AA$8:AA$364,'IS G'!$A$8:$A$364,'SCH C-2.2 F'!$B54)*1000</f>
        <v>0</v>
      </c>
      <c r="K54" s="1">
        <f>SUMIFS('IS G'!AB$8:AB$364,'IS G'!$A$8:$A$364,'SCH C-2.2 F'!$B54)*1000</f>
        <v>0</v>
      </c>
      <c r="L54" s="1">
        <f>SUMIFS('IS G'!AC$8:AC$364,'IS G'!$A$8:$A$364,'SCH C-2.2 F'!$B54)*1000</f>
        <v>0</v>
      </c>
      <c r="M54" s="1">
        <f>SUMIFS('IS G'!AD$8:AD$364,'IS G'!$A$8:$A$364,'SCH C-2.2 F'!$B54)*1000</f>
        <v>0</v>
      </c>
      <c r="N54" s="1">
        <f>SUMIFS('IS G'!AE$8:AE$364,'IS G'!$A$8:$A$364,'SCH C-2.2 F'!$B54)*1000</f>
        <v>0</v>
      </c>
      <c r="O54" s="1">
        <f>SUMIFS('IS G'!AF$8:AF$364,'IS G'!$A$8:$A$364,'SCH C-2.2 F'!$B54)*1000</f>
        <v>0</v>
      </c>
      <c r="P54" s="168">
        <f t="shared" si="0"/>
        <v>0</v>
      </c>
    </row>
    <row r="55" spans="1:16" x14ac:dyDescent="0.2">
      <c r="A55" s="164">
        <f t="shared" si="1"/>
        <v>45</v>
      </c>
      <c r="B55" s="164" t="s">
        <v>973</v>
      </c>
      <c r="C55" s="188" t="s">
        <v>988</v>
      </c>
      <c r="D55" s="1">
        <f>SUMIFS('IS G'!U$8:U$364,'IS G'!$A$8:$A$364,'SCH C-2.2 F'!$B55)*1000</f>
        <v>0</v>
      </c>
      <c r="E55" s="1">
        <f>SUMIFS('IS G'!V$8:V$364,'IS G'!$A$8:$A$364,'SCH C-2.2 F'!$B55)*1000</f>
        <v>0</v>
      </c>
      <c r="F55" s="1">
        <f>SUMIFS('IS G'!W$8:W$364,'IS G'!$A$8:$A$364,'SCH C-2.2 F'!$B55)*1000</f>
        <v>0</v>
      </c>
      <c r="G55" s="1">
        <f>SUMIFS('IS G'!X$8:X$364,'IS G'!$A$8:$A$364,'SCH C-2.2 F'!$B55)*1000</f>
        <v>0</v>
      </c>
      <c r="H55" s="1">
        <f>SUMIFS('IS G'!Y$8:Y$364,'IS G'!$A$8:$A$364,'SCH C-2.2 F'!$B55)*1000</f>
        <v>0</v>
      </c>
      <c r="I55" s="1">
        <f>SUMIFS('IS G'!Z$8:Z$364,'IS G'!$A$8:$A$364,'SCH C-2.2 F'!$B55)*1000</f>
        <v>0</v>
      </c>
      <c r="J55" s="1">
        <f>SUMIFS('IS G'!AA$8:AA$364,'IS G'!$A$8:$A$364,'SCH C-2.2 F'!$B55)*1000</f>
        <v>0</v>
      </c>
      <c r="K55" s="1">
        <f>SUMIFS('IS G'!AB$8:AB$364,'IS G'!$A$8:$A$364,'SCH C-2.2 F'!$B55)*1000</f>
        <v>0</v>
      </c>
      <c r="L55" s="1">
        <f>SUMIFS('IS G'!AC$8:AC$364,'IS G'!$A$8:$A$364,'SCH C-2.2 F'!$B55)*1000</f>
        <v>0</v>
      </c>
      <c r="M55" s="1">
        <f>SUMIFS('IS G'!AD$8:AD$364,'IS G'!$A$8:$A$364,'SCH C-2.2 F'!$B55)*1000</f>
        <v>0</v>
      </c>
      <c r="N55" s="1">
        <f>SUMIFS('IS G'!AE$8:AE$364,'IS G'!$A$8:$A$364,'SCH C-2.2 F'!$B55)*1000</f>
        <v>0</v>
      </c>
      <c r="O55" s="1">
        <f>SUMIFS('IS G'!AF$8:AF$364,'IS G'!$A$8:$A$364,'SCH C-2.2 F'!$B55)*1000</f>
        <v>0</v>
      </c>
      <c r="P55" s="168">
        <f t="shared" si="0"/>
        <v>0</v>
      </c>
    </row>
    <row r="56" spans="1:16" x14ac:dyDescent="0.2">
      <c r="A56" s="164">
        <f t="shared" si="1"/>
        <v>46</v>
      </c>
      <c r="B56" s="164" t="s">
        <v>974</v>
      </c>
      <c r="C56" s="188" t="s">
        <v>989</v>
      </c>
      <c r="D56" s="1">
        <f>SUMIFS('IS G'!U$8:U$364,'IS G'!$A$8:$A$364,'SCH C-2.2 F'!$B56)*1000</f>
        <v>144750</v>
      </c>
      <c r="E56" s="1">
        <f>SUMIFS('IS G'!V$8:V$364,'IS G'!$A$8:$A$364,'SCH C-2.2 F'!$B56)*1000</f>
        <v>133750</v>
      </c>
      <c r="F56" s="1">
        <f>SUMIFS('IS G'!W$8:W$364,'IS G'!$A$8:$A$364,'SCH C-2.2 F'!$B56)*1000</f>
        <v>142000</v>
      </c>
      <c r="G56" s="1">
        <f>SUMIFS('IS G'!X$8:X$364,'IS G'!$A$8:$A$364,'SCH C-2.2 F'!$B56)*1000</f>
        <v>718000</v>
      </c>
      <c r="H56" s="1">
        <f>SUMIFS('IS G'!Y$8:Y$364,'IS G'!$A$8:$A$364,'SCH C-2.2 F'!$B56)*1000</f>
        <v>20000</v>
      </c>
      <c r="I56" s="1">
        <f>SUMIFS('IS G'!Z$8:Z$364,'IS G'!$A$8:$A$364,'SCH C-2.2 F'!$B56)*1000</f>
        <v>12000</v>
      </c>
      <c r="J56" s="1">
        <f>SUMIFS('IS G'!AA$8:AA$364,'IS G'!$A$8:$A$364,'SCH C-2.2 F'!$B56)*1000</f>
        <v>0</v>
      </c>
      <c r="K56" s="1">
        <f>SUMIFS('IS G'!AB$8:AB$364,'IS G'!$A$8:$A$364,'SCH C-2.2 F'!$B56)*1000</f>
        <v>0</v>
      </c>
      <c r="L56" s="1">
        <f>SUMIFS('IS G'!AC$8:AC$364,'IS G'!$A$8:$A$364,'SCH C-2.2 F'!$B56)*1000</f>
        <v>0</v>
      </c>
      <c r="M56" s="1">
        <f>SUMIFS('IS G'!AD$8:AD$364,'IS G'!$A$8:$A$364,'SCH C-2.2 F'!$B56)*1000</f>
        <v>13000</v>
      </c>
      <c r="N56" s="1">
        <f>SUMIFS('IS G'!AE$8:AE$364,'IS G'!$A$8:$A$364,'SCH C-2.2 F'!$B56)*1000</f>
        <v>23000</v>
      </c>
      <c r="O56" s="1">
        <f>SUMIFS('IS G'!AF$8:AF$364,'IS G'!$A$8:$A$364,'SCH C-2.2 F'!$B56)*1000</f>
        <v>57000</v>
      </c>
      <c r="P56" s="168">
        <f t="shared" si="0"/>
        <v>1263500</v>
      </c>
    </row>
    <row r="57" spans="1:16" x14ac:dyDescent="0.2">
      <c r="A57" s="164">
        <f t="shared" si="1"/>
        <v>47</v>
      </c>
      <c r="B57" s="164" t="s">
        <v>924</v>
      </c>
      <c r="C57" s="154" t="s">
        <v>979</v>
      </c>
      <c r="D57" s="1">
        <f>SUMIFS('IS G'!U$8:U$364,'IS G'!$A$8:$A$364,'SCH C-2.2 F'!$B57)*1000</f>
        <v>0</v>
      </c>
      <c r="E57" s="1">
        <f>SUMIFS('IS G'!V$8:V$364,'IS G'!$A$8:$A$364,'SCH C-2.2 F'!$B57)*1000</f>
        <v>0</v>
      </c>
      <c r="F57" s="1">
        <f>SUMIFS('IS G'!W$8:W$364,'IS G'!$A$8:$A$364,'SCH C-2.2 F'!$B57)*1000</f>
        <v>0</v>
      </c>
      <c r="G57" s="1">
        <f>SUMIFS('IS G'!X$8:X$364,'IS G'!$A$8:$A$364,'SCH C-2.2 F'!$B57)*1000</f>
        <v>0</v>
      </c>
      <c r="H57" s="1">
        <f>SUMIFS('IS G'!Y$8:Y$364,'IS G'!$A$8:$A$364,'SCH C-2.2 F'!$B57)*1000</f>
        <v>0</v>
      </c>
      <c r="I57" s="1">
        <f>SUMIFS('IS G'!Z$8:Z$364,'IS G'!$A$8:$A$364,'SCH C-2.2 F'!$B57)*1000</f>
        <v>0</v>
      </c>
      <c r="J57" s="1">
        <f>SUMIFS('IS G'!AA$8:AA$364,'IS G'!$A$8:$A$364,'SCH C-2.2 F'!$B57)*1000</f>
        <v>0</v>
      </c>
      <c r="K57" s="1">
        <f>SUMIFS('IS G'!AB$8:AB$364,'IS G'!$A$8:$A$364,'SCH C-2.2 F'!$B57)*1000</f>
        <v>0</v>
      </c>
      <c r="L57" s="1">
        <f>SUMIFS('IS G'!AC$8:AC$364,'IS G'!$A$8:$A$364,'SCH C-2.2 F'!$B57)*1000</f>
        <v>0</v>
      </c>
      <c r="M57" s="1">
        <f>SUMIFS('IS G'!AD$8:AD$364,'IS G'!$A$8:$A$364,'SCH C-2.2 F'!$B57)*1000</f>
        <v>0</v>
      </c>
      <c r="N57" s="1">
        <f>SUMIFS('IS G'!AE$8:AE$364,'IS G'!$A$8:$A$364,'SCH C-2.2 F'!$B57)*1000</f>
        <v>0</v>
      </c>
      <c r="O57" s="1">
        <f>SUMIFS('IS G'!AF$8:AF$364,'IS G'!$A$8:$A$364,'SCH C-2.2 F'!$B57)*1000</f>
        <v>0</v>
      </c>
      <c r="P57" s="168">
        <f t="shared" si="0"/>
        <v>0</v>
      </c>
    </row>
    <row r="58" spans="1:16" x14ac:dyDescent="0.2">
      <c r="A58" s="164">
        <f t="shared" si="1"/>
        <v>48</v>
      </c>
      <c r="B58" s="164" t="s">
        <v>925</v>
      </c>
      <c r="C58" s="154" t="s">
        <v>990</v>
      </c>
      <c r="D58" s="1">
        <f>SUMIFS('IS G'!U$8:U$364,'IS G'!$A$8:$A$364,'SCH C-2.2 F'!$B58)*1000</f>
        <v>61650</v>
      </c>
      <c r="E58" s="1">
        <f>SUMIFS('IS G'!V$8:V$364,'IS G'!$A$8:$A$364,'SCH C-2.2 F'!$B58)*1000</f>
        <v>56595</v>
      </c>
      <c r="F58" s="1">
        <f>SUMIFS('IS G'!W$8:W$364,'IS G'!$A$8:$A$364,'SCH C-2.2 F'!$B58)*1000</f>
        <v>56595</v>
      </c>
      <c r="G58" s="1">
        <f>SUMIFS('IS G'!X$8:X$364,'IS G'!$A$8:$A$364,'SCH C-2.2 F'!$B58)*1000</f>
        <v>57859</v>
      </c>
      <c r="H58" s="1">
        <f>SUMIFS('IS G'!Y$8:Y$364,'IS G'!$A$8:$A$364,'SCH C-2.2 F'!$B58)*1000</f>
        <v>49540</v>
      </c>
      <c r="I58" s="1">
        <f>SUMIFS('IS G'!Z$8:Z$364,'IS G'!$A$8:$A$364,'SCH C-2.2 F'!$B58)*1000</f>
        <v>29540</v>
      </c>
      <c r="J58" s="1">
        <f>SUMIFS('IS G'!AA$8:AA$364,'IS G'!$A$8:$A$364,'SCH C-2.2 F'!$B58)*1000</f>
        <v>33595</v>
      </c>
      <c r="K58" s="1">
        <f>SUMIFS('IS G'!AB$8:AB$364,'IS G'!$A$8:$A$364,'SCH C-2.2 F'!$B58)*1000</f>
        <v>33595</v>
      </c>
      <c r="L58" s="1">
        <f>SUMIFS('IS G'!AC$8:AC$364,'IS G'!$A$8:$A$364,'SCH C-2.2 F'!$B58)*1000</f>
        <v>37387</v>
      </c>
      <c r="M58" s="1">
        <f>SUMIFS('IS G'!AD$8:AD$364,'IS G'!$A$8:$A$364,'SCH C-2.2 F'!$B58)*1000</f>
        <v>31068</v>
      </c>
      <c r="N58" s="1">
        <f>SUMIFS('IS G'!AE$8:AE$364,'IS G'!$A$8:$A$364,'SCH C-2.2 F'!$B58)*1000</f>
        <v>48650</v>
      </c>
      <c r="O58" s="1">
        <f>SUMIFS('IS G'!AF$8:AF$364,'IS G'!$A$8:$A$364,'SCH C-2.2 F'!$B58)*1000</f>
        <v>43650</v>
      </c>
      <c r="P58" s="168">
        <f t="shared" si="0"/>
        <v>539724</v>
      </c>
    </row>
    <row r="59" spans="1:16" x14ac:dyDescent="0.2">
      <c r="A59" s="164">
        <f t="shared" si="1"/>
        <v>49</v>
      </c>
      <c r="B59" s="164" t="s">
        <v>926</v>
      </c>
      <c r="C59" s="154" t="s">
        <v>991</v>
      </c>
      <c r="D59" s="1">
        <f>SUMIFS('IS G'!U$8:U$364,'IS G'!$A$8:$A$364,'SCH C-2.2 F'!$B59)*1000</f>
        <v>234770</v>
      </c>
      <c r="E59" s="1">
        <f>SUMIFS('IS G'!V$8:V$364,'IS G'!$A$8:$A$364,'SCH C-2.2 F'!$B59)*1000</f>
        <v>238926</v>
      </c>
      <c r="F59" s="1">
        <f>SUMIFS('IS G'!W$8:W$364,'IS G'!$A$8:$A$364,'SCH C-2.2 F'!$B59)*1000</f>
        <v>224741.99999999898</v>
      </c>
      <c r="G59" s="1">
        <f>SUMIFS('IS G'!X$8:X$364,'IS G'!$A$8:$A$364,'SCH C-2.2 F'!$B59)*1000</f>
        <v>297045</v>
      </c>
      <c r="H59" s="1">
        <f>SUMIFS('IS G'!Y$8:Y$364,'IS G'!$A$8:$A$364,'SCH C-2.2 F'!$B59)*1000</f>
        <v>243053.99999999901</v>
      </c>
      <c r="I59" s="1">
        <f>SUMIFS('IS G'!Z$8:Z$364,'IS G'!$A$8:$A$364,'SCH C-2.2 F'!$B59)*1000</f>
        <v>248921</v>
      </c>
      <c r="J59" s="1">
        <f>SUMIFS('IS G'!AA$8:AA$364,'IS G'!$A$8:$A$364,'SCH C-2.2 F'!$B59)*1000</f>
        <v>241773</v>
      </c>
      <c r="K59" s="1">
        <f>SUMIFS('IS G'!AB$8:AB$364,'IS G'!$A$8:$A$364,'SCH C-2.2 F'!$B59)*1000</f>
        <v>245292</v>
      </c>
      <c r="L59" s="1">
        <f>SUMIFS('IS G'!AC$8:AC$364,'IS G'!$A$8:$A$364,'SCH C-2.2 F'!$B59)*1000</f>
        <v>264012</v>
      </c>
      <c r="M59" s="1">
        <f>SUMIFS('IS G'!AD$8:AD$364,'IS G'!$A$8:$A$364,'SCH C-2.2 F'!$B59)*1000</f>
        <v>257235</v>
      </c>
      <c r="N59" s="1">
        <f>SUMIFS('IS G'!AE$8:AE$364,'IS G'!$A$8:$A$364,'SCH C-2.2 F'!$B59)*1000</f>
        <v>287977</v>
      </c>
      <c r="O59" s="1">
        <f>SUMIFS('IS G'!AF$8:AF$364,'IS G'!$A$8:$A$364,'SCH C-2.2 F'!$B59)*1000</f>
        <v>273607</v>
      </c>
      <c r="P59" s="168">
        <f t="shared" si="0"/>
        <v>3057353.9999999981</v>
      </c>
    </row>
    <row r="60" spans="1:16" x14ac:dyDescent="0.2">
      <c r="A60" s="164">
        <f t="shared" si="1"/>
        <v>50</v>
      </c>
      <c r="B60" s="164" t="s">
        <v>927</v>
      </c>
      <c r="C60" s="154" t="s">
        <v>998</v>
      </c>
      <c r="D60" s="1">
        <f>SUMIFS('IS G'!U$8:U$364,'IS G'!$A$8:$A$364,'SCH C-2.2 F'!$B60)*1000</f>
        <v>93704</v>
      </c>
      <c r="E60" s="1">
        <f>SUMIFS('IS G'!V$8:V$364,'IS G'!$A$8:$A$364,'SCH C-2.2 F'!$B60)*1000</f>
        <v>95079</v>
      </c>
      <c r="F60" s="1">
        <f>SUMIFS('IS G'!W$8:W$364,'IS G'!$A$8:$A$364,'SCH C-2.2 F'!$B60)*1000</f>
        <v>77385</v>
      </c>
      <c r="G60" s="1">
        <f>SUMIFS('IS G'!X$8:X$364,'IS G'!$A$8:$A$364,'SCH C-2.2 F'!$B60)*1000</f>
        <v>68960</v>
      </c>
      <c r="H60" s="1">
        <f>SUMIFS('IS G'!Y$8:Y$364,'IS G'!$A$8:$A$364,'SCH C-2.2 F'!$B60)*1000</f>
        <v>64876.999999999993</v>
      </c>
      <c r="I60" s="1">
        <f>SUMIFS('IS G'!Z$8:Z$364,'IS G'!$A$8:$A$364,'SCH C-2.2 F'!$B60)*1000</f>
        <v>67667</v>
      </c>
      <c r="J60" s="1">
        <f>SUMIFS('IS G'!AA$8:AA$364,'IS G'!$A$8:$A$364,'SCH C-2.2 F'!$B60)*1000</f>
        <v>55963</v>
      </c>
      <c r="K60" s="1">
        <f>SUMIFS('IS G'!AB$8:AB$364,'IS G'!$A$8:$A$364,'SCH C-2.2 F'!$B60)*1000</f>
        <v>61109</v>
      </c>
      <c r="L60" s="1">
        <f>SUMIFS('IS G'!AC$8:AC$364,'IS G'!$A$8:$A$364,'SCH C-2.2 F'!$B60)*1000</f>
        <v>72477</v>
      </c>
      <c r="M60" s="1">
        <f>SUMIFS('IS G'!AD$8:AD$364,'IS G'!$A$8:$A$364,'SCH C-2.2 F'!$B60)*1000</f>
        <v>79273</v>
      </c>
      <c r="N60" s="1">
        <f>SUMIFS('IS G'!AE$8:AE$364,'IS G'!$A$8:$A$364,'SCH C-2.2 F'!$B60)*1000</f>
        <v>80596</v>
      </c>
      <c r="O60" s="1">
        <f>SUMIFS('IS G'!AF$8:AF$364,'IS G'!$A$8:$A$364,'SCH C-2.2 F'!$B60)*1000</f>
        <v>89988</v>
      </c>
      <c r="P60" s="168">
        <f t="shared" si="0"/>
        <v>907078</v>
      </c>
    </row>
    <row r="61" spans="1:16" x14ac:dyDescent="0.2">
      <c r="A61" s="164">
        <f t="shared" si="1"/>
        <v>51</v>
      </c>
      <c r="B61" s="164" t="s">
        <v>928</v>
      </c>
      <c r="C61" s="154" t="s">
        <v>999</v>
      </c>
      <c r="D61" s="1">
        <f>SUMIFS('IS G'!U$8:U$364,'IS G'!$A$8:$A$364,'SCH C-2.2 F'!$B61)*1000</f>
        <v>14903</v>
      </c>
      <c r="E61" s="1">
        <f>SUMIFS('IS G'!V$8:V$364,'IS G'!$A$8:$A$364,'SCH C-2.2 F'!$B61)*1000</f>
        <v>17517</v>
      </c>
      <c r="F61" s="1">
        <f>SUMIFS('IS G'!W$8:W$364,'IS G'!$A$8:$A$364,'SCH C-2.2 F'!$B61)*1000</f>
        <v>35836</v>
      </c>
      <c r="G61" s="1">
        <f>SUMIFS('IS G'!X$8:X$364,'IS G'!$A$8:$A$364,'SCH C-2.2 F'!$B61)*1000</f>
        <v>48134</v>
      </c>
      <c r="H61" s="1">
        <f>SUMIFS('IS G'!Y$8:Y$364,'IS G'!$A$8:$A$364,'SCH C-2.2 F'!$B61)*1000</f>
        <v>56008</v>
      </c>
      <c r="I61" s="1">
        <f>SUMIFS('IS G'!Z$8:Z$364,'IS G'!$A$8:$A$364,'SCH C-2.2 F'!$B61)*1000</f>
        <v>56206</v>
      </c>
      <c r="J61" s="1">
        <f>SUMIFS('IS G'!AA$8:AA$364,'IS G'!$A$8:$A$364,'SCH C-2.2 F'!$B61)*1000</f>
        <v>61764</v>
      </c>
      <c r="K61" s="1">
        <f>SUMIFS('IS G'!AB$8:AB$364,'IS G'!$A$8:$A$364,'SCH C-2.2 F'!$B61)*1000</f>
        <v>63285</v>
      </c>
      <c r="L61" s="1">
        <f>SUMIFS('IS G'!AC$8:AC$364,'IS G'!$A$8:$A$364,'SCH C-2.2 F'!$B61)*1000</f>
        <v>64168.000000000007</v>
      </c>
      <c r="M61" s="1">
        <f>SUMIFS('IS G'!AD$8:AD$364,'IS G'!$A$8:$A$364,'SCH C-2.2 F'!$B61)*1000</f>
        <v>51174</v>
      </c>
      <c r="N61" s="1">
        <f>SUMIFS('IS G'!AE$8:AE$364,'IS G'!$A$8:$A$364,'SCH C-2.2 F'!$B61)*1000</f>
        <v>41327</v>
      </c>
      <c r="O61" s="1">
        <f>SUMIFS('IS G'!AF$8:AF$364,'IS G'!$A$8:$A$364,'SCH C-2.2 F'!$B61)*1000</f>
        <v>24164</v>
      </c>
      <c r="P61" s="168">
        <f t="shared" si="0"/>
        <v>534486</v>
      </c>
    </row>
    <row r="62" spans="1:16" x14ac:dyDescent="0.2">
      <c r="A62" s="164">
        <f t="shared" si="1"/>
        <v>52</v>
      </c>
      <c r="B62" s="164">
        <v>877</v>
      </c>
      <c r="C62" s="154" t="s">
        <v>1000</v>
      </c>
      <c r="D62" s="1">
        <f>SUMIFS('IS G'!U$8:U$364,'IS G'!$A$8:$A$364,'SCH C-2.2 F'!$B62)*1000</f>
        <v>52732</v>
      </c>
      <c r="E62" s="1">
        <f>SUMIFS('IS G'!V$8:V$364,'IS G'!$A$8:$A$364,'SCH C-2.2 F'!$B62)*1000</f>
        <v>49748</v>
      </c>
      <c r="F62" s="1">
        <f>SUMIFS('IS G'!W$8:W$364,'IS G'!$A$8:$A$364,'SCH C-2.2 F'!$B62)*1000</f>
        <v>50316</v>
      </c>
      <c r="G62" s="1">
        <f>SUMIFS('IS G'!X$8:X$364,'IS G'!$A$8:$A$364,'SCH C-2.2 F'!$B62)*1000</f>
        <v>37308</v>
      </c>
      <c r="H62" s="1">
        <f>SUMIFS('IS G'!Y$8:Y$364,'IS G'!$A$8:$A$364,'SCH C-2.2 F'!$B62)*1000</f>
        <v>37068</v>
      </c>
      <c r="I62" s="1">
        <f>SUMIFS('IS G'!Z$8:Z$364,'IS G'!$A$8:$A$364,'SCH C-2.2 F'!$B62)*1000</f>
        <v>43324</v>
      </c>
      <c r="J62" s="1">
        <f>SUMIFS('IS G'!AA$8:AA$364,'IS G'!$A$8:$A$364,'SCH C-2.2 F'!$B62)*1000</f>
        <v>37356</v>
      </c>
      <c r="K62" s="1">
        <f>SUMIFS('IS G'!AB$8:AB$364,'IS G'!$A$8:$A$364,'SCH C-2.2 F'!$B62)*1000</f>
        <v>41559</v>
      </c>
      <c r="L62" s="1">
        <f>SUMIFS('IS G'!AC$8:AC$364,'IS G'!$A$8:$A$364,'SCH C-2.2 F'!$B62)*1000</f>
        <v>44056</v>
      </c>
      <c r="M62" s="1">
        <f>SUMIFS('IS G'!AD$8:AD$364,'IS G'!$A$8:$A$364,'SCH C-2.2 F'!$B62)*1000</f>
        <v>38356</v>
      </c>
      <c r="N62" s="1">
        <f>SUMIFS('IS G'!AE$8:AE$364,'IS G'!$A$8:$A$364,'SCH C-2.2 F'!$B62)*1000</f>
        <v>53356</v>
      </c>
      <c r="O62" s="1">
        <f>SUMIFS('IS G'!AF$8:AF$364,'IS G'!$A$8:$A$364,'SCH C-2.2 F'!$B62)*1000</f>
        <v>57284</v>
      </c>
      <c r="P62" s="168">
        <f t="shared" si="0"/>
        <v>542463</v>
      </c>
    </row>
    <row r="63" spans="1:16" x14ac:dyDescent="0.2">
      <c r="A63" s="164">
        <f t="shared" si="1"/>
        <v>53</v>
      </c>
      <c r="B63" s="164" t="s">
        <v>929</v>
      </c>
      <c r="C63" s="154" t="s">
        <v>992</v>
      </c>
      <c r="D63" s="1">
        <f>SUMIFS('IS G'!U$8:U$364,'IS G'!$A$8:$A$364,'SCH C-2.2 F'!$B63)*1000</f>
        <v>71111</v>
      </c>
      <c r="E63" s="1">
        <f>SUMIFS('IS G'!V$8:V$364,'IS G'!$A$8:$A$364,'SCH C-2.2 F'!$B63)*1000</f>
        <v>84669</v>
      </c>
      <c r="F63" s="1">
        <f>SUMIFS('IS G'!W$8:W$364,'IS G'!$A$8:$A$364,'SCH C-2.2 F'!$B63)*1000</f>
        <v>72732</v>
      </c>
      <c r="G63" s="1">
        <f>SUMIFS('IS G'!X$8:X$364,'IS G'!$A$8:$A$364,'SCH C-2.2 F'!$B63)*1000</f>
        <v>96654</v>
      </c>
      <c r="H63" s="1">
        <f>SUMIFS('IS G'!Y$8:Y$364,'IS G'!$A$8:$A$364,'SCH C-2.2 F'!$B63)*1000</f>
        <v>91255</v>
      </c>
      <c r="I63" s="1">
        <f>SUMIFS('IS G'!Z$8:Z$364,'IS G'!$A$8:$A$364,'SCH C-2.2 F'!$B63)*1000</f>
        <v>159842</v>
      </c>
      <c r="J63" s="1">
        <f>SUMIFS('IS G'!AA$8:AA$364,'IS G'!$A$8:$A$364,'SCH C-2.2 F'!$B63)*1000</f>
        <v>171289</v>
      </c>
      <c r="K63" s="1">
        <f>SUMIFS('IS G'!AB$8:AB$364,'IS G'!$A$8:$A$364,'SCH C-2.2 F'!$B63)*1000</f>
        <v>122395</v>
      </c>
      <c r="L63" s="1">
        <f>SUMIFS('IS G'!AC$8:AC$364,'IS G'!$A$8:$A$364,'SCH C-2.2 F'!$B63)*1000</f>
        <v>86023</v>
      </c>
      <c r="M63" s="1">
        <f>SUMIFS('IS G'!AD$8:AD$364,'IS G'!$A$8:$A$364,'SCH C-2.2 F'!$B63)*1000</f>
        <v>76991</v>
      </c>
      <c r="N63" s="1">
        <f>SUMIFS('IS G'!AE$8:AE$364,'IS G'!$A$8:$A$364,'SCH C-2.2 F'!$B63)*1000</f>
        <v>77863</v>
      </c>
      <c r="O63" s="1">
        <f>SUMIFS('IS G'!AF$8:AF$364,'IS G'!$A$8:$A$364,'SCH C-2.2 F'!$B63)*1000</f>
        <v>87347</v>
      </c>
      <c r="P63" s="168">
        <f t="shared" si="0"/>
        <v>1198171</v>
      </c>
    </row>
    <row r="64" spans="1:16" x14ac:dyDescent="0.2">
      <c r="A64" s="164">
        <f t="shared" si="1"/>
        <v>54</v>
      </c>
      <c r="B64" s="164" t="s">
        <v>930</v>
      </c>
      <c r="C64" s="154" t="s">
        <v>993</v>
      </c>
      <c r="D64" s="1">
        <f>SUMIFS('IS G'!U$8:U$364,'IS G'!$A$8:$A$364,'SCH C-2.2 F'!$B64)*1000</f>
        <v>9000</v>
      </c>
      <c r="E64" s="1">
        <f>SUMIFS('IS G'!V$8:V$364,'IS G'!$A$8:$A$364,'SCH C-2.2 F'!$B64)*1000</f>
        <v>9000</v>
      </c>
      <c r="F64" s="1">
        <f>SUMIFS('IS G'!W$8:W$364,'IS G'!$A$8:$A$364,'SCH C-2.2 F'!$B64)*1000</f>
        <v>9000</v>
      </c>
      <c r="G64" s="1">
        <f>SUMIFS('IS G'!X$8:X$364,'IS G'!$A$8:$A$364,'SCH C-2.2 F'!$B64)*1000</f>
        <v>9000</v>
      </c>
      <c r="H64" s="1">
        <f>SUMIFS('IS G'!Y$8:Y$364,'IS G'!$A$8:$A$364,'SCH C-2.2 F'!$B64)*1000</f>
        <v>9000</v>
      </c>
      <c r="I64" s="1">
        <f>SUMIFS('IS G'!Z$8:Z$364,'IS G'!$A$8:$A$364,'SCH C-2.2 F'!$B64)*1000</f>
        <v>11000</v>
      </c>
      <c r="J64" s="1">
        <f>SUMIFS('IS G'!AA$8:AA$364,'IS G'!$A$8:$A$364,'SCH C-2.2 F'!$B64)*1000</f>
        <v>9000</v>
      </c>
      <c r="K64" s="1">
        <f>SUMIFS('IS G'!AB$8:AB$364,'IS G'!$A$8:$A$364,'SCH C-2.2 F'!$B64)*1000</f>
        <v>13000</v>
      </c>
      <c r="L64" s="1">
        <f>SUMIFS('IS G'!AC$8:AC$364,'IS G'!$A$8:$A$364,'SCH C-2.2 F'!$B64)*1000</f>
        <v>11000</v>
      </c>
      <c r="M64" s="1">
        <f>SUMIFS('IS G'!AD$8:AD$364,'IS G'!$A$8:$A$364,'SCH C-2.2 F'!$B64)*1000</f>
        <v>9000</v>
      </c>
      <c r="N64" s="1">
        <f>SUMIFS('IS G'!AE$8:AE$364,'IS G'!$A$8:$A$364,'SCH C-2.2 F'!$B64)*1000</f>
        <v>12000</v>
      </c>
      <c r="O64" s="1">
        <f>SUMIFS('IS G'!AF$8:AF$364,'IS G'!$A$8:$A$364,'SCH C-2.2 F'!$B64)*1000</f>
        <v>9000</v>
      </c>
      <c r="P64" s="168">
        <f t="shared" si="0"/>
        <v>119000</v>
      </c>
    </row>
    <row r="65" spans="1:16" x14ac:dyDescent="0.2">
      <c r="A65" s="164">
        <f t="shared" si="1"/>
        <v>55</v>
      </c>
      <c r="B65" s="164" t="s">
        <v>931</v>
      </c>
      <c r="C65" s="154" t="s">
        <v>18</v>
      </c>
      <c r="D65" s="1">
        <f>SUMIFS('IS G'!U$8:U$364,'IS G'!$A$8:$A$364,'SCH C-2.2 F'!$B65)*1000</f>
        <v>206611</v>
      </c>
      <c r="E65" s="1">
        <f>SUMIFS('IS G'!V$8:V$364,'IS G'!$A$8:$A$364,'SCH C-2.2 F'!$B65)*1000</f>
        <v>272882</v>
      </c>
      <c r="F65" s="1">
        <f>SUMIFS('IS G'!W$8:W$364,'IS G'!$A$8:$A$364,'SCH C-2.2 F'!$B65)*1000</f>
        <v>213295</v>
      </c>
      <c r="G65" s="1">
        <f>SUMIFS('IS G'!X$8:X$364,'IS G'!$A$8:$A$364,'SCH C-2.2 F'!$B65)*1000</f>
        <v>223459.99999999901</v>
      </c>
      <c r="H65" s="1">
        <f>SUMIFS('IS G'!Y$8:Y$364,'IS G'!$A$8:$A$364,'SCH C-2.2 F'!$B65)*1000</f>
        <v>203004</v>
      </c>
      <c r="I65" s="1">
        <f>SUMIFS('IS G'!Z$8:Z$364,'IS G'!$A$8:$A$364,'SCH C-2.2 F'!$B65)*1000</f>
        <v>214357</v>
      </c>
      <c r="J65" s="1">
        <f>SUMIFS('IS G'!AA$8:AA$364,'IS G'!$A$8:$A$364,'SCH C-2.2 F'!$B65)*1000</f>
        <v>169820</v>
      </c>
      <c r="K65" s="1">
        <f>SUMIFS('IS G'!AB$8:AB$364,'IS G'!$A$8:$A$364,'SCH C-2.2 F'!$B65)*1000</f>
        <v>195785</v>
      </c>
      <c r="L65" s="1">
        <f>SUMIFS('IS G'!AC$8:AC$364,'IS G'!$A$8:$A$364,'SCH C-2.2 F'!$B65)*1000</f>
        <v>205521</v>
      </c>
      <c r="M65" s="1">
        <f>SUMIFS('IS G'!AD$8:AD$364,'IS G'!$A$8:$A$364,'SCH C-2.2 F'!$B65)*1000</f>
        <v>189044</v>
      </c>
      <c r="N65" s="1">
        <f>SUMIFS('IS G'!AE$8:AE$364,'IS G'!$A$8:$A$364,'SCH C-2.2 F'!$B65)*1000</f>
        <v>218515</v>
      </c>
      <c r="O65" s="1">
        <f>SUMIFS('IS G'!AF$8:AF$364,'IS G'!$A$8:$A$364,'SCH C-2.2 F'!$B65)*1000</f>
        <v>198501.99999999898</v>
      </c>
      <c r="P65" s="168">
        <f t="shared" si="0"/>
        <v>2510795.9999999981</v>
      </c>
    </row>
    <row r="66" spans="1:16" x14ac:dyDescent="0.2">
      <c r="A66" s="164">
        <f t="shared" si="1"/>
        <v>56</v>
      </c>
      <c r="B66" s="164" t="s">
        <v>932</v>
      </c>
      <c r="C66" s="154" t="s">
        <v>994</v>
      </c>
      <c r="D66" s="1">
        <f>SUMIFS('IS G'!U$8:U$364,'IS G'!$A$8:$A$364,'SCH C-2.2 F'!$B66)*1000</f>
        <v>0</v>
      </c>
      <c r="E66" s="1">
        <f>SUMIFS('IS G'!V$8:V$364,'IS G'!$A$8:$A$364,'SCH C-2.2 F'!$B66)*1000</f>
        <v>0</v>
      </c>
      <c r="F66" s="1">
        <f>SUMIFS('IS G'!W$8:W$364,'IS G'!$A$8:$A$364,'SCH C-2.2 F'!$B66)*1000</f>
        <v>0</v>
      </c>
      <c r="G66" s="1">
        <f>SUMIFS('IS G'!X$8:X$364,'IS G'!$A$8:$A$364,'SCH C-2.2 F'!$B66)*1000</f>
        <v>0</v>
      </c>
      <c r="H66" s="1">
        <f>SUMIFS('IS G'!Y$8:Y$364,'IS G'!$A$8:$A$364,'SCH C-2.2 F'!$B66)*1000</f>
        <v>0</v>
      </c>
      <c r="I66" s="1">
        <f>SUMIFS('IS G'!Z$8:Z$364,'IS G'!$A$8:$A$364,'SCH C-2.2 F'!$B66)*1000</f>
        <v>0</v>
      </c>
      <c r="J66" s="1">
        <f>SUMIFS('IS G'!AA$8:AA$364,'IS G'!$A$8:$A$364,'SCH C-2.2 F'!$B66)*1000</f>
        <v>0</v>
      </c>
      <c r="K66" s="1">
        <f>SUMIFS('IS G'!AB$8:AB$364,'IS G'!$A$8:$A$364,'SCH C-2.2 F'!$B66)*1000</f>
        <v>0</v>
      </c>
      <c r="L66" s="1">
        <f>SUMIFS('IS G'!AC$8:AC$364,'IS G'!$A$8:$A$364,'SCH C-2.2 F'!$B66)*1000</f>
        <v>0</v>
      </c>
      <c r="M66" s="1">
        <f>SUMIFS('IS G'!AD$8:AD$364,'IS G'!$A$8:$A$364,'SCH C-2.2 F'!$B66)*1000</f>
        <v>0</v>
      </c>
      <c r="N66" s="1">
        <f>SUMIFS('IS G'!AE$8:AE$364,'IS G'!$A$8:$A$364,'SCH C-2.2 F'!$B66)*1000</f>
        <v>0</v>
      </c>
      <c r="O66" s="1">
        <f>SUMIFS('IS G'!AF$8:AF$364,'IS G'!$A$8:$A$364,'SCH C-2.2 F'!$B66)*1000</f>
        <v>0</v>
      </c>
      <c r="P66" s="168">
        <f t="shared" si="0"/>
        <v>0</v>
      </c>
    </row>
    <row r="67" spans="1:16" x14ac:dyDescent="0.2">
      <c r="A67" s="164">
        <f t="shared" si="1"/>
        <v>57</v>
      </c>
      <c r="B67" s="164" t="s">
        <v>933</v>
      </c>
      <c r="C67" s="154" t="s">
        <v>16</v>
      </c>
      <c r="D67" s="1">
        <f>SUMIFS('IS G'!U$8:U$364,'IS G'!$A$8:$A$364,'SCH C-2.2 F'!$B67)*1000</f>
        <v>0</v>
      </c>
      <c r="E67" s="1">
        <f>SUMIFS('IS G'!V$8:V$364,'IS G'!$A$8:$A$364,'SCH C-2.2 F'!$B67)*1000</f>
        <v>0</v>
      </c>
      <c r="F67" s="1">
        <f>SUMIFS('IS G'!W$8:W$364,'IS G'!$A$8:$A$364,'SCH C-2.2 F'!$B67)*1000</f>
        <v>0</v>
      </c>
      <c r="G67" s="1">
        <f>SUMIFS('IS G'!X$8:X$364,'IS G'!$A$8:$A$364,'SCH C-2.2 F'!$B67)*1000</f>
        <v>0</v>
      </c>
      <c r="H67" s="1">
        <f>SUMIFS('IS G'!Y$8:Y$364,'IS G'!$A$8:$A$364,'SCH C-2.2 F'!$B67)*1000</f>
        <v>0</v>
      </c>
      <c r="I67" s="1">
        <f>SUMIFS('IS G'!Z$8:Z$364,'IS G'!$A$8:$A$364,'SCH C-2.2 F'!$B67)*1000</f>
        <v>0</v>
      </c>
      <c r="J67" s="1">
        <f>SUMIFS('IS G'!AA$8:AA$364,'IS G'!$A$8:$A$364,'SCH C-2.2 F'!$B67)*1000</f>
        <v>0</v>
      </c>
      <c r="K67" s="1">
        <f>SUMIFS('IS G'!AB$8:AB$364,'IS G'!$A$8:$A$364,'SCH C-2.2 F'!$B67)*1000</f>
        <v>0</v>
      </c>
      <c r="L67" s="1">
        <f>SUMIFS('IS G'!AC$8:AC$364,'IS G'!$A$8:$A$364,'SCH C-2.2 F'!$B67)*1000</f>
        <v>0</v>
      </c>
      <c r="M67" s="1">
        <f>SUMIFS('IS G'!AD$8:AD$364,'IS G'!$A$8:$A$364,'SCH C-2.2 F'!$B67)*1000</f>
        <v>0</v>
      </c>
      <c r="N67" s="1">
        <f>SUMIFS('IS G'!AE$8:AE$364,'IS G'!$A$8:$A$364,'SCH C-2.2 F'!$B67)*1000</f>
        <v>0</v>
      </c>
      <c r="O67" s="1">
        <f>SUMIFS('IS G'!AF$8:AF$364,'IS G'!$A$8:$A$364,'SCH C-2.2 F'!$B67)*1000</f>
        <v>0</v>
      </c>
      <c r="P67" s="168">
        <f t="shared" si="0"/>
        <v>0</v>
      </c>
    </row>
    <row r="68" spans="1:16" x14ac:dyDescent="0.2">
      <c r="A68" s="164">
        <f t="shared" si="1"/>
        <v>58</v>
      </c>
      <c r="B68" s="164" t="s">
        <v>934</v>
      </c>
      <c r="C68" s="154" t="s">
        <v>995</v>
      </c>
      <c r="D68" s="1">
        <f>SUMIFS('IS G'!U$8:U$364,'IS G'!$A$8:$A$364,'SCH C-2.2 F'!$B68)*1000</f>
        <v>5515</v>
      </c>
      <c r="E68" s="1">
        <f>SUMIFS('IS G'!V$8:V$364,'IS G'!$A$8:$A$364,'SCH C-2.2 F'!$B68)*1000</f>
        <v>5458</v>
      </c>
      <c r="F68" s="1">
        <f>SUMIFS('IS G'!W$8:W$364,'IS G'!$A$8:$A$364,'SCH C-2.2 F'!$B68)*1000</f>
        <v>5542</v>
      </c>
      <c r="G68" s="1">
        <f>SUMIFS('IS G'!X$8:X$364,'IS G'!$A$8:$A$364,'SCH C-2.2 F'!$B68)*1000</f>
        <v>5614</v>
      </c>
      <c r="H68" s="1">
        <f>SUMIFS('IS G'!Y$8:Y$364,'IS G'!$A$8:$A$364,'SCH C-2.2 F'!$B68)*1000</f>
        <v>4637</v>
      </c>
      <c r="I68" s="1">
        <f>SUMIFS('IS G'!Z$8:Z$364,'IS G'!$A$8:$A$364,'SCH C-2.2 F'!$B68)*1000</f>
        <v>4834</v>
      </c>
      <c r="J68" s="1">
        <f>SUMIFS('IS G'!AA$8:AA$364,'IS G'!$A$8:$A$364,'SCH C-2.2 F'!$B68)*1000</f>
        <v>5657</v>
      </c>
      <c r="K68" s="1">
        <f>SUMIFS('IS G'!AB$8:AB$364,'IS G'!$A$8:$A$364,'SCH C-2.2 F'!$B68)*1000</f>
        <v>5196</v>
      </c>
      <c r="L68" s="1">
        <f>SUMIFS('IS G'!AC$8:AC$364,'IS G'!$A$8:$A$364,'SCH C-2.2 F'!$B68)*1000</f>
        <v>5576</v>
      </c>
      <c r="M68" s="1">
        <f>SUMIFS('IS G'!AD$8:AD$364,'IS G'!$A$8:$A$364,'SCH C-2.2 F'!$B68)*1000</f>
        <v>5406</v>
      </c>
      <c r="N68" s="1">
        <f>SUMIFS('IS G'!AE$8:AE$364,'IS G'!$A$8:$A$364,'SCH C-2.2 F'!$B68)*1000</f>
        <v>5439</v>
      </c>
      <c r="O68" s="1">
        <f>SUMIFS('IS G'!AF$8:AF$364,'IS G'!$A$8:$A$364,'SCH C-2.2 F'!$B68)*1000</f>
        <v>5208</v>
      </c>
      <c r="P68" s="168">
        <f t="shared" si="0"/>
        <v>64082</v>
      </c>
    </row>
    <row r="69" spans="1:16" x14ac:dyDescent="0.2">
      <c r="A69" s="164">
        <f t="shared" si="1"/>
        <v>59</v>
      </c>
      <c r="B69" s="164" t="s">
        <v>935</v>
      </c>
      <c r="C69" s="154" t="s">
        <v>996</v>
      </c>
      <c r="D69" s="1">
        <f>SUMIFS('IS G'!U$8:U$364,'IS G'!$A$8:$A$364,'SCH C-2.2 F'!$B69)*1000</f>
        <v>977086</v>
      </c>
      <c r="E69" s="1">
        <f>SUMIFS('IS G'!V$8:V$364,'IS G'!$A$8:$A$364,'SCH C-2.2 F'!$B69)*1000</f>
        <v>920350</v>
      </c>
      <c r="F69" s="1">
        <f>SUMIFS('IS G'!W$8:W$364,'IS G'!$A$8:$A$364,'SCH C-2.2 F'!$B69)*1000</f>
        <v>1057316</v>
      </c>
      <c r="G69" s="1">
        <f>SUMIFS('IS G'!X$8:X$364,'IS G'!$A$8:$A$364,'SCH C-2.2 F'!$B69)*1000</f>
        <v>1048023.9999999999</v>
      </c>
      <c r="H69" s="1">
        <f>SUMIFS('IS G'!Y$8:Y$364,'IS G'!$A$8:$A$364,'SCH C-2.2 F'!$B69)*1000</f>
        <v>891113</v>
      </c>
      <c r="I69" s="1">
        <f>SUMIFS('IS G'!Z$8:Z$364,'IS G'!$A$8:$A$364,'SCH C-2.2 F'!$B69)*1000</f>
        <v>884364</v>
      </c>
      <c r="J69" s="1">
        <f>SUMIFS('IS G'!AA$8:AA$364,'IS G'!$A$8:$A$364,'SCH C-2.2 F'!$B69)*1000</f>
        <v>796919</v>
      </c>
      <c r="K69" s="1">
        <f>SUMIFS('IS G'!AB$8:AB$364,'IS G'!$A$8:$A$364,'SCH C-2.2 F'!$B69)*1000</f>
        <v>759408</v>
      </c>
      <c r="L69" s="1">
        <f>SUMIFS('IS G'!AC$8:AC$364,'IS G'!$A$8:$A$364,'SCH C-2.2 F'!$B69)*1000</f>
        <v>849863</v>
      </c>
      <c r="M69" s="1">
        <f>SUMIFS('IS G'!AD$8:AD$364,'IS G'!$A$8:$A$364,'SCH C-2.2 F'!$B69)*1000</f>
        <v>821413</v>
      </c>
      <c r="N69" s="1">
        <f>SUMIFS('IS G'!AE$8:AE$364,'IS G'!$A$8:$A$364,'SCH C-2.2 F'!$B69)*1000</f>
        <v>949232</v>
      </c>
      <c r="O69" s="1">
        <f>SUMIFS('IS G'!AF$8:AF$364,'IS G'!$A$8:$A$364,'SCH C-2.2 F'!$B69)*1000</f>
        <v>1003730</v>
      </c>
      <c r="P69" s="168">
        <f t="shared" si="0"/>
        <v>10958818</v>
      </c>
    </row>
    <row r="70" spans="1:16" x14ac:dyDescent="0.2">
      <c r="A70" s="164">
        <f t="shared" si="1"/>
        <v>60</v>
      </c>
      <c r="B70" s="164" t="s">
        <v>936</v>
      </c>
      <c r="C70" s="154" t="s">
        <v>997</v>
      </c>
      <c r="D70" s="1">
        <f>SUMIFS('IS G'!U$8:U$364,'IS G'!$A$8:$A$364,'SCH C-2.2 F'!$B70)*1000</f>
        <v>44266</v>
      </c>
      <c r="E70" s="1">
        <f>SUMIFS('IS G'!V$8:V$364,'IS G'!$A$8:$A$364,'SCH C-2.2 F'!$B70)*1000</f>
        <v>44266</v>
      </c>
      <c r="F70" s="1">
        <f>SUMIFS('IS G'!W$8:W$364,'IS G'!$A$8:$A$364,'SCH C-2.2 F'!$B70)*1000</f>
        <v>39266</v>
      </c>
      <c r="G70" s="1">
        <f>SUMIFS('IS G'!X$8:X$364,'IS G'!$A$8:$A$364,'SCH C-2.2 F'!$B70)*1000</f>
        <v>31266</v>
      </c>
      <c r="H70" s="1">
        <f>SUMIFS('IS G'!Y$8:Y$364,'IS G'!$A$8:$A$364,'SCH C-2.2 F'!$B70)*1000</f>
        <v>14734</v>
      </c>
      <c r="I70" s="1">
        <f>SUMIFS('IS G'!Z$8:Z$364,'IS G'!$A$8:$A$364,'SCH C-2.2 F'!$B70)*1000</f>
        <v>15484</v>
      </c>
      <c r="J70" s="1">
        <f>SUMIFS('IS G'!AA$8:AA$364,'IS G'!$A$8:$A$364,'SCH C-2.2 F'!$B70)*1000</f>
        <v>13065</v>
      </c>
      <c r="K70" s="1">
        <f>SUMIFS('IS G'!AB$8:AB$364,'IS G'!$A$8:$A$364,'SCH C-2.2 F'!$B70)*1000</f>
        <v>10304</v>
      </c>
      <c r="L70" s="1">
        <f>SUMIFS('IS G'!AC$8:AC$364,'IS G'!$A$8:$A$364,'SCH C-2.2 F'!$B70)*1000</f>
        <v>13699</v>
      </c>
      <c r="M70" s="1">
        <f>SUMIFS('IS G'!AD$8:AD$364,'IS G'!$A$8:$A$364,'SCH C-2.2 F'!$B70)*1000</f>
        <v>16897</v>
      </c>
      <c r="N70" s="1">
        <f>SUMIFS('IS G'!AE$8:AE$364,'IS G'!$A$8:$A$364,'SCH C-2.2 F'!$B70)*1000</f>
        <v>22271</v>
      </c>
      <c r="O70" s="1">
        <f>SUMIFS('IS G'!AF$8:AF$364,'IS G'!$A$8:$A$364,'SCH C-2.2 F'!$B70)*1000</f>
        <v>24271</v>
      </c>
      <c r="P70" s="168">
        <f t="shared" si="0"/>
        <v>289789</v>
      </c>
    </row>
    <row r="71" spans="1:16" x14ac:dyDescent="0.2">
      <c r="A71" s="164">
        <f t="shared" si="1"/>
        <v>61</v>
      </c>
      <c r="B71" s="164" t="s">
        <v>937</v>
      </c>
      <c r="C71" s="154" t="s">
        <v>1001</v>
      </c>
      <c r="D71" s="1">
        <f>SUMIFS('IS G'!U$8:U$364,'IS G'!$A$8:$A$364,'SCH C-2.2 F'!$B71)*1000</f>
        <v>17299</v>
      </c>
      <c r="E71" s="1">
        <f>SUMIFS('IS G'!V$8:V$364,'IS G'!$A$8:$A$364,'SCH C-2.2 F'!$B71)*1000</f>
        <v>16101</v>
      </c>
      <c r="F71" s="1">
        <f>SUMIFS('IS G'!W$8:W$364,'IS G'!$A$8:$A$364,'SCH C-2.2 F'!$B71)*1000</f>
        <v>16299</v>
      </c>
      <c r="G71" s="1">
        <f>SUMIFS('IS G'!X$8:X$364,'IS G'!$A$8:$A$364,'SCH C-2.2 F'!$B71)*1000</f>
        <v>13685</v>
      </c>
      <c r="H71" s="1">
        <f>SUMIFS('IS G'!Y$8:Y$364,'IS G'!$A$8:$A$364,'SCH C-2.2 F'!$B71)*1000</f>
        <v>9936</v>
      </c>
      <c r="I71" s="1">
        <f>SUMIFS('IS G'!Z$8:Z$364,'IS G'!$A$8:$A$364,'SCH C-2.2 F'!$B71)*1000</f>
        <v>12685</v>
      </c>
      <c r="J71" s="1">
        <f>SUMIFS('IS G'!AA$8:AA$364,'IS G'!$A$8:$A$364,'SCH C-2.2 F'!$B71)*1000</f>
        <v>23412</v>
      </c>
      <c r="K71" s="1">
        <f>SUMIFS('IS G'!AB$8:AB$364,'IS G'!$A$8:$A$364,'SCH C-2.2 F'!$B71)*1000</f>
        <v>20789</v>
      </c>
      <c r="L71" s="1">
        <f>SUMIFS('IS G'!AC$8:AC$364,'IS G'!$A$8:$A$364,'SCH C-2.2 F'!$B71)*1000</f>
        <v>24609</v>
      </c>
      <c r="M71" s="1">
        <f>SUMIFS('IS G'!AD$8:AD$364,'IS G'!$A$8:$A$364,'SCH C-2.2 F'!$B71)*1000</f>
        <v>16312.999999999998</v>
      </c>
      <c r="N71" s="1">
        <f>SUMIFS('IS G'!AE$8:AE$364,'IS G'!$A$8:$A$364,'SCH C-2.2 F'!$B71)*1000</f>
        <v>17313</v>
      </c>
      <c r="O71" s="1">
        <f>SUMIFS('IS G'!AF$8:AF$364,'IS G'!$A$8:$A$364,'SCH C-2.2 F'!$B71)*1000</f>
        <v>17313</v>
      </c>
      <c r="P71" s="168">
        <f t="shared" si="0"/>
        <v>205754</v>
      </c>
    </row>
    <row r="72" spans="1:16" x14ac:dyDescent="0.2">
      <c r="A72" s="164">
        <f t="shared" si="1"/>
        <v>62</v>
      </c>
      <c r="B72" s="164">
        <v>891</v>
      </c>
      <c r="C72" s="154" t="s">
        <v>1002</v>
      </c>
      <c r="D72" s="1">
        <f>SUMIFS('IS G'!U$8:U$364,'IS G'!$A$8:$A$364,'SCH C-2.2 F'!$B72)*1000</f>
        <v>44700</v>
      </c>
      <c r="E72" s="1">
        <f>SUMIFS('IS G'!V$8:V$364,'IS G'!$A$8:$A$364,'SCH C-2.2 F'!$B72)*1000</f>
        <v>26173</v>
      </c>
      <c r="F72" s="1">
        <f>SUMIFS('IS G'!W$8:W$364,'IS G'!$A$8:$A$364,'SCH C-2.2 F'!$B72)*1000</f>
        <v>28412</v>
      </c>
      <c r="G72" s="1">
        <f>SUMIFS('IS G'!X$8:X$364,'IS G'!$A$8:$A$364,'SCH C-2.2 F'!$B72)*1000</f>
        <v>27412</v>
      </c>
      <c r="H72" s="1">
        <f>SUMIFS('IS G'!Y$8:Y$364,'IS G'!$A$8:$A$364,'SCH C-2.2 F'!$B72)*1000</f>
        <v>75809</v>
      </c>
      <c r="I72" s="1">
        <f>SUMIFS('IS G'!Z$8:Z$364,'IS G'!$A$8:$A$364,'SCH C-2.2 F'!$B72)*1000</f>
        <v>20349</v>
      </c>
      <c r="J72" s="1">
        <f>SUMIFS('IS G'!AA$8:AA$364,'IS G'!$A$8:$A$364,'SCH C-2.2 F'!$B72)*1000</f>
        <v>21985</v>
      </c>
      <c r="K72" s="1">
        <f>SUMIFS('IS G'!AB$8:AB$364,'IS G'!$A$8:$A$364,'SCH C-2.2 F'!$B72)*1000</f>
        <v>20560</v>
      </c>
      <c r="L72" s="1">
        <f>SUMIFS('IS G'!AC$8:AC$364,'IS G'!$A$8:$A$364,'SCH C-2.2 F'!$B72)*1000</f>
        <v>32134.999999999996</v>
      </c>
      <c r="M72" s="1">
        <f>SUMIFS('IS G'!AD$8:AD$364,'IS G'!$A$8:$A$364,'SCH C-2.2 F'!$B72)*1000</f>
        <v>21985</v>
      </c>
      <c r="N72" s="1">
        <f>SUMIFS('IS G'!AE$8:AE$364,'IS G'!$A$8:$A$364,'SCH C-2.2 F'!$B72)*1000</f>
        <v>24512</v>
      </c>
      <c r="O72" s="1">
        <f>SUMIFS('IS G'!AF$8:AF$364,'IS G'!$A$8:$A$364,'SCH C-2.2 F'!$B72)*1000</f>
        <v>22631</v>
      </c>
      <c r="P72" s="168">
        <f t="shared" si="0"/>
        <v>366663</v>
      </c>
    </row>
    <row r="73" spans="1:16" x14ac:dyDescent="0.2">
      <c r="A73" s="164">
        <f t="shared" si="1"/>
        <v>63</v>
      </c>
      <c r="B73" s="164" t="s">
        <v>938</v>
      </c>
      <c r="C73" s="154" t="s">
        <v>1003</v>
      </c>
      <c r="D73" s="1">
        <f>SUMIFS('IS G'!U$8:U$364,'IS G'!$A$8:$A$364,'SCH C-2.2 F'!$B73)*1000</f>
        <v>290941</v>
      </c>
      <c r="E73" s="1">
        <f>SUMIFS('IS G'!V$8:V$364,'IS G'!$A$8:$A$364,'SCH C-2.2 F'!$B73)*1000</f>
        <v>303327</v>
      </c>
      <c r="F73" s="1">
        <f>SUMIFS('IS G'!W$8:W$364,'IS G'!$A$8:$A$364,'SCH C-2.2 F'!$B73)*1000</f>
        <v>293096</v>
      </c>
      <c r="G73" s="1">
        <f>SUMIFS('IS G'!X$8:X$364,'IS G'!$A$8:$A$364,'SCH C-2.2 F'!$B73)*1000</f>
        <v>332002</v>
      </c>
      <c r="H73" s="1">
        <f>SUMIFS('IS G'!Y$8:Y$364,'IS G'!$A$8:$A$364,'SCH C-2.2 F'!$B73)*1000</f>
        <v>284131</v>
      </c>
      <c r="I73" s="1">
        <f>SUMIFS('IS G'!Z$8:Z$364,'IS G'!$A$8:$A$364,'SCH C-2.2 F'!$B73)*1000</f>
        <v>309909.99999999901</v>
      </c>
      <c r="J73" s="1">
        <f>SUMIFS('IS G'!AA$8:AA$364,'IS G'!$A$8:$A$364,'SCH C-2.2 F'!$B73)*1000</f>
        <v>289885</v>
      </c>
      <c r="K73" s="1">
        <f>SUMIFS('IS G'!AB$8:AB$364,'IS G'!$A$8:$A$364,'SCH C-2.2 F'!$B73)*1000</f>
        <v>315451</v>
      </c>
      <c r="L73" s="1">
        <f>SUMIFS('IS G'!AC$8:AC$364,'IS G'!$A$8:$A$364,'SCH C-2.2 F'!$B73)*1000</f>
        <v>317455</v>
      </c>
      <c r="M73" s="1">
        <f>SUMIFS('IS G'!AD$8:AD$364,'IS G'!$A$8:$A$364,'SCH C-2.2 F'!$B73)*1000</f>
        <v>314257</v>
      </c>
      <c r="N73" s="1">
        <f>SUMIFS('IS G'!AE$8:AE$364,'IS G'!$A$8:$A$364,'SCH C-2.2 F'!$B73)*1000</f>
        <v>314890</v>
      </c>
      <c r="O73" s="1">
        <f>SUMIFS('IS G'!AF$8:AF$364,'IS G'!$A$8:$A$364,'SCH C-2.2 F'!$B73)*1000</f>
        <v>312326</v>
      </c>
      <c r="P73" s="168">
        <f t="shared" si="0"/>
        <v>3677670.9999999991</v>
      </c>
    </row>
    <row r="74" spans="1:16" x14ac:dyDescent="0.2">
      <c r="A74" s="164">
        <f>A73+1</f>
        <v>64</v>
      </c>
      <c r="B74" s="164" t="s">
        <v>939</v>
      </c>
      <c r="C74" s="154" t="s">
        <v>1004</v>
      </c>
      <c r="D74" s="1">
        <f>SUMIFS('IS G'!U$8:U$364,'IS G'!$A$8:$A$364,'SCH C-2.2 F'!$B74)*1000</f>
        <v>0</v>
      </c>
      <c r="E74" s="1">
        <f>SUMIFS('IS G'!V$8:V$364,'IS G'!$A$8:$A$364,'SCH C-2.2 F'!$B74)*1000</f>
        <v>0</v>
      </c>
      <c r="F74" s="1">
        <f>SUMIFS('IS G'!W$8:W$364,'IS G'!$A$8:$A$364,'SCH C-2.2 F'!$B74)*1000</f>
        <v>0</v>
      </c>
      <c r="G74" s="1">
        <f>SUMIFS('IS G'!X$8:X$364,'IS G'!$A$8:$A$364,'SCH C-2.2 F'!$B74)*1000</f>
        <v>0</v>
      </c>
      <c r="H74" s="1">
        <f>SUMIFS('IS G'!Y$8:Y$364,'IS G'!$A$8:$A$364,'SCH C-2.2 F'!$B74)*1000</f>
        <v>0</v>
      </c>
      <c r="I74" s="1">
        <f>SUMIFS('IS G'!Z$8:Z$364,'IS G'!$A$8:$A$364,'SCH C-2.2 F'!$B74)*1000</f>
        <v>0</v>
      </c>
      <c r="J74" s="1">
        <f>SUMIFS('IS G'!AA$8:AA$364,'IS G'!$A$8:$A$364,'SCH C-2.2 F'!$B74)*1000</f>
        <v>0</v>
      </c>
      <c r="K74" s="1">
        <f>SUMIFS('IS G'!AB$8:AB$364,'IS G'!$A$8:$A$364,'SCH C-2.2 F'!$B74)*1000</f>
        <v>0</v>
      </c>
      <c r="L74" s="1">
        <f>SUMIFS('IS G'!AC$8:AC$364,'IS G'!$A$8:$A$364,'SCH C-2.2 F'!$B74)*1000</f>
        <v>0</v>
      </c>
      <c r="M74" s="1">
        <f>SUMIFS('IS G'!AD$8:AD$364,'IS G'!$A$8:$A$364,'SCH C-2.2 F'!$B74)*1000</f>
        <v>0</v>
      </c>
      <c r="N74" s="1">
        <f>SUMIFS('IS G'!AE$8:AE$364,'IS G'!$A$8:$A$364,'SCH C-2.2 F'!$B74)*1000</f>
        <v>0</v>
      </c>
      <c r="O74" s="1">
        <f>SUMIFS('IS G'!AF$8:AF$364,'IS G'!$A$8:$A$364,'SCH C-2.2 F'!$B74)*1000</f>
        <v>0</v>
      </c>
      <c r="P74" s="168">
        <f t="shared" si="0"/>
        <v>0</v>
      </c>
    </row>
    <row r="75" spans="1:16" x14ac:dyDescent="0.2">
      <c r="A75" s="164">
        <f t="shared" ref="A75:A112" si="2">A74+1</f>
        <v>65</v>
      </c>
      <c r="B75" s="164" t="s">
        <v>940</v>
      </c>
      <c r="C75" s="154" t="s">
        <v>985</v>
      </c>
      <c r="D75" s="1">
        <f>SUMIFS('IS G'!U$8:U$364,'IS G'!$A$8:$A$364,'SCH C-2.2 F'!$B75)*1000</f>
        <v>9416</v>
      </c>
      <c r="E75" s="1">
        <f>SUMIFS('IS G'!V$8:V$364,'IS G'!$A$8:$A$364,'SCH C-2.2 F'!$B75)*1000</f>
        <v>11416</v>
      </c>
      <c r="F75" s="1">
        <f>SUMIFS('IS G'!W$8:W$364,'IS G'!$A$8:$A$364,'SCH C-2.2 F'!$B75)*1000</f>
        <v>10416</v>
      </c>
      <c r="G75" s="1">
        <f>SUMIFS('IS G'!X$8:X$364,'IS G'!$A$8:$A$364,'SCH C-2.2 F'!$B75)*1000</f>
        <v>9416</v>
      </c>
      <c r="H75" s="1">
        <f>SUMIFS('IS G'!Y$8:Y$364,'IS G'!$A$8:$A$364,'SCH C-2.2 F'!$B75)*1000</f>
        <v>9416</v>
      </c>
      <c r="I75" s="1">
        <f>SUMIFS('IS G'!Z$8:Z$364,'IS G'!$A$8:$A$364,'SCH C-2.2 F'!$B75)*1000</f>
        <v>9416</v>
      </c>
      <c r="J75" s="1">
        <f>SUMIFS('IS G'!AA$8:AA$364,'IS G'!$A$8:$A$364,'SCH C-2.2 F'!$B75)*1000</f>
        <v>5425</v>
      </c>
      <c r="K75" s="1">
        <f>SUMIFS('IS G'!AB$8:AB$364,'IS G'!$A$8:$A$364,'SCH C-2.2 F'!$B75)*1000</f>
        <v>7425</v>
      </c>
      <c r="L75" s="1">
        <f>SUMIFS('IS G'!AC$8:AC$364,'IS G'!$A$8:$A$364,'SCH C-2.2 F'!$B75)*1000</f>
        <v>9850</v>
      </c>
      <c r="M75" s="1">
        <f>SUMIFS('IS G'!AD$8:AD$364,'IS G'!$A$8:$A$364,'SCH C-2.2 F'!$B75)*1000</f>
        <v>7425</v>
      </c>
      <c r="N75" s="1">
        <f>SUMIFS('IS G'!AE$8:AE$364,'IS G'!$A$8:$A$364,'SCH C-2.2 F'!$B75)*1000</f>
        <v>8425</v>
      </c>
      <c r="O75" s="1">
        <f>SUMIFS('IS G'!AF$8:AF$364,'IS G'!$A$8:$A$364,'SCH C-2.2 F'!$B75)*1000</f>
        <v>9850</v>
      </c>
      <c r="P75" s="168">
        <f t="shared" ref="P75:P112" si="3">SUM(D75:O75)</f>
        <v>107896</v>
      </c>
    </row>
    <row r="76" spans="1:16" x14ac:dyDescent="0.2">
      <c r="A76" s="164">
        <f>A75+1</f>
        <v>66</v>
      </c>
      <c r="B76" s="164">
        <v>901</v>
      </c>
      <c r="C76" s="154" t="s">
        <v>23</v>
      </c>
      <c r="D76" s="1">
        <f>SUMIFS('IS G'!U$8:U$364,'IS G'!$A$8:$A$364,'SCH C-2.2 F'!$B76)*1000</f>
        <v>71270.55</v>
      </c>
      <c r="E76" s="1">
        <f>SUMIFS('IS G'!V$8:V$364,'IS G'!$A$8:$A$364,'SCH C-2.2 F'!$B76)*1000</f>
        <v>72178.2</v>
      </c>
      <c r="F76" s="1">
        <f>SUMIFS('IS G'!W$8:W$364,'IS G'!$A$8:$A$364,'SCH C-2.2 F'!$B76)*1000</f>
        <v>70018.2</v>
      </c>
      <c r="G76" s="1">
        <f>SUMIFS('IS G'!X$8:X$364,'IS G'!$A$8:$A$364,'SCH C-2.2 F'!$B76)*1000</f>
        <v>76200.75</v>
      </c>
      <c r="H76" s="1">
        <f>SUMIFS('IS G'!Y$8:Y$364,'IS G'!$A$8:$A$364,'SCH C-2.2 F'!$B76)*1000</f>
        <v>62944.65</v>
      </c>
      <c r="I76" s="1">
        <f>SUMIFS('IS G'!Z$8:Z$364,'IS G'!$A$8:$A$364,'SCH C-2.2 F'!$B76)*1000</f>
        <v>62523</v>
      </c>
      <c r="J76" s="1">
        <f>SUMIFS('IS G'!AA$8:AA$364,'IS G'!$A$8:$A$364,'SCH C-2.2 F'!$B76)*1000</f>
        <v>67970.7</v>
      </c>
      <c r="K76" s="1">
        <f>SUMIFS('IS G'!AB$8:AB$364,'IS G'!$A$8:$A$364,'SCH C-2.2 F'!$B76)*1000</f>
        <v>71619.75</v>
      </c>
      <c r="L76" s="1">
        <f>SUMIFS('IS G'!AC$8:AC$364,'IS G'!$A$8:$A$364,'SCH C-2.2 F'!$B76)*1000</f>
        <v>77254.2</v>
      </c>
      <c r="M76" s="1">
        <f>SUMIFS('IS G'!AD$8:AD$364,'IS G'!$A$8:$A$364,'SCH C-2.2 F'!$B76)*1000</f>
        <v>63238.5</v>
      </c>
      <c r="N76" s="1">
        <f>SUMIFS('IS G'!AE$8:AE$364,'IS G'!$A$8:$A$364,'SCH C-2.2 F'!$B76)*1000</f>
        <v>74054.25</v>
      </c>
      <c r="O76" s="1">
        <f>SUMIFS('IS G'!AF$8:AF$364,'IS G'!$A$8:$A$364,'SCH C-2.2 F'!$B76)*1000</f>
        <v>68753.7</v>
      </c>
      <c r="P76" s="168">
        <f t="shared" si="3"/>
        <v>838026.45</v>
      </c>
    </row>
    <row r="77" spans="1:16" x14ac:dyDescent="0.2">
      <c r="A77" s="331" t="str">
        <f>A1</f>
        <v>LOUISVILLE GAS AND ELECTRIC COMPANY</v>
      </c>
      <c r="B77" s="332"/>
      <c r="C77" s="332"/>
      <c r="D77" s="332"/>
      <c r="E77" s="332"/>
      <c r="F77" s="332"/>
      <c r="G77" s="332"/>
      <c r="H77" s="332"/>
      <c r="I77" s="332"/>
      <c r="J77" s="332"/>
      <c r="K77" s="332"/>
      <c r="L77" s="332"/>
      <c r="M77" s="332"/>
      <c r="N77" s="332"/>
      <c r="O77" s="332"/>
      <c r="P77" s="332"/>
    </row>
    <row r="78" spans="1:16" x14ac:dyDescent="0.2">
      <c r="A78" s="331" t="str">
        <f t="shared" ref="A78:A80" si="4">A2</f>
        <v>CASE NO. 2014-00372 - GAS OPERATIONS - RESPONSE TO PSC 2-89 (SLIPPAGE FACTOR 97.728%)</v>
      </c>
      <c r="B78" s="332"/>
      <c r="C78" s="332"/>
      <c r="D78" s="332"/>
      <c r="E78" s="332"/>
      <c r="F78" s="332"/>
      <c r="G78" s="332"/>
      <c r="H78" s="332"/>
      <c r="I78" s="332"/>
      <c r="J78" s="332"/>
      <c r="K78" s="332"/>
      <c r="L78" s="332"/>
      <c r="M78" s="332"/>
      <c r="N78" s="332"/>
      <c r="O78" s="332"/>
      <c r="P78" s="332"/>
    </row>
    <row r="79" spans="1:16" x14ac:dyDescent="0.2">
      <c r="A79" s="331" t="str">
        <f t="shared" si="4"/>
        <v>COMPARISON OF GAS UTILITY ACTIVITY</v>
      </c>
      <c r="B79" s="332"/>
      <c r="C79" s="332"/>
      <c r="D79" s="332"/>
      <c r="E79" s="332"/>
      <c r="F79" s="332"/>
      <c r="G79" s="332"/>
      <c r="H79" s="332"/>
      <c r="I79" s="332"/>
      <c r="J79" s="332"/>
      <c r="K79" s="332"/>
      <c r="L79" s="332"/>
      <c r="M79" s="332"/>
      <c r="N79" s="332"/>
      <c r="O79" s="332"/>
      <c r="P79" s="332"/>
    </row>
    <row r="80" spans="1:16" x14ac:dyDescent="0.2">
      <c r="A80" s="331" t="str">
        <f t="shared" si="4"/>
        <v>FORECAST PERIOD FOR THE 12 MONTHS ENDED JUNE 30, 2016</v>
      </c>
      <c r="B80" s="332"/>
      <c r="C80" s="332"/>
      <c r="D80" s="332"/>
      <c r="E80" s="332"/>
      <c r="F80" s="332"/>
      <c r="G80" s="332"/>
      <c r="H80" s="332"/>
      <c r="I80" s="332"/>
      <c r="J80" s="332"/>
      <c r="K80" s="332"/>
      <c r="L80" s="332"/>
      <c r="M80" s="332"/>
      <c r="N80" s="332"/>
      <c r="O80" s="332"/>
      <c r="P80" s="332"/>
    </row>
    <row r="81" spans="1:16" x14ac:dyDescent="0.2">
      <c r="A81" s="154" t="s">
        <v>111</v>
      </c>
      <c r="P81" s="155" t="s">
        <v>80</v>
      </c>
    </row>
    <row r="82" spans="1:16" x14ac:dyDescent="0.2">
      <c r="A82" s="154" t="str">
        <f>'Rate Case Constants'!$C$29</f>
        <v>TYPE OF FILING: __X__ ORIGINAL  _____ UPDATED  _____ REVISED</v>
      </c>
      <c r="P82" s="156" t="s">
        <v>1210</v>
      </c>
    </row>
    <row r="83" spans="1:16" x14ac:dyDescent="0.2">
      <c r="A83" s="154" t="s">
        <v>9</v>
      </c>
      <c r="P83" s="156" t="str">
        <f>'Rate Case Constants'!$C$36</f>
        <v>WITNESS:   K. W. BLAKE</v>
      </c>
    </row>
    <row r="84" spans="1:16" x14ac:dyDescent="0.2">
      <c r="A84" s="157" t="s">
        <v>4</v>
      </c>
      <c r="B84" s="157" t="s">
        <v>6</v>
      </c>
      <c r="C84" s="158"/>
      <c r="D84" s="157" t="s">
        <v>2</v>
      </c>
      <c r="E84" s="157" t="s">
        <v>2</v>
      </c>
      <c r="F84" s="157" t="s">
        <v>2</v>
      </c>
      <c r="G84" s="157" t="s">
        <v>2</v>
      </c>
      <c r="H84" s="157" t="s">
        <v>2</v>
      </c>
      <c r="I84" s="157" t="s">
        <v>2</v>
      </c>
      <c r="J84" s="157" t="s">
        <v>2</v>
      </c>
      <c r="K84" s="157" t="s">
        <v>2</v>
      </c>
      <c r="L84" s="157" t="s">
        <v>2</v>
      </c>
      <c r="M84" s="157" t="s">
        <v>2</v>
      </c>
      <c r="N84" s="157" t="s">
        <v>2</v>
      </c>
      <c r="O84" s="157" t="s">
        <v>2</v>
      </c>
      <c r="P84" s="158"/>
    </row>
    <row r="85" spans="1:16" x14ac:dyDescent="0.2">
      <c r="A85" s="160" t="s">
        <v>5</v>
      </c>
      <c r="B85" s="160" t="s">
        <v>5</v>
      </c>
      <c r="C85" s="161" t="s">
        <v>7</v>
      </c>
      <c r="D85" s="162">
        <v>42186</v>
      </c>
      <c r="E85" s="162">
        <v>42217</v>
      </c>
      <c r="F85" s="162">
        <v>42248</v>
      </c>
      <c r="G85" s="162">
        <v>42278</v>
      </c>
      <c r="H85" s="162">
        <v>42309</v>
      </c>
      <c r="I85" s="162">
        <v>42339</v>
      </c>
      <c r="J85" s="162">
        <v>42370</v>
      </c>
      <c r="K85" s="162">
        <v>42401</v>
      </c>
      <c r="L85" s="162">
        <v>42430</v>
      </c>
      <c r="M85" s="162">
        <v>42461</v>
      </c>
      <c r="N85" s="162">
        <v>42491</v>
      </c>
      <c r="O85" s="162">
        <v>42522</v>
      </c>
      <c r="P85" s="163" t="s">
        <v>3</v>
      </c>
    </row>
    <row r="86" spans="1:16" x14ac:dyDescent="0.2">
      <c r="A86" s="201"/>
      <c r="B86" s="201"/>
      <c r="D86" s="165"/>
      <c r="E86" s="165"/>
      <c r="F86" s="165"/>
      <c r="G86" s="165"/>
      <c r="H86" s="165"/>
      <c r="I86" s="165"/>
      <c r="J86" s="165"/>
      <c r="K86" s="165"/>
      <c r="L86" s="165"/>
      <c r="M86" s="165"/>
      <c r="N86" s="165"/>
      <c r="O86" s="165"/>
      <c r="P86" s="156"/>
    </row>
    <row r="87" spans="1:16" x14ac:dyDescent="0.2">
      <c r="A87" s="164">
        <f>A76+1</f>
        <v>67</v>
      </c>
      <c r="B87" s="164">
        <v>902</v>
      </c>
      <c r="C87" s="154" t="s">
        <v>19</v>
      </c>
      <c r="D87" s="1">
        <f>SUMIFS('IS G'!U$8:U$364,'IS G'!$A$8:$A$364,'SCH C-2.2 F'!$B87)*1000</f>
        <v>185368.5</v>
      </c>
      <c r="E87" s="1">
        <f>SUMIFS('IS G'!V$8:V$364,'IS G'!$A$8:$A$364,'SCH C-2.2 F'!$B87)*1000</f>
        <v>155686.04999999999</v>
      </c>
      <c r="F87" s="1">
        <f>SUMIFS('IS G'!W$8:W$364,'IS G'!$A$8:$A$364,'SCH C-2.2 F'!$B87)*1000</f>
        <v>166186.35</v>
      </c>
      <c r="G87" s="1">
        <f>SUMIFS('IS G'!X$8:X$364,'IS G'!$A$8:$A$364,'SCH C-2.2 F'!$B87)*1000</f>
        <v>175930.2</v>
      </c>
      <c r="H87" s="1">
        <f>SUMIFS('IS G'!Y$8:Y$364,'IS G'!$A$8:$A$364,'SCH C-2.2 F'!$B87)*1000</f>
        <v>161103.15</v>
      </c>
      <c r="I87" s="1">
        <f>SUMIFS('IS G'!Z$8:Z$364,'IS G'!$A$8:$A$364,'SCH C-2.2 F'!$B87)*1000</f>
        <v>175304.69999999998</v>
      </c>
      <c r="J87" s="1">
        <f>SUMIFS('IS G'!AA$8:AA$364,'IS G'!$A$8:$A$364,'SCH C-2.2 F'!$B87)*1000</f>
        <v>158889.15</v>
      </c>
      <c r="K87" s="1">
        <f>SUMIFS('IS G'!AB$8:AB$364,'IS G'!$A$8:$A$364,'SCH C-2.2 F'!$B87)*1000</f>
        <v>158182.65</v>
      </c>
      <c r="L87" s="1">
        <f>SUMIFS('IS G'!AC$8:AC$364,'IS G'!$A$8:$A$364,'SCH C-2.2 F'!$B87)*1000</f>
        <v>161523</v>
      </c>
      <c r="M87" s="1">
        <f>SUMIFS('IS G'!AD$8:AD$364,'IS G'!$A$8:$A$364,'SCH C-2.2 F'!$B87)*1000</f>
        <v>167913.90000000002</v>
      </c>
      <c r="N87" s="1">
        <f>SUMIFS('IS G'!AE$8:AE$364,'IS G'!$A$8:$A$364,'SCH C-2.2 F'!$B87)*1000</f>
        <v>158405.84999999998</v>
      </c>
      <c r="O87" s="1">
        <f>SUMIFS('IS G'!AF$8:AF$364,'IS G'!$A$8:$A$364,'SCH C-2.2 F'!$B87)*1000</f>
        <v>158158.80000000002</v>
      </c>
      <c r="P87" s="168">
        <f t="shared" si="3"/>
        <v>1982652.3</v>
      </c>
    </row>
    <row r="88" spans="1:16" x14ac:dyDescent="0.2">
      <c r="A88" s="164">
        <f t="shared" si="2"/>
        <v>68</v>
      </c>
      <c r="B88" s="164">
        <v>903</v>
      </c>
      <c r="C88" s="154" t="s">
        <v>20</v>
      </c>
      <c r="D88" s="1">
        <f>SUMIFS('IS G'!U$8:U$364,'IS G'!$A$8:$A$364,'SCH C-2.2 F'!$B88)*1000</f>
        <v>452228.84999999899</v>
      </c>
      <c r="E88" s="1">
        <f>SUMIFS('IS G'!V$8:V$364,'IS G'!$A$8:$A$364,'SCH C-2.2 F'!$B88)*1000</f>
        <v>421967.69999999995</v>
      </c>
      <c r="F88" s="1">
        <f>SUMIFS('IS G'!W$8:W$364,'IS G'!$A$8:$A$364,'SCH C-2.2 F'!$B88)*1000</f>
        <v>431765.10000000003</v>
      </c>
      <c r="G88" s="1">
        <f>SUMIFS('IS G'!X$8:X$364,'IS G'!$A$8:$A$364,'SCH C-2.2 F'!$B88)*1000</f>
        <v>435658.049999999</v>
      </c>
      <c r="H88" s="1">
        <f>SUMIFS('IS G'!Y$8:Y$364,'IS G'!$A$8:$A$364,'SCH C-2.2 F'!$B88)*1000</f>
        <v>391172.39999999997</v>
      </c>
      <c r="I88" s="1">
        <f>SUMIFS('IS G'!Z$8:Z$364,'IS G'!$A$8:$A$364,'SCH C-2.2 F'!$B88)*1000</f>
        <v>416263.05000000005</v>
      </c>
      <c r="J88" s="1">
        <f>SUMIFS('IS G'!AA$8:AA$364,'IS G'!$A$8:$A$364,'SCH C-2.2 F'!$B88)*1000</f>
        <v>405824.84999999899</v>
      </c>
      <c r="K88" s="1">
        <f>SUMIFS('IS G'!AB$8:AB$364,'IS G'!$A$8:$A$364,'SCH C-2.2 F'!$B88)*1000</f>
        <v>410169.15</v>
      </c>
      <c r="L88" s="1">
        <f>SUMIFS('IS G'!AC$8:AC$364,'IS G'!$A$8:$A$364,'SCH C-2.2 F'!$B88)*1000</f>
        <v>443362.95</v>
      </c>
      <c r="M88" s="1">
        <f>SUMIFS('IS G'!AD$8:AD$364,'IS G'!$A$8:$A$364,'SCH C-2.2 F'!$B88)*1000</f>
        <v>394627.95</v>
      </c>
      <c r="N88" s="1">
        <f>SUMIFS('IS G'!AE$8:AE$364,'IS G'!$A$8:$A$364,'SCH C-2.2 F'!$B88)*1000</f>
        <v>426215.7</v>
      </c>
      <c r="O88" s="1">
        <f>SUMIFS('IS G'!AF$8:AF$364,'IS G'!$A$8:$A$364,'SCH C-2.2 F'!$B88)*1000</f>
        <v>418859.10000000003</v>
      </c>
      <c r="P88" s="168">
        <f t="shared" si="3"/>
        <v>5048114.8499999968</v>
      </c>
    </row>
    <row r="89" spans="1:16" x14ac:dyDescent="0.2">
      <c r="A89" s="164">
        <f t="shared" si="2"/>
        <v>69</v>
      </c>
      <c r="B89" s="164">
        <v>904</v>
      </c>
      <c r="C89" s="154" t="s">
        <v>21</v>
      </c>
      <c r="D89" s="1">
        <f>SUMIFS('IS G'!U$8:U$364,'IS G'!$A$8:$A$364,'SCH C-2.2 F'!$B89)*1000</f>
        <v>103234.85600794401</v>
      </c>
      <c r="E89" s="1">
        <f>SUMIFS('IS G'!V$8:V$364,'IS G'!$A$8:$A$364,'SCH C-2.2 F'!$B89)*1000</f>
        <v>91211.519364449006</v>
      </c>
      <c r="F89" s="1">
        <f>SUMIFS('IS G'!W$8:W$364,'IS G'!$A$8:$A$364,'SCH C-2.2 F'!$B89)*1000</f>
        <v>102198.36146971199</v>
      </c>
      <c r="G89" s="1">
        <f>SUMIFS('IS G'!X$8:X$364,'IS G'!$A$8:$A$364,'SCH C-2.2 F'!$B89)*1000</f>
        <v>52446.623634558098</v>
      </c>
      <c r="H89" s="1">
        <f>SUMIFS('IS G'!Y$8:Y$364,'IS G'!$A$8:$A$364,'SCH C-2.2 F'!$B89)*1000</f>
        <v>23010.178748758703</v>
      </c>
      <c r="I89" s="1">
        <f>SUMIFS('IS G'!Z$8:Z$364,'IS G'!$A$8:$A$364,'SCH C-2.2 F'!$B89)*1000</f>
        <v>48507.944389275101</v>
      </c>
      <c r="J89" s="1">
        <f>SUMIFS('IS G'!AA$8:AA$364,'IS G'!$A$8:$A$364,'SCH C-2.2 F'!$B89)*1000</f>
        <v>136195.382323734</v>
      </c>
      <c r="K89" s="1">
        <f>SUMIFS('IS G'!AB$8:AB$364,'IS G'!$A$8:$A$364,'SCH C-2.2 F'!$B89)*1000</f>
        <v>61153.177755710094</v>
      </c>
      <c r="L89" s="1">
        <f>SUMIFS('IS G'!AC$8:AC$364,'IS G'!$A$8:$A$364,'SCH C-2.2 F'!$B89)*1000</f>
        <v>53897.715988083495</v>
      </c>
      <c r="M89" s="1">
        <f>SUMIFS('IS G'!AD$8:AD$364,'IS G'!$A$8:$A$364,'SCH C-2.2 F'!$B89)*1000</f>
        <v>39386.792452830203</v>
      </c>
      <c r="N89" s="1">
        <f>SUMIFS('IS G'!AE$8:AE$364,'IS G'!$A$8:$A$364,'SCH C-2.2 F'!$B89)*1000</f>
        <v>17620.407149950301</v>
      </c>
      <c r="O89" s="1">
        <f>SUMIFS('IS G'!AF$8:AF$364,'IS G'!$A$8:$A$364,'SCH C-2.2 F'!$B89)*1000</f>
        <v>106137.04071499499</v>
      </c>
      <c r="P89" s="168">
        <f t="shared" si="3"/>
        <v>835000</v>
      </c>
    </row>
    <row r="90" spans="1:16" x14ac:dyDescent="0.2">
      <c r="A90" s="164">
        <f t="shared" si="2"/>
        <v>70</v>
      </c>
      <c r="B90" s="164">
        <v>905</v>
      </c>
      <c r="C90" s="154" t="s">
        <v>22</v>
      </c>
      <c r="D90" s="1">
        <f>SUMIFS('IS G'!U$8:U$364,'IS G'!$A$8:$A$364,'SCH C-2.2 F'!$B90)*1000</f>
        <v>2895.75</v>
      </c>
      <c r="E90" s="1">
        <f>SUMIFS('IS G'!V$8:V$364,'IS G'!$A$8:$A$364,'SCH C-2.2 F'!$B90)*1000</f>
        <v>2870.1</v>
      </c>
      <c r="F90" s="1">
        <f>SUMIFS('IS G'!W$8:W$364,'IS G'!$A$8:$A$364,'SCH C-2.2 F'!$B90)*1000</f>
        <v>2907.9</v>
      </c>
      <c r="G90" s="1">
        <f>SUMIFS('IS G'!X$8:X$364,'IS G'!$A$8:$A$364,'SCH C-2.2 F'!$B90)*1000</f>
        <v>2940.3</v>
      </c>
      <c r="H90" s="1">
        <f>SUMIFS('IS G'!Y$8:Y$364,'IS G'!$A$8:$A$364,'SCH C-2.2 F'!$B90)*1000</f>
        <v>2479.9500000000003</v>
      </c>
      <c r="I90" s="1">
        <f>SUMIFS('IS G'!Z$8:Z$364,'IS G'!$A$8:$A$364,'SCH C-2.2 F'!$B90)*1000</f>
        <v>2382.2999999999997</v>
      </c>
      <c r="J90" s="1">
        <f>SUMIFS('IS G'!AA$8:AA$364,'IS G'!$A$8:$A$364,'SCH C-2.2 F'!$B90)*1000</f>
        <v>2959.65</v>
      </c>
      <c r="K90" s="1">
        <f>SUMIFS('IS G'!AB$8:AB$364,'IS G'!$A$8:$A$364,'SCH C-2.2 F'!$B90)*1000</f>
        <v>2752.1999999999898</v>
      </c>
      <c r="L90" s="1">
        <f>SUMIFS('IS G'!AC$8:AC$364,'IS G'!$A$8:$A$364,'SCH C-2.2 F'!$B90)*1000</f>
        <v>2923.2</v>
      </c>
      <c r="M90" s="1">
        <f>SUMIFS('IS G'!AD$8:AD$364,'IS G'!$A$8:$A$364,'SCH C-2.2 F'!$B90)*1000</f>
        <v>2846.7</v>
      </c>
      <c r="N90" s="1">
        <f>SUMIFS('IS G'!AE$8:AE$364,'IS G'!$A$8:$A$364,'SCH C-2.2 F'!$B90)*1000</f>
        <v>2861.5499999999997</v>
      </c>
      <c r="O90" s="1">
        <f>SUMIFS('IS G'!AF$8:AF$364,'IS G'!$A$8:$A$364,'SCH C-2.2 F'!$B90)*1000</f>
        <v>2757.6</v>
      </c>
      <c r="P90" s="168">
        <f t="shared" si="3"/>
        <v>33577.19999999999</v>
      </c>
    </row>
    <row r="91" spans="1:16" x14ac:dyDescent="0.2">
      <c r="A91" s="164">
        <f t="shared" si="2"/>
        <v>71</v>
      </c>
      <c r="B91" s="164">
        <v>907</v>
      </c>
      <c r="C91" s="154" t="s">
        <v>24</v>
      </c>
      <c r="D91" s="1">
        <f>SUMIFS('IS G'!U$8:U$364,'IS G'!$A$8:$A$364,'SCH C-2.2 F'!$B91)*1000</f>
        <v>5405.2800000000007</v>
      </c>
      <c r="E91" s="1">
        <f>SUMIFS('IS G'!V$8:V$364,'IS G'!$A$8:$A$364,'SCH C-2.2 F'!$B91)*1000</f>
        <v>5254.08</v>
      </c>
      <c r="F91" s="1">
        <f>SUMIFS('IS G'!W$8:W$364,'IS G'!$A$8:$A$364,'SCH C-2.2 F'!$B91)*1000</f>
        <v>6161.28</v>
      </c>
      <c r="G91" s="1">
        <f>SUMIFS('IS G'!X$8:X$364,'IS G'!$A$8:$A$364,'SCH C-2.2 F'!$B91)*1000</f>
        <v>5942.4000000000005</v>
      </c>
      <c r="H91" s="1">
        <f>SUMIFS('IS G'!Y$8:Y$364,'IS G'!$A$8:$A$364,'SCH C-2.2 F'!$B91)*1000</f>
        <v>5618.16</v>
      </c>
      <c r="I91" s="1">
        <f>SUMIFS('IS G'!Z$8:Z$364,'IS G'!$A$8:$A$364,'SCH C-2.2 F'!$B91)*1000</f>
        <v>5250.72</v>
      </c>
      <c r="J91" s="1">
        <f>SUMIFS('IS G'!AA$8:AA$364,'IS G'!$A$8:$A$364,'SCH C-2.2 F'!$B91)*1000</f>
        <v>5703.12</v>
      </c>
      <c r="K91" s="1">
        <f>SUMIFS('IS G'!AB$8:AB$364,'IS G'!$A$8:$A$364,'SCH C-2.2 F'!$B91)*1000</f>
        <v>5492.16</v>
      </c>
      <c r="L91" s="1">
        <f>SUMIFS('IS G'!AC$8:AC$364,'IS G'!$A$8:$A$364,'SCH C-2.2 F'!$B91)*1000</f>
        <v>6037.68</v>
      </c>
      <c r="M91" s="1">
        <f>SUMIFS('IS G'!AD$8:AD$364,'IS G'!$A$8:$A$364,'SCH C-2.2 F'!$B91)*1000</f>
        <v>5208.4799999999996</v>
      </c>
      <c r="N91" s="1">
        <f>SUMIFS('IS G'!AE$8:AE$364,'IS G'!$A$8:$A$364,'SCH C-2.2 F'!$B91)*1000</f>
        <v>6077.5199999999995</v>
      </c>
      <c r="O91" s="1">
        <f>SUMIFS('IS G'!AF$8:AF$364,'IS G'!$A$8:$A$364,'SCH C-2.2 F'!$B91)*1000</f>
        <v>5563.44</v>
      </c>
      <c r="P91" s="168">
        <f t="shared" si="3"/>
        <v>67714.319999999992</v>
      </c>
    </row>
    <row r="92" spans="1:16" x14ac:dyDescent="0.2">
      <c r="A92" s="164">
        <f t="shared" si="2"/>
        <v>72</v>
      </c>
      <c r="B92" s="164">
        <v>908</v>
      </c>
      <c r="C92" s="154" t="s">
        <v>25</v>
      </c>
      <c r="D92" s="1">
        <f>SUMIFS('IS G'!U$8:U$364,'IS G'!$A$8:$A$364,'SCH C-2.2 F'!$B92)*1000</f>
        <v>336554.41551871598</v>
      </c>
      <c r="E92" s="1">
        <f>SUMIFS('IS G'!V$8:V$364,'IS G'!$A$8:$A$364,'SCH C-2.2 F'!$B92)*1000</f>
        <v>454601.00302785099</v>
      </c>
      <c r="F92" s="1">
        <f>SUMIFS('IS G'!W$8:W$364,'IS G'!$A$8:$A$364,'SCH C-2.2 F'!$B92)*1000</f>
        <v>363773.05449176603</v>
      </c>
      <c r="G92" s="1">
        <f>SUMIFS('IS G'!X$8:X$364,'IS G'!$A$8:$A$364,'SCH C-2.2 F'!$B92)*1000</f>
        <v>337673.33858764695</v>
      </c>
      <c r="H92" s="1">
        <f>SUMIFS('IS G'!Y$8:Y$364,'IS G'!$A$8:$A$364,'SCH C-2.2 F'!$B92)*1000</f>
        <v>352239.10096330097</v>
      </c>
      <c r="I92" s="1">
        <f>SUMIFS('IS G'!Z$8:Z$364,'IS G'!$A$8:$A$364,'SCH C-2.2 F'!$B92)*1000</f>
        <v>354055.00797593402</v>
      </c>
      <c r="J92" s="1">
        <f>SUMIFS('IS G'!AA$8:AA$364,'IS G'!$A$8:$A$364,'SCH C-2.2 F'!$B92)*1000</f>
        <v>218647.184050941</v>
      </c>
      <c r="K92" s="1">
        <f>SUMIFS('IS G'!AB$8:AB$364,'IS G'!$A$8:$A$364,'SCH C-2.2 F'!$B92)*1000</f>
        <v>232142.309003573</v>
      </c>
      <c r="L92" s="1">
        <f>SUMIFS('IS G'!AC$8:AC$364,'IS G'!$A$8:$A$364,'SCH C-2.2 F'!$B92)*1000</f>
        <v>296536.209378417</v>
      </c>
      <c r="M92" s="1">
        <f>SUMIFS('IS G'!AD$8:AD$364,'IS G'!$A$8:$A$364,'SCH C-2.2 F'!$B92)*1000</f>
        <v>261772.58169238002</v>
      </c>
      <c r="N92" s="1">
        <f>SUMIFS('IS G'!AE$8:AE$364,'IS G'!$A$8:$A$364,'SCH C-2.2 F'!$B92)*1000</f>
        <v>415872.65521774202</v>
      </c>
      <c r="O92" s="1">
        <f>SUMIFS('IS G'!AF$8:AF$364,'IS G'!$A$8:$A$364,'SCH C-2.2 F'!$B92)*1000</f>
        <v>363666.09261791501</v>
      </c>
      <c r="P92" s="168">
        <f t="shared" si="3"/>
        <v>3987532.9525261829</v>
      </c>
    </row>
    <row r="93" spans="1:16" x14ac:dyDescent="0.2">
      <c r="A93" s="164">
        <f t="shared" si="2"/>
        <v>73</v>
      </c>
      <c r="B93" s="164">
        <v>909</v>
      </c>
      <c r="C93" s="154" t="s">
        <v>26</v>
      </c>
      <c r="D93" s="1">
        <f>SUMIFS('IS G'!U$8:U$364,'IS G'!$A$8:$A$364,'SCH C-2.2 F'!$B93)*1000</f>
        <v>5490.95999999999</v>
      </c>
      <c r="E93" s="1">
        <f>SUMIFS('IS G'!V$8:V$364,'IS G'!$A$8:$A$364,'SCH C-2.2 F'!$B93)*1000</f>
        <v>5490.95999999999</v>
      </c>
      <c r="F93" s="1">
        <f>SUMIFS('IS G'!W$8:W$364,'IS G'!$A$8:$A$364,'SCH C-2.2 F'!$B93)*1000</f>
        <v>5490.95999999999</v>
      </c>
      <c r="G93" s="1">
        <f>SUMIFS('IS G'!X$8:X$364,'IS G'!$A$8:$A$364,'SCH C-2.2 F'!$B93)*1000</f>
        <v>5490.95999999999</v>
      </c>
      <c r="H93" s="1">
        <f>SUMIFS('IS G'!Y$8:Y$364,'IS G'!$A$8:$A$364,'SCH C-2.2 F'!$B93)*1000</f>
        <v>5178.96</v>
      </c>
      <c r="I93" s="1">
        <f>SUMIFS('IS G'!Z$8:Z$364,'IS G'!$A$8:$A$364,'SCH C-2.2 F'!$B93)*1000</f>
        <v>4303.92</v>
      </c>
      <c r="J93" s="1">
        <f>SUMIFS('IS G'!AA$8:AA$364,'IS G'!$A$8:$A$364,'SCH C-2.2 F'!$B93)*1000</f>
        <v>4310.6400000000003</v>
      </c>
      <c r="K93" s="1">
        <f>SUMIFS('IS G'!AB$8:AB$364,'IS G'!$A$8:$A$364,'SCH C-2.2 F'!$B93)*1000</f>
        <v>4617.84</v>
      </c>
      <c r="L93" s="1">
        <f>SUMIFS('IS G'!AC$8:AC$364,'IS G'!$A$8:$A$364,'SCH C-2.2 F'!$B93)*1000</f>
        <v>5529.36</v>
      </c>
      <c r="M93" s="1">
        <f>SUMIFS('IS G'!AD$8:AD$364,'IS G'!$A$8:$A$364,'SCH C-2.2 F'!$B93)*1000</f>
        <v>5476.56</v>
      </c>
      <c r="N93" s="1">
        <f>SUMIFS('IS G'!AE$8:AE$364,'IS G'!$A$8:$A$364,'SCH C-2.2 F'!$B93)*1000</f>
        <v>5476.56</v>
      </c>
      <c r="O93" s="1">
        <f>SUMIFS('IS G'!AF$8:AF$364,'IS G'!$A$8:$A$364,'SCH C-2.2 F'!$B93)*1000</f>
        <v>5476.56</v>
      </c>
      <c r="P93" s="168">
        <f t="shared" si="3"/>
        <v>62334.239999999947</v>
      </c>
    </row>
    <row r="94" spans="1:16" x14ac:dyDescent="0.2">
      <c r="A94" s="164">
        <f t="shared" si="2"/>
        <v>74</v>
      </c>
      <c r="B94" s="164">
        <v>910</v>
      </c>
      <c r="C94" s="154" t="s">
        <v>27</v>
      </c>
      <c r="D94" s="1">
        <f>SUMIFS('IS G'!U$8:U$364,'IS G'!$A$8:$A$364,'SCH C-2.2 F'!$B94)*1000</f>
        <v>8651.0400000000009</v>
      </c>
      <c r="E94" s="1">
        <f>SUMIFS('IS G'!V$8:V$364,'IS G'!$A$8:$A$364,'SCH C-2.2 F'!$B94)*1000</f>
        <v>3611.04</v>
      </c>
      <c r="F94" s="1">
        <f>SUMIFS('IS G'!W$8:W$364,'IS G'!$A$8:$A$364,'SCH C-2.2 F'!$B94)*1000</f>
        <v>8651.0400000000009</v>
      </c>
      <c r="G94" s="1">
        <f>SUMIFS('IS G'!X$8:X$364,'IS G'!$A$8:$A$364,'SCH C-2.2 F'!$B94)*1000</f>
        <v>5531.04</v>
      </c>
      <c r="H94" s="1">
        <f>SUMIFS('IS G'!Y$8:Y$364,'IS G'!$A$8:$A$364,'SCH C-2.2 F'!$B94)*1000</f>
        <v>8315.0399999999991</v>
      </c>
      <c r="I94" s="1">
        <f>SUMIFS('IS G'!Z$8:Z$364,'IS G'!$A$8:$A$364,'SCH C-2.2 F'!$B94)*1000</f>
        <v>5051.03999999999</v>
      </c>
      <c r="J94" s="1">
        <f>SUMIFS('IS G'!AA$8:AA$364,'IS G'!$A$8:$A$364,'SCH C-2.2 F'!$B94)*1000</f>
        <v>980.64</v>
      </c>
      <c r="K94" s="1">
        <f>SUMIFS('IS G'!AB$8:AB$364,'IS G'!$A$8:$A$364,'SCH C-2.2 F'!$B94)*1000</f>
        <v>3635.04</v>
      </c>
      <c r="L94" s="1">
        <f>SUMIFS('IS G'!AC$8:AC$364,'IS G'!$A$8:$A$364,'SCH C-2.2 F'!$B94)*1000</f>
        <v>8838.2399999999907</v>
      </c>
      <c r="M94" s="1">
        <f>SUMIFS('IS G'!AD$8:AD$364,'IS G'!$A$8:$A$364,'SCH C-2.2 F'!$B94)*1000</f>
        <v>7743.8399999999992</v>
      </c>
      <c r="N94" s="1">
        <f>SUMIFS('IS G'!AE$8:AE$364,'IS G'!$A$8:$A$364,'SCH C-2.2 F'!$B94)*1000</f>
        <v>5329.44</v>
      </c>
      <c r="O94" s="1">
        <f>SUMIFS('IS G'!AF$8:AF$364,'IS G'!$A$8:$A$364,'SCH C-2.2 F'!$B94)*1000</f>
        <v>9078.24</v>
      </c>
      <c r="P94" s="168">
        <f t="shared" si="3"/>
        <v>75415.679999999978</v>
      </c>
    </row>
    <row r="95" spans="1:16" x14ac:dyDescent="0.2">
      <c r="A95" s="164">
        <f t="shared" si="2"/>
        <v>75</v>
      </c>
      <c r="B95" s="164">
        <v>911</v>
      </c>
      <c r="C95" s="154" t="s">
        <v>28</v>
      </c>
      <c r="D95" s="1">
        <f>SUMIFS('IS G'!U$8:U$364,'IS G'!$A$8:$A$364,'SCH C-2.2 F'!$B95)*1000</f>
        <v>0</v>
      </c>
      <c r="E95" s="1">
        <f>SUMIFS('IS G'!V$8:V$364,'IS G'!$A$8:$A$364,'SCH C-2.2 F'!$B95)*1000</f>
        <v>0</v>
      </c>
      <c r="F95" s="1">
        <f>SUMIFS('IS G'!W$8:W$364,'IS G'!$A$8:$A$364,'SCH C-2.2 F'!$B95)*1000</f>
        <v>0</v>
      </c>
      <c r="G95" s="1">
        <f>SUMIFS('IS G'!X$8:X$364,'IS G'!$A$8:$A$364,'SCH C-2.2 F'!$B95)*1000</f>
        <v>0</v>
      </c>
      <c r="H95" s="1">
        <f>SUMIFS('IS G'!Y$8:Y$364,'IS G'!$A$8:$A$364,'SCH C-2.2 F'!$B95)*1000</f>
        <v>0</v>
      </c>
      <c r="I95" s="1">
        <f>SUMIFS('IS G'!Z$8:Z$364,'IS G'!$A$8:$A$364,'SCH C-2.2 F'!$B95)*1000</f>
        <v>0</v>
      </c>
      <c r="J95" s="1">
        <f>SUMIFS('IS G'!AA$8:AA$364,'IS G'!$A$8:$A$364,'SCH C-2.2 F'!$B95)*1000</f>
        <v>0</v>
      </c>
      <c r="K95" s="1">
        <f>SUMIFS('IS G'!AB$8:AB$364,'IS G'!$A$8:$A$364,'SCH C-2.2 F'!$B95)*1000</f>
        <v>0</v>
      </c>
      <c r="L95" s="1">
        <f>SUMIFS('IS G'!AC$8:AC$364,'IS G'!$A$8:$A$364,'SCH C-2.2 F'!$B95)*1000</f>
        <v>0</v>
      </c>
      <c r="M95" s="1">
        <f>SUMIFS('IS G'!AD$8:AD$364,'IS G'!$A$8:$A$364,'SCH C-2.2 F'!$B95)*1000</f>
        <v>0</v>
      </c>
      <c r="N95" s="1">
        <f>SUMIFS('IS G'!AE$8:AE$364,'IS G'!$A$8:$A$364,'SCH C-2.2 F'!$B95)*1000</f>
        <v>0</v>
      </c>
      <c r="O95" s="1">
        <f>SUMIFS('IS G'!AF$8:AF$364,'IS G'!$A$8:$A$364,'SCH C-2.2 F'!$B95)*1000</f>
        <v>0</v>
      </c>
      <c r="P95" s="168">
        <f t="shared" si="3"/>
        <v>0</v>
      </c>
    </row>
    <row r="96" spans="1:16" x14ac:dyDescent="0.2">
      <c r="A96" s="164">
        <f t="shared" si="2"/>
        <v>76</v>
      </c>
      <c r="B96" s="164">
        <v>912</v>
      </c>
      <c r="C96" s="154" t="s">
        <v>29</v>
      </c>
      <c r="D96" s="1">
        <f>SUMIFS('IS G'!U$8:U$364,'IS G'!$A$8:$A$364,'SCH C-2.2 F'!$B96)*1000</f>
        <v>0</v>
      </c>
      <c r="E96" s="1">
        <f>SUMIFS('IS G'!V$8:V$364,'IS G'!$A$8:$A$364,'SCH C-2.2 F'!$B96)*1000</f>
        <v>0</v>
      </c>
      <c r="F96" s="1">
        <f>SUMIFS('IS G'!W$8:W$364,'IS G'!$A$8:$A$364,'SCH C-2.2 F'!$B96)*1000</f>
        <v>0</v>
      </c>
      <c r="G96" s="1">
        <f>SUMIFS('IS G'!X$8:X$364,'IS G'!$A$8:$A$364,'SCH C-2.2 F'!$B96)*1000</f>
        <v>0</v>
      </c>
      <c r="H96" s="1">
        <f>SUMIFS('IS G'!Y$8:Y$364,'IS G'!$A$8:$A$364,'SCH C-2.2 F'!$B96)*1000</f>
        <v>0</v>
      </c>
      <c r="I96" s="1">
        <f>SUMIFS('IS G'!Z$8:Z$364,'IS G'!$A$8:$A$364,'SCH C-2.2 F'!$B96)*1000</f>
        <v>0</v>
      </c>
      <c r="J96" s="1">
        <f>SUMIFS('IS G'!AA$8:AA$364,'IS G'!$A$8:$A$364,'SCH C-2.2 F'!$B96)*1000</f>
        <v>0</v>
      </c>
      <c r="K96" s="1">
        <f>SUMIFS('IS G'!AB$8:AB$364,'IS G'!$A$8:$A$364,'SCH C-2.2 F'!$B96)*1000</f>
        <v>0</v>
      </c>
      <c r="L96" s="1">
        <f>SUMIFS('IS G'!AC$8:AC$364,'IS G'!$A$8:$A$364,'SCH C-2.2 F'!$B96)*1000</f>
        <v>0</v>
      </c>
      <c r="M96" s="1">
        <f>SUMIFS('IS G'!AD$8:AD$364,'IS G'!$A$8:$A$364,'SCH C-2.2 F'!$B96)*1000</f>
        <v>0</v>
      </c>
      <c r="N96" s="1">
        <f>SUMIFS('IS G'!AE$8:AE$364,'IS G'!$A$8:$A$364,'SCH C-2.2 F'!$B96)*1000</f>
        <v>0</v>
      </c>
      <c r="O96" s="1">
        <f>SUMIFS('IS G'!AF$8:AF$364,'IS G'!$A$8:$A$364,'SCH C-2.2 F'!$B96)*1000</f>
        <v>0</v>
      </c>
      <c r="P96" s="168">
        <f t="shared" si="3"/>
        <v>0</v>
      </c>
    </row>
    <row r="97" spans="1:16" x14ac:dyDescent="0.2">
      <c r="A97" s="164">
        <f t="shared" si="2"/>
        <v>77</v>
      </c>
      <c r="B97" s="164">
        <v>913</v>
      </c>
      <c r="C97" s="154" t="s">
        <v>30</v>
      </c>
      <c r="D97" s="1">
        <f>SUMIFS('IS G'!U$8:U$364,'IS G'!$A$8:$A$364,'SCH C-2.2 F'!$B97)*1000</f>
        <v>30000</v>
      </c>
      <c r="E97" s="1">
        <f>SUMIFS('IS G'!V$8:V$364,'IS G'!$A$8:$A$364,'SCH C-2.2 F'!$B97)*1000</f>
        <v>0</v>
      </c>
      <c r="F97" s="1">
        <f>SUMIFS('IS G'!W$8:W$364,'IS G'!$A$8:$A$364,'SCH C-2.2 F'!$B97)*1000</f>
        <v>0</v>
      </c>
      <c r="G97" s="1">
        <f>SUMIFS('IS G'!X$8:X$364,'IS G'!$A$8:$A$364,'SCH C-2.2 F'!$B97)*1000</f>
        <v>0</v>
      </c>
      <c r="H97" s="1">
        <f>SUMIFS('IS G'!Y$8:Y$364,'IS G'!$A$8:$A$364,'SCH C-2.2 F'!$B97)*1000</f>
        <v>0</v>
      </c>
      <c r="I97" s="1">
        <f>SUMIFS('IS G'!Z$8:Z$364,'IS G'!$A$8:$A$364,'SCH C-2.2 F'!$B97)*1000</f>
        <v>0</v>
      </c>
      <c r="J97" s="1">
        <f>SUMIFS('IS G'!AA$8:AA$364,'IS G'!$A$8:$A$364,'SCH C-2.2 F'!$B97)*1000</f>
        <v>0</v>
      </c>
      <c r="K97" s="1">
        <f>SUMIFS('IS G'!AB$8:AB$364,'IS G'!$A$8:$A$364,'SCH C-2.2 F'!$B97)*1000</f>
        <v>0</v>
      </c>
      <c r="L97" s="1">
        <f>SUMIFS('IS G'!AC$8:AC$364,'IS G'!$A$8:$A$364,'SCH C-2.2 F'!$B97)*1000</f>
        <v>30000</v>
      </c>
      <c r="M97" s="1">
        <f>SUMIFS('IS G'!AD$8:AD$364,'IS G'!$A$8:$A$364,'SCH C-2.2 F'!$B97)*1000</f>
        <v>0</v>
      </c>
      <c r="N97" s="1">
        <f>SUMIFS('IS G'!AE$8:AE$364,'IS G'!$A$8:$A$364,'SCH C-2.2 F'!$B97)*1000</f>
        <v>0</v>
      </c>
      <c r="O97" s="1">
        <f>SUMIFS('IS G'!AF$8:AF$364,'IS G'!$A$8:$A$364,'SCH C-2.2 F'!$B97)*1000</f>
        <v>0</v>
      </c>
      <c r="P97" s="168">
        <f t="shared" si="3"/>
        <v>60000</v>
      </c>
    </row>
    <row r="98" spans="1:16" x14ac:dyDescent="0.2">
      <c r="A98" s="164">
        <f t="shared" si="2"/>
        <v>78</v>
      </c>
      <c r="B98" s="164">
        <v>916</v>
      </c>
      <c r="C98" s="154" t="s">
        <v>31</v>
      </c>
      <c r="D98" s="1">
        <f>SUMIFS('IS G'!U$8:U$364,'IS G'!$A$8:$A$364,'SCH C-2.2 F'!$B98)*1000</f>
        <v>0</v>
      </c>
      <c r="E98" s="1">
        <f>SUMIFS('IS G'!V$8:V$364,'IS G'!$A$8:$A$364,'SCH C-2.2 F'!$B98)*1000</f>
        <v>0</v>
      </c>
      <c r="F98" s="1">
        <f>SUMIFS('IS G'!W$8:W$364,'IS G'!$A$8:$A$364,'SCH C-2.2 F'!$B98)*1000</f>
        <v>0</v>
      </c>
      <c r="G98" s="1">
        <f>SUMIFS('IS G'!X$8:X$364,'IS G'!$A$8:$A$364,'SCH C-2.2 F'!$B98)*1000</f>
        <v>0</v>
      </c>
      <c r="H98" s="1">
        <f>SUMIFS('IS G'!Y$8:Y$364,'IS G'!$A$8:$A$364,'SCH C-2.2 F'!$B98)*1000</f>
        <v>0</v>
      </c>
      <c r="I98" s="1">
        <f>SUMIFS('IS G'!Z$8:Z$364,'IS G'!$A$8:$A$364,'SCH C-2.2 F'!$B98)*1000</f>
        <v>0</v>
      </c>
      <c r="J98" s="1">
        <f>SUMIFS('IS G'!AA$8:AA$364,'IS G'!$A$8:$A$364,'SCH C-2.2 F'!$B98)*1000</f>
        <v>0</v>
      </c>
      <c r="K98" s="1">
        <f>SUMIFS('IS G'!AB$8:AB$364,'IS G'!$A$8:$A$364,'SCH C-2.2 F'!$B98)*1000</f>
        <v>0</v>
      </c>
      <c r="L98" s="1">
        <f>SUMIFS('IS G'!AC$8:AC$364,'IS G'!$A$8:$A$364,'SCH C-2.2 F'!$B98)*1000</f>
        <v>0</v>
      </c>
      <c r="M98" s="1">
        <f>SUMIFS('IS G'!AD$8:AD$364,'IS G'!$A$8:$A$364,'SCH C-2.2 F'!$B98)*1000</f>
        <v>0</v>
      </c>
      <c r="N98" s="1">
        <f>SUMIFS('IS G'!AE$8:AE$364,'IS G'!$A$8:$A$364,'SCH C-2.2 F'!$B98)*1000</f>
        <v>0</v>
      </c>
      <c r="O98" s="1">
        <f>SUMIFS('IS G'!AF$8:AF$364,'IS G'!$A$8:$A$364,'SCH C-2.2 F'!$B98)*1000</f>
        <v>0</v>
      </c>
      <c r="P98" s="168">
        <f t="shared" si="3"/>
        <v>0</v>
      </c>
    </row>
    <row r="99" spans="1:16" x14ac:dyDescent="0.2">
      <c r="A99" s="164">
        <f t="shared" si="2"/>
        <v>79</v>
      </c>
      <c r="B99" s="164">
        <v>920</v>
      </c>
      <c r="C99" s="154" t="s">
        <v>32</v>
      </c>
      <c r="D99" s="1">
        <f>SUMIFS('IS G'!U$8:U$364,'IS G'!$A$8:$A$364,'SCH C-2.2 F'!$B99)*1000</f>
        <v>599999.05566505599</v>
      </c>
      <c r="E99" s="1">
        <f>SUMIFS('IS G'!V$8:V$364,'IS G'!$A$8:$A$364,'SCH C-2.2 F'!$B99)*1000</f>
        <v>580231.73058399407</v>
      </c>
      <c r="F99" s="1">
        <f>SUMIFS('IS G'!W$8:W$364,'IS G'!$A$8:$A$364,'SCH C-2.2 F'!$B99)*1000</f>
        <v>600822.46832243796</v>
      </c>
      <c r="G99" s="1">
        <f>SUMIFS('IS G'!X$8:X$364,'IS G'!$A$8:$A$364,'SCH C-2.2 F'!$B99)*1000</f>
        <v>615070.28050059895</v>
      </c>
      <c r="H99" s="1">
        <f>SUMIFS('IS G'!Y$8:Y$364,'IS G'!$A$8:$A$364,'SCH C-2.2 F'!$B99)*1000</f>
        <v>528981.85121067695</v>
      </c>
      <c r="I99" s="1">
        <f>SUMIFS('IS G'!Z$8:Z$364,'IS G'!$A$8:$A$364,'SCH C-2.2 F'!$B99)*1000</f>
        <v>528418.45262869599</v>
      </c>
      <c r="J99" s="1">
        <f>SUMIFS('IS G'!AA$8:AA$364,'IS G'!$A$8:$A$364,'SCH C-2.2 F'!$B99)*1000</f>
        <v>582094.57400791103</v>
      </c>
      <c r="K99" s="1">
        <f>SUMIFS('IS G'!AB$8:AB$364,'IS G'!$A$8:$A$364,'SCH C-2.2 F'!$B99)*1000</f>
        <v>583357.94632775895</v>
      </c>
      <c r="L99" s="1">
        <f>SUMIFS('IS G'!AC$8:AC$364,'IS G'!$A$8:$A$364,'SCH C-2.2 F'!$B99)*1000</f>
        <v>665536.98997239</v>
      </c>
      <c r="M99" s="1">
        <f>SUMIFS('IS G'!AD$8:AD$364,'IS G'!$A$8:$A$364,'SCH C-2.2 F'!$B99)*1000</f>
        <v>545730.76109086303</v>
      </c>
      <c r="N99" s="1">
        <f>SUMIFS('IS G'!AE$8:AE$364,'IS G'!$A$8:$A$364,'SCH C-2.2 F'!$B99)*1000</f>
        <v>607391.42055291601</v>
      </c>
      <c r="O99" s="1">
        <f>SUMIFS('IS G'!AF$8:AF$364,'IS G'!$A$8:$A$364,'SCH C-2.2 F'!$B99)*1000</f>
        <v>596253.56020682608</v>
      </c>
      <c r="P99" s="168">
        <f t="shared" si="3"/>
        <v>7033889.0910701249</v>
      </c>
    </row>
    <row r="100" spans="1:16" x14ac:dyDescent="0.2">
      <c r="A100" s="164">
        <f t="shared" si="2"/>
        <v>80</v>
      </c>
      <c r="B100" s="164">
        <v>921</v>
      </c>
      <c r="C100" s="154" t="s">
        <v>33</v>
      </c>
      <c r="D100" s="1">
        <f>SUMIFS('IS G'!U$8:U$364,'IS G'!$A$8:$A$364,'SCH C-2.2 F'!$B100)*1000</f>
        <v>138264.05034029699</v>
      </c>
      <c r="E100" s="1">
        <f>SUMIFS('IS G'!V$8:V$364,'IS G'!$A$8:$A$364,'SCH C-2.2 F'!$B100)*1000</f>
        <v>128792.53540913398</v>
      </c>
      <c r="F100" s="1">
        <f>SUMIFS('IS G'!W$8:W$364,'IS G'!$A$8:$A$364,'SCH C-2.2 F'!$B100)*1000</f>
        <v>133112.307116318</v>
      </c>
      <c r="G100" s="1">
        <f>SUMIFS('IS G'!X$8:X$364,'IS G'!$A$8:$A$364,'SCH C-2.2 F'!$B100)*1000</f>
        <v>136150.67545718001</v>
      </c>
      <c r="H100" s="1">
        <f>SUMIFS('IS G'!Y$8:Y$364,'IS G'!$A$8:$A$364,'SCH C-2.2 F'!$B100)*1000</f>
        <v>132135.681255395</v>
      </c>
      <c r="I100" s="1">
        <f>SUMIFS('IS G'!Z$8:Z$364,'IS G'!$A$8:$A$364,'SCH C-2.2 F'!$B100)*1000</f>
        <v>139259.48962747902</v>
      </c>
      <c r="J100" s="1">
        <f>SUMIFS('IS G'!AA$8:AA$364,'IS G'!$A$8:$A$364,'SCH C-2.2 F'!$B100)*1000</f>
        <v>134714.58391939398</v>
      </c>
      <c r="K100" s="1">
        <f>SUMIFS('IS G'!AB$8:AB$364,'IS G'!$A$8:$A$364,'SCH C-2.2 F'!$B100)*1000</f>
        <v>140863.43873511101</v>
      </c>
      <c r="L100" s="1">
        <f>SUMIFS('IS G'!AC$8:AC$364,'IS G'!$A$8:$A$364,'SCH C-2.2 F'!$B100)*1000</f>
        <v>150205.141025085</v>
      </c>
      <c r="M100" s="1">
        <f>SUMIFS('IS G'!AD$8:AD$364,'IS G'!$A$8:$A$364,'SCH C-2.2 F'!$B100)*1000</f>
        <v>141089.40888829099</v>
      </c>
      <c r="N100" s="1">
        <f>SUMIFS('IS G'!AE$8:AE$364,'IS G'!$A$8:$A$364,'SCH C-2.2 F'!$B100)*1000</f>
        <v>131735.164314144</v>
      </c>
      <c r="O100" s="1">
        <f>SUMIFS('IS G'!AF$8:AF$364,'IS G'!$A$8:$A$364,'SCH C-2.2 F'!$B100)*1000</f>
        <v>158403.823150777</v>
      </c>
      <c r="P100" s="168">
        <f t="shared" si="3"/>
        <v>1664726.299238605</v>
      </c>
    </row>
    <row r="101" spans="1:16" x14ac:dyDescent="0.2">
      <c r="A101" s="164">
        <f t="shared" si="2"/>
        <v>81</v>
      </c>
      <c r="B101" s="164">
        <v>922</v>
      </c>
      <c r="C101" s="154" t="s">
        <v>34</v>
      </c>
      <c r="D101" s="1">
        <f>SUMIFS('IS G'!U$8:U$364,'IS G'!$A$8:$A$364,'SCH C-2.2 F'!$B101)*1000</f>
        <v>-69535.505623820602</v>
      </c>
      <c r="E101" s="1">
        <f>SUMIFS('IS G'!V$8:V$364,'IS G'!$A$8:$A$364,'SCH C-2.2 F'!$B101)*1000</f>
        <v>-67508.088307076308</v>
      </c>
      <c r="F101" s="1">
        <f>SUMIFS('IS G'!W$8:W$364,'IS G'!$A$8:$A$364,'SCH C-2.2 F'!$B101)*1000</f>
        <v>-69417.739537247791</v>
      </c>
      <c r="G101" s="1">
        <f>SUMIFS('IS G'!X$8:X$364,'IS G'!$A$8:$A$364,'SCH C-2.2 F'!$B101)*1000</f>
        <v>-70763.102037111588</v>
      </c>
      <c r="H101" s="1">
        <f>SUMIFS('IS G'!Y$8:Y$364,'IS G'!$A$8:$A$364,'SCH C-2.2 F'!$B101)*1000</f>
        <v>-63182.613231506999</v>
      </c>
      <c r="I101" s="1">
        <f>SUMIFS('IS G'!Z$8:Z$364,'IS G'!$A$8:$A$364,'SCH C-2.2 F'!$B101)*1000</f>
        <v>-63861.089050098104</v>
      </c>
      <c r="J101" s="1">
        <f>SUMIFS('IS G'!AA$8:AA$364,'IS G'!$A$8:$A$364,'SCH C-2.2 F'!$B101)*1000</f>
        <v>-67625.002251199199</v>
      </c>
      <c r="K101" s="1">
        <f>SUMIFS('IS G'!AB$8:AB$364,'IS G'!$A$8:$A$364,'SCH C-2.2 F'!$B101)*1000</f>
        <v>-68352.902331883102</v>
      </c>
      <c r="L101" s="1">
        <f>SUMIFS('IS G'!AC$8:AC$364,'IS G'!$A$8:$A$364,'SCH C-2.2 F'!$B101)*1000</f>
        <v>-75864.708456027802</v>
      </c>
      <c r="M101" s="1">
        <f>SUMIFS('IS G'!AD$8:AD$364,'IS G'!$A$8:$A$364,'SCH C-2.2 F'!$B101)*1000</f>
        <v>-65734.268583414902</v>
      </c>
      <c r="N101" s="1">
        <f>SUMIFS('IS G'!AE$8:AE$364,'IS G'!$A$8:$A$364,'SCH C-2.2 F'!$B101)*1000</f>
        <v>-69920.503582674501</v>
      </c>
      <c r="O101" s="1">
        <f>SUMIFS('IS G'!AF$8:AF$364,'IS G'!$A$8:$A$364,'SCH C-2.2 F'!$B101)*1000</f>
        <v>-71124.069578879004</v>
      </c>
      <c r="P101" s="168">
        <f t="shared" si="3"/>
        <v>-822889.59257094003</v>
      </c>
    </row>
    <row r="102" spans="1:16" x14ac:dyDescent="0.2">
      <c r="A102" s="164">
        <f t="shared" si="2"/>
        <v>82</v>
      </c>
      <c r="B102" s="164">
        <v>923</v>
      </c>
      <c r="C102" s="154" t="s">
        <v>35</v>
      </c>
      <c r="D102" s="1">
        <f>SUMIFS('IS G'!U$8:U$364,'IS G'!$A$8:$A$364,'SCH C-2.2 F'!$B102)*1000</f>
        <v>310281.93</v>
      </c>
      <c r="E102" s="1">
        <f>SUMIFS('IS G'!V$8:V$364,'IS G'!$A$8:$A$364,'SCH C-2.2 F'!$B102)*1000</f>
        <v>351572.55</v>
      </c>
      <c r="F102" s="1">
        <f>SUMIFS('IS G'!W$8:W$364,'IS G'!$A$8:$A$364,'SCH C-2.2 F'!$B102)*1000</f>
        <v>427482.72</v>
      </c>
      <c r="G102" s="1">
        <f>SUMIFS('IS G'!X$8:X$364,'IS G'!$A$8:$A$364,'SCH C-2.2 F'!$B102)*1000</f>
        <v>311141.03999999998</v>
      </c>
      <c r="H102" s="1">
        <f>SUMIFS('IS G'!Y$8:Y$364,'IS G'!$A$8:$A$364,'SCH C-2.2 F'!$B102)*1000</f>
        <v>328582.58999999997</v>
      </c>
      <c r="I102" s="1">
        <f>SUMIFS('IS G'!Z$8:Z$364,'IS G'!$A$8:$A$364,'SCH C-2.2 F'!$B102)*1000</f>
        <v>444804.99</v>
      </c>
      <c r="J102" s="1">
        <f>SUMIFS('IS G'!AA$8:AA$364,'IS G'!$A$8:$A$364,'SCH C-2.2 F'!$B102)*1000</f>
        <v>324047.21999999997</v>
      </c>
      <c r="K102" s="1">
        <f>SUMIFS('IS G'!AB$8:AB$364,'IS G'!$A$8:$A$364,'SCH C-2.2 F'!$B102)*1000</f>
        <v>337353.45</v>
      </c>
      <c r="L102" s="1">
        <f>SUMIFS('IS G'!AC$8:AC$364,'IS G'!$A$8:$A$364,'SCH C-2.2 F'!$B102)*1000</f>
        <v>374605.77</v>
      </c>
      <c r="M102" s="1">
        <f>SUMIFS('IS G'!AD$8:AD$364,'IS G'!$A$8:$A$364,'SCH C-2.2 F'!$B102)*1000</f>
        <v>341627.37</v>
      </c>
      <c r="N102" s="1">
        <f>SUMIFS('IS G'!AE$8:AE$364,'IS G'!$A$8:$A$364,'SCH C-2.2 F'!$B102)*1000</f>
        <v>360778.31999999896</v>
      </c>
      <c r="O102" s="1">
        <f>SUMIFS('IS G'!AF$8:AF$364,'IS G'!$A$8:$A$364,'SCH C-2.2 F'!$B102)*1000</f>
        <v>410408.45999999996</v>
      </c>
      <c r="P102" s="168">
        <f t="shared" si="3"/>
        <v>4322686.4099999992</v>
      </c>
    </row>
    <row r="103" spans="1:16" x14ac:dyDescent="0.2">
      <c r="A103" s="164">
        <f t="shared" si="2"/>
        <v>83</v>
      </c>
      <c r="B103" s="164">
        <v>924</v>
      </c>
      <c r="C103" s="154" t="s">
        <v>0</v>
      </c>
      <c r="D103" s="1">
        <f>SUMIFS('IS G'!U$8:U$364,'IS G'!$A$8:$A$364,'SCH C-2.2 F'!$B103)*1000</f>
        <v>93859.92</v>
      </c>
      <c r="E103" s="1">
        <f>SUMIFS('IS G'!V$8:V$364,'IS G'!$A$8:$A$364,'SCH C-2.2 F'!$B103)*1000</f>
        <v>85357.86</v>
      </c>
      <c r="F103" s="1">
        <f>SUMIFS('IS G'!W$8:W$364,'IS G'!$A$8:$A$364,'SCH C-2.2 F'!$B103)*1000</f>
        <v>85357.86</v>
      </c>
      <c r="G103" s="1">
        <f>SUMIFS('IS G'!X$8:X$364,'IS G'!$A$8:$A$364,'SCH C-2.2 F'!$B103)*1000</f>
        <v>93859.92</v>
      </c>
      <c r="H103" s="1">
        <f>SUMIFS('IS G'!Y$8:Y$364,'IS G'!$A$8:$A$364,'SCH C-2.2 F'!$B103)*1000</f>
        <v>85357.86</v>
      </c>
      <c r="I103" s="1">
        <f>SUMIFS('IS G'!Z$8:Z$364,'IS G'!$A$8:$A$364,'SCH C-2.2 F'!$B103)*1000</f>
        <v>86743.86</v>
      </c>
      <c r="J103" s="1">
        <f>SUMIFS('IS G'!AA$8:AA$364,'IS G'!$A$8:$A$364,'SCH C-2.2 F'!$B103)*1000</f>
        <v>94144.68</v>
      </c>
      <c r="K103" s="1">
        <f>SUMIFS('IS G'!AB$8:AB$364,'IS G'!$A$8:$A$364,'SCH C-2.2 F'!$B103)*1000</f>
        <v>85357.86</v>
      </c>
      <c r="L103" s="1">
        <f>SUMIFS('IS G'!AC$8:AC$364,'IS G'!$A$8:$A$364,'SCH C-2.2 F'!$B103)*1000</f>
        <v>85357.86</v>
      </c>
      <c r="M103" s="1">
        <f>SUMIFS('IS G'!AD$8:AD$364,'IS G'!$A$8:$A$364,'SCH C-2.2 F'!$B103)*1000</f>
        <v>122601.56999999999</v>
      </c>
      <c r="N103" s="1">
        <f>SUMIFS('IS G'!AE$8:AE$364,'IS G'!$A$8:$A$364,'SCH C-2.2 F'!$B103)*1000</f>
        <v>107435.16</v>
      </c>
      <c r="O103" s="1">
        <f>SUMIFS('IS G'!AF$8:AF$364,'IS G'!$A$8:$A$364,'SCH C-2.2 F'!$B103)*1000</f>
        <v>107435.16</v>
      </c>
      <c r="P103" s="168">
        <f t="shared" si="3"/>
        <v>1132869.5699999998</v>
      </c>
    </row>
    <row r="104" spans="1:16" x14ac:dyDescent="0.2">
      <c r="A104" s="164">
        <f t="shared" si="2"/>
        <v>84</v>
      </c>
      <c r="B104" s="164">
        <v>925</v>
      </c>
      <c r="C104" s="154" t="s">
        <v>36</v>
      </c>
      <c r="D104" s="1">
        <f>SUMIFS('IS G'!U$8:U$364,'IS G'!$A$8:$A$364,'SCH C-2.2 F'!$B104)*1000</f>
        <v>75709.637523467609</v>
      </c>
      <c r="E104" s="1">
        <f>SUMIFS('IS G'!V$8:V$364,'IS G'!$A$8:$A$364,'SCH C-2.2 F'!$B104)*1000</f>
        <v>62859.132479786997</v>
      </c>
      <c r="F104" s="1">
        <f>SUMIFS('IS G'!W$8:W$364,'IS G'!$A$8:$A$364,'SCH C-2.2 F'!$B104)*1000</f>
        <v>69267.012340158995</v>
      </c>
      <c r="G104" s="1">
        <f>SUMIFS('IS G'!X$8:X$364,'IS G'!$A$8:$A$364,'SCH C-2.2 F'!$B104)*1000</f>
        <v>73379.595109566289</v>
      </c>
      <c r="H104" s="1">
        <f>SUMIFS('IS G'!Y$8:Y$364,'IS G'!$A$8:$A$364,'SCH C-2.2 F'!$B104)*1000</f>
        <v>63240.699298945503</v>
      </c>
      <c r="I104" s="1">
        <f>SUMIFS('IS G'!Z$8:Z$364,'IS G'!$A$8:$A$364,'SCH C-2.2 F'!$B104)*1000</f>
        <v>72556.236244825792</v>
      </c>
      <c r="J104" s="1">
        <f>SUMIFS('IS G'!AA$8:AA$364,'IS G'!$A$8:$A$364,'SCH C-2.2 F'!$B104)*1000</f>
        <v>76404.7545599148</v>
      </c>
      <c r="K104" s="1">
        <f>SUMIFS('IS G'!AB$8:AB$364,'IS G'!$A$8:$A$364,'SCH C-2.2 F'!$B104)*1000</f>
        <v>67661.567842772303</v>
      </c>
      <c r="L104" s="1">
        <f>SUMIFS('IS G'!AC$8:AC$364,'IS G'!$A$8:$A$364,'SCH C-2.2 F'!$B104)*1000</f>
        <v>74909.442207351502</v>
      </c>
      <c r="M104" s="1">
        <f>SUMIFS('IS G'!AD$8:AD$364,'IS G'!$A$8:$A$364,'SCH C-2.2 F'!$B104)*1000</f>
        <v>79612.906044396092</v>
      </c>
      <c r="N104" s="1">
        <f>SUMIFS('IS G'!AE$8:AE$364,'IS G'!$A$8:$A$364,'SCH C-2.2 F'!$B104)*1000</f>
        <v>68237.076737231604</v>
      </c>
      <c r="O104" s="1">
        <f>SUMIFS('IS G'!AF$8:AF$364,'IS G'!$A$8:$A$364,'SCH C-2.2 F'!$B104)*1000</f>
        <v>76009.7107670111</v>
      </c>
      <c r="P104" s="168">
        <f t="shared" si="3"/>
        <v>859847.77115542861</v>
      </c>
    </row>
    <row r="105" spans="1:16" x14ac:dyDescent="0.2">
      <c r="A105" s="164">
        <f t="shared" si="2"/>
        <v>85</v>
      </c>
      <c r="B105" s="164">
        <v>926</v>
      </c>
      <c r="C105" s="154" t="s">
        <v>37</v>
      </c>
      <c r="D105" s="1">
        <f>SUMIFS('IS G'!U$8:U$364,'IS G'!$A$8:$A$364,'SCH C-2.2 F'!$B105)*1000</f>
        <v>932599.64005552302</v>
      </c>
      <c r="E105" s="1">
        <f>SUMIFS('IS G'!V$8:V$364,'IS G'!$A$8:$A$364,'SCH C-2.2 F'!$B105)*1000</f>
        <v>933221.77247156191</v>
      </c>
      <c r="F105" s="1">
        <f>SUMIFS('IS G'!W$8:W$364,'IS G'!$A$8:$A$364,'SCH C-2.2 F'!$B105)*1000</f>
        <v>932393.53250860097</v>
      </c>
      <c r="G105" s="1">
        <f>SUMIFS('IS G'!X$8:X$364,'IS G'!$A$8:$A$364,'SCH C-2.2 F'!$B105)*1000</f>
        <v>896732.30988579593</v>
      </c>
      <c r="H105" s="1">
        <f>SUMIFS('IS G'!Y$8:Y$364,'IS G'!$A$8:$A$364,'SCH C-2.2 F'!$B105)*1000</f>
        <v>945072.45137545792</v>
      </c>
      <c r="I105" s="1">
        <f>SUMIFS('IS G'!Z$8:Z$364,'IS G'!$A$8:$A$364,'SCH C-2.2 F'!$B105)*1000</f>
        <v>965558.31636551709</v>
      </c>
      <c r="J105" s="1">
        <f>SUMIFS('IS G'!AA$8:AA$364,'IS G'!$A$8:$A$364,'SCH C-2.2 F'!$B105)*1000</f>
        <v>876136.53764788201</v>
      </c>
      <c r="K105" s="1">
        <f>SUMIFS('IS G'!AB$8:AB$364,'IS G'!$A$8:$A$364,'SCH C-2.2 F'!$B105)*1000</f>
        <v>870206.07244237303</v>
      </c>
      <c r="L105" s="1">
        <f>SUMIFS('IS G'!AC$8:AC$364,'IS G'!$A$8:$A$364,'SCH C-2.2 F'!$B105)*1000</f>
        <v>853483.48233390902</v>
      </c>
      <c r="M105" s="1">
        <f>SUMIFS('IS G'!AD$8:AD$364,'IS G'!$A$8:$A$364,'SCH C-2.2 F'!$B105)*1000</f>
        <v>870336.89369851805</v>
      </c>
      <c r="N105" s="1">
        <f>SUMIFS('IS G'!AE$8:AE$364,'IS G'!$A$8:$A$364,'SCH C-2.2 F'!$B105)*1000</f>
        <v>873570.63341672602</v>
      </c>
      <c r="O105" s="1">
        <f>SUMIFS('IS G'!AF$8:AF$364,'IS G'!$A$8:$A$364,'SCH C-2.2 F'!$B105)*1000</f>
        <v>876557.54919811699</v>
      </c>
      <c r="P105" s="168">
        <f t="shared" si="3"/>
        <v>10825869.19139998</v>
      </c>
    </row>
    <row r="106" spans="1:16" x14ac:dyDescent="0.2">
      <c r="A106" s="164">
        <f t="shared" si="2"/>
        <v>86</v>
      </c>
      <c r="B106" s="164">
        <v>927</v>
      </c>
      <c r="C106" s="154" t="s">
        <v>38</v>
      </c>
      <c r="D106" s="1">
        <f>SUMIFS('IS G'!U$8:U$364,'IS G'!$A$8:$A$364,'SCH C-2.2 F'!$B106)*1000</f>
        <v>0</v>
      </c>
      <c r="E106" s="1">
        <f>SUMIFS('IS G'!V$8:V$364,'IS G'!$A$8:$A$364,'SCH C-2.2 F'!$B106)*1000</f>
        <v>0</v>
      </c>
      <c r="F106" s="1">
        <f>SUMIFS('IS G'!W$8:W$364,'IS G'!$A$8:$A$364,'SCH C-2.2 F'!$B106)*1000</f>
        <v>0</v>
      </c>
      <c r="G106" s="1">
        <f>SUMIFS('IS G'!X$8:X$364,'IS G'!$A$8:$A$364,'SCH C-2.2 F'!$B106)*1000</f>
        <v>0</v>
      </c>
      <c r="H106" s="1">
        <f>SUMIFS('IS G'!Y$8:Y$364,'IS G'!$A$8:$A$364,'SCH C-2.2 F'!$B106)*1000</f>
        <v>0</v>
      </c>
      <c r="I106" s="1">
        <f>SUMIFS('IS G'!Z$8:Z$364,'IS G'!$A$8:$A$364,'SCH C-2.2 F'!$B106)*1000</f>
        <v>0</v>
      </c>
      <c r="J106" s="1">
        <f>SUMIFS('IS G'!AA$8:AA$364,'IS G'!$A$8:$A$364,'SCH C-2.2 F'!$B106)*1000</f>
        <v>0</v>
      </c>
      <c r="K106" s="1">
        <f>SUMIFS('IS G'!AB$8:AB$364,'IS G'!$A$8:$A$364,'SCH C-2.2 F'!$B106)*1000</f>
        <v>0</v>
      </c>
      <c r="L106" s="1">
        <f>SUMIFS('IS G'!AC$8:AC$364,'IS G'!$A$8:$A$364,'SCH C-2.2 F'!$B106)*1000</f>
        <v>0</v>
      </c>
      <c r="M106" s="1">
        <f>SUMIFS('IS G'!AD$8:AD$364,'IS G'!$A$8:$A$364,'SCH C-2.2 F'!$B106)*1000</f>
        <v>0</v>
      </c>
      <c r="N106" s="1">
        <f>SUMIFS('IS G'!AE$8:AE$364,'IS G'!$A$8:$A$364,'SCH C-2.2 F'!$B106)*1000</f>
        <v>0</v>
      </c>
      <c r="O106" s="1">
        <f>SUMIFS('IS G'!AF$8:AF$364,'IS G'!$A$8:$A$364,'SCH C-2.2 F'!$B106)*1000</f>
        <v>0</v>
      </c>
      <c r="P106" s="168">
        <f t="shared" si="3"/>
        <v>0</v>
      </c>
    </row>
    <row r="107" spans="1:16" x14ac:dyDescent="0.2">
      <c r="A107" s="164">
        <f t="shared" si="2"/>
        <v>87</v>
      </c>
      <c r="B107" s="164">
        <v>928</v>
      </c>
      <c r="C107" s="154" t="s">
        <v>39</v>
      </c>
      <c r="D107" s="1">
        <f>SUMIFS('IS G'!U$8:U$364,'IS G'!$A$8:$A$364,'SCH C-2.2 F'!$B107)*1000</f>
        <v>19127.164189896281</v>
      </c>
      <c r="E107" s="1">
        <f>SUMIFS('IS G'!V$8:V$364,'IS G'!$A$8:$A$364,'SCH C-2.2 F'!$B107)*1000</f>
        <v>19127.164189896281</v>
      </c>
      <c r="F107" s="1">
        <f>SUMIFS('IS G'!W$8:W$364,'IS G'!$A$8:$A$364,'SCH C-2.2 F'!$B107)*1000</f>
        <v>19127.164189896281</v>
      </c>
      <c r="G107" s="1">
        <f>SUMIFS('IS G'!X$8:X$364,'IS G'!$A$8:$A$364,'SCH C-2.2 F'!$B107)*1000</f>
        <v>19127.164189896281</v>
      </c>
      <c r="H107" s="1">
        <f>SUMIFS('IS G'!Y$8:Y$364,'IS G'!$A$8:$A$364,'SCH C-2.2 F'!$B107)*1000</f>
        <v>19127.164189896281</v>
      </c>
      <c r="I107" s="1">
        <f>SUMIFS('IS G'!Z$8:Z$364,'IS G'!$A$8:$A$364,'SCH C-2.2 F'!$B107)*1000</f>
        <v>19127.164189896281</v>
      </c>
      <c r="J107" s="1">
        <f>SUMIFS('IS G'!AA$8:AA$364,'IS G'!$A$8:$A$364,'SCH C-2.2 F'!$B107)*1000</f>
        <v>13638.835810103699</v>
      </c>
      <c r="K107" s="1">
        <f>SUMIFS('IS G'!AB$8:AB$364,'IS G'!$A$8:$A$364,'SCH C-2.2 F'!$B107)*1000</f>
        <v>13638.835810103699</v>
      </c>
      <c r="L107" s="1">
        <f>SUMIFS('IS G'!AC$8:AC$364,'IS G'!$A$8:$A$364,'SCH C-2.2 F'!$B107)*1000</f>
        <v>13638.835810103699</v>
      </c>
      <c r="M107" s="1">
        <f>SUMIFS('IS G'!AD$8:AD$364,'IS G'!$A$8:$A$364,'SCH C-2.2 F'!$B107)*1000</f>
        <v>13638.835810103699</v>
      </c>
      <c r="N107" s="1">
        <f>SUMIFS('IS G'!AE$8:AE$364,'IS G'!$A$8:$A$364,'SCH C-2.2 F'!$B107)*1000</f>
        <v>13638.835810103699</v>
      </c>
      <c r="O107" s="1">
        <f>SUMIFS('IS G'!AF$8:AF$364,'IS G'!$A$8:$A$364,'SCH C-2.2 F'!$B107)*1000</f>
        <v>13638.835810103699</v>
      </c>
      <c r="P107" s="168">
        <f t="shared" si="3"/>
        <v>196595.99999999983</v>
      </c>
    </row>
    <row r="108" spans="1:16" x14ac:dyDescent="0.2">
      <c r="A108" s="164">
        <f t="shared" si="2"/>
        <v>88</v>
      </c>
      <c r="B108" s="164">
        <v>929</v>
      </c>
      <c r="C108" s="154" t="s">
        <v>40</v>
      </c>
      <c r="D108" s="1">
        <f>SUMIFS('IS G'!U$8:U$364,'IS G'!$A$8:$A$364,'SCH C-2.2 F'!$B108)*1000</f>
        <v>0</v>
      </c>
      <c r="E108" s="1">
        <f>SUMIFS('IS G'!V$8:V$364,'IS G'!$A$8:$A$364,'SCH C-2.2 F'!$B108)*1000</f>
        <v>0</v>
      </c>
      <c r="F108" s="1">
        <f>SUMIFS('IS G'!W$8:W$364,'IS G'!$A$8:$A$364,'SCH C-2.2 F'!$B108)*1000</f>
        <v>0</v>
      </c>
      <c r="G108" s="1">
        <f>SUMIFS('IS G'!X$8:X$364,'IS G'!$A$8:$A$364,'SCH C-2.2 F'!$B108)*1000</f>
        <v>0</v>
      </c>
      <c r="H108" s="1">
        <f>SUMIFS('IS G'!Y$8:Y$364,'IS G'!$A$8:$A$364,'SCH C-2.2 F'!$B108)*1000</f>
        <v>-17000</v>
      </c>
      <c r="I108" s="1">
        <f>SUMIFS('IS G'!Z$8:Z$364,'IS G'!$A$8:$A$364,'SCH C-2.2 F'!$B108)*1000</f>
        <v>-90000</v>
      </c>
      <c r="J108" s="1">
        <f>SUMIFS('IS G'!AA$8:AA$364,'IS G'!$A$8:$A$364,'SCH C-2.2 F'!$B108)*1000</f>
        <v>-110000</v>
      </c>
      <c r="K108" s="1">
        <f>SUMIFS('IS G'!AB$8:AB$364,'IS G'!$A$8:$A$364,'SCH C-2.2 F'!$B108)*1000</f>
        <v>-120000</v>
      </c>
      <c r="L108" s="1">
        <f>SUMIFS('IS G'!AC$8:AC$364,'IS G'!$A$8:$A$364,'SCH C-2.2 F'!$B108)*1000</f>
        <v>-110000</v>
      </c>
      <c r="M108" s="1">
        <f>SUMIFS('IS G'!AD$8:AD$364,'IS G'!$A$8:$A$364,'SCH C-2.2 F'!$B108)*1000</f>
        <v>-90000</v>
      </c>
      <c r="N108" s="1">
        <f>SUMIFS('IS G'!AE$8:AE$364,'IS G'!$A$8:$A$364,'SCH C-2.2 F'!$B108)*1000</f>
        <v>-60000</v>
      </c>
      <c r="O108" s="1">
        <f>SUMIFS('IS G'!AF$8:AF$364,'IS G'!$A$8:$A$364,'SCH C-2.2 F'!$B108)*1000</f>
        <v>0</v>
      </c>
      <c r="P108" s="168">
        <f t="shared" si="3"/>
        <v>-597000</v>
      </c>
    </row>
    <row r="109" spans="1:16" x14ac:dyDescent="0.2">
      <c r="A109" s="164">
        <f t="shared" si="2"/>
        <v>89</v>
      </c>
      <c r="B109" s="164">
        <v>930.1</v>
      </c>
      <c r="C109" s="154" t="s">
        <v>41</v>
      </c>
      <c r="D109" s="1">
        <f>SUMIFS('IS G'!U$8:U$364,'IS G'!$A$8:$A$364,'SCH C-2.2 F'!$B109)*1000</f>
        <v>5274.1088680171606</v>
      </c>
      <c r="E109" s="1">
        <f>SUMIFS('IS G'!V$8:V$364,'IS G'!$A$8:$A$364,'SCH C-2.2 F'!$B109)*1000</f>
        <v>5274.1088680171606</v>
      </c>
      <c r="F109" s="1">
        <f>SUMIFS('IS G'!W$8:W$364,'IS G'!$A$8:$A$364,'SCH C-2.2 F'!$B109)*1000</f>
        <v>5274.1088680171606</v>
      </c>
      <c r="G109" s="1">
        <f>SUMIFS('IS G'!X$8:X$364,'IS G'!$A$8:$A$364,'SCH C-2.2 F'!$B109)*1000</f>
        <v>5274.1088680171606</v>
      </c>
      <c r="H109" s="1">
        <f>SUMIFS('IS G'!Y$8:Y$364,'IS G'!$A$8:$A$364,'SCH C-2.2 F'!$B109)*1000</f>
        <v>5341.3974570973896</v>
      </c>
      <c r="I109" s="1">
        <f>SUMIFS('IS G'!Z$8:Z$364,'IS G'!$A$8:$A$364,'SCH C-2.2 F'!$B109)*1000</f>
        <v>5341.2511775559105</v>
      </c>
      <c r="J109" s="1">
        <f>SUMIFS('IS G'!AA$8:AA$364,'IS G'!$A$8:$A$364,'SCH C-2.2 F'!$B109)*1000</f>
        <v>5287.7128653746804</v>
      </c>
      <c r="K109" s="1">
        <f>SUMIFS('IS G'!AB$8:AB$364,'IS G'!$A$8:$A$364,'SCH C-2.2 F'!$B109)*1000</f>
        <v>5287.7128653746804</v>
      </c>
      <c r="L109" s="1">
        <f>SUMIFS('IS G'!AC$8:AC$364,'IS G'!$A$8:$A$364,'SCH C-2.2 F'!$B109)*1000</f>
        <v>5287.7128653746804</v>
      </c>
      <c r="M109" s="1">
        <f>SUMIFS('IS G'!AD$8:AD$364,'IS G'!$A$8:$A$364,'SCH C-2.2 F'!$B109)*1000</f>
        <v>5287.7128653746804</v>
      </c>
      <c r="N109" s="1">
        <f>SUMIFS('IS G'!AE$8:AE$364,'IS G'!$A$8:$A$364,'SCH C-2.2 F'!$B109)*1000</f>
        <v>5287.7128653746804</v>
      </c>
      <c r="O109" s="1">
        <f>SUMIFS('IS G'!AF$8:AF$364,'IS G'!$A$8:$A$364,'SCH C-2.2 F'!$B109)*1000</f>
        <v>5287.7128653746804</v>
      </c>
      <c r="P109" s="168">
        <f t="shared" si="3"/>
        <v>63505.361298970005</v>
      </c>
    </row>
    <row r="110" spans="1:16" x14ac:dyDescent="0.2">
      <c r="A110" s="164">
        <f t="shared" si="2"/>
        <v>90</v>
      </c>
      <c r="B110" s="164">
        <v>930.2</v>
      </c>
      <c r="C110" s="154" t="s">
        <v>42</v>
      </c>
      <c r="D110" s="1">
        <f>SUMIFS('IS G'!U$8:U$364,'IS G'!$A$8:$A$364,'SCH C-2.2 F'!$B110)*1000</f>
        <v>32368.590658881403</v>
      </c>
      <c r="E110" s="1">
        <f>SUMIFS('IS G'!V$8:V$364,'IS G'!$A$8:$A$364,'SCH C-2.2 F'!$B110)*1000</f>
        <v>36385.865706512901</v>
      </c>
      <c r="F110" s="1">
        <f>SUMIFS('IS G'!W$8:W$364,'IS G'!$A$8:$A$364,'SCH C-2.2 F'!$B110)*1000</f>
        <v>37578.921646813797</v>
      </c>
      <c r="G110" s="1">
        <f>SUMIFS('IS G'!X$8:X$364,'IS G'!$A$8:$A$364,'SCH C-2.2 F'!$B110)*1000</f>
        <v>34543.767440670701</v>
      </c>
      <c r="H110" s="1">
        <f>SUMIFS('IS G'!Y$8:Y$364,'IS G'!$A$8:$A$364,'SCH C-2.2 F'!$B110)*1000</f>
        <v>34935.504052750897</v>
      </c>
      <c r="I110" s="1">
        <f>SUMIFS('IS G'!Z$8:Z$364,'IS G'!$A$8:$A$364,'SCH C-2.2 F'!$B110)*1000</f>
        <v>38239.227497049003</v>
      </c>
      <c r="J110" s="1">
        <f>SUMIFS('IS G'!AA$8:AA$364,'IS G'!$A$8:$A$364,'SCH C-2.2 F'!$B110)*1000</f>
        <v>52303.859130691497</v>
      </c>
      <c r="K110" s="1">
        <f>SUMIFS('IS G'!AB$8:AB$364,'IS G'!$A$8:$A$364,'SCH C-2.2 F'!$B110)*1000</f>
        <v>39106.957737101002</v>
      </c>
      <c r="L110" s="1">
        <f>SUMIFS('IS G'!AC$8:AC$364,'IS G'!$A$8:$A$364,'SCH C-2.2 F'!$B110)*1000</f>
        <v>39232.904422314299</v>
      </c>
      <c r="M110" s="1">
        <f>SUMIFS('IS G'!AD$8:AD$364,'IS G'!$A$8:$A$364,'SCH C-2.2 F'!$B110)*1000</f>
        <v>40239.600226771203</v>
      </c>
      <c r="N110" s="1">
        <f>SUMIFS('IS G'!AE$8:AE$364,'IS G'!$A$8:$A$364,'SCH C-2.2 F'!$B110)*1000</f>
        <v>45223.636764035902</v>
      </c>
      <c r="O110" s="1">
        <f>SUMIFS('IS G'!AF$8:AF$364,'IS G'!$A$8:$A$364,'SCH C-2.2 F'!$B110)*1000</f>
        <v>41085.388535601502</v>
      </c>
      <c r="P110" s="168">
        <f t="shared" si="3"/>
        <v>471244.22381919407</v>
      </c>
    </row>
    <row r="111" spans="1:16" x14ac:dyDescent="0.2">
      <c r="A111" s="164">
        <f t="shared" si="2"/>
        <v>91</v>
      </c>
      <c r="B111" s="164">
        <v>931</v>
      </c>
      <c r="C111" s="154" t="s">
        <v>15</v>
      </c>
      <c r="D111" s="1">
        <f>SUMIFS('IS G'!U$8:U$364,'IS G'!$A$8:$A$364,'SCH C-2.2 F'!$B111)*1000</f>
        <v>28888.649999999998</v>
      </c>
      <c r="E111" s="1">
        <f>SUMIFS('IS G'!V$8:V$364,'IS G'!$A$8:$A$364,'SCH C-2.2 F'!$B111)*1000</f>
        <v>28888.649999999998</v>
      </c>
      <c r="F111" s="1">
        <f>SUMIFS('IS G'!W$8:W$364,'IS G'!$A$8:$A$364,'SCH C-2.2 F'!$B111)*1000</f>
        <v>28261.799999999901</v>
      </c>
      <c r="G111" s="1">
        <f>SUMIFS('IS G'!X$8:X$364,'IS G'!$A$8:$A$364,'SCH C-2.2 F'!$B111)*1000</f>
        <v>28261.799999999901</v>
      </c>
      <c r="H111" s="1">
        <f>SUMIFS('IS G'!Y$8:Y$364,'IS G'!$A$8:$A$364,'SCH C-2.2 F'!$B111)*1000</f>
        <v>28261.799999999901</v>
      </c>
      <c r="I111" s="1">
        <f>SUMIFS('IS G'!Z$8:Z$364,'IS G'!$A$8:$A$364,'SCH C-2.2 F'!$B111)*1000</f>
        <v>27742.260000000002</v>
      </c>
      <c r="J111" s="1">
        <f>SUMIFS('IS G'!AA$8:AA$364,'IS G'!$A$8:$A$364,'SCH C-2.2 F'!$B111)*1000</f>
        <v>29191.26</v>
      </c>
      <c r="K111" s="1">
        <f>SUMIFS('IS G'!AB$8:AB$364,'IS G'!$A$8:$A$364,'SCH C-2.2 F'!$B111)*1000</f>
        <v>29191.26</v>
      </c>
      <c r="L111" s="1">
        <f>SUMIFS('IS G'!AC$8:AC$364,'IS G'!$A$8:$A$364,'SCH C-2.2 F'!$B111)*1000</f>
        <v>29191.26</v>
      </c>
      <c r="M111" s="1">
        <f>SUMIFS('IS G'!AD$8:AD$364,'IS G'!$A$8:$A$364,'SCH C-2.2 F'!$B111)*1000</f>
        <v>28640.01</v>
      </c>
      <c r="N111" s="1">
        <f>SUMIFS('IS G'!AE$8:AE$364,'IS G'!$A$8:$A$364,'SCH C-2.2 F'!$B111)*1000</f>
        <v>28640.01</v>
      </c>
      <c r="O111" s="1">
        <f>SUMIFS('IS G'!AF$8:AF$364,'IS G'!$A$8:$A$364,'SCH C-2.2 F'!$B111)*1000</f>
        <v>28640.01</v>
      </c>
      <c r="P111" s="168">
        <f t="shared" si="3"/>
        <v>343798.76999999973</v>
      </c>
    </row>
    <row r="112" spans="1:16" x14ac:dyDescent="0.2">
      <c r="A112" s="164">
        <f t="shared" si="2"/>
        <v>92</v>
      </c>
      <c r="B112" s="164">
        <v>935</v>
      </c>
      <c r="C112" s="154" t="s">
        <v>43</v>
      </c>
      <c r="D112" s="1">
        <f>SUMIFS('IS G'!U$8:U$364,'IS G'!$A$8:$A$364,'SCH C-2.2 F'!$B112)*1000</f>
        <v>37592.236361345698</v>
      </c>
      <c r="E112" s="1">
        <f>SUMIFS('IS G'!V$8:V$364,'IS G'!$A$8:$A$364,'SCH C-2.2 F'!$B112)*1000</f>
        <v>31901.521520873397</v>
      </c>
      <c r="F112" s="1">
        <f>SUMIFS('IS G'!W$8:W$364,'IS G'!$A$8:$A$364,'SCH C-2.2 F'!$B112)*1000</f>
        <v>32406.077473109199</v>
      </c>
      <c r="G112" s="1">
        <f>SUMIFS('IS G'!X$8:X$364,'IS G'!$A$8:$A$364,'SCH C-2.2 F'!$B112)*1000</f>
        <v>33364.466821535898</v>
      </c>
      <c r="H112" s="1">
        <f>SUMIFS('IS G'!Y$8:Y$364,'IS G'!$A$8:$A$364,'SCH C-2.2 F'!$B112)*1000</f>
        <v>22643.320238578799</v>
      </c>
      <c r="I112" s="1">
        <f>SUMIFS('IS G'!Z$8:Z$364,'IS G'!$A$8:$A$364,'SCH C-2.2 F'!$B112)*1000</f>
        <v>28191.952597498599</v>
      </c>
      <c r="J112" s="1">
        <f>SUMIFS('IS G'!AA$8:AA$364,'IS G'!$A$8:$A$364,'SCH C-2.2 F'!$B112)*1000</f>
        <v>24461.620054690102</v>
      </c>
      <c r="K112" s="1">
        <f>SUMIFS('IS G'!AB$8:AB$364,'IS G'!$A$8:$A$364,'SCH C-2.2 F'!$B112)*1000</f>
        <v>23893.883374749301</v>
      </c>
      <c r="L112" s="1">
        <f>SUMIFS('IS G'!AC$8:AC$364,'IS G'!$A$8:$A$364,'SCH C-2.2 F'!$B112)*1000</f>
        <v>33432.393519397105</v>
      </c>
      <c r="M112" s="1">
        <f>SUMIFS('IS G'!AD$8:AD$364,'IS G'!$A$8:$A$364,'SCH C-2.2 F'!$B112)*1000</f>
        <v>36225.693579481995</v>
      </c>
      <c r="N112" s="1">
        <f>SUMIFS('IS G'!AE$8:AE$364,'IS G'!$A$8:$A$364,'SCH C-2.2 F'!$B112)*1000</f>
        <v>33195.984880989199</v>
      </c>
      <c r="O112" s="1">
        <f>SUMIFS('IS G'!AF$8:AF$364,'IS G'!$A$8:$A$364,'SCH C-2.2 F'!$B112)*1000</f>
        <v>29985.039447154802</v>
      </c>
      <c r="P112" s="168">
        <f t="shared" si="3"/>
        <v>367294.18986940407</v>
      </c>
    </row>
    <row r="113" spans="1:16" x14ac:dyDescent="0.2">
      <c r="A113" s="164"/>
      <c r="B113" s="164"/>
    </row>
    <row r="114" spans="1:16" x14ac:dyDescent="0.2">
      <c r="A114" s="164">
        <f>A112+1</f>
        <v>93</v>
      </c>
      <c r="C114" s="167" t="s">
        <v>44</v>
      </c>
      <c r="D114" s="1">
        <f>SUM(D11:D76,D87:D112)</f>
        <v>816443.58333405748</v>
      </c>
      <c r="E114" s="1">
        <f t="shared" ref="E114:P114" si="5">SUM(E11:E76,E87:E112)</f>
        <v>443427.86418755684</v>
      </c>
      <c r="F114" s="1">
        <f t="shared" si="5"/>
        <v>441148.94905227335</v>
      </c>
      <c r="G114" s="1">
        <f t="shared" si="5"/>
        <v>-587089.85881550098</v>
      </c>
      <c r="H114" s="1">
        <f t="shared" si="5"/>
        <v>-5605758.46065591</v>
      </c>
      <c r="I114" s="1">
        <f t="shared" si="5"/>
        <v>-11132241.362888724</v>
      </c>
      <c r="J114" s="1">
        <f t="shared" si="5"/>
        <v>-14146178.775606645</v>
      </c>
      <c r="K114" s="1">
        <f t="shared" si="5"/>
        <v>-12071342.765496304</v>
      </c>
      <c r="L114" s="1">
        <f t="shared" si="5"/>
        <v>-7724988.4478192348</v>
      </c>
      <c r="M114" s="1">
        <f t="shared" si="5"/>
        <v>-3462419.3514100239</v>
      </c>
      <c r="N114" s="1">
        <f t="shared" si="5"/>
        <v>-1082198.8857668329</v>
      </c>
      <c r="O114" s="1">
        <f t="shared" si="5"/>
        <v>244190.686074614</v>
      </c>
      <c r="P114" s="1">
        <f t="shared" si="5"/>
        <v>-53867006.825810596</v>
      </c>
    </row>
    <row r="115" spans="1:16" x14ac:dyDescent="0.2">
      <c r="D115" s="1"/>
      <c r="E115" s="1"/>
      <c r="F115" s="1"/>
      <c r="G115" s="1"/>
      <c r="H115" s="1"/>
      <c r="I115" s="1"/>
      <c r="J115" s="1"/>
      <c r="K115" s="1"/>
      <c r="L115" s="1"/>
      <c r="M115" s="1"/>
      <c r="N115" s="1"/>
      <c r="O115" s="1"/>
    </row>
    <row r="116" spans="1:16" x14ac:dyDescent="0.2">
      <c r="C116" s="167" t="s">
        <v>79</v>
      </c>
      <c r="D116" s="1">
        <f>-'IS G'!U294*1000</f>
        <v>816443.58333401952</v>
      </c>
      <c r="E116" s="1">
        <f>-'IS G'!V294*1000</f>
        <v>443427.86418758746</v>
      </c>
      <c r="F116" s="1">
        <f>-'IS G'!W294*1000</f>
        <v>441148.9490522691</v>
      </c>
      <c r="G116" s="1">
        <f>-'IS G'!X294*1000</f>
        <v>-587089.85881554929</v>
      </c>
      <c r="H116" s="1">
        <f>-'IS G'!Y294*1000</f>
        <v>-5605758.4606558392</v>
      </c>
      <c r="I116" s="1">
        <f>-'IS G'!Z294*1000</f>
        <v>-11132241.36288872</v>
      </c>
      <c r="J116" s="1">
        <f>-'IS G'!AA294*1000</f>
        <v>-14146178.775606664</v>
      </c>
      <c r="K116" s="1">
        <f>-'IS G'!AB294*1000</f>
        <v>-12071342.765496248</v>
      </c>
      <c r="L116" s="1">
        <f>-'IS G'!AC294*1000</f>
        <v>-7724988.4478192469</v>
      </c>
      <c r="M116" s="1">
        <f>-'IS G'!AD294*1000</f>
        <v>-3462419.3514100905</v>
      </c>
      <c r="N116" s="1">
        <f>-'IS G'!AE294*1000</f>
        <v>-1082198.8857669826</v>
      </c>
      <c r="O116" s="1">
        <f>-'IS G'!AF294*1000</f>
        <v>244190.6860746443</v>
      </c>
      <c r="P116" s="323">
        <f>SUM(D116:O116)</f>
        <v>-53867006.82581082</v>
      </c>
    </row>
    <row r="117" spans="1:16" x14ac:dyDescent="0.2">
      <c r="C117" s="167" t="s">
        <v>152</v>
      </c>
      <c r="D117" s="1">
        <f>D114-D116</f>
        <v>3.795139491558075E-8</v>
      </c>
      <c r="E117" s="1">
        <f t="shared" ref="E117:O117" si="6">E114-E116</f>
        <v>-3.0617229640483856E-8</v>
      </c>
      <c r="F117" s="1">
        <f t="shared" si="6"/>
        <v>4.2491592466831207E-9</v>
      </c>
      <c r="G117" s="1">
        <f t="shared" si="6"/>
        <v>4.8312358558177948E-8</v>
      </c>
      <c r="H117" s="1">
        <f t="shared" si="6"/>
        <v>-7.0780515670776367E-8</v>
      </c>
      <c r="I117" s="1">
        <f t="shared" si="6"/>
        <v>0</v>
      </c>
      <c r="J117" s="1">
        <f t="shared" si="6"/>
        <v>1.862645149230957E-8</v>
      </c>
      <c r="K117" s="1">
        <f t="shared" si="6"/>
        <v>-5.5879354476928711E-8</v>
      </c>
      <c r="L117" s="1">
        <f t="shared" si="6"/>
        <v>1.2107193470001221E-8</v>
      </c>
      <c r="M117" s="1">
        <f t="shared" si="6"/>
        <v>6.6589564085006714E-8</v>
      </c>
      <c r="N117" s="1">
        <f t="shared" si="6"/>
        <v>1.4971010386943817E-7</v>
      </c>
      <c r="O117" s="1">
        <f t="shared" si="6"/>
        <v>-3.0297087505459785E-8</v>
      </c>
    </row>
    <row r="118" spans="1:16" x14ac:dyDescent="0.2">
      <c r="D118" s="1"/>
      <c r="E118" s="1"/>
      <c r="F118" s="1"/>
      <c r="G118" s="1"/>
      <c r="H118" s="1"/>
    </row>
    <row r="119" spans="1:16" x14ac:dyDescent="0.2">
      <c r="D119" s="1"/>
      <c r="E119" s="1"/>
      <c r="F119" s="1"/>
      <c r="G119" s="1"/>
      <c r="H119" s="1"/>
    </row>
    <row r="120" spans="1:16" x14ac:dyDescent="0.2">
      <c r="D120" s="1"/>
      <c r="E120" s="1"/>
      <c r="F120" s="1"/>
      <c r="G120" s="1"/>
      <c r="H120" s="1"/>
    </row>
    <row r="121" spans="1:16" x14ac:dyDescent="0.2">
      <c r="D121" s="1"/>
      <c r="E121" s="1"/>
      <c r="F121" s="1"/>
      <c r="G121" s="1"/>
      <c r="H121" s="1"/>
    </row>
    <row r="122" spans="1:16" x14ac:dyDescent="0.2">
      <c r="D122" s="1"/>
      <c r="E122" s="1"/>
      <c r="F122" s="1"/>
      <c r="G122" s="1"/>
      <c r="H122" s="1"/>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heetViews>
  <sheetFormatPr defaultColWidth="8.42578125" defaultRowHeight="10.5" x14ac:dyDescent="0.15"/>
  <cols>
    <col min="1" max="1" width="22" style="55" customWidth="1"/>
    <col min="2" max="2" width="4.140625" style="55" customWidth="1"/>
    <col min="3" max="3" width="72.42578125" style="55" customWidth="1"/>
    <col min="4" max="9" width="8.42578125" style="55"/>
    <col min="10" max="10" width="8.42578125" style="55" customWidth="1"/>
    <col min="11" max="11" width="8.42578125" style="55"/>
    <col min="12" max="12" width="1.5703125" style="55" customWidth="1"/>
    <col min="13" max="13" width="6.7109375" style="55" customWidth="1"/>
    <col min="14" max="14" width="5.85546875" style="55" customWidth="1"/>
    <col min="15" max="256" width="8.42578125" style="55"/>
    <col min="257" max="257" width="22" style="55" customWidth="1"/>
    <col min="258" max="258" width="4.140625" style="55" customWidth="1"/>
    <col min="259" max="259" width="72.42578125" style="55" customWidth="1"/>
    <col min="260" max="265" width="8.42578125" style="55"/>
    <col min="266" max="266" width="8.42578125" style="55" customWidth="1"/>
    <col min="267" max="267" width="8.42578125" style="55"/>
    <col min="268" max="268" width="1.5703125" style="55" customWidth="1"/>
    <col min="269" max="269" width="6.7109375" style="55" customWidth="1"/>
    <col min="270" max="270" width="5.85546875" style="55" customWidth="1"/>
    <col min="271" max="512" width="8.42578125" style="55"/>
    <col min="513" max="513" width="22" style="55" customWidth="1"/>
    <col min="514" max="514" width="4.140625" style="55" customWidth="1"/>
    <col min="515" max="515" width="72.42578125" style="55" customWidth="1"/>
    <col min="516" max="521" width="8.42578125" style="55"/>
    <col min="522" max="522" width="8.42578125" style="55" customWidth="1"/>
    <col min="523" max="523" width="8.42578125" style="55"/>
    <col min="524" max="524" width="1.5703125" style="55" customWidth="1"/>
    <col min="525" max="525" width="6.7109375" style="55" customWidth="1"/>
    <col min="526" max="526" width="5.85546875" style="55" customWidth="1"/>
    <col min="527" max="768" width="8.42578125" style="55"/>
    <col min="769" max="769" width="22" style="55" customWidth="1"/>
    <col min="770" max="770" width="4.140625" style="55" customWidth="1"/>
    <col min="771" max="771" width="72.42578125" style="55" customWidth="1"/>
    <col min="772" max="777" width="8.42578125" style="55"/>
    <col min="778" max="778" width="8.42578125" style="55" customWidth="1"/>
    <col min="779" max="779" width="8.42578125" style="55"/>
    <col min="780" max="780" width="1.5703125" style="55" customWidth="1"/>
    <col min="781" max="781" width="6.7109375" style="55" customWidth="1"/>
    <col min="782" max="782" width="5.85546875" style="55" customWidth="1"/>
    <col min="783" max="1024" width="8.42578125" style="55"/>
    <col min="1025" max="1025" width="22" style="55" customWidth="1"/>
    <col min="1026" max="1026" width="4.140625" style="55" customWidth="1"/>
    <col min="1027" max="1027" width="72.42578125" style="55" customWidth="1"/>
    <col min="1028" max="1033" width="8.42578125" style="55"/>
    <col min="1034" max="1034" width="8.42578125" style="55" customWidth="1"/>
    <col min="1035" max="1035" width="8.42578125" style="55"/>
    <col min="1036" max="1036" width="1.5703125" style="55" customWidth="1"/>
    <col min="1037" max="1037" width="6.7109375" style="55" customWidth="1"/>
    <col min="1038" max="1038" width="5.85546875" style="55" customWidth="1"/>
    <col min="1039" max="1280" width="8.42578125" style="55"/>
    <col min="1281" max="1281" width="22" style="55" customWidth="1"/>
    <col min="1282" max="1282" width="4.140625" style="55" customWidth="1"/>
    <col min="1283" max="1283" width="72.42578125" style="55" customWidth="1"/>
    <col min="1284" max="1289" width="8.42578125" style="55"/>
    <col min="1290" max="1290" width="8.42578125" style="55" customWidth="1"/>
    <col min="1291" max="1291" width="8.42578125" style="55"/>
    <col min="1292" max="1292" width="1.5703125" style="55" customWidth="1"/>
    <col min="1293" max="1293" width="6.7109375" style="55" customWidth="1"/>
    <col min="1294" max="1294" width="5.85546875" style="55" customWidth="1"/>
    <col min="1295" max="1536" width="8.42578125" style="55"/>
    <col min="1537" max="1537" width="22" style="55" customWidth="1"/>
    <col min="1538" max="1538" width="4.140625" style="55" customWidth="1"/>
    <col min="1539" max="1539" width="72.42578125" style="55" customWidth="1"/>
    <col min="1540" max="1545" width="8.42578125" style="55"/>
    <col min="1546" max="1546" width="8.42578125" style="55" customWidth="1"/>
    <col min="1547" max="1547" width="8.42578125" style="55"/>
    <col min="1548" max="1548" width="1.5703125" style="55" customWidth="1"/>
    <col min="1549" max="1549" width="6.7109375" style="55" customWidth="1"/>
    <col min="1550" max="1550" width="5.85546875" style="55" customWidth="1"/>
    <col min="1551" max="1792" width="8.42578125" style="55"/>
    <col min="1793" max="1793" width="22" style="55" customWidth="1"/>
    <col min="1794" max="1794" width="4.140625" style="55" customWidth="1"/>
    <col min="1795" max="1795" width="72.42578125" style="55" customWidth="1"/>
    <col min="1796" max="1801" width="8.42578125" style="55"/>
    <col min="1802" max="1802" width="8.42578125" style="55" customWidth="1"/>
    <col min="1803" max="1803" width="8.42578125" style="55"/>
    <col min="1804" max="1804" width="1.5703125" style="55" customWidth="1"/>
    <col min="1805" max="1805" width="6.7109375" style="55" customWidth="1"/>
    <col min="1806" max="1806" width="5.85546875" style="55" customWidth="1"/>
    <col min="1807" max="2048" width="8.42578125" style="55"/>
    <col min="2049" max="2049" width="22" style="55" customWidth="1"/>
    <col min="2050" max="2050" width="4.140625" style="55" customWidth="1"/>
    <col min="2051" max="2051" width="72.42578125" style="55" customWidth="1"/>
    <col min="2052" max="2057" width="8.42578125" style="55"/>
    <col min="2058" max="2058" width="8.42578125" style="55" customWidth="1"/>
    <col min="2059" max="2059" width="8.42578125" style="55"/>
    <col min="2060" max="2060" width="1.5703125" style="55" customWidth="1"/>
    <col min="2061" max="2061" width="6.7109375" style="55" customWidth="1"/>
    <col min="2062" max="2062" width="5.85546875" style="55" customWidth="1"/>
    <col min="2063" max="2304" width="8.42578125" style="55"/>
    <col min="2305" max="2305" width="22" style="55" customWidth="1"/>
    <col min="2306" max="2306" width="4.140625" style="55" customWidth="1"/>
    <col min="2307" max="2307" width="72.42578125" style="55" customWidth="1"/>
    <col min="2308" max="2313" width="8.42578125" style="55"/>
    <col min="2314" max="2314" width="8.42578125" style="55" customWidth="1"/>
    <col min="2315" max="2315" width="8.42578125" style="55"/>
    <col min="2316" max="2316" width="1.5703125" style="55" customWidth="1"/>
    <col min="2317" max="2317" width="6.7109375" style="55" customWidth="1"/>
    <col min="2318" max="2318" width="5.85546875" style="55" customWidth="1"/>
    <col min="2319" max="2560" width="8.42578125" style="55"/>
    <col min="2561" max="2561" width="22" style="55" customWidth="1"/>
    <col min="2562" max="2562" width="4.140625" style="55" customWidth="1"/>
    <col min="2563" max="2563" width="72.42578125" style="55" customWidth="1"/>
    <col min="2564" max="2569" width="8.42578125" style="55"/>
    <col min="2570" max="2570" width="8.42578125" style="55" customWidth="1"/>
    <col min="2571" max="2571" width="8.42578125" style="55"/>
    <col min="2572" max="2572" width="1.5703125" style="55" customWidth="1"/>
    <col min="2573" max="2573" width="6.7109375" style="55" customWidth="1"/>
    <col min="2574" max="2574" width="5.85546875" style="55" customWidth="1"/>
    <col min="2575" max="2816" width="8.42578125" style="55"/>
    <col min="2817" max="2817" width="22" style="55" customWidth="1"/>
    <col min="2818" max="2818" width="4.140625" style="55" customWidth="1"/>
    <col min="2819" max="2819" width="72.42578125" style="55" customWidth="1"/>
    <col min="2820" max="2825" width="8.42578125" style="55"/>
    <col min="2826" max="2826" width="8.42578125" style="55" customWidth="1"/>
    <col min="2827" max="2827" width="8.42578125" style="55"/>
    <col min="2828" max="2828" width="1.5703125" style="55" customWidth="1"/>
    <col min="2829" max="2829" width="6.7109375" style="55" customWidth="1"/>
    <col min="2830" max="2830" width="5.85546875" style="55" customWidth="1"/>
    <col min="2831" max="3072" width="8.42578125" style="55"/>
    <col min="3073" max="3073" width="22" style="55" customWidth="1"/>
    <col min="3074" max="3074" width="4.140625" style="55" customWidth="1"/>
    <col min="3075" max="3075" width="72.42578125" style="55" customWidth="1"/>
    <col min="3076" max="3081" width="8.42578125" style="55"/>
    <col min="3082" max="3082" width="8.42578125" style="55" customWidth="1"/>
    <col min="3083" max="3083" width="8.42578125" style="55"/>
    <col min="3084" max="3084" width="1.5703125" style="55" customWidth="1"/>
    <col min="3085" max="3085" width="6.7109375" style="55" customWidth="1"/>
    <col min="3086" max="3086" width="5.85546875" style="55" customWidth="1"/>
    <col min="3087" max="3328" width="8.42578125" style="55"/>
    <col min="3329" max="3329" width="22" style="55" customWidth="1"/>
    <col min="3330" max="3330" width="4.140625" style="55" customWidth="1"/>
    <col min="3331" max="3331" width="72.42578125" style="55" customWidth="1"/>
    <col min="3332" max="3337" width="8.42578125" style="55"/>
    <col min="3338" max="3338" width="8.42578125" style="55" customWidth="1"/>
    <col min="3339" max="3339" width="8.42578125" style="55"/>
    <col min="3340" max="3340" width="1.5703125" style="55" customWidth="1"/>
    <col min="3341" max="3341" width="6.7109375" style="55" customWidth="1"/>
    <col min="3342" max="3342" width="5.85546875" style="55" customWidth="1"/>
    <col min="3343" max="3584" width="8.42578125" style="55"/>
    <col min="3585" max="3585" width="22" style="55" customWidth="1"/>
    <col min="3586" max="3586" width="4.140625" style="55" customWidth="1"/>
    <col min="3587" max="3587" width="72.42578125" style="55" customWidth="1"/>
    <col min="3588" max="3593" width="8.42578125" style="55"/>
    <col min="3594" max="3594" width="8.42578125" style="55" customWidth="1"/>
    <col min="3595" max="3595" width="8.42578125" style="55"/>
    <col min="3596" max="3596" width="1.5703125" style="55" customWidth="1"/>
    <col min="3597" max="3597" width="6.7109375" style="55" customWidth="1"/>
    <col min="3598" max="3598" width="5.85546875" style="55" customWidth="1"/>
    <col min="3599" max="3840" width="8.42578125" style="55"/>
    <col min="3841" max="3841" width="22" style="55" customWidth="1"/>
    <col min="3842" max="3842" width="4.140625" style="55" customWidth="1"/>
    <col min="3843" max="3843" width="72.42578125" style="55" customWidth="1"/>
    <col min="3844" max="3849" width="8.42578125" style="55"/>
    <col min="3850" max="3850" width="8.42578125" style="55" customWidth="1"/>
    <col min="3851" max="3851" width="8.42578125" style="55"/>
    <col min="3852" max="3852" width="1.5703125" style="55" customWidth="1"/>
    <col min="3853" max="3853" width="6.7109375" style="55" customWidth="1"/>
    <col min="3854" max="3854" width="5.85546875" style="55" customWidth="1"/>
    <col min="3855" max="4096" width="8.42578125" style="55"/>
    <col min="4097" max="4097" width="22" style="55" customWidth="1"/>
    <col min="4098" max="4098" width="4.140625" style="55" customWidth="1"/>
    <col min="4099" max="4099" width="72.42578125" style="55" customWidth="1"/>
    <col min="4100" max="4105" width="8.42578125" style="55"/>
    <col min="4106" max="4106" width="8.42578125" style="55" customWidth="1"/>
    <col min="4107" max="4107" width="8.42578125" style="55"/>
    <col min="4108" max="4108" width="1.5703125" style="55" customWidth="1"/>
    <col min="4109" max="4109" width="6.7109375" style="55" customWidth="1"/>
    <col min="4110" max="4110" width="5.85546875" style="55" customWidth="1"/>
    <col min="4111" max="4352" width="8.42578125" style="55"/>
    <col min="4353" max="4353" width="22" style="55" customWidth="1"/>
    <col min="4354" max="4354" width="4.140625" style="55" customWidth="1"/>
    <col min="4355" max="4355" width="72.42578125" style="55" customWidth="1"/>
    <col min="4356" max="4361" width="8.42578125" style="55"/>
    <col min="4362" max="4362" width="8.42578125" style="55" customWidth="1"/>
    <col min="4363" max="4363" width="8.42578125" style="55"/>
    <col min="4364" max="4364" width="1.5703125" style="55" customWidth="1"/>
    <col min="4365" max="4365" width="6.7109375" style="55" customWidth="1"/>
    <col min="4366" max="4366" width="5.85546875" style="55" customWidth="1"/>
    <col min="4367" max="4608" width="8.42578125" style="55"/>
    <col min="4609" max="4609" width="22" style="55" customWidth="1"/>
    <col min="4610" max="4610" width="4.140625" style="55" customWidth="1"/>
    <col min="4611" max="4611" width="72.42578125" style="55" customWidth="1"/>
    <col min="4612" max="4617" width="8.42578125" style="55"/>
    <col min="4618" max="4618" width="8.42578125" style="55" customWidth="1"/>
    <col min="4619" max="4619" width="8.42578125" style="55"/>
    <col min="4620" max="4620" width="1.5703125" style="55" customWidth="1"/>
    <col min="4621" max="4621" width="6.7109375" style="55" customWidth="1"/>
    <col min="4622" max="4622" width="5.85546875" style="55" customWidth="1"/>
    <col min="4623" max="4864" width="8.42578125" style="55"/>
    <col min="4865" max="4865" width="22" style="55" customWidth="1"/>
    <col min="4866" max="4866" width="4.140625" style="55" customWidth="1"/>
    <col min="4867" max="4867" width="72.42578125" style="55" customWidth="1"/>
    <col min="4868" max="4873" width="8.42578125" style="55"/>
    <col min="4874" max="4874" width="8.42578125" style="55" customWidth="1"/>
    <col min="4875" max="4875" width="8.42578125" style="55"/>
    <col min="4876" max="4876" width="1.5703125" style="55" customWidth="1"/>
    <col min="4877" max="4877" width="6.7109375" style="55" customWidth="1"/>
    <col min="4878" max="4878" width="5.85546875" style="55" customWidth="1"/>
    <col min="4879" max="5120" width="8.42578125" style="55"/>
    <col min="5121" max="5121" width="22" style="55" customWidth="1"/>
    <col min="5122" max="5122" width="4.140625" style="55" customWidth="1"/>
    <col min="5123" max="5123" width="72.42578125" style="55" customWidth="1"/>
    <col min="5124" max="5129" width="8.42578125" style="55"/>
    <col min="5130" max="5130" width="8.42578125" style="55" customWidth="1"/>
    <col min="5131" max="5131" width="8.42578125" style="55"/>
    <col min="5132" max="5132" width="1.5703125" style="55" customWidth="1"/>
    <col min="5133" max="5133" width="6.7109375" style="55" customWidth="1"/>
    <col min="5134" max="5134" width="5.85546875" style="55" customWidth="1"/>
    <col min="5135" max="5376" width="8.42578125" style="55"/>
    <col min="5377" max="5377" width="22" style="55" customWidth="1"/>
    <col min="5378" max="5378" width="4.140625" style="55" customWidth="1"/>
    <col min="5379" max="5379" width="72.42578125" style="55" customWidth="1"/>
    <col min="5380" max="5385" width="8.42578125" style="55"/>
    <col min="5386" max="5386" width="8.42578125" style="55" customWidth="1"/>
    <col min="5387" max="5387" width="8.42578125" style="55"/>
    <col min="5388" max="5388" width="1.5703125" style="55" customWidth="1"/>
    <col min="5389" max="5389" width="6.7109375" style="55" customWidth="1"/>
    <col min="5390" max="5390" width="5.85546875" style="55" customWidth="1"/>
    <col min="5391" max="5632" width="8.42578125" style="55"/>
    <col min="5633" max="5633" width="22" style="55" customWidth="1"/>
    <col min="5634" max="5634" width="4.140625" style="55" customWidth="1"/>
    <col min="5635" max="5635" width="72.42578125" style="55" customWidth="1"/>
    <col min="5636" max="5641" width="8.42578125" style="55"/>
    <col min="5642" max="5642" width="8.42578125" style="55" customWidth="1"/>
    <col min="5643" max="5643" width="8.42578125" style="55"/>
    <col min="5644" max="5644" width="1.5703125" style="55" customWidth="1"/>
    <col min="5645" max="5645" width="6.7109375" style="55" customWidth="1"/>
    <col min="5646" max="5646" width="5.85546875" style="55" customWidth="1"/>
    <col min="5647" max="5888" width="8.42578125" style="55"/>
    <col min="5889" max="5889" width="22" style="55" customWidth="1"/>
    <col min="5890" max="5890" width="4.140625" style="55" customWidth="1"/>
    <col min="5891" max="5891" width="72.42578125" style="55" customWidth="1"/>
    <col min="5892" max="5897" width="8.42578125" style="55"/>
    <col min="5898" max="5898" width="8.42578125" style="55" customWidth="1"/>
    <col min="5899" max="5899" width="8.42578125" style="55"/>
    <col min="5900" max="5900" width="1.5703125" style="55" customWidth="1"/>
    <col min="5901" max="5901" width="6.7109375" style="55" customWidth="1"/>
    <col min="5902" max="5902" width="5.85546875" style="55" customWidth="1"/>
    <col min="5903" max="6144" width="8.42578125" style="55"/>
    <col min="6145" max="6145" width="22" style="55" customWidth="1"/>
    <col min="6146" max="6146" width="4.140625" style="55" customWidth="1"/>
    <col min="6147" max="6147" width="72.42578125" style="55" customWidth="1"/>
    <col min="6148" max="6153" width="8.42578125" style="55"/>
    <col min="6154" max="6154" width="8.42578125" style="55" customWidth="1"/>
    <col min="6155" max="6155" width="8.42578125" style="55"/>
    <col min="6156" max="6156" width="1.5703125" style="55" customWidth="1"/>
    <col min="6157" max="6157" width="6.7109375" style="55" customWidth="1"/>
    <col min="6158" max="6158" width="5.85546875" style="55" customWidth="1"/>
    <col min="6159" max="6400" width="8.42578125" style="55"/>
    <col min="6401" max="6401" width="22" style="55" customWidth="1"/>
    <col min="6402" max="6402" width="4.140625" style="55" customWidth="1"/>
    <col min="6403" max="6403" width="72.42578125" style="55" customWidth="1"/>
    <col min="6404" max="6409" width="8.42578125" style="55"/>
    <col min="6410" max="6410" width="8.42578125" style="55" customWidth="1"/>
    <col min="6411" max="6411" width="8.42578125" style="55"/>
    <col min="6412" max="6412" width="1.5703125" style="55" customWidth="1"/>
    <col min="6413" max="6413" width="6.7109375" style="55" customWidth="1"/>
    <col min="6414" max="6414" width="5.85546875" style="55" customWidth="1"/>
    <col min="6415" max="6656" width="8.42578125" style="55"/>
    <col min="6657" max="6657" width="22" style="55" customWidth="1"/>
    <col min="6658" max="6658" width="4.140625" style="55" customWidth="1"/>
    <col min="6659" max="6659" width="72.42578125" style="55" customWidth="1"/>
    <col min="6660" max="6665" width="8.42578125" style="55"/>
    <col min="6666" max="6666" width="8.42578125" style="55" customWidth="1"/>
    <col min="6667" max="6667" width="8.42578125" style="55"/>
    <col min="6668" max="6668" width="1.5703125" style="55" customWidth="1"/>
    <col min="6669" max="6669" width="6.7109375" style="55" customWidth="1"/>
    <col min="6670" max="6670" width="5.85546875" style="55" customWidth="1"/>
    <col min="6671" max="6912" width="8.42578125" style="55"/>
    <col min="6913" max="6913" width="22" style="55" customWidth="1"/>
    <col min="6914" max="6914" width="4.140625" style="55" customWidth="1"/>
    <col min="6915" max="6915" width="72.42578125" style="55" customWidth="1"/>
    <col min="6916" max="6921" width="8.42578125" style="55"/>
    <col min="6922" max="6922" width="8.42578125" style="55" customWidth="1"/>
    <col min="6923" max="6923" width="8.42578125" style="55"/>
    <col min="6924" max="6924" width="1.5703125" style="55" customWidth="1"/>
    <col min="6925" max="6925" width="6.7109375" style="55" customWidth="1"/>
    <col min="6926" max="6926" width="5.85546875" style="55" customWidth="1"/>
    <col min="6927" max="7168" width="8.42578125" style="55"/>
    <col min="7169" max="7169" width="22" style="55" customWidth="1"/>
    <col min="7170" max="7170" width="4.140625" style="55" customWidth="1"/>
    <col min="7171" max="7171" width="72.42578125" style="55" customWidth="1"/>
    <col min="7172" max="7177" width="8.42578125" style="55"/>
    <col min="7178" max="7178" width="8.42578125" style="55" customWidth="1"/>
    <col min="7179" max="7179" width="8.42578125" style="55"/>
    <col min="7180" max="7180" width="1.5703125" style="55" customWidth="1"/>
    <col min="7181" max="7181" width="6.7109375" style="55" customWidth="1"/>
    <col min="7182" max="7182" width="5.85546875" style="55" customWidth="1"/>
    <col min="7183" max="7424" width="8.42578125" style="55"/>
    <col min="7425" max="7425" width="22" style="55" customWidth="1"/>
    <col min="7426" max="7426" width="4.140625" style="55" customWidth="1"/>
    <col min="7427" max="7427" width="72.42578125" style="55" customWidth="1"/>
    <col min="7428" max="7433" width="8.42578125" style="55"/>
    <col min="7434" max="7434" width="8.42578125" style="55" customWidth="1"/>
    <col min="7435" max="7435" width="8.42578125" style="55"/>
    <col min="7436" max="7436" width="1.5703125" style="55" customWidth="1"/>
    <col min="7437" max="7437" width="6.7109375" style="55" customWidth="1"/>
    <col min="7438" max="7438" width="5.85546875" style="55" customWidth="1"/>
    <col min="7439" max="7680" width="8.42578125" style="55"/>
    <col min="7681" max="7681" width="22" style="55" customWidth="1"/>
    <col min="7682" max="7682" width="4.140625" style="55" customWidth="1"/>
    <col min="7683" max="7683" width="72.42578125" style="55" customWidth="1"/>
    <col min="7684" max="7689" width="8.42578125" style="55"/>
    <col min="7690" max="7690" width="8.42578125" style="55" customWidth="1"/>
    <col min="7691" max="7691" width="8.42578125" style="55"/>
    <col min="7692" max="7692" width="1.5703125" style="55" customWidth="1"/>
    <col min="7693" max="7693" width="6.7109375" style="55" customWidth="1"/>
    <col min="7694" max="7694" width="5.85546875" style="55" customWidth="1"/>
    <col min="7695" max="7936" width="8.42578125" style="55"/>
    <col min="7937" max="7937" width="22" style="55" customWidth="1"/>
    <col min="7938" max="7938" width="4.140625" style="55" customWidth="1"/>
    <col min="7939" max="7939" width="72.42578125" style="55" customWidth="1"/>
    <col min="7940" max="7945" width="8.42578125" style="55"/>
    <col min="7946" max="7946" width="8.42578125" style="55" customWidth="1"/>
    <col min="7947" max="7947" width="8.42578125" style="55"/>
    <col min="7948" max="7948" width="1.5703125" style="55" customWidth="1"/>
    <col min="7949" max="7949" width="6.7109375" style="55" customWidth="1"/>
    <col min="7950" max="7950" width="5.85546875" style="55" customWidth="1"/>
    <col min="7951" max="8192" width="8.42578125" style="55"/>
    <col min="8193" max="8193" width="22" style="55" customWidth="1"/>
    <col min="8194" max="8194" width="4.140625" style="55" customWidth="1"/>
    <col min="8195" max="8195" width="72.42578125" style="55" customWidth="1"/>
    <col min="8196" max="8201" width="8.42578125" style="55"/>
    <col min="8202" max="8202" width="8.42578125" style="55" customWidth="1"/>
    <col min="8203" max="8203" width="8.42578125" style="55"/>
    <col min="8204" max="8204" width="1.5703125" style="55" customWidth="1"/>
    <col min="8205" max="8205" width="6.7109375" style="55" customWidth="1"/>
    <col min="8206" max="8206" width="5.85546875" style="55" customWidth="1"/>
    <col min="8207" max="8448" width="8.42578125" style="55"/>
    <col min="8449" max="8449" width="22" style="55" customWidth="1"/>
    <col min="8450" max="8450" width="4.140625" style="55" customWidth="1"/>
    <col min="8451" max="8451" width="72.42578125" style="55" customWidth="1"/>
    <col min="8452" max="8457" width="8.42578125" style="55"/>
    <col min="8458" max="8458" width="8.42578125" style="55" customWidth="1"/>
    <col min="8459" max="8459" width="8.42578125" style="55"/>
    <col min="8460" max="8460" width="1.5703125" style="55" customWidth="1"/>
    <col min="8461" max="8461" width="6.7109375" style="55" customWidth="1"/>
    <col min="8462" max="8462" width="5.85546875" style="55" customWidth="1"/>
    <col min="8463" max="8704" width="8.42578125" style="55"/>
    <col min="8705" max="8705" width="22" style="55" customWidth="1"/>
    <col min="8706" max="8706" width="4.140625" style="55" customWidth="1"/>
    <col min="8707" max="8707" width="72.42578125" style="55" customWidth="1"/>
    <col min="8708" max="8713" width="8.42578125" style="55"/>
    <col min="8714" max="8714" width="8.42578125" style="55" customWidth="1"/>
    <col min="8715" max="8715" width="8.42578125" style="55"/>
    <col min="8716" max="8716" width="1.5703125" style="55" customWidth="1"/>
    <col min="8717" max="8717" width="6.7109375" style="55" customWidth="1"/>
    <col min="8718" max="8718" width="5.85546875" style="55" customWidth="1"/>
    <col min="8719" max="8960" width="8.42578125" style="55"/>
    <col min="8961" max="8961" width="22" style="55" customWidth="1"/>
    <col min="8962" max="8962" width="4.140625" style="55" customWidth="1"/>
    <col min="8963" max="8963" width="72.42578125" style="55" customWidth="1"/>
    <col min="8964" max="8969" width="8.42578125" style="55"/>
    <col min="8970" max="8970" width="8.42578125" style="55" customWidth="1"/>
    <col min="8971" max="8971" width="8.42578125" style="55"/>
    <col min="8972" max="8972" width="1.5703125" style="55" customWidth="1"/>
    <col min="8973" max="8973" width="6.7109375" style="55" customWidth="1"/>
    <col min="8974" max="8974" width="5.85546875" style="55" customWidth="1"/>
    <col min="8975" max="9216" width="8.42578125" style="55"/>
    <col min="9217" max="9217" width="22" style="55" customWidth="1"/>
    <col min="9218" max="9218" width="4.140625" style="55" customWidth="1"/>
    <col min="9219" max="9219" width="72.42578125" style="55" customWidth="1"/>
    <col min="9220" max="9225" width="8.42578125" style="55"/>
    <col min="9226" max="9226" width="8.42578125" style="55" customWidth="1"/>
    <col min="9227" max="9227" width="8.42578125" style="55"/>
    <col min="9228" max="9228" width="1.5703125" style="55" customWidth="1"/>
    <col min="9229" max="9229" width="6.7109375" style="55" customWidth="1"/>
    <col min="9230" max="9230" width="5.85546875" style="55" customWidth="1"/>
    <col min="9231" max="9472" width="8.42578125" style="55"/>
    <col min="9473" max="9473" width="22" style="55" customWidth="1"/>
    <col min="9474" max="9474" width="4.140625" style="55" customWidth="1"/>
    <col min="9475" max="9475" width="72.42578125" style="55" customWidth="1"/>
    <col min="9476" max="9481" width="8.42578125" style="55"/>
    <col min="9482" max="9482" width="8.42578125" style="55" customWidth="1"/>
    <col min="9483" max="9483" width="8.42578125" style="55"/>
    <col min="9484" max="9484" width="1.5703125" style="55" customWidth="1"/>
    <col min="9485" max="9485" width="6.7109375" style="55" customWidth="1"/>
    <col min="9486" max="9486" width="5.85546875" style="55" customWidth="1"/>
    <col min="9487" max="9728" width="8.42578125" style="55"/>
    <col min="9729" max="9729" width="22" style="55" customWidth="1"/>
    <col min="9730" max="9730" width="4.140625" style="55" customWidth="1"/>
    <col min="9731" max="9731" width="72.42578125" style="55" customWidth="1"/>
    <col min="9732" max="9737" width="8.42578125" style="55"/>
    <col min="9738" max="9738" width="8.42578125" style="55" customWidth="1"/>
    <col min="9739" max="9739" width="8.42578125" style="55"/>
    <col min="9740" max="9740" width="1.5703125" style="55" customWidth="1"/>
    <col min="9741" max="9741" width="6.7109375" style="55" customWidth="1"/>
    <col min="9742" max="9742" width="5.85546875" style="55" customWidth="1"/>
    <col min="9743" max="9984" width="8.42578125" style="55"/>
    <col min="9985" max="9985" width="22" style="55" customWidth="1"/>
    <col min="9986" max="9986" width="4.140625" style="55" customWidth="1"/>
    <col min="9987" max="9987" width="72.42578125" style="55" customWidth="1"/>
    <col min="9988" max="9993" width="8.42578125" style="55"/>
    <col min="9994" max="9994" width="8.42578125" style="55" customWidth="1"/>
    <col min="9995" max="9995" width="8.42578125" style="55"/>
    <col min="9996" max="9996" width="1.5703125" style="55" customWidth="1"/>
    <col min="9997" max="9997" width="6.7109375" style="55" customWidth="1"/>
    <col min="9998" max="9998" width="5.85546875" style="55" customWidth="1"/>
    <col min="9999" max="10240" width="8.42578125" style="55"/>
    <col min="10241" max="10241" width="22" style="55" customWidth="1"/>
    <col min="10242" max="10242" width="4.140625" style="55" customWidth="1"/>
    <col min="10243" max="10243" width="72.42578125" style="55" customWidth="1"/>
    <col min="10244" max="10249" width="8.42578125" style="55"/>
    <col min="10250" max="10250" width="8.42578125" style="55" customWidth="1"/>
    <col min="10251" max="10251" width="8.42578125" style="55"/>
    <col min="10252" max="10252" width="1.5703125" style="55" customWidth="1"/>
    <col min="10253" max="10253" width="6.7109375" style="55" customWidth="1"/>
    <col min="10254" max="10254" width="5.85546875" style="55" customWidth="1"/>
    <col min="10255" max="10496" width="8.42578125" style="55"/>
    <col min="10497" max="10497" width="22" style="55" customWidth="1"/>
    <col min="10498" max="10498" width="4.140625" style="55" customWidth="1"/>
    <col min="10499" max="10499" width="72.42578125" style="55" customWidth="1"/>
    <col min="10500" max="10505" width="8.42578125" style="55"/>
    <col min="10506" max="10506" width="8.42578125" style="55" customWidth="1"/>
    <col min="10507" max="10507" width="8.42578125" style="55"/>
    <col min="10508" max="10508" width="1.5703125" style="55" customWidth="1"/>
    <col min="10509" max="10509" width="6.7109375" style="55" customWidth="1"/>
    <col min="10510" max="10510" width="5.85546875" style="55" customWidth="1"/>
    <col min="10511" max="10752" width="8.42578125" style="55"/>
    <col min="10753" max="10753" width="22" style="55" customWidth="1"/>
    <col min="10754" max="10754" width="4.140625" style="55" customWidth="1"/>
    <col min="10755" max="10755" width="72.42578125" style="55" customWidth="1"/>
    <col min="10756" max="10761" width="8.42578125" style="55"/>
    <col min="10762" max="10762" width="8.42578125" style="55" customWidth="1"/>
    <col min="10763" max="10763" width="8.42578125" style="55"/>
    <col min="10764" max="10764" width="1.5703125" style="55" customWidth="1"/>
    <col min="10765" max="10765" width="6.7109375" style="55" customWidth="1"/>
    <col min="10766" max="10766" width="5.85546875" style="55" customWidth="1"/>
    <col min="10767" max="11008" width="8.42578125" style="55"/>
    <col min="11009" max="11009" width="22" style="55" customWidth="1"/>
    <col min="11010" max="11010" width="4.140625" style="55" customWidth="1"/>
    <col min="11011" max="11011" width="72.42578125" style="55" customWidth="1"/>
    <col min="11012" max="11017" width="8.42578125" style="55"/>
    <col min="11018" max="11018" width="8.42578125" style="55" customWidth="1"/>
    <col min="11019" max="11019" width="8.42578125" style="55"/>
    <col min="11020" max="11020" width="1.5703125" style="55" customWidth="1"/>
    <col min="11021" max="11021" width="6.7109375" style="55" customWidth="1"/>
    <col min="11022" max="11022" width="5.85546875" style="55" customWidth="1"/>
    <col min="11023" max="11264" width="8.42578125" style="55"/>
    <col min="11265" max="11265" width="22" style="55" customWidth="1"/>
    <col min="11266" max="11266" width="4.140625" style="55" customWidth="1"/>
    <col min="11267" max="11267" width="72.42578125" style="55" customWidth="1"/>
    <col min="11268" max="11273" width="8.42578125" style="55"/>
    <col min="11274" max="11274" width="8.42578125" style="55" customWidth="1"/>
    <col min="11275" max="11275" width="8.42578125" style="55"/>
    <col min="11276" max="11276" width="1.5703125" style="55" customWidth="1"/>
    <col min="11277" max="11277" width="6.7109375" style="55" customWidth="1"/>
    <col min="11278" max="11278" width="5.85546875" style="55" customWidth="1"/>
    <col min="11279" max="11520" width="8.42578125" style="55"/>
    <col min="11521" max="11521" width="22" style="55" customWidth="1"/>
    <col min="11522" max="11522" width="4.140625" style="55" customWidth="1"/>
    <col min="11523" max="11523" width="72.42578125" style="55" customWidth="1"/>
    <col min="11524" max="11529" width="8.42578125" style="55"/>
    <col min="11530" max="11530" width="8.42578125" style="55" customWidth="1"/>
    <col min="11531" max="11531" width="8.42578125" style="55"/>
    <col min="11532" max="11532" width="1.5703125" style="55" customWidth="1"/>
    <col min="11533" max="11533" width="6.7109375" style="55" customWidth="1"/>
    <col min="11534" max="11534" width="5.85546875" style="55" customWidth="1"/>
    <col min="11535" max="11776" width="8.42578125" style="55"/>
    <col min="11777" max="11777" width="22" style="55" customWidth="1"/>
    <col min="11778" max="11778" width="4.140625" style="55" customWidth="1"/>
    <col min="11779" max="11779" width="72.42578125" style="55" customWidth="1"/>
    <col min="11780" max="11785" width="8.42578125" style="55"/>
    <col min="11786" max="11786" width="8.42578125" style="55" customWidth="1"/>
    <col min="11787" max="11787" width="8.42578125" style="55"/>
    <col min="11788" max="11788" width="1.5703125" style="55" customWidth="1"/>
    <col min="11789" max="11789" width="6.7109375" style="55" customWidth="1"/>
    <col min="11790" max="11790" width="5.85546875" style="55" customWidth="1"/>
    <col min="11791" max="12032" width="8.42578125" style="55"/>
    <col min="12033" max="12033" width="22" style="55" customWidth="1"/>
    <col min="12034" max="12034" width="4.140625" style="55" customWidth="1"/>
    <col min="12035" max="12035" width="72.42578125" style="55" customWidth="1"/>
    <col min="12036" max="12041" width="8.42578125" style="55"/>
    <col min="12042" max="12042" width="8.42578125" style="55" customWidth="1"/>
    <col min="12043" max="12043" width="8.42578125" style="55"/>
    <col min="12044" max="12044" width="1.5703125" style="55" customWidth="1"/>
    <col min="12045" max="12045" width="6.7109375" style="55" customWidth="1"/>
    <col min="12046" max="12046" width="5.85546875" style="55" customWidth="1"/>
    <col min="12047" max="12288" width="8.42578125" style="55"/>
    <col min="12289" max="12289" width="22" style="55" customWidth="1"/>
    <col min="12290" max="12290" width="4.140625" style="55" customWidth="1"/>
    <col min="12291" max="12291" width="72.42578125" style="55" customWidth="1"/>
    <col min="12292" max="12297" width="8.42578125" style="55"/>
    <col min="12298" max="12298" width="8.42578125" style="55" customWidth="1"/>
    <col min="12299" max="12299" width="8.42578125" style="55"/>
    <col min="12300" max="12300" width="1.5703125" style="55" customWidth="1"/>
    <col min="12301" max="12301" width="6.7109375" style="55" customWidth="1"/>
    <col min="12302" max="12302" width="5.85546875" style="55" customWidth="1"/>
    <col min="12303" max="12544" width="8.42578125" style="55"/>
    <col min="12545" max="12545" width="22" style="55" customWidth="1"/>
    <col min="12546" max="12546" width="4.140625" style="55" customWidth="1"/>
    <col min="12547" max="12547" width="72.42578125" style="55" customWidth="1"/>
    <col min="12548" max="12553" width="8.42578125" style="55"/>
    <col min="12554" max="12554" width="8.42578125" style="55" customWidth="1"/>
    <col min="12555" max="12555" width="8.42578125" style="55"/>
    <col min="12556" max="12556" width="1.5703125" style="55" customWidth="1"/>
    <col min="12557" max="12557" width="6.7109375" style="55" customWidth="1"/>
    <col min="12558" max="12558" width="5.85546875" style="55" customWidth="1"/>
    <col min="12559" max="12800" width="8.42578125" style="55"/>
    <col min="12801" max="12801" width="22" style="55" customWidth="1"/>
    <col min="12802" max="12802" width="4.140625" style="55" customWidth="1"/>
    <col min="12803" max="12803" width="72.42578125" style="55" customWidth="1"/>
    <col min="12804" max="12809" width="8.42578125" style="55"/>
    <col min="12810" max="12810" width="8.42578125" style="55" customWidth="1"/>
    <col min="12811" max="12811" width="8.42578125" style="55"/>
    <col min="12812" max="12812" width="1.5703125" style="55" customWidth="1"/>
    <col min="12813" max="12813" width="6.7109375" style="55" customWidth="1"/>
    <col min="12814" max="12814" width="5.85546875" style="55" customWidth="1"/>
    <col min="12815" max="13056" width="8.42578125" style="55"/>
    <col min="13057" max="13057" width="22" style="55" customWidth="1"/>
    <col min="13058" max="13058" width="4.140625" style="55" customWidth="1"/>
    <col min="13059" max="13059" width="72.42578125" style="55" customWidth="1"/>
    <col min="13060" max="13065" width="8.42578125" style="55"/>
    <col min="13066" max="13066" width="8.42578125" style="55" customWidth="1"/>
    <col min="13067" max="13067" width="8.42578125" style="55"/>
    <col min="13068" max="13068" width="1.5703125" style="55" customWidth="1"/>
    <col min="13069" max="13069" width="6.7109375" style="55" customWidth="1"/>
    <col min="13070" max="13070" width="5.85546875" style="55" customWidth="1"/>
    <col min="13071" max="13312" width="8.42578125" style="55"/>
    <col min="13313" max="13313" width="22" style="55" customWidth="1"/>
    <col min="13314" max="13314" width="4.140625" style="55" customWidth="1"/>
    <col min="13315" max="13315" width="72.42578125" style="55" customWidth="1"/>
    <col min="13316" max="13321" width="8.42578125" style="55"/>
    <col min="13322" max="13322" width="8.42578125" style="55" customWidth="1"/>
    <col min="13323" max="13323" width="8.42578125" style="55"/>
    <col min="13324" max="13324" width="1.5703125" style="55" customWidth="1"/>
    <col min="13325" max="13325" width="6.7109375" style="55" customWidth="1"/>
    <col min="13326" max="13326" width="5.85546875" style="55" customWidth="1"/>
    <col min="13327" max="13568" width="8.42578125" style="55"/>
    <col min="13569" max="13569" width="22" style="55" customWidth="1"/>
    <col min="13570" max="13570" width="4.140625" style="55" customWidth="1"/>
    <col min="13571" max="13571" width="72.42578125" style="55" customWidth="1"/>
    <col min="13572" max="13577" width="8.42578125" style="55"/>
    <col min="13578" max="13578" width="8.42578125" style="55" customWidth="1"/>
    <col min="13579" max="13579" width="8.42578125" style="55"/>
    <col min="13580" max="13580" width="1.5703125" style="55" customWidth="1"/>
    <col min="13581" max="13581" width="6.7109375" style="55" customWidth="1"/>
    <col min="13582" max="13582" width="5.85546875" style="55" customWidth="1"/>
    <col min="13583" max="13824" width="8.42578125" style="55"/>
    <col min="13825" max="13825" width="22" style="55" customWidth="1"/>
    <col min="13826" max="13826" width="4.140625" style="55" customWidth="1"/>
    <col min="13827" max="13827" width="72.42578125" style="55" customWidth="1"/>
    <col min="13828" max="13833" width="8.42578125" style="55"/>
    <col min="13834" max="13834" width="8.42578125" style="55" customWidth="1"/>
    <col min="13835" max="13835" width="8.42578125" style="55"/>
    <col min="13836" max="13836" width="1.5703125" style="55" customWidth="1"/>
    <col min="13837" max="13837" width="6.7109375" style="55" customWidth="1"/>
    <col min="13838" max="13838" width="5.85546875" style="55" customWidth="1"/>
    <col min="13839" max="14080" width="8.42578125" style="55"/>
    <col min="14081" max="14081" width="22" style="55" customWidth="1"/>
    <col min="14082" max="14082" width="4.140625" style="55" customWidth="1"/>
    <col min="14083" max="14083" width="72.42578125" style="55" customWidth="1"/>
    <col min="14084" max="14089" width="8.42578125" style="55"/>
    <col min="14090" max="14090" width="8.42578125" style="55" customWidth="1"/>
    <col min="14091" max="14091" width="8.42578125" style="55"/>
    <col min="14092" max="14092" width="1.5703125" style="55" customWidth="1"/>
    <col min="14093" max="14093" width="6.7109375" style="55" customWidth="1"/>
    <col min="14094" max="14094" width="5.85546875" style="55" customWidth="1"/>
    <col min="14095" max="14336" width="8.42578125" style="55"/>
    <col min="14337" max="14337" width="22" style="55" customWidth="1"/>
    <col min="14338" max="14338" width="4.140625" style="55" customWidth="1"/>
    <col min="14339" max="14339" width="72.42578125" style="55" customWidth="1"/>
    <col min="14340" max="14345" width="8.42578125" style="55"/>
    <col min="14346" max="14346" width="8.42578125" style="55" customWidth="1"/>
    <col min="14347" max="14347" width="8.42578125" style="55"/>
    <col min="14348" max="14348" width="1.5703125" style="55" customWidth="1"/>
    <col min="14349" max="14349" width="6.7109375" style="55" customWidth="1"/>
    <col min="14350" max="14350" width="5.85546875" style="55" customWidth="1"/>
    <col min="14351" max="14592" width="8.42578125" style="55"/>
    <col min="14593" max="14593" width="22" style="55" customWidth="1"/>
    <col min="14594" max="14594" width="4.140625" style="55" customWidth="1"/>
    <col min="14595" max="14595" width="72.42578125" style="55" customWidth="1"/>
    <col min="14596" max="14601" width="8.42578125" style="55"/>
    <col min="14602" max="14602" width="8.42578125" style="55" customWidth="1"/>
    <col min="14603" max="14603" width="8.42578125" style="55"/>
    <col min="14604" max="14604" width="1.5703125" style="55" customWidth="1"/>
    <col min="14605" max="14605" width="6.7109375" style="55" customWidth="1"/>
    <col min="14606" max="14606" width="5.85546875" style="55" customWidth="1"/>
    <col min="14607" max="14848" width="8.42578125" style="55"/>
    <col min="14849" max="14849" width="22" style="55" customWidth="1"/>
    <col min="14850" max="14850" width="4.140625" style="55" customWidth="1"/>
    <col min="14851" max="14851" width="72.42578125" style="55" customWidth="1"/>
    <col min="14852" max="14857" width="8.42578125" style="55"/>
    <col min="14858" max="14858" width="8.42578125" style="55" customWidth="1"/>
    <col min="14859" max="14859" width="8.42578125" style="55"/>
    <col min="14860" max="14860" width="1.5703125" style="55" customWidth="1"/>
    <col min="14861" max="14861" width="6.7109375" style="55" customWidth="1"/>
    <col min="14862" max="14862" width="5.85546875" style="55" customWidth="1"/>
    <col min="14863" max="15104" width="8.42578125" style="55"/>
    <col min="15105" max="15105" width="22" style="55" customWidth="1"/>
    <col min="15106" max="15106" width="4.140625" style="55" customWidth="1"/>
    <col min="15107" max="15107" width="72.42578125" style="55" customWidth="1"/>
    <col min="15108" max="15113" width="8.42578125" style="55"/>
    <col min="15114" max="15114" width="8.42578125" style="55" customWidth="1"/>
    <col min="15115" max="15115" width="8.42578125" style="55"/>
    <col min="15116" max="15116" width="1.5703125" style="55" customWidth="1"/>
    <col min="15117" max="15117" width="6.7109375" style="55" customWidth="1"/>
    <col min="15118" max="15118" width="5.85546875" style="55" customWidth="1"/>
    <col min="15119" max="15360" width="8.42578125" style="55"/>
    <col min="15361" max="15361" width="22" style="55" customWidth="1"/>
    <col min="15362" max="15362" width="4.140625" style="55" customWidth="1"/>
    <col min="15363" max="15363" width="72.42578125" style="55" customWidth="1"/>
    <col min="15364" max="15369" width="8.42578125" style="55"/>
    <col min="15370" max="15370" width="8.42578125" style="55" customWidth="1"/>
    <col min="15371" max="15371" width="8.42578125" style="55"/>
    <col min="15372" max="15372" width="1.5703125" style="55" customWidth="1"/>
    <col min="15373" max="15373" width="6.7109375" style="55" customWidth="1"/>
    <col min="15374" max="15374" width="5.85546875" style="55" customWidth="1"/>
    <col min="15375" max="15616" width="8.42578125" style="55"/>
    <col min="15617" max="15617" width="22" style="55" customWidth="1"/>
    <col min="15618" max="15618" width="4.140625" style="55" customWidth="1"/>
    <col min="15619" max="15619" width="72.42578125" style="55" customWidth="1"/>
    <col min="15620" max="15625" width="8.42578125" style="55"/>
    <col min="15626" max="15626" width="8.42578125" style="55" customWidth="1"/>
    <col min="15627" max="15627" width="8.42578125" style="55"/>
    <col min="15628" max="15628" width="1.5703125" style="55" customWidth="1"/>
    <col min="15629" max="15629" width="6.7109375" style="55" customWidth="1"/>
    <col min="15630" max="15630" width="5.85546875" style="55" customWidth="1"/>
    <col min="15631" max="15872" width="8.42578125" style="55"/>
    <col min="15873" max="15873" width="22" style="55" customWidth="1"/>
    <col min="15874" max="15874" width="4.140625" style="55" customWidth="1"/>
    <col min="15875" max="15875" width="72.42578125" style="55" customWidth="1"/>
    <col min="15876" max="15881" width="8.42578125" style="55"/>
    <col min="15882" max="15882" width="8.42578125" style="55" customWidth="1"/>
    <col min="15883" max="15883" width="8.42578125" style="55"/>
    <col min="15884" max="15884" width="1.5703125" style="55" customWidth="1"/>
    <col min="15885" max="15885" width="6.7109375" style="55" customWidth="1"/>
    <col min="15886" max="15886" width="5.85546875" style="55" customWidth="1"/>
    <col min="15887" max="16128" width="8.42578125" style="55"/>
    <col min="16129" max="16129" width="22" style="55" customWidth="1"/>
    <col min="16130" max="16130" width="4.140625" style="55" customWidth="1"/>
    <col min="16131" max="16131" width="72.42578125" style="55" customWidth="1"/>
    <col min="16132" max="16137" width="8.42578125" style="55"/>
    <col min="16138" max="16138" width="8.42578125" style="55" customWidth="1"/>
    <col min="16139" max="16139" width="8.42578125" style="55"/>
    <col min="16140" max="16140" width="1.5703125" style="55" customWidth="1"/>
    <col min="16141" max="16141" width="6.7109375" style="55" customWidth="1"/>
    <col min="16142" max="16142" width="5.85546875" style="55" customWidth="1"/>
    <col min="16143" max="16384" width="8.42578125" style="55"/>
  </cols>
  <sheetData>
    <row r="1" spans="1:3" ht="18.95" customHeight="1" x14ac:dyDescent="0.15"/>
    <row r="2" spans="1:3" ht="18.95" customHeight="1" x14ac:dyDescent="0.15"/>
    <row r="3" spans="1:3" ht="18.95" customHeight="1" x14ac:dyDescent="0.2">
      <c r="A3" s="53"/>
      <c r="B3" s="54"/>
      <c r="C3" s="54"/>
    </row>
    <row r="4" spans="1:3" ht="18.95" customHeight="1" x14ac:dyDescent="0.2">
      <c r="A4" s="54"/>
      <c r="B4" s="54"/>
      <c r="C4" s="54"/>
    </row>
    <row r="5" spans="1:3" ht="18.95" customHeight="1" x14ac:dyDescent="0.2">
      <c r="A5" s="329" t="s">
        <v>314</v>
      </c>
      <c r="B5" s="329"/>
      <c r="C5" s="329"/>
    </row>
    <row r="6" spans="1:3" ht="18.95" customHeight="1" x14ac:dyDescent="0.2">
      <c r="A6" s="54"/>
      <c r="B6" s="54"/>
      <c r="C6" s="54"/>
    </row>
    <row r="7" spans="1:3" ht="18.95" customHeight="1" x14ac:dyDescent="0.2">
      <c r="A7" s="329" t="s">
        <v>315</v>
      </c>
      <c r="B7" s="329"/>
      <c r="C7" s="329"/>
    </row>
    <row r="8" spans="1:3" ht="18.95" customHeight="1" x14ac:dyDescent="0.2">
      <c r="A8" s="54"/>
      <c r="B8" s="54"/>
      <c r="C8" s="54"/>
    </row>
    <row r="9" spans="1:3" ht="18.95" customHeight="1" x14ac:dyDescent="0.2">
      <c r="A9" s="330" t="str">
        <f>'Rate Case Constants'!C9</f>
        <v>LOUISVILLE GAS AND ELECTRIC COMPANY</v>
      </c>
      <c r="B9" s="329"/>
      <c r="C9" s="329"/>
    </row>
    <row r="10" spans="1:3" ht="18.95" customHeight="1" x14ac:dyDescent="0.2">
      <c r="A10" s="54"/>
      <c r="B10" s="54"/>
      <c r="C10" s="54"/>
    </row>
    <row r="11" spans="1:3" ht="18.95" customHeight="1" x14ac:dyDescent="0.2">
      <c r="A11" s="330" t="str">
        <f>'Rate Case Constants'!C10</f>
        <v>CASE NO. 2014-00372 - GAS OPERATIONS - RESPONSE TO PSC 2-89 (SLIPPAGE FACTOR 97.728%)</v>
      </c>
      <c r="B11" s="329"/>
      <c r="C11" s="329"/>
    </row>
    <row r="12" spans="1:3" ht="18.95" customHeight="1" x14ac:dyDescent="0.2">
      <c r="A12" s="54"/>
      <c r="B12" s="54"/>
      <c r="C12" s="54"/>
    </row>
    <row r="13" spans="1:3" ht="18.95" customHeight="1" x14ac:dyDescent="0.2">
      <c r="A13" s="54"/>
      <c r="B13" s="54"/>
      <c r="C13" s="54"/>
    </row>
    <row r="14" spans="1:3" ht="18.95" customHeight="1" x14ac:dyDescent="0.2">
      <c r="A14" s="54"/>
      <c r="B14" s="54"/>
      <c r="C14" s="54"/>
    </row>
    <row r="15" spans="1:3" ht="18.95" customHeight="1" x14ac:dyDescent="0.2">
      <c r="A15" s="56" t="s">
        <v>236</v>
      </c>
      <c r="B15" s="54"/>
      <c r="C15" s="63" t="str">
        <f>'Rate Case Constants'!C16</f>
        <v>FOR THE 12 MONTHS ENDED FEBRUARY 28, 2015</v>
      </c>
    </row>
    <row r="16" spans="1:3" ht="18.95" customHeight="1" x14ac:dyDescent="0.2">
      <c r="A16" s="54"/>
      <c r="B16" s="54"/>
      <c r="C16" s="54"/>
    </row>
    <row r="17" spans="1:9" ht="18.95" customHeight="1" x14ac:dyDescent="0.2">
      <c r="A17" s="56" t="s">
        <v>1216</v>
      </c>
      <c r="B17" s="54"/>
      <c r="C17" s="63" t="str">
        <f>'Rate Case Constants'!C22</f>
        <v>FOR THE 12 MONTHS ENDED JUNE 30, 2016</v>
      </c>
    </row>
    <row r="18" spans="1:9" ht="18.95" customHeight="1" x14ac:dyDescent="0.2">
      <c r="A18" s="54"/>
      <c r="B18" s="54"/>
      <c r="C18" s="54"/>
    </row>
    <row r="19" spans="1:9" ht="18.95" customHeight="1" x14ac:dyDescent="0.2">
      <c r="A19" s="54"/>
      <c r="B19" s="54"/>
      <c r="C19" s="54"/>
    </row>
    <row r="20" spans="1:9" ht="18.95" customHeight="1" x14ac:dyDescent="0.2">
      <c r="A20" s="57" t="s">
        <v>109</v>
      </c>
      <c r="B20" s="58"/>
      <c r="C20" s="57" t="s">
        <v>110</v>
      </c>
      <c r="D20" s="59"/>
      <c r="E20" s="59"/>
      <c r="F20" s="59"/>
      <c r="G20" s="59"/>
      <c r="H20" s="59"/>
      <c r="I20" s="59"/>
    </row>
    <row r="21" spans="1:9" ht="18.95" customHeight="1" x14ac:dyDescent="0.2">
      <c r="A21" s="54"/>
      <c r="B21" s="54"/>
      <c r="C21" s="54"/>
    </row>
    <row r="22" spans="1:9" ht="18.95" customHeight="1" x14ac:dyDescent="0.2">
      <c r="A22" s="60" t="s">
        <v>316</v>
      </c>
      <c r="B22" s="61"/>
      <c r="C22" s="60" t="s">
        <v>320</v>
      </c>
    </row>
    <row r="23" spans="1:9" ht="18.95" customHeight="1" x14ac:dyDescent="0.2">
      <c r="A23" s="60" t="s">
        <v>317</v>
      </c>
      <c r="B23" s="61"/>
      <c r="C23" s="60" t="s">
        <v>307</v>
      </c>
    </row>
    <row r="24" spans="1:9" ht="18.95" customHeight="1" x14ac:dyDescent="0.2">
      <c r="A24" s="60" t="s">
        <v>318</v>
      </c>
      <c r="B24" s="61"/>
      <c r="C24" s="60" t="s">
        <v>319</v>
      </c>
      <c r="D24" s="62"/>
    </row>
    <row r="25" spans="1:9" ht="18.95" customHeight="1" x14ac:dyDescent="0.2">
      <c r="A25" s="60" t="s">
        <v>1217</v>
      </c>
      <c r="B25" s="61"/>
      <c r="C25" s="60" t="s">
        <v>1218</v>
      </c>
      <c r="D25" s="62"/>
    </row>
    <row r="26" spans="1:9" ht="18.95" customHeight="1" x14ac:dyDescent="0.2">
      <c r="A26" s="60" t="s">
        <v>1219</v>
      </c>
      <c r="B26" s="61"/>
      <c r="C26" s="60" t="s">
        <v>1220</v>
      </c>
    </row>
    <row r="27" spans="1:9" ht="18.95" customHeight="1" x14ac:dyDescent="0.2">
      <c r="A27" s="60" t="s">
        <v>1221</v>
      </c>
      <c r="B27" s="61"/>
      <c r="C27" s="60" t="s">
        <v>1220</v>
      </c>
    </row>
    <row r="28" spans="1:9" ht="18.95" customHeight="1" x14ac:dyDescent="0.15"/>
    <row r="29" spans="1:9" ht="18.95" customHeight="1" x14ac:dyDescent="0.15"/>
    <row r="30"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89"/>
  <sheetViews>
    <sheetView view="pageBreakPreview" zoomScale="70" zoomScaleNormal="70" zoomScaleSheetLayoutView="70" workbookViewId="0">
      <selection sqref="A1:I1"/>
    </sheetView>
  </sheetViews>
  <sheetFormatPr defaultRowHeight="12.75" x14ac:dyDescent="0.2"/>
  <cols>
    <col min="1" max="1" width="6.85546875" style="22" customWidth="1"/>
    <col min="2" max="2" width="12.140625" style="22" customWidth="1"/>
    <col min="3" max="3" width="58.140625" style="22" customWidth="1"/>
    <col min="4" max="4" width="16.140625" style="22" customWidth="1"/>
    <col min="5" max="5" width="20.140625" style="22" customWidth="1"/>
    <col min="6" max="6" width="16" style="22" customWidth="1"/>
    <col min="7" max="7" width="18.28515625" style="22" customWidth="1"/>
    <col min="8" max="8" width="20.140625" style="22" customWidth="1"/>
    <col min="9" max="9" width="55.7109375" style="22" customWidth="1"/>
    <col min="10" max="10" width="1.85546875" style="22" customWidth="1"/>
    <col min="11" max="16384" width="9.140625" style="22"/>
  </cols>
  <sheetData>
    <row r="1" spans="1:9" s="17" customFormat="1" ht="20.100000000000001" customHeight="1" x14ac:dyDescent="0.2">
      <c r="A1" s="326" t="str">
        <f>'Rate Case Constants'!C9</f>
        <v>LOUISVILLE GAS AND ELECTRIC COMPANY</v>
      </c>
      <c r="B1" s="325"/>
      <c r="C1" s="325"/>
      <c r="D1" s="325"/>
      <c r="E1" s="325"/>
      <c r="F1" s="325"/>
      <c r="G1" s="325"/>
      <c r="H1" s="325"/>
      <c r="I1" s="325"/>
    </row>
    <row r="2" spans="1:9" s="17" customFormat="1" ht="20.100000000000001" customHeight="1" x14ac:dyDescent="0.2">
      <c r="A2" s="326" t="str">
        <f>'Rate Case Constants'!C10</f>
        <v>CASE NO. 2014-00372 - GAS OPERATIONS - RESPONSE TO PSC 2-89 (SLIPPAGE FACTOR 97.728%)</v>
      </c>
      <c r="B2" s="325"/>
      <c r="C2" s="325"/>
      <c r="D2" s="325"/>
      <c r="E2" s="325"/>
      <c r="F2" s="325"/>
      <c r="G2" s="325"/>
      <c r="H2" s="325"/>
      <c r="I2" s="325"/>
    </row>
    <row r="3" spans="1:9" s="17" customFormat="1" ht="20.100000000000001" customHeight="1" x14ac:dyDescent="0.2">
      <c r="A3" s="325" t="s">
        <v>149</v>
      </c>
      <c r="B3" s="325"/>
      <c r="C3" s="325"/>
      <c r="D3" s="325"/>
      <c r="E3" s="325"/>
      <c r="F3" s="325"/>
      <c r="G3" s="325"/>
      <c r="H3" s="325"/>
      <c r="I3" s="325"/>
    </row>
    <row r="4" spans="1:9" s="17" customFormat="1" ht="20.100000000000001" customHeight="1" x14ac:dyDescent="0.2">
      <c r="A4" s="326" t="str">
        <f>'Rate Case Constants'!C16</f>
        <v>FOR THE 12 MONTHS ENDED FEBRUARY 28, 2015</v>
      </c>
      <c r="B4" s="325"/>
      <c r="C4" s="325"/>
      <c r="D4" s="325"/>
      <c r="E4" s="325"/>
      <c r="F4" s="325"/>
      <c r="G4" s="325"/>
      <c r="H4" s="325"/>
      <c r="I4" s="325"/>
    </row>
    <row r="5" spans="1:9" s="17" customFormat="1" ht="20.100000000000001" customHeight="1" x14ac:dyDescent="0.2">
      <c r="A5" s="181"/>
      <c r="B5" s="181"/>
      <c r="C5" s="181"/>
      <c r="D5" s="181"/>
      <c r="E5" s="181"/>
      <c r="F5" s="181"/>
      <c r="G5" s="181"/>
      <c r="H5" s="181"/>
      <c r="I5" s="181"/>
    </row>
    <row r="6" spans="1:9" s="17" customFormat="1" ht="20.100000000000001" customHeight="1" x14ac:dyDescent="0.2">
      <c r="A6" s="19" t="s">
        <v>184</v>
      </c>
      <c r="B6" s="19"/>
      <c r="I6" s="20" t="s">
        <v>321</v>
      </c>
    </row>
    <row r="7" spans="1:9" s="17" customFormat="1" ht="20.100000000000001" customHeight="1" x14ac:dyDescent="0.2">
      <c r="A7" s="17" t="str">
        <f>'Rate Case Constants'!C29</f>
        <v>TYPE OF FILING: __X__ ORIGINAL  _____ UPDATED  _____ REVISED</v>
      </c>
      <c r="I7" s="20" t="s">
        <v>1238</v>
      </c>
    </row>
    <row r="8" spans="1:9" s="17" customFormat="1" ht="20.100000000000001" customHeight="1" x14ac:dyDescent="0.2">
      <c r="A8" s="19" t="s">
        <v>139</v>
      </c>
      <c r="B8" s="19"/>
      <c r="E8" s="19"/>
      <c r="G8" s="19"/>
      <c r="H8" s="19"/>
      <c r="I8" s="21" t="str">
        <f>'Rate Case Constants'!C36</f>
        <v>WITNESS:   K. W. BLAKE</v>
      </c>
    </row>
    <row r="9" spans="1:9" s="17" customFormat="1" ht="18.95" customHeight="1" x14ac:dyDescent="0.2"/>
    <row r="10" spans="1:9" ht="75" customHeight="1" x14ac:dyDescent="0.2">
      <c r="A10" s="32" t="s">
        <v>140</v>
      </c>
      <c r="B10" s="32" t="s">
        <v>141</v>
      </c>
      <c r="C10" s="32" t="s">
        <v>145</v>
      </c>
      <c r="D10" s="32" t="s">
        <v>188</v>
      </c>
      <c r="E10" s="32" t="s">
        <v>189</v>
      </c>
      <c r="F10" s="32" t="s">
        <v>195</v>
      </c>
      <c r="G10" s="32" t="s">
        <v>1247</v>
      </c>
      <c r="H10" s="32" t="s">
        <v>197</v>
      </c>
      <c r="I10" s="32" t="s">
        <v>1248</v>
      </c>
    </row>
    <row r="11" spans="1:9" ht="18.95" customHeight="1" x14ac:dyDescent="0.2">
      <c r="A11" s="28"/>
      <c r="B11" s="28"/>
      <c r="C11" s="24"/>
      <c r="D11" s="34" t="s">
        <v>113</v>
      </c>
      <c r="E11" s="34" t="s">
        <v>114</v>
      </c>
      <c r="F11" s="34" t="s">
        <v>150</v>
      </c>
      <c r="G11" s="34" t="s">
        <v>151</v>
      </c>
      <c r="H11" s="34" t="s">
        <v>287</v>
      </c>
      <c r="I11" s="34" t="s">
        <v>115</v>
      </c>
    </row>
    <row r="12" spans="1:9" ht="18.95" customHeight="1" x14ac:dyDescent="0.2">
      <c r="A12" s="23"/>
      <c r="B12" s="23"/>
      <c r="C12" s="30"/>
      <c r="D12" s="31" t="s">
        <v>143</v>
      </c>
      <c r="E12" s="31" t="s">
        <v>143</v>
      </c>
      <c r="F12" s="31" t="s">
        <v>143</v>
      </c>
      <c r="G12" s="31" t="s">
        <v>143</v>
      </c>
      <c r="H12" s="31" t="s">
        <v>143</v>
      </c>
      <c r="I12" s="31"/>
    </row>
    <row r="13" spans="1:9" ht="18.95" customHeight="1" x14ac:dyDescent="0.2">
      <c r="A13" s="23">
        <v>1</v>
      </c>
      <c r="B13" s="23"/>
      <c r="C13" s="42" t="s">
        <v>116</v>
      </c>
      <c r="D13" s="25"/>
      <c r="E13" s="25"/>
      <c r="F13" s="25"/>
      <c r="G13" s="25"/>
      <c r="H13" s="25"/>
      <c r="I13" s="25"/>
    </row>
    <row r="14" spans="1:9" ht="18.95" customHeight="1" x14ac:dyDescent="0.2">
      <c r="A14" s="27">
        <f>A13+1</f>
        <v>2</v>
      </c>
      <c r="B14" s="28"/>
      <c r="C14" s="35" t="s">
        <v>1095</v>
      </c>
      <c r="D14" s="25"/>
      <c r="E14" s="25"/>
      <c r="F14" s="25"/>
      <c r="G14" s="25"/>
      <c r="H14" s="25"/>
      <c r="I14" s="25"/>
    </row>
    <row r="15" spans="1:9" ht="35.1" customHeight="1" x14ac:dyDescent="0.2">
      <c r="A15" s="27">
        <f t="shared" ref="A15:A22" si="0">A14+1</f>
        <v>3</v>
      </c>
      <c r="B15" s="28">
        <v>480</v>
      </c>
      <c r="C15" s="24" t="s">
        <v>153</v>
      </c>
      <c r="D15" s="25">
        <f>'SCH C-2.1 B'!$H15</f>
        <v>100698712.43941499</v>
      </c>
      <c r="E15" s="25">
        <f>F15-D15</f>
        <v>-172389.32009035349</v>
      </c>
      <c r="F15" s="25">
        <f>'SCH C-2.1 F'!$H15</f>
        <v>100526323.11932464</v>
      </c>
      <c r="G15" s="25">
        <f>'SCH D-2.1'!$M16</f>
        <v>0</v>
      </c>
      <c r="H15" s="25">
        <f>SUM(F15:G15)</f>
        <v>100526323.11932464</v>
      </c>
      <c r="I15" s="283" t="s">
        <v>1249</v>
      </c>
    </row>
    <row r="16" spans="1:9" ht="35.1" customHeight="1" x14ac:dyDescent="0.2">
      <c r="A16" s="27">
        <f t="shared" si="0"/>
        <v>4</v>
      </c>
      <c r="B16" s="28">
        <v>481.1</v>
      </c>
      <c r="C16" s="24" t="s">
        <v>154</v>
      </c>
      <c r="D16" s="25">
        <f>'SCH C-2.1 B'!$H16</f>
        <v>30156868.759191938</v>
      </c>
      <c r="E16" s="25">
        <f t="shared" ref="E16:E18" si="1">F16-D16</f>
        <v>-169571.43956016749</v>
      </c>
      <c r="F16" s="25">
        <f>'SCH C-2.1 F'!$H16</f>
        <v>29987297.31963177</v>
      </c>
      <c r="G16" s="25">
        <f>'SCH D-2.1'!$M17</f>
        <v>-58925.360425781255</v>
      </c>
      <c r="H16" s="25">
        <f t="shared" ref="H16:H18" si="2">SUM(F16:G16)</f>
        <v>29928371.959205989</v>
      </c>
      <c r="I16" s="283" t="s">
        <v>1249</v>
      </c>
    </row>
    <row r="17" spans="1:9" ht="35.1" customHeight="1" x14ac:dyDescent="0.2">
      <c r="A17" s="27">
        <f t="shared" si="0"/>
        <v>5</v>
      </c>
      <c r="B17" s="28">
        <v>481.2</v>
      </c>
      <c r="C17" s="24" t="s">
        <v>155</v>
      </c>
      <c r="D17" s="25">
        <f>'SCH C-2.1 B'!$H17</f>
        <v>2828634.5043583941</v>
      </c>
      <c r="E17" s="25">
        <f t="shared" si="1"/>
        <v>198145.66187964473</v>
      </c>
      <c r="F17" s="25">
        <f>'SCH C-2.1 F'!$H17</f>
        <v>3026780.1662380388</v>
      </c>
      <c r="G17" s="25">
        <f>'SCH D-2.1'!$M18</f>
        <v>-59763.010000000075</v>
      </c>
      <c r="H17" s="25">
        <f t="shared" si="2"/>
        <v>2967017.1562380386</v>
      </c>
      <c r="I17" s="283" t="s">
        <v>1249</v>
      </c>
    </row>
    <row r="18" spans="1:9" ht="35.1" customHeight="1" x14ac:dyDescent="0.2">
      <c r="A18" s="27">
        <f>A17+1</f>
        <v>6</v>
      </c>
      <c r="B18" s="27">
        <v>482</v>
      </c>
      <c r="C18" s="11" t="s">
        <v>156</v>
      </c>
      <c r="D18" s="36">
        <f>'SCH C-2.1 B'!$H18</f>
        <v>3667132.2637661854</v>
      </c>
      <c r="E18" s="36">
        <f t="shared" si="1"/>
        <v>-41142.172060779296</v>
      </c>
      <c r="F18" s="36">
        <f>'SCH C-2.1 F'!$H18</f>
        <v>3625990.0917054061</v>
      </c>
      <c r="G18" s="36">
        <f>'SCH D-2.1'!$M19</f>
        <v>0</v>
      </c>
      <c r="H18" s="36">
        <f t="shared" si="2"/>
        <v>3625990.0917054061</v>
      </c>
      <c r="I18" s="283" t="s">
        <v>1250</v>
      </c>
    </row>
    <row r="19" spans="1:9" ht="18.95" customHeight="1" x14ac:dyDescent="0.2">
      <c r="A19" s="27">
        <f t="shared" si="0"/>
        <v>7</v>
      </c>
      <c r="B19" s="27"/>
      <c r="C19" s="24" t="s">
        <v>157</v>
      </c>
      <c r="D19" s="25">
        <f>SUM(D15:D18)</f>
        <v>137351347.96673152</v>
      </c>
      <c r="E19" s="25">
        <f>SUM(E15:E18)</f>
        <v>-184957.26983165555</v>
      </c>
      <c r="F19" s="25">
        <f>SUM(F15:F18)</f>
        <v>137166390.69689986</v>
      </c>
      <c r="G19" s="25">
        <f>SUM(G15:G18)</f>
        <v>-118688.37042578132</v>
      </c>
      <c r="H19" s="25">
        <f>SUM(H15:H18)</f>
        <v>137047702.32647407</v>
      </c>
      <c r="I19" s="283"/>
    </row>
    <row r="20" spans="1:9" ht="35.1" customHeight="1" x14ac:dyDescent="0.2">
      <c r="A20" s="27">
        <f t="shared" si="0"/>
        <v>8</v>
      </c>
      <c r="B20" s="27" t="s">
        <v>1093</v>
      </c>
      <c r="C20" s="24" t="s">
        <v>158</v>
      </c>
      <c r="D20" s="25">
        <f>'SCH C-2.1 B'!$H20</f>
        <v>4673564.8015499962</v>
      </c>
      <c r="E20" s="25">
        <f t="shared" ref="E20:E21" si="3">F20-D20</f>
        <v>649123.86038000416</v>
      </c>
      <c r="F20" s="25">
        <f>'SCH C-2.1 F'!$H20</f>
        <v>5322688.6619300004</v>
      </c>
      <c r="G20" s="25">
        <f>'SCH D-2.1'!$M21</f>
        <v>-1704585.1382000004</v>
      </c>
      <c r="H20" s="25">
        <f t="shared" ref="H20:H21" si="4">SUM(F20:G20)</f>
        <v>3618103.52373</v>
      </c>
      <c r="I20" s="283" t="s">
        <v>1251</v>
      </c>
    </row>
    <row r="21" spans="1:9" ht="18.95" customHeight="1" x14ac:dyDescent="0.2">
      <c r="A21" s="27">
        <f t="shared" si="0"/>
        <v>9</v>
      </c>
      <c r="B21" s="28">
        <v>496</v>
      </c>
      <c r="C21" s="24" t="s">
        <v>159</v>
      </c>
      <c r="D21" s="36">
        <f>'SCH C-2.1 B'!$H21</f>
        <v>0</v>
      </c>
      <c r="E21" s="36">
        <f t="shared" si="3"/>
        <v>0</v>
      </c>
      <c r="F21" s="36">
        <f>'SCH C-2.1 F'!$H21</f>
        <v>0</v>
      </c>
      <c r="G21" s="36">
        <f>'SCH D-2.1'!$M22</f>
        <v>0</v>
      </c>
      <c r="H21" s="36">
        <f t="shared" si="4"/>
        <v>0</v>
      </c>
      <c r="I21" s="41"/>
    </row>
    <row r="22" spans="1:9" ht="18.95" customHeight="1" x14ac:dyDescent="0.2">
      <c r="A22" s="27">
        <f t="shared" si="0"/>
        <v>10</v>
      </c>
      <c r="C22" s="24" t="s">
        <v>1094</v>
      </c>
      <c r="D22" s="37">
        <f>SUM(D19:D21)</f>
        <v>142024912.76828152</v>
      </c>
      <c r="E22" s="37">
        <f>SUM(E19:E21)</f>
        <v>464166.59054834861</v>
      </c>
      <c r="F22" s="37">
        <f>SUM(F19:F21)</f>
        <v>142489079.35882986</v>
      </c>
      <c r="G22" s="37">
        <f>SUM(G19:G21)</f>
        <v>-1823273.5086257816</v>
      </c>
      <c r="H22" s="37">
        <f>SUM(H19:H21)</f>
        <v>140665805.85020408</v>
      </c>
      <c r="I22" s="41"/>
    </row>
    <row r="23" spans="1:9" ht="18.95" customHeight="1" x14ac:dyDescent="0.2"/>
    <row r="24" spans="1:9" ht="18.95" customHeight="1" x14ac:dyDescent="0.2">
      <c r="A24" s="27">
        <f>A22+1</f>
        <v>11</v>
      </c>
      <c r="B24" s="27"/>
      <c r="C24" s="35" t="s">
        <v>160</v>
      </c>
    </row>
    <row r="25" spans="1:9" ht="24.95" customHeight="1" x14ac:dyDescent="0.2">
      <c r="A25" s="27">
        <f>A24+1</f>
        <v>12</v>
      </c>
      <c r="B25" s="27">
        <v>487</v>
      </c>
      <c r="C25" s="24" t="s">
        <v>14</v>
      </c>
      <c r="D25" s="25">
        <f>'SCH C-2.1 B'!$H25</f>
        <v>1216139.921111112</v>
      </c>
      <c r="E25" s="25">
        <f t="shared" ref="E25:E29" si="5">F25-D25</f>
        <v>18628.105555559974</v>
      </c>
      <c r="F25" s="25">
        <f>'SCH C-2.1 F'!$H25</f>
        <v>1234768.026666672</v>
      </c>
      <c r="G25" s="25">
        <f>'SCH D-2.1'!$M26</f>
        <v>0</v>
      </c>
      <c r="H25" s="25">
        <f t="shared" ref="H25:H29" si="6">SUM(F25:G25)</f>
        <v>1234768.026666672</v>
      </c>
      <c r="I25" s="283" t="s">
        <v>1252</v>
      </c>
    </row>
    <row r="26" spans="1:9" ht="35.1" customHeight="1" x14ac:dyDescent="0.2">
      <c r="A26" s="27">
        <f t="shared" ref="A26:A29" si="7">A25+1</f>
        <v>13</v>
      </c>
      <c r="B26" s="27">
        <v>488</v>
      </c>
      <c r="C26" s="11" t="s">
        <v>941</v>
      </c>
      <c r="D26" s="25">
        <f>'SCH C-2.1 B'!$H26</f>
        <v>97941.128888888852</v>
      </c>
      <c r="E26" s="25">
        <f t="shared" si="5"/>
        <v>-6827.9155555556063</v>
      </c>
      <c r="F26" s="25">
        <f>'SCH C-2.1 F'!$H26</f>
        <v>91113.213333333246</v>
      </c>
      <c r="G26" s="25">
        <f>'SCH D-2.1'!$M27</f>
        <v>0</v>
      </c>
      <c r="H26" s="25">
        <f t="shared" si="6"/>
        <v>91113.213333333246</v>
      </c>
      <c r="I26" s="283" t="s">
        <v>1253</v>
      </c>
    </row>
    <row r="27" spans="1:9" ht="24.95" customHeight="1" x14ac:dyDescent="0.2">
      <c r="A27" s="27">
        <f t="shared" si="7"/>
        <v>14</v>
      </c>
      <c r="B27" s="27" t="s">
        <v>913</v>
      </c>
      <c r="C27" s="4" t="s">
        <v>914</v>
      </c>
      <c r="D27" s="25">
        <f>'SCH C-2.1 B'!$H27</f>
        <v>6989254.7681922056</v>
      </c>
      <c r="E27" s="25">
        <f t="shared" si="5"/>
        <v>-1274183.0196089763</v>
      </c>
      <c r="F27" s="25">
        <f>'SCH C-2.1 F'!$H27</f>
        <v>5715071.7485832293</v>
      </c>
      <c r="G27" s="25">
        <f>'SCH D-2.1'!$M28</f>
        <v>-8915.3733017346422</v>
      </c>
      <c r="H27" s="25">
        <f t="shared" si="6"/>
        <v>5706156.375281495</v>
      </c>
      <c r="I27" s="283" t="s">
        <v>1254</v>
      </c>
    </row>
    <row r="28" spans="1:9" ht="35.1" customHeight="1" x14ac:dyDescent="0.2">
      <c r="A28" s="27">
        <f t="shared" si="7"/>
        <v>15</v>
      </c>
      <c r="B28" s="27">
        <v>493</v>
      </c>
      <c r="C28" s="4" t="s">
        <v>915</v>
      </c>
      <c r="D28" s="25">
        <f>'SCH C-2.1 B'!$H28</f>
        <v>319678.34359999996</v>
      </c>
      <c r="E28" s="25">
        <f t="shared" si="5"/>
        <v>-103701.81735200004</v>
      </c>
      <c r="F28" s="25">
        <f>'SCH C-2.1 F'!$H28</f>
        <v>215976.52624799992</v>
      </c>
      <c r="G28" s="25">
        <f>'SCH D-2.1'!$M29</f>
        <v>0</v>
      </c>
      <c r="H28" s="25">
        <f t="shared" si="6"/>
        <v>215976.52624799992</v>
      </c>
      <c r="I28" s="283" t="s">
        <v>1255</v>
      </c>
    </row>
    <row r="29" spans="1:9" ht="24.95" customHeight="1" x14ac:dyDescent="0.2">
      <c r="A29" s="27">
        <f t="shared" si="7"/>
        <v>16</v>
      </c>
      <c r="B29" s="27">
        <v>495</v>
      </c>
      <c r="C29" s="4" t="s">
        <v>916</v>
      </c>
      <c r="D29" s="36">
        <f>'SCH C-2.1 B'!$H29</f>
        <v>3216.959044444442</v>
      </c>
      <c r="E29" s="36">
        <f t="shared" si="5"/>
        <v>-284.57643511110791</v>
      </c>
      <c r="F29" s="36">
        <f>'SCH C-2.1 F'!$H29</f>
        <v>2932.3826093333341</v>
      </c>
      <c r="G29" s="36">
        <f>'SCH D-2.1'!$M30</f>
        <v>0</v>
      </c>
      <c r="H29" s="36">
        <f t="shared" si="6"/>
        <v>2932.3826093333341</v>
      </c>
      <c r="I29" s="283" t="s">
        <v>1256</v>
      </c>
    </row>
    <row r="30" spans="1:9" ht="18.95" customHeight="1" x14ac:dyDescent="0.2">
      <c r="A30" s="27">
        <f>A29+1</f>
        <v>17</v>
      </c>
      <c r="B30" s="27"/>
      <c r="C30" s="24" t="s">
        <v>178</v>
      </c>
      <c r="D30" s="37">
        <f>SUM(D25:D29)</f>
        <v>8626231.120836651</v>
      </c>
      <c r="E30" s="37">
        <f t="shared" ref="E30" si="8">SUM(E25:E29)</f>
        <v>-1366369.2233960829</v>
      </c>
      <c r="F30" s="37">
        <f>SUM(F25:F29)</f>
        <v>7259861.8974405667</v>
      </c>
      <c r="G30" s="37">
        <f t="shared" ref="G30:H30" si="9">SUM(G25:G29)</f>
        <v>-8915.3733017346422</v>
      </c>
      <c r="H30" s="37">
        <f t="shared" si="9"/>
        <v>7250946.5241388325</v>
      </c>
    </row>
    <row r="31" spans="1:9" ht="18.95" customHeight="1" x14ac:dyDescent="0.2">
      <c r="A31" s="27"/>
      <c r="B31" s="27"/>
      <c r="C31" s="24"/>
    </row>
    <row r="32" spans="1:9" ht="18.95" customHeight="1" x14ac:dyDescent="0.2">
      <c r="A32" s="27">
        <f>A30+1</f>
        <v>18</v>
      </c>
      <c r="B32" s="27"/>
      <c r="C32" s="43" t="s">
        <v>120</v>
      </c>
      <c r="D32" s="36">
        <f>D22+D30</f>
        <v>150651143.88911816</v>
      </c>
      <c r="E32" s="36">
        <f>E22+E30</f>
        <v>-902202.63284773426</v>
      </c>
      <c r="F32" s="36">
        <f>F22+F30</f>
        <v>149748941.25627041</v>
      </c>
      <c r="G32" s="36">
        <f>G22+G30</f>
        <v>-1832188.8819275163</v>
      </c>
      <c r="H32" s="36">
        <f>H22+H30</f>
        <v>147916752.37434292</v>
      </c>
    </row>
    <row r="33" spans="1:9" ht="18.95" customHeight="1" x14ac:dyDescent="0.2">
      <c r="B33" s="27"/>
      <c r="C33" s="24"/>
    </row>
    <row r="34" spans="1:9" ht="18.95" customHeight="1" x14ac:dyDescent="0.2">
      <c r="A34" s="27">
        <f>A32+1</f>
        <v>19</v>
      </c>
      <c r="B34" s="27"/>
      <c r="C34" s="42" t="s">
        <v>117</v>
      </c>
    </row>
    <row r="35" spans="1:9" ht="18.95" customHeight="1" x14ac:dyDescent="0.2">
      <c r="A35" s="27">
        <f>A34+1</f>
        <v>20</v>
      </c>
      <c r="B35" s="27"/>
      <c r="C35" s="35" t="s">
        <v>171</v>
      </c>
    </row>
    <row r="36" spans="1:9" ht="18.95" customHeight="1" x14ac:dyDescent="0.2">
      <c r="A36" s="27">
        <f t="shared" ref="A36:A52" si="10">A35+1</f>
        <v>21</v>
      </c>
      <c r="B36" s="27"/>
      <c r="C36" s="35" t="s">
        <v>1099</v>
      </c>
    </row>
    <row r="37" spans="1:9" ht="18.95" customHeight="1" x14ac:dyDescent="0.2">
      <c r="A37" s="27">
        <f t="shared" si="10"/>
        <v>22</v>
      </c>
      <c r="B37" s="39" t="s">
        <v>917</v>
      </c>
      <c r="C37" s="4" t="s">
        <v>942</v>
      </c>
      <c r="D37" s="25">
        <f>'SCH C-2.1 B'!$H37</f>
        <v>0</v>
      </c>
      <c r="E37" s="25">
        <f t="shared" ref="E37:E52" si="11">F37-D37</f>
        <v>0</v>
      </c>
      <c r="F37" s="25">
        <f>'SCH C-2.1 F'!$H37</f>
        <v>0</v>
      </c>
      <c r="G37" s="25">
        <f>'SCH D-2.1'!$M38</f>
        <v>0</v>
      </c>
      <c r="H37" s="25">
        <f t="shared" ref="H37:H52" si="12">SUM(F37:G37)</f>
        <v>0</v>
      </c>
      <c r="I37" s="41"/>
    </row>
    <row r="38" spans="1:9" ht="18.95" customHeight="1" x14ac:dyDescent="0.2">
      <c r="A38" s="27">
        <f t="shared" si="10"/>
        <v>23</v>
      </c>
      <c r="B38" s="182" t="s">
        <v>918</v>
      </c>
      <c r="C38" s="4" t="s">
        <v>943</v>
      </c>
      <c r="D38" s="25">
        <f>'SCH C-2.1 B'!$H38</f>
        <v>0</v>
      </c>
      <c r="E38" s="25">
        <f t="shared" si="11"/>
        <v>0</v>
      </c>
      <c r="F38" s="25">
        <f>'SCH C-2.1 F'!$H38</f>
        <v>0</v>
      </c>
      <c r="G38" s="25">
        <f>'SCH D-2.1'!$M39</f>
        <v>0</v>
      </c>
      <c r="H38" s="25">
        <f t="shared" si="12"/>
        <v>0</v>
      </c>
      <c r="I38" s="41"/>
    </row>
    <row r="39" spans="1:9" s="17" customFormat="1" ht="20.100000000000001" customHeight="1" x14ac:dyDescent="0.2">
      <c r="A39" s="325" t="str">
        <f>$A$1</f>
        <v>LOUISVILLE GAS AND ELECTRIC COMPANY</v>
      </c>
      <c r="B39" s="325"/>
      <c r="C39" s="325"/>
      <c r="D39" s="325"/>
      <c r="E39" s="325"/>
      <c r="F39" s="325"/>
      <c r="G39" s="325"/>
      <c r="H39" s="325"/>
      <c r="I39" s="325"/>
    </row>
    <row r="40" spans="1:9" s="17" customFormat="1" ht="20.100000000000001" customHeight="1" x14ac:dyDescent="0.2">
      <c r="A40" s="325" t="str">
        <f>$A$2</f>
        <v>CASE NO. 2014-00372 - GAS OPERATIONS - RESPONSE TO PSC 2-89 (SLIPPAGE FACTOR 97.728%)</v>
      </c>
      <c r="B40" s="325"/>
      <c r="C40" s="325"/>
      <c r="D40" s="325"/>
      <c r="E40" s="325"/>
      <c r="F40" s="325"/>
      <c r="G40" s="325"/>
      <c r="H40" s="325"/>
      <c r="I40" s="325"/>
    </row>
    <row r="41" spans="1:9" s="17" customFormat="1" ht="20.100000000000001" customHeight="1" x14ac:dyDescent="0.2">
      <c r="A41" s="325" t="s">
        <v>149</v>
      </c>
      <c r="B41" s="325"/>
      <c r="C41" s="325"/>
      <c r="D41" s="325"/>
      <c r="E41" s="325"/>
      <c r="F41" s="325"/>
      <c r="G41" s="325"/>
      <c r="H41" s="325"/>
      <c r="I41" s="325"/>
    </row>
    <row r="42" spans="1:9" s="17" customFormat="1" ht="20.100000000000001" customHeight="1" x14ac:dyDescent="0.2">
      <c r="A42" s="325" t="str">
        <f>$A$4</f>
        <v>FOR THE 12 MONTHS ENDED FEBRUARY 28, 2015</v>
      </c>
      <c r="B42" s="325"/>
      <c r="C42" s="325"/>
      <c r="D42" s="325"/>
      <c r="E42" s="325"/>
      <c r="F42" s="325"/>
      <c r="G42" s="325"/>
      <c r="H42" s="325"/>
      <c r="I42" s="325"/>
    </row>
    <row r="43" spans="1:9" s="17" customFormat="1" ht="20.100000000000001" customHeight="1" x14ac:dyDescent="0.2">
      <c r="A43" s="181"/>
      <c r="B43" s="181"/>
      <c r="C43" s="181"/>
      <c r="D43" s="181"/>
      <c r="E43" s="181"/>
      <c r="F43" s="181"/>
      <c r="G43" s="181"/>
      <c r="H43" s="181"/>
      <c r="I43" s="181"/>
    </row>
    <row r="44" spans="1:9" s="17" customFormat="1" ht="20.100000000000001" customHeight="1" x14ac:dyDescent="0.2">
      <c r="A44" s="17" t="str">
        <f>$A$6</f>
        <v>DATA:__X__BASE  PERIOD__X__FORECASTED  PERIOD</v>
      </c>
      <c r="B44" s="19"/>
      <c r="I44" s="20" t="s">
        <v>321</v>
      </c>
    </row>
    <row r="45" spans="1:9" s="17" customFormat="1" ht="20.100000000000001" customHeight="1" x14ac:dyDescent="0.2">
      <c r="A45" s="17" t="str">
        <f>$A$7</f>
        <v>TYPE OF FILING: __X__ ORIGINAL  _____ UPDATED  _____ REVISED</v>
      </c>
      <c r="I45" s="20" t="s">
        <v>1239</v>
      </c>
    </row>
    <row r="46" spans="1:9" s="17" customFormat="1" ht="20.100000000000001" customHeight="1" x14ac:dyDescent="0.2">
      <c r="A46" s="19" t="s">
        <v>139</v>
      </c>
      <c r="B46" s="19"/>
      <c r="E46" s="19"/>
      <c r="G46" s="19"/>
      <c r="H46" s="19"/>
      <c r="I46" s="21" t="str">
        <f>$I$8</f>
        <v>WITNESS:   K. W. BLAKE</v>
      </c>
    </row>
    <row r="47" spans="1:9" s="17" customFormat="1" ht="20.100000000000001" customHeight="1" x14ac:dyDescent="0.2"/>
    <row r="48" spans="1:9" ht="75" customHeight="1" x14ac:dyDescent="0.2">
      <c r="A48" s="32" t="s">
        <v>140</v>
      </c>
      <c r="B48" s="32" t="s">
        <v>141</v>
      </c>
      <c r="C48" s="32" t="s">
        <v>145</v>
      </c>
      <c r="D48" s="32" t="s">
        <v>188</v>
      </c>
      <c r="E48" s="32" t="s">
        <v>189</v>
      </c>
      <c r="F48" s="32" t="s">
        <v>195</v>
      </c>
      <c r="G48" s="32" t="s">
        <v>1247</v>
      </c>
      <c r="H48" s="32" t="s">
        <v>197</v>
      </c>
      <c r="I48" s="32" t="s">
        <v>1248</v>
      </c>
    </row>
    <row r="49" spans="1:9" ht="18.95" customHeight="1" x14ac:dyDescent="0.2">
      <c r="A49" s="28"/>
      <c r="B49" s="28"/>
      <c r="C49" s="24"/>
      <c r="D49" s="34" t="s">
        <v>113</v>
      </c>
      <c r="E49" s="34" t="s">
        <v>114</v>
      </c>
      <c r="F49" s="34" t="s">
        <v>150</v>
      </c>
      <c r="G49" s="34" t="s">
        <v>151</v>
      </c>
      <c r="H49" s="34" t="s">
        <v>287</v>
      </c>
      <c r="I49" s="34" t="s">
        <v>115</v>
      </c>
    </row>
    <row r="50" spans="1:9" ht="18.95" customHeight="1" x14ac:dyDescent="0.2">
      <c r="A50" s="23"/>
      <c r="B50" s="23"/>
      <c r="C50" s="30"/>
      <c r="D50" s="31" t="s">
        <v>143</v>
      </c>
      <c r="E50" s="31" t="s">
        <v>143</v>
      </c>
      <c r="F50" s="31" t="s">
        <v>143</v>
      </c>
      <c r="G50" s="31" t="s">
        <v>143</v>
      </c>
      <c r="H50" s="31" t="s">
        <v>143</v>
      </c>
      <c r="I50" s="31"/>
    </row>
    <row r="51" spans="1:9" ht="18.95" customHeight="1" x14ac:dyDescent="0.2">
      <c r="A51" s="27">
        <f>A38+1</f>
        <v>24</v>
      </c>
      <c r="B51" s="182" t="s">
        <v>919</v>
      </c>
      <c r="C51" s="4" t="s">
        <v>944</v>
      </c>
      <c r="D51" s="25">
        <f>'SCH C-2.1 B'!$H39</f>
        <v>0</v>
      </c>
      <c r="E51" s="25">
        <f t="shared" si="11"/>
        <v>0</v>
      </c>
      <c r="F51" s="25">
        <f>'SCH C-2.1 F'!$H39</f>
        <v>0</v>
      </c>
      <c r="G51" s="25">
        <f>'SCH D-2.1'!$M40</f>
        <v>0</v>
      </c>
      <c r="H51" s="25">
        <f t="shared" si="12"/>
        <v>0</v>
      </c>
      <c r="I51" s="41"/>
    </row>
    <row r="52" spans="1:9" ht="18.95" customHeight="1" x14ac:dyDescent="0.2">
      <c r="A52" s="27">
        <f t="shared" si="10"/>
        <v>25</v>
      </c>
      <c r="B52" s="182" t="s">
        <v>920</v>
      </c>
      <c r="C52" s="4" t="s">
        <v>945</v>
      </c>
      <c r="D52" s="25">
        <f>'SCH C-2.1 B'!$H40</f>
        <v>0</v>
      </c>
      <c r="E52" s="25">
        <f t="shared" si="11"/>
        <v>0</v>
      </c>
      <c r="F52" s="25">
        <f>'SCH C-2.1 F'!$H40</f>
        <v>0</v>
      </c>
      <c r="G52" s="25">
        <f>'SCH D-2.1'!$M41</f>
        <v>0</v>
      </c>
      <c r="H52" s="25">
        <f t="shared" si="12"/>
        <v>0</v>
      </c>
      <c r="I52" s="41"/>
    </row>
    <row r="53" spans="1:9" ht="35.1" customHeight="1" x14ac:dyDescent="0.2">
      <c r="A53" s="27">
        <f>A52+1</f>
        <v>26</v>
      </c>
      <c r="B53" s="182" t="s">
        <v>921</v>
      </c>
      <c r="C53" s="4" t="s">
        <v>946</v>
      </c>
      <c r="D53" s="25">
        <f>'SCH C-2.1 B'!$H53</f>
        <v>692001.47999999986</v>
      </c>
      <c r="E53" s="25">
        <f t="shared" ref="E53:E57" si="13">F53-D53</f>
        <v>185918.52000000014</v>
      </c>
      <c r="F53" s="25">
        <f>'SCH C-2.1 F'!$H53</f>
        <v>877920</v>
      </c>
      <c r="G53" s="25">
        <f>'SCH D-2.1'!$M54</f>
        <v>0</v>
      </c>
      <c r="H53" s="25">
        <f t="shared" ref="H53:H57" si="14">SUM(F53:G53)</f>
        <v>877920</v>
      </c>
      <c r="I53" s="283" t="s">
        <v>1257</v>
      </c>
    </row>
    <row r="54" spans="1:9" ht="18.95" customHeight="1" x14ac:dyDescent="0.2">
      <c r="A54" s="27">
        <f t="shared" ref="A54:A57" si="15">A53+1</f>
        <v>27</v>
      </c>
      <c r="B54" s="182" t="s">
        <v>922</v>
      </c>
      <c r="C54" s="4" t="s">
        <v>947</v>
      </c>
      <c r="D54" s="25">
        <f>'SCH C-2.1 B'!$H54</f>
        <v>-6.5192580223083496E-9</v>
      </c>
      <c r="E54" s="25">
        <f t="shared" si="13"/>
        <v>2.7939677238464355E-9</v>
      </c>
      <c r="F54" s="25">
        <f>'SCH C-2.1 F'!$H54</f>
        <v>-3.7252902984619141E-9</v>
      </c>
      <c r="G54" s="25">
        <f>'SCH D-2.1'!$M55</f>
        <v>0</v>
      </c>
      <c r="H54" s="25">
        <f t="shared" si="14"/>
        <v>-3.7252902984619141E-9</v>
      </c>
      <c r="I54" s="284"/>
    </row>
    <row r="55" spans="1:9" ht="35.1" customHeight="1" x14ac:dyDescent="0.2">
      <c r="A55" s="27">
        <f t="shared" si="15"/>
        <v>28</v>
      </c>
      <c r="B55" s="182">
        <v>810</v>
      </c>
      <c r="C55" s="4" t="s">
        <v>948</v>
      </c>
      <c r="D55" s="25">
        <f>'SCH C-2.1 B'!$H55</f>
        <v>-737268.65</v>
      </c>
      <c r="E55" s="25">
        <f t="shared" si="13"/>
        <v>-169731.34999999998</v>
      </c>
      <c r="F55" s="25">
        <f>'SCH C-2.1 F'!$H55</f>
        <v>-907000</v>
      </c>
      <c r="G55" s="25">
        <f>'SCH D-2.1'!$M56</f>
        <v>0</v>
      </c>
      <c r="H55" s="25">
        <f t="shared" si="14"/>
        <v>-907000</v>
      </c>
      <c r="I55" s="283" t="s">
        <v>1258</v>
      </c>
    </row>
    <row r="56" spans="1:9" ht="18.95" customHeight="1" x14ac:dyDescent="0.2">
      <c r="A56" s="27">
        <f t="shared" si="15"/>
        <v>29</v>
      </c>
      <c r="B56" s="182" t="s">
        <v>923</v>
      </c>
      <c r="C56" s="4" t="s">
        <v>949</v>
      </c>
      <c r="D56" s="25">
        <f>'SCH C-2.1 B'!$H56</f>
        <v>0</v>
      </c>
      <c r="E56" s="25">
        <f t="shared" si="13"/>
        <v>0</v>
      </c>
      <c r="F56" s="25">
        <f>'SCH C-2.1 F'!$H56</f>
        <v>0</v>
      </c>
      <c r="G56" s="25">
        <f>'SCH D-2.1'!$M57</f>
        <v>0</v>
      </c>
      <c r="H56" s="25">
        <f t="shared" si="14"/>
        <v>0</v>
      </c>
      <c r="I56" s="284"/>
    </row>
    <row r="57" spans="1:9" ht="18.95" customHeight="1" x14ac:dyDescent="0.2">
      <c r="A57" s="27">
        <f t="shared" si="15"/>
        <v>30</v>
      </c>
      <c r="B57" s="182">
        <v>813</v>
      </c>
      <c r="C57" s="4" t="s">
        <v>950</v>
      </c>
      <c r="D57" s="25">
        <f>'SCH C-2.1 B'!$H57</f>
        <v>0</v>
      </c>
      <c r="E57" s="25">
        <f t="shared" si="13"/>
        <v>0</v>
      </c>
      <c r="F57" s="25">
        <f>'SCH C-2.1 F'!$H57</f>
        <v>0</v>
      </c>
      <c r="G57" s="25">
        <f>'SCH D-2.1'!$M58</f>
        <v>0</v>
      </c>
      <c r="H57" s="25">
        <f t="shared" si="14"/>
        <v>0</v>
      </c>
      <c r="I57" s="284"/>
    </row>
    <row r="58" spans="1:9" ht="18.95" customHeight="1" x14ac:dyDescent="0.2">
      <c r="A58" s="27">
        <f>A57+1</f>
        <v>31</v>
      </c>
      <c r="B58" s="182"/>
      <c r="C58" s="2" t="s">
        <v>1100</v>
      </c>
      <c r="D58" s="37">
        <f>SUM(D37:D52,D53:D57)</f>
        <v>-45267.170000006678</v>
      </c>
      <c r="E58" s="37">
        <f>SUM(E37:E52,E53:E57)</f>
        <v>16187.170000002952</v>
      </c>
      <c r="F58" s="37">
        <f>SUM(F37:F52,F53:F57)</f>
        <v>-29080.000000003725</v>
      </c>
      <c r="G58" s="37">
        <f>SUM(G37:G52,G53:G57)</f>
        <v>0</v>
      </c>
      <c r="H58" s="37">
        <f>SUM(H37:H52,H53:H57)</f>
        <v>-29080.000000003725</v>
      </c>
      <c r="I58" s="284"/>
    </row>
    <row r="59" spans="1:9" ht="18.95" customHeight="1" x14ac:dyDescent="0.2">
      <c r="B59" s="182"/>
      <c r="C59" s="2"/>
      <c r="I59" s="284"/>
    </row>
    <row r="60" spans="1:9" ht="18.95" customHeight="1" x14ac:dyDescent="0.2">
      <c r="A60" s="27">
        <f>A58+1</f>
        <v>32</v>
      </c>
      <c r="B60" s="182"/>
      <c r="C60" s="38" t="s">
        <v>1096</v>
      </c>
      <c r="I60" s="284"/>
    </row>
    <row r="61" spans="1:9" ht="24.95" customHeight="1" x14ac:dyDescent="0.2">
      <c r="A61" s="27">
        <f>A60+1</f>
        <v>33</v>
      </c>
      <c r="B61" s="182" t="s">
        <v>953</v>
      </c>
      <c r="C61" s="4" t="s">
        <v>979</v>
      </c>
      <c r="D61" s="25">
        <f>'SCH C-2.1 B'!$H61</f>
        <v>571368.53</v>
      </c>
      <c r="E61" s="25">
        <f t="shared" ref="E61:E89" si="16">F61-D61</f>
        <v>-39102.530000000028</v>
      </c>
      <c r="F61" s="25">
        <f>'SCH C-2.1 F'!$H61</f>
        <v>532266</v>
      </c>
      <c r="G61" s="25">
        <f>'SCH D-2.1'!$M62</f>
        <v>0</v>
      </c>
      <c r="H61" s="25">
        <f t="shared" ref="H61:H89" si="17">SUM(F61:G61)</f>
        <v>532266</v>
      </c>
      <c r="I61" s="283" t="s">
        <v>1259</v>
      </c>
    </row>
    <row r="62" spans="1:9" ht="50.1" customHeight="1" x14ac:dyDescent="0.2">
      <c r="A62" s="27">
        <f t="shared" ref="A62:A70" si="18">A61+1</f>
        <v>34</v>
      </c>
      <c r="B62" s="182" t="s">
        <v>954</v>
      </c>
      <c r="C62" s="4" t="s">
        <v>909</v>
      </c>
      <c r="D62" s="25">
        <f>'SCH C-2.1 B'!$H62</f>
        <v>277924.52</v>
      </c>
      <c r="E62" s="25">
        <f t="shared" si="16"/>
        <v>143075.47999999998</v>
      </c>
      <c r="F62" s="25">
        <f>'SCH C-2.1 F'!$H62</f>
        <v>421000</v>
      </c>
      <c r="G62" s="25">
        <f>'SCH D-2.1'!$M63</f>
        <v>0</v>
      </c>
      <c r="H62" s="25">
        <f t="shared" si="17"/>
        <v>421000</v>
      </c>
      <c r="I62" s="283" t="s">
        <v>1260</v>
      </c>
    </row>
    <row r="63" spans="1:9" ht="24.95" customHeight="1" x14ac:dyDescent="0.2">
      <c r="A63" s="27">
        <f t="shared" si="18"/>
        <v>35</v>
      </c>
      <c r="B63" s="182" t="s">
        <v>955</v>
      </c>
      <c r="C63" s="4" t="s">
        <v>910</v>
      </c>
      <c r="D63" s="25">
        <f>'SCH C-2.1 B'!$H63</f>
        <v>718272.84000000008</v>
      </c>
      <c r="E63" s="25">
        <f t="shared" si="16"/>
        <v>-32285.840000000084</v>
      </c>
      <c r="F63" s="25">
        <f>'SCH C-2.1 F'!$H63</f>
        <v>685987</v>
      </c>
      <c r="G63" s="25">
        <f>'SCH D-2.1'!$M64</f>
        <v>0</v>
      </c>
      <c r="H63" s="25">
        <f t="shared" si="17"/>
        <v>685987</v>
      </c>
      <c r="I63" s="283" t="s">
        <v>1259</v>
      </c>
    </row>
    <row r="64" spans="1:9" ht="50.1" customHeight="1" x14ac:dyDescent="0.2">
      <c r="A64" s="27">
        <f t="shared" si="18"/>
        <v>36</v>
      </c>
      <c r="B64" s="182" t="s">
        <v>956</v>
      </c>
      <c r="C64" s="4" t="s">
        <v>975</v>
      </c>
      <c r="D64" s="25">
        <f>'SCH C-2.1 B'!$H64</f>
        <v>1729146.1199999989</v>
      </c>
      <c r="E64" s="25">
        <f t="shared" si="16"/>
        <v>142342.88000000105</v>
      </c>
      <c r="F64" s="25">
        <f>'SCH C-2.1 F'!$H64</f>
        <v>1871489</v>
      </c>
      <c r="G64" s="25">
        <f>'SCH D-2.1'!$M65</f>
        <v>0</v>
      </c>
      <c r="H64" s="25">
        <f t="shared" si="17"/>
        <v>1871489</v>
      </c>
      <c r="I64" s="283" t="s">
        <v>1261</v>
      </c>
    </row>
    <row r="65" spans="1:9" ht="35.1" customHeight="1" x14ac:dyDescent="0.2">
      <c r="A65" s="27">
        <f t="shared" si="18"/>
        <v>37</v>
      </c>
      <c r="B65" s="182" t="s">
        <v>957</v>
      </c>
      <c r="C65" s="4" t="s">
        <v>976</v>
      </c>
      <c r="D65" s="25">
        <f>'SCH C-2.1 B'!$H65</f>
        <v>765555.17</v>
      </c>
      <c r="E65" s="25">
        <f t="shared" si="16"/>
        <v>-185055.17000000004</v>
      </c>
      <c r="F65" s="25">
        <f>'SCH C-2.1 F'!$H65</f>
        <v>580500</v>
      </c>
      <c r="G65" s="25">
        <f>'SCH D-2.1'!$M66</f>
        <v>0</v>
      </c>
      <c r="H65" s="25">
        <f t="shared" si="17"/>
        <v>580500</v>
      </c>
      <c r="I65" s="283" t="s">
        <v>1262</v>
      </c>
    </row>
    <row r="66" spans="1:9" ht="24.95" customHeight="1" x14ac:dyDescent="0.2">
      <c r="A66" s="27">
        <f t="shared" si="18"/>
        <v>38</v>
      </c>
      <c r="B66" s="182" t="s">
        <v>958</v>
      </c>
      <c r="C66" s="4" t="s">
        <v>977</v>
      </c>
      <c r="D66" s="25">
        <f>'SCH C-2.1 B'!$H66</f>
        <v>1547599.53</v>
      </c>
      <c r="E66" s="25">
        <f t="shared" si="16"/>
        <v>-152953.53000000003</v>
      </c>
      <c r="F66" s="25">
        <f>'SCH C-2.1 F'!$H66</f>
        <v>1394646</v>
      </c>
      <c r="G66" s="25">
        <f>'SCH D-2.1'!$M67</f>
        <v>0</v>
      </c>
      <c r="H66" s="25">
        <f t="shared" si="17"/>
        <v>1394646</v>
      </c>
      <c r="I66" s="283" t="s">
        <v>1263</v>
      </c>
    </row>
    <row r="67" spans="1:9" ht="18.95" customHeight="1" x14ac:dyDescent="0.2">
      <c r="A67" s="27">
        <f t="shared" si="18"/>
        <v>39</v>
      </c>
      <c r="B67" s="182" t="s">
        <v>959</v>
      </c>
      <c r="C67" s="4" t="s">
        <v>911</v>
      </c>
      <c r="D67" s="25">
        <f>'SCH C-2.1 B'!$H67</f>
        <v>0</v>
      </c>
      <c r="E67" s="25">
        <f t="shared" si="16"/>
        <v>0</v>
      </c>
      <c r="F67" s="25">
        <f>'SCH C-2.1 F'!$H67</f>
        <v>0</v>
      </c>
      <c r="G67" s="25">
        <f>'SCH D-2.1'!$M68</f>
        <v>0</v>
      </c>
      <c r="H67" s="25">
        <f t="shared" si="17"/>
        <v>0</v>
      </c>
      <c r="I67" s="284"/>
    </row>
    <row r="68" spans="1:9" ht="24.95" customHeight="1" x14ac:dyDescent="0.2">
      <c r="A68" s="27">
        <f t="shared" si="18"/>
        <v>40</v>
      </c>
      <c r="B68" s="182" t="s">
        <v>960</v>
      </c>
      <c r="C68" s="4" t="s">
        <v>18</v>
      </c>
      <c r="D68" s="25">
        <f>'SCH C-2.1 B'!$H68</f>
        <v>-1932.1200000000008</v>
      </c>
      <c r="E68" s="25">
        <f t="shared" si="16"/>
        <v>1932.1200000000008</v>
      </c>
      <c r="F68" s="25">
        <f>'SCH C-2.1 F'!$H68</f>
        <v>0</v>
      </c>
      <c r="G68" s="25">
        <f>'SCH D-2.1'!$M69</f>
        <v>0</v>
      </c>
      <c r="H68" s="25">
        <f t="shared" si="17"/>
        <v>0</v>
      </c>
      <c r="I68" s="283" t="s">
        <v>1264</v>
      </c>
    </row>
    <row r="69" spans="1:9" ht="24.95" customHeight="1" x14ac:dyDescent="0.2">
      <c r="A69" s="27">
        <f t="shared" si="18"/>
        <v>41</v>
      </c>
      <c r="B69" s="182" t="s">
        <v>961</v>
      </c>
      <c r="C69" s="4" t="s">
        <v>978</v>
      </c>
      <c r="D69" s="25">
        <f>'SCH C-2.1 B'!$H69</f>
        <v>200306.37</v>
      </c>
      <c r="E69" s="25">
        <f t="shared" si="16"/>
        <v>2693.6300000000047</v>
      </c>
      <c r="F69" s="25">
        <f>'SCH C-2.1 F'!$H69</f>
        <v>203000</v>
      </c>
      <c r="G69" s="25">
        <f>'SCH D-2.1'!$M70</f>
        <v>0</v>
      </c>
      <c r="H69" s="25">
        <f t="shared" si="17"/>
        <v>203000</v>
      </c>
      <c r="I69" s="283" t="s">
        <v>1259</v>
      </c>
    </row>
    <row r="70" spans="1:9" ht="24.95" customHeight="1" x14ac:dyDescent="0.2">
      <c r="A70" s="27">
        <f t="shared" si="18"/>
        <v>42</v>
      </c>
      <c r="B70" s="182" t="s">
        <v>962</v>
      </c>
      <c r="C70" s="4" t="s">
        <v>912</v>
      </c>
      <c r="D70" s="25">
        <f>'SCH C-2.1 B'!$H70</f>
        <v>191.18000000000009</v>
      </c>
      <c r="E70" s="25">
        <f t="shared" si="16"/>
        <v>-191.18000000000009</v>
      </c>
      <c r="F70" s="25">
        <f>'SCH C-2.1 F'!$H70</f>
        <v>0</v>
      </c>
      <c r="G70" s="25">
        <f>'SCH D-2.1'!$M71</f>
        <v>0</v>
      </c>
      <c r="H70" s="25">
        <f t="shared" si="17"/>
        <v>0</v>
      </c>
      <c r="I70" s="283" t="s">
        <v>1264</v>
      </c>
    </row>
    <row r="71" spans="1:9" ht="24.95" customHeight="1" x14ac:dyDescent="0.2">
      <c r="A71" s="27">
        <f>A70+1</f>
        <v>43</v>
      </c>
      <c r="B71" s="182" t="s">
        <v>963</v>
      </c>
      <c r="C71" s="4" t="s">
        <v>16</v>
      </c>
      <c r="D71" s="25">
        <f>'SCH C-2.1 B'!$H71</f>
        <v>442910.23</v>
      </c>
      <c r="E71" s="25">
        <f t="shared" si="16"/>
        <v>9089.7700000000186</v>
      </c>
      <c r="F71" s="25">
        <f>'SCH C-2.1 F'!$H71</f>
        <v>452000</v>
      </c>
      <c r="G71" s="25">
        <f>'SCH D-2.1'!$M72</f>
        <v>0</v>
      </c>
      <c r="H71" s="25">
        <f t="shared" si="17"/>
        <v>452000</v>
      </c>
      <c r="I71" s="283" t="s">
        <v>1259</v>
      </c>
    </row>
    <row r="72" spans="1:9" ht="24.95" customHeight="1" x14ac:dyDescent="0.2">
      <c r="A72" s="27">
        <f t="shared" ref="A72:A90" si="19">A71+1</f>
        <v>44</v>
      </c>
      <c r="B72" s="182" t="s">
        <v>964</v>
      </c>
      <c r="C72" s="4" t="s">
        <v>982</v>
      </c>
      <c r="D72" s="25">
        <f>'SCH C-2.1 B'!$H72</f>
        <v>820114.55999999889</v>
      </c>
      <c r="E72" s="25">
        <f t="shared" si="16"/>
        <v>1385.4400000011083</v>
      </c>
      <c r="F72" s="25">
        <f>'SCH C-2.1 F'!$H72</f>
        <v>821500</v>
      </c>
      <c r="G72" s="25">
        <f>'SCH D-2.1'!$M73</f>
        <v>0</v>
      </c>
      <c r="H72" s="25">
        <f t="shared" si="17"/>
        <v>821500</v>
      </c>
      <c r="I72" s="283" t="s">
        <v>1259</v>
      </c>
    </row>
    <row r="73" spans="1:9" ht="24.95" customHeight="1" x14ac:dyDescent="0.2">
      <c r="A73" s="27">
        <f t="shared" si="19"/>
        <v>45</v>
      </c>
      <c r="B73" s="182" t="s">
        <v>965</v>
      </c>
      <c r="C73" s="4" t="s">
        <v>980</v>
      </c>
      <c r="D73" s="25">
        <f>'SCH C-2.1 B'!$H73</f>
        <v>172526.87999999989</v>
      </c>
      <c r="E73" s="25">
        <f t="shared" si="16"/>
        <v>-5526.8799999998882</v>
      </c>
      <c r="F73" s="25">
        <f>'SCH C-2.1 F'!$H73</f>
        <v>167000</v>
      </c>
      <c r="G73" s="25">
        <f>'SCH D-2.1'!$M74</f>
        <v>0</v>
      </c>
      <c r="H73" s="25">
        <f t="shared" si="17"/>
        <v>167000</v>
      </c>
      <c r="I73" s="283" t="s">
        <v>1259</v>
      </c>
    </row>
    <row r="74" spans="1:9" s="17" customFormat="1" ht="20.100000000000001" customHeight="1" x14ac:dyDescent="0.2">
      <c r="A74" s="325" t="str">
        <f>$A$1</f>
        <v>LOUISVILLE GAS AND ELECTRIC COMPANY</v>
      </c>
      <c r="B74" s="325"/>
      <c r="C74" s="325"/>
      <c r="D74" s="325"/>
      <c r="E74" s="325"/>
      <c r="F74" s="325"/>
      <c r="G74" s="325"/>
      <c r="H74" s="325"/>
      <c r="I74" s="325"/>
    </row>
    <row r="75" spans="1:9" s="17" customFormat="1" ht="20.100000000000001" customHeight="1" x14ac:dyDescent="0.2">
      <c r="A75" s="325" t="str">
        <f>$A$2</f>
        <v>CASE NO. 2014-00372 - GAS OPERATIONS - RESPONSE TO PSC 2-89 (SLIPPAGE FACTOR 97.728%)</v>
      </c>
      <c r="B75" s="325"/>
      <c r="C75" s="325"/>
      <c r="D75" s="325"/>
      <c r="E75" s="325"/>
      <c r="F75" s="325"/>
      <c r="G75" s="325"/>
      <c r="H75" s="325"/>
      <c r="I75" s="325"/>
    </row>
    <row r="76" spans="1:9" s="17" customFormat="1" ht="20.100000000000001" customHeight="1" x14ac:dyDescent="0.2">
      <c r="A76" s="325" t="s">
        <v>149</v>
      </c>
      <c r="B76" s="325"/>
      <c r="C76" s="325"/>
      <c r="D76" s="325"/>
      <c r="E76" s="325"/>
      <c r="F76" s="325"/>
      <c r="G76" s="325"/>
      <c r="H76" s="325"/>
      <c r="I76" s="325"/>
    </row>
    <row r="77" spans="1:9" s="17" customFormat="1" ht="20.100000000000001" customHeight="1" x14ac:dyDescent="0.2">
      <c r="A77" s="325" t="str">
        <f>$A$4</f>
        <v>FOR THE 12 MONTHS ENDED FEBRUARY 28, 2015</v>
      </c>
      <c r="B77" s="325"/>
      <c r="C77" s="325"/>
      <c r="D77" s="325"/>
      <c r="E77" s="325"/>
      <c r="F77" s="325"/>
      <c r="G77" s="325"/>
      <c r="H77" s="325"/>
      <c r="I77" s="325"/>
    </row>
    <row r="78" spans="1:9" s="17" customFormat="1" ht="20.100000000000001" customHeight="1" x14ac:dyDescent="0.2">
      <c r="A78" s="181"/>
      <c r="B78" s="181"/>
      <c r="C78" s="181"/>
      <c r="D78" s="181"/>
      <c r="E78" s="181"/>
      <c r="F78" s="181"/>
      <c r="G78" s="181"/>
      <c r="H78" s="181"/>
      <c r="I78" s="181"/>
    </row>
    <row r="79" spans="1:9" s="17" customFormat="1" ht="20.100000000000001" customHeight="1" x14ac:dyDescent="0.2">
      <c r="A79" s="17" t="str">
        <f>$A$6</f>
        <v>DATA:__X__BASE  PERIOD__X__FORECASTED  PERIOD</v>
      </c>
      <c r="B79" s="19"/>
      <c r="I79" s="20" t="s">
        <v>321</v>
      </c>
    </row>
    <row r="80" spans="1:9" s="17" customFormat="1" ht="20.100000000000001" customHeight="1" x14ac:dyDescent="0.2">
      <c r="A80" s="17" t="str">
        <f>$A$7</f>
        <v>TYPE OF FILING: __X__ ORIGINAL  _____ UPDATED  _____ REVISED</v>
      </c>
      <c r="I80" s="20" t="s">
        <v>1240</v>
      </c>
    </row>
    <row r="81" spans="1:9" s="17" customFormat="1" ht="20.100000000000001" customHeight="1" x14ac:dyDescent="0.2">
      <c r="A81" s="19" t="s">
        <v>139</v>
      </c>
      <c r="B81" s="19"/>
      <c r="E81" s="19"/>
      <c r="G81" s="19"/>
      <c r="H81" s="19"/>
      <c r="I81" s="21" t="str">
        <f>$I$8</f>
        <v>WITNESS:   K. W. BLAKE</v>
      </c>
    </row>
    <row r="82" spans="1:9" s="17" customFormat="1" ht="20.100000000000001" customHeight="1" x14ac:dyDescent="0.2"/>
    <row r="83" spans="1:9" ht="75" customHeight="1" x14ac:dyDescent="0.2">
      <c r="A83" s="32" t="s">
        <v>140</v>
      </c>
      <c r="B83" s="32" t="s">
        <v>141</v>
      </c>
      <c r="C83" s="32" t="s">
        <v>145</v>
      </c>
      <c r="D83" s="32" t="s">
        <v>188</v>
      </c>
      <c r="E83" s="32" t="s">
        <v>189</v>
      </c>
      <c r="F83" s="32" t="s">
        <v>195</v>
      </c>
      <c r="G83" s="32" t="s">
        <v>1247</v>
      </c>
      <c r="H83" s="32" t="s">
        <v>197</v>
      </c>
      <c r="I83" s="32" t="s">
        <v>1248</v>
      </c>
    </row>
    <row r="84" spans="1:9" ht="18.95" customHeight="1" x14ac:dyDescent="0.2">
      <c r="A84" s="28"/>
      <c r="B84" s="28"/>
      <c r="C84" s="24"/>
      <c r="D84" s="34" t="s">
        <v>113</v>
      </c>
      <c r="E84" s="34" t="s">
        <v>114</v>
      </c>
      <c r="F84" s="34" t="s">
        <v>150</v>
      </c>
      <c r="G84" s="34" t="s">
        <v>151</v>
      </c>
      <c r="H84" s="34" t="s">
        <v>287</v>
      </c>
      <c r="I84" s="34" t="s">
        <v>115</v>
      </c>
    </row>
    <row r="85" spans="1:9" ht="18.95" customHeight="1" x14ac:dyDescent="0.2">
      <c r="A85" s="23"/>
      <c r="B85" s="23"/>
      <c r="C85" s="30"/>
      <c r="D85" s="31" t="s">
        <v>143</v>
      </c>
      <c r="E85" s="31" t="s">
        <v>143</v>
      </c>
      <c r="F85" s="31" t="s">
        <v>143</v>
      </c>
      <c r="G85" s="31" t="s">
        <v>143</v>
      </c>
      <c r="H85" s="31" t="s">
        <v>143</v>
      </c>
      <c r="I85" s="31"/>
    </row>
    <row r="86" spans="1:9" ht="24.95" customHeight="1" x14ac:dyDescent="0.2">
      <c r="A86" s="27">
        <f>A73+1</f>
        <v>46</v>
      </c>
      <c r="B86" s="182" t="s">
        <v>966</v>
      </c>
      <c r="C86" s="4" t="s">
        <v>981</v>
      </c>
      <c r="D86" s="25">
        <f>'SCH C-2.1 B'!$H74</f>
        <v>725314.07999999984</v>
      </c>
      <c r="E86" s="25">
        <f t="shared" si="16"/>
        <v>422660.92000000016</v>
      </c>
      <c r="F86" s="25">
        <f>'SCH C-2.1 F'!$H74</f>
        <v>1147975</v>
      </c>
      <c r="G86" s="25">
        <f>'SCH D-2.1'!$M75</f>
        <v>0</v>
      </c>
      <c r="H86" s="25">
        <f t="shared" si="17"/>
        <v>1147975</v>
      </c>
      <c r="I86" s="284" t="s">
        <v>1265</v>
      </c>
    </row>
    <row r="87" spans="1:9" ht="24.95" customHeight="1" x14ac:dyDescent="0.2">
      <c r="A87" s="27">
        <f>A86+1</f>
        <v>47</v>
      </c>
      <c r="B87" s="182" t="s">
        <v>967</v>
      </c>
      <c r="C87" s="4" t="s">
        <v>983</v>
      </c>
      <c r="D87" s="25">
        <f>'SCH C-2.1 B'!$H75</f>
        <v>78692.040000000008</v>
      </c>
      <c r="E87" s="25">
        <f t="shared" si="16"/>
        <v>-12213.040000000008</v>
      </c>
      <c r="F87" s="25">
        <f>'SCH C-2.1 F'!$H75</f>
        <v>66479</v>
      </c>
      <c r="G87" s="25">
        <f>'SCH D-2.1'!$M76</f>
        <v>0</v>
      </c>
      <c r="H87" s="25">
        <f t="shared" si="17"/>
        <v>66479</v>
      </c>
      <c r="I87" s="283" t="s">
        <v>1259</v>
      </c>
    </row>
    <row r="88" spans="1:9" ht="24.95" customHeight="1" x14ac:dyDescent="0.2">
      <c r="A88" s="27">
        <f t="shared" si="19"/>
        <v>48</v>
      </c>
      <c r="B88" s="182" t="s">
        <v>968</v>
      </c>
      <c r="C88" s="4" t="s">
        <v>984</v>
      </c>
      <c r="D88" s="25">
        <f>'SCH C-2.1 B'!$H76</f>
        <v>692771.56999999983</v>
      </c>
      <c r="E88" s="25">
        <f t="shared" si="16"/>
        <v>238228.43000000017</v>
      </c>
      <c r="F88" s="25">
        <f>'SCH C-2.1 F'!$H76</f>
        <v>931000</v>
      </c>
      <c r="G88" s="25">
        <f>'SCH D-2.1'!$M77</f>
        <v>0</v>
      </c>
      <c r="H88" s="25">
        <f t="shared" si="17"/>
        <v>931000</v>
      </c>
      <c r="I88" s="284" t="s">
        <v>1265</v>
      </c>
    </row>
    <row r="89" spans="1:9" ht="24.95" customHeight="1" x14ac:dyDescent="0.2">
      <c r="A89" s="27">
        <f t="shared" si="19"/>
        <v>49</v>
      </c>
      <c r="B89" s="182" t="s">
        <v>969</v>
      </c>
      <c r="C89" s="4" t="s">
        <v>985</v>
      </c>
      <c r="D89" s="25">
        <f>'SCH C-2.1 B'!$H77</f>
        <v>149791.82999999999</v>
      </c>
      <c r="E89" s="25">
        <f t="shared" si="16"/>
        <v>19479.170000000013</v>
      </c>
      <c r="F89" s="25">
        <f>'SCH C-2.1 F'!$H77</f>
        <v>169271</v>
      </c>
      <c r="G89" s="25">
        <f>'SCH D-2.1'!$M78</f>
        <v>0</v>
      </c>
      <c r="H89" s="25">
        <f t="shared" si="17"/>
        <v>169271</v>
      </c>
      <c r="I89" s="283" t="s">
        <v>1259</v>
      </c>
    </row>
    <row r="90" spans="1:9" ht="18.95" customHeight="1" x14ac:dyDescent="0.2">
      <c r="A90" s="27">
        <f t="shared" si="19"/>
        <v>50</v>
      </c>
      <c r="B90" s="182"/>
      <c r="C90" s="2" t="s">
        <v>1098</v>
      </c>
      <c r="D90" s="37">
        <f>SUM(D61:D89)</f>
        <v>8890553.3299999982</v>
      </c>
      <c r="E90" s="37">
        <f>SUM(E61:E89)</f>
        <v>553559.67000000249</v>
      </c>
      <c r="F90" s="37">
        <f>SUM(F61:F89)</f>
        <v>9444113</v>
      </c>
      <c r="G90" s="37">
        <f>SUM(G61:G89)</f>
        <v>0</v>
      </c>
      <c r="H90" s="37">
        <f>SUM(H61:H89)</f>
        <v>9444113</v>
      </c>
    </row>
    <row r="91" spans="1:9" ht="18.95" customHeight="1" x14ac:dyDescent="0.2">
      <c r="B91" s="182"/>
      <c r="C91" s="2"/>
      <c r="I91" s="41"/>
    </row>
    <row r="92" spans="1:9" ht="18.95" customHeight="1" x14ac:dyDescent="0.2">
      <c r="A92" s="27"/>
      <c r="B92" s="182"/>
      <c r="C92" s="4"/>
      <c r="D92" s="25"/>
      <c r="E92" s="25"/>
      <c r="F92" s="25"/>
      <c r="G92" s="25"/>
      <c r="H92" s="25"/>
      <c r="I92" s="41"/>
    </row>
    <row r="93" spans="1:9" ht="18.95" customHeight="1" x14ac:dyDescent="0.2">
      <c r="A93" s="27">
        <f>A90+1</f>
        <v>51</v>
      </c>
      <c r="B93" s="182"/>
      <c r="C93" s="38" t="s">
        <v>161</v>
      </c>
      <c r="I93" s="41"/>
    </row>
    <row r="94" spans="1:9" ht="50.1" customHeight="1" x14ac:dyDescent="0.2">
      <c r="A94" s="27">
        <f>A93+1</f>
        <v>52</v>
      </c>
      <c r="B94" s="182" t="s">
        <v>970</v>
      </c>
      <c r="C94" s="4" t="s">
        <v>979</v>
      </c>
      <c r="D94" s="25">
        <f>'SCH C-2.1 B'!$H94</f>
        <v>390166.42</v>
      </c>
      <c r="E94" s="25">
        <f t="shared" ref="E94:E100" si="20">F94-D94</f>
        <v>137926.58000000002</v>
      </c>
      <c r="F94" s="25">
        <f>'SCH C-2.1 F'!$H94</f>
        <v>528093</v>
      </c>
      <c r="G94" s="25">
        <f>'SCH D-2.1'!$M95</f>
        <v>0</v>
      </c>
      <c r="H94" s="25">
        <f t="shared" ref="H94:H100" si="21">SUM(F94:G94)</f>
        <v>528093</v>
      </c>
      <c r="I94" s="283" t="s">
        <v>1266</v>
      </c>
    </row>
    <row r="95" spans="1:9" ht="35.1" customHeight="1" x14ac:dyDescent="0.2">
      <c r="A95" s="27">
        <f t="shared" ref="A95:A101" si="22">A94+1</f>
        <v>53</v>
      </c>
      <c r="B95" s="182" t="s">
        <v>971</v>
      </c>
      <c r="C95" s="4" t="s">
        <v>17</v>
      </c>
      <c r="D95" s="25">
        <f>'SCH C-2.1 B'!$H95</f>
        <v>413581.49</v>
      </c>
      <c r="E95" s="25">
        <f t="shared" si="20"/>
        <v>95118.510000000009</v>
      </c>
      <c r="F95" s="25">
        <f>'SCH C-2.1 F'!$H95</f>
        <v>508700</v>
      </c>
      <c r="G95" s="25">
        <f>'SCH D-2.1'!$M96</f>
        <v>0</v>
      </c>
      <c r="H95" s="25">
        <f t="shared" si="21"/>
        <v>508700</v>
      </c>
      <c r="I95" s="283" t="s">
        <v>1267</v>
      </c>
    </row>
    <row r="96" spans="1:9" ht="18.95" customHeight="1" x14ac:dyDescent="0.2">
      <c r="A96" s="27">
        <f t="shared" si="22"/>
        <v>54</v>
      </c>
      <c r="B96" s="182">
        <v>852</v>
      </c>
      <c r="C96" s="4" t="s">
        <v>986</v>
      </c>
      <c r="D96" s="25">
        <f>'SCH C-2.1 B'!$H96</f>
        <v>0</v>
      </c>
      <c r="E96" s="25">
        <f t="shared" si="20"/>
        <v>0</v>
      </c>
      <c r="F96" s="25">
        <f>'SCH C-2.1 F'!$H96</f>
        <v>0</v>
      </c>
      <c r="G96" s="25">
        <f>'SCH D-2.1'!$M97</f>
        <v>0</v>
      </c>
      <c r="H96" s="25">
        <f t="shared" si="21"/>
        <v>0</v>
      </c>
      <c r="I96" s="284"/>
    </row>
    <row r="97" spans="1:9" ht="24.95" customHeight="1" x14ac:dyDescent="0.2">
      <c r="A97" s="27">
        <f t="shared" si="22"/>
        <v>55</v>
      </c>
      <c r="B97" s="182" t="s">
        <v>972</v>
      </c>
      <c r="C97" s="4" t="s">
        <v>987</v>
      </c>
      <c r="D97" s="25">
        <f>'SCH C-2.1 B'!$H97</f>
        <v>432596.13</v>
      </c>
      <c r="E97" s="25">
        <f t="shared" si="20"/>
        <v>56403.869999999995</v>
      </c>
      <c r="F97" s="25">
        <f>'SCH C-2.1 F'!$H97</f>
        <v>489000</v>
      </c>
      <c r="G97" s="25">
        <f>'SCH D-2.1'!$M98</f>
        <v>0</v>
      </c>
      <c r="H97" s="25">
        <f t="shared" si="21"/>
        <v>489000</v>
      </c>
      <c r="I97" s="283" t="s">
        <v>1268</v>
      </c>
    </row>
    <row r="98" spans="1:9" ht="18.95" customHeight="1" x14ac:dyDescent="0.2">
      <c r="A98" s="27">
        <f t="shared" si="22"/>
        <v>56</v>
      </c>
      <c r="B98" s="182">
        <v>859</v>
      </c>
      <c r="C98" s="4" t="s">
        <v>18</v>
      </c>
      <c r="D98" s="25">
        <f>'SCH C-2.1 B'!$H98</f>
        <v>0</v>
      </c>
      <c r="E98" s="25">
        <f t="shared" si="20"/>
        <v>0</v>
      </c>
      <c r="F98" s="25">
        <f>'SCH C-2.1 F'!$H98</f>
        <v>0</v>
      </c>
      <c r="G98" s="25">
        <f>'SCH D-2.1'!$M99</f>
        <v>0</v>
      </c>
      <c r="H98" s="25">
        <f t="shared" si="21"/>
        <v>0</v>
      </c>
      <c r="I98" s="284"/>
    </row>
    <row r="99" spans="1:9" ht="24.95" customHeight="1" x14ac:dyDescent="0.2">
      <c r="A99" s="27">
        <f t="shared" si="22"/>
        <v>57</v>
      </c>
      <c r="B99" s="182" t="s">
        <v>973</v>
      </c>
      <c r="C99" s="4" t="s">
        <v>988</v>
      </c>
      <c r="D99" s="25">
        <f>'SCH C-2.1 B'!$H99</f>
        <v>4611.82</v>
      </c>
      <c r="E99" s="25">
        <f t="shared" si="20"/>
        <v>-4611.82</v>
      </c>
      <c r="F99" s="25">
        <f>'SCH C-2.1 F'!$H99</f>
        <v>0</v>
      </c>
      <c r="G99" s="25">
        <f>'SCH D-2.1'!$M100</f>
        <v>0</v>
      </c>
      <c r="H99" s="25">
        <f t="shared" si="21"/>
        <v>0</v>
      </c>
      <c r="I99" s="283" t="s">
        <v>1264</v>
      </c>
    </row>
    <row r="100" spans="1:9" ht="35.1" customHeight="1" x14ac:dyDescent="0.2">
      <c r="A100" s="27">
        <f t="shared" si="22"/>
        <v>58</v>
      </c>
      <c r="B100" s="182" t="s">
        <v>974</v>
      </c>
      <c r="C100" s="11" t="s">
        <v>989</v>
      </c>
      <c r="D100" s="25">
        <f>'SCH C-2.1 B'!$H100</f>
        <v>812795.94</v>
      </c>
      <c r="E100" s="25">
        <f t="shared" si="20"/>
        <v>450704.06000000006</v>
      </c>
      <c r="F100" s="25">
        <f>'SCH C-2.1 F'!$H100</f>
        <v>1263500</v>
      </c>
      <c r="G100" s="25">
        <f>'SCH D-2.1'!$M101</f>
        <v>0</v>
      </c>
      <c r="H100" s="25">
        <f t="shared" si="21"/>
        <v>1263500</v>
      </c>
      <c r="I100" s="283" t="s">
        <v>1269</v>
      </c>
    </row>
    <row r="101" spans="1:9" ht="18.95" customHeight="1" x14ac:dyDescent="0.2">
      <c r="A101" s="27">
        <f t="shared" si="22"/>
        <v>59</v>
      </c>
      <c r="B101" s="182"/>
      <c r="C101" s="11" t="s">
        <v>127</v>
      </c>
      <c r="D101" s="37">
        <f>SUM(D94:D100)</f>
        <v>2053751.8</v>
      </c>
      <c r="E101" s="37">
        <f t="shared" ref="E101" si="23">SUM(E94:E100)</f>
        <v>735541.20000000007</v>
      </c>
      <c r="F101" s="37">
        <f>SUM(F94:F100)</f>
        <v>2789293</v>
      </c>
      <c r="G101" s="37">
        <f t="shared" ref="G101:H101" si="24">SUM(G94:G100)</f>
        <v>0</v>
      </c>
      <c r="H101" s="37">
        <f t="shared" si="24"/>
        <v>2789293</v>
      </c>
    </row>
    <row r="102" spans="1:9" ht="18.95" customHeight="1" x14ac:dyDescent="0.2">
      <c r="A102" s="27"/>
      <c r="B102" s="182"/>
      <c r="C102" s="11"/>
      <c r="I102" s="284"/>
    </row>
    <row r="103" spans="1:9" ht="18.95" customHeight="1" x14ac:dyDescent="0.2">
      <c r="A103" s="27">
        <f>A101+1</f>
        <v>60</v>
      </c>
      <c r="B103" s="182"/>
      <c r="C103" s="38" t="s">
        <v>162</v>
      </c>
      <c r="I103" s="284"/>
    </row>
    <row r="104" spans="1:9" ht="18.95" customHeight="1" x14ac:dyDescent="0.2">
      <c r="A104" s="27">
        <f>A103+1</f>
        <v>61</v>
      </c>
      <c r="B104" s="182" t="s">
        <v>924</v>
      </c>
      <c r="C104" s="4" t="s">
        <v>979</v>
      </c>
      <c r="D104" s="25">
        <f>'SCH C-2.1 B'!$H104</f>
        <v>0</v>
      </c>
      <c r="E104" s="25">
        <f t="shared" ref="E104:E133" si="25">F104-D104</f>
        <v>0</v>
      </c>
      <c r="F104" s="25">
        <f>'SCH C-2.1 F'!$H104</f>
        <v>0</v>
      </c>
      <c r="G104" s="25">
        <f>'SCH D-2.1'!$M105</f>
        <v>0</v>
      </c>
      <c r="H104" s="25">
        <f t="shared" ref="H104:H133" si="26">SUM(F104:G104)</f>
        <v>0</v>
      </c>
      <c r="I104" s="284"/>
    </row>
    <row r="105" spans="1:9" ht="35.1" customHeight="1" x14ac:dyDescent="0.2">
      <c r="A105" s="27">
        <f t="shared" ref="A105:A133" si="27">A104+1</f>
        <v>62</v>
      </c>
      <c r="B105" s="182" t="s">
        <v>925</v>
      </c>
      <c r="C105" s="4" t="s">
        <v>990</v>
      </c>
      <c r="D105" s="25">
        <f>'SCH C-2.1 B'!$H105</f>
        <v>623651.19999999995</v>
      </c>
      <c r="E105" s="25">
        <f t="shared" si="25"/>
        <v>-83927.199999999953</v>
      </c>
      <c r="F105" s="25">
        <f>'SCH C-2.1 F'!$H105</f>
        <v>539724</v>
      </c>
      <c r="G105" s="25">
        <f>'SCH D-2.1'!$M106</f>
        <v>0</v>
      </c>
      <c r="H105" s="25">
        <f t="shared" si="26"/>
        <v>539724</v>
      </c>
      <c r="I105" s="283" t="s">
        <v>1270</v>
      </c>
    </row>
    <row r="106" spans="1:9" ht="24.95" customHeight="1" x14ac:dyDescent="0.2">
      <c r="A106" s="27">
        <f t="shared" si="27"/>
        <v>63</v>
      </c>
      <c r="B106" s="182" t="s">
        <v>926</v>
      </c>
      <c r="C106" s="4" t="s">
        <v>991</v>
      </c>
      <c r="D106" s="25">
        <f>'SCH C-2.1 B'!$H106</f>
        <v>2910191.9499999983</v>
      </c>
      <c r="E106" s="25">
        <f t="shared" si="25"/>
        <v>147162.04999999981</v>
      </c>
      <c r="F106" s="25">
        <f>'SCH C-2.1 F'!$H106</f>
        <v>3057353.9999999981</v>
      </c>
      <c r="G106" s="25">
        <f>'SCH D-2.1'!$M107</f>
        <v>0</v>
      </c>
      <c r="H106" s="25">
        <f t="shared" si="26"/>
        <v>3057353.9999999981</v>
      </c>
      <c r="I106" s="283" t="s">
        <v>1259</v>
      </c>
    </row>
    <row r="107" spans="1:9" ht="35.1" customHeight="1" x14ac:dyDescent="0.2">
      <c r="A107" s="27">
        <f t="shared" si="27"/>
        <v>64</v>
      </c>
      <c r="B107" s="182" t="s">
        <v>927</v>
      </c>
      <c r="C107" s="4" t="s">
        <v>998</v>
      </c>
      <c r="D107" s="25">
        <f>'SCH C-2.1 B'!$H107</f>
        <v>780738.42999999993</v>
      </c>
      <c r="E107" s="25">
        <f t="shared" si="25"/>
        <v>126339.57000000007</v>
      </c>
      <c r="F107" s="25">
        <f>'SCH C-2.1 F'!$H107</f>
        <v>907078</v>
      </c>
      <c r="G107" s="25">
        <f>'SCH D-2.1'!$M108</f>
        <v>0</v>
      </c>
      <c r="H107" s="25">
        <f t="shared" si="26"/>
        <v>907078</v>
      </c>
      <c r="I107" s="283" t="s">
        <v>1257</v>
      </c>
    </row>
    <row r="108" spans="1:9" ht="35.1" customHeight="1" x14ac:dyDescent="0.2">
      <c r="A108" s="27">
        <f t="shared" si="27"/>
        <v>65</v>
      </c>
      <c r="B108" s="182" t="s">
        <v>928</v>
      </c>
      <c r="C108" s="4" t="s">
        <v>999</v>
      </c>
      <c r="D108" s="25">
        <f>'SCH C-2.1 B'!$H108</f>
        <v>426453.85</v>
      </c>
      <c r="E108" s="25">
        <f t="shared" si="25"/>
        <v>108032.15000000002</v>
      </c>
      <c r="F108" s="25">
        <f>'SCH C-2.1 F'!$H108</f>
        <v>534486</v>
      </c>
      <c r="G108" s="25">
        <f>'SCH D-2.1'!$M109</f>
        <v>0</v>
      </c>
      <c r="H108" s="25">
        <f t="shared" si="26"/>
        <v>534486</v>
      </c>
      <c r="I108" s="283" t="s">
        <v>1257</v>
      </c>
    </row>
    <row r="109" spans="1:9" s="17" customFormat="1" ht="20.100000000000001" customHeight="1" x14ac:dyDescent="0.2">
      <c r="A109" s="325" t="str">
        <f>$A$1</f>
        <v>LOUISVILLE GAS AND ELECTRIC COMPANY</v>
      </c>
      <c r="B109" s="325"/>
      <c r="C109" s="325"/>
      <c r="D109" s="325"/>
      <c r="E109" s="325"/>
      <c r="F109" s="325"/>
      <c r="G109" s="325"/>
      <c r="H109" s="325"/>
      <c r="I109" s="325"/>
    </row>
    <row r="110" spans="1:9" s="17" customFormat="1" ht="20.100000000000001" customHeight="1" x14ac:dyDescent="0.2">
      <c r="A110" s="325" t="str">
        <f>$A$2</f>
        <v>CASE NO. 2014-00372 - GAS OPERATIONS - RESPONSE TO PSC 2-89 (SLIPPAGE FACTOR 97.728%)</v>
      </c>
      <c r="B110" s="325"/>
      <c r="C110" s="325"/>
      <c r="D110" s="325"/>
      <c r="E110" s="325"/>
      <c r="F110" s="325"/>
      <c r="G110" s="325"/>
      <c r="H110" s="325"/>
      <c r="I110" s="325"/>
    </row>
    <row r="111" spans="1:9" s="17" customFormat="1" ht="20.100000000000001" customHeight="1" x14ac:dyDescent="0.2">
      <c r="A111" s="325" t="s">
        <v>149</v>
      </c>
      <c r="B111" s="325"/>
      <c r="C111" s="325"/>
      <c r="D111" s="325"/>
      <c r="E111" s="325"/>
      <c r="F111" s="325"/>
      <c r="G111" s="325"/>
      <c r="H111" s="325"/>
      <c r="I111" s="325"/>
    </row>
    <row r="112" spans="1:9" s="17" customFormat="1" ht="20.100000000000001" customHeight="1" x14ac:dyDescent="0.2">
      <c r="A112" s="325" t="str">
        <f>$A$4</f>
        <v>FOR THE 12 MONTHS ENDED FEBRUARY 28, 2015</v>
      </c>
      <c r="B112" s="325"/>
      <c r="C112" s="325"/>
      <c r="D112" s="325"/>
      <c r="E112" s="325"/>
      <c r="F112" s="325"/>
      <c r="G112" s="325"/>
      <c r="H112" s="325"/>
      <c r="I112" s="325"/>
    </row>
    <row r="113" spans="1:9" s="17" customFormat="1" ht="20.100000000000001" customHeight="1" x14ac:dyDescent="0.2">
      <c r="A113" s="181"/>
      <c r="B113" s="181"/>
      <c r="C113" s="181"/>
      <c r="D113" s="181"/>
      <c r="E113" s="181"/>
      <c r="F113" s="181"/>
      <c r="G113" s="181"/>
      <c r="H113" s="181"/>
      <c r="I113" s="181"/>
    </row>
    <row r="114" spans="1:9" s="17" customFormat="1" ht="20.100000000000001" customHeight="1" x14ac:dyDescent="0.2">
      <c r="A114" s="17" t="str">
        <f>$A$6</f>
        <v>DATA:__X__BASE  PERIOD__X__FORECASTED  PERIOD</v>
      </c>
      <c r="B114" s="19"/>
      <c r="I114" s="20" t="s">
        <v>321</v>
      </c>
    </row>
    <row r="115" spans="1:9" s="17" customFormat="1" ht="20.100000000000001" customHeight="1" x14ac:dyDescent="0.2">
      <c r="A115" s="17" t="str">
        <f>$A$7</f>
        <v>TYPE OF FILING: __X__ ORIGINAL  _____ UPDATED  _____ REVISED</v>
      </c>
      <c r="I115" s="20" t="s">
        <v>1241</v>
      </c>
    </row>
    <row r="116" spans="1:9" s="17" customFormat="1" ht="20.100000000000001" customHeight="1" x14ac:dyDescent="0.2">
      <c r="A116" s="19" t="s">
        <v>139</v>
      </c>
      <c r="B116" s="19"/>
      <c r="E116" s="19"/>
      <c r="G116" s="19"/>
      <c r="H116" s="19"/>
      <c r="I116" s="21" t="str">
        <f>$I$8</f>
        <v>WITNESS:   K. W. BLAKE</v>
      </c>
    </row>
    <row r="117" spans="1:9" s="17" customFormat="1" ht="20.100000000000001" customHeight="1" x14ac:dyDescent="0.2"/>
    <row r="118" spans="1:9" ht="75" customHeight="1" x14ac:dyDescent="0.2">
      <c r="A118" s="32" t="s">
        <v>140</v>
      </c>
      <c r="B118" s="32" t="s">
        <v>141</v>
      </c>
      <c r="C118" s="32" t="s">
        <v>145</v>
      </c>
      <c r="D118" s="32" t="s">
        <v>188</v>
      </c>
      <c r="E118" s="32" t="s">
        <v>189</v>
      </c>
      <c r="F118" s="32" t="s">
        <v>195</v>
      </c>
      <c r="G118" s="32" t="s">
        <v>1247</v>
      </c>
      <c r="H118" s="32" t="s">
        <v>197</v>
      </c>
      <c r="I118" s="32" t="s">
        <v>1248</v>
      </c>
    </row>
    <row r="119" spans="1:9" ht="18.95" customHeight="1" x14ac:dyDescent="0.2">
      <c r="A119" s="28"/>
      <c r="B119" s="28"/>
      <c r="C119" s="24"/>
      <c r="D119" s="34" t="s">
        <v>113</v>
      </c>
      <c r="E119" s="34" t="s">
        <v>114</v>
      </c>
      <c r="F119" s="34" t="s">
        <v>150</v>
      </c>
      <c r="G119" s="34" t="s">
        <v>151</v>
      </c>
      <c r="H119" s="34" t="s">
        <v>287</v>
      </c>
      <c r="I119" s="34" t="s">
        <v>115</v>
      </c>
    </row>
    <row r="120" spans="1:9" ht="18.95" customHeight="1" x14ac:dyDescent="0.2">
      <c r="A120" s="23"/>
      <c r="B120" s="23"/>
      <c r="C120" s="30"/>
      <c r="D120" s="31" t="s">
        <v>143</v>
      </c>
      <c r="E120" s="31" t="s">
        <v>143</v>
      </c>
      <c r="F120" s="31" t="s">
        <v>143</v>
      </c>
      <c r="G120" s="31" t="s">
        <v>143</v>
      </c>
      <c r="H120" s="31" t="s">
        <v>143</v>
      </c>
      <c r="I120" s="31"/>
    </row>
    <row r="121" spans="1:9" ht="35.1" customHeight="1" x14ac:dyDescent="0.2">
      <c r="A121" s="27">
        <f>A108+1</f>
        <v>66</v>
      </c>
      <c r="B121" s="182">
        <v>877</v>
      </c>
      <c r="C121" s="4" t="s">
        <v>1000</v>
      </c>
      <c r="D121" s="25">
        <f>'SCH C-2.1 B'!$H109</f>
        <v>300884.78999999998</v>
      </c>
      <c r="E121" s="25">
        <f t="shared" si="25"/>
        <v>241578.21000000002</v>
      </c>
      <c r="F121" s="25">
        <f>'SCH C-2.1 F'!$H109</f>
        <v>542463</v>
      </c>
      <c r="G121" s="25">
        <f>'SCH D-2.1'!$M110</f>
        <v>0</v>
      </c>
      <c r="H121" s="25">
        <f t="shared" si="26"/>
        <v>542463</v>
      </c>
      <c r="I121" s="283" t="s">
        <v>1271</v>
      </c>
    </row>
    <row r="122" spans="1:9" ht="24.95" customHeight="1" x14ac:dyDescent="0.2">
      <c r="A122" s="27">
        <f t="shared" si="27"/>
        <v>67</v>
      </c>
      <c r="B122" s="182" t="s">
        <v>929</v>
      </c>
      <c r="C122" s="4" t="s">
        <v>992</v>
      </c>
      <c r="D122" s="25">
        <f>'SCH C-2.1 B'!$H110</f>
        <v>1202839.3399999989</v>
      </c>
      <c r="E122" s="25">
        <f t="shared" si="25"/>
        <v>-4668.3399999989197</v>
      </c>
      <c r="F122" s="25">
        <f>'SCH C-2.1 F'!$H110</f>
        <v>1198171</v>
      </c>
      <c r="G122" s="25">
        <f>'SCH D-2.1'!$M111</f>
        <v>0</v>
      </c>
      <c r="H122" s="25">
        <f t="shared" si="26"/>
        <v>1198171</v>
      </c>
      <c r="I122" s="283" t="s">
        <v>1259</v>
      </c>
    </row>
    <row r="123" spans="1:9" ht="50.1" customHeight="1" x14ac:dyDescent="0.2">
      <c r="A123" s="27">
        <f>A122+1</f>
        <v>68</v>
      </c>
      <c r="B123" s="182" t="s">
        <v>930</v>
      </c>
      <c r="C123" s="4" t="s">
        <v>993</v>
      </c>
      <c r="D123" s="25">
        <f>'SCH C-2.1 B'!$H111</f>
        <v>225067.33999999979</v>
      </c>
      <c r="E123" s="25">
        <f t="shared" si="25"/>
        <v>-106067.33999999979</v>
      </c>
      <c r="F123" s="25">
        <f>'SCH C-2.1 F'!$H111</f>
        <v>119000</v>
      </c>
      <c r="G123" s="25">
        <f>'SCH D-2.1'!$M112</f>
        <v>0</v>
      </c>
      <c r="H123" s="25">
        <f t="shared" si="26"/>
        <v>119000</v>
      </c>
      <c r="I123" s="283" t="s">
        <v>1272</v>
      </c>
    </row>
    <row r="124" spans="1:9" ht="60" customHeight="1" x14ac:dyDescent="0.2">
      <c r="A124" s="27">
        <f t="shared" si="27"/>
        <v>69</v>
      </c>
      <c r="B124" s="182" t="s">
        <v>931</v>
      </c>
      <c r="C124" s="4" t="s">
        <v>18</v>
      </c>
      <c r="D124" s="25">
        <f>'SCH C-2.1 B'!$H112</f>
        <v>2495085.879999998</v>
      </c>
      <c r="E124" s="25">
        <f t="shared" si="25"/>
        <v>-351013.87999999989</v>
      </c>
      <c r="F124" s="25">
        <f>'SCH C-2.1 F'!$H112</f>
        <v>2144071.9999999981</v>
      </c>
      <c r="G124" s="25">
        <f>'SCH D-2.1'!$M113</f>
        <v>0</v>
      </c>
      <c r="H124" s="25">
        <f t="shared" si="26"/>
        <v>2144071.9999999981</v>
      </c>
      <c r="I124" s="283" t="s">
        <v>1273</v>
      </c>
    </row>
    <row r="125" spans="1:9" ht="24.95" customHeight="1" x14ac:dyDescent="0.2">
      <c r="A125" s="27">
        <f t="shared" si="27"/>
        <v>70</v>
      </c>
      <c r="B125" s="182" t="s">
        <v>932</v>
      </c>
      <c r="C125" s="4" t="s">
        <v>994</v>
      </c>
      <c r="D125" s="25">
        <f>'SCH C-2.1 B'!$H113</f>
        <v>7232.51</v>
      </c>
      <c r="E125" s="25">
        <f t="shared" si="25"/>
        <v>-7232.51</v>
      </c>
      <c r="F125" s="25">
        <f>'SCH C-2.1 F'!$H113</f>
        <v>0</v>
      </c>
      <c r="G125" s="25">
        <f>'SCH D-2.1'!$M114</f>
        <v>0</v>
      </c>
      <c r="H125" s="25">
        <f t="shared" si="26"/>
        <v>0</v>
      </c>
      <c r="I125" s="283" t="s">
        <v>1264</v>
      </c>
    </row>
    <row r="126" spans="1:9" ht="18.95" customHeight="1" x14ac:dyDescent="0.2">
      <c r="A126" s="27">
        <f t="shared" si="27"/>
        <v>71</v>
      </c>
      <c r="B126" s="182" t="s">
        <v>933</v>
      </c>
      <c r="C126" s="4" t="s">
        <v>16</v>
      </c>
      <c r="D126" s="25">
        <f>'SCH C-2.1 B'!$H114</f>
        <v>0</v>
      </c>
      <c r="E126" s="25">
        <f t="shared" si="25"/>
        <v>0</v>
      </c>
      <c r="F126" s="25">
        <f>'SCH C-2.1 F'!$H114</f>
        <v>0</v>
      </c>
      <c r="G126" s="25">
        <f>'SCH D-2.1'!$M115</f>
        <v>0</v>
      </c>
      <c r="H126" s="25">
        <f t="shared" si="26"/>
        <v>0</v>
      </c>
      <c r="I126" s="284"/>
    </row>
    <row r="127" spans="1:9" ht="50.1" customHeight="1" x14ac:dyDescent="0.2">
      <c r="A127" s="27">
        <f t="shared" si="27"/>
        <v>72</v>
      </c>
      <c r="B127" s="182" t="s">
        <v>934</v>
      </c>
      <c r="C127" s="4" t="s">
        <v>995</v>
      </c>
      <c r="D127" s="25">
        <f>'SCH C-2.1 B'!$H115</f>
        <v>-91265.409999999916</v>
      </c>
      <c r="E127" s="25">
        <f t="shared" si="25"/>
        <v>155347.40999999992</v>
      </c>
      <c r="F127" s="25">
        <f>'SCH C-2.1 F'!$H115</f>
        <v>64082</v>
      </c>
      <c r="G127" s="25">
        <f>'SCH D-2.1'!$M116</f>
        <v>0</v>
      </c>
      <c r="H127" s="25">
        <f t="shared" si="26"/>
        <v>64082</v>
      </c>
      <c r="I127" s="283" t="s">
        <v>1274</v>
      </c>
    </row>
    <row r="128" spans="1:9" ht="50.1" customHeight="1" x14ac:dyDescent="0.2">
      <c r="A128" s="27">
        <f t="shared" si="27"/>
        <v>73</v>
      </c>
      <c r="B128" s="182" t="s">
        <v>935</v>
      </c>
      <c r="C128" s="4" t="s">
        <v>996</v>
      </c>
      <c r="D128" s="25">
        <f>'SCH C-2.1 B'!$H116</f>
        <v>10233514.639999989</v>
      </c>
      <c r="E128" s="25">
        <f t="shared" si="25"/>
        <v>725303.36000001058</v>
      </c>
      <c r="F128" s="25">
        <f>'SCH C-2.1 F'!$H116</f>
        <v>10958818</v>
      </c>
      <c r="G128" s="25">
        <f>'SCH D-2.1'!$M117</f>
        <v>0</v>
      </c>
      <c r="H128" s="25">
        <f t="shared" si="26"/>
        <v>10958818</v>
      </c>
      <c r="I128" s="283" t="s">
        <v>1275</v>
      </c>
    </row>
    <row r="129" spans="1:9" ht="50.1" customHeight="1" x14ac:dyDescent="0.2">
      <c r="A129" s="27">
        <f t="shared" si="27"/>
        <v>74</v>
      </c>
      <c r="B129" s="182" t="s">
        <v>936</v>
      </c>
      <c r="C129" s="4" t="s">
        <v>997</v>
      </c>
      <c r="D129" s="25">
        <f>'SCH C-2.1 B'!$H117</f>
        <v>133420.43</v>
      </c>
      <c r="E129" s="25">
        <f t="shared" si="25"/>
        <v>156368.57</v>
      </c>
      <c r="F129" s="25">
        <f>'SCH C-2.1 F'!$H117</f>
        <v>289789</v>
      </c>
      <c r="G129" s="25">
        <f>'SCH D-2.1'!$M118</f>
        <v>0</v>
      </c>
      <c r="H129" s="25">
        <f t="shared" si="26"/>
        <v>289789</v>
      </c>
      <c r="I129" s="283" t="s">
        <v>1276</v>
      </c>
    </row>
    <row r="130" spans="1:9" ht="24.95" customHeight="1" x14ac:dyDescent="0.2">
      <c r="A130" s="27">
        <f t="shared" si="27"/>
        <v>75</v>
      </c>
      <c r="B130" s="182" t="s">
        <v>937</v>
      </c>
      <c r="C130" s="4" t="s">
        <v>1001</v>
      </c>
      <c r="D130" s="25">
        <f>'SCH C-2.1 B'!$H118</f>
        <v>293137.90999999997</v>
      </c>
      <c r="E130" s="25">
        <f t="shared" si="25"/>
        <v>-87383.909999999974</v>
      </c>
      <c r="F130" s="25">
        <f>'SCH C-2.1 F'!$H118</f>
        <v>205754</v>
      </c>
      <c r="G130" s="25">
        <f>'SCH D-2.1'!$M119</f>
        <v>0</v>
      </c>
      <c r="H130" s="25">
        <f t="shared" si="26"/>
        <v>205754</v>
      </c>
      <c r="I130" s="283" t="s">
        <v>1277</v>
      </c>
    </row>
    <row r="131" spans="1:9" ht="50.1" customHeight="1" x14ac:dyDescent="0.2">
      <c r="A131" s="27">
        <f t="shared" si="27"/>
        <v>76</v>
      </c>
      <c r="B131" s="182">
        <v>891</v>
      </c>
      <c r="C131" s="4" t="s">
        <v>1002</v>
      </c>
      <c r="D131" s="25">
        <f>'SCH C-2.1 B'!$H119</f>
        <v>452284.92</v>
      </c>
      <c r="E131" s="25">
        <f t="shared" si="25"/>
        <v>-85621.919999999984</v>
      </c>
      <c r="F131" s="25">
        <f>'SCH C-2.1 F'!$H119</f>
        <v>366663</v>
      </c>
      <c r="G131" s="25">
        <f>'SCH D-2.1'!$M120</f>
        <v>0</v>
      </c>
      <c r="H131" s="25">
        <f t="shared" si="26"/>
        <v>366663</v>
      </c>
      <c r="I131" s="283" t="s">
        <v>1278</v>
      </c>
    </row>
    <row r="132" spans="1:9" ht="24.95" customHeight="1" x14ac:dyDescent="0.2">
      <c r="A132" s="27">
        <f t="shared" si="27"/>
        <v>77</v>
      </c>
      <c r="B132" s="182" t="s">
        <v>938</v>
      </c>
      <c r="C132" s="4" t="s">
        <v>1003</v>
      </c>
      <c r="D132" s="25">
        <f>'SCH C-2.1 B'!$H120</f>
        <v>1687273.37</v>
      </c>
      <c r="E132" s="25">
        <f t="shared" si="25"/>
        <v>5429.6299999991897</v>
      </c>
      <c r="F132" s="25">
        <f>'SCH C-2.1 F'!$H120</f>
        <v>1692702.9999999993</v>
      </c>
      <c r="G132" s="25">
        <f>'SCH D-2.1'!$M121</f>
        <v>0</v>
      </c>
      <c r="H132" s="25">
        <f t="shared" si="26"/>
        <v>1692702.9999999993</v>
      </c>
      <c r="I132" s="283" t="s">
        <v>1259</v>
      </c>
    </row>
    <row r="133" spans="1:9" ht="18.95" customHeight="1" x14ac:dyDescent="0.2">
      <c r="A133" s="27">
        <f t="shared" si="27"/>
        <v>78</v>
      </c>
      <c r="B133" s="182" t="s">
        <v>939</v>
      </c>
      <c r="C133" s="4" t="s">
        <v>1004</v>
      </c>
      <c r="D133" s="25">
        <f>'SCH C-2.1 B'!$H121</f>
        <v>0</v>
      </c>
      <c r="E133" s="25">
        <f t="shared" si="25"/>
        <v>0</v>
      </c>
      <c r="F133" s="25">
        <f>'SCH C-2.1 B'!$H121</f>
        <v>0</v>
      </c>
      <c r="G133" s="25">
        <f>'SCH D-2.1'!$M122</f>
        <v>0</v>
      </c>
      <c r="H133" s="25">
        <f t="shared" si="26"/>
        <v>0</v>
      </c>
      <c r="I133" s="41"/>
    </row>
    <row r="134" spans="1:9" ht="35.1" customHeight="1" x14ac:dyDescent="0.2">
      <c r="A134" s="27">
        <f>A128+1</f>
        <v>74</v>
      </c>
      <c r="B134" s="182" t="s">
        <v>940</v>
      </c>
      <c r="C134" s="4" t="s">
        <v>985</v>
      </c>
      <c r="D134" s="25">
        <f>'SCH C-2.1 B'!$H134</f>
        <v>265439.47999999986</v>
      </c>
      <c r="E134" s="25">
        <f>F134-D134</f>
        <v>-157543.47999999986</v>
      </c>
      <c r="F134" s="25">
        <f>'SCH C-2.1 F'!$H134</f>
        <v>107896</v>
      </c>
      <c r="G134" s="25">
        <f>'SCH D-2.1'!$M135</f>
        <v>0</v>
      </c>
      <c r="H134" s="25">
        <f t="shared" ref="H134" si="28">SUM(F134:G134)</f>
        <v>107896</v>
      </c>
      <c r="I134" s="284" t="s">
        <v>1279</v>
      </c>
    </row>
    <row r="135" spans="1:9" ht="18.95" customHeight="1" x14ac:dyDescent="0.2">
      <c r="A135" s="27">
        <f>A134+1</f>
        <v>75</v>
      </c>
      <c r="B135" s="182"/>
      <c r="C135" s="11" t="s">
        <v>128</v>
      </c>
      <c r="D135" s="37">
        <f>SUM(D104:D133,D134)</f>
        <v>21945950.629999984</v>
      </c>
      <c r="E135" s="37">
        <f>SUM(E104:E133,E134)</f>
        <v>782102.3700000114</v>
      </c>
      <c r="F135" s="37">
        <f>SUM(F104:F133,F134)</f>
        <v>22728052.999999996</v>
      </c>
      <c r="G135" s="37">
        <f>SUM(G104:G133,G134)</f>
        <v>0</v>
      </c>
      <c r="H135" s="37">
        <f>SUM(H104:H133,H134)</f>
        <v>22728052.999999996</v>
      </c>
      <c r="I135" s="284"/>
    </row>
    <row r="136" spans="1:9" ht="18.95" customHeight="1" x14ac:dyDescent="0.2">
      <c r="B136" s="182"/>
      <c r="C136" s="4"/>
      <c r="I136" s="284"/>
    </row>
    <row r="137" spans="1:9" s="17" customFormat="1" ht="20.100000000000001" customHeight="1" x14ac:dyDescent="0.2">
      <c r="A137" s="325" t="str">
        <f>$A$1</f>
        <v>LOUISVILLE GAS AND ELECTRIC COMPANY</v>
      </c>
      <c r="B137" s="325"/>
      <c r="C137" s="325"/>
      <c r="D137" s="325"/>
      <c r="E137" s="325"/>
      <c r="F137" s="325"/>
      <c r="G137" s="325"/>
      <c r="H137" s="325"/>
      <c r="I137" s="325"/>
    </row>
    <row r="138" spans="1:9" s="17" customFormat="1" ht="20.100000000000001" customHeight="1" x14ac:dyDescent="0.2">
      <c r="A138" s="325" t="str">
        <f>$A$2</f>
        <v>CASE NO. 2014-00372 - GAS OPERATIONS - RESPONSE TO PSC 2-89 (SLIPPAGE FACTOR 97.728%)</v>
      </c>
      <c r="B138" s="325"/>
      <c r="C138" s="325"/>
      <c r="D138" s="325"/>
      <c r="E138" s="325"/>
      <c r="F138" s="325"/>
      <c r="G138" s="325"/>
      <c r="H138" s="325"/>
      <c r="I138" s="325"/>
    </row>
    <row r="139" spans="1:9" s="17" customFormat="1" ht="20.100000000000001" customHeight="1" x14ac:dyDescent="0.2">
      <c r="A139" s="325" t="s">
        <v>149</v>
      </c>
      <c r="B139" s="325"/>
      <c r="C139" s="325"/>
      <c r="D139" s="325"/>
      <c r="E139" s="325"/>
      <c r="F139" s="325"/>
      <c r="G139" s="325"/>
      <c r="H139" s="325"/>
      <c r="I139" s="325"/>
    </row>
    <row r="140" spans="1:9" s="17" customFormat="1" ht="20.100000000000001" customHeight="1" x14ac:dyDescent="0.2">
      <c r="A140" s="325" t="str">
        <f>$A$4</f>
        <v>FOR THE 12 MONTHS ENDED FEBRUARY 28, 2015</v>
      </c>
      <c r="B140" s="325"/>
      <c r="C140" s="325"/>
      <c r="D140" s="325"/>
      <c r="E140" s="325"/>
      <c r="F140" s="325"/>
      <c r="G140" s="325"/>
      <c r="H140" s="325"/>
      <c r="I140" s="325"/>
    </row>
    <row r="141" spans="1:9" s="17" customFormat="1" ht="20.100000000000001" customHeight="1" x14ac:dyDescent="0.2">
      <c r="A141" s="301"/>
      <c r="B141" s="301"/>
      <c r="C141" s="301"/>
      <c r="D141" s="301"/>
      <c r="E141" s="301"/>
      <c r="F141" s="301"/>
      <c r="G141" s="301"/>
      <c r="H141" s="301"/>
      <c r="I141" s="301"/>
    </row>
    <row r="142" spans="1:9" s="17" customFormat="1" ht="20.100000000000001" customHeight="1" x14ac:dyDescent="0.2">
      <c r="A142" s="17" t="str">
        <f>$A$6</f>
        <v>DATA:__X__BASE  PERIOD__X__FORECASTED  PERIOD</v>
      </c>
      <c r="B142" s="19"/>
      <c r="I142" s="20" t="s">
        <v>321</v>
      </c>
    </row>
    <row r="143" spans="1:9" s="17" customFormat="1" ht="20.100000000000001" customHeight="1" x14ac:dyDescent="0.2">
      <c r="A143" s="17" t="str">
        <f>$A$7</f>
        <v>TYPE OF FILING: __X__ ORIGINAL  _____ UPDATED  _____ REVISED</v>
      </c>
      <c r="I143" s="20" t="s">
        <v>1242</v>
      </c>
    </row>
    <row r="144" spans="1:9" s="17" customFormat="1" ht="20.100000000000001" customHeight="1" x14ac:dyDescent="0.2">
      <c r="A144" s="19" t="s">
        <v>139</v>
      </c>
      <c r="B144" s="19"/>
      <c r="E144" s="19"/>
      <c r="G144" s="19"/>
      <c r="H144" s="19"/>
      <c r="I144" s="21" t="str">
        <f>$I$8</f>
        <v>WITNESS:   K. W. BLAKE</v>
      </c>
    </row>
    <row r="145" spans="1:9" s="17" customFormat="1" ht="20.100000000000001" customHeight="1" x14ac:dyDescent="0.2"/>
    <row r="146" spans="1:9" ht="75" customHeight="1" x14ac:dyDescent="0.2">
      <c r="A146" s="32" t="s">
        <v>140</v>
      </c>
      <c r="B146" s="32" t="s">
        <v>141</v>
      </c>
      <c r="C146" s="32" t="s">
        <v>145</v>
      </c>
      <c r="D146" s="32" t="s">
        <v>188</v>
      </c>
      <c r="E146" s="32" t="s">
        <v>189</v>
      </c>
      <c r="F146" s="32" t="s">
        <v>195</v>
      </c>
      <c r="G146" s="32" t="s">
        <v>1247</v>
      </c>
      <c r="H146" s="32" t="s">
        <v>197</v>
      </c>
      <c r="I146" s="32" t="s">
        <v>1248</v>
      </c>
    </row>
    <row r="147" spans="1:9" ht="18.95" customHeight="1" x14ac:dyDescent="0.2">
      <c r="A147" s="28"/>
      <c r="B147" s="28"/>
      <c r="C147" s="24"/>
      <c r="D147" s="34" t="s">
        <v>113</v>
      </c>
      <c r="E147" s="34" t="s">
        <v>114</v>
      </c>
      <c r="F147" s="34" t="s">
        <v>150</v>
      </c>
      <c r="G147" s="34" t="s">
        <v>151</v>
      </c>
      <c r="H147" s="34" t="s">
        <v>287</v>
      </c>
      <c r="I147" s="34" t="s">
        <v>115</v>
      </c>
    </row>
    <row r="148" spans="1:9" ht="18.95" customHeight="1" x14ac:dyDescent="0.2">
      <c r="A148" s="23"/>
      <c r="B148" s="23"/>
      <c r="C148" s="30"/>
      <c r="D148" s="31" t="s">
        <v>143</v>
      </c>
      <c r="E148" s="31" t="s">
        <v>143</v>
      </c>
      <c r="F148" s="31" t="s">
        <v>143</v>
      </c>
      <c r="G148" s="31" t="s">
        <v>143</v>
      </c>
      <c r="H148" s="31" t="s">
        <v>143</v>
      </c>
      <c r="I148" s="31"/>
    </row>
    <row r="149" spans="1:9" ht="18.95" customHeight="1" x14ac:dyDescent="0.2">
      <c r="A149" s="27">
        <f>A135+1</f>
        <v>76</v>
      </c>
      <c r="B149" s="182"/>
      <c r="C149" s="38" t="s">
        <v>163</v>
      </c>
      <c r="I149" s="284"/>
    </row>
    <row r="150" spans="1:9" ht="50.1" customHeight="1" x14ac:dyDescent="0.2">
      <c r="A150" s="27">
        <f>A149+1</f>
        <v>77</v>
      </c>
      <c r="B150" s="182">
        <v>901</v>
      </c>
      <c r="C150" s="4" t="s">
        <v>23</v>
      </c>
      <c r="D150" s="25">
        <f>'SCH C-2.1 B'!$H138</f>
        <v>897761.73149999999</v>
      </c>
      <c r="E150" s="25">
        <f t="shared" ref="E150:E154" si="29">F150-D150</f>
        <v>-59735.281500000041</v>
      </c>
      <c r="F150" s="25">
        <f>'SCH C-2.1 F'!$H138</f>
        <v>838026.45</v>
      </c>
      <c r="G150" s="25">
        <f>'SCH D-2.1'!$M139</f>
        <v>0</v>
      </c>
      <c r="H150" s="25">
        <f t="shared" ref="H150:H154" si="30">SUM(F150:G150)</f>
        <v>838026.45</v>
      </c>
      <c r="I150" s="283" t="s">
        <v>1280</v>
      </c>
    </row>
    <row r="151" spans="1:9" ht="24.95" customHeight="1" x14ac:dyDescent="0.2">
      <c r="A151" s="27">
        <f>A150+1</f>
        <v>78</v>
      </c>
      <c r="B151" s="182">
        <v>902</v>
      </c>
      <c r="C151" s="4" t="s">
        <v>19</v>
      </c>
      <c r="D151" s="25">
        <f>'SCH C-2.1 B'!$H139</f>
        <v>1944742.023</v>
      </c>
      <c r="E151" s="25">
        <f t="shared" si="29"/>
        <v>37910.277000000002</v>
      </c>
      <c r="F151" s="25">
        <f>'SCH C-2.1 F'!$H139</f>
        <v>1982652.3</v>
      </c>
      <c r="G151" s="25">
        <f>'SCH D-2.1'!$M140</f>
        <v>0</v>
      </c>
      <c r="H151" s="25">
        <f t="shared" si="30"/>
        <v>1982652.3</v>
      </c>
      <c r="I151" s="283" t="s">
        <v>1259</v>
      </c>
    </row>
    <row r="152" spans="1:9" ht="35.1" customHeight="1" x14ac:dyDescent="0.2">
      <c r="A152" s="27">
        <f>A151+1</f>
        <v>79</v>
      </c>
      <c r="B152" s="182">
        <v>903</v>
      </c>
      <c r="C152" s="4" t="s">
        <v>20</v>
      </c>
      <c r="D152" s="25">
        <f>'SCH C-2.1 B'!$H140</f>
        <v>4564604.0924999975</v>
      </c>
      <c r="E152" s="25">
        <f t="shared" si="29"/>
        <v>483510.75749999937</v>
      </c>
      <c r="F152" s="25">
        <f>'SCH C-2.1 F'!$H140</f>
        <v>5048114.8499999968</v>
      </c>
      <c r="G152" s="25">
        <f>'SCH D-2.1'!$M141</f>
        <v>0</v>
      </c>
      <c r="H152" s="25">
        <f t="shared" si="30"/>
        <v>5048114.8499999968</v>
      </c>
      <c r="I152" s="283" t="s">
        <v>1302</v>
      </c>
    </row>
    <row r="153" spans="1:9" ht="35.1" customHeight="1" x14ac:dyDescent="0.2">
      <c r="A153" s="27">
        <f t="shared" ref="A153:A155" si="31">A152+1</f>
        <v>80</v>
      </c>
      <c r="B153" s="182">
        <v>904</v>
      </c>
      <c r="C153" s="4" t="s">
        <v>21</v>
      </c>
      <c r="D153" s="25">
        <f>'SCH C-2.1 B'!$H141</f>
        <v>1598775.6199999985</v>
      </c>
      <c r="E153" s="25">
        <f t="shared" si="29"/>
        <v>-1289775.6199999985</v>
      </c>
      <c r="F153" s="25">
        <f>'SCH C-2.1 F'!$H141</f>
        <v>309000</v>
      </c>
      <c r="G153" s="25">
        <f>'SCH D-2.1'!$M142</f>
        <v>0</v>
      </c>
      <c r="H153" s="25">
        <f t="shared" si="30"/>
        <v>309000</v>
      </c>
      <c r="I153" s="283" t="s">
        <v>1281</v>
      </c>
    </row>
    <row r="154" spans="1:9" ht="50.1" customHeight="1" x14ac:dyDescent="0.2">
      <c r="A154" s="27">
        <f>A153+1</f>
        <v>81</v>
      </c>
      <c r="B154" s="182">
        <v>905</v>
      </c>
      <c r="C154" s="4" t="s">
        <v>22</v>
      </c>
      <c r="D154" s="25">
        <f>'SCH C-2.1 B'!$H142</f>
        <v>2989.3021332857179</v>
      </c>
      <c r="E154" s="25">
        <f t="shared" si="29"/>
        <v>30587.897866714273</v>
      </c>
      <c r="F154" s="25">
        <f>'SCH C-2.1 F'!$H142</f>
        <v>33577.19999999999</v>
      </c>
      <c r="G154" s="25">
        <f>'SCH D-2.1'!$M143</f>
        <v>0</v>
      </c>
      <c r="H154" s="25">
        <f t="shared" si="30"/>
        <v>33577.19999999999</v>
      </c>
      <c r="I154" s="283" t="s">
        <v>1282</v>
      </c>
    </row>
    <row r="155" spans="1:9" ht="18.95" customHeight="1" x14ac:dyDescent="0.2">
      <c r="A155" s="27">
        <f t="shared" si="31"/>
        <v>82</v>
      </c>
      <c r="B155" s="182"/>
      <c r="C155" s="11" t="s">
        <v>164</v>
      </c>
      <c r="D155" s="37">
        <f>SUM(D150:D154)</f>
        <v>9008872.7691332828</v>
      </c>
      <c r="E155" s="37">
        <f>SUM(E150:E154)</f>
        <v>-797501.96913328487</v>
      </c>
      <c r="F155" s="37">
        <f>SUM(F150:F154)</f>
        <v>8211370.799999997</v>
      </c>
      <c r="G155" s="37">
        <f>SUM(G150:G154)</f>
        <v>0</v>
      </c>
      <c r="H155" s="37">
        <f>SUM(H150:H154)</f>
        <v>8211370.799999997</v>
      </c>
      <c r="I155" s="284"/>
    </row>
    <row r="156" spans="1:9" ht="18.95" customHeight="1" x14ac:dyDescent="0.2">
      <c r="B156" s="182"/>
      <c r="C156" s="4"/>
      <c r="I156" s="284"/>
    </row>
    <row r="157" spans="1:9" ht="18.95" customHeight="1" x14ac:dyDescent="0.2">
      <c r="A157" s="27">
        <f>A155+1</f>
        <v>83</v>
      </c>
      <c r="B157" s="182"/>
      <c r="C157" s="38" t="s">
        <v>165</v>
      </c>
      <c r="I157" s="284"/>
    </row>
    <row r="158" spans="1:9" ht="35.1" customHeight="1" x14ac:dyDescent="0.2">
      <c r="A158" s="27">
        <f>A157+1</f>
        <v>84</v>
      </c>
      <c r="B158" s="182">
        <v>907</v>
      </c>
      <c r="C158" s="4" t="s">
        <v>24</v>
      </c>
      <c r="D158" s="25">
        <f>'SCH C-2.1 B'!$H146</f>
        <v>86060.251199999897</v>
      </c>
      <c r="E158" s="25">
        <f t="shared" ref="E158:E161" si="32">F158-D158</f>
        <v>-18345.931199999904</v>
      </c>
      <c r="F158" s="25">
        <f>'SCH C-2.1 F'!$H146</f>
        <v>67714.319999999992</v>
      </c>
      <c r="G158" s="25">
        <f>'SCH D-2.1'!$M147</f>
        <v>0</v>
      </c>
      <c r="H158" s="25">
        <f t="shared" ref="H158:H161" si="33">SUM(F158:G158)</f>
        <v>67714.319999999992</v>
      </c>
      <c r="I158" s="283" t="s">
        <v>1283</v>
      </c>
    </row>
    <row r="159" spans="1:9" ht="50.1" customHeight="1" x14ac:dyDescent="0.2">
      <c r="A159" s="27">
        <f>A158+1</f>
        <v>85</v>
      </c>
      <c r="B159" s="182">
        <v>908</v>
      </c>
      <c r="C159" s="4" t="s">
        <v>25</v>
      </c>
      <c r="D159" s="25">
        <f>'SCH C-2.1 B'!$H147</f>
        <v>313558.29897839157</v>
      </c>
      <c r="E159" s="25">
        <f t="shared" si="32"/>
        <v>-168442.34645220172</v>
      </c>
      <c r="F159" s="25">
        <f>'SCH C-2.1 F'!$H147</f>
        <v>145115.95252618985</v>
      </c>
      <c r="G159" s="25">
        <f>'SCH D-2.1'!$M148</f>
        <v>0</v>
      </c>
      <c r="H159" s="25">
        <f t="shared" si="33"/>
        <v>145115.95252618985</v>
      </c>
      <c r="I159" s="283" t="s">
        <v>1284</v>
      </c>
    </row>
    <row r="160" spans="1:9" ht="24.95" customHeight="1" x14ac:dyDescent="0.2">
      <c r="A160" s="27">
        <f t="shared" ref="A160:A162" si="34">A159+1</f>
        <v>86</v>
      </c>
      <c r="B160" s="182">
        <v>909</v>
      </c>
      <c r="C160" s="4" t="s">
        <v>26</v>
      </c>
      <c r="D160" s="25">
        <f>'SCH C-2.1 B'!$H148</f>
        <v>50589.999999999913</v>
      </c>
      <c r="E160" s="25">
        <f t="shared" si="32"/>
        <v>11744.240000000034</v>
      </c>
      <c r="F160" s="25">
        <f>'SCH C-2.1 F'!$H148</f>
        <v>62334.239999999947</v>
      </c>
      <c r="G160" s="25">
        <f>'SCH D-2.1'!$M149</f>
        <v>0</v>
      </c>
      <c r="H160" s="25">
        <f t="shared" si="33"/>
        <v>62334.239999999947</v>
      </c>
      <c r="I160" s="283" t="s">
        <v>1259</v>
      </c>
    </row>
    <row r="161" spans="1:9" ht="35.1" customHeight="1" x14ac:dyDescent="0.2">
      <c r="A161" s="27">
        <f t="shared" si="34"/>
        <v>87</v>
      </c>
      <c r="B161" s="182">
        <v>910</v>
      </c>
      <c r="C161" s="4" t="s">
        <v>27</v>
      </c>
      <c r="D161" s="25">
        <f>'SCH C-2.1 B'!$H149</f>
        <v>163956.00479999979</v>
      </c>
      <c r="E161" s="25">
        <f t="shared" si="32"/>
        <v>-88540.324799999813</v>
      </c>
      <c r="F161" s="25">
        <f>'SCH C-2.1 F'!$H149</f>
        <v>75415.679999999978</v>
      </c>
      <c r="G161" s="25">
        <f>'SCH D-2.1'!$M150</f>
        <v>0</v>
      </c>
      <c r="H161" s="25">
        <f t="shared" si="33"/>
        <v>75415.679999999978</v>
      </c>
      <c r="I161" s="283" t="s">
        <v>1285</v>
      </c>
    </row>
    <row r="162" spans="1:9" ht="18.95" customHeight="1" x14ac:dyDescent="0.2">
      <c r="A162" s="27">
        <f t="shared" si="34"/>
        <v>88</v>
      </c>
      <c r="B162" s="182"/>
      <c r="C162" s="11" t="s">
        <v>166</v>
      </c>
      <c r="D162" s="37">
        <f>SUM(D158:D161)</f>
        <v>614164.55497839116</v>
      </c>
      <c r="E162" s="37">
        <f>SUM(E158:E161)</f>
        <v>-263584.36245220143</v>
      </c>
      <c r="F162" s="37">
        <f>SUM(F158:F161)</f>
        <v>350580.19252618978</v>
      </c>
      <c r="G162" s="37">
        <f>SUM(G158:G161)</f>
        <v>0</v>
      </c>
      <c r="H162" s="37">
        <f>SUM(H158:H161)</f>
        <v>350580.19252618978</v>
      </c>
      <c r="I162" s="284"/>
    </row>
    <row r="163" spans="1:9" ht="18.95" customHeight="1" x14ac:dyDescent="0.2">
      <c r="A163" s="27"/>
      <c r="B163" s="182"/>
      <c r="C163" s="4"/>
      <c r="I163" s="284"/>
    </row>
    <row r="164" spans="1:9" ht="18.95" customHeight="1" x14ac:dyDescent="0.2">
      <c r="A164" s="27">
        <f>A162+1</f>
        <v>89</v>
      </c>
      <c r="B164" s="182"/>
      <c r="C164" s="38" t="s">
        <v>167</v>
      </c>
      <c r="I164" s="284"/>
    </row>
    <row r="165" spans="1:9" ht="18.95" customHeight="1" x14ac:dyDescent="0.2">
      <c r="A165" s="27">
        <f>A164+1</f>
        <v>90</v>
      </c>
      <c r="B165" s="182">
        <v>911</v>
      </c>
      <c r="C165" s="4" t="s">
        <v>28</v>
      </c>
      <c r="D165" s="25">
        <f>'SCH C-2.1 B'!$H153</f>
        <v>0</v>
      </c>
      <c r="E165" s="25">
        <f t="shared" ref="E165:E168" si="35">F165-D165</f>
        <v>0</v>
      </c>
      <c r="F165" s="25">
        <f>'SCH C-2.1 F'!$H153</f>
        <v>0</v>
      </c>
      <c r="G165" s="25">
        <f>'SCH D-2.1'!$M154</f>
        <v>0</v>
      </c>
      <c r="H165" s="25">
        <f t="shared" ref="H165:H168" si="36">SUM(F165:G165)</f>
        <v>0</v>
      </c>
      <c r="I165" s="284"/>
    </row>
    <row r="166" spans="1:9" ht="18.95" customHeight="1" x14ac:dyDescent="0.2">
      <c r="A166" s="27">
        <f t="shared" ref="A166:A169" si="37">A165+1</f>
        <v>91</v>
      </c>
      <c r="B166" s="182">
        <v>912</v>
      </c>
      <c r="C166" s="4" t="s">
        <v>29</v>
      </c>
      <c r="D166" s="25">
        <f>'SCH C-2.1 B'!$H154</f>
        <v>0</v>
      </c>
      <c r="E166" s="25">
        <f t="shared" si="35"/>
        <v>0</v>
      </c>
      <c r="F166" s="25">
        <f>'SCH C-2.1 F'!$H154</f>
        <v>0</v>
      </c>
      <c r="G166" s="25">
        <f>'SCH D-2.1'!$M155</f>
        <v>0</v>
      </c>
      <c r="H166" s="25">
        <f t="shared" si="36"/>
        <v>0</v>
      </c>
      <c r="I166" s="284"/>
    </row>
    <row r="167" spans="1:9" ht="35.1" customHeight="1" x14ac:dyDescent="0.2">
      <c r="A167" s="27">
        <f t="shared" si="37"/>
        <v>92</v>
      </c>
      <c r="B167" s="182">
        <v>913</v>
      </c>
      <c r="C167" s="4" t="s">
        <v>30</v>
      </c>
      <c r="D167" s="25">
        <f>'SCH C-2.1 B'!$H155</f>
        <v>946.03999999991902</v>
      </c>
      <c r="E167" s="25">
        <f t="shared" si="35"/>
        <v>59053.960000000079</v>
      </c>
      <c r="F167" s="25">
        <f>'SCH C-2.1 F'!$H155</f>
        <v>60000</v>
      </c>
      <c r="G167" s="25">
        <f>'SCH D-2.1'!$M156</f>
        <v>-60000</v>
      </c>
      <c r="H167" s="25">
        <f t="shared" si="36"/>
        <v>0</v>
      </c>
      <c r="I167" s="283" t="s">
        <v>1286</v>
      </c>
    </row>
    <row r="168" spans="1:9" ht="18.95" customHeight="1" x14ac:dyDescent="0.2">
      <c r="A168" s="27">
        <f t="shared" si="37"/>
        <v>93</v>
      </c>
      <c r="B168" s="182">
        <v>916</v>
      </c>
      <c r="C168" s="4" t="s">
        <v>31</v>
      </c>
      <c r="D168" s="25">
        <f>'SCH C-2.1 B'!$H156</f>
        <v>0</v>
      </c>
      <c r="E168" s="25">
        <f t="shared" si="35"/>
        <v>0</v>
      </c>
      <c r="F168" s="25">
        <f>'SCH C-2.1 F'!$H156</f>
        <v>0</v>
      </c>
      <c r="G168" s="25">
        <f>'SCH D-2.1'!$M157</f>
        <v>0</v>
      </c>
      <c r="H168" s="25">
        <f t="shared" si="36"/>
        <v>0</v>
      </c>
      <c r="I168" s="284"/>
    </row>
    <row r="169" spans="1:9" ht="18.95" customHeight="1" x14ac:dyDescent="0.2">
      <c r="A169" s="27">
        <f t="shared" si="37"/>
        <v>94</v>
      </c>
      <c r="B169" s="182"/>
      <c r="C169" s="2" t="s">
        <v>168</v>
      </c>
      <c r="D169" s="37">
        <f>SUM(D165:D168)</f>
        <v>946.03999999991902</v>
      </c>
      <c r="E169" s="37">
        <f>SUM(E165:E168)</f>
        <v>59053.960000000079</v>
      </c>
      <c r="F169" s="37">
        <f>SUM(F165:F168)</f>
        <v>60000</v>
      </c>
      <c r="G169" s="37">
        <f>SUM(G165:G168)</f>
        <v>-60000</v>
      </c>
      <c r="H169" s="37">
        <f>SUM(H165:H168)</f>
        <v>0</v>
      </c>
      <c r="I169" s="284"/>
    </row>
    <row r="170" spans="1:9" ht="18.95" customHeight="1" x14ac:dyDescent="0.2">
      <c r="B170" s="182"/>
      <c r="C170" s="4"/>
      <c r="I170" s="284"/>
    </row>
    <row r="171" spans="1:9" ht="18.95" customHeight="1" x14ac:dyDescent="0.2">
      <c r="A171" s="27">
        <f>A169+1</f>
        <v>95</v>
      </c>
      <c r="B171" s="182"/>
      <c r="C171" s="38" t="s">
        <v>169</v>
      </c>
      <c r="I171" s="284"/>
    </row>
    <row r="172" spans="1:9" s="17" customFormat="1" ht="20.100000000000001" customHeight="1" x14ac:dyDescent="0.2">
      <c r="A172" s="325" t="str">
        <f>$A$1</f>
        <v>LOUISVILLE GAS AND ELECTRIC COMPANY</v>
      </c>
      <c r="B172" s="325"/>
      <c r="C172" s="325"/>
      <c r="D172" s="325"/>
      <c r="E172" s="325"/>
      <c r="F172" s="325"/>
      <c r="G172" s="325"/>
      <c r="H172" s="325"/>
      <c r="I172" s="325"/>
    </row>
    <row r="173" spans="1:9" s="17" customFormat="1" ht="20.100000000000001" customHeight="1" x14ac:dyDescent="0.2">
      <c r="A173" s="325" t="str">
        <f>$A$2</f>
        <v>CASE NO. 2014-00372 - GAS OPERATIONS - RESPONSE TO PSC 2-89 (SLIPPAGE FACTOR 97.728%)</v>
      </c>
      <c r="B173" s="325"/>
      <c r="C173" s="325"/>
      <c r="D173" s="325"/>
      <c r="E173" s="325"/>
      <c r="F173" s="325"/>
      <c r="G173" s="325"/>
      <c r="H173" s="325"/>
      <c r="I173" s="325"/>
    </row>
    <row r="174" spans="1:9" s="17" customFormat="1" ht="20.100000000000001" customHeight="1" x14ac:dyDescent="0.2">
      <c r="A174" s="325" t="s">
        <v>149</v>
      </c>
      <c r="B174" s="325"/>
      <c r="C174" s="325"/>
      <c r="D174" s="325"/>
      <c r="E174" s="325"/>
      <c r="F174" s="325"/>
      <c r="G174" s="325"/>
      <c r="H174" s="325"/>
      <c r="I174" s="325"/>
    </row>
    <row r="175" spans="1:9" s="17" customFormat="1" ht="20.100000000000001" customHeight="1" x14ac:dyDescent="0.2">
      <c r="A175" s="325" t="str">
        <f>$A$4</f>
        <v>FOR THE 12 MONTHS ENDED FEBRUARY 28, 2015</v>
      </c>
      <c r="B175" s="325"/>
      <c r="C175" s="325"/>
      <c r="D175" s="325"/>
      <c r="E175" s="325"/>
      <c r="F175" s="325"/>
      <c r="G175" s="325"/>
      <c r="H175" s="325"/>
      <c r="I175" s="325"/>
    </row>
    <row r="176" spans="1:9" s="17" customFormat="1" ht="20.100000000000001" customHeight="1" x14ac:dyDescent="0.2">
      <c r="A176" s="181"/>
      <c r="B176" s="181"/>
      <c r="C176" s="181"/>
      <c r="D176" s="181"/>
      <c r="E176" s="181"/>
      <c r="F176" s="181"/>
      <c r="G176" s="181"/>
      <c r="H176" s="181"/>
      <c r="I176" s="181"/>
    </row>
    <row r="177" spans="1:9" s="17" customFormat="1" ht="20.100000000000001" customHeight="1" x14ac:dyDescent="0.2">
      <c r="A177" s="17" t="str">
        <f>$A$6</f>
        <v>DATA:__X__BASE  PERIOD__X__FORECASTED  PERIOD</v>
      </c>
      <c r="B177" s="19"/>
      <c r="I177" s="20" t="s">
        <v>321</v>
      </c>
    </row>
    <row r="178" spans="1:9" s="17" customFormat="1" ht="20.100000000000001" customHeight="1" x14ac:dyDescent="0.2">
      <c r="A178" s="17" t="str">
        <f>$A$7</f>
        <v>TYPE OF FILING: __X__ ORIGINAL  _____ UPDATED  _____ REVISED</v>
      </c>
      <c r="I178" s="20" t="s">
        <v>1243</v>
      </c>
    </row>
    <row r="179" spans="1:9" s="17" customFormat="1" ht="20.100000000000001" customHeight="1" x14ac:dyDescent="0.2">
      <c r="A179" s="19" t="s">
        <v>139</v>
      </c>
      <c r="B179" s="19"/>
      <c r="E179" s="19"/>
      <c r="G179" s="19"/>
      <c r="H179" s="19"/>
      <c r="I179" s="21" t="str">
        <f>$I$8</f>
        <v>WITNESS:   K. W. BLAKE</v>
      </c>
    </row>
    <row r="180" spans="1:9" s="17" customFormat="1" ht="20.100000000000001" customHeight="1" x14ac:dyDescent="0.2"/>
    <row r="181" spans="1:9" ht="75" customHeight="1" x14ac:dyDescent="0.2">
      <c r="A181" s="32" t="s">
        <v>140</v>
      </c>
      <c r="B181" s="32" t="s">
        <v>141</v>
      </c>
      <c r="C181" s="32" t="s">
        <v>145</v>
      </c>
      <c r="D181" s="32" t="s">
        <v>188</v>
      </c>
      <c r="E181" s="32" t="s">
        <v>189</v>
      </c>
      <c r="F181" s="32" t="s">
        <v>195</v>
      </c>
      <c r="G181" s="32" t="s">
        <v>1247</v>
      </c>
      <c r="H181" s="32" t="s">
        <v>197</v>
      </c>
      <c r="I181" s="32" t="s">
        <v>1248</v>
      </c>
    </row>
    <row r="182" spans="1:9" ht="18.95" customHeight="1" x14ac:dyDescent="0.2">
      <c r="A182" s="28"/>
      <c r="B182" s="28"/>
      <c r="C182" s="24"/>
      <c r="D182" s="34" t="s">
        <v>113</v>
      </c>
      <c r="E182" s="34" t="s">
        <v>114</v>
      </c>
      <c r="F182" s="34" t="s">
        <v>150</v>
      </c>
      <c r="G182" s="34" t="s">
        <v>151</v>
      </c>
      <c r="H182" s="34" t="s">
        <v>287</v>
      </c>
      <c r="I182" s="34" t="s">
        <v>115</v>
      </c>
    </row>
    <row r="183" spans="1:9" ht="18.95" customHeight="1" x14ac:dyDescent="0.2">
      <c r="A183" s="23"/>
      <c r="B183" s="23"/>
      <c r="C183" s="30"/>
      <c r="D183" s="31" t="s">
        <v>143</v>
      </c>
      <c r="E183" s="31" t="s">
        <v>143</v>
      </c>
      <c r="F183" s="31" t="s">
        <v>143</v>
      </c>
      <c r="G183" s="31" t="s">
        <v>143</v>
      </c>
      <c r="H183" s="31" t="s">
        <v>143</v>
      </c>
      <c r="I183" s="31"/>
    </row>
    <row r="184" spans="1:9" ht="35.1" customHeight="1" x14ac:dyDescent="0.2">
      <c r="A184" s="27">
        <f>A171+1</f>
        <v>96</v>
      </c>
      <c r="B184" s="182">
        <v>920</v>
      </c>
      <c r="C184" s="4" t="s">
        <v>32</v>
      </c>
      <c r="D184" s="25">
        <f>'SCH C-2.1 B'!$H160</f>
        <v>6579233.3882911969</v>
      </c>
      <c r="E184" s="25">
        <f t="shared" ref="E184:E186" si="38">F184-D184</f>
        <v>454655.70277892798</v>
      </c>
      <c r="F184" s="25">
        <f>'SCH C-2.1 F'!$H160</f>
        <v>7033889.0910701249</v>
      </c>
      <c r="G184" s="25">
        <f>'SCH D-2.1'!$M161</f>
        <v>0</v>
      </c>
      <c r="H184" s="25">
        <f t="shared" ref="H184:H186" si="39">SUM(F184:G184)</f>
        <v>7033889.0910701249</v>
      </c>
      <c r="I184" s="283" t="s">
        <v>1287</v>
      </c>
    </row>
    <row r="185" spans="1:9" ht="50.1" customHeight="1" x14ac:dyDescent="0.2">
      <c r="A185" s="27">
        <f t="shared" ref="A185" si="40">A184+1</f>
        <v>97</v>
      </c>
      <c r="B185" s="182">
        <v>921</v>
      </c>
      <c r="C185" s="4" t="s">
        <v>33</v>
      </c>
      <c r="D185" s="25">
        <f>'SCH C-2.1 B'!$H161</f>
        <v>1747529.2977245566</v>
      </c>
      <c r="E185" s="25">
        <f t="shared" si="38"/>
        <v>-82802.998485951684</v>
      </c>
      <c r="F185" s="25">
        <f>'SCH C-2.1 F'!$H161</f>
        <v>1664726.299238605</v>
      </c>
      <c r="G185" s="25">
        <f>'SCH D-2.1'!$M162</f>
        <v>0</v>
      </c>
      <c r="H185" s="25">
        <f t="shared" si="39"/>
        <v>1664726.299238605</v>
      </c>
      <c r="I185" s="283" t="s">
        <v>1288</v>
      </c>
    </row>
    <row r="186" spans="1:9" ht="50.1" customHeight="1" x14ac:dyDescent="0.2">
      <c r="A186" s="27">
        <f>A185+1</f>
        <v>98</v>
      </c>
      <c r="B186" s="182">
        <v>922</v>
      </c>
      <c r="C186" s="4" t="s">
        <v>34</v>
      </c>
      <c r="D186" s="25">
        <f>'SCH C-2.1 B'!$H162</f>
        <v>-720021.81000000087</v>
      </c>
      <c r="E186" s="25">
        <f t="shared" si="38"/>
        <v>-102867.78257093916</v>
      </c>
      <c r="F186" s="25">
        <f>'SCH C-2.1 F'!$H162</f>
        <v>-822889.59257094003</v>
      </c>
      <c r="G186" s="25">
        <f>'SCH D-2.1'!$M163</f>
        <v>0</v>
      </c>
      <c r="H186" s="25">
        <f t="shared" si="39"/>
        <v>-822889.59257094003</v>
      </c>
      <c r="I186" s="284" t="s">
        <v>1289</v>
      </c>
    </row>
    <row r="187" spans="1:9" ht="50.1" customHeight="1" x14ac:dyDescent="0.2">
      <c r="A187" s="27">
        <f>A186+1</f>
        <v>99</v>
      </c>
      <c r="B187" s="182">
        <v>923</v>
      </c>
      <c r="C187" s="4" t="s">
        <v>35</v>
      </c>
      <c r="D187" s="25">
        <f>'SCH C-2.1 B'!$H175</f>
        <v>4260673.5738532515</v>
      </c>
      <c r="E187" s="25">
        <f t="shared" ref="E187:E197" si="41">F187-D187</f>
        <v>62012.836146747693</v>
      </c>
      <c r="F187" s="25">
        <f>'SCH C-2.1 F'!$H175</f>
        <v>4322686.4099999992</v>
      </c>
      <c r="G187" s="25">
        <f>'SCH D-2.1'!$M176</f>
        <v>0</v>
      </c>
      <c r="H187" s="25">
        <f t="shared" ref="H187:H197" si="42">SUM(F187:G187)</f>
        <v>4322686.4099999992</v>
      </c>
      <c r="I187" s="284" t="s">
        <v>1290</v>
      </c>
    </row>
    <row r="188" spans="1:9" ht="50.1" customHeight="1" x14ac:dyDescent="0.2">
      <c r="A188" s="27">
        <f t="shared" ref="A188:A219" si="43">A187+1</f>
        <v>100</v>
      </c>
      <c r="B188" s="182">
        <v>924</v>
      </c>
      <c r="C188" s="4" t="s">
        <v>0</v>
      </c>
      <c r="D188" s="25">
        <f>'SCH C-2.1 B'!$H176</f>
        <v>134565.76999999964</v>
      </c>
      <c r="E188" s="25">
        <f t="shared" si="41"/>
        <v>998303.80000000016</v>
      </c>
      <c r="F188" s="25">
        <f>'SCH C-2.1 F'!$H176</f>
        <v>1132869.5699999998</v>
      </c>
      <c r="G188" s="25">
        <f>'SCH D-2.1'!$M177</f>
        <v>-1078923.5699999998</v>
      </c>
      <c r="H188" s="25">
        <f t="shared" si="42"/>
        <v>53946</v>
      </c>
      <c r="I188" s="284" t="s">
        <v>1301</v>
      </c>
    </row>
    <row r="189" spans="1:9" ht="35.1" customHeight="1" x14ac:dyDescent="0.2">
      <c r="A189" s="27">
        <f t="shared" si="43"/>
        <v>101</v>
      </c>
      <c r="B189" s="182">
        <v>925</v>
      </c>
      <c r="C189" s="4" t="s">
        <v>36</v>
      </c>
      <c r="D189" s="25">
        <f>'SCH C-2.1 B'!$H177</f>
        <v>408442.16314979654</v>
      </c>
      <c r="E189" s="25">
        <f t="shared" si="41"/>
        <v>451405.60800563206</v>
      </c>
      <c r="F189" s="25">
        <f>'SCH C-2.1 F'!$H177</f>
        <v>859847.77115542861</v>
      </c>
      <c r="G189" s="25">
        <f>'SCH D-2.1'!$M178</f>
        <v>0</v>
      </c>
      <c r="H189" s="25">
        <f t="shared" si="42"/>
        <v>859847.77115542861</v>
      </c>
      <c r="I189" s="283" t="s">
        <v>1291</v>
      </c>
    </row>
    <row r="190" spans="1:9" ht="50.25" customHeight="1" x14ac:dyDescent="0.2">
      <c r="A190" s="27">
        <f t="shared" si="43"/>
        <v>102</v>
      </c>
      <c r="B190" s="182">
        <v>926</v>
      </c>
      <c r="C190" s="4" t="s">
        <v>37</v>
      </c>
      <c r="D190" s="25">
        <f>'SCH C-2.1 B'!$H178</f>
        <v>7727999.3092390681</v>
      </c>
      <c r="E190" s="25">
        <f t="shared" si="41"/>
        <v>3097869.8821609123</v>
      </c>
      <c r="F190" s="25">
        <f>'SCH C-2.1 F'!$H178</f>
        <v>10825869.19139998</v>
      </c>
      <c r="G190" s="25">
        <f>'SCH D-2.1'!$M179</f>
        <v>0</v>
      </c>
      <c r="H190" s="25">
        <f t="shared" si="42"/>
        <v>10825869.19139998</v>
      </c>
      <c r="I190" s="283" t="s">
        <v>1292</v>
      </c>
    </row>
    <row r="191" spans="1:9" ht="49.5" customHeight="1" x14ac:dyDescent="0.2">
      <c r="A191" s="27">
        <f t="shared" si="43"/>
        <v>103</v>
      </c>
      <c r="B191" s="182">
        <v>927</v>
      </c>
      <c r="C191" s="4" t="s">
        <v>38</v>
      </c>
      <c r="D191" s="25">
        <f>'SCH C-2.1 B'!$H179</f>
        <v>374002.01999999949</v>
      </c>
      <c r="E191" s="25">
        <f t="shared" si="41"/>
        <v>-374002.01999999949</v>
      </c>
      <c r="F191" s="25">
        <f>'SCH C-2.1 F'!$H179</f>
        <v>0</v>
      </c>
      <c r="G191" s="25">
        <f>'SCH D-2.1'!$M180</f>
        <v>0</v>
      </c>
      <c r="H191" s="25">
        <f t="shared" si="42"/>
        <v>0</v>
      </c>
      <c r="I191" s="283" t="s">
        <v>1293</v>
      </c>
    </row>
    <row r="192" spans="1:9" ht="35.1" customHeight="1" x14ac:dyDescent="0.2">
      <c r="A192" s="27">
        <f t="shared" si="43"/>
        <v>104</v>
      </c>
      <c r="B192" s="182">
        <v>928</v>
      </c>
      <c r="C192" s="4" t="s">
        <v>39</v>
      </c>
      <c r="D192" s="25">
        <f>'SCH C-2.1 B'!$H180</f>
        <v>104868.164611393</v>
      </c>
      <c r="E192" s="25">
        <f t="shared" si="41"/>
        <v>91727.835388606822</v>
      </c>
      <c r="F192" s="25">
        <f>'SCH C-2.1 F'!$H180</f>
        <v>196595.99999999983</v>
      </c>
      <c r="G192" s="25">
        <f>'SCH D-2.1'!$M181</f>
        <v>0</v>
      </c>
      <c r="H192" s="25">
        <f t="shared" si="42"/>
        <v>196595.99999999983</v>
      </c>
      <c r="I192" s="283" t="s">
        <v>1294</v>
      </c>
    </row>
    <row r="193" spans="1:9" ht="24.95" customHeight="1" x14ac:dyDescent="0.2">
      <c r="A193" s="27">
        <f>A192+1</f>
        <v>105</v>
      </c>
      <c r="B193" s="182">
        <v>929</v>
      </c>
      <c r="C193" s="4" t="s">
        <v>40</v>
      </c>
      <c r="D193" s="25">
        <f>'SCH C-2.1 B'!$H181</f>
        <v>-602222.41999999818</v>
      </c>
      <c r="E193" s="25">
        <f t="shared" si="41"/>
        <v>5222.4199999981793</v>
      </c>
      <c r="F193" s="25">
        <f>'SCH C-2.1 F'!$H181</f>
        <v>-597000</v>
      </c>
      <c r="G193" s="25">
        <f>'SCH D-2.1'!$M182</f>
        <v>0</v>
      </c>
      <c r="H193" s="25">
        <f t="shared" si="42"/>
        <v>-597000</v>
      </c>
      <c r="I193" s="283" t="s">
        <v>1259</v>
      </c>
    </row>
    <row r="194" spans="1:9" ht="35.1" customHeight="1" x14ac:dyDescent="0.2">
      <c r="A194" s="27">
        <f>A193+1</f>
        <v>106</v>
      </c>
      <c r="B194" s="182">
        <v>930.1</v>
      </c>
      <c r="C194" s="4" t="s">
        <v>41</v>
      </c>
      <c r="D194" s="25">
        <f>'SCH C-2.1 B'!$H182</f>
        <v>78267.49069540677</v>
      </c>
      <c r="E194" s="25">
        <f t="shared" si="41"/>
        <v>-14762.129396436765</v>
      </c>
      <c r="F194" s="25">
        <f>'SCH C-2.1 F'!$H182</f>
        <v>63505.361298970005</v>
      </c>
      <c r="G194" s="25">
        <f>'SCH D-2.1'!$M183</f>
        <v>-63505.36129897002</v>
      </c>
      <c r="H194" s="25">
        <f t="shared" si="42"/>
        <v>0</v>
      </c>
      <c r="I194" s="283" t="s">
        <v>1286</v>
      </c>
    </row>
    <row r="195" spans="1:9" ht="24.95" customHeight="1" x14ac:dyDescent="0.2">
      <c r="A195" s="27">
        <f t="shared" si="43"/>
        <v>107</v>
      </c>
      <c r="B195" s="182">
        <v>930.2</v>
      </c>
      <c r="C195" s="4" t="s">
        <v>42</v>
      </c>
      <c r="D195" s="25">
        <f>'SCH C-2.1 B'!$H183</f>
        <v>499764.07808473543</v>
      </c>
      <c r="E195" s="25">
        <f t="shared" si="41"/>
        <v>-28519.854265541362</v>
      </c>
      <c r="F195" s="25">
        <f>'SCH C-2.1 F'!$H183</f>
        <v>471244.22381919407</v>
      </c>
      <c r="G195" s="25">
        <f>'SCH D-2.1'!$M184</f>
        <v>0</v>
      </c>
      <c r="H195" s="25">
        <f t="shared" si="42"/>
        <v>471244.22381919407</v>
      </c>
      <c r="I195" s="283" t="s">
        <v>1259</v>
      </c>
    </row>
    <row r="196" spans="1:9" ht="24.95" customHeight="1" x14ac:dyDescent="0.2">
      <c r="A196" s="27">
        <f>A195+1</f>
        <v>108</v>
      </c>
      <c r="B196" s="182">
        <v>931</v>
      </c>
      <c r="C196" s="4" t="s">
        <v>15</v>
      </c>
      <c r="D196" s="25">
        <f>'SCH C-2.1 B'!$H184</f>
        <v>398595.42239999969</v>
      </c>
      <c r="E196" s="25">
        <f t="shared" si="41"/>
        <v>-54796.652399999963</v>
      </c>
      <c r="F196" s="25">
        <f>'SCH C-2.1 F'!$H184</f>
        <v>343798.76999999973</v>
      </c>
      <c r="G196" s="25">
        <f>'SCH D-2.1'!$M185</f>
        <v>0</v>
      </c>
      <c r="H196" s="25">
        <f t="shared" si="42"/>
        <v>343798.76999999973</v>
      </c>
      <c r="I196" s="283" t="s">
        <v>1259</v>
      </c>
    </row>
    <row r="197" spans="1:9" ht="60" customHeight="1" x14ac:dyDescent="0.2">
      <c r="A197" s="27">
        <f>A196+1</f>
        <v>109</v>
      </c>
      <c r="B197" s="182">
        <v>935</v>
      </c>
      <c r="C197" s="4" t="s">
        <v>43</v>
      </c>
      <c r="D197" s="25">
        <f>'SCH C-2.1 B'!$H185</f>
        <v>182255.3420167919</v>
      </c>
      <c r="E197" s="25">
        <f t="shared" si="41"/>
        <v>185038.84785261218</v>
      </c>
      <c r="F197" s="25">
        <f>'SCH C-2.1 F'!$H185</f>
        <v>367294.18986940407</v>
      </c>
      <c r="G197" s="25">
        <f>'SCH D-2.1'!$M186</f>
        <v>0</v>
      </c>
      <c r="H197" s="25">
        <f t="shared" si="42"/>
        <v>367294.18986940407</v>
      </c>
      <c r="I197" s="283" t="s">
        <v>1295</v>
      </c>
    </row>
    <row r="198" spans="1:9" ht="18.95" customHeight="1" x14ac:dyDescent="0.2">
      <c r="A198" s="27">
        <f t="shared" si="43"/>
        <v>110</v>
      </c>
      <c r="C198" s="11" t="s">
        <v>170</v>
      </c>
      <c r="D198" s="37">
        <f>SUM(D184:D186,D187:D197)</f>
        <v>21173951.790066194</v>
      </c>
      <c r="E198" s="37">
        <f>SUM(E184:E186,E187:E197)</f>
        <v>4688485.4952145675</v>
      </c>
      <c r="F198" s="37">
        <f>SUM(F184:F186,F187:F197)</f>
        <v>25862437.285280764</v>
      </c>
      <c r="G198" s="37">
        <f>SUM(G184:G186,G187:G197)</f>
        <v>-1142428.9312989698</v>
      </c>
      <c r="H198" s="37">
        <f>SUM(H184:H186,H187:H197)</f>
        <v>24720008.353981793</v>
      </c>
      <c r="I198" s="41"/>
    </row>
    <row r="199" spans="1:9" ht="18.95" customHeight="1" x14ac:dyDescent="0.2">
      <c r="A199" s="27"/>
      <c r="I199" s="41"/>
    </row>
    <row r="200" spans="1:9" s="17" customFormat="1" ht="20.100000000000001" customHeight="1" x14ac:dyDescent="0.2">
      <c r="A200" s="325" t="str">
        <f>$A$1</f>
        <v>LOUISVILLE GAS AND ELECTRIC COMPANY</v>
      </c>
      <c r="B200" s="325"/>
      <c r="C200" s="325"/>
      <c r="D200" s="325"/>
      <c r="E200" s="325"/>
      <c r="F200" s="325"/>
      <c r="G200" s="325"/>
      <c r="H200" s="325"/>
      <c r="I200" s="325"/>
    </row>
    <row r="201" spans="1:9" s="17" customFormat="1" ht="20.100000000000001" customHeight="1" x14ac:dyDescent="0.2">
      <c r="A201" s="325" t="str">
        <f>$A$2</f>
        <v>CASE NO. 2014-00372 - GAS OPERATIONS - RESPONSE TO PSC 2-89 (SLIPPAGE FACTOR 97.728%)</v>
      </c>
      <c r="B201" s="325"/>
      <c r="C201" s="325"/>
      <c r="D201" s="325"/>
      <c r="E201" s="325"/>
      <c r="F201" s="325"/>
      <c r="G201" s="325"/>
      <c r="H201" s="325"/>
      <c r="I201" s="325"/>
    </row>
    <row r="202" spans="1:9" s="17" customFormat="1" ht="20.100000000000001" customHeight="1" x14ac:dyDescent="0.2">
      <c r="A202" s="325" t="s">
        <v>149</v>
      </c>
      <c r="B202" s="325"/>
      <c r="C202" s="325"/>
      <c r="D202" s="325"/>
      <c r="E202" s="325"/>
      <c r="F202" s="325"/>
      <c r="G202" s="325"/>
      <c r="H202" s="325"/>
      <c r="I202" s="325"/>
    </row>
    <row r="203" spans="1:9" s="17" customFormat="1" ht="20.100000000000001" customHeight="1" x14ac:dyDescent="0.2">
      <c r="A203" s="325" t="str">
        <f>$A$4</f>
        <v>FOR THE 12 MONTHS ENDED FEBRUARY 28, 2015</v>
      </c>
      <c r="B203" s="325"/>
      <c r="C203" s="325"/>
      <c r="D203" s="325"/>
      <c r="E203" s="325"/>
      <c r="F203" s="325"/>
      <c r="G203" s="325"/>
      <c r="H203" s="325"/>
      <c r="I203" s="325"/>
    </row>
    <row r="204" spans="1:9" s="17" customFormat="1" ht="20.100000000000001" customHeight="1" x14ac:dyDescent="0.2">
      <c r="A204" s="301"/>
      <c r="B204" s="301"/>
      <c r="C204" s="301"/>
      <c r="D204" s="301"/>
      <c r="E204" s="301"/>
      <c r="F204" s="301"/>
      <c r="G204" s="301"/>
      <c r="H204" s="301"/>
      <c r="I204" s="301"/>
    </row>
    <row r="205" spans="1:9" s="17" customFormat="1" ht="20.100000000000001" customHeight="1" x14ac:dyDescent="0.2">
      <c r="A205" s="17" t="str">
        <f>$A$6</f>
        <v>DATA:__X__BASE  PERIOD__X__FORECASTED  PERIOD</v>
      </c>
      <c r="B205" s="19"/>
      <c r="I205" s="20" t="s">
        <v>321</v>
      </c>
    </row>
    <row r="206" spans="1:9" s="17" customFormat="1" ht="20.100000000000001" customHeight="1" x14ac:dyDescent="0.2">
      <c r="A206" s="17" t="str">
        <f>$A$7</f>
        <v>TYPE OF FILING: __X__ ORIGINAL  _____ UPDATED  _____ REVISED</v>
      </c>
      <c r="I206" s="20" t="s">
        <v>1244</v>
      </c>
    </row>
    <row r="207" spans="1:9" s="17" customFormat="1" ht="20.100000000000001" customHeight="1" x14ac:dyDescent="0.2">
      <c r="A207" s="19" t="s">
        <v>139</v>
      </c>
      <c r="B207" s="19"/>
      <c r="E207" s="19"/>
      <c r="G207" s="19"/>
      <c r="H207" s="19"/>
      <c r="I207" s="21" t="str">
        <f>$I$8</f>
        <v>WITNESS:   K. W. BLAKE</v>
      </c>
    </row>
    <row r="208" spans="1:9" s="17" customFormat="1" ht="20.100000000000001" customHeight="1" x14ac:dyDescent="0.2"/>
    <row r="209" spans="1:11" ht="75" customHeight="1" x14ac:dyDescent="0.2">
      <c r="A209" s="32" t="s">
        <v>140</v>
      </c>
      <c r="B209" s="32" t="s">
        <v>141</v>
      </c>
      <c r="C209" s="32" t="s">
        <v>145</v>
      </c>
      <c r="D209" s="32" t="s">
        <v>188</v>
      </c>
      <c r="E209" s="32" t="s">
        <v>189</v>
      </c>
      <c r="F209" s="32" t="s">
        <v>195</v>
      </c>
      <c r="G209" s="32" t="s">
        <v>1247</v>
      </c>
      <c r="H209" s="32" t="s">
        <v>197</v>
      </c>
      <c r="I209" s="32" t="s">
        <v>1248</v>
      </c>
    </row>
    <row r="210" spans="1:11" ht="18.95" customHeight="1" x14ac:dyDescent="0.2">
      <c r="A210" s="28"/>
      <c r="B210" s="28"/>
      <c r="C210" s="24"/>
      <c r="D210" s="34" t="s">
        <v>113</v>
      </c>
      <c r="E210" s="34" t="s">
        <v>114</v>
      </c>
      <c r="F210" s="34" t="s">
        <v>150</v>
      </c>
      <c r="G210" s="34" t="s">
        <v>151</v>
      </c>
      <c r="H210" s="34" t="s">
        <v>287</v>
      </c>
      <c r="I210" s="34" t="s">
        <v>115</v>
      </c>
    </row>
    <row r="211" spans="1:11" ht="18.95" customHeight="1" x14ac:dyDescent="0.2">
      <c r="A211" s="23"/>
      <c r="B211" s="23"/>
      <c r="C211" s="30"/>
      <c r="D211" s="31" t="s">
        <v>143</v>
      </c>
      <c r="E211" s="31" t="s">
        <v>143</v>
      </c>
      <c r="F211" s="31" t="s">
        <v>143</v>
      </c>
      <c r="G211" s="31" t="s">
        <v>143</v>
      </c>
      <c r="H211" s="31" t="s">
        <v>143</v>
      </c>
      <c r="I211" s="31"/>
    </row>
    <row r="212" spans="1:11" ht="18.95" customHeight="1" x14ac:dyDescent="0.2">
      <c r="A212" s="27">
        <f>A198+1</f>
        <v>111</v>
      </c>
      <c r="C212" s="11" t="s">
        <v>172</v>
      </c>
      <c r="D212" s="36">
        <f>SUM(D58,D90,D101,D135,D155,D162,D169,D198)</f>
        <v>63642923.744177848</v>
      </c>
      <c r="E212" s="36">
        <f>SUM(E58,E90,E101,E135,E155,E162,E169,E198)</f>
        <v>5773843.533629098</v>
      </c>
      <c r="F212" s="36">
        <f>SUM(F58,F90,F101,F135,F155,F162,F169,F198)</f>
        <v>69416767.277806938</v>
      </c>
      <c r="G212" s="36">
        <f>SUM(G58,G90,G101,G135,G155,G162,G169,G198)</f>
        <v>-1202428.9312989698</v>
      </c>
      <c r="H212" s="36">
        <f>SUM(H58,H90,H101,H135,H155,H162,H169,H198)</f>
        <v>68214338.346507967</v>
      </c>
      <c r="I212" s="41"/>
    </row>
    <row r="213" spans="1:11" ht="18.95" customHeight="1" x14ac:dyDescent="0.2">
      <c r="A213" s="27"/>
      <c r="C213" s="11"/>
      <c r="I213" s="41"/>
    </row>
    <row r="214" spans="1:11" ht="35.1" customHeight="1" x14ac:dyDescent="0.2">
      <c r="A214" s="27">
        <f>A212+1</f>
        <v>112</v>
      </c>
      <c r="B214" s="39" t="s">
        <v>173</v>
      </c>
      <c r="C214" s="11" t="s">
        <v>174</v>
      </c>
      <c r="D214" s="25">
        <f>'SCH C-2.1 B'!$H190</f>
        <v>27589697.923531834</v>
      </c>
      <c r="E214" s="25">
        <f t="shared" ref="E214:E219" si="44">F214-D214</f>
        <v>1567121.9988310523</v>
      </c>
      <c r="F214" s="25">
        <f>'SCH C-2.1 F'!$H190</f>
        <v>29156819.922362886</v>
      </c>
      <c r="G214" s="25">
        <f>'SCH D-2.1'!$M191</f>
        <v>0</v>
      </c>
      <c r="H214" s="25">
        <f t="shared" ref="H214:H219" si="45">SUM(F214:G214)</f>
        <v>29156819.922362886</v>
      </c>
      <c r="I214" s="283" t="s">
        <v>1296</v>
      </c>
    </row>
    <row r="215" spans="1:11" ht="120" customHeight="1" x14ac:dyDescent="0.2">
      <c r="A215" s="27">
        <f t="shared" si="43"/>
        <v>113</v>
      </c>
      <c r="B215" s="182">
        <v>408.1</v>
      </c>
      <c r="C215" s="11" t="s">
        <v>11</v>
      </c>
      <c r="D215" s="25">
        <f>'SCH C-2.1 B'!$H191</f>
        <v>8343205.0803563185</v>
      </c>
      <c r="E215" s="25">
        <f t="shared" si="44"/>
        <v>-177898.64297410566</v>
      </c>
      <c r="F215" s="25">
        <f>'SCH C-2.1 F'!$H191</f>
        <v>8165306.4373822128</v>
      </c>
      <c r="G215" s="25">
        <f>'SCH D-2.1'!$M192</f>
        <v>0</v>
      </c>
      <c r="H215" s="25">
        <f t="shared" si="45"/>
        <v>8165306.4373822128</v>
      </c>
      <c r="I215" s="140" t="s">
        <v>1297</v>
      </c>
    </row>
    <row r="216" spans="1:11" ht="35.1" customHeight="1" x14ac:dyDescent="0.2">
      <c r="A216" s="27">
        <f t="shared" si="43"/>
        <v>114</v>
      </c>
      <c r="B216" s="39" t="s">
        <v>175</v>
      </c>
      <c r="C216" s="11" t="s">
        <v>176</v>
      </c>
      <c r="D216" s="25">
        <f>'SCH C-2.1 B'!$H192</f>
        <v>17686569.772592921</v>
      </c>
      <c r="E216" s="25">
        <f t="shared" si="44"/>
        <v>-7670267.5697745476</v>
      </c>
      <c r="F216" s="25">
        <f>'SCH C-2.1 F'!$H192</f>
        <v>10016302.202818373</v>
      </c>
      <c r="G216" s="25">
        <f>'SCH D-2.1'!$M193</f>
        <v>834230.25545010366</v>
      </c>
      <c r="H216" s="25">
        <f t="shared" si="45"/>
        <v>10850532.458268477</v>
      </c>
      <c r="I216" s="283" t="s">
        <v>1298</v>
      </c>
      <c r="K216" s="25"/>
    </row>
    <row r="217" spans="1:11" ht="35.1" customHeight="1" x14ac:dyDescent="0.2">
      <c r="A217" s="27">
        <f t="shared" si="43"/>
        <v>115</v>
      </c>
      <c r="B217" s="39" t="s">
        <v>175</v>
      </c>
      <c r="C217" s="11" t="s">
        <v>177</v>
      </c>
      <c r="D217" s="25">
        <f>'SCH C-2.1 B'!$H193</f>
        <v>2487155.68893405</v>
      </c>
      <c r="E217" s="25">
        <f t="shared" si="44"/>
        <v>-735294.65024733217</v>
      </c>
      <c r="F217" s="25">
        <f>'SCH C-2.1 F'!$H193</f>
        <v>1751861.0386867179</v>
      </c>
      <c r="G217" s="25">
        <f>'SCH D-2.1'!$M194</f>
        <v>154528.95793038129</v>
      </c>
      <c r="H217" s="25">
        <f t="shared" si="45"/>
        <v>1906389.9966170993</v>
      </c>
      <c r="I217" s="283" t="s">
        <v>1298</v>
      </c>
      <c r="K217" s="25"/>
    </row>
    <row r="218" spans="1:11" ht="24.95" customHeight="1" x14ac:dyDescent="0.2">
      <c r="A218" s="27">
        <f t="shared" si="43"/>
        <v>116</v>
      </c>
      <c r="B218" s="39">
        <v>411.4</v>
      </c>
      <c r="C218" s="11" t="s">
        <v>180</v>
      </c>
      <c r="D218" s="25">
        <f>'SCH C-2.1 B'!$H194</f>
        <v>-94054</v>
      </c>
      <c r="E218" s="25">
        <f t="shared" si="44"/>
        <v>24984</v>
      </c>
      <c r="F218" s="25">
        <f>'SCH C-2.1 F'!$H194</f>
        <v>-69070</v>
      </c>
      <c r="G218" s="25">
        <f>'SCH D-2.1'!$M195</f>
        <v>0</v>
      </c>
      <c r="H218" s="25">
        <f t="shared" si="45"/>
        <v>-69070</v>
      </c>
      <c r="I218" s="283" t="s">
        <v>1211</v>
      </c>
    </row>
    <row r="219" spans="1:11" ht="18.95" customHeight="1" x14ac:dyDescent="0.2">
      <c r="A219" s="27">
        <f t="shared" si="43"/>
        <v>117</v>
      </c>
      <c r="B219" s="39">
        <v>411.8</v>
      </c>
      <c r="C219" s="11" t="s">
        <v>181</v>
      </c>
      <c r="D219" s="36">
        <f>'SCH C-2.1 B'!$H195</f>
        <v>0</v>
      </c>
      <c r="E219" s="36">
        <f t="shared" si="44"/>
        <v>0</v>
      </c>
      <c r="F219" s="36">
        <f>'SCH C-2.1 F'!$H195</f>
        <v>0</v>
      </c>
      <c r="G219" s="36">
        <f>'SCH D-2.1'!$M196</f>
        <v>0</v>
      </c>
      <c r="H219" s="36">
        <f t="shared" si="45"/>
        <v>0</v>
      </c>
      <c r="I219" s="41"/>
    </row>
    <row r="220" spans="1:11" ht="18.95" customHeight="1" x14ac:dyDescent="0.2">
      <c r="B220" s="182"/>
      <c r="C220" s="11"/>
      <c r="I220" s="41"/>
    </row>
    <row r="221" spans="1:11" ht="20.100000000000001" customHeight="1" thickBot="1" x14ac:dyDescent="0.25">
      <c r="A221" s="27">
        <f>A219+1</f>
        <v>118</v>
      </c>
      <c r="B221" s="182"/>
      <c r="C221" s="44" t="s">
        <v>77</v>
      </c>
      <c r="D221" s="40">
        <f>SUM(D212:D219)</f>
        <v>119655498.20959295</v>
      </c>
      <c r="E221" s="40">
        <f>SUM(E212:E219)</f>
        <v>-1217511.3305358351</v>
      </c>
      <c r="F221" s="40">
        <f>SUM(F212:F219)</f>
        <v>118437986.87905714</v>
      </c>
      <c r="G221" s="40">
        <f>SUM(G212:G219)</f>
        <v>-213669.71791848482</v>
      </c>
      <c r="H221" s="40">
        <f>SUM(H212:H219)</f>
        <v>118224317.16113864</v>
      </c>
      <c r="I221" s="41"/>
    </row>
    <row r="222" spans="1:11" ht="18.95" customHeight="1" thickTop="1" x14ac:dyDescent="0.2">
      <c r="B222" s="182"/>
      <c r="C222" s="44"/>
      <c r="I222" s="41"/>
    </row>
    <row r="223" spans="1:11" ht="21" customHeight="1" thickBot="1" x14ac:dyDescent="0.25">
      <c r="A223" s="27">
        <f>A221+1</f>
        <v>119</v>
      </c>
      <c r="B223" s="182"/>
      <c r="C223" s="44" t="s">
        <v>78</v>
      </c>
      <c r="D223" s="40">
        <f>D32-D221</f>
        <v>30995645.679525211</v>
      </c>
      <c r="E223" s="40">
        <f>E32-E221</f>
        <v>315308.69768810086</v>
      </c>
      <c r="F223" s="40">
        <f>F32-F221</f>
        <v>31310954.377213269</v>
      </c>
      <c r="G223" s="40">
        <f>G32-G221</f>
        <v>-1618519.1640090314</v>
      </c>
      <c r="H223" s="40">
        <f>H32-H221</f>
        <v>29692435.21320428</v>
      </c>
      <c r="I223" s="41"/>
    </row>
    <row r="224" spans="1:11" ht="18.95" customHeight="1" thickTop="1" x14ac:dyDescent="0.2">
      <c r="B224" s="182"/>
    </row>
    <row r="225" spans="2:8" ht="20.100000000000001" customHeight="1" x14ac:dyDescent="0.25">
      <c r="B225" s="182"/>
      <c r="C225" s="302" t="s">
        <v>1299</v>
      </c>
      <c r="E225" s="25"/>
      <c r="G225" s="25"/>
      <c r="H225" s="25"/>
    </row>
    <row r="226" spans="2:8" ht="20.100000000000001" customHeight="1" x14ac:dyDescent="0.25">
      <c r="B226" s="182"/>
      <c r="C226" s="302" t="s">
        <v>1300</v>
      </c>
      <c r="G226" s="135"/>
    </row>
    <row r="227" spans="2:8" ht="18.95" customHeight="1" x14ac:dyDescent="0.2">
      <c r="B227" s="182"/>
      <c r="G227" s="25"/>
    </row>
    <row r="228" spans="2:8" ht="18.95" customHeight="1" x14ac:dyDescent="0.2">
      <c r="B228" s="182"/>
      <c r="G228" s="135"/>
    </row>
    <row r="229" spans="2:8" ht="18.95" customHeight="1" x14ac:dyDescent="0.2">
      <c r="B229" s="182"/>
      <c r="G229" s="25"/>
    </row>
    <row r="230" spans="2:8" ht="18.95" customHeight="1" x14ac:dyDescent="0.2">
      <c r="B230" s="182"/>
      <c r="G230" s="25"/>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76:I76"/>
    <mergeCell ref="A174:I174"/>
    <mergeCell ref="A175:I175"/>
    <mergeCell ref="A109:I109"/>
    <mergeCell ref="A110:I110"/>
    <mergeCell ref="A111:I111"/>
    <mergeCell ref="A112:I112"/>
    <mergeCell ref="A172:I172"/>
    <mergeCell ref="A173:I173"/>
    <mergeCell ref="A137:I137"/>
    <mergeCell ref="A138:I138"/>
    <mergeCell ref="A139:I139"/>
    <mergeCell ref="A140:I140"/>
    <mergeCell ref="A40:I40"/>
    <mergeCell ref="A41:I41"/>
    <mergeCell ref="A42:I42"/>
    <mergeCell ref="A74:I74"/>
    <mergeCell ref="A75:I75"/>
    <mergeCell ref="A1:I1"/>
    <mergeCell ref="A2:I2"/>
    <mergeCell ref="A3:I3"/>
    <mergeCell ref="A4:I4"/>
    <mergeCell ref="A39:I39"/>
    <mergeCell ref="A200:I200"/>
    <mergeCell ref="A201:I201"/>
    <mergeCell ref="A202:I202"/>
    <mergeCell ref="A203:I203"/>
    <mergeCell ref="A77:I77"/>
  </mergeCells>
  <printOptions horizontalCentered="1"/>
  <pageMargins left="0.7" right="0.7" top="1" bottom="0.7" header="0.3" footer="0.3"/>
  <pageSetup scale="55" fitToHeight="0" orientation="landscape" r:id="rId1"/>
  <rowBreaks count="3" manualBreakCount="3">
    <brk id="73" max="8" man="1"/>
    <brk id="108" max="8" man="1"/>
    <brk id="136"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66"/>
  <sheetViews>
    <sheetView topLeftCell="A190" zoomScaleNormal="100" workbookViewId="0">
      <selection activeCell="C215" sqref="C215"/>
    </sheetView>
  </sheetViews>
  <sheetFormatPr defaultRowHeight="12.75" x14ac:dyDescent="0.2"/>
  <cols>
    <col min="1" max="1" width="6.85546875" style="22" customWidth="1"/>
    <col min="2" max="2" width="13.42578125" style="22" customWidth="1"/>
    <col min="3" max="3" width="58.140625" style="22" customWidth="1"/>
    <col min="4" max="5" width="12.7109375" style="22" customWidth="1"/>
    <col min="6" max="6" width="12.85546875" style="22" customWidth="1"/>
    <col min="7" max="7" width="18.42578125" style="22" customWidth="1"/>
    <col min="8" max="8" width="13" style="22" customWidth="1"/>
    <col min="9" max="9" width="19.28515625" style="22" customWidth="1"/>
    <col min="10" max="10" width="1.85546875" style="22" customWidth="1"/>
    <col min="11" max="16384" width="9.140625" style="22"/>
  </cols>
  <sheetData>
    <row r="1" spans="1:9" s="17" customFormat="1" ht="20.100000000000001" customHeight="1" x14ac:dyDescent="0.2">
      <c r="A1" s="326" t="str">
        <f>'Rate Case Constants'!C9</f>
        <v>LOUISVILLE GAS AND ELECTRIC COMPANY</v>
      </c>
      <c r="B1" s="325"/>
      <c r="C1" s="325"/>
      <c r="D1" s="325"/>
      <c r="E1" s="325"/>
      <c r="F1" s="325"/>
      <c r="G1" s="325"/>
      <c r="H1" s="325"/>
      <c r="I1" s="325"/>
    </row>
    <row r="2" spans="1:9" s="17" customFormat="1" ht="20.100000000000001" customHeight="1" x14ac:dyDescent="0.2">
      <c r="A2" s="326" t="str">
        <f>'Rate Case Constants'!C10</f>
        <v>CASE NO. 2014-00372 - GAS OPERATIONS - RESPONSE TO PSC 2-89 (SLIPPAGE FACTOR 97.728%)</v>
      </c>
      <c r="B2" s="325"/>
      <c r="C2" s="325"/>
      <c r="D2" s="325"/>
      <c r="E2" s="325"/>
      <c r="F2" s="325"/>
      <c r="G2" s="325"/>
      <c r="H2" s="325"/>
      <c r="I2" s="325"/>
    </row>
    <row r="3" spans="1:9" s="17" customFormat="1" ht="20.100000000000001" customHeight="1" x14ac:dyDescent="0.2">
      <c r="A3" s="325" t="s">
        <v>309</v>
      </c>
      <c r="B3" s="325"/>
      <c r="C3" s="325"/>
      <c r="D3" s="325"/>
      <c r="E3" s="325"/>
      <c r="F3" s="325"/>
      <c r="G3" s="325"/>
      <c r="H3" s="325"/>
      <c r="I3" s="325"/>
    </row>
    <row r="4" spans="1:9" s="17" customFormat="1" ht="20.100000000000001" customHeight="1" x14ac:dyDescent="0.2">
      <c r="A4" s="326" t="str">
        <f>'Rate Case Constants'!C16</f>
        <v>FOR THE 12 MONTHS ENDED FEBRUARY 28, 2015</v>
      </c>
      <c r="B4" s="325"/>
      <c r="C4" s="325"/>
      <c r="D4" s="325"/>
      <c r="E4" s="325"/>
      <c r="F4" s="325"/>
      <c r="G4" s="325"/>
      <c r="H4" s="325"/>
      <c r="I4" s="325"/>
    </row>
    <row r="5" spans="1:9" s="17" customFormat="1" ht="20.100000000000001" customHeight="1" x14ac:dyDescent="0.2">
      <c r="A5" s="89"/>
      <c r="B5" s="89"/>
      <c r="C5" s="89"/>
      <c r="D5" s="89"/>
      <c r="E5" s="89"/>
      <c r="F5" s="89"/>
      <c r="G5" s="89"/>
      <c r="H5" s="89"/>
      <c r="I5" s="89"/>
    </row>
    <row r="6" spans="1:9" s="17" customFormat="1" ht="20.100000000000001" customHeight="1" x14ac:dyDescent="0.2">
      <c r="A6" s="19" t="s">
        <v>138</v>
      </c>
      <c r="B6" s="19"/>
      <c r="I6" s="20" t="s">
        <v>288</v>
      </c>
    </row>
    <row r="7" spans="1:9" s="17" customFormat="1" ht="20.100000000000001" customHeight="1" x14ac:dyDescent="0.2">
      <c r="A7" s="17" t="str">
        <f>'Rate Case Constants'!C29</f>
        <v>TYPE OF FILING: __X__ ORIGINAL  _____ UPDATED  _____ REVISED</v>
      </c>
      <c r="I7" s="20" t="s">
        <v>1129</v>
      </c>
    </row>
    <row r="8" spans="1:9" s="17" customFormat="1" ht="20.100000000000001" customHeight="1" x14ac:dyDescent="0.2">
      <c r="A8" s="19" t="s">
        <v>1224</v>
      </c>
      <c r="B8" s="19"/>
      <c r="D8" s="19"/>
      <c r="E8" s="19"/>
      <c r="F8" s="19"/>
      <c r="G8" s="19"/>
      <c r="I8" s="21" t="str">
        <f>'Rate Case Constants'!C37</f>
        <v>WITNESS:   R. M. CONROY</v>
      </c>
    </row>
    <row r="9" spans="1:9" s="17" customFormat="1" ht="18.75" customHeight="1" x14ac:dyDescent="0.2"/>
    <row r="10" spans="1:9" s="17" customFormat="1" ht="18.75" customHeight="1" x14ac:dyDescent="0.2">
      <c r="A10" s="64"/>
      <c r="B10" s="64"/>
      <c r="C10" s="64"/>
      <c r="D10" s="139" t="str">
        <f>CONCATENATE("ADJ ",COLUMN(A10))</f>
        <v>ADJ 1</v>
      </c>
      <c r="E10" s="139" t="str">
        <f t="shared" ref="E10:F10" si="0">CONCATENATE("ADJ ",COLUMN(B10))</f>
        <v>ADJ 2</v>
      </c>
      <c r="F10" s="139" t="str">
        <f t="shared" si="0"/>
        <v>ADJ 3</v>
      </c>
      <c r="G10" s="64"/>
      <c r="H10" s="64"/>
      <c r="I10" s="64"/>
    </row>
    <row r="11" spans="1:9" ht="44.25" customHeight="1" x14ac:dyDescent="0.2">
      <c r="A11" s="65" t="s">
        <v>140</v>
      </c>
      <c r="B11" s="65" t="s">
        <v>141</v>
      </c>
      <c r="C11" s="65" t="s">
        <v>145</v>
      </c>
      <c r="D11" s="65" t="s">
        <v>312</v>
      </c>
      <c r="E11" s="65" t="s">
        <v>1156</v>
      </c>
      <c r="F11" s="65" t="s">
        <v>1102</v>
      </c>
      <c r="G11" s="65" t="s">
        <v>311</v>
      </c>
      <c r="H11" s="65" t="s">
        <v>142</v>
      </c>
      <c r="I11" s="65" t="s">
        <v>307</v>
      </c>
    </row>
    <row r="12" spans="1:9" ht="18.95" customHeight="1" x14ac:dyDescent="0.2">
      <c r="A12" s="23"/>
      <c r="B12" s="23"/>
      <c r="C12" s="30"/>
      <c r="D12" s="31" t="s">
        <v>143</v>
      </c>
      <c r="E12" s="31" t="s">
        <v>143</v>
      </c>
      <c r="F12" s="31" t="s">
        <v>143</v>
      </c>
      <c r="G12" s="31" t="s">
        <v>143</v>
      </c>
      <c r="H12" s="31"/>
      <c r="I12" s="31" t="s">
        <v>143</v>
      </c>
    </row>
    <row r="13" spans="1:9" ht="18.95" hidden="1" customHeight="1" x14ac:dyDescent="0.2">
      <c r="A13" s="151" t="s">
        <v>324</v>
      </c>
      <c r="B13" s="152"/>
      <c r="C13" s="82"/>
      <c r="D13" s="141" t="s">
        <v>313</v>
      </c>
      <c r="E13" s="41" t="s">
        <v>1103</v>
      </c>
      <c r="F13" s="41" t="s">
        <v>1104</v>
      </c>
      <c r="G13" s="31"/>
      <c r="H13" s="31"/>
      <c r="I13" s="31"/>
    </row>
    <row r="14" spans="1:9" ht="18.95" customHeight="1" x14ac:dyDescent="0.2">
      <c r="A14" s="23">
        <v>1</v>
      </c>
      <c r="B14" s="23"/>
      <c r="C14" s="42" t="s">
        <v>116</v>
      </c>
      <c r="G14" s="25"/>
      <c r="H14" s="26"/>
      <c r="I14" s="25"/>
    </row>
    <row r="15" spans="1:9" ht="18.95" customHeight="1" x14ac:dyDescent="0.2">
      <c r="A15" s="27">
        <f>A14+1</f>
        <v>2</v>
      </c>
      <c r="B15" s="28"/>
      <c r="C15" s="35" t="s">
        <v>1095</v>
      </c>
      <c r="D15" s="25"/>
      <c r="E15" s="25"/>
      <c r="F15" s="25"/>
      <c r="G15" s="25"/>
      <c r="H15" s="26"/>
      <c r="I15" s="25"/>
    </row>
    <row r="16" spans="1:9" ht="18.95" customHeight="1" x14ac:dyDescent="0.2">
      <c r="A16" s="27">
        <f t="shared" ref="A16:A23" si="1">A15+1</f>
        <v>3</v>
      </c>
      <c r="B16" s="28">
        <v>480</v>
      </c>
      <c r="C16" s="24" t="s">
        <v>153</v>
      </c>
      <c r="D16" s="25">
        <f>SUMIFS('Rider Adj B'!$P$11:$P$118,'Rider Adj B'!$A$11:$A$118,'SCH D-2 B'!D$13,'Rider Adj B'!$B$11:$B$118,'SCH D-2 B'!$B16)*-1000</f>
        <v>-2210348.4647800876</v>
      </c>
      <c r="E16" s="25">
        <f>SUMIFS('Rider Adj B'!$P$11:$P$118,'Rider Adj B'!$A$11:$A$118,'SCH D-2 B'!E$13,'Rider Adj B'!$B$11:$B$118,'SCH D-2 B'!$B16)*-1000</f>
        <v>-7965322.4309973763</v>
      </c>
      <c r="F16" s="25">
        <f>SUMIFS('Rider Adj B'!$P$11:$P$118,'Rider Adj B'!$A$11:$A$118,'SCH D-2 B'!F$13,'Rider Adj B'!$B$11:$B$118,'SCH D-2 B'!$B16)*-1000</f>
        <v>-107526976.28604744</v>
      </c>
      <c r="G16" s="25">
        <f>SUM(D16:F16)</f>
        <v>-117702647.18182491</v>
      </c>
      <c r="H16" s="26">
        <v>1</v>
      </c>
      <c r="I16" s="25">
        <f>G16*H16</f>
        <v>-117702647.18182491</v>
      </c>
    </row>
    <row r="17" spans="1:9" ht="18.95" customHeight="1" x14ac:dyDescent="0.2">
      <c r="A17" s="27">
        <f t="shared" si="1"/>
        <v>4</v>
      </c>
      <c r="B17" s="28">
        <v>481.1</v>
      </c>
      <c r="C17" s="24" t="s">
        <v>154</v>
      </c>
      <c r="D17" s="25">
        <f>SUMIFS('Rider Adj B'!$P$11:$P$118,'Rider Adj B'!$A$11:$A$118,'SCH D-2 B'!D$13,'Rider Adj B'!$B$11:$B$118,'SCH D-2 B'!$B17)*-1000</f>
        <v>-512613.97231995669</v>
      </c>
      <c r="E17" s="25">
        <f>SUMIFS('Rider Adj B'!$P$11:$P$118,'Rider Adj B'!$A$11:$A$118,'SCH D-2 B'!E$13,'Rider Adj B'!$B$11:$B$118,'SCH D-2 B'!$B17)*-1000</f>
        <v>-2987474.9725459358</v>
      </c>
      <c r="F17" s="25">
        <f>SUMIFS('Rider Adj B'!$P$11:$P$118,'Rider Adj B'!$A$11:$A$118,'SCH D-2 B'!F$13,'Rider Adj B'!$B$11:$B$118,'SCH D-2 B'!$B17)*-1000</f>
        <v>-49214646.285715491</v>
      </c>
      <c r="G17" s="25">
        <f t="shared" ref="G17:G19" si="2">SUM(D17:F17)</f>
        <v>-52714735.23058138</v>
      </c>
      <c r="H17" s="26">
        <v>1</v>
      </c>
      <c r="I17" s="25">
        <f t="shared" ref="I17:I19" si="3">G17*H17</f>
        <v>-52714735.23058138</v>
      </c>
    </row>
    <row r="18" spans="1:9" ht="18.95" customHeight="1" x14ac:dyDescent="0.2">
      <c r="A18" s="27">
        <f t="shared" si="1"/>
        <v>5</v>
      </c>
      <c r="B18" s="28">
        <v>481.2</v>
      </c>
      <c r="C18" s="24" t="s">
        <v>155</v>
      </c>
      <c r="D18" s="25">
        <f>SUMIFS('Rider Adj B'!$P$11:$P$118,'Rider Adj B'!$A$11:$A$118,'SCH D-2 B'!D$13,'Rider Adj B'!$B$11:$B$118,'SCH D-2 B'!$B18)*-1000</f>
        <v>0</v>
      </c>
      <c r="E18" s="25">
        <f>SUMIFS('Rider Adj B'!$P$11:$P$118,'Rider Adj B'!$A$11:$A$118,'SCH D-2 B'!E$13,'Rider Adj B'!$B$11:$B$118,'SCH D-2 B'!$B18)*-1000</f>
        <v>-286394.33079607424</v>
      </c>
      <c r="F18" s="25">
        <f>SUMIFS('Rider Adj B'!$P$11:$P$118,'Rider Adj B'!$A$11:$A$118,'SCH D-2 B'!F$13,'Rider Adj B'!$B$11:$B$118,'SCH D-2 B'!$B18)*-1000</f>
        <v>-8054949.5276923664</v>
      </c>
      <c r="G18" s="25">
        <f t="shared" si="2"/>
        <v>-8341343.8584884405</v>
      </c>
      <c r="H18" s="26">
        <v>1</v>
      </c>
      <c r="I18" s="25">
        <f t="shared" si="3"/>
        <v>-8341343.8584884405</v>
      </c>
    </row>
    <row r="19" spans="1:9" ht="18.95" customHeight="1" x14ac:dyDescent="0.2">
      <c r="A19" s="27">
        <f>A18+1</f>
        <v>6</v>
      </c>
      <c r="B19" s="27">
        <v>482</v>
      </c>
      <c r="C19" s="11" t="s">
        <v>156</v>
      </c>
      <c r="D19" s="36">
        <f>SUMIFS('Rider Adj B'!$P$11:$P$118,'Rider Adj B'!$A$11:$A$118,'SCH D-2 B'!D$13,'Rider Adj B'!$B$11:$B$118,'SCH D-2 B'!$B19)*-1000</f>
        <v>-109383.04544753111</v>
      </c>
      <c r="E19" s="36">
        <f>SUMIFS('Rider Adj B'!$P$11:$P$118,'Rider Adj B'!$A$11:$A$118,'SCH D-2 B'!E$13,'Rider Adj B'!$B$11:$B$118,'SCH D-2 B'!$B19)*-1000</f>
        <v>-314984.08427539456</v>
      </c>
      <c r="F19" s="36">
        <f>SUMIFS('Rider Adj B'!$P$11:$P$118,'Rider Adj B'!$A$11:$A$118,'SCH D-2 B'!F$13,'Rider Adj B'!$B$11:$B$118,'SCH D-2 B'!$B19)*-1000</f>
        <v>-7870522.5452298708</v>
      </c>
      <c r="G19" s="36">
        <f t="shared" si="2"/>
        <v>-8294889.6749527967</v>
      </c>
      <c r="H19" s="26">
        <v>1</v>
      </c>
      <c r="I19" s="36">
        <f t="shared" si="3"/>
        <v>-8294889.6749527967</v>
      </c>
    </row>
    <row r="20" spans="1:9" ht="18.95" customHeight="1" x14ac:dyDescent="0.2">
      <c r="A20" s="27">
        <f t="shared" si="1"/>
        <v>7</v>
      </c>
      <c r="B20" s="27"/>
      <c r="C20" s="24" t="s">
        <v>157</v>
      </c>
      <c r="D20" s="25">
        <f>SUM(D16:D19)</f>
        <v>-2832345.4825475756</v>
      </c>
      <c r="E20" s="25">
        <f t="shared" ref="E20:I20" si="4">SUM(E16:E19)</f>
        <v>-11554175.818614781</v>
      </c>
      <c r="F20" s="25">
        <f t="shared" si="4"/>
        <v>-172667094.64468518</v>
      </c>
      <c r="G20" s="25">
        <f t="shared" si="4"/>
        <v>-187053615.94584754</v>
      </c>
      <c r="H20" s="26">
        <v>1</v>
      </c>
      <c r="I20" s="25">
        <f t="shared" si="4"/>
        <v>-187053615.94584754</v>
      </c>
    </row>
    <row r="21" spans="1:9" ht="18.95" customHeight="1" x14ac:dyDescent="0.2">
      <c r="A21" s="27">
        <f t="shared" si="1"/>
        <v>8</v>
      </c>
      <c r="B21" s="27" t="s">
        <v>1093</v>
      </c>
      <c r="C21" s="24" t="s">
        <v>158</v>
      </c>
      <c r="D21" s="25">
        <f>SUMIFS('Rider Adj B'!$P$11:$P$118,'Rider Adj B'!$A$11:$A$118,'SCH D-2 B'!D$13,'Rider Adj B'!$B$11:$B$118,'SCH D-2 B'!$B21)*-1000</f>
        <v>0</v>
      </c>
      <c r="E21" s="25">
        <f>SUMIFS('Rider Adj B'!$P$11:$P$118,'Rider Adj B'!$A$11:$A$118,'SCH D-2 B'!E$13,'Rider Adj B'!$B$11:$B$118,'SCH D-2 B'!$B21)*-1000</f>
        <v>-707.6</v>
      </c>
      <c r="F21" s="25">
        <f>SUMIFS('Rider Adj B'!$P$11:$P$118,'Rider Adj B'!$A$11:$A$118,'SCH D-2 B'!F$13,'Rider Adj B'!$B$11:$B$118,'SCH D-2 B'!$B21)*-1000</f>
        <v>-2501422.876869123</v>
      </c>
      <c r="G21" s="25">
        <f t="shared" ref="G21:G22" si="5">SUM(D21:F21)</f>
        <v>-2502130.4768691231</v>
      </c>
      <c r="H21" s="26">
        <v>1</v>
      </c>
      <c r="I21" s="25">
        <f t="shared" ref="I21:I22" si="6">G21*H21</f>
        <v>-2502130.4768691231</v>
      </c>
    </row>
    <row r="22" spans="1:9" ht="18.95" customHeight="1" x14ac:dyDescent="0.2">
      <c r="A22" s="27">
        <f t="shared" si="1"/>
        <v>9</v>
      </c>
      <c r="B22" s="28">
        <v>496</v>
      </c>
      <c r="C22" s="24" t="s">
        <v>159</v>
      </c>
      <c r="D22" s="36">
        <f>SUMIFS('Rider Adj B'!$P$11:$P$118,'Rider Adj B'!$A$11:$A$118,'SCH D-2 B'!D$13,'Rider Adj B'!$B$11:$B$118,'SCH D-2 B'!$B22)*-1000</f>
        <v>0</v>
      </c>
      <c r="E22" s="36">
        <f>SUMIFS('Rider Adj B'!$P$11:$P$118,'Rider Adj B'!$A$11:$A$118,'SCH D-2 B'!E$13,'Rider Adj B'!$B$11:$B$118,'SCH D-2 B'!$B22)*-1000</f>
        <v>0</v>
      </c>
      <c r="F22" s="36">
        <f>SUMIFS('Rider Adj B'!$P$11:$P$118,'Rider Adj B'!$A$11:$A$118,'SCH D-2 B'!F$13,'Rider Adj B'!$B$11:$B$118,'SCH D-2 B'!$B22)*-1000</f>
        <v>0</v>
      </c>
      <c r="G22" s="36">
        <f t="shared" si="5"/>
        <v>0</v>
      </c>
      <c r="H22" s="26">
        <v>1</v>
      </c>
      <c r="I22" s="36">
        <f t="shared" si="6"/>
        <v>0</v>
      </c>
    </row>
    <row r="23" spans="1:9" ht="18.95" customHeight="1" x14ac:dyDescent="0.2">
      <c r="A23" s="27">
        <f t="shared" si="1"/>
        <v>10</v>
      </c>
      <c r="C23" s="24" t="s">
        <v>1094</v>
      </c>
      <c r="D23" s="37">
        <f>SUM(D20:D22)</f>
        <v>-2832345.4825475756</v>
      </c>
      <c r="E23" s="37">
        <f t="shared" ref="E23:I23" si="7">SUM(E20:E22)</f>
        <v>-11554883.418614781</v>
      </c>
      <c r="F23" s="37">
        <f t="shared" si="7"/>
        <v>-175168517.52155429</v>
      </c>
      <c r="G23" s="37">
        <f t="shared" si="7"/>
        <v>-189555746.42271668</v>
      </c>
      <c r="H23" s="26"/>
      <c r="I23" s="37">
        <f t="shared" si="7"/>
        <v>-189555746.42271668</v>
      </c>
    </row>
    <row r="24" spans="1:9" ht="18.95" customHeight="1" x14ac:dyDescent="0.2"/>
    <row r="25" spans="1:9" ht="18.95" customHeight="1" x14ac:dyDescent="0.2">
      <c r="A25" s="27">
        <f>A23+1</f>
        <v>11</v>
      </c>
      <c r="B25" s="27"/>
      <c r="C25" s="35" t="s">
        <v>160</v>
      </c>
    </row>
    <row r="26" spans="1:9" ht="18.95" customHeight="1" x14ac:dyDescent="0.2">
      <c r="A26" s="27">
        <f>A25+1</f>
        <v>12</v>
      </c>
      <c r="B26" s="27">
        <v>487</v>
      </c>
      <c r="C26" s="24" t="s">
        <v>14</v>
      </c>
      <c r="D26" s="25">
        <f>SUMIFS('Rider Adj B'!$P$11:$P$118,'Rider Adj B'!$A$11:$A$118,'SCH D-2 B'!D$13,'Rider Adj B'!$B$11:$B$118,'SCH D-2 B'!$B26)*-1000</f>
        <v>0</v>
      </c>
      <c r="E26" s="25">
        <f>SUMIFS('Rider Adj B'!$P$11:$P$118,'Rider Adj B'!$A$11:$A$118,'SCH D-2 B'!E$13,'Rider Adj B'!$B$11:$B$118,'SCH D-2 B'!$B26)*-1000</f>
        <v>0</v>
      </c>
      <c r="F26" s="25">
        <f>SUMIFS('Rider Adj B'!$P$11:$P$118,'Rider Adj B'!$A$11:$A$118,'SCH D-2 B'!F$13,'Rider Adj B'!$B$11:$B$118,'SCH D-2 B'!$B26)*-1000</f>
        <v>0</v>
      </c>
      <c r="G26" s="25">
        <f t="shared" ref="G26:G30" si="8">SUM(D26:F26)</f>
        <v>0</v>
      </c>
      <c r="H26" s="26">
        <v>1</v>
      </c>
      <c r="I26" s="25">
        <f t="shared" ref="I26:I30" si="9">G26*H26</f>
        <v>0</v>
      </c>
    </row>
    <row r="27" spans="1:9" ht="18.95" customHeight="1" x14ac:dyDescent="0.2">
      <c r="A27" s="27">
        <f t="shared" ref="A27:A30" si="10">A26+1</f>
        <v>13</v>
      </c>
      <c r="B27" s="27">
        <v>488</v>
      </c>
      <c r="C27" s="11" t="s">
        <v>941</v>
      </c>
      <c r="D27" s="25">
        <f>SUMIFS('Rider Adj B'!$P$11:$P$118,'Rider Adj B'!$A$11:$A$118,'SCH D-2 B'!D$13,'Rider Adj B'!$B$11:$B$118,'SCH D-2 B'!$B27)*-1000</f>
        <v>0</v>
      </c>
      <c r="E27" s="25">
        <f>SUMIFS('Rider Adj B'!$P$11:$P$118,'Rider Adj B'!$A$11:$A$118,'SCH D-2 B'!E$13,'Rider Adj B'!$B$11:$B$118,'SCH D-2 B'!$B27)*-1000</f>
        <v>0</v>
      </c>
      <c r="F27" s="25">
        <f>SUMIFS('Rider Adj B'!$P$11:$P$118,'Rider Adj B'!$A$11:$A$118,'SCH D-2 B'!F$13,'Rider Adj B'!$B$11:$B$118,'SCH D-2 B'!$B27)*-1000</f>
        <v>0</v>
      </c>
      <c r="G27" s="25">
        <f t="shared" si="8"/>
        <v>0</v>
      </c>
      <c r="H27" s="26">
        <v>1</v>
      </c>
      <c r="I27" s="25">
        <f t="shared" si="9"/>
        <v>0</v>
      </c>
    </row>
    <row r="28" spans="1:9" ht="18.95" customHeight="1" x14ac:dyDescent="0.2">
      <c r="A28" s="27">
        <f t="shared" si="10"/>
        <v>14</v>
      </c>
      <c r="B28" s="27" t="s">
        <v>913</v>
      </c>
      <c r="C28" s="4" t="s">
        <v>914</v>
      </c>
      <c r="D28" s="25">
        <f>SUMIFS('Rider Adj B'!$P$11:$P$118,'Rider Adj B'!$A$11:$A$118,'SCH D-2 B'!D$13,'Rider Adj B'!$B$11:$B$118,'SCH D-2 B'!$B28)*-1000</f>
        <v>-683890.60460585798</v>
      </c>
      <c r="E28" s="25">
        <f>SUMIFS('Rider Adj B'!$P$11:$P$118,'Rider Adj B'!$A$11:$A$118,'SCH D-2 B'!E$13,'Rider Adj B'!$B$11:$B$118,'SCH D-2 B'!$B28)*-1000</f>
        <v>0</v>
      </c>
      <c r="F28" s="25">
        <f>SUMIFS('Rider Adj B'!$P$11:$P$118,'Rider Adj B'!$A$11:$A$118,'SCH D-2 B'!F$13,'Rider Adj B'!$B$11:$B$118,'SCH D-2 B'!$B28)*-1000</f>
        <v>0</v>
      </c>
      <c r="G28" s="25">
        <f t="shared" si="8"/>
        <v>-683890.60460585798</v>
      </c>
      <c r="H28" s="26">
        <v>1</v>
      </c>
      <c r="I28" s="25">
        <f t="shared" si="9"/>
        <v>-683890.60460585798</v>
      </c>
    </row>
    <row r="29" spans="1:9" ht="18.95" customHeight="1" x14ac:dyDescent="0.2">
      <c r="A29" s="27">
        <f t="shared" si="10"/>
        <v>15</v>
      </c>
      <c r="B29" s="27">
        <v>493</v>
      </c>
      <c r="C29" s="4" t="s">
        <v>915</v>
      </c>
      <c r="D29" s="25">
        <f>SUMIFS('Rider Adj B'!$P$11:$P$118,'Rider Adj B'!$A$11:$A$118,'SCH D-2 B'!D$13,'Rider Adj B'!$B$11:$B$118,'SCH D-2 B'!$B29)*-1000</f>
        <v>0</v>
      </c>
      <c r="E29" s="25">
        <f>SUMIFS('Rider Adj B'!$P$11:$P$118,'Rider Adj B'!$A$11:$A$118,'SCH D-2 B'!E$13,'Rider Adj B'!$B$11:$B$118,'SCH D-2 B'!$B29)*-1000</f>
        <v>0</v>
      </c>
      <c r="F29" s="25">
        <f>SUMIFS('Rider Adj B'!$P$11:$P$118,'Rider Adj B'!$A$11:$A$118,'SCH D-2 B'!F$13,'Rider Adj B'!$B$11:$B$118,'SCH D-2 B'!$B29)*-1000</f>
        <v>0</v>
      </c>
      <c r="G29" s="25">
        <f t="shared" si="8"/>
        <v>0</v>
      </c>
      <c r="H29" s="26">
        <v>1</v>
      </c>
      <c r="I29" s="25">
        <f t="shared" si="9"/>
        <v>0</v>
      </c>
    </row>
    <row r="30" spans="1:9" ht="18.95" customHeight="1" x14ac:dyDescent="0.2">
      <c r="A30" s="27">
        <f t="shared" si="10"/>
        <v>16</v>
      </c>
      <c r="B30" s="27">
        <v>495</v>
      </c>
      <c r="C30" s="4" t="s">
        <v>916</v>
      </c>
      <c r="D30" s="36">
        <f>SUMIFS('Rider Adj B'!$P$11:$P$118,'Rider Adj B'!$A$11:$A$118,'SCH D-2 B'!D$13,'Rider Adj B'!$B$11:$B$118,'SCH D-2 B'!$B30)*-1000</f>
        <v>0</v>
      </c>
      <c r="E30" s="36">
        <f>SUMIFS('Rider Adj B'!$P$11:$P$118,'Rider Adj B'!$A$11:$A$118,'SCH D-2 B'!E$13,'Rider Adj B'!$B$11:$B$118,'SCH D-2 B'!$B30)*-1000</f>
        <v>0</v>
      </c>
      <c r="F30" s="36">
        <f>SUMIFS('Rider Adj B'!$P$11:$P$118,'Rider Adj B'!$A$11:$A$118,'SCH D-2 B'!F$13,'Rider Adj B'!$B$11:$B$118,'SCH D-2 B'!$B30)*-1000</f>
        <v>0</v>
      </c>
      <c r="G30" s="36">
        <f t="shared" si="8"/>
        <v>0</v>
      </c>
      <c r="H30" s="26">
        <v>1</v>
      </c>
      <c r="I30" s="36">
        <f t="shared" si="9"/>
        <v>0</v>
      </c>
    </row>
    <row r="31" spans="1:9" ht="18.95" customHeight="1" x14ac:dyDescent="0.2">
      <c r="A31" s="27">
        <f>A30+1</f>
        <v>17</v>
      </c>
      <c r="B31" s="27"/>
      <c r="C31" s="24" t="s">
        <v>178</v>
      </c>
      <c r="D31" s="37">
        <f>SUM(D26:D30)</f>
        <v>-683890.60460585798</v>
      </c>
      <c r="E31" s="37">
        <f t="shared" ref="E31:I31" si="11">SUM(E26:E30)</f>
        <v>0</v>
      </c>
      <c r="F31" s="37">
        <f t="shared" si="11"/>
        <v>0</v>
      </c>
      <c r="G31" s="37">
        <f t="shared" si="11"/>
        <v>-683890.60460585798</v>
      </c>
      <c r="I31" s="37">
        <f t="shared" si="11"/>
        <v>-683890.60460585798</v>
      </c>
    </row>
    <row r="32" spans="1:9" ht="18.95" customHeight="1" x14ac:dyDescent="0.2">
      <c r="A32" s="27"/>
      <c r="B32" s="27"/>
      <c r="C32" s="24"/>
    </row>
    <row r="33" spans="1:12" ht="18.95" customHeight="1" x14ac:dyDescent="0.2">
      <c r="A33" s="27">
        <f>A31+1</f>
        <v>18</v>
      </c>
      <c r="B33" s="27"/>
      <c r="C33" s="43" t="s">
        <v>120</v>
      </c>
      <c r="D33" s="36">
        <f>D23+D31</f>
        <v>-3516236.0871534338</v>
      </c>
      <c r="E33" s="36">
        <f t="shared" ref="E33:F33" si="12">E23+E31</f>
        <v>-11554883.418614781</v>
      </c>
      <c r="F33" s="36">
        <f t="shared" si="12"/>
        <v>-175168517.52155429</v>
      </c>
      <c r="G33" s="36">
        <f t="shared" ref="G33:I33" si="13">G23+G31</f>
        <v>-190239637.02732253</v>
      </c>
      <c r="I33" s="36">
        <f t="shared" si="13"/>
        <v>-190239637.02732253</v>
      </c>
    </row>
    <row r="34" spans="1:12" ht="18.95" customHeight="1" x14ac:dyDescent="0.2">
      <c r="B34" s="27"/>
      <c r="C34" s="24"/>
    </row>
    <row r="35" spans="1:12" ht="18.95" customHeight="1" x14ac:dyDescent="0.2">
      <c r="A35" s="27">
        <f>A33+1</f>
        <v>19</v>
      </c>
      <c r="B35" s="27"/>
      <c r="C35" s="42" t="s">
        <v>117</v>
      </c>
    </row>
    <row r="36" spans="1:12" ht="18.95" customHeight="1" x14ac:dyDescent="0.2">
      <c r="A36" s="27">
        <f>A35+1</f>
        <v>20</v>
      </c>
      <c r="B36" s="27"/>
      <c r="C36" s="35" t="s">
        <v>171</v>
      </c>
    </row>
    <row r="37" spans="1:12" ht="18.95" customHeight="1" x14ac:dyDescent="0.2">
      <c r="A37" s="27">
        <f t="shared" ref="A37:A41" si="14">A36+1</f>
        <v>21</v>
      </c>
      <c r="B37" s="27"/>
      <c r="C37" s="35" t="s">
        <v>1099</v>
      </c>
    </row>
    <row r="38" spans="1:12" ht="18.95" customHeight="1" x14ac:dyDescent="0.2">
      <c r="A38" s="27">
        <f t="shared" si="14"/>
        <v>22</v>
      </c>
      <c r="B38" s="39" t="s">
        <v>917</v>
      </c>
      <c r="C38" s="4" t="s">
        <v>942</v>
      </c>
      <c r="D38" s="25">
        <f>SUMIFS('Rider Adj B'!$P$11:$P$118,'Rider Adj B'!$A$11:$A$118,'SCH D-2 B'!D$13,'Rider Adj B'!$B$11:$B$118,'SCH D-2 B'!$B38)*-1000</f>
        <v>0</v>
      </c>
      <c r="E38" s="25">
        <f>SUMIFS('Rider Adj B'!$P$11:$P$118,'Rider Adj B'!$A$11:$A$118,'SCH D-2 B'!E$13,'Rider Adj B'!$B$11:$B$118,'SCH D-2 B'!$B38)*-1000</f>
        <v>0</v>
      </c>
      <c r="F38" s="25">
        <f>SUMIFS('Rider Adj B'!$P$11:$P$118,'Rider Adj B'!$A$11:$A$118,'SCH D-2 B'!F$13,'Rider Adj B'!$B$11:$B$118,'SCH D-2 B'!$B38)*-1000</f>
        <v>-186283820.24589601</v>
      </c>
      <c r="G38" s="25">
        <f t="shared" ref="G38:G41" si="15">SUM(D38:F38)</f>
        <v>-186283820.24589601</v>
      </c>
      <c r="H38" s="26">
        <v>1</v>
      </c>
      <c r="I38" s="25">
        <f t="shared" ref="I38:I41" si="16">G38*H38</f>
        <v>-186283820.24589601</v>
      </c>
    </row>
    <row r="39" spans="1:12" ht="18.95" customHeight="1" x14ac:dyDescent="0.2">
      <c r="A39" s="27">
        <f t="shared" si="14"/>
        <v>23</v>
      </c>
      <c r="B39" s="153" t="s">
        <v>918</v>
      </c>
      <c r="C39" s="4" t="s">
        <v>943</v>
      </c>
      <c r="D39" s="25">
        <f>SUMIFS('Rider Adj B'!$P$11:$P$118,'Rider Adj B'!$A$11:$A$118,'SCH D-2 B'!D$13,'Rider Adj B'!$B$11:$B$118,'SCH D-2 B'!$B39)*-1000</f>
        <v>0</v>
      </c>
      <c r="E39" s="25">
        <f>SUMIFS('Rider Adj B'!$P$11:$P$118,'Rider Adj B'!$A$11:$A$118,'SCH D-2 B'!E$13,'Rider Adj B'!$B$11:$B$118,'SCH D-2 B'!$B39)*-1000</f>
        <v>0</v>
      </c>
      <c r="F39" s="25">
        <f>SUMIFS('Rider Adj B'!$P$11:$P$118,'Rider Adj B'!$A$11:$A$118,'SCH D-2 B'!F$13,'Rider Adj B'!$B$11:$B$118,'SCH D-2 B'!$B39)*-1000</f>
        <v>0</v>
      </c>
      <c r="G39" s="25">
        <f t="shared" si="15"/>
        <v>0</v>
      </c>
      <c r="H39" s="26">
        <v>1</v>
      </c>
      <c r="I39" s="25">
        <f t="shared" si="16"/>
        <v>0</v>
      </c>
      <c r="L39" s="26"/>
    </row>
    <row r="40" spans="1:12" ht="18.95" customHeight="1" x14ac:dyDescent="0.2">
      <c r="A40" s="27">
        <f t="shared" si="14"/>
        <v>24</v>
      </c>
      <c r="B40" s="153" t="s">
        <v>919</v>
      </c>
      <c r="C40" s="4" t="s">
        <v>944</v>
      </c>
      <c r="D40" s="25">
        <f>SUMIFS('Rider Adj B'!$P$11:$P$118,'Rider Adj B'!$A$11:$A$118,'SCH D-2 B'!D$13,'Rider Adj B'!$B$11:$B$118,'SCH D-2 B'!$B40)*-1000</f>
        <v>0</v>
      </c>
      <c r="E40" s="25">
        <f>SUMIFS('Rider Adj B'!$P$11:$P$118,'Rider Adj B'!$A$11:$A$118,'SCH D-2 B'!E$13,'Rider Adj B'!$B$11:$B$118,'SCH D-2 B'!$B40)*-1000</f>
        <v>0</v>
      </c>
      <c r="F40" s="25">
        <f>SUMIFS('Rider Adj B'!$P$11:$P$118,'Rider Adj B'!$A$11:$A$118,'SCH D-2 B'!F$13,'Rider Adj B'!$B$11:$B$118,'SCH D-2 B'!$B40)*-1000</f>
        <v>872814.61999998963</v>
      </c>
      <c r="G40" s="25">
        <f t="shared" si="15"/>
        <v>872814.61999998963</v>
      </c>
      <c r="H40" s="26">
        <v>1</v>
      </c>
      <c r="I40" s="25">
        <f t="shared" si="16"/>
        <v>872814.61999998963</v>
      </c>
    </row>
    <row r="41" spans="1:12" ht="18.95" customHeight="1" x14ac:dyDescent="0.2">
      <c r="A41" s="27">
        <f t="shared" si="14"/>
        <v>25</v>
      </c>
      <c r="B41" s="153" t="s">
        <v>920</v>
      </c>
      <c r="C41" s="4" t="s">
        <v>945</v>
      </c>
      <c r="D41" s="25">
        <f>SUMIFS('Rider Adj B'!$P$11:$P$118,'Rider Adj B'!$A$11:$A$118,'SCH D-2 B'!D$13,'Rider Adj B'!$B$11:$B$118,'SCH D-2 B'!$B41)*-1000</f>
        <v>0</v>
      </c>
      <c r="E41" s="25">
        <f>SUMIFS('Rider Adj B'!$P$11:$P$118,'Rider Adj B'!$A$11:$A$118,'SCH D-2 B'!E$13,'Rider Adj B'!$B$11:$B$118,'SCH D-2 B'!$B41)*-1000</f>
        <v>0</v>
      </c>
      <c r="F41" s="25">
        <f>SUMIFS('Rider Adj B'!$P$11:$P$118,'Rider Adj B'!$A$11:$A$118,'SCH D-2 B'!F$13,'Rider Adj B'!$B$11:$B$118,'SCH D-2 B'!$B41)*-1000</f>
        <v>9955767.6499999911</v>
      </c>
      <c r="G41" s="25">
        <f t="shared" si="15"/>
        <v>9955767.6499999911</v>
      </c>
      <c r="H41" s="26">
        <v>1</v>
      </c>
      <c r="I41" s="25">
        <f t="shared" si="16"/>
        <v>9955767.6499999911</v>
      </c>
    </row>
    <row r="42" spans="1:12" s="17" customFormat="1" ht="20.100000000000001" customHeight="1" x14ac:dyDescent="0.2">
      <c r="A42" s="325" t="str">
        <f>$A$1</f>
        <v>LOUISVILLE GAS AND ELECTRIC COMPANY</v>
      </c>
      <c r="B42" s="325"/>
      <c r="C42" s="325"/>
      <c r="D42" s="325"/>
      <c r="E42" s="325"/>
      <c r="F42" s="325"/>
      <c r="G42" s="325"/>
      <c r="H42" s="325"/>
      <c r="I42" s="325"/>
    </row>
    <row r="43" spans="1:12" s="17" customFormat="1" ht="20.100000000000001" customHeight="1" x14ac:dyDescent="0.2">
      <c r="A43" s="325" t="str">
        <f>$A$2</f>
        <v>CASE NO. 2014-00372 - GAS OPERATIONS - RESPONSE TO PSC 2-89 (SLIPPAGE FACTOR 97.728%)</v>
      </c>
      <c r="B43" s="325"/>
      <c r="C43" s="325"/>
      <c r="D43" s="325"/>
      <c r="E43" s="325"/>
      <c r="F43" s="325"/>
      <c r="G43" s="325"/>
      <c r="H43" s="325"/>
      <c r="I43" s="325"/>
    </row>
    <row r="44" spans="1:12" s="17" customFormat="1" ht="20.100000000000001" customHeight="1" x14ac:dyDescent="0.2">
      <c r="A44" s="325" t="s">
        <v>309</v>
      </c>
      <c r="B44" s="325"/>
      <c r="C44" s="325"/>
      <c r="D44" s="325"/>
      <c r="E44" s="325"/>
      <c r="F44" s="325"/>
      <c r="G44" s="325"/>
      <c r="H44" s="325"/>
      <c r="I44" s="325"/>
    </row>
    <row r="45" spans="1:12" s="17" customFormat="1" ht="20.100000000000001" customHeight="1" x14ac:dyDescent="0.2">
      <c r="A45" s="325" t="str">
        <f>$A$4</f>
        <v>FOR THE 12 MONTHS ENDED FEBRUARY 28, 2015</v>
      </c>
      <c r="B45" s="325"/>
      <c r="C45" s="325"/>
      <c r="D45" s="325"/>
      <c r="E45" s="325"/>
      <c r="F45" s="325"/>
      <c r="G45" s="325"/>
      <c r="H45" s="325"/>
      <c r="I45" s="325"/>
    </row>
    <row r="46" spans="1:12" s="17" customFormat="1" ht="20.100000000000001" customHeight="1" x14ac:dyDescent="0.2">
      <c r="A46" s="89"/>
      <c r="B46" s="89"/>
      <c r="C46" s="89"/>
      <c r="D46" s="89"/>
      <c r="E46" s="89"/>
      <c r="F46" s="89"/>
      <c r="G46" s="89"/>
      <c r="H46" s="89"/>
      <c r="I46" s="89"/>
    </row>
    <row r="47" spans="1:12" s="17" customFormat="1" ht="20.100000000000001" customHeight="1" x14ac:dyDescent="0.2">
      <c r="A47" s="17" t="str">
        <f>$A$6</f>
        <v>DATA:__X__BASE  PERIOD____FORECASTED  PERIOD</v>
      </c>
      <c r="B47" s="19"/>
      <c r="I47" s="20" t="str">
        <f>$I$6</f>
        <v>SCHEDULE D-2</v>
      </c>
    </row>
    <row r="48" spans="1:12" s="17" customFormat="1" ht="20.100000000000001" customHeight="1" x14ac:dyDescent="0.2">
      <c r="A48" s="17" t="str">
        <f>$A$7</f>
        <v>TYPE OF FILING: __X__ ORIGINAL  _____ UPDATED  _____ REVISED</v>
      </c>
      <c r="I48" s="20" t="s">
        <v>1130</v>
      </c>
    </row>
    <row r="49" spans="1:9" s="17" customFormat="1" ht="20.100000000000001" customHeight="1" x14ac:dyDescent="0.2">
      <c r="A49" s="17" t="str">
        <f>$A$8</f>
        <v>WORKPAPER REFERENCE NO(S).: SCHEDULE WPD-2</v>
      </c>
      <c r="B49" s="19"/>
      <c r="D49" s="19"/>
      <c r="E49" s="19"/>
      <c r="F49" s="19"/>
      <c r="G49" s="19"/>
      <c r="I49" s="21" t="str">
        <f>$I$8</f>
        <v>WITNESS:   R. M. CONROY</v>
      </c>
    </row>
    <row r="50" spans="1:9" s="17" customFormat="1" ht="20.100000000000001" customHeight="1" x14ac:dyDescent="0.2"/>
    <row r="51" spans="1:9" s="17" customFormat="1" ht="18.75" customHeight="1" x14ac:dyDescent="0.2">
      <c r="A51" s="64"/>
      <c r="B51" s="64"/>
      <c r="C51" s="64"/>
      <c r="D51" s="139" t="str">
        <f>D$10</f>
        <v>ADJ 1</v>
      </c>
      <c r="E51" s="139" t="str">
        <f t="shared" ref="E51:F51" si="17">E$10</f>
        <v>ADJ 2</v>
      </c>
      <c r="F51" s="139" t="str">
        <f t="shared" si="17"/>
        <v>ADJ 3</v>
      </c>
      <c r="G51" s="64"/>
      <c r="H51" s="64"/>
      <c r="I51" s="64"/>
    </row>
    <row r="52" spans="1:9" ht="44.25" customHeight="1" x14ac:dyDescent="0.2">
      <c r="A52" s="65" t="s">
        <v>140</v>
      </c>
      <c r="B52" s="65" t="s">
        <v>141</v>
      </c>
      <c r="C52" s="65" t="s">
        <v>145</v>
      </c>
      <c r="D52" s="65" t="str">
        <f>D$11</f>
        <v>REMOVE DSM MECHANISM</v>
      </c>
      <c r="E52" s="65" t="str">
        <f t="shared" ref="E52:F52" si="18">E$11</f>
        <v>REMOVE  GLT MECHANISM</v>
      </c>
      <c r="F52" s="65" t="str">
        <f t="shared" si="18"/>
        <v>REMOVE GSC MECHANISM</v>
      </c>
      <c r="G52" s="65" t="s">
        <v>311</v>
      </c>
      <c r="H52" s="65" t="s">
        <v>142</v>
      </c>
      <c r="I52" s="65" t="s">
        <v>307</v>
      </c>
    </row>
    <row r="53" spans="1:9" ht="23.1" customHeight="1" x14ac:dyDescent="0.2">
      <c r="A53" s="23"/>
      <c r="B53" s="23"/>
      <c r="C53" s="30"/>
      <c r="D53" s="31" t="s">
        <v>143</v>
      </c>
      <c r="E53" s="31" t="s">
        <v>143</v>
      </c>
      <c r="F53" s="31" t="s">
        <v>143</v>
      </c>
      <c r="G53" s="31" t="s">
        <v>143</v>
      </c>
      <c r="H53" s="31"/>
      <c r="I53" s="31" t="s">
        <v>143</v>
      </c>
    </row>
    <row r="54" spans="1:9" ht="18.95" customHeight="1" x14ac:dyDescent="0.2">
      <c r="A54" s="27">
        <f>A41+1</f>
        <v>26</v>
      </c>
      <c r="B54" s="153" t="s">
        <v>921</v>
      </c>
      <c r="C54" s="4" t="s">
        <v>946</v>
      </c>
      <c r="D54" s="25">
        <f>SUMIFS('Rider Adj B'!$P$11:$P$118,'Rider Adj B'!$A$11:$A$118,'SCH D-2 B'!D$13,'Rider Adj B'!$B$11:$B$118,'SCH D-2 B'!$B54)*-1000</f>
        <v>0</v>
      </c>
      <c r="E54" s="25">
        <f>SUMIFS('Rider Adj B'!$P$11:$P$118,'Rider Adj B'!$A$11:$A$118,'SCH D-2 B'!E$13,'Rider Adj B'!$B$11:$B$118,'SCH D-2 B'!$B54)*-1000</f>
        <v>0</v>
      </c>
      <c r="F54" s="25">
        <f>SUMIFS('Rider Adj B'!$P$11:$P$118,'Rider Adj B'!$A$11:$A$118,'SCH D-2 B'!F$13,'Rider Adj B'!$B$11:$B$118,'SCH D-2 B'!$B54)*-1000</f>
        <v>14412.269999999999</v>
      </c>
      <c r="G54" s="25">
        <f>SUM(D54:F54)</f>
        <v>14412.269999999999</v>
      </c>
      <c r="H54" s="26">
        <v>1</v>
      </c>
      <c r="I54" s="25">
        <f>G54*H54</f>
        <v>14412.269999999999</v>
      </c>
    </row>
    <row r="55" spans="1:9" ht="18.95" customHeight="1" x14ac:dyDescent="0.2">
      <c r="A55" s="27">
        <f t="shared" ref="A55:A58" si="19">A54+1</f>
        <v>27</v>
      </c>
      <c r="B55" s="153" t="s">
        <v>922</v>
      </c>
      <c r="C55" s="4" t="s">
        <v>947</v>
      </c>
      <c r="D55" s="25">
        <f>SUMIFS('Rider Adj B'!$P$11:$P$118,'Rider Adj B'!$A$11:$A$118,'SCH D-2 B'!D$13,'Rider Adj B'!$B$11:$B$118,'SCH D-2 B'!$B55)*-1000</f>
        <v>0</v>
      </c>
      <c r="E55" s="25">
        <f>SUMIFS('Rider Adj B'!$P$11:$P$118,'Rider Adj B'!$A$11:$A$118,'SCH D-2 B'!E$13,'Rider Adj B'!$B$11:$B$118,'SCH D-2 B'!$B55)*-1000</f>
        <v>0</v>
      </c>
      <c r="F55" s="25">
        <f>SUMIFS('Rider Adj B'!$P$11:$P$118,'Rider Adj B'!$A$11:$A$118,'SCH D-2 B'!F$13,'Rider Adj B'!$B$11:$B$118,'SCH D-2 B'!$B55)*-1000</f>
        <v>2386378.9043417545</v>
      </c>
      <c r="G55" s="25">
        <f t="shared" ref="G55:G58" si="20">SUM(D55:F55)</f>
        <v>2386378.9043417545</v>
      </c>
      <c r="H55" s="26">
        <v>1</v>
      </c>
      <c r="I55" s="25">
        <f t="shared" ref="I55:I58" si="21">G55*H55</f>
        <v>2386378.9043417545</v>
      </c>
    </row>
    <row r="56" spans="1:9" ht="18.95" customHeight="1" x14ac:dyDescent="0.2">
      <c r="A56" s="27">
        <f t="shared" si="19"/>
        <v>28</v>
      </c>
      <c r="B56" s="153">
        <v>810</v>
      </c>
      <c r="C56" s="4" t="s">
        <v>948</v>
      </c>
      <c r="D56" s="25">
        <f>SUMIFS('Rider Adj B'!$P$11:$P$118,'Rider Adj B'!$A$11:$A$118,'SCH D-2 B'!D$13,'Rider Adj B'!$B$11:$B$118,'SCH D-2 B'!$B56)*-1000</f>
        <v>0</v>
      </c>
      <c r="E56" s="25">
        <f>SUMIFS('Rider Adj B'!$P$11:$P$118,'Rider Adj B'!$A$11:$A$118,'SCH D-2 B'!E$13,'Rider Adj B'!$B$11:$B$118,'SCH D-2 B'!$B56)*-1000</f>
        <v>0</v>
      </c>
      <c r="F56" s="25">
        <f>SUMIFS('Rider Adj B'!$P$11:$P$118,'Rider Adj B'!$A$11:$A$118,'SCH D-2 B'!F$13,'Rider Adj B'!$B$11:$B$118,'SCH D-2 B'!$B56)*-1000</f>
        <v>0</v>
      </c>
      <c r="G56" s="25">
        <f t="shared" si="20"/>
        <v>0</v>
      </c>
      <c r="H56" s="26">
        <v>1</v>
      </c>
      <c r="I56" s="25">
        <f t="shared" si="21"/>
        <v>0</v>
      </c>
    </row>
    <row r="57" spans="1:9" ht="18.95" customHeight="1" x14ac:dyDescent="0.2">
      <c r="A57" s="27">
        <f t="shared" si="19"/>
        <v>29</v>
      </c>
      <c r="B57" s="153" t="s">
        <v>923</v>
      </c>
      <c r="C57" s="4" t="s">
        <v>949</v>
      </c>
      <c r="D57" s="25">
        <f>SUMIFS('Rider Adj B'!$P$11:$P$118,'Rider Adj B'!$A$11:$A$118,'SCH D-2 B'!D$13,'Rider Adj B'!$B$11:$B$118,'SCH D-2 B'!$B57)*-1000</f>
        <v>0</v>
      </c>
      <c r="E57" s="25">
        <f>SUMIFS('Rider Adj B'!$P$11:$P$118,'Rider Adj B'!$A$11:$A$118,'SCH D-2 B'!E$13,'Rider Adj B'!$B$11:$B$118,'SCH D-2 B'!$B57)*-1000</f>
        <v>0</v>
      </c>
      <c r="F57" s="25">
        <f>SUMIFS('Rider Adj B'!$P$11:$P$118,'Rider Adj B'!$A$11:$A$118,'SCH D-2 B'!F$13,'Rider Adj B'!$B$11:$B$118,'SCH D-2 B'!$B57)*-1000</f>
        <v>43980.009999999995</v>
      </c>
      <c r="G57" s="25">
        <f t="shared" si="20"/>
        <v>43980.009999999995</v>
      </c>
      <c r="H57" s="26">
        <v>1</v>
      </c>
      <c r="I57" s="25">
        <f t="shared" si="21"/>
        <v>43980.009999999995</v>
      </c>
    </row>
    <row r="58" spans="1:9" ht="18.95" customHeight="1" x14ac:dyDescent="0.2">
      <c r="A58" s="27">
        <f t="shared" si="19"/>
        <v>30</v>
      </c>
      <c r="B58" s="153">
        <v>813</v>
      </c>
      <c r="C58" s="4" t="s">
        <v>950</v>
      </c>
      <c r="D58" s="25">
        <f>SUMIFS('Rider Adj B'!$P$11:$P$118,'Rider Adj B'!$A$11:$A$118,'SCH D-2 B'!D$13,'Rider Adj B'!$B$11:$B$118,'SCH D-2 B'!$B58)*-1000</f>
        <v>0</v>
      </c>
      <c r="E58" s="25">
        <f>SUMIFS('Rider Adj B'!$P$11:$P$118,'Rider Adj B'!$A$11:$A$118,'SCH D-2 B'!E$13,'Rider Adj B'!$B$11:$B$118,'SCH D-2 B'!$B58)*-1000</f>
        <v>0</v>
      </c>
      <c r="F58" s="25">
        <f>SUMIFS('Rider Adj B'!$P$11:$P$118,'Rider Adj B'!$A$11:$A$118,'SCH D-2 B'!F$13,'Rider Adj B'!$B$11:$B$118,'SCH D-2 B'!$B58)*-1000</f>
        <v>0</v>
      </c>
      <c r="G58" s="25">
        <f t="shared" si="20"/>
        <v>0</v>
      </c>
      <c r="H58" s="26">
        <v>1</v>
      </c>
      <c r="I58" s="25">
        <f t="shared" si="21"/>
        <v>0</v>
      </c>
    </row>
    <row r="59" spans="1:9" ht="18.95" customHeight="1" x14ac:dyDescent="0.2">
      <c r="A59" s="27">
        <f>A58+1</f>
        <v>31</v>
      </c>
      <c r="B59" s="153"/>
      <c r="C59" s="2" t="s">
        <v>1100</v>
      </c>
      <c r="D59" s="37">
        <f>SUM(D38:D41,D54:D58)</f>
        <v>0</v>
      </c>
      <c r="E59" s="37">
        <f t="shared" ref="E59:I59" si="22">SUM(E38:E41,E54:E58)</f>
        <v>0</v>
      </c>
      <c r="F59" s="37">
        <f t="shared" si="22"/>
        <v>-173010466.7915543</v>
      </c>
      <c r="G59" s="37">
        <f t="shared" si="22"/>
        <v>-173010466.7915543</v>
      </c>
      <c r="H59" s="26"/>
      <c r="I59" s="37">
        <f t="shared" si="22"/>
        <v>-173010466.7915543</v>
      </c>
    </row>
    <row r="60" spans="1:9" ht="18.95" customHeight="1" x14ac:dyDescent="0.2">
      <c r="B60" s="153"/>
      <c r="C60" s="2"/>
      <c r="H60" s="26"/>
    </row>
    <row r="61" spans="1:9" ht="18.95" customHeight="1" x14ac:dyDescent="0.2">
      <c r="A61" s="27">
        <f>A59+1</f>
        <v>32</v>
      </c>
      <c r="B61" s="153"/>
      <c r="C61" s="38" t="s">
        <v>1096</v>
      </c>
      <c r="H61" s="26"/>
    </row>
    <row r="62" spans="1:9" ht="18.95" customHeight="1" x14ac:dyDescent="0.2">
      <c r="A62" s="27">
        <f>A61+1</f>
        <v>33</v>
      </c>
      <c r="B62" s="153" t="s">
        <v>953</v>
      </c>
      <c r="C62" s="4" t="s">
        <v>979</v>
      </c>
      <c r="D62" s="25">
        <f>SUMIFS('Rider Adj B'!$P$11:$P$118,'Rider Adj B'!$A$11:$A$118,'SCH D-2 B'!D$13,'Rider Adj B'!$B$11:$B$118,'SCH D-2 B'!$B62)*-1000</f>
        <v>0</v>
      </c>
      <c r="E62" s="25">
        <f>SUMIFS('Rider Adj B'!$P$11:$P$118,'Rider Adj B'!$A$11:$A$118,'SCH D-2 B'!E$13,'Rider Adj B'!$B$11:$B$118,'SCH D-2 B'!$B62)*-1000</f>
        <v>0</v>
      </c>
      <c r="F62" s="25">
        <f>SUMIFS('Rider Adj B'!$P$11:$P$118,'Rider Adj B'!$A$11:$A$118,'SCH D-2 B'!F$13,'Rider Adj B'!$B$11:$B$118,'SCH D-2 B'!$B62)*-1000</f>
        <v>0</v>
      </c>
      <c r="G62" s="25">
        <f t="shared" ref="G62:G78" si="23">SUM(D62:F62)</f>
        <v>0</v>
      </c>
      <c r="H62" s="26">
        <v>1</v>
      </c>
      <c r="I62" s="25">
        <f t="shared" ref="I62:I78" si="24">G62*H62</f>
        <v>0</v>
      </c>
    </row>
    <row r="63" spans="1:9" ht="18.95" customHeight="1" x14ac:dyDescent="0.2">
      <c r="A63" s="27">
        <f t="shared" ref="A63:A71" si="25">A62+1</f>
        <v>34</v>
      </c>
      <c r="B63" s="153" t="s">
        <v>954</v>
      </c>
      <c r="C63" s="4" t="s">
        <v>909</v>
      </c>
      <c r="D63" s="25">
        <f>SUMIFS('Rider Adj B'!$P$11:$P$118,'Rider Adj B'!$A$11:$A$118,'SCH D-2 B'!D$13,'Rider Adj B'!$B$11:$B$118,'SCH D-2 B'!$B63)*-1000</f>
        <v>0</v>
      </c>
      <c r="E63" s="25">
        <f>SUMIFS('Rider Adj B'!$P$11:$P$118,'Rider Adj B'!$A$11:$A$118,'SCH D-2 B'!E$13,'Rider Adj B'!$B$11:$B$118,'SCH D-2 B'!$B63)*-1000</f>
        <v>0</v>
      </c>
      <c r="F63" s="25">
        <f>SUMIFS('Rider Adj B'!$P$11:$P$118,'Rider Adj B'!$A$11:$A$118,'SCH D-2 B'!F$13,'Rider Adj B'!$B$11:$B$118,'SCH D-2 B'!$B63)*-1000</f>
        <v>0</v>
      </c>
      <c r="G63" s="25">
        <f t="shared" si="23"/>
        <v>0</v>
      </c>
      <c r="H63" s="26">
        <v>1</v>
      </c>
      <c r="I63" s="25">
        <f t="shared" si="24"/>
        <v>0</v>
      </c>
    </row>
    <row r="64" spans="1:9" ht="18.95" customHeight="1" x14ac:dyDescent="0.2">
      <c r="A64" s="27">
        <f t="shared" si="25"/>
        <v>35</v>
      </c>
      <c r="B64" s="153" t="s">
        <v>955</v>
      </c>
      <c r="C64" s="4" t="s">
        <v>910</v>
      </c>
      <c r="D64" s="25">
        <f>SUMIFS('Rider Adj B'!$P$11:$P$118,'Rider Adj B'!$A$11:$A$118,'SCH D-2 B'!D$13,'Rider Adj B'!$B$11:$B$118,'SCH D-2 B'!$B64)*-1000</f>
        <v>0</v>
      </c>
      <c r="E64" s="25">
        <f>SUMIFS('Rider Adj B'!$P$11:$P$118,'Rider Adj B'!$A$11:$A$118,'SCH D-2 B'!E$13,'Rider Adj B'!$B$11:$B$118,'SCH D-2 B'!$B64)*-1000</f>
        <v>0</v>
      </c>
      <c r="F64" s="25">
        <f>SUMIFS('Rider Adj B'!$P$11:$P$118,'Rider Adj B'!$A$11:$A$118,'SCH D-2 B'!F$13,'Rider Adj B'!$B$11:$B$118,'SCH D-2 B'!$B64)*-1000</f>
        <v>0</v>
      </c>
      <c r="G64" s="25">
        <f t="shared" si="23"/>
        <v>0</v>
      </c>
      <c r="H64" s="26">
        <v>1</v>
      </c>
      <c r="I64" s="25">
        <f t="shared" si="24"/>
        <v>0</v>
      </c>
    </row>
    <row r="65" spans="1:9" ht="18.95" customHeight="1" x14ac:dyDescent="0.2">
      <c r="A65" s="27">
        <f t="shared" si="25"/>
        <v>36</v>
      </c>
      <c r="B65" s="153" t="s">
        <v>956</v>
      </c>
      <c r="C65" s="4" t="s">
        <v>975</v>
      </c>
      <c r="D65" s="25">
        <f>SUMIFS('Rider Adj B'!$P$11:$P$118,'Rider Adj B'!$A$11:$A$118,'SCH D-2 B'!D$13,'Rider Adj B'!$B$11:$B$118,'SCH D-2 B'!$B65)*-1000</f>
        <v>0</v>
      </c>
      <c r="E65" s="25">
        <f>SUMIFS('Rider Adj B'!$P$11:$P$118,'Rider Adj B'!$A$11:$A$118,'SCH D-2 B'!E$13,'Rider Adj B'!$B$11:$B$118,'SCH D-2 B'!$B65)*-1000</f>
        <v>0</v>
      </c>
      <c r="F65" s="25">
        <f>SUMIFS('Rider Adj B'!$P$11:$P$118,'Rider Adj B'!$A$11:$A$118,'SCH D-2 B'!F$13,'Rider Adj B'!$B$11:$B$118,'SCH D-2 B'!$B65)*-1000</f>
        <v>0</v>
      </c>
      <c r="G65" s="25">
        <f t="shared" si="23"/>
        <v>0</v>
      </c>
      <c r="H65" s="26">
        <v>1</v>
      </c>
      <c r="I65" s="25">
        <f t="shared" si="24"/>
        <v>0</v>
      </c>
    </row>
    <row r="66" spans="1:9" ht="18.95" customHeight="1" x14ac:dyDescent="0.2">
      <c r="A66" s="27">
        <f t="shared" si="25"/>
        <v>37</v>
      </c>
      <c r="B66" s="153" t="s">
        <v>957</v>
      </c>
      <c r="C66" s="4" t="s">
        <v>976</v>
      </c>
      <c r="D66" s="25">
        <f>SUMIFS('Rider Adj B'!$P$11:$P$118,'Rider Adj B'!$A$11:$A$118,'SCH D-2 B'!D$13,'Rider Adj B'!$B$11:$B$118,'SCH D-2 B'!$B66)*-1000</f>
        <v>0</v>
      </c>
      <c r="E66" s="25">
        <f>SUMIFS('Rider Adj B'!$P$11:$P$118,'Rider Adj B'!$A$11:$A$118,'SCH D-2 B'!E$13,'Rider Adj B'!$B$11:$B$118,'SCH D-2 B'!$B66)*-1000</f>
        <v>0</v>
      </c>
      <c r="F66" s="25">
        <f>SUMIFS('Rider Adj B'!$P$11:$P$118,'Rider Adj B'!$A$11:$A$118,'SCH D-2 B'!F$13,'Rider Adj B'!$B$11:$B$118,'SCH D-2 B'!$B66)*-1000</f>
        <v>0</v>
      </c>
      <c r="G66" s="25">
        <f t="shared" si="23"/>
        <v>0</v>
      </c>
      <c r="H66" s="26">
        <v>1</v>
      </c>
      <c r="I66" s="25">
        <f t="shared" si="24"/>
        <v>0</v>
      </c>
    </row>
    <row r="67" spans="1:9" ht="18.95" customHeight="1" x14ac:dyDescent="0.2">
      <c r="A67" s="27">
        <f t="shared" si="25"/>
        <v>38</v>
      </c>
      <c r="B67" s="153" t="s">
        <v>958</v>
      </c>
      <c r="C67" s="4" t="s">
        <v>977</v>
      </c>
      <c r="D67" s="25">
        <f>SUMIFS('Rider Adj B'!$P$11:$P$118,'Rider Adj B'!$A$11:$A$118,'SCH D-2 B'!D$13,'Rider Adj B'!$B$11:$B$118,'SCH D-2 B'!$B67)*-1000</f>
        <v>0</v>
      </c>
      <c r="E67" s="25">
        <f>SUMIFS('Rider Adj B'!$P$11:$P$118,'Rider Adj B'!$A$11:$A$118,'SCH D-2 B'!E$13,'Rider Adj B'!$B$11:$B$118,'SCH D-2 B'!$B67)*-1000</f>
        <v>0</v>
      </c>
      <c r="F67" s="25">
        <f>SUMIFS('Rider Adj B'!$P$11:$P$118,'Rider Adj B'!$A$11:$A$118,'SCH D-2 B'!F$13,'Rider Adj B'!$B$11:$B$118,'SCH D-2 B'!$B67)*-1000</f>
        <v>0</v>
      </c>
      <c r="G67" s="25">
        <f t="shared" si="23"/>
        <v>0</v>
      </c>
      <c r="H67" s="26">
        <v>1</v>
      </c>
      <c r="I67" s="25">
        <f t="shared" si="24"/>
        <v>0</v>
      </c>
    </row>
    <row r="68" spans="1:9" ht="18.95" customHeight="1" x14ac:dyDescent="0.2">
      <c r="A68" s="27">
        <f t="shared" si="25"/>
        <v>39</v>
      </c>
      <c r="B68" s="153" t="s">
        <v>959</v>
      </c>
      <c r="C68" s="4" t="s">
        <v>911</v>
      </c>
      <c r="D68" s="25">
        <f>SUMIFS('Rider Adj B'!$P$11:$P$118,'Rider Adj B'!$A$11:$A$118,'SCH D-2 B'!D$13,'Rider Adj B'!$B$11:$B$118,'SCH D-2 B'!$B68)*-1000</f>
        <v>0</v>
      </c>
      <c r="E68" s="25">
        <f>SUMIFS('Rider Adj B'!$P$11:$P$118,'Rider Adj B'!$A$11:$A$118,'SCH D-2 B'!E$13,'Rider Adj B'!$B$11:$B$118,'SCH D-2 B'!$B68)*-1000</f>
        <v>0</v>
      </c>
      <c r="F68" s="25">
        <f>SUMIFS('Rider Adj B'!$P$11:$P$118,'Rider Adj B'!$A$11:$A$118,'SCH D-2 B'!F$13,'Rider Adj B'!$B$11:$B$118,'SCH D-2 B'!$B68)*-1000</f>
        <v>-2443427.58</v>
      </c>
      <c r="G68" s="25">
        <f t="shared" si="23"/>
        <v>-2443427.58</v>
      </c>
      <c r="H68" s="26">
        <v>1</v>
      </c>
      <c r="I68" s="25">
        <f t="shared" si="24"/>
        <v>-2443427.58</v>
      </c>
    </row>
    <row r="69" spans="1:9" ht="18.95" customHeight="1" x14ac:dyDescent="0.2">
      <c r="A69" s="27">
        <f t="shared" si="25"/>
        <v>40</v>
      </c>
      <c r="B69" s="153" t="s">
        <v>960</v>
      </c>
      <c r="C69" s="4" t="s">
        <v>18</v>
      </c>
      <c r="D69" s="25">
        <f>SUMIFS('Rider Adj B'!$P$11:$P$118,'Rider Adj B'!$A$11:$A$118,'SCH D-2 B'!D$13,'Rider Adj B'!$B$11:$B$118,'SCH D-2 B'!$B69)*-1000</f>
        <v>0</v>
      </c>
      <c r="E69" s="25">
        <f>SUMIFS('Rider Adj B'!$P$11:$P$118,'Rider Adj B'!$A$11:$A$118,'SCH D-2 B'!E$13,'Rider Adj B'!$B$11:$B$118,'SCH D-2 B'!$B69)*-1000</f>
        <v>0</v>
      </c>
      <c r="F69" s="25">
        <f>SUMIFS('Rider Adj B'!$P$11:$P$118,'Rider Adj B'!$A$11:$A$118,'SCH D-2 B'!F$13,'Rider Adj B'!$B$11:$B$118,'SCH D-2 B'!$B69)*-1000</f>
        <v>0</v>
      </c>
      <c r="G69" s="25">
        <f t="shared" si="23"/>
        <v>0</v>
      </c>
      <c r="H69" s="26">
        <v>1</v>
      </c>
      <c r="I69" s="25">
        <f t="shared" si="24"/>
        <v>0</v>
      </c>
    </row>
    <row r="70" spans="1:9" ht="18.95" customHeight="1" x14ac:dyDescent="0.2">
      <c r="A70" s="27">
        <f t="shared" si="25"/>
        <v>41</v>
      </c>
      <c r="B70" s="153" t="s">
        <v>961</v>
      </c>
      <c r="C70" s="4" t="s">
        <v>978</v>
      </c>
      <c r="D70" s="25">
        <f>SUMIFS('Rider Adj B'!$P$11:$P$118,'Rider Adj B'!$A$11:$A$118,'SCH D-2 B'!D$13,'Rider Adj B'!$B$11:$B$118,'SCH D-2 B'!$B70)*-1000</f>
        <v>0</v>
      </c>
      <c r="E70" s="25">
        <f>SUMIFS('Rider Adj B'!$P$11:$P$118,'Rider Adj B'!$A$11:$A$118,'SCH D-2 B'!E$13,'Rider Adj B'!$B$11:$B$118,'SCH D-2 B'!$B70)*-1000</f>
        <v>0</v>
      </c>
      <c r="F70" s="25">
        <f>SUMIFS('Rider Adj B'!$P$11:$P$118,'Rider Adj B'!$A$11:$A$118,'SCH D-2 B'!F$13,'Rider Adj B'!$B$11:$B$118,'SCH D-2 B'!$B70)*-1000</f>
        <v>0</v>
      </c>
      <c r="G70" s="25">
        <f t="shared" si="23"/>
        <v>0</v>
      </c>
      <c r="H70" s="26">
        <v>1</v>
      </c>
      <c r="I70" s="25">
        <f t="shared" si="24"/>
        <v>0</v>
      </c>
    </row>
    <row r="71" spans="1:9" ht="18.95" customHeight="1" x14ac:dyDescent="0.2">
      <c r="A71" s="27">
        <f t="shared" si="25"/>
        <v>42</v>
      </c>
      <c r="B71" s="153" t="s">
        <v>962</v>
      </c>
      <c r="C71" s="4" t="s">
        <v>912</v>
      </c>
      <c r="D71" s="25">
        <f>SUMIFS('Rider Adj B'!$P$11:$P$118,'Rider Adj B'!$A$11:$A$118,'SCH D-2 B'!D$13,'Rider Adj B'!$B$11:$B$118,'SCH D-2 B'!$B71)*-1000</f>
        <v>0</v>
      </c>
      <c r="E71" s="25">
        <f>SUMIFS('Rider Adj B'!$P$11:$P$118,'Rider Adj B'!$A$11:$A$118,'SCH D-2 B'!E$13,'Rider Adj B'!$B$11:$B$118,'SCH D-2 B'!$B71)*-1000</f>
        <v>0</v>
      </c>
      <c r="F71" s="25">
        <f>SUMIFS('Rider Adj B'!$P$11:$P$118,'Rider Adj B'!$A$11:$A$118,'SCH D-2 B'!F$13,'Rider Adj B'!$B$11:$B$118,'SCH D-2 B'!$B71)*-1000</f>
        <v>0</v>
      </c>
      <c r="G71" s="25">
        <f t="shared" si="23"/>
        <v>0</v>
      </c>
      <c r="H71" s="26">
        <v>1</v>
      </c>
      <c r="I71" s="25">
        <f t="shared" si="24"/>
        <v>0</v>
      </c>
    </row>
    <row r="72" spans="1:9" ht="18.95" customHeight="1" x14ac:dyDescent="0.2">
      <c r="A72" s="27">
        <f>A71+1</f>
        <v>43</v>
      </c>
      <c r="B72" s="153" t="s">
        <v>963</v>
      </c>
      <c r="C72" s="4" t="s">
        <v>16</v>
      </c>
      <c r="D72" s="25">
        <f>SUMIFS('Rider Adj B'!$P$11:$P$118,'Rider Adj B'!$A$11:$A$118,'SCH D-2 B'!D$13,'Rider Adj B'!$B$11:$B$118,'SCH D-2 B'!$B72)*-1000</f>
        <v>0</v>
      </c>
      <c r="E72" s="25">
        <f>SUMIFS('Rider Adj B'!$P$11:$P$118,'Rider Adj B'!$A$11:$A$118,'SCH D-2 B'!E$13,'Rider Adj B'!$B$11:$B$118,'SCH D-2 B'!$B72)*-1000</f>
        <v>0</v>
      </c>
      <c r="F72" s="25">
        <f>SUMIFS('Rider Adj B'!$P$11:$P$118,'Rider Adj B'!$A$11:$A$118,'SCH D-2 B'!F$13,'Rider Adj B'!$B$11:$B$118,'SCH D-2 B'!$B72)*-1000</f>
        <v>0</v>
      </c>
      <c r="G72" s="25">
        <f t="shared" si="23"/>
        <v>0</v>
      </c>
      <c r="H72" s="26">
        <v>1</v>
      </c>
      <c r="I72" s="25">
        <f t="shared" si="24"/>
        <v>0</v>
      </c>
    </row>
    <row r="73" spans="1:9" ht="18.95" customHeight="1" x14ac:dyDescent="0.2">
      <c r="A73" s="27">
        <f t="shared" ref="A73:A79" si="26">A72+1</f>
        <v>44</v>
      </c>
      <c r="B73" s="153" t="s">
        <v>964</v>
      </c>
      <c r="C73" s="4" t="s">
        <v>982</v>
      </c>
      <c r="D73" s="25">
        <f>SUMIFS('Rider Adj B'!$P$11:$P$118,'Rider Adj B'!$A$11:$A$118,'SCH D-2 B'!D$13,'Rider Adj B'!$B$11:$B$118,'SCH D-2 B'!$B73)*-1000</f>
        <v>0</v>
      </c>
      <c r="E73" s="25">
        <f>SUMIFS('Rider Adj B'!$P$11:$P$118,'Rider Adj B'!$A$11:$A$118,'SCH D-2 B'!E$13,'Rider Adj B'!$B$11:$B$118,'SCH D-2 B'!$B73)*-1000</f>
        <v>0</v>
      </c>
      <c r="F73" s="25">
        <f>SUMIFS('Rider Adj B'!$P$11:$P$118,'Rider Adj B'!$A$11:$A$118,'SCH D-2 B'!F$13,'Rider Adj B'!$B$11:$B$118,'SCH D-2 B'!$B73)*-1000</f>
        <v>0</v>
      </c>
      <c r="G73" s="25">
        <f t="shared" si="23"/>
        <v>0</v>
      </c>
      <c r="H73" s="26">
        <v>1</v>
      </c>
      <c r="I73" s="25">
        <f t="shared" si="24"/>
        <v>0</v>
      </c>
    </row>
    <row r="74" spans="1:9" ht="18.95" customHeight="1" x14ac:dyDescent="0.2">
      <c r="A74" s="27">
        <f t="shared" si="26"/>
        <v>45</v>
      </c>
      <c r="B74" s="153" t="s">
        <v>965</v>
      </c>
      <c r="C74" s="4" t="s">
        <v>980</v>
      </c>
      <c r="D74" s="25">
        <f>SUMIFS('Rider Adj B'!$P$11:$P$118,'Rider Adj B'!$A$11:$A$118,'SCH D-2 B'!D$13,'Rider Adj B'!$B$11:$B$118,'SCH D-2 B'!$B74)*-1000</f>
        <v>0</v>
      </c>
      <c r="E74" s="25">
        <f>SUMIFS('Rider Adj B'!$P$11:$P$118,'Rider Adj B'!$A$11:$A$118,'SCH D-2 B'!E$13,'Rider Adj B'!$B$11:$B$118,'SCH D-2 B'!$B74)*-1000</f>
        <v>0</v>
      </c>
      <c r="F74" s="25">
        <f>SUMIFS('Rider Adj B'!$P$11:$P$118,'Rider Adj B'!$A$11:$A$118,'SCH D-2 B'!F$13,'Rider Adj B'!$B$11:$B$118,'SCH D-2 B'!$B74)*-1000</f>
        <v>0</v>
      </c>
      <c r="G74" s="25">
        <f t="shared" si="23"/>
        <v>0</v>
      </c>
      <c r="H74" s="26">
        <v>1</v>
      </c>
      <c r="I74" s="25">
        <f t="shared" si="24"/>
        <v>0</v>
      </c>
    </row>
    <row r="75" spans="1:9" ht="18.95" customHeight="1" x14ac:dyDescent="0.2">
      <c r="A75" s="27">
        <f t="shared" si="26"/>
        <v>46</v>
      </c>
      <c r="B75" s="153" t="s">
        <v>966</v>
      </c>
      <c r="C75" s="4" t="s">
        <v>981</v>
      </c>
      <c r="D75" s="25">
        <f>SUMIFS('Rider Adj B'!$P$11:$P$118,'Rider Adj B'!$A$11:$A$118,'SCH D-2 B'!D$13,'Rider Adj B'!$B$11:$B$118,'SCH D-2 B'!$B75)*-1000</f>
        <v>0</v>
      </c>
      <c r="E75" s="25">
        <f>SUMIFS('Rider Adj B'!$P$11:$P$118,'Rider Adj B'!$A$11:$A$118,'SCH D-2 B'!E$13,'Rider Adj B'!$B$11:$B$118,'SCH D-2 B'!$B75)*-1000</f>
        <v>0</v>
      </c>
      <c r="F75" s="25">
        <f>SUMIFS('Rider Adj B'!$P$11:$P$118,'Rider Adj B'!$A$11:$A$118,'SCH D-2 B'!F$13,'Rider Adj B'!$B$11:$B$118,'SCH D-2 B'!$B75)*-1000</f>
        <v>0</v>
      </c>
      <c r="G75" s="25">
        <f t="shared" si="23"/>
        <v>0</v>
      </c>
      <c r="H75" s="26">
        <v>1</v>
      </c>
      <c r="I75" s="25">
        <f t="shared" si="24"/>
        <v>0</v>
      </c>
    </row>
    <row r="76" spans="1:9" ht="18.95" customHeight="1" x14ac:dyDescent="0.2">
      <c r="A76" s="27">
        <f t="shared" si="26"/>
        <v>47</v>
      </c>
      <c r="B76" s="153" t="s">
        <v>967</v>
      </c>
      <c r="C76" s="4" t="s">
        <v>983</v>
      </c>
      <c r="D76" s="25">
        <f>SUMIFS('Rider Adj B'!$P$11:$P$118,'Rider Adj B'!$A$11:$A$118,'SCH D-2 B'!D$13,'Rider Adj B'!$B$11:$B$118,'SCH D-2 B'!$B76)*-1000</f>
        <v>0</v>
      </c>
      <c r="E76" s="25">
        <f>SUMIFS('Rider Adj B'!$P$11:$P$118,'Rider Adj B'!$A$11:$A$118,'SCH D-2 B'!E$13,'Rider Adj B'!$B$11:$B$118,'SCH D-2 B'!$B76)*-1000</f>
        <v>0</v>
      </c>
      <c r="F76" s="25">
        <f>SUMIFS('Rider Adj B'!$P$11:$P$118,'Rider Adj B'!$A$11:$A$118,'SCH D-2 B'!F$13,'Rider Adj B'!$B$11:$B$118,'SCH D-2 B'!$B76)*-1000</f>
        <v>0</v>
      </c>
      <c r="G76" s="25">
        <f t="shared" si="23"/>
        <v>0</v>
      </c>
      <c r="H76" s="26">
        <v>1</v>
      </c>
      <c r="I76" s="25">
        <f t="shared" si="24"/>
        <v>0</v>
      </c>
    </row>
    <row r="77" spans="1:9" ht="18.95" customHeight="1" x14ac:dyDescent="0.2">
      <c r="A77" s="27">
        <f t="shared" si="26"/>
        <v>48</v>
      </c>
      <c r="B77" s="153" t="s">
        <v>968</v>
      </c>
      <c r="C77" s="4" t="s">
        <v>984</v>
      </c>
      <c r="D77" s="25">
        <f>SUMIFS('Rider Adj B'!$P$11:$P$118,'Rider Adj B'!$A$11:$A$118,'SCH D-2 B'!D$13,'Rider Adj B'!$B$11:$B$118,'SCH D-2 B'!$B77)*-1000</f>
        <v>0</v>
      </c>
      <c r="E77" s="25">
        <f>SUMIFS('Rider Adj B'!$P$11:$P$118,'Rider Adj B'!$A$11:$A$118,'SCH D-2 B'!E$13,'Rider Adj B'!$B$11:$B$118,'SCH D-2 B'!$B77)*-1000</f>
        <v>0</v>
      </c>
      <c r="F77" s="25">
        <f>SUMIFS('Rider Adj B'!$P$11:$P$118,'Rider Adj B'!$A$11:$A$118,'SCH D-2 B'!F$13,'Rider Adj B'!$B$11:$B$118,'SCH D-2 B'!$B77)*-1000</f>
        <v>0</v>
      </c>
      <c r="G77" s="25">
        <f t="shared" si="23"/>
        <v>0</v>
      </c>
      <c r="H77" s="26">
        <v>1</v>
      </c>
      <c r="I77" s="25">
        <f t="shared" si="24"/>
        <v>0</v>
      </c>
    </row>
    <row r="78" spans="1:9" ht="18.95" customHeight="1" x14ac:dyDescent="0.2">
      <c r="A78" s="27">
        <f t="shared" si="26"/>
        <v>49</v>
      </c>
      <c r="B78" s="153" t="s">
        <v>969</v>
      </c>
      <c r="C78" s="4" t="s">
        <v>985</v>
      </c>
      <c r="D78" s="25">
        <f>SUMIFS('Rider Adj B'!$P$11:$P$118,'Rider Adj B'!$A$11:$A$118,'SCH D-2 B'!D$13,'Rider Adj B'!$B$11:$B$118,'SCH D-2 B'!$B78)*-1000</f>
        <v>0</v>
      </c>
      <c r="E78" s="25">
        <f>SUMIFS('Rider Adj B'!$P$11:$P$118,'Rider Adj B'!$A$11:$A$118,'SCH D-2 B'!E$13,'Rider Adj B'!$B$11:$B$118,'SCH D-2 B'!$B78)*-1000</f>
        <v>0</v>
      </c>
      <c r="F78" s="25">
        <f>SUMIFS('Rider Adj B'!$P$11:$P$118,'Rider Adj B'!$A$11:$A$118,'SCH D-2 B'!F$13,'Rider Adj B'!$B$11:$B$118,'SCH D-2 B'!$B78)*-1000</f>
        <v>0</v>
      </c>
      <c r="G78" s="25">
        <f t="shared" si="23"/>
        <v>0</v>
      </c>
      <c r="H78" s="26">
        <v>1</v>
      </c>
      <c r="I78" s="25">
        <f t="shared" si="24"/>
        <v>0</v>
      </c>
    </row>
    <row r="79" spans="1:9" ht="18.95" customHeight="1" x14ac:dyDescent="0.2">
      <c r="A79" s="27">
        <f t="shared" si="26"/>
        <v>50</v>
      </c>
      <c r="B79" s="153"/>
      <c r="C79" s="2" t="s">
        <v>1098</v>
      </c>
      <c r="D79" s="37">
        <f>SUM(D62:D78)</f>
        <v>0</v>
      </c>
      <c r="E79" s="37">
        <f t="shared" ref="E79:I79" si="27">SUM(E62:E78)</f>
        <v>0</v>
      </c>
      <c r="F79" s="37">
        <f t="shared" si="27"/>
        <v>-2443427.58</v>
      </c>
      <c r="G79" s="37">
        <f t="shared" si="27"/>
        <v>-2443427.58</v>
      </c>
      <c r="I79" s="37">
        <f t="shared" si="27"/>
        <v>-2443427.58</v>
      </c>
    </row>
    <row r="80" spans="1:9" ht="18.95" customHeight="1" x14ac:dyDescent="0.2">
      <c r="B80" s="153"/>
      <c r="C80" s="2"/>
      <c r="E80" s="25"/>
      <c r="F80" s="25"/>
      <c r="G80" s="25"/>
      <c r="H80" s="26"/>
      <c r="I80" s="25"/>
    </row>
    <row r="81" spans="1:9" ht="18.95" customHeight="1" x14ac:dyDescent="0.2">
      <c r="A81" s="27"/>
      <c r="B81" s="153"/>
      <c r="C81" s="4"/>
      <c r="D81" s="25"/>
      <c r="E81" s="25"/>
      <c r="F81" s="25"/>
      <c r="G81" s="25"/>
      <c r="H81" s="26"/>
      <c r="I81" s="25"/>
    </row>
    <row r="82" spans="1:9" s="17" customFormat="1" ht="20.100000000000001" customHeight="1" x14ac:dyDescent="0.2">
      <c r="A82" s="325" t="str">
        <f>$A$1</f>
        <v>LOUISVILLE GAS AND ELECTRIC COMPANY</v>
      </c>
      <c r="B82" s="325"/>
      <c r="C82" s="325"/>
      <c r="D82" s="325"/>
      <c r="E82" s="325"/>
      <c r="F82" s="325"/>
      <c r="G82" s="325"/>
      <c r="H82" s="325"/>
      <c r="I82" s="325"/>
    </row>
    <row r="83" spans="1:9" s="17" customFormat="1" ht="20.100000000000001" customHeight="1" x14ac:dyDescent="0.2">
      <c r="A83" s="325" t="str">
        <f>$A$2</f>
        <v>CASE NO. 2014-00372 - GAS OPERATIONS - RESPONSE TO PSC 2-89 (SLIPPAGE FACTOR 97.728%)</v>
      </c>
      <c r="B83" s="325"/>
      <c r="C83" s="325"/>
      <c r="D83" s="325"/>
      <c r="E83" s="325"/>
      <c r="F83" s="325"/>
      <c r="G83" s="325"/>
      <c r="H83" s="325"/>
      <c r="I83" s="325"/>
    </row>
    <row r="84" spans="1:9" s="17" customFormat="1" ht="20.100000000000001" customHeight="1" x14ac:dyDescent="0.2">
      <c r="A84" s="325" t="s">
        <v>309</v>
      </c>
      <c r="B84" s="325"/>
      <c r="C84" s="325"/>
      <c r="D84" s="325"/>
      <c r="E84" s="325"/>
      <c r="F84" s="325"/>
      <c r="G84" s="325"/>
      <c r="H84" s="325"/>
      <c r="I84" s="325"/>
    </row>
    <row r="85" spans="1:9" s="17" customFormat="1" ht="20.100000000000001" customHeight="1" x14ac:dyDescent="0.2">
      <c r="A85" s="325" t="str">
        <f>$A$4</f>
        <v>FOR THE 12 MONTHS ENDED FEBRUARY 28, 2015</v>
      </c>
      <c r="B85" s="325"/>
      <c r="C85" s="325"/>
      <c r="D85" s="325"/>
      <c r="E85" s="325"/>
      <c r="F85" s="325"/>
      <c r="G85" s="325"/>
      <c r="H85" s="325"/>
      <c r="I85" s="325"/>
    </row>
    <row r="86" spans="1:9" s="17" customFormat="1" ht="20.100000000000001" customHeight="1" x14ac:dyDescent="0.2">
      <c r="A86" s="89"/>
      <c r="B86" s="89"/>
      <c r="C86" s="89"/>
      <c r="D86" s="89"/>
      <c r="E86" s="89"/>
      <c r="F86" s="89"/>
      <c r="G86" s="89"/>
      <c r="H86" s="89"/>
      <c r="I86" s="89"/>
    </row>
    <row r="87" spans="1:9" s="17" customFormat="1" ht="20.100000000000001" customHeight="1" x14ac:dyDescent="0.2">
      <c r="A87" s="17" t="str">
        <f>$A$6</f>
        <v>DATA:__X__BASE  PERIOD____FORECASTED  PERIOD</v>
      </c>
      <c r="B87" s="19"/>
      <c r="I87" s="20" t="str">
        <f>$I$6</f>
        <v>SCHEDULE D-2</v>
      </c>
    </row>
    <row r="88" spans="1:9" s="17" customFormat="1" ht="20.100000000000001" customHeight="1" x14ac:dyDescent="0.2">
      <c r="A88" s="17" t="str">
        <f>$A$7</f>
        <v>TYPE OF FILING: __X__ ORIGINAL  _____ UPDATED  _____ REVISED</v>
      </c>
      <c r="I88" s="20" t="s">
        <v>1131</v>
      </c>
    </row>
    <row r="89" spans="1:9" s="17" customFormat="1" ht="20.100000000000001" customHeight="1" x14ac:dyDescent="0.2">
      <c r="A89" s="17" t="str">
        <f>$A$8</f>
        <v>WORKPAPER REFERENCE NO(S).: SCHEDULE WPD-2</v>
      </c>
      <c r="B89" s="19"/>
      <c r="D89" s="19"/>
      <c r="E89" s="19"/>
      <c r="F89" s="19"/>
      <c r="G89" s="19"/>
      <c r="I89" s="21" t="str">
        <f>$I$8</f>
        <v>WITNESS:   R. M. CONROY</v>
      </c>
    </row>
    <row r="90" spans="1:9" s="17" customFormat="1" ht="20.100000000000001" customHeight="1" x14ac:dyDescent="0.2"/>
    <row r="91" spans="1:9" s="17" customFormat="1" ht="18.75" customHeight="1" x14ac:dyDescent="0.2">
      <c r="A91" s="64"/>
      <c r="B91" s="64"/>
      <c r="C91" s="64"/>
      <c r="D91" s="139" t="str">
        <f>D$10</f>
        <v>ADJ 1</v>
      </c>
      <c r="E91" s="139" t="str">
        <f t="shared" ref="E91:F91" si="28">E$10</f>
        <v>ADJ 2</v>
      </c>
      <c r="F91" s="139" t="str">
        <f t="shared" si="28"/>
        <v>ADJ 3</v>
      </c>
      <c r="G91" s="64"/>
      <c r="H91" s="64"/>
      <c r="I91" s="64"/>
    </row>
    <row r="92" spans="1:9" ht="44.25" customHeight="1" x14ac:dyDescent="0.2">
      <c r="A92" s="65" t="s">
        <v>140</v>
      </c>
      <c r="B92" s="65" t="s">
        <v>141</v>
      </c>
      <c r="C92" s="65" t="s">
        <v>145</v>
      </c>
      <c r="D92" s="65" t="str">
        <f>D$11</f>
        <v>REMOVE DSM MECHANISM</v>
      </c>
      <c r="E92" s="65" t="str">
        <f t="shared" ref="E92:F92" si="29">E$11</f>
        <v>REMOVE  GLT MECHANISM</v>
      </c>
      <c r="F92" s="65" t="str">
        <f t="shared" si="29"/>
        <v>REMOVE GSC MECHANISM</v>
      </c>
      <c r="G92" s="65" t="s">
        <v>311</v>
      </c>
      <c r="H92" s="65" t="s">
        <v>142</v>
      </c>
      <c r="I92" s="65" t="s">
        <v>307</v>
      </c>
    </row>
    <row r="93" spans="1:9" ht="23.1" customHeight="1" x14ac:dyDescent="0.2">
      <c r="A93" s="23"/>
      <c r="B93" s="23"/>
      <c r="C93" s="30"/>
      <c r="D93" s="31" t="s">
        <v>143</v>
      </c>
      <c r="E93" s="31" t="s">
        <v>143</v>
      </c>
      <c r="F93" s="31" t="s">
        <v>143</v>
      </c>
      <c r="G93" s="31" t="s">
        <v>143</v>
      </c>
      <c r="H93" s="31"/>
      <c r="I93" s="31" t="s">
        <v>143</v>
      </c>
    </row>
    <row r="94" spans="1:9" ht="18.95" customHeight="1" x14ac:dyDescent="0.2">
      <c r="A94" s="27">
        <f>A79+1</f>
        <v>51</v>
      </c>
      <c r="B94" s="153"/>
      <c r="C94" s="38" t="s">
        <v>161</v>
      </c>
      <c r="H94" s="26"/>
      <c r="I94" s="25"/>
    </row>
    <row r="95" spans="1:9" ht="18.95" customHeight="1" x14ac:dyDescent="0.2">
      <c r="A95" s="27">
        <f>A94+1</f>
        <v>52</v>
      </c>
      <c r="B95" s="153" t="s">
        <v>970</v>
      </c>
      <c r="C95" s="4" t="s">
        <v>979</v>
      </c>
      <c r="D95" s="25">
        <f>SUMIFS('Rider Adj B'!$P$11:$P$118,'Rider Adj B'!$A$11:$A$118,'SCH D-2 B'!D$13,'Rider Adj B'!$B$11:$B$118,'SCH D-2 B'!$B95)*-1000</f>
        <v>0</v>
      </c>
      <c r="E95" s="25">
        <f>SUMIFS('Rider Adj B'!$P$11:$P$118,'Rider Adj B'!$A$11:$A$118,'SCH D-2 B'!E$13,'Rider Adj B'!$B$11:$B$118,'SCH D-2 B'!$B95)*-1000</f>
        <v>0</v>
      </c>
      <c r="F95" s="25">
        <f>SUMIFS('Rider Adj B'!$P$11:$P$118,'Rider Adj B'!$A$11:$A$118,'SCH D-2 B'!F$13,'Rider Adj B'!$B$11:$B$118,'SCH D-2 B'!$B95)*-1000</f>
        <v>0</v>
      </c>
      <c r="G95" s="25">
        <f>SUM(D95:F95)</f>
        <v>0</v>
      </c>
      <c r="H95" s="26">
        <v>1</v>
      </c>
      <c r="I95" s="25">
        <f>G95*H95</f>
        <v>0</v>
      </c>
    </row>
    <row r="96" spans="1:9" ht="18.95" customHeight="1" x14ac:dyDescent="0.2">
      <c r="A96" s="27">
        <f t="shared" ref="A96:A102" si="30">A95+1</f>
        <v>53</v>
      </c>
      <c r="B96" s="153" t="s">
        <v>971</v>
      </c>
      <c r="C96" s="4" t="s">
        <v>17</v>
      </c>
      <c r="D96" s="25">
        <f>SUMIFS('Rider Adj B'!$P$11:$P$118,'Rider Adj B'!$A$11:$A$118,'SCH D-2 B'!D$13,'Rider Adj B'!$B$11:$B$118,'SCH D-2 B'!$B96)*-1000</f>
        <v>0</v>
      </c>
      <c r="E96" s="25">
        <f>SUMIFS('Rider Adj B'!$P$11:$P$118,'Rider Adj B'!$A$11:$A$118,'SCH D-2 B'!E$13,'Rider Adj B'!$B$11:$B$118,'SCH D-2 B'!$B96)*-1000</f>
        <v>0</v>
      </c>
      <c r="F96" s="25">
        <f>SUMIFS('Rider Adj B'!$P$11:$P$118,'Rider Adj B'!$A$11:$A$118,'SCH D-2 B'!F$13,'Rider Adj B'!$B$11:$B$118,'SCH D-2 B'!$B96)*-1000</f>
        <v>0</v>
      </c>
      <c r="G96" s="25">
        <f t="shared" ref="G96:G101" si="31">SUM(D96:F96)</f>
        <v>0</v>
      </c>
      <c r="H96" s="26">
        <v>1</v>
      </c>
      <c r="I96" s="25">
        <f t="shared" ref="I96:I101" si="32">G96*H96</f>
        <v>0</v>
      </c>
    </row>
    <row r="97" spans="1:9" ht="18.95" customHeight="1" x14ac:dyDescent="0.2">
      <c r="A97" s="27">
        <f t="shared" si="30"/>
        <v>54</v>
      </c>
      <c r="B97" s="153">
        <v>852</v>
      </c>
      <c r="C97" s="4" t="s">
        <v>986</v>
      </c>
      <c r="D97" s="25">
        <f>SUMIFS('Rider Adj B'!$P$11:$P$118,'Rider Adj B'!$A$11:$A$118,'SCH D-2 B'!D$13,'Rider Adj B'!$B$11:$B$118,'SCH D-2 B'!$B97)*-1000</f>
        <v>0</v>
      </c>
      <c r="E97" s="25">
        <f>SUMIFS('Rider Adj B'!$P$11:$P$118,'Rider Adj B'!$A$11:$A$118,'SCH D-2 B'!E$13,'Rider Adj B'!$B$11:$B$118,'SCH D-2 B'!$B97)*-1000</f>
        <v>0</v>
      </c>
      <c r="F97" s="25">
        <f>SUMIFS('Rider Adj B'!$P$11:$P$118,'Rider Adj B'!$A$11:$A$118,'SCH D-2 B'!F$13,'Rider Adj B'!$B$11:$B$118,'SCH D-2 B'!$B97)*-1000</f>
        <v>0</v>
      </c>
      <c r="G97" s="25">
        <f t="shared" si="31"/>
        <v>0</v>
      </c>
      <c r="H97" s="26">
        <v>1</v>
      </c>
      <c r="I97" s="25">
        <f t="shared" si="32"/>
        <v>0</v>
      </c>
    </row>
    <row r="98" spans="1:9" ht="18.95" customHeight="1" x14ac:dyDescent="0.2">
      <c r="A98" s="27">
        <f t="shared" si="30"/>
        <v>55</v>
      </c>
      <c r="B98" s="153" t="s">
        <v>972</v>
      </c>
      <c r="C98" s="4" t="s">
        <v>987</v>
      </c>
      <c r="D98" s="25">
        <f>SUMIFS('Rider Adj B'!$P$11:$P$118,'Rider Adj B'!$A$11:$A$118,'SCH D-2 B'!D$13,'Rider Adj B'!$B$11:$B$118,'SCH D-2 B'!$B98)*-1000</f>
        <v>0</v>
      </c>
      <c r="E98" s="25">
        <f>SUMIFS('Rider Adj B'!$P$11:$P$118,'Rider Adj B'!$A$11:$A$118,'SCH D-2 B'!E$13,'Rider Adj B'!$B$11:$B$118,'SCH D-2 B'!$B98)*-1000</f>
        <v>0</v>
      </c>
      <c r="F98" s="25">
        <f>SUMIFS('Rider Adj B'!$P$11:$P$118,'Rider Adj B'!$A$11:$A$118,'SCH D-2 B'!F$13,'Rider Adj B'!$B$11:$B$118,'SCH D-2 B'!$B98)*-1000</f>
        <v>0</v>
      </c>
      <c r="G98" s="25">
        <f t="shared" si="31"/>
        <v>0</v>
      </c>
      <c r="H98" s="26">
        <v>1</v>
      </c>
      <c r="I98" s="25">
        <f t="shared" si="32"/>
        <v>0</v>
      </c>
    </row>
    <row r="99" spans="1:9" ht="18.95" customHeight="1" x14ac:dyDescent="0.2">
      <c r="A99" s="27">
        <f t="shared" si="30"/>
        <v>56</v>
      </c>
      <c r="B99" s="153">
        <v>859</v>
      </c>
      <c r="C99" s="4" t="s">
        <v>18</v>
      </c>
      <c r="D99" s="25">
        <f>SUMIFS('Rider Adj B'!$P$11:$P$118,'Rider Adj B'!$A$11:$A$118,'SCH D-2 B'!D$13,'Rider Adj B'!$B$11:$B$118,'SCH D-2 B'!$B99)*-1000</f>
        <v>0</v>
      </c>
      <c r="E99" s="25">
        <f>SUMIFS('Rider Adj B'!$P$11:$P$118,'Rider Adj B'!$A$11:$A$118,'SCH D-2 B'!E$13,'Rider Adj B'!$B$11:$B$118,'SCH D-2 B'!$B99)*-1000</f>
        <v>0</v>
      </c>
      <c r="F99" s="25">
        <f>SUMIFS('Rider Adj B'!$P$11:$P$118,'Rider Adj B'!$A$11:$A$118,'SCH D-2 B'!F$13,'Rider Adj B'!$B$11:$B$118,'SCH D-2 B'!$B99)*-1000</f>
        <v>0</v>
      </c>
      <c r="G99" s="25">
        <f t="shared" si="31"/>
        <v>0</v>
      </c>
      <c r="H99" s="26">
        <v>1</v>
      </c>
      <c r="I99" s="25">
        <f t="shared" si="32"/>
        <v>0</v>
      </c>
    </row>
    <row r="100" spans="1:9" ht="18.95" customHeight="1" x14ac:dyDescent="0.2">
      <c r="A100" s="27">
        <f t="shared" si="30"/>
        <v>57</v>
      </c>
      <c r="B100" s="153" t="s">
        <v>973</v>
      </c>
      <c r="C100" s="4" t="s">
        <v>988</v>
      </c>
      <c r="D100" s="25">
        <f>SUMIFS('Rider Adj B'!$P$11:$P$118,'Rider Adj B'!$A$11:$A$118,'SCH D-2 B'!D$13,'Rider Adj B'!$B$11:$B$118,'SCH D-2 B'!$B100)*-1000</f>
        <v>0</v>
      </c>
      <c r="E100" s="25">
        <f>SUMIFS('Rider Adj B'!$P$11:$P$118,'Rider Adj B'!$A$11:$A$118,'SCH D-2 B'!E$13,'Rider Adj B'!$B$11:$B$118,'SCH D-2 B'!$B100)*-1000</f>
        <v>0</v>
      </c>
      <c r="F100" s="25">
        <f>SUMIFS('Rider Adj B'!$P$11:$P$118,'Rider Adj B'!$A$11:$A$118,'SCH D-2 B'!F$13,'Rider Adj B'!$B$11:$B$118,'SCH D-2 B'!$B100)*-1000</f>
        <v>0</v>
      </c>
      <c r="G100" s="25">
        <f t="shared" si="31"/>
        <v>0</v>
      </c>
      <c r="I100" s="25">
        <f t="shared" si="32"/>
        <v>0</v>
      </c>
    </row>
    <row r="101" spans="1:9" ht="18.95" customHeight="1" x14ac:dyDescent="0.2">
      <c r="A101" s="27">
        <f t="shared" si="30"/>
        <v>58</v>
      </c>
      <c r="B101" s="153" t="s">
        <v>974</v>
      </c>
      <c r="C101" s="11" t="s">
        <v>989</v>
      </c>
      <c r="D101" s="25">
        <f>SUMIFS('Rider Adj B'!$P$11:$P$118,'Rider Adj B'!$A$11:$A$118,'SCH D-2 B'!D$13,'Rider Adj B'!$B$11:$B$118,'SCH D-2 B'!$B101)*-1000</f>
        <v>0</v>
      </c>
      <c r="E101" s="25">
        <f>SUMIFS('Rider Adj B'!$P$11:$P$118,'Rider Adj B'!$A$11:$A$118,'SCH D-2 B'!E$13,'Rider Adj B'!$B$11:$B$118,'SCH D-2 B'!$B101)*-1000</f>
        <v>0</v>
      </c>
      <c r="F101" s="25">
        <f>SUMIFS('Rider Adj B'!$P$11:$P$118,'Rider Adj B'!$A$11:$A$118,'SCH D-2 B'!F$13,'Rider Adj B'!$B$11:$B$118,'SCH D-2 B'!$B101)*-1000</f>
        <v>0</v>
      </c>
      <c r="G101" s="25">
        <f t="shared" si="31"/>
        <v>0</v>
      </c>
      <c r="I101" s="25">
        <f t="shared" si="32"/>
        <v>0</v>
      </c>
    </row>
    <row r="102" spans="1:9" ht="18.95" customHeight="1" x14ac:dyDescent="0.2">
      <c r="A102" s="27">
        <f t="shared" si="30"/>
        <v>59</v>
      </c>
      <c r="B102" s="153"/>
      <c r="C102" s="11" t="s">
        <v>127</v>
      </c>
      <c r="D102" s="37">
        <f>SUM(D95:D101)</f>
        <v>0</v>
      </c>
      <c r="E102" s="37">
        <f t="shared" ref="E102:I102" si="33">SUM(E95:E101)</f>
        <v>0</v>
      </c>
      <c r="F102" s="37">
        <f t="shared" si="33"/>
        <v>0</v>
      </c>
      <c r="G102" s="37">
        <f t="shared" si="33"/>
        <v>0</v>
      </c>
      <c r="I102" s="37">
        <f t="shared" si="33"/>
        <v>0</v>
      </c>
    </row>
    <row r="103" spans="1:9" ht="18.95" customHeight="1" x14ac:dyDescent="0.2">
      <c r="A103" s="27"/>
      <c r="B103" s="153"/>
      <c r="C103" s="11"/>
      <c r="H103" s="26"/>
    </row>
    <row r="104" spans="1:9" ht="18.95" customHeight="1" x14ac:dyDescent="0.2">
      <c r="A104" s="27">
        <f>A102+1</f>
        <v>60</v>
      </c>
      <c r="B104" s="153"/>
      <c r="C104" s="38" t="s">
        <v>162</v>
      </c>
      <c r="H104" s="26"/>
    </row>
    <row r="105" spans="1:9" ht="18.95" customHeight="1" x14ac:dyDescent="0.2">
      <c r="A105" s="27">
        <f>A104+1</f>
        <v>61</v>
      </c>
      <c r="B105" s="153" t="s">
        <v>924</v>
      </c>
      <c r="C105" s="4" t="s">
        <v>979</v>
      </c>
      <c r="D105" s="25">
        <f>SUMIFS('Rider Adj B'!$P$11:$P$118,'Rider Adj B'!$A$11:$A$118,'SCH D-2 B'!D$13,'Rider Adj B'!$B$11:$B$118,'SCH D-2 B'!$B105)*-1000</f>
        <v>0</v>
      </c>
      <c r="E105" s="25">
        <f>SUMIFS('Rider Adj B'!$P$11:$P$118,'Rider Adj B'!$A$11:$A$118,'SCH D-2 B'!E$13,'Rider Adj B'!$B$11:$B$118,'SCH D-2 B'!$B105)*-1000</f>
        <v>0</v>
      </c>
      <c r="F105" s="25">
        <f>SUMIFS('Rider Adj B'!$P$11:$P$118,'Rider Adj B'!$A$11:$A$118,'SCH D-2 B'!F$13,'Rider Adj B'!$B$11:$B$118,'SCH D-2 B'!$B105)*-1000</f>
        <v>0</v>
      </c>
      <c r="G105" s="25">
        <f t="shared" ref="G105:G122" si="34">SUM(D105:F105)</f>
        <v>0</v>
      </c>
      <c r="H105" s="26">
        <v>1</v>
      </c>
      <c r="I105" s="25">
        <f t="shared" ref="I105:I122" si="35">G105*H105</f>
        <v>0</v>
      </c>
    </row>
    <row r="106" spans="1:9" ht="18.95" customHeight="1" x14ac:dyDescent="0.2">
      <c r="A106" s="27">
        <f t="shared" ref="A106:A122" si="36">A105+1</f>
        <v>62</v>
      </c>
      <c r="B106" s="153" t="s">
        <v>925</v>
      </c>
      <c r="C106" s="4" t="s">
        <v>990</v>
      </c>
      <c r="D106" s="25">
        <f>SUMIFS('Rider Adj B'!$P$11:$P$118,'Rider Adj B'!$A$11:$A$118,'SCH D-2 B'!D$13,'Rider Adj B'!$B$11:$B$118,'SCH D-2 B'!$B106)*-1000</f>
        <v>0</v>
      </c>
      <c r="E106" s="25">
        <f>SUMIFS('Rider Adj B'!$P$11:$P$118,'Rider Adj B'!$A$11:$A$118,'SCH D-2 B'!E$13,'Rider Adj B'!$B$11:$B$118,'SCH D-2 B'!$B106)*-1000</f>
        <v>0</v>
      </c>
      <c r="F106" s="25">
        <f>SUMIFS('Rider Adj B'!$P$11:$P$118,'Rider Adj B'!$A$11:$A$118,'SCH D-2 B'!F$13,'Rider Adj B'!$B$11:$B$118,'SCH D-2 B'!$B106)*-1000</f>
        <v>0</v>
      </c>
      <c r="G106" s="25">
        <f t="shared" si="34"/>
        <v>0</v>
      </c>
      <c r="H106" s="26">
        <v>1</v>
      </c>
      <c r="I106" s="25">
        <f t="shared" si="35"/>
        <v>0</v>
      </c>
    </row>
    <row r="107" spans="1:9" ht="18.95" customHeight="1" x14ac:dyDescent="0.2">
      <c r="A107" s="27">
        <f t="shared" si="36"/>
        <v>63</v>
      </c>
      <c r="B107" s="153" t="s">
        <v>926</v>
      </c>
      <c r="C107" s="4" t="s">
        <v>991</v>
      </c>
      <c r="D107" s="25">
        <f>SUMIFS('Rider Adj B'!$P$11:$P$118,'Rider Adj B'!$A$11:$A$118,'SCH D-2 B'!D$13,'Rider Adj B'!$B$11:$B$118,'SCH D-2 B'!$B107)*-1000</f>
        <v>0</v>
      </c>
      <c r="E107" s="25">
        <f>SUMIFS('Rider Adj B'!$P$11:$P$118,'Rider Adj B'!$A$11:$A$118,'SCH D-2 B'!E$13,'Rider Adj B'!$B$11:$B$118,'SCH D-2 B'!$B107)*-1000</f>
        <v>-43719.709999999992</v>
      </c>
      <c r="F107" s="25">
        <f>SUMIFS('Rider Adj B'!$P$11:$P$118,'Rider Adj B'!$A$11:$A$118,'SCH D-2 B'!F$13,'Rider Adj B'!$B$11:$B$118,'SCH D-2 B'!$B107)*-1000</f>
        <v>0</v>
      </c>
      <c r="G107" s="25">
        <f t="shared" si="34"/>
        <v>-43719.709999999992</v>
      </c>
      <c r="H107" s="26">
        <v>1</v>
      </c>
      <c r="I107" s="25">
        <f t="shared" si="35"/>
        <v>-43719.709999999992</v>
      </c>
    </row>
    <row r="108" spans="1:9" ht="18.95" customHeight="1" x14ac:dyDescent="0.2">
      <c r="A108" s="27">
        <f t="shared" si="36"/>
        <v>64</v>
      </c>
      <c r="B108" s="153" t="s">
        <v>927</v>
      </c>
      <c r="C108" s="4" t="s">
        <v>998</v>
      </c>
      <c r="D108" s="25">
        <f>SUMIFS('Rider Adj B'!$P$11:$P$118,'Rider Adj B'!$A$11:$A$118,'SCH D-2 B'!D$13,'Rider Adj B'!$B$11:$B$118,'SCH D-2 B'!$B108)*-1000</f>
        <v>0</v>
      </c>
      <c r="E108" s="25">
        <f>SUMIFS('Rider Adj B'!$P$11:$P$118,'Rider Adj B'!$A$11:$A$118,'SCH D-2 B'!E$13,'Rider Adj B'!$B$11:$B$118,'SCH D-2 B'!$B108)*-1000</f>
        <v>0</v>
      </c>
      <c r="F108" s="25">
        <f>SUMIFS('Rider Adj B'!$P$11:$P$118,'Rider Adj B'!$A$11:$A$118,'SCH D-2 B'!F$13,'Rider Adj B'!$B$11:$B$118,'SCH D-2 B'!$B108)*-1000</f>
        <v>0</v>
      </c>
      <c r="G108" s="25">
        <f t="shared" si="34"/>
        <v>0</v>
      </c>
      <c r="H108" s="26">
        <v>1</v>
      </c>
      <c r="I108" s="25">
        <f t="shared" si="35"/>
        <v>0</v>
      </c>
    </row>
    <row r="109" spans="1:9" ht="18.95" customHeight="1" x14ac:dyDescent="0.2">
      <c r="A109" s="27">
        <f t="shared" si="36"/>
        <v>65</v>
      </c>
      <c r="B109" s="153" t="s">
        <v>928</v>
      </c>
      <c r="C109" s="4" t="s">
        <v>999</v>
      </c>
      <c r="D109" s="25">
        <f>SUMIFS('Rider Adj B'!$P$11:$P$118,'Rider Adj B'!$A$11:$A$118,'SCH D-2 B'!D$13,'Rider Adj B'!$B$11:$B$118,'SCH D-2 B'!$B109)*-1000</f>
        <v>0</v>
      </c>
      <c r="E109" s="25">
        <f>SUMIFS('Rider Adj B'!$P$11:$P$118,'Rider Adj B'!$A$11:$A$118,'SCH D-2 B'!E$13,'Rider Adj B'!$B$11:$B$118,'SCH D-2 B'!$B109)*-1000</f>
        <v>0</v>
      </c>
      <c r="F109" s="25">
        <f>SUMIFS('Rider Adj B'!$P$11:$P$118,'Rider Adj B'!$A$11:$A$118,'SCH D-2 B'!F$13,'Rider Adj B'!$B$11:$B$118,'SCH D-2 B'!$B109)*-1000</f>
        <v>0</v>
      </c>
      <c r="G109" s="25">
        <f t="shared" si="34"/>
        <v>0</v>
      </c>
      <c r="H109" s="26">
        <v>1</v>
      </c>
      <c r="I109" s="25">
        <f t="shared" si="35"/>
        <v>0</v>
      </c>
    </row>
    <row r="110" spans="1:9" ht="18.95" customHeight="1" x14ac:dyDescent="0.2">
      <c r="A110" s="27">
        <f t="shared" si="36"/>
        <v>66</v>
      </c>
      <c r="B110" s="153">
        <v>877</v>
      </c>
      <c r="C110" s="4" t="s">
        <v>1000</v>
      </c>
      <c r="D110" s="25">
        <f>SUMIFS('Rider Adj B'!$P$11:$P$118,'Rider Adj B'!$A$11:$A$118,'SCH D-2 B'!D$13,'Rider Adj B'!$B$11:$B$118,'SCH D-2 B'!$B110)*-1000</f>
        <v>0</v>
      </c>
      <c r="E110" s="25">
        <f>SUMIFS('Rider Adj B'!$P$11:$P$118,'Rider Adj B'!$A$11:$A$118,'SCH D-2 B'!E$13,'Rider Adj B'!$B$11:$B$118,'SCH D-2 B'!$B110)*-1000</f>
        <v>0</v>
      </c>
      <c r="F110" s="25">
        <f>SUMIFS('Rider Adj B'!$P$11:$P$118,'Rider Adj B'!$A$11:$A$118,'SCH D-2 B'!F$13,'Rider Adj B'!$B$11:$B$118,'SCH D-2 B'!$B110)*-1000</f>
        <v>0</v>
      </c>
      <c r="G110" s="25">
        <f t="shared" si="34"/>
        <v>0</v>
      </c>
      <c r="H110" s="26">
        <v>1</v>
      </c>
      <c r="I110" s="25">
        <f t="shared" si="35"/>
        <v>0</v>
      </c>
    </row>
    <row r="111" spans="1:9" ht="18.95" customHeight="1" x14ac:dyDescent="0.2">
      <c r="A111" s="27">
        <f t="shared" si="36"/>
        <v>67</v>
      </c>
      <c r="B111" s="153" t="s">
        <v>929</v>
      </c>
      <c r="C111" s="4" t="s">
        <v>992</v>
      </c>
      <c r="D111" s="25">
        <f>SUMIFS('Rider Adj B'!$P$11:$P$118,'Rider Adj B'!$A$11:$A$118,'SCH D-2 B'!D$13,'Rider Adj B'!$B$11:$B$118,'SCH D-2 B'!$B111)*-1000</f>
        <v>0</v>
      </c>
      <c r="E111" s="25">
        <f>SUMIFS('Rider Adj B'!$P$11:$P$118,'Rider Adj B'!$A$11:$A$118,'SCH D-2 B'!E$13,'Rider Adj B'!$B$11:$B$118,'SCH D-2 B'!$B111)*-1000</f>
        <v>1141.930000000001</v>
      </c>
      <c r="F111" s="25">
        <f>SUMIFS('Rider Adj B'!$P$11:$P$118,'Rider Adj B'!$A$11:$A$118,'SCH D-2 B'!F$13,'Rider Adj B'!$B$11:$B$118,'SCH D-2 B'!$B111)*-1000</f>
        <v>0</v>
      </c>
      <c r="G111" s="25">
        <f t="shared" si="34"/>
        <v>1141.930000000001</v>
      </c>
      <c r="H111" s="26">
        <v>1</v>
      </c>
      <c r="I111" s="25">
        <f t="shared" si="35"/>
        <v>1141.930000000001</v>
      </c>
    </row>
    <row r="112" spans="1:9" ht="18.95" customHeight="1" x14ac:dyDescent="0.2">
      <c r="A112" s="27">
        <f t="shared" si="36"/>
        <v>68</v>
      </c>
      <c r="B112" s="153" t="s">
        <v>930</v>
      </c>
      <c r="C112" s="4" t="s">
        <v>993</v>
      </c>
      <c r="D112" s="25">
        <f>SUMIFS('Rider Adj B'!$P$11:$P$118,'Rider Adj B'!$A$11:$A$118,'SCH D-2 B'!D$13,'Rider Adj B'!$B$11:$B$118,'SCH D-2 B'!$B112)*-1000</f>
        <v>0</v>
      </c>
      <c r="E112" s="25">
        <f>SUMIFS('Rider Adj B'!$P$11:$P$118,'Rider Adj B'!$A$11:$A$118,'SCH D-2 B'!E$13,'Rider Adj B'!$B$11:$B$118,'SCH D-2 B'!$B112)*-1000</f>
        <v>116020.36999999998</v>
      </c>
      <c r="F112" s="25">
        <f>SUMIFS('Rider Adj B'!$P$11:$P$118,'Rider Adj B'!$A$11:$A$118,'SCH D-2 B'!F$13,'Rider Adj B'!$B$11:$B$118,'SCH D-2 B'!$B112)*-1000</f>
        <v>0</v>
      </c>
      <c r="G112" s="25">
        <f t="shared" si="34"/>
        <v>116020.36999999998</v>
      </c>
      <c r="H112" s="26">
        <v>1</v>
      </c>
      <c r="I112" s="25">
        <f t="shared" si="35"/>
        <v>116020.36999999998</v>
      </c>
    </row>
    <row r="113" spans="1:9" ht="18.95" customHeight="1" x14ac:dyDescent="0.2">
      <c r="A113" s="27">
        <f t="shared" si="36"/>
        <v>69</v>
      </c>
      <c r="B113" s="153" t="s">
        <v>931</v>
      </c>
      <c r="C113" s="4" t="s">
        <v>18</v>
      </c>
      <c r="D113" s="25">
        <f>SUMIFS('Rider Adj B'!$P$11:$P$118,'Rider Adj B'!$A$11:$A$118,'SCH D-2 B'!D$13,'Rider Adj B'!$B$11:$B$118,'SCH D-2 B'!$B113)*-1000</f>
        <v>0</v>
      </c>
      <c r="E113" s="25">
        <f>SUMIFS('Rider Adj B'!$P$11:$P$118,'Rider Adj B'!$A$11:$A$118,'SCH D-2 B'!E$13,'Rider Adj B'!$B$11:$B$118,'SCH D-2 B'!$B113)*-1000</f>
        <v>-303127.82</v>
      </c>
      <c r="F113" s="25">
        <f>SUMIFS('Rider Adj B'!$P$11:$P$118,'Rider Adj B'!$A$11:$A$118,'SCH D-2 B'!F$13,'Rider Adj B'!$B$11:$B$118,'SCH D-2 B'!$B113)*-1000</f>
        <v>0</v>
      </c>
      <c r="G113" s="25">
        <f t="shared" si="34"/>
        <v>-303127.82</v>
      </c>
      <c r="H113" s="26">
        <v>1</v>
      </c>
      <c r="I113" s="25">
        <f t="shared" si="35"/>
        <v>-303127.82</v>
      </c>
    </row>
    <row r="114" spans="1:9" ht="18.95" customHeight="1" x14ac:dyDescent="0.2">
      <c r="A114" s="27">
        <f t="shared" si="36"/>
        <v>70</v>
      </c>
      <c r="B114" s="153" t="s">
        <v>932</v>
      </c>
      <c r="C114" s="4" t="s">
        <v>994</v>
      </c>
      <c r="D114" s="25">
        <f>SUMIFS('Rider Adj B'!$P$11:$P$118,'Rider Adj B'!$A$11:$A$118,'SCH D-2 B'!D$13,'Rider Adj B'!$B$11:$B$118,'SCH D-2 B'!$B114)*-1000</f>
        <v>0</v>
      </c>
      <c r="E114" s="25">
        <f>SUMIFS('Rider Adj B'!$P$11:$P$118,'Rider Adj B'!$A$11:$A$118,'SCH D-2 B'!E$13,'Rider Adj B'!$B$11:$B$118,'SCH D-2 B'!$B114)*-1000</f>
        <v>0</v>
      </c>
      <c r="F114" s="25">
        <f>SUMIFS('Rider Adj B'!$P$11:$P$118,'Rider Adj B'!$A$11:$A$118,'SCH D-2 B'!F$13,'Rider Adj B'!$B$11:$B$118,'SCH D-2 B'!$B114)*-1000</f>
        <v>0</v>
      </c>
      <c r="G114" s="25">
        <f t="shared" si="34"/>
        <v>0</v>
      </c>
      <c r="H114" s="26">
        <v>1</v>
      </c>
      <c r="I114" s="25">
        <f t="shared" si="35"/>
        <v>0</v>
      </c>
    </row>
    <row r="115" spans="1:9" ht="18.95" customHeight="1" x14ac:dyDescent="0.2">
      <c r="A115" s="27">
        <f t="shared" si="36"/>
        <v>71</v>
      </c>
      <c r="B115" s="153" t="s">
        <v>933</v>
      </c>
      <c r="C115" s="4" t="s">
        <v>16</v>
      </c>
      <c r="D115" s="25">
        <f>SUMIFS('Rider Adj B'!$P$11:$P$118,'Rider Adj B'!$A$11:$A$118,'SCH D-2 B'!D$13,'Rider Adj B'!$B$11:$B$118,'SCH D-2 B'!$B115)*-1000</f>
        <v>0</v>
      </c>
      <c r="E115" s="25">
        <f>SUMIFS('Rider Adj B'!$P$11:$P$118,'Rider Adj B'!$A$11:$A$118,'SCH D-2 B'!E$13,'Rider Adj B'!$B$11:$B$118,'SCH D-2 B'!$B115)*-1000</f>
        <v>0</v>
      </c>
      <c r="F115" s="25">
        <f>SUMIFS('Rider Adj B'!$P$11:$P$118,'Rider Adj B'!$A$11:$A$118,'SCH D-2 B'!F$13,'Rider Adj B'!$B$11:$B$118,'SCH D-2 B'!$B115)*-1000</f>
        <v>0</v>
      </c>
      <c r="G115" s="25">
        <f t="shared" si="34"/>
        <v>0</v>
      </c>
      <c r="H115" s="26">
        <v>1</v>
      </c>
      <c r="I115" s="25">
        <f t="shared" si="35"/>
        <v>0</v>
      </c>
    </row>
    <row r="116" spans="1:9" ht="18.95" customHeight="1" x14ac:dyDescent="0.2">
      <c r="A116" s="27">
        <f t="shared" si="36"/>
        <v>72</v>
      </c>
      <c r="B116" s="153" t="s">
        <v>934</v>
      </c>
      <c r="C116" s="4" t="s">
        <v>995</v>
      </c>
      <c r="D116" s="25">
        <f>SUMIFS('Rider Adj B'!$P$11:$P$118,'Rider Adj B'!$A$11:$A$118,'SCH D-2 B'!D$13,'Rider Adj B'!$B$11:$B$118,'SCH D-2 B'!$B116)*-1000</f>
        <v>0</v>
      </c>
      <c r="E116" s="25">
        <f>SUMIFS('Rider Adj B'!$P$11:$P$118,'Rider Adj B'!$A$11:$A$118,'SCH D-2 B'!E$13,'Rider Adj B'!$B$11:$B$118,'SCH D-2 B'!$B116)*-1000</f>
        <v>0</v>
      </c>
      <c r="F116" s="25">
        <f>SUMIFS('Rider Adj B'!$P$11:$P$118,'Rider Adj B'!$A$11:$A$118,'SCH D-2 B'!F$13,'Rider Adj B'!$B$11:$B$118,'SCH D-2 B'!$B116)*-1000</f>
        <v>0</v>
      </c>
      <c r="G116" s="25">
        <f t="shared" si="34"/>
        <v>0</v>
      </c>
      <c r="H116" s="26">
        <v>1</v>
      </c>
      <c r="I116" s="25">
        <f t="shared" si="35"/>
        <v>0</v>
      </c>
    </row>
    <row r="117" spans="1:9" ht="18.95" customHeight="1" x14ac:dyDescent="0.2">
      <c r="A117" s="27">
        <f t="shared" si="36"/>
        <v>73</v>
      </c>
      <c r="B117" s="153" t="s">
        <v>935</v>
      </c>
      <c r="C117" s="4" t="s">
        <v>996</v>
      </c>
      <c r="D117" s="25">
        <f>SUMIFS('Rider Adj B'!$P$11:$P$118,'Rider Adj B'!$A$11:$A$118,'SCH D-2 B'!D$13,'Rider Adj B'!$B$11:$B$118,'SCH D-2 B'!$B117)*-1000</f>
        <v>0</v>
      </c>
      <c r="E117" s="25">
        <f>SUMIFS('Rider Adj B'!$P$11:$P$118,'Rider Adj B'!$A$11:$A$118,'SCH D-2 B'!E$13,'Rider Adj B'!$B$11:$B$118,'SCH D-2 B'!$B117)*-1000</f>
        <v>327174</v>
      </c>
      <c r="F117" s="25">
        <f>SUMIFS('Rider Adj B'!$P$11:$P$118,'Rider Adj B'!$A$11:$A$118,'SCH D-2 B'!F$13,'Rider Adj B'!$B$11:$B$118,'SCH D-2 B'!$B117)*-1000</f>
        <v>0</v>
      </c>
      <c r="G117" s="25">
        <f t="shared" si="34"/>
        <v>327174</v>
      </c>
      <c r="H117" s="26">
        <v>1</v>
      </c>
      <c r="I117" s="25">
        <f t="shared" si="35"/>
        <v>327174</v>
      </c>
    </row>
    <row r="118" spans="1:9" ht="18.95" customHeight="1" x14ac:dyDescent="0.2">
      <c r="A118" s="27">
        <f t="shared" si="36"/>
        <v>74</v>
      </c>
      <c r="B118" s="153" t="s">
        <v>936</v>
      </c>
      <c r="C118" s="4" t="s">
        <v>997</v>
      </c>
      <c r="D118" s="25">
        <f>SUMIFS('Rider Adj B'!$P$11:$P$118,'Rider Adj B'!$A$11:$A$118,'SCH D-2 B'!D$13,'Rider Adj B'!$B$11:$B$118,'SCH D-2 B'!$B118)*-1000</f>
        <v>0</v>
      </c>
      <c r="E118" s="25">
        <f>SUMIFS('Rider Adj B'!$P$11:$P$118,'Rider Adj B'!$A$11:$A$118,'SCH D-2 B'!E$13,'Rider Adj B'!$B$11:$B$118,'SCH D-2 B'!$B118)*-1000</f>
        <v>0</v>
      </c>
      <c r="F118" s="25">
        <f>SUMIFS('Rider Adj B'!$P$11:$P$118,'Rider Adj B'!$A$11:$A$118,'SCH D-2 B'!F$13,'Rider Adj B'!$B$11:$B$118,'SCH D-2 B'!$B118)*-1000</f>
        <v>0</v>
      </c>
      <c r="G118" s="25">
        <f t="shared" si="34"/>
        <v>0</v>
      </c>
      <c r="H118" s="26">
        <v>1</v>
      </c>
      <c r="I118" s="25">
        <f t="shared" si="35"/>
        <v>0</v>
      </c>
    </row>
    <row r="119" spans="1:9" ht="18.95" customHeight="1" x14ac:dyDescent="0.2">
      <c r="A119" s="27">
        <f t="shared" si="36"/>
        <v>75</v>
      </c>
      <c r="B119" s="153" t="s">
        <v>937</v>
      </c>
      <c r="C119" s="4" t="s">
        <v>1001</v>
      </c>
      <c r="D119" s="25">
        <f>SUMIFS('Rider Adj B'!$P$11:$P$118,'Rider Adj B'!$A$11:$A$118,'SCH D-2 B'!D$13,'Rider Adj B'!$B$11:$B$118,'SCH D-2 B'!$B119)*-1000</f>
        <v>0</v>
      </c>
      <c r="E119" s="25">
        <f>SUMIFS('Rider Adj B'!$P$11:$P$118,'Rider Adj B'!$A$11:$A$118,'SCH D-2 B'!E$13,'Rider Adj B'!$B$11:$B$118,'SCH D-2 B'!$B119)*-1000</f>
        <v>0</v>
      </c>
      <c r="F119" s="25">
        <f>SUMIFS('Rider Adj B'!$P$11:$P$118,'Rider Adj B'!$A$11:$A$118,'SCH D-2 B'!F$13,'Rider Adj B'!$B$11:$B$118,'SCH D-2 B'!$B119)*-1000</f>
        <v>0</v>
      </c>
      <c r="G119" s="25">
        <f t="shared" si="34"/>
        <v>0</v>
      </c>
      <c r="H119" s="26">
        <v>1</v>
      </c>
      <c r="I119" s="25">
        <f t="shared" si="35"/>
        <v>0</v>
      </c>
    </row>
    <row r="120" spans="1:9" ht="18.95" customHeight="1" x14ac:dyDescent="0.2">
      <c r="A120" s="27">
        <f t="shared" si="36"/>
        <v>76</v>
      </c>
      <c r="B120" s="153">
        <v>891</v>
      </c>
      <c r="C120" s="4" t="s">
        <v>1002</v>
      </c>
      <c r="D120" s="25">
        <f>SUMIFS('Rider Adj B'!$P$11:$P$118,'Rider Adj B'!$A$11:$A$118,'SCH D-2 B'!D$13,'Rider Adj B'!$B$11:$B$118,'SCH D-2 B'!$B120)*-1000</f>
        <v>0</v>
      </c>
      <c r="E120" s="25">
        <f>SUMIFS('Rider Adj B'!$P$11:$P$118,'Rider Adj B'!$A$11:$A$118,'SCH D-2 B'!E$13,'Rider Adj B'!$B$11:$B$118,'SCH D-2 B'!$B120)*-1000</f>
        <v>0</v>
      </c>
      <c r="F120" s="25">
        <f>SUMIFS('Rider Adj B'!$P$11:$P$118,'Rider Adj B'!$A$11:$A$118,'SCH D-2 B'!F$13,'Rider Adj B'!$B$11:$B$118,'SCH D-2 B'!$B120)*-1000</f>
        <v>0</v>
      </c>
      <c r="G120" s="25">
        <f t="shared" si="34"/>
        <v>0</v>
      </c>
      <c r="H120" s="26">
        <v>1</v>
      </c>
      <c r="I120" s="25">
        <f t="shared" si="35"/>
        <v>0</v>
      </c>
    </row>
    <row r="121" spans="1:9" ht="18.95" customHeight="1" x14ac:dyDescent="0.2">
      <c r="A121" s="27">
        <f t="shared" si="36"/>
        <v>77</v>
      </c>
      <c r="B121" s="153" t="s">
        <v>938</v>
      </c>
      <c r="C121" s="4" t="s">
        <v>1003</v>
      </c>
      <c r="D121" s="25">
        <f>SUMIFS('Rider Adj B'!$P$11:$P$118,'Rider Adj B'!$A$11:$A$118,'SCH D-2 B'!D$13,'Rider Adj B'!$B$11:$B$118,'SCH D-2 B'!$B121)*-1000</f>
        <v>0</v>
      </c>
      <c r="E121" s="25">
        <f>SUMIFS('Rider Adj B'!$P$11:$P$118,'Rider Adj B'!$A$11:$A$118,'SCH D-2 B'!E$13,'Rider Adj B'!$B$11:$B$118,'SCH D-2 B'!$B121)*-1000</f>
        <v>-1118807.04</v>
      </c>
      <c r="F121" s="25">
        <f>SUMIFS('Rider Adj B'!$P$11:$P$118,'Rider Adj B'!$A$11:$A$118,'SCH D-2 B'!F$13,'Rider Adj B'!$B$11:$B$118,'SCH D-2 B'!$B121)*-1000</f>
        <v>0</v>
      </c>
      <c r="G121" s="25">
        <f t="shared" si="34"/>
        <v>-1118807.04</v>
      </c>
      <c r="H121" s="26">
        <v>1</v>
      </c>
      <c r="I121" s="25">
        <f t="shared" si="35"/>
        <v>-1118807.04</v>
      </c>
    </row>
    <row r="122" spans="1:9" ht="18.95" customHeight="1" x14ac:dyDescent="0.2">
      <c r="A122" s="27">
        <f t="shared" si="36"/>
        <v>78</v>
      </c>
      <c r="B122" s="153" t="s">
        <v>939</v>
      </c>
      <c r="C122" s="4" t="s">
        <v>1004</v>
      </c>
      <c r="D122" s="25">
        <f>SUMIFS('Rider Adj B'!$P$11:$P$118,'Rider Adj B'!$A$11:$A$118,'SCH D-2 B'!D$13,'Rider Adj B'!$B$11:$B$118,'SCH D-2 B'!$B122)*-1000</f>
        <v>0</v>
      </c>
      <c r="E122" s="25">
        <f>SUMIFS('Rider Adj B'!$P$11:$P$118,'Rider Adj B'!$A$11:$A$118,'SCH D-2 B'!E$13,'Rider Adj B'!$B$11:$B$118,'SCH D-2 B'!$B122)*-1000</f>
        <v>0</v>
      </c>
      <c r="F122" s="25">
        <f>SUMIFS('Rider Adj B'!$P$11:$P$118,'Rider Adj B'!$A$11:$A$118,'SCH D-2 B'!F$13,'Rider Adj B'!$B$11:$B$118,'SCH D-2 B'!$B122)*-1000</f>
        <v>0</v>
      </c>
      <c r="G122" s="25">
        <f t="shared" si="34"/>
        <v>0</v>
      </c>
      <c r="H122" s="26">
        <v>1</v>
      </c>
      <c r="I122" s="25">
        <f t="shared" si="35"/>
        <v>0</v>
      </c>
    </row>
    <row r="123" spans="1:9" s="17" customFormat="1" ht="20.100000000000001" customHeight="1" x14ac:dyDescent="0.2">
      <c r="A123" s="325" t="str">
        <f>$A$1</f>
        <v>LOUISVILLE GAS AND ELECTRIC COMPANY</v>
      </c>
      <c r="B123" s="325"/>
      <c r="C123" s="325"/>
      <c r="D123" s="325"/>
      <c r="E123" s="325"/>
      <c r="F123" s="325"/>
      <c r="G123" s="325"/>
      <c r="H123" s="325"/>
      <c r="I123" s="325"/>
    </row>
    <row r="124" spans="1:9" s="17" customFormat="1" ht="20.100000000000001" customHeight="1" x14ac:dyDescent="0.2">
      <c r="A124" s="325" t="str">
        <f>$A$2</f>
        <v>CASE NO. 2014-00372 - GAS OPERATIONS - RESPONSE TO PSC 2-89 (SLIPPAGE FACTOR 97.728%)</v>
      </c>
      <c r="B124" s="325"/>
      <c r="C124" s="325"/>
      <c r="D124" s="325"/>
      <c r="E124" s="325"/>
      <c r="F124" s="325"/>
      <c r="G124" s="325"/>
      <c r="H124" s="325"/>
      <c r="I124" s="325"/>
    </row>
    <row r="125" spans="1:9" s="17" customFormat="1" ht="20.100000000000001" customHeight="1" x14ac:dyDescent="0.2">
      <c r="A125" s="325" t="s">
        <v>309</v>
      </c>
      <c r="B125" s="325"/>
      <c r="C125" s="325"/>
      <c r="D125" s="325"/>
      <c r="E125" s="325"/>
      <c r="F125" s="325"/>
      <c r="G125" s="325"/>
      <c r="H125" s="325"/>
      <c r="I125" s="325"/>
    </row>
    <row r="126" spans="1:9" s="17" customFormat="1" ht="20.100000000000001" customHeight="1" x14ac:dyDescent="0.2">
      <c r="A126" s="325" t="str">
        <f>$A$4</f>
        <v>FOR THE 12 MONTHS ENDED FEBRUARY 28, 2015</v>
      </c>
      <c r="B126" s="325"/>
      <c r="C126" s="325"/>
      <c r="D126" s="325"/>
      <c r="E126" s="325"/>
      <c r="F126" s="325"/>
      <c r="G126" s="325"/>
      <c r="H126" s="325"/>
      <c r="I126" s="325"/>
    </row>
    <row r="127" spans="1:9" s="17" customFormat="1" ht="20.100000000000001" customHeight="1" x14ac:dyDescent="0.2">
      <c r="A127" s="89"/>
      <c r="B127" s="89"/>
      <c r="C127" s="89"/>
      <c r="D127" s="89"/>
      <c r="E127" s="89"/>
      <c r="F127" s="89"/>
      <c r="G127" s="89"/>
      <c r="H127" s="89"/>
      <c r="I127" s="89"/>
    </row>
    <row r="128" spans="1:9" s="17" customFormat="1" ht="20.100000000000001" customHeight="1" x14ac:dyDescent="0.2">
      <c r="A128" s="17" t="str">
        <f>$A$6</f>
        <v>DATA:__X__BASE  PERIOD____FORECASTED  PERIOD</v>
      </c>
      <c r="B128" s="19"/>
      <c r="I128" s="20" t="str">
        <f>$I$6</f>
        <v>SCHEDULE D-2</v>
      </c>
    </row>
    <row r="129" spans="1:9" s="17" customFormat="1" ht="20.100000000000001" customHeight="1" x14ac:dyDescent="0.2">
      <c r="A129" s="17" t="str">
        <f>$A$7</f>
        <v>TYPE OF FILING: __X__ ORIGINAL  _____ UPDATED  _____ REVISED</v>
      </c>
      <c r="I129" s="20" t="s">
        <v>1132</v>
      </c>
    </row>
    <row r="130" spans="1:9" s="17" customFormat="1" ht="20.100000000000001" customHeight="1" x14ac:dyDescent="0.2">
      <c r="A130" s="17" t="str">
        <f>$A$8</f>
        <v>WORKPAPER REFERENCE NO(S).: SCHEDULE WPD-2</v>
      </c>
      <c r="B130" s="19"/>
      <c r="D130" s="19"/>
      <c r="E130" s="19"/>
      <c r="F130" s="19"/>
      <c r="G130" s="19"/>
      <c r="I130" s="21" t="str">
        <f>$I$8</f>
        <v>WITNESS:   R. M. CONROY</v>
      </c>
    </row>
    <row r="131" spans="1:9" s="17" customFormat="1" ht="20.100000000000001" customHeight="1" x14ac:dyDescent="0.2"/>
    <row r="132" spans="1:9" s="17" customFormat="1" ht="18.75" customHeight="1" x14ac:dyDescent="0.2">
      <c r="A132" s="64"/>
      <c r="B132" s="64"/>
      <c r="C132" s="64"/>
      <c r="D132" s="139" t="str">
        <f>D$10</f>
        <v>ADJ 1</v>
      </c>
      <c r="E132" s="139" t="str">
        <f t="shared" ref="E132:F132" si="37">E$10</f>
        <v>ADJ 2</v>
      </c>
      <c r="F132" s="139" t="str">
        <f t="shared" si="37"/>
        <v>ADJ 3</v>
      </c>
      <c r="G132" s="64"/>
      <c r="H132" s="64"/>
      <c r="I132" s="64"/>
    </row>
    <row r="133" spans="1:9" ht="44.25" customHeight="1" x14ac:dyDescent="0.2">
      <c r="A133" s="65" t="s">
        <v>140</v>
      </c>
      <c r="B133" s="65" t="s">
        <v>141</v>
      </c>
      <c r="C133" s="65" t="s">
        <v>145</v>
      </c>
      <c r="D133" s="65" t="str">
        <f>D$11</f>
        <v>REMOVE DSM MECHANISM</v>
      </c>
      <c r="E133" s="65" t="str">
        <f t="shared" ref="E133:F133" si="38">E$11</f>
        <v>REMOVE  GLT MECHANISM</v>
      </c>
      <c r="F133" s="65" t="str">
        <f t="shared" si="38"/>
        <v>REMOVE GSC MECHANISM</v>
      </c>
      <c r="G133" s="65" t="s">
        <v>311</v>
      </c>
      <c r="H133" s="65" t="s">
        <v>142</v>
      </c>
      <c r="I133" s="65" t="s">
        <v>307</v>
      </c>
    </row>
    <row r="134" spans="1:9" ht="23.1" customHeight="1" x14ac:dyDescent="0.2">
      <c r="A134" s="23"/>
      <c r="B134" s="23"/>
      <c r="C134" s="30"/>
      <c r="D134" s="31" t="s">
        <v>143</v>
      </c>
      <c r="E134" s="31" t="s">
        <v>143</v>
      </c>
      <c r="F134" s="31" t="s">
        <v>143</v>
      </c>
      <c r="G134" s="31" t="s">
        <v>143</v>
      </c>
      <c r="H134" s="31"/>
      <c r="I134" s="31" t="s">
        <v>143</v>
      </c>
    </row>
    <row r="135" spans="1:9" ht="18.95" customHeight="1" x14ac:dyDescent="0.2">
      <c r="A135" s="27">
        <f>A117+1</f>
        <v>74</v>
      </c>
      <c r="B135" s="153" t="s">
        <v>940</v>
      </c>
      <c r="C135" s="4" t="s">
        <v>985</v>
      </c>
      <c r="D135" s="25">
        <f>SUMIFS('Rider Adj B'!$P$11:$P$118,'Rider Adj B'!$A$11:$A$118,'SCH D-2 B'!D$13,'Rider Adj B'!$B$11:$B$118,'SCH D-2 B'!$B135)*-1000</f>
        <v>0</v>
      </c>
      <c r="E135" s="25">
        <f>SUMIFS('Rider Adj B'!$P$11:$P$118,'Rider Adj B'!$A$11:$A$118,'SCH D-2 B'!E$13,'Rider Adj B'!$B$11:$B$118,'SCH D-2 B'!$B135)*-1000</f>
        <v>0</v>
      </c>
      <c r="F135" s="25">
        <f>SUMIFS('Rider Adj B'!$P$11:$P$118,'Rider Adj B'!$A$11:$A$118,'SCH D-2 B'!F$13,'Rider Adj B'!$B$11:$B$118,'SCH D-2 B'!$B135)*-1000</f>
        <v>0</v>
      </c>
      <c r="G135" s="25">
        <f>SUM(D135:F135)</f>
        <v>0</v>
      </c>
      <c r="H135" s="26">
        <v>1</v>
      </c>
      <c r="I135" s="25">
        <f t="shared" ref="I135" si="39">G135*H135</f>
        <v>0</v>
      </c>
    </row>
    <row r="136" spans="1:9" ht="18.95" customHeight="1" x14ac:dyDescent="0.2">
      <c r="A136" s="27">
        <f>A135+1</f>
        <v>75</v>
      </c>
      <c r="B136" s="153"/>
      <c r="C136" s="11" t="s">
        <v>128</v>
      </c>
      <c r="D136" s="37">
        <f>SUM(D105:D122,D135)</f>
        <v>0</v>
      </c>
      <c r="E136" s="37">
        <f t="shared" ref="E136:I136" si="40">SUM(E105:E122,E135)</f>
        <v>-1021318.27</v>
      </c>
      <c r="F136" s="37">
        <f t="shared" si="40"/>
        <v>0</v>
      </c>
      <c r="G136" s="37">
        <f t="shared" si="40"/>
        <v>-1021318.27</v>
      </c>
      <c r="H136" s="26"/>
      <c r="I136" s="37">
        <f t="shared" si="40"/>
        <v>-1021318.27</v>
      </c>
    </row>
    <row r="137" spans="1:9" ht="18.95" customHeight="1" x14ac:dyDescent="0.2">
      <c r="B137" s="153"/>
      <c r="C137" s="4"/>
    </row>
    <row r="138" spans="1:9" ht="18.95" customHeight="1" x14ac:dyDescent="0.2">
      <c r="A138" s="27">
        <f>A136+1</f>
        <v>76</v>
      </c>
      <c r="B138" s="153"/>
      <c r="C138" s="38" t="s">
        <v>163</v>
      </c>
    </row>
    <row r="139" spans="1:9" ht="18.95" customHeight="1" x14ac:dyDescent="0.2">
      <c r="A139" s="27">
        <f>A138+1</f>
        <v>77</v>
      </c>
      <c r="B139" s="153">
        <v>901</v>
      </c>
      <c r="C139" s="4" t="s">
        <v>23</v>
      </c>
      <c r="D139" s="25">
        <f>SUMIFS('Rider Adj B'!$P$11:$P$118,'Rider Adj B'!$A$11:$A$118,'SCH D-2 B'!D$13,'Rider Adj B'!$B$11:$B$118,'SCH D-2 B'!$B139)*-1000</f>
        <v>0</v>
      </c>
      <c r="E139" s="25">
        <f>SUMIFS('Rider Adj B'!$P$11:$P$118,'Rider Adj B'!$A$11:$A$118,'SCH D-2 B'!E$13,'Rider Adj B'!$B$11:$B$118,'SCH D-2 B'!$B139)*-1000</f>
        <v>0</v>
      </c>
      <c r="F139" s="25">
        <f>SUMIFS('Rider Adj B'!$P$11:$P$118,'Rider Adj B'!$A$11:$A$118,'SCH D-2 B'!F$13,'Rider Adj B'!$B$11:$B$118,'SCH D-2 B'!$B139)*-1000</f>
        <v>0</v>
      </c>
      <c r="G139" s="25">
        <f t="shared" ref="G139:G143" si="41">SUM(D139:F139)</f>
        <v>0</v>
      </c>
      <c r="H139" s="26">
        <v>1</v>
      </c>
      <c r="I139" s="25">
        <f t="shared" ref="I139:I143" si="42">G139*H139</f>
        <v>0</v>
      </c>
    </row>
    <row r="140" spans="1:9" ht="18.95" customHeight="1" x14ac:dyDescent="0.2">
      <c r="A140" s="27">
        <f t="shared" ref="A140:A144" si="43">A139+1</f>
        <v>78</v>
      </c>
      <c r="B140" s="153">
        <v>902</v>
      </c>
      <c r="C140" s="4" t="s">
        <v>19</v>
      </c>
      <c r="D140" s="25">
        <f>SUMIFS('Rider Adj B'!$P$11:$P$118,'Rider Adj B'!$A$11:$A$118,'SCH D-2 B'!D$13,'Rider Adj B'!$B$11:$B$118,'SCH D-2 B'!$B140)*-1000</f>
        <v>0</v>
      </c>
      <c r="E140" s="25">
        <f>SUMIFS('Rider Adj B'!$P$11:$P$118,'Rider Adj B'!$A$11:$A$118,'SCH D-2 B'!E$13,'Rider Adj B'!$B$11:$B$118,'SCH D-2 B'!$B140)*-1000</f>
        <v>0</v>
      </c>
      <c r="F140" s="25">
        <f>SUMIFS('Rider Adj B'!$P$11:$P$118,'Rider Adj B'!$A$11:$A$118,'SCH D-2 B'!F$13,'Rider Adj B'!$B$11:$B$118,'SCH D-2 B'!$B140)*-1000</f>
        <v>0</v>
      </c>
      <c r="G140" s="25">
        <f t="shared" si="41"/>
        <v>0</v>
      </c>
      <c r="H140" s="26">
        <v>1</v>
      </c>
      <c r="I140" s="25">
        <f t="shared" si="42"/>
        <v>0</v>
      </c>
    </row>
    <row r="141" spans="1:9" ht="18.95" customHeight="1" x14ac:dyDescent="0.2">
      <c r="A141" s="27">
        <f>A140+1</f>
        <v>79</v>
      </c>
      <c r="B141" s="153">
        <v>903</v>
      </c>
      <c r="C141" s="4" t="s">
        <v>20</v>
      </c>
      <c r="D141" s="25">
        <f>SUMIFS('Rider Adj B'!$P$11:$P$118,'Rider Adj B'!$A$11:$A$118,'SCH D-2 B'!D$13,'Rider Adj B'!$B$11:$B$118,'SCH D-2 B'!$B141)*-1000</f>
        <v>0</v>
      </c>
      <c r="E141" s="25">
        <f>SUMIFS('Rider Adj B'!$P$11:$P$118,'Rider Adj B'!$A$11:$A$118,'SCH D-2 B'!E$13,'Rider Adj B'!$B$11:$B$118,'SCH D-2 B'!$B141)*-1000</f>
        <v>0</v>
      </c>
      <c r="F141" s="25">
        <f>SUMIFS('Rider Adj B'!$P$11:$P$118,'Rider Adj B'!$A$11:$A$118,'SCH D-2 B'!F$13,'Rider Adj B'!$B$11:$B$118,'SCH D-2 B'!$B141)*-1000</f>
        <v>0</v>
      </c>
      <c r="G141" s="25">
        <f t="shared" si="41"/>
        <v>0</v>
      </c>
      <c r="H141" s="26">
        <v>1</v>
      </c>
      <c r="I141" s="25">
        <f t="shared" si="42"/>
        <v>0</v>
      </c>
    </row>
    <row r="142" spans="1:9" ht="18.95" customHeight="1" x14ac:dyDescent="0.2">
      <c r="A142" s="27">
        <f t="shared" si="43"/>
        <v>80</v>
      </c>
      <c r="B142" s="153">
        <v>904</v>
      </c>
      <c r="C142" s="4" t="s">
        <v>21</v>
      </c>
      <c r="D142" s="25">
        <f>SUMIFS('Rider Adj B'!$P$11:$P$118,'Rider Adj B'!$A$11:$A$118,'SCH D-2 B'!D$13,'Rider Adj B'!$B$11:$B$118,'SCH D-2 B'!$B142)*-1000</f>
        <v>0</v>
      </c>
      <c r="E142" s="25">
        <f>SUMIFS('Rider Adj B'!$P$11:$P$118,'Rider Adj B'!$A$11:$A$118,'SCH D-2 B'!E$13,'Rider Adj B'!$B$11:$B$118,'SCH D-2 B'!$B142)*-1000</f>
        <v>0</v>
      </c>
      <c r="F142" s="25">
        <f>SUMIFS('Rider Adj B'!$P$11:$P$118,'Rider Adj B'!$A$11:$A$118,'SCH D-2 B'!F$13,'Rider Adj B'!$B$11:$B$118,'SCH D-2 B'!$B142)*-1000</f>
        <v>-464049.57</v>
      </c>
      <c r="G142" s="25">
        <f t="shared" si="41"/>
        <v>-464049.57</v>
      </c>
      <c r="H142" s="26">
        <v>1</v>
      </c>
      <c r="I142" s="25">
        <f t="shared" si="42"/>
        <v>-464049.57</v>
      </c>
    </row>
    <row r="143" spans="1:9" ht="18.95" customHeight="1" x14ac:dyDescent="0.2">
      <c r="A143" s="27">
        <f t="shared" si="43"/>
        <v>81</v>
      </c>
      <c r="B143" s="153">
        <v>905</v>
      </c>
      <c r="C143" s="4" t="s">
        <v>22</v>
      </c>
      <c r="D143" s="25">
        <f>SUMIFS('Rider Adj B'!$P$11:$P$118,'Rider Adj B'!$A$11:$A$118,'SCH D-2 B'!D$13,'Rider Adj B'!$B$11:$B$118,'SCH D-2 B'!$B143)*-1000</f>
        <v>0</v>
      </c>
      <c r="E143" s="25">
        <f>SUMIFS('Rider Adj B'!$P$11:$P$118,'Rider Adj B'!$A$11:$A$118,'SCH D-2 B'!E$13,'Rider Adj B'!$B$11:$B$118,'SCH D-2 B'!$B143)*-1000</f>
        <v>0</v>
      </c>
      <c r="F143" s="25">
        <f>SUMIFS('Rider Adj B'!$P$11:$P$118,'Rider Adj B'!$A$11:$A$118,'SCH D-2 B'!F$13,'Rider Adj B'!$B$11:$B$118,'SCH D-2 B'!$B143)*-1000</f>
        <v>0</v>
      </c>
      <c r="G143" s="25">
        <f t="shared" si="41"/>
        <v>0</v>
      </c>
      <c r="H143" s="26">
        <v>1</v>
      </c>
      <c r="I143" s="25">
        <f t="shared" si="42"/>
        <v>0</v>
      </c>
    </row>
    <row r="144" spans="1:9" ht="18.95" customHeight="1" x14ac:dyDescent="0.2">
      <c r="A144" s="27">
        <f t="shared" si="43"/>
        <v>82</v>
      </c>
      <c r="B144" s="153"/>
      <c r="C144" s="11" t="s">
        <v>164</v>
      </c>
      <c r="D144" s="37">
        <f>SUM(D139:D143)</f>
        <v>0</v>
      </c>
      <c r="E144" s="37">
        <f t="shared" ref="E144:I144" si="44">SUM(E139:E143)</f>
        <v>0</v>
      </c>
      <c r="F144" s="37">
        <f t="shared" si="44"/>
        <v>-464049.57</v>
      </c>
      <c r="G144" s="37">
        <f t="shared" si="44"/>
        <v>-464049.57</v>
      </c>
      <c r="H144" s="26"/>
      <c r="I144" s="37">
        <f t="shared" si="44"/>
        <v>-464049.57</v>
      </c>
    </row>
    <row r="145" spans="1:9" ht="18.95" customHeight="1" x14ac:dyDescent="0.2">
      <c r="B145" s="153"/>
      <c r="C145" s="4"/>
      <c r="H145" s="26"/>
    </row>
    <row r="146" spans="1:9" ht="18.95" customHeight="1" x14ac:dyDescent="0.2">
      <c r="A146" s="27">
        <f>A144+1</f>
        <v>83</v>
      </c>
      <c r="B146" s="153"/>
      <c r="C146" s="38" t="s">
        <v>165</v>
      </c>
      <c r="H146" s="26"/>
    </row>
    <row r="147" spans="1:9" ht="18.95" customHeight="1" x14ac:dyDescent="0.2">
      <c r="A147" s="27">
        <f>A146+1</f>
        <v>84</v>
      </c>
      <c r="B147" s="153">
        <v>907</v>
      </c>
      <c r="C147" s="4" t="s">
        <v>24</v>
      </c>
      <c r="D147" s="25">
        <f>SUMIFS('Rider Adj B'!$P$11:$P$118,'Rider Adj B'!$A$11:$A$118,'SCH D-2 B'!D$13,'Rider Adj B'!$B$11:$B$118,'SCH D-2 B'!$B147)*-1000</f>
        <v>0</v>
      </c>
      <c r="E147" s="25">
        <f>SUMIFS('Rider Adj B'!$P$11:$P$118,'Rider Adj B'!$A$11:$A$118,'SCH D-2 B'!E$13,'Rider Adj B'!$B$11:$B$118,'SCH D-2 B'!$B147)*-1000</f>
        <v>0</v>
      </c>
      <c r="F147" s="25">
        <f>SUMIFS('Rider Adj B'!$P$11:$P$118,'Rider Adj B'!$A$11:$A$118,'SCH D-2 B'!F$13,'Rider Adj B'!$B$11:$B$118,'SCH D-2 B'!$B147)*-1000</f>
        <v>0</v>
      </c>
      <c r="G147" s="25">
        <f t="shared" ref="G147:G150" si="45">SUM(D147:F147)</f>
        <v>0</v>
      </c>
      <c r="H147" s="26">
        <v>1</v>
      </c>
      <c r="I147" s="25">
        <f t="shared" ref="I147:I150" si="46">G147*H147</f>
        <v>0</v>
      </c>
    </row>
    <row r="148" spans="1:9" ht="18.95" customHeight="1" x14ac:dyDescent="0.2">
      <c r="A148" s="27">
        <f t="shared" ref="A148:A151" si="47">A147+1</f>
        <v>85</v>
      </c>
      <c r="B148" s="153">
        <v>908</v>
      </c>
      <c r="C148" s="4" t="s">
        <v>25</v>
      </c>
      <c r="D148" s="25">
        <f>SUMIFS('Rider Adj B'!$P$11:$P$118,'Rider Adj B'!$A$11:$A$118,'SCH D-2 B'!D$13,'Rider Adj B'!$B$11:$B$118,'SCH D-2 B'!$B148)*-1000</f>
        <v>-3188365.8099999996</v>
      </c>
      <c r="E148" s="25">
        <f>SUMIFS('Rider Adj B'!$P$11:$P$118,'Rider Adj B'!$A$11:$A$118,'SCH D-2 B'!E$13,'Rider Adj B'!$B$11:$B$118,'SCH D-2 B'!$B148)*-1000</f>
        <v>0</v>
      </c>
      <c r="F148" s="25">
        <f>SUMIFS('Rider Adj B'!$P$11:$P$118,'Rider Adj B'!$A$11:$A$118,'SCH D-2 B'!F$13,'Rider Adj B'!$B$11:$B$118,'SCH D-2 B'!$B148)*-1000</f>
        <v>0</v>
      </c>
      <c r="G148" s="25">
        <f t="shared" si="45"/>
        <v>-3188365.8099999996</v>
      </c>
      <c r="H148" s="26">
        <v>1</v>
      </c>
      <c r="I148" s="25">
        <f t="shared" si="46"/>
        <v>-3188365.8099999996</v>
      </c>
    </row>
    <row r="149" spans="1:9" ht="18.95" customHeight="1" x14ac:dyDescent="0.2">
      <c r="A149" s="27">
        <f t="shared" si="47"/>
        <v>86</v>
      </c>
      <c r="B149" s="153">
        <v>909</v>
      </c>
      <c r="C149" s="4" t="s">
        <v>26</v>
      </c>
      <c r="D149" s="25">
        <f>SUMIFS('Rider Adj B'!$P$11:$P$118,'Rider Adj B'!$A$11:$A$118,'SCH D-2 B'!D$13,'Rider Adj B'!$B$11:$B$118,'SCH D-2 B'!$B149)*-1000</f>
        <v>0</v>
      </c>
      <c r="E149" s="25">
        <f>SUMIFS('Rider Adj B'!$P$11:$P$118,'Rider Adj B'!$A$11:$A$118,'SCH D-2 B'!E$13,'Rider Adj B'!$B$11:$B$118,'SCH D-2 B'!$B149)*-1000</f>
        <v>0</v>
      </c>
      <c r="F149" s="25">
        <f>SUMIFS('Rider Adj B'!$P$11:$P$118,'Rider Adj B'!$A$11:$A$118,'SCH D-2 B'!F$13,'Rider Adj B'!$B$11:$B$118,'SCH D-2 B'!$B149)*-1000</f>
        <v>0</v>
      </c>
      <c r="G149" s="25">
        <f t="shared" si="45"/>
        <v>0</v>
      </c>
      <c r="H149" s="26">
        <v>1</v>
      </c>
      <c r="I149" s="25">
        <f t="shared" si="46"/>
        <v>0</v>
      </c>
    </row>
    <row r="150" spans="1:9" ht="18.95" customHeight="1" x14ac:dyDescent="0.2">
      <c r="A150" s="27">
        <f t="shared" si="47"/>
        <v>87</v>
      </c>
      <c r="B150" s="153">
        <v>910</v>
      </c>
      <c r="C150" s="4" t="s">
        <v>27</v>
      </c>
      <c r="D150" s="25">
        <f>SUMIFS('Rider Adj B'!$P$11:$P$118,'Rider Adj B'!$A$11:$A$118,'SCH D-2 B'!D$13,'Rider Adj B'!$B$11:$B$118,'SCH D-2 B'!$B150)*-1000</f>
        <v>0</v>
      </c>
      <c r="E150" s="25">
        <f>SUMIFS('Rider Adj B'!$P$11:$P$118,'Rider Adj B'!$A$11:$A$118,'SCH D-2 B'!E$13,'Rider Adj B'!$B$11:$B$118,'SCH D-2 B'!$B150)*-1000</f>
        <v>0</v>
      </c>
      <c r="F150" s="25">
        <f>SUMIFS('Rider Adj B'!$P$11:$P$118,'Rider Adj B'!$A$11:$A$118,'SCH D-2 B'!F$13,'Rider Adj B'!$B$11:$B$118,'SCH D-2 B'!$B150)*-1000</f>
        <v>0</v>
      </c>
      <c r="G150" s="25">
        <f t="shared" si="45"/>
        <v>0</v>
      </c>
      <c r="H150" s="26">
        <v>1</v>
      </c>
      <c r="I150" s="25">
        <f t="shared" si="46"/>
        <v>0</v>
      </c>
    </row>
    <row r="151" spans="1:9" ht="18.95" customHeight="1" x14ac:dyDescent="0.2">
      <c r="A151" s="27">
        <f t="shared" si="47"/>
        <v>88</v>
      </c>
      <c r="B151" s="153"/>
      <c r="C151" s="11" t="s">
        <v>166</v>
      </c>
      <c r="D151" s="37">
        <f>SUM(D147:D150)</f>
        <v>-3188365.8099999996</v>
      </c>
      <c r="E151" s="37">
        <f t="shared" ref="E151:I151" si="48">SUM(E147:E150)</f>
        <v>0</v>
      </c>
      <c r="F151" s="37">
        <f t="shared" si="48"/>
        <v>0</v>
      </c>
      <c r="G151" s="37">
        <f t="shared" si="48"/>
        <v>-3188365.8099999996</v>
      </c>
      <c r="H151" s="26"/>
      <c r="I151" s="37">
        <f t="shared" si="48"/>
        <v>-3188365.8099999996</v>
      </c>
    </row>
    <row r="152" spans="1:9" ht="18.95" customHeight="1" x14ac:dyDescent="0.2">
      <c r="A152" s="27"/>
      <c r="B152" s="153"/>
      <c r="C152" s="4"/>
      <c r="H152" s="26"/>
    </row>
    <row r="153" spans="1:9" ht="18.95" customHeight="1" x14ac:dyDescent="0.2">
      <c r="A153" s="27">
        <f>A151+1</f>
        <v>89</v>
      </c>
      <c r="B153" s="153"/>
      <c r="C153" s="38" t="s">
        <v>167</v>
      </c>
      <c r="H153" s="26"/>
    </row>
    <row r="154" spans="1:9" ht="18.95" customHeight="1" x14ac:dyDescent="0.2">
      <c r="A154" s="27">
        <f>A153+1</f>
        <v>90</v>
      </c>
      <c r="B154" s="153">
        <v>911</v>
      </c>
      <c r="C154" s="4" t="s">
        <v>28</v>
      </c>
      <c r="D154" s="25">
        <f>SUMIFS('Rider Adj B'!$P$11:$P$118,'Rider Adj B'!$A$11:$A$118,'SCH D-2 B'!D$13,'Rider Adj B'!$B$11:$B$118,'SCH D-2 B'!$B154)*-1000</f>
        <v>0</v>
      </c>
      <c r="E154" s="25">
        <f>SUMIFS('Rider Adj B'!$P$11:$P$118,'Rider Adj B'!$A$11:$A$118,'SCH D-2 B'!E$13,'Rider Adj B'!$B$11:$B$118,'SCH D-2 B'!$B154)*-1000</f>
        <v>0</v>
      </c>
      <c r="F154" s="25">
        <f>SUMIFS('Rider Adj B'!$P$11:$P$118,'Rider Adj B'!$A$11:$A$118,'SCH D-2 B'!F$13,'Rider Adj B'!$B$11:$B$118,'SCH D-2 B'!$B154)*-1000</f>
        <v>0</v>
      </c>
      <c r="G154" s="25">
        <f t="shared" ref="G154:G157" si="49">SUM(D154:F154)</f>
        <v>0</v>
      </c>
      <c r="H154" s="26">
        <v>1</v>
      </c>
      <c r="I154" s="25">
        <f t="shared" ref="I154:I157" si="50">G154*H154</f>
        <v>0</v>
      </c>
    </row>
    <row r="155" spans="1:9" ht="18.95" customHeight="1" x14ac:dyDescent="0.2">
      <c r="A155" s="27">
        <f t="shared" ref="A155:A158" si="51">A154+1</f>
        <v>91</v>
      </c>
      <c r="B155" s="153">
        <v>912</v>
      </c>
      <c r="C155" s="4" t="s">
        <v>29</v>
      </c>
      <c r="D155" s="25">
        <f>SUMIFS('Rider Adj B'!$P$11:$P$118,'Rider Adj B'!$A$11:$A$118,'SCH D-2 B'!D$13,'Rider Adj B'!$B$11:$B$118,'SCH D-2 B'!$B155)*-1000</f>
        <v>0</v>
      </c>
      <c r="E155" s="25">
        <f>SUMIFS('Rider Adj B'!$P$11:$P$118,'Rider Adj B'!$A$11:$A$118,'SCH D-2 B'!E$13,'Rider Adj B'!$B$11:$B$118,'SCH D-2 B'!$B155)*-1000</f>
        <v>0</v>
      </c>
      <c r="F155" s="25">
        <f>SUMIFS('Rider Adj B'!$P$11:$P$118,'Rider Adj B'!$A$11:$A$118,'SCH D-2 B'!F$13,'Rider Adj B'!$B$11:$B$118,'SCH D-2 B'!$B155)*-1000</f>
        <v>0</v>
      </c>
      <c r="G155" s="25">
        <f t="shared" si="49"/>
        <v>0</v>
      </c>
      <c r="H155" s="26">
        <v>1</v>
      </c>
      <c r="I155" s="25">
        <f t="shared" si="50"/>
        <v>0</v>
      </c>
    </row>
    <row r="156" spans="1:9" ht="18.95" customHeight="1" x14ac:dyDescent="0.2">
      <c r="A156" s="27">
        <f t="shared" si="51"/>
        <v>92</v>
      </c>
      <c r="B156" s="153">
        <v>913</v>
      </c>
      <c r="C156" s="4" t="s">
        <v>30</v>
      </c>
      <c r="D156" s="25">
        <f>SUMIFS('Rider Adj B'!$P$11:$P$118,'Rider Adj B'!$A$11:$A$118,'SCH D-2 B'!D$13,'Rider Adj B'!$B$11:$B$118,'SCH D-2 B'!$B156)*-1000</f>
        <v>0</v>
      </c>
      <c r="E156" s="25">
        <f>SUMIFS('Rider Adj B'!$P$11:$P$118,'Rider Adj B'!$A$11:$A$118,'SCH D-2 B'!E$13,'Rider Adj B'!$B$11:$B$118,'SCH D-2 B'!$B156)*-1000</f>
        <v>0</v>
      </c>
      <c r="F156" s="25">
        <f>SUMIFS('Rider Adj B'!$P$11:$P$118,'Rider Adj B'!$A$11:$A$118,'SCH D-2 B'!F$13,'Rider Adj B'!$B$11:$B$118,'SCH D-2 B'!$B156)*-1000</f>
        <v>0</v>
      </c>
      <c r="G156" s="25">
        <f t="shared" si="49"/>
        <v>0</v>
      </c>
      <c r="H156" s="26">
        <v>1</v>
      </c>
      <c r="I156" s="25">
        <f t="shared" si="50"/>
        <v>0</v>
      </c>
    </row>
    <row r="157" spans="1:9" ht="18.95" customHeight="1" x14ac:dyDescent="0.2">
      <c r="A157" s="27">
        <f t="shared" si="51"/>
        <v>93</v>
      </c>
      <c r="B157" s="153">
        <v>916</v>
      </c>
      <c r="C157" s="4" t="s">
        <v>31</v>
      </c>
      <c r="D157" s="25">
        <f>SUMIFS('Rider Adj B'!$P$11:$P$118,'Rider Adj B'!$A$11:$A$118,'SCH D-2 B'!D$13,'Rider Adj B'!$B$11:$B$118,'SCH D-2 B'!$B157)*-1000</f>
        <v>0</v>
      </c>
      <c r="E157" s="25">
        <f>SUMIFS('Rider Adj B'!$P$11:$P$118,'Rider Adj B'!$A$11:$A$118,'SCH D-2 B'!E$13,'Rider Adj B'!$B$11:$B$118,'SCH D-2 B'!$B157)*-1000</f>
        <v>0</v>
      </c>
      <c r="F157" s="25">
        <f>SUMIFS('Rider Adj B'!$P$11:$P$118,'Rider Adj B'!$A$11:$A$118,'SCH D-2 B'!F$13,'Rider Adj B'!$B$11:$B$118,'SCH D-2 B'!$B157)*-1000</f>
        <v>0</v>
      </c>
      <c r="G157" s="25">
        <f t="shared" si="49"/>
        <v>0</v>
      </c>
      <c r="H157" s="26">
        <v>1</v>
      </c>
      <c r="I157" s="25">
        <f t="shared" si="50"/>
        <v>0</v>
      </c>
    </row>
    <row r="158" spans="1:9" ht="18.95" customHeight="1" x14ac:dyDescent="0.2">
      <c r="A158" s="27">
        <f t="shared" si="51"/>
        <v>94</v>
      </c>
      <c r="B158" s="153"/>
      <c r="C158" s="2" t="s">
        <v>168</v>
      </c>
      <c r="D158" s="37">
        <f>SUM(D154:D157)</f>
        <v>0</v>
      </c>
      <c r="E158" s="37">
        <f t="shared" ref="E158:I158" si="52">SUM(E154:E157)</f>
        <v>0</v>
      </c>
      <c r="F158" s="37">
        <f t="shared" si="52"/>
        <v>0</v>
      </c>
      <c r="G158" s="37">
        <f t="shared" si="52"/>
        <v>0</v>
      </c>
      <c r="H158" s="26"/>
      <c r="I158" s="37">
        <f t="shared" si="52"/>
        <v>0</v>
      </c>
    </row>
    <row r="159" spans="1:9" ht="18.95" customHeight="1" x14ac:dyDescent="0.2">
      <c r="B159" s="153"/>
      <c r="C159" s="4"/>
    </row>
    <row r="160" spans="1:9" ht="18.95" customHeight="1" x14ac:dyDescent="0.2">
      <c r="A160" s="27">
        <f>A158+1</f>
        <v>95</v>
      </c>
      <c r="B160" s="153"/>
      <c r="C160" s="38" t="s">
        <v>169</v>
      </c>
    </row>
    <row r="161" spans="1:9" ht="18.95" customHeight="1" x14ac:dyDescent="0.2">
      <c r="A161" s="27">
        <f>A160+1</f>
        <v>96</v>
      </c>
      <c r="B161" s="153">
        <v>920</v>
      </c>
      <c r="C161" s="4" t="s">
        <v>32</v>
      </c>
      <c r="D161" s="25">
        <f>SUMIFS('Rider Adj B'!$P$11:$P$118,'Rider Adj B'!$A$11:$A$118,'SCH D-2 B'!D$13,'Rider Adj B'!$B$11:$B$118,'SCH D-2 B'!$B161)*-1000</f>
        <v>0</v>
      </c>
      <c r="E161" s="25">
        <f>SUMIFS('Rider Adj B'!$P$11:$P$118,'Rider Adj B'!$A$11:$A$118,'SCH D-2 B'!E$13,'Rider Adj B'!$B$11:$B$118,'SCH D-2 B'!$B161)*-1000</f>
        <v>0</v>
      </c>
      <c r="F161" s="25">
        <f>SUMIFS('Rider Adj B'!$P$11:$P$118,'Rider Adj B'!$A$11:$A$118,'SCH D-2 B'!F$13,'Rider Adj B'!$B$11:$B$118,'SCH D-2 B'!$B161)*-1000</f>
        <v>0</v>
      </c>
      <c r="G161" s="25">
        <f t="shared" ref="G161:G163" si="53">SUM(D161:F161)</f>
        <v>0</v>
      </c>
      <c r="H161" s="26">
        <v>1</v>
      </c>
      <c r="I161" s="25">
        <f t="shared" ref="I161:I163" si="54">G161*H161</f>
        <v>0</v>
      </c>
    </row>
    <row r="162" spans="1:9" ht="18.95" customHeight="1" x14ac:dyDescent="0.2">
      <c r="A162" s="27">
        <f t="shared" ref="A162:A163" si="55">A161+1</f>
        <v>97</v>
      </c>
      <c r="B162" s="153">
        <v>921</v>
      </c>
      <c r="C162" s="4" t="s">
        <v>33</v>
      </c>
      <c r="D162" s="25">
        <f>SUMIFS('Rider Adj B'!$P$11:$P$118,'Rider Adj B'!$A$11:$A$118,'SCH D-2 B'!D$13,'Rider Adj B'!$B$11:$B$118,'SCH D-2 B'!$B162)*-1000</f>
        <v>0</v>
      </c>
      <c r="E162" s="25">
        <f>SUMIFS('Rider Adj B'!$P$11:$P$118,'Rider Adj B'!$A$11:$A$118,'SCH D-2 B'!E$13,'Rider Adj B'!$B$11:$B$118,'SCH D-2 B'!$B162)*-1000</f>
        <v>0</v>
      </c>
      <c r="F162" s="25">
        <f>SUMIFS('Rider Adj B'!$P$11:$P$118,'Rider Adj B'!$A$11:$A$118,'SCH D-2 B'!F$13,'Rider Adj B'!$B$11:$B$118,'SCH D-2 B'!$B162)*-1000</f>
        <v>0</v>
      </c>
      <c r="G162" s="25">
        <f t="shared" si="53"/>
        <v>0</v>
      </c>
      <c r="H162" s="26">
        <v>1</v>
      </c>
      <c r="I162" s="25">
        <f t="shared" si="54"/>
        <v>0</v>
      </c>
    </row>
    <row r="163" spans="1:9" ht="18.95" customHeight="1" x14ac:dyDescent="0.2">
      <c r="A163" s="27">
        <f t="shared" si="55"/>
        <v>98</v>
      </c>
      <c r="B163" s="153">
        <v>922</v>
      </c>
      <c r="C163" s="4" t="s">
        <v>34</v>
      </c>
      <c r="D163" s="25">
        <f>SUMIFS('Rider Adj B'!$P$11:$P$118,'Rider Adj B'!$A$11:$A$118,'SCH D-2 B'!D$13,'Rider Adj B'!$B$11:$B$118,'SCH D-2 B'!$B163)*-1000</f>
        <v>0</v>
      </c>
      <c r="E163" s="25">
        <f>SUMIFS('Rider Adj B'!$P$11:$P$118,'Rider Adj B'!$A$11:$A$118,'SCH D-2 B'!E$13,'Rider Adj B'!$B$11:$B$118,'SCH D-2 B'!$B163)*-1000</f>
        <v>0</v>
      </c>
      <c r="F163" s="25">
        <f>SUMIFS('Rider Adj B'!$P$11:$P$118,'Rider Adj B'!$A$11:$A$118,'SCH D-2 B'!F$13,'Rider Adj B'!$B$11:$B$118,'SCH D-2 B'!$B163)*-1000</f>
        <v>0</v>
      </c>
      <c r="G163" s="25">
        <f t="shared" si="53"/>
        <v>0</v>
      </c>
      <c r="H163" s="26">
        <v>1</v>
      </c>
      <c r="I163" s="25">
        <f t="shared" si="54"/>
        <v>0</v>
      </c>
    </row>
    <row r="164" spans="1:9" s="17" customFormat="1" ht="20.100000000000001" customHeight="1" x14ac:dyDescent="0.2">
      <c r="A164" s="325" t="str">
        <f>$A$1</f>
        <v>LOUISVILLE GAS AND ELECTRIC COMPANY</v>
      </c>
      <c r="B164" s="325"/>
      <c r="C164" s="325"/>
      <c r="D164" s="325"/>
      <c r="E164" s="325"/>
      <c r="F164" s="325"/>
      <c r="G164" s="325"/>
      <c r="H164" s="325"/>
      <c r="I164" s="325"/>
    </row>
    <row r="165" spans="1:9" s="17" customFormat="1" ht="20.100000000000001" customHeight="1" x14ac:dyDescent="0.2">
      <c r="A165" s="325" t="str">
        <f>$A$2</f>
        <v>CASE NO. 2014-00372 - GAS OPERATIONS - RESPONSE TO PSC 2-89 (SLIPPAGE FACTOR 97.728%)</v>
      </c>
      <c r="B165" s="325"/>
      <c r="C165" s="325"/>
      <c r="D165" s="325"/>
      <c r="E165" s="325"/>
      <c r="F165" s="325"/>
      <c r="G165" s="325"/>
      <c r="H165" s="325"/>
      <c r="I165" s="325"/>
    </row>
    <row r="166" spans="1:9" s="17" customFormat="1" ht="20.100000000000001" customHeight="1" x14ac:dyDescent="0.2">
      <c r="A166" s="325" t="s">
        <v>309</v>
      </c>
      <c r="B166" s="325"/>
      <c r="C166" s="325"/>
      <c r="D166" s="325"/>
      <c r="E166" s="325"/>
      <c r="F166" s="325"/>
      <c r="G166" s="325"/>
      <c r="H166" s="325"/>
      <c r="I166" s="325"/>
    </row>
    <row r="167" spans="1:9" s="17" customFormat="1" ht="20.100000000000001" customHeight="1" x14ac:dyDescent="0.2">
      <c r="A167" s="325" t="str">
        <f>$A$4</f>
        <v>FOR THE 12 MONTHS ENDED FEBRUARY 28, 2015</v>
      </c>
      <c r="B167" s="325"/>
      <c r="C167" s="325"/>
      <c r="D167" s="325"/>
      <c r="E167" s="325"/>
      <c r="F167" s="325"/>
      <c r="G167" s="325"/>
      <c r="H167" s="325"/>
      <c r="I167" s="325"/>
    </row>
    <row r="168" spans="1:9" s="17" customFormat="1" ht="20.100000000000001" customHeight="1" x14ac:dyDescent="0.2">
      <c r="A168" s="89"/>
      <c r="B168" s="89"/>
      <c r="C168" s="89"/>
      <c r="D168" s="89"/>
      <c r="E168" s="89"/>
      <c r="F168" s="89"/>
      <c r="G168" s="89"/>
      <c r="H168" s="89"/>
      <c r="I168" s="89"/>
    </row>
    <row r="169" spans="1:9" s="17" customFormat="1" ht="20.100000000000001" customHeight="1" x14ac:dyDescent="0.2">
      <c r="A169" s="17" t="str">
        <f>$A$6</f>
        <v>DATA:__X__BASE  PERIOD____FORECASTED  PERIOD</v>
      </c>
      <c r="B169" s="19"/>
      <c r="I169" s="20" t="str">
        <f>$I$6</f>
        <v>SCHEDULE D-2</v>
      </c>
    </row>
    <row r="170" spans="1:9" s="17" customFormat="1" ht="20.100000000000001" customHeight="1" x14ac:dyDescent="0.2">
      <c r="A170" s="17" t="str">
        <f>$A$7</f>
        <v>TYPE OF FILING: __X__ ORIGINAL  _____ UPDATED  _____ REVISED</v>
      </c>
      <c r="I170" s="20" t="s">
        <v>1133</v>
      </c>
    </row>
    <row r="171" spans="1:9" s="17" customFormat="1" ht="20.100000000000001" customHeight="1" x14ac:dyDescent="0.2">
      <c r="A171" s="17" t="str">
        <f>$A$8</f>
        <v>WORKPAPER REFERENCE NO(S).: SCHEDULE WPD-2</v>
      </c>
      <c r="B171" s="19"/>
      <c r="D171" s="19"/>
      <c r="E171" s="19"/>
      <c r="F171" s="19"/>
      <c r="G171" s="19"/>
      <c r="I171" s="21" t="str">
        <f>$I$8</f>
        <v>WITNESS:   R. M. CONROY</v>
      </c>
    </row>
    <row r="172" spans="1:9" s="17" customFormat="1" ht="20.100000000000001" customHeight="1" x14ac:dyDescent="0.2"/>
    <row r="173" spans="1:9" s="17" customFormat="1" ht="18.75" customHeight="1" x14ac:dyDescent="0.2">
      <c r="A173" s="64"/>
      <c r="B173" s="64"/>
      <c r="C173" s="64"/>
      <c r="D173" s="139" t="str">
        <f>D$10</f>
        <v>ADJ 1</v>
      </c>
      <c r="E173" s="139" t="str">
        <f t="shared" ref="E173:F173" si="56">E$10</f>
        <v>ADJ 2</v>
      </c>
      <c r="F173" s="139" t="str">
        <f t="shared" si="56"/>
        <v>ADJ 3</v>
      </c>
      <c r="G173" s="64"/>
      <c r="H173" s="64"/>
      <c r="I173" s="64"/>
    </row>
    <row r="174" spans="1:9" ht="44.25" customHeight="1" x14ac:dyDescent="0.2">
      <c r="A174" s="65" t="s">
        <v>140</v>
      </c>
      <c r="B174" s="65" t="s">
        <v>141</v>
      </c>
      <c r="C174" s="65" t="s">
        <v>145</v>
      </c>
      <c r="D174" s="65" t="str">
        <f>D$11</f>
        <v>REMOVE DSM MECHANISM</v>
      </c>
      <c r="E174" s="65" t="str">
        <f t="shared" ref="E174:F174" si="57">E$11</f>
        <v>REMOVE  GLT MECHANISM</v>
      </c>
      <c r="F174" s="65" t="str">
        <f t="shared" si="57"/>
        <v>REMOVE GSC MECHANISM</v>
      </c>
      <c r="G174" s="65" t="s">
        <v>311</v>
      </c>
      <c r="H174" s="65" t="s">
        <v>142</v>
      </c>
      <c r="I174" s="65" t="s">
        <v>307</v>
      </c>
    </row>
    <row r="175" spans="1:9" ht="23.1" customHeight="1" x14ac:dyDescent="0.2">
      <c r="A175" s="23"/>
      <c r="B175" s="23"/>
      <c r="C175" s="30"/>
      <c r="D175" s="31" t="s">
        <v>143</v>
      </c>
      <c r="E175" s="31" t="s">
        <v>143</v>
      </c>
      <c r="F175" s="31" t="s">
        <v>143</v>
      </c>
      <c r="G175" s="31" t="s">
        <v>143</v>
      </c>
      <c r="H175" s="31"/>
      <c r="I175" s="31" t="s">
        <v>143</v>
      </c>
    </row>
    <row r="176" spans="1:9" ht="18.95" customHeight="1" x14ac:dyDescent="0.2">
      <c r="A176" s="27">
        <f>A163+1</f>
        <v>99</v>
      </c>
      <c r="B176" s="153">
        <v>923</v>
      </c>
      <c r="C176" s="4" t="s">
        <v>35</v>
      </c>
      <c r="D176" s="25">
        <f>SUMIFS('Rider Adj B'!$P$11:$P$118,'Rider Adj B'!$A$11:$A$118,'SCH D-2 B'!D$13,'Rider Adj B'!$B$11:$B$118,'SCH D-2 B'!$B176)*-1000</f>
        <v>0</v>
      </c>
      <c r="E176" s="25">
        <f>SUMIFS('Rider Adj B'!$P$11:$P$118,'Rider Adj B'!$A$11:$A$118,'SCH D-2 B'!E$13,'Rider Adj B'!$B$11:$B$118,'SCH D-2 B'!$B176)*-1000</f>
        <v>0</v>
      </c>
      <c r="F176" s="25">
        <f>SUMIFS('Rider Adj B'!$P$11:$P$118,'Rider Adj B'!$A$11:$A$118,'SCH D-2 B'!F$13,'Rider Adj B'!$B$11:$B$118,'SCH D-2 B'!$B176)*-1000</f>
        <v>0</v>
      </c>
      <c r="G176" s="25">
        <f t="shared" ref="G176:G181" si="58">SUM(D176:F176)</f>
        <v>0</v>
      </c>
      <c r="H176" s="26">
        <v>1</v>
      </c>
      <c r="I176" s="25">
        <f t="shared" ref="I176:I181" si="59">G176*H176</f>
        <v>0</v>
      </c>
    </row>
    <row r="177" spans="1:13" ht="18.95" customHeight="1" x14ac:dyDescent="0.2">
      <c r="A177" s="27">
        <f t="shared" ref="A177:A196" si="60">A176+1</f>
        <v>100</v>
      </c>
      <c r="B177" s="153">
        <v>924</v>
      </c>
      <c r="C177" s="4" t="s">
        <v>0</v>
      </c>
      <c r="D177" s="25">
        <f>SUMIFS('Rider Adj B'!$P$11:$P$118,'Rider Adj B'!$A$11:$A$118,'SCH D-2 B'!D$13,'Rider Adj B'!$B$11:$B$118,'SCH D-2 B'!$B177)*-1000</f>
        <v>0</v>
      </c>
      <c r="E177" s="25">
        <f>SUMIFS('Rider Adj B'!$P$11:$P$118,'Rider Adj B'!$A$11:$A$118,'SCH D-2 B'!E$13,'Rider Adj B'!$B$11:$B$118,'SCH D-2 B'!$B177)*-1000</f>
        <v>0</v>
      </c>
      <c r="F177" s="25">
        <f>SUMIFS('Rider Adj B'!$P$11:$P$118,'Rider Adj B'!$A$11:$A$118,'SCH D-2 B'!F$13,'Rider Adj B'!$B$11:$B$118,'SCH D-2 B'!$B177)*-1000</f>
        <v>0</v>
      </c>
      <c r="G177" s="25">
        <f t="shared" si="58"/>
        <v>0</v>
      </c>
      <c r="H177" s="26">
        <v>1</v>
      </c>
      <c r="I177" s="25">
        <f t="shared" si="59"/>
        <v>0</v>
      </c>
    </row>
    <row r="178" spans="1:13" ht="18.95" customHeight="1" x14ac:dyDescent="0.2">
      <c r="A178" s="27">
        <f t="shared" si="60"/>
        <v>101</v>
      </c>
      <c r="B178" s="153">
        <v>925</v>
      </c>
      <c r="C178" s="4" t="s">
        <v>36</v>
      </c>
      <c r="D178" s="25">
        <f>SUMIFS('Rider Adj B'!$P$11:$P$118,'Rider Adj B'!$A$11:$A$118,'SCH D-2 B'!D$13,'Rider Adj B'!$B$11:$B$118,'SCH D-2 B'!$B178)*-1000</f>
        <v>0</v>
      </c>
      <c r="E178" s="25">
        <f>SUMIFS('Rider Adj B'!$P$11:$P$118,'Rider Adj B'!$A$11:$A$118,'SCH D-2 B'!E$13,'Rider Adj B'!$B$11:$B$118,'SCH D-2 B'!$B178)*-1000</f>
        <v>0</v>
      </c>
      <c r="F178" s="25">
        <f>SUMIFS('Rider Adj B'!$P$11:$P$118,'Rider Adj B'!$A$11:$A$118,'SCH D-2 B'!F$13,'Rider Adj B'!$B$11:$B$118,'SCH D-2 B'!$B178)*-1000</f>
        <v>0</v>
      </c>
      <c r="G178" s="25">
        <f t="shared" si="58"/>
        <v>0</v>
      </c>
      <c r="H178" s="26">
        <v>1</v>
      </c>
      <c r="I178" s="25">
        <f t="shared" si="59"/>
        <v>0</v>
      </c>
    </row>
    <row r="179" spans="1:13" ht="18.95" customHeight="1" x14ac:dyDescent="0.2">
      <c r="A179" s="27">
        <f t="shared" si="60"/>
        <v>102</v>
      </c>
      <c r="B179" s="153">
        <v>926</v>
      </c>
      <c r="C179" s="4" t="s">
        <v>37</v>
      </c>
      <c r="D179" s="25">
        <f>SUMIFS('Rider Adj B'!$P$11:$P$118,'Rider Adj B'!$A$11:$A$118,'SCH D-2 B'!D$13,'Rider Adj B'!$B$11:$B$118,'SCH D-2 B'!$B179)*-1000</f>
        <v>0</v>
      </c>
      <c r="E179" s="25">
        <f>SUMIFS('Rider Adj B'!$P$11:$P$118,'Rider Adj B'!$A$11:$A$118,'SCH D-2 B'!E$13,'Rider Adj B'!$B$11:$B$118,'SCH D-2 B'!$B179)*-1000</f>
        <v>0</v>
      </c>
      <c r="F179" s="25">
        <f>SUMIFS('Rider Adj B'!$P$11:$P$118,'Rider Adj B'!$A$11:$A$118,'SCH D-2 B'!F$13,'Rider Adj B'!$B$11:$B$118,'SCH D-2 B'!$B179)*-1000</f>
        <v>0</v>
      </c>
      <c r="G179" s="25">
        <f t="shared" si="58"/>
        <v>0</v>
      </c>
      <c r="H179" s="26">
        <v>1</v>
      </c>
      <c r="I179" s="25">
        <f t="shared" si="59"/>
        <v>0</v>
      </c>
    </row>
    <row r="180" spans="1:13" ht="18.95" customHeight="1" x14ac:dyDescent="0.2">
      <c r="A180" s="27">
        <f t="shared" si="60"/>
        <v>103</v>
      </c>
      <c r="B180" s="153">
        <v>927</v>
      </c>
      <c r="C180" s="4" t="s">
        <v>38</v>
      </c>
      <c r="D180" s="25">
        <f>SUMIFS('Rider Adj B'!$P$11:$P$118,'Rider Adj B'!$A$11:$A$118,'SCH D-2 B'!D$13,'Rider Adj B'!$B$11:$B$118,'SCH D-2 B'!$B180)*-1000</f>
        <v>0</v>
      </c>
      <c r="E180" s="25">
        <f>SUMIFS('Rider Adj B'!$P$11:$P$118,'Rider Adj B'!$A$11:$A$118,'SCH D-2 B'!E$13,'Rider Adj B'!$B$11:$B$118,'SCH D-2 B'!$B180)*-1000</f>
        <v>0</v>
      </c>
      <c r="F180" s="25">
        <f>SUMIFS('Rider Adj B'!$P$11:$P$118,'Rider Adj B'!$A$11:$A$118,'SCH D-2 B'!F$13,'Rider Adj B'!$B$11:$B$118,'SCH D-2 B'!$B180)*-1000</f>
        <v>0</v>
      </c>
      <c r="G180" s="25">
        <f t="shared" si="58"/>
        <v>0</v>
      </c>
      <c r="H180" s="26">
        <v>1</v>
      </c>
      <c r="I180" s="25">
        <f t="shared" si="59"/>
        <v>0</v>
      </c>
    </row>
    <row r="181" spans="1:13" ht="18.95" customHeight="1" x14ac:dyDescent="0.2">
      <c r="A181" s="27">
        <f t="shared" si="60"/>
        <v>104</v>
      </c>
      <c r="B181" s="153">
        <v>928</v>
      </c>
      <c r="C181" s="4" t="s">
        <v>39</v>
      </c>
      <c r="D181" s="25">
        <f>SUMIFS('Rider Adj B'!$P$11:$P$118,'Rider Adj B'!$A$11:$A$118,'SCH D-2 B'!D$13,'Rider Adj B'!$B$11:$B$118,'SCH D-2 B'!$B181)*-1000</f>
        <v>0</v>
      </c>
      <c r="E181" s="25">
        <f>SUMIFS('Rider Adj B'!$P$11:$P$118,'Rider Adj B'!$A$11:$A$118,'SCH D-2 B'!E$13,'Rider Adj B'!$B$11:$B$118,'SCH D-2 B'!$B181)*-1000</f>
        <v>0</v>
      </c>
      <c r="F181" s="25">
        <f>SUMIFS('Rider Adj B'!$P$11:$P$118,'Rider Adj B'!$A$11:$A$118,'SCH D-2 B'!F$13,'Rider Adj B'!$B$11:$B$118,'SCH D-2 B'!$B181)*-1000</f>
        <v>0</v>
      </c>
      <c r="G181" s="25">
        <f t="shared" si="58"/>
        <v>0</v>
      </c>
      <c r="H181" s="26">
        <v>1</v>
      </c>
      <c r="I181" s="25">
        <f t="shared" si="59"/>
        <v>0</v>
      </c>
    </row>
    <row r="182" spans="1:13" ht="18.95" customHeight="1" x14ac:dyDescent="0.2">
      <c r="A182" s="27">
        <f>A181+1</f>
        <v>105</v>
      </c>
      <c r="B182" s="153">
        <v>929</v>
      </c>
      <c r="C182" s="4" t="s">
        <v>40</v>
      </c>
      <c r="D182" s="25">
        <f>SUMIFS('Rider Adj B'!$P$11:$P$118,'Rider Adj B'!$A$11:$A$118,'SCH D-2 B'!D$13,'Rider Adj B'!$B$11:$B$118,'SCH D-2 B'!$B182)*-1000</f>
        <v>0</v>
      </c>
      <c r="E182" s="25">
        <f>SUMIFS('Rider Adj B'!$P$11:$P$118,'Rider Adj B'!$A$11:$A$118,'SCH D-2 B'!E$13,'Rider Adj B'!$B$11:$B$118,'SCH D-2 B'!$B182)*-1000</f>
        <v>0</v>
      </c>
      <c r="F182" s="25">
        <f>SUMIFS('Rider Adj B'!$P$11:$P$118,'Rider Adj B'!$A$11:$A$118,'SCH D-2 B'!F$13,'Rider Adj B'!$B$11:$B$118,'SCH D-2 B'!$B182)*-1000</f>
        <v>0</v>
      </c>
      <c r="G182" s="25">
        <f t="shared" ref="G182:G186" si="61">SUM(D182:F182)</f>
        <v>0</v>
      </c>
      <c r="H182" s="26">
        <v>1</v>
      </c>
      <c r="I182" s="25">
        <f t="shared" ref="I182:I186" si="62">G182*H182</f>
        <v>0</v>
      </c>
    </row>
    <row r="183" spans="1:13" ht="18.95" customHeight="1" x14ac:dyDescent="0.2">
      <c r="A183" s="27">
        <f t="shared" si="60"/>
        <v>106</v>
      </c>
      <c r="B183" s="153">
        <v>930.1</v>
      </c>
      <c r="C183" s="4" t="s">
        <v>41</v>
      </c>
      <c r="D183" s="25">
        <f>SUMIFS('Rider Adj B'!$P$11:$P$118,'Rider Adj B'!$A$11:$A$118,'SCH D-2 B'!D$13,'Rider Adj B'!$B$11:$B$118,'SCH D-2 B'!$B183)*-1000</f>
        <v>0</v>
      </c>
      <c r="E183" s="25">
        <f>SUMIFS('Rider Adj B'!$P$11:$P$118,'Rider Adj B'!$A$11:$A$118,'SCH D-2 B'!E$13,'Rider Adj B'!$B$11:$B$118,'SCH D-2 B'!$B183)*-1000</f>
        <v>0</v>
      </c>
      <c r="F183" s="25">
        <f>SUMIFS('Rider Adj B'!$P$11:$P$118,'Rider Adj B'!$A$11:$A$118,'SCH D-2 B'!F$13,'Rider Adj B'!$B$11:$B$118,'SCH D-2 B'!$B183)*-1000</f>
        <v>0</v>
      </c>
      <c r="G183" s="25">
        <f t="shared" si="61"/>
        <v>0</v>
      </c>
      <c r="H183" s="26">
        <v>1</v>
      </c>
      <c r="I183" s="25">
        <f t="shared" si="62"/>
        <v>0</v>
      </c>
    </row>
    <row r="184" spans="1:13" ht="18.95" customHeight="1" x14ac:dyDescent="0.2">
      <c r="A184" s="27">
        <f t="shared" si="60"/>
        <v>107</v>
      </c>
      <c r="B184" s="153">
        <v>930.2</v>
      </c>
      <c r="C184" s="4" t="s">
        <v>42</v>
      </c>
      <c r="D184" s="25">
        <f>SUMIFS('Rider Adj B'!$P$11:$P$118,'Rider Adj B'!$A$11:$A$118,'SCH D-2 B'!D$13,'Rider Adj B'!$B$11:$B$118,'SCH D-2 B'!$B184)*-1000</f>
        <v>0</v>
      </c>
      <c r="E184" s="25">
        <f>SUMIFS('Rider Adj B'!$P$11:$P$118,'Rider Adj B'!$A$11:$A$118,'SCH D-2 B'!E$13,'Rider Adj B'!$B$11:$B$118,'SCH D-2 B'!$B184)*-1000</f>
        <v>0</v>
      </c>
      <c r="F184" s="25">
        <f>SUMIFS('Rider Adj B'!$P$11:$P$118,'Rider Adj B'!$A$11:$A$118,'SCH D-2 B'!F$13,'Rider Adj B'!$B$11:$B$118,'SCH D-2 B'!$B184)*-1000</f>
        <v>0</v>
      </c>
      <c r="G184" s="25">
        <f t="shared" si="61"/>
        <v>0</v>
      </c>
      <c r="H184" s="26">
        <v>1</v>
      </c>
      <c r="I184" s="25">
        <f t="shared" si="62"/>
        <v>0</v>
      </c>
    </row>
    <row r="185" spans="1:13" ht="18.95" customHeight="1" x14ac:dyDescent="0.2">
      <c r="A185" s="27">
        <f t="shared" si="60"/>
        <v>108</v>
      </c>
      <c r="B185" s="153">
        <v>931</v>
      </c>
      <c r="C185" s="4" t="s">
        <v>15</v>
      </c>
      <c r="D185" s="25">
        <f>SUMIFS('Rider Adj B'!$P$11:$P$118,'Rider Adj B'!$A$11:$A$118,'SCH D-2 B'!D$13,'Rider Adj B'!$B$11:$B$118,'SCH D-2 B'!$B185)*-1000</f>
        <v>0</v>
      </c>
      <c r="E185" s="25">
        <f>SUMIFS('Rider Adj B'!$P$11:$P$118,'Rider Adj B'!$A$11:$A$118,'SCH D-2 B'!E$13,'Rider Adj B'!$B$11:$B$118,'SCH D-2 B'!$B185)*-1000</f>
        <v>0</v>
      </c>
      <c r="F185" s="25">
        <f>SUMIFS('Rider Adj B'!$P$11:$P$118,'Rider Adj B'!$A$11:$A$118,'SCH D-2 B'!F$13,'Rider Adj B'!$B$11:$B$118,'SCH D-2 B'!$B185)*-1000</f>
        <v>0</v>
      </c>
      <c r="G185" s="25">
        <f t="shared" si="61"/>
        <v>0</v>
      </c>
      <c r="H185" s="26">
        <v>1</v>
      </c>
      <c r="I185" s="25">
        <f t="shared" si="62"/>
        <v>0</v>
      </c>
    </row>
    <row r="186" spans="1:13" ht="18.95" customHeight="1" x14ac:dyDescent="0.2">
      <c r="A186" s="27">
        <f t="shared" si="60"/>
        <v>109</v>
      </c>
      <c r="B186" s="153">
        <v>935</v>
      </c>
      <c r="C186" s="4" t="s">
        <v>43</v>
      </c>
      <c r="D186" s="25">
        <f>SUMIFS('Rider Adj B'!$P$11:$P$118,'Rider Adj B'!$A$11:$A$118,'SCH D-2 B'!D$13,'Rider Adj B'!$B$11:$B$118,'SCH D-2 B'!$B186)*-1000</f>
        <v>0</v>
      </c>
      <c r="E186" s="25">
        <f>SUMIFS('Rider Adj B'!$P$11:$P$118,'Rider Adj B'!$A$11:$A$118,'SCH D-2 B'!E$13,'Rider Adj B'!$B$11:$B$118,'SCH D-2 B'!$B186)*-1000</f>
        <v>0</v>
      </c>
      <c r="F186" s="25">
        <f>SUMIFS('Rider Adj B'!$P$11:$P$118,'Rider Adj B'!$A$11:$A$118,'SCH D-2 B'!F$13,'Rider Adj B'!$B$11:$B$118,'SCH D-2 B'!$B186)*-1000</f>
        <v>0</v>
      </c>
      <c r="G186" s="25">
        <f t="shared" si="61"/>
        <v>0</v>
      </c>
      <c r="H186" s="26">
        <v>1</v>
      </c>
      <c r="I186" s="25">
        <f t="shared" si="62"/>
        <v>0</v>
      </c>
    </row>
    <row r="187" spans="1:13" ht="18.95" customHeight="1" x14ac:dyDescent="0.2">
      <c r="A187" s="27">
        <f t="shared" si="60"/>
        <v>110</v>
      </c>
      <c r="C187" s="11" t="s">
        <v>170</v>
      </c>
      <c r="D187" s="37">
        <f>SUM(D161:D163,D176:D186)</f>
        <v>0</v>
      </c>
      <c r="E187" s="37">
        <f t="shared" ref="E187:I187" si="63">SUM(E161:E163,E176:E186)</f>
        <v>0</v>
      </c>
      <c r="F187" s="37">
        <f t="shared" si="63"/>
        <v>0</v>
      </c>
      <c r="G187" s="37">
        <f t="shared" si="63"/>
        <v>0</v>
      </c>
      <c r="I187" s="37">
        <f t="shared" si="63"/>
        <v>0</v>
      </c>
    </row>
    <row r="188" spans="1:13" ht="18.95" customHeight="1" x14ac:dyDescent="0.2">
      <c r="A188" s="27"/>
    </row>
    <row r="189" spans="1:13" ht="18.95" customHeight="1" x14ac:dyDescent="0.2">
      <c r="A189" s="27">
        <f>A187+1</f>
        <v>111</v>
      </c>
      <c r="C189" s="11" t="s">
        <v>172</v>
      </c>
      <c r="D189" s="36">
        <f>SUM(D59,D79,D102,D136,D144,D151,D158,D187)</f>
        <v>-3188365.8099999996</v>
      </c>
      <c r="E189" s="36">
        <f t="shared" ref="E189:I189" si="64">SUM(E59,E79,E102,E136,E144,E151,E158,E187)</f>
        <v>-1021318.27</v>
      </c>
      <c r="F189" s="36">
        <f t="shared" si="64"/>
        <v>-175917943.94155431</v>
      </c>
      <c r="G189" s="36">
        <f t="shared" si="64"/>
        <v>-180127628.02155432</v>
      </c>
      <c r="I189" s="36">
        <f t="shared" si="64"/>
        <v>-180127628.02155432</v>
      </c>
    </row>
    <row r="190" spans="1:13" ht="18.95" customHeight="1" x14ac:dyDescent="0.2">
      <c r="A190" s="27"/>
      <c r="C190" s="11"/>
      <c r="K190" s="146"/>
      <c r="L190" s="146"/>
    </row>
    <row r="191" spans="1:13" ht="18.95" customHeight="1" x14ac:dyDescent="0.2">
      <c r="A191" s="27">
        <f>A189+1</f>
        <v>112</v>
      </c>
      <c r="B191" s="39" t="s">
        <v>173</v>
      </c>
      <c r="C191" s="11" t="s">
        <v>174</v>
      </c>
      <c r="D191" s="25">
        <f>SUMIFS('Rider Adj B'!$P$11:$P$118,'Rider Adj B'!$A$11:$A$118,'SCH D-2 B'!D$13,'Rider Adj B'!$B$11:$B$118,'SCH D-2 B'!$B191)*-1000</f>
        <v>-7036.4800000000005</v>
      </c>
      <c r="E191" s="25">
        <f>SUMIFS('Rider Adj B'!$P$11:$P$118,'Rider Adj B'!$A$11:$A$118,'SCH D-2 B'!E$13,'Rider Adj B'!$B$11:$B$118,'SCH D-2 B'!$B191)*-1000</f>
        <v>-2652664.2417213856</v>
      </c>
      <c r="F191" s="25">
        <f>SUMIFS('Rider Adj B'!$P$11:$P$118,'Rider Adj B'!$A$11:$A$118,'SCH D-2 B'!F$13,'Rider Adj B'!$B$11:$B$118,'SCH D-2 B'!$B191)*-1000</f>
        <v>0</v>
      </c>
      <c r="G191" s="25">
        <f t="shared" ref="G191:G194" si="65">SUM(D191:F191)</f>
        <v>-2659700.7217213856</v>
      </c>
      <c r="H191" s="26">
        <v>1</v>
      </c>
      <c r="I191" s="25">
        <f>H191*G191</f>
        <v>-2659700.7217213856</v>
      </c>
      <c r="K191" s="26"/>
      <c r="L191" s="26"/>
      <c r="M191" s="26"/>
    </row>
    <row r="192" spans="1:13" ht="18.95" customHeight="1" x14ac:dyDescent="0.2">
      <c r="A192" s="27">
        <f t="shared" si="60"/>
        <v>113</v>
      </c>
      <c r="B192" s="153">
        <v>408.1</v>
      </c>
      <c r="C192" s="11" t="s">
        <v>11</v>
      </c>
      <c r="D192" s="25">
        <f>SUMIFS('Rider Adj B'!$P$11:$P$118,'Rider Adj B'!$A$11:$A$118,'SCH D-2 B'!D$13,'Rider Adj B'!$B$11:$B$118,'SCH D-2 B'!$B192)*-1000</f>
        <v>0</v>
      </c>
      <c r="E192" s="25">
        <f>SUMIFS('Rider Adj B'!$P$11:$P$118,'Rider Adj B'!$A$11:$A$118,'SCH D-2 B'!E$13,'Rider Adj B'!$B$11:$B$118,'SCH D-2 B'!$B192)*-1000</f>
        <v>-212098.25272276666</v>
      </c>
      <c r="F192" s="25">
        <f>SUMIFS('Rider Adj B'!$P$11:$P$118,'Rider Adj B'!$A$11:$A$118,'SCH D-2 B'!F$13,'Rider Adj B'!$B$11:$B$118,'SCH D-2 B'!$B192)*-1000</f>
        <v>0</v>
      </c>
      <c r="G192" s="25">
        <f t="shared" si="65"/>
        <v>-212098.25272276666</v>
      </c>
      <c r="H192" s="26">
        <v>1</v>
      </c>
      <c r="I192" s="25">
        <f>H192*G192</f>
        <v>-212098.25272276666</v>
      </c>
    </row>
    <row r="193" spans="1:12" ht="18.95" customHeight="1" x14ac:dyDescent="0.2">
      <c r="A193" s="27">
        <f t="shared" si="60"/>
        <v>114</v>
      </c>
      <c r="B193" s="39" t="s">
        <v>175</v>
      </c>
      <c r="C193" s="11" t="s">
        <v>176</v>
      </c>
      <c r="D193" s="25">
        <f t="shared" ref="D193:F193" si="66">D206</f>
        <v>-100389.05060536767</v>
      </c>
      <c r="E193" s="25">
        <f t="shared" si="66"/>
        <v>-2399572.0667917556</v>
      </c>
      <c r="F193" s="25">
        <f t="shared" si="66"/>
        <v>234495.88999004834</v>
      </c>
      <c r="G193" s="25">
        <f t="shared" si="65"/>
        <v>-2265465.227407075</v>
      </c>
      <c r="H193" s="26">
        <v>1</v>
      </c>
      <c r="I193" s="25">
        <f t="shared" ref="I193" si="67">I206</f>
        <v>-2265465.2274070792</v>
      </c>
      <c r="K193" s="25"/>
      <c r="L193" s="26"/>
    </row>
    <row r="194" spans="1:12" ht="18.95" customHeight="1" x14ac:dyDescent="0.2">
      <c r="A194" s="27">
        <f t="shared" si="60"/>
        <v>115</v>
      </c>
      <c r="B194" s="39" t="s">
        <v>175</v>
      </c>
      <c r="C194" s="11" t="s">
        <v>177</v>
      </c>
      <c r="D194" s="25">
        <f t="shared" ref="D194:F194" si="68">D204</f>
        <v>-18595.603883124368</v>
      </c>
      <c r="E194" s="25">
        <f t="shared" si="68"/>
        <v>-444485.64234836667</v>
      </c>
      <c r="F194" s="25">
        <f t="shared" si="68"/>
        <v>43436.93516554177</v>
      </c>
      <c r="G194" s="25">
        <f t="shared" si="65"/>
        <v>-419644.31106594927</v>
      </c>
      <c r="H194" s="26">
        <v>1</v>
      </c>
      <c r="I194" s="25">
        <f t="shared" ref="I194" si="69">I204</f>
        <v>-419644.31106594997</v>
      </c>
      <c r="K194" s="25"/>
      <c r="L194" s="26"/>
    </row>
    <row r="195" spans="1:12" ht="18.95" customHeight="1" x14ac:dyDescent="0.2">
      <c r="A195" s="27">
        <f t="shared" si="60"/>
        <v>116</v>
      </c>
      <c r="B195" s="39">
        <v>411.4</v>
      </c>
      <c r="C195" s="11" t="s">
        <v>180</v>
      </c>
      <c r="D195" s="25">
        <f>SUMIFS('Rider Adj B'!$P$11:$P$118,'Rider Adj B'!$A$11:$A$118,'SCH D-2 B'!D$13,'Rider Adj B'!$B$11:$B$118,'SCH D-2 B'!$B195)*-1000</f>
        <v>0</v>
      </c>
      <c r="E195" s="25">
        <f>SUMIFS('Rider Adj B'!$P$11:$P$118,'Rider Adj B'!$A$11:$A$118,'SCH D-2 B'!E$13,'Rider Adj B'!$B$11:$B$118,'SCH D-2 B'!$B195)*-1000</f>
        <v>0</v>
      </c>
      <c r="F195" s="25">
        <f>SUMIFS('Rider Adj B'!$P$11:$P$118,'Rider Adj B'!$A$11:$A$118,'SCH D-2 B'!F$13,'Rider Adj B'!$B$11:$B$118,'SCH D-2 B'!$B195)*-1000</f>
        <v>0</v>
      </c>
      <c r="G195" s="25">
        <f t="shared" ref="G195:G196" si="70">SUM(D195:F195)</f>
        <v>0</v>
      </c>
      <c r="H195" s="26">
        <v>1</v>
      </c>
      <c r="I195" s="25">
        <f t="shared" ref="I195:I196" si="71">G195*H195</f>
        <v>0</v>
      </c>
    </row>
    <row r="196" spans="1:12" ht="18.95" customHeight="1" x14ac:dyDescent="0.2">
      <c r="A196" s="27">
        <f t="shared" si="60"/>
        <v>117</v>
      </c>
      <c r="B196" s="39">
        <v>411.8</v>
      </c>
      <c r="C196" s="11" t="s">
        <v>181</v>
      </c>
      <c r="D196" s="36">
        <f>SUMIFS('Rider Adj B'!$P$11:$P$118,'Rider Adj B'!$A$11:$A$118,'SCH D-2 B'!D$13,'Rider Adj B'!$B$11:$B$118,'SCH D-2 B'!$B196)*-1000</f>
        <v>0</v>
      </c>
      <c r="E196" s="36">
        <f>SUMIFS('Rider Adj B'!$P$11:$P$118,'Rider Adj B'!$A$11:$A$118,'SCH D-2 B'!E$13,'Rider Adj B'!$B$11:$B$118,'SCH D-2 B'!$B196)*-1000</f>
        <v>0</v>
      </c>
      <c r="F196" s="36">
        <f>SUMIFS('Rider Adj B'!$P$11:$P$118,'Rider Adj B'!$A$11:$A$118,'SCH D-2 B'!F$13,'Rider Adj B'!$B$11:$B$118,'SCH D-2 B'!$B196)*-1000</f>
        <v>0</v>
      </c>
      <c r="G196" s="36">
        <f t="shared" si="70"/>
        <v>0</v>
      </c>
      <c r="H196" s="26">
        <v>1</v>
      </c>
      <c r="I196" s="36">
        <f t="shared" si="71"/>
        <v>0</v>
      </c>
    </row>
    <row r="197" spans="1:12" ht="18.95" customHeight="1" x14ac:dyDescent="0.2">
      <c r="B197" s="153"/>
      <c r="C197" s="11"/>
    </row>
    <row r="198" spans="1:12" ht="18.95" customHeight="1" thickBot="1" x14ac:dyDescent="0.25">
      <c r="A198" s="27">
        <f>A196+1</f>
        <v>118</v>
      </c>
      <c r="B198" s="153"/>
      <c r="C198" s="44" t="s">
        <v>77</v>
      </c>
      <c r="D198" s="40">
        <f>SUM(D189:D196)</f>
        <v>-3314386.9444884919</v>
      </c>
      <c r="E198" s="40">
        <f t="shared" ref="E198:F198" si="72">SUM(E189:E196)</f>
        <v>-6730138.4735842748</v>
      </c>
      <c r="F198" s="40">
        <f t="shared" si="72"/>
        <v>-175640011.11639869</v>
      </c>
      <c r="G198" s="40">
        <f>SUM(G189:G196)</f>
        <v>-185684536.53447148</v>
      </c>
      <c r="I198" s="40">
        <f>SUM(I189:I196)</f>
        <v>-185684536.53447148</v>
      </c>
    </row>
    <row r="199" spans="1:12" ht="18.95" customHeight="1" thickTop="1" x14ac:dyDescent="0.2">
      <c r="B199" s="153"/>
      <c r="C199" s="44"/>
    </row>
    <row r="200" spans="1:12" ht="18.95" customHeight="1" thickBot="1" x14ac:dyDescent="0.25">
      <c r="A200" s="27">
        <f>A198+1</f>
        <v>119</v>
      </c>
      <c r="B200" s="153"/>
      <c r="C200" s="44" t="s">
        <v>78</v>
      </c>
      <c r="D200" s="40">
        <f>D33-D198</f>
        <v>-201849.14266494196</v>
      </c>
      <c r="E200" s="40">
        <f t="shared" ref="E200:F200" si="73">E33-E198</f>
        <v>-4824744.9450305058</v>
      </c>
      <c r="F200" s="40">
        <f t="shared" si="73"/>
        <v>471493.59484440088</v>
      </c>
      <c r="G200" s="40">
        <f>G33-G198</f>
        <v>-4555100.4928510487</v>
      </c>
      <c r="I200" s="40">
        <f>I33-I198</f>
        <v>-4555100.4928510487</v>
      </c>
    </row>
    <row r="201" spans="1:12" ht="18.95" customHeight="1" thickTop="1" x14ac:dyDescent="0.2">
      <c r="B201" s="90"/>
    </row>
    <row r="202" spans="1:12" ht="18.95" customHeight="1" x14ac:dyDescent="0.2">
      <c r="B202" s="90"/>
      <c r="C202" s="148" t="s">
        <v>1107</v>
      </c>
      <c r="D202" s="147">
        <v>-320833.79715343425</v>
      </c>
      <c r="E202" s="147">
        <v>-7668802.6541706286</v>
      </c>
      <c r="F202" s="147">
        <v>749426.42000001669</v>
      </c>
      <c r="G202" s="25">
        <v>-7240210.0313240588</v>
      </c>
      <c r="I202" s="147">
        <v>-7240210.0313240588</v>
      </c>
    </row>
    <row r="203" spans="1:12" ht="18.95" customHeight="1" x14ac:dyDescent="0.2">
      <c r="B203" s="90"/>
      <c r="D203" s="135">
        <f>'WPH-1.B Effective Tax Rate'!F33</f>
        <v>5.7960240000000003E-2</v>
      </c>
      <c r="E203" s="135">
        <f>D203</f>
        <v>5.7960240000000003E-2</v>
      </c>
      <c r="F203" s="135">
        <f>D203</f>
        <v>5.7960240000000003E-2</v>
      </c>
      <c r="G203" s="135">
        <f>E203</f>
        <v>5.7960240000000003E-2</v>
      </c>
      <c r="I203" s="135">
        <f>'WPH-1.B Effective Tax Rate'!F33</f>
        <v>5.7960240000000003E-2</v>
      </c>
    </row>
    <row r="204" spans="1:12" ht="18.95" customHeight="1" x14ac:dyDescent="0.2">
      <c r="B204" s="90"/>
      <c r="D204" s="25">
        <f>D202*D203</f>
        <v>-18595.603883124368</v>
      </c>
      <c r="E204" s="25">
        <f>E202*E203</f>
        <v>-444485.64234836667</v>
      </c>
      <c r="F204" s="25">
        <f>F202*F203</f>
        <v>43436.93516554177</v>
      </c>
      <c r="G204" s="25">
        <f>G202*G203</f>
        <v>-419644.31106594997</v>
      </c>
      <c r="I204" s="25">
        <f>I202*I203</f>
        <v>-419644.31106594997</v>
      </c>
    </row>
    <row r="205" spans="1:12" ht="18.95" customHeight="1" x14ac:dyDescent="0.2">
      <c r="B205" s="90"/>
      <c r="D205" s="135">
        <f>'WPH-1.B Effective Tax Rate'!F19</f>
        <v>0.31290048459999997</v>
      </c>
      <c r="E205" s="135">
        <f>D205</f>
        <v>0.31290048459999997</v>
      </c>
      <c r="F205" s="135">
        <f>D205</f>
        <v>0.31290048459999997</v>
      </c>
      <c r="G205" s="135">
        <f>E205</f>
        <v>0.31290048459999997</v>
      </c>
      <c r="I205" s="135">
        <f>'WPH-1.B Effective Tax Rate'!F19</f>
        <v>0.31290048459999997</v>
      </c>
    </row>
    <row r="206" spans="1:12" ht="18.95" customHeight="1" x14ac:dyDescent="0.2">
      <c r="B206" s="90"/>
      <c r="D206" s="25">
        <f>D202*D205</f>
        <v>-100389.05060536767</v>
      </c>
      <c r="E206" s="25">
        <f>E202*E205</f>
        <v>-2399572.0667917556</v>
      </c>
      <c r="F206" s="25">
        <f>F202*F205</f>
        <v>234495.88999004834</v>
      </c>
      <c r="G206" s="25">
        <f>G202*G205</f>
        <v>-2265465.2274070792</v>
      </c>
      <c r="I206" s="25">
        <f>I202*I205</f>
        <v>-2265465.2274070792</v>
      </c>
    </row>
    <row r="207" spans="1:12" ht="18.95" customHeight="1" x14ac:dyDescent="0.2">
      <c r="B207" s="90"/>
      <c r="D207" s="25">
        <f>D204+D206</f>
        <v>-118984.65448849203</v>
      </c>
      <c r="E207" s="25">
        <f>E204+E206</f>
        <v>-2844057.7091401224</v>
      </c>
      <c r="F207" s="25">
        <f>F204+F206</f>
        <v>277932.82515559008</v>
      </c>
      <c r="G207" s="25">
        <f>G204+G206</f>
        <v>-2685109.5384730292</v>
      </c>
      <c r="I207" s="25">
        <f>I204+I206</f>
        <v>-2685109.5384730292</v>
      </c>
    </row>
    <row r="208" spans="1:12"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5:I165"/>
    <mergeCell ref="A166:I166"/>
    <mergeCell ref="A167:I167"/>
    <mergeCell ref="A123:I123"/>
    <mergeCell ref="A124:I124"/>
    <mergeCell ref="A125:I125"/>
    <mergeCell ref="A126:I126"/>
    <mergeCell ref="A164:I164"/>
    <mergeCell ref="A85:I85"/>
    <mergeCell ref="A1:I1"/>
    <mergeCell ref="A2:I2"/>
    <mergeCell ref="A3:I3"/>
    <mergeCell ref="A4:I4"/>
    <mergeCell ref="A42:I42"/>
    <mergeCell ref="A43:I43"/>
    <mergeCell ref="A44:I44"/>
    <mergeCell ref="A45:I45"/>
    <mergeCell ref="A82:I82"/>
    <mergeCell ref="A83:I83"/>
    <mergeCell ref="A84:I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366"/>
  <sheetViews>
    <sheetView topLeftCell="A192" zoomScaleNormal="100" workbookViewId="0">
      <selection activeCell="H211" sqref="H211"/>
    </sheetView>
  </sheetViews>
  <sheetFormatPr defaultRowHeight="12.75" x14ac:dyDescent="0.2"/>
  <cols>
    <col min="1" max="1" width="6.85546875" style="22" customWidth="1"/>
    <col min="2" max="2" width="13.42578125" style="22" customWidth="1"/>
    <col min="3" max="3" width="58.140625" style="22" customWidth="1"/>
    <col min="4" max="5" width="12.7109375" style="22" customWidth="1"/>
    <col min="6" max="6" width="12.85546875" style="22" customWidth="1"/>
    <col min="7" max="7" width="18.42578125" style="22" customWidth="1"/>
    <col min="8" max="8" width="13" style="22" customWidth="1"/>
    <col min="9" max="9" width="19.28515625" style="22" customWidth="1"/>
    <col min="10" max="10" width="1.85546875" style="22" customWidth="1"/>
    <col min="11" max="16384" width="9.140625" style="22"/>
  </cols>
  <sheetData>
    <row r="1" spans="1:9" s="17" customFormat="1" ht="20.100000000000001" customHeight="1" x14ac:dyDescent="0.2">
      <c r="A1" s="326" t="str">
        <f>'Rate Case Constants'!C9</f>
        <v>LOUISVILLE GAS AND ELECTRIC COMPANY</v>
      </c>
      <c r="B1" s="325"/>
      <c r="C1" s="325"/>
      <c r="D1" s="325"/>
      <c r="E1" s="325"/>
      <c r="F1" s="325"/>
      <c r="G1" s="325"/>
      <c r="H1" s="325"/>
      <c r="I1" s="325"/>
    </row>
    <row r="2" spans="1:9" s="17" customFormat="1" ht="20.100000000000001" customHeight="1" x14ac:dyDescent="0.2">
      <c r="A2" s="326" t="str">
        <f>'Rate Case Constants'!C10</f>
        <v>CASE NO. 2014-00372 - GAS OPERATIONS - RESPONSE TO PSC 2-89 (SLIPPAGE FACTOR 97.728%)</v>
      </c>
      <c r="B2" s="325"/>
      <c r="C2" s="325"/>
      <c r="D2" s="325"/>
      <c r="E2" s="325"/>
      <c r="F2" s="325"/>
      <c r="G2" s="325"/>
      <c r="H2" s="325"/>
      <c r="I2" s="325"/>
    </row>
    <row r="3" spans="1:9" s="17" customFormat="1" ht="20.100000000000001" customHeight="1" x14ac:dyDescent="0.2">
      <c r="A3" s="325" t="s">
        <v>309</v>
      </c>
      <c r="B3" s="325"/>
      <c r="C3" s="325"/>
      <c r="D3" s="325"/>
      <c r="E3" s="325"/>
      <c r="F3" s="325"/>
      <c r="G3" s="325"/>
      <c r="H3" s="325"/>
      <c r="I3" s="325"/>
    </row>
    <row r="4" spans="1:9" s="17" customFormat="1" ht="20.100000000000001" customHeight="1" x14ac:dyDescent="0.2">
      <c r="A4" s="325" t="str">
        <f>'Rate Case Constants'!C22</f>
        <v>FOR THE 12 MONTHS ENDED JUNE 30, 2016</v>
      </c>
      <c r="B4" s="325"/>
      <c r="C4" s="325"/>
      <c r="D4" s="325"/>
      <c r="E4" s="325"/>
      <c r="F4" s="325"/>
      <c r="G4" s="325"/>
      <c r="H4" s="325"/>
      <c r="I4" s="325"/>
    </row>
    <row r="5" spans="1:9" s="17" customFormat="1" ht="20.100000000000001" customHeight="1" x14ac:dyDescent="0.2">
      <c r="A5" s="181"/>
      <c r="B5" s="181"/>
      <c r="C5" s="181"/>
      <c r="D5" s="181"/>
      <c r="E5" s="181"/>
      <c r="F5" s="181"/>
      <c r="G5" s="181"/>
      <c r="H5" s="181"/>
      <c r="I5" s="181"/>
    </row>
    <row r="6" spans="1:9" s="17" customFormat="1" ht="20.100000000000001" customHeight="1" x14ac:dyDescent="0.2">
      <c r="A6" s="19" t="s">
        <v>182</v>
      </c>
      <c r="B6" s="19"/>
      <c r="I6" s="20" t="s">
        <v>288</v>
      </c>
    </row>
    <row r="7" spans="1:9" s="17" customFormat="1" ht="20.100000000000001" customHeight="1" x14ac:dyDescent="0.2">
      <c r="A7" s="17" t="str">
        <f>'Rate Case Constants'!C29</f>
        <v>TYPE OF FILING: __X__ ORIGINAL  _____ UPDATED  _____ REVISED</v>
      </c>
      <c r="I7" s="20" t="s">
        <v>1101</v>
      </c>
    </row>
    <row r="8" spans="1:9" s="17" customFormat="1" ht="20.100000000000001" customHeight="1" x14ac:dyDescent="0.2">
      <c r="A8" s="19" t="s">
        <v>1224</v>
      </c>
      <c r="B8" s="19"/>
      <c r="D8" s="19"/>
      <c r="E8" s="19"/>
      <c r="F8" s="19"/>
      <c r="G8" s="19"/>
      <c r="I8" s="21" t="str">
        <f>'Rate Case Constants'!C37</f>
        <v>WITNESS:   R. M. CONROY</v>
      </c>
    </row>
    <row r="9" spans="1:9" s="17" customFormat="1" ht="18.75" customHeight="1" x14ac:dyDescent="0.2"/>
    <row r="10" spans="1:9" s="17" customFormat="1" ht="18.75" customHeight="1" x14ac:dyDescent="0.2">
      <c r="A10" s="64"/>
      <c r="B10" s="64"/>
      <c r="C10" s="64"/>
      <c r="D10" s="139" t="str">
        <f>CONCATENATE("ADJ ",COLUMN(A10))</f>
        <v>ADJ 1</v>
      </c>
      <c r="E10" s="139" t="str">
        <f t="shared" ref="E10:F10" si="0">CONCATENATE("ADJ ",COLUMN(B10))</f>
        <v>ADJ 2</v>
      </c>
      <c r="F10" s="139" t="str">
        <f t="shared" si="0"/>
        <v>ADJ 3</v>
      </c>
      <c r="G10" s="64"/>
      <c r="H10" s="64"/>
      <c r="I10" s="64"/>
    </row>
    <row r="11" spans="1:9" ht="44.25" customHeight="1" x14ac:dyDescent="0.2">
      <c r="A11" s="65" t="s">
        <v>140</v>
      </c>
      <c r="B11" s="65" t="s">
        <v>141</v>
      </c>
      <c r="C11" s="65" t="s">
        <v>145</v>
      </c>
      <c r="D11" s="65" t="s">
        <v>312</v>
      </c>
      <c r="E11" s="65" t="s">
        <v>1156</v>
      </c>
      <c r="F11" s="65" t="s">
        <v>1102</v>
      </c>
      <c r="G11" s="65" t="s">
        <v>311</v>
      </c>
      <c r="H11" s="65" t="s">
        <v>142</v>
      </c>
      <c r="I11" s="65" t="s">
        <v>307</v>
      </c>
    </row>
    <row r="12" spans="1:9" ht="18.95" customHeight="1" x14ac:dyDescent="0.2">
      <c r="A12" s="23"/>
      <c r="B12" s="23"/>
      <c r="C12" s="30"/>
      <c r="D12" s="31" t="s">
        <v>143</v>
      </c>
      <c r="E12" s="31" t="s">
        <v>143</v>
      </c>
      <c r="F12" s="31" t="s">
        <v>143</v>
      </c>
      <c r="G12" s="31" t="s">
        <v>143</v>
      </c>
      <c r="H12" s="31"/>
      <c r="I12" s="31" t="s">
        <v>143</v>
      </c>
    </row>
    <row r="13" spans="1:9" ht="18.95" hidden="1" customHeight="1" x14ac:dyDescent="0.2">
      <c r="A13" s="151" t="s">
        <v>324</v>
      </c>
      <c r="B13" s="152"/>
      <c r="C13" s="82"/>
      <c r="D13" s="141" t="s">
        <v>313</v>
      </c>
      <c r="E13" s="41" t="s">
        <v>1103</v>
      </c>
      <c r="F13" s="41" t="s">
        <v>1104</v>
      </c>
      <c r="G13" s="31"/>
      <c r="H13" s="31"/>
      <c r="I13" s="31"/>
    </row>
    <row r="14" spans="1:9" ht="18.95" customHeight="1" x14ac:dyDescent="0.2">
      <c r="A14" s="23">
        <v>1</v>
      </c>
      <c r="B14" s="23"/>
      <c r="C14" s="42" t="s">
        <v>116</v>
      </c>
      <c r="G14" s="25"/>
      <c r="H14" s="26"/>
      <c r="I14" s="25"/>
    </row>
    <row r="15" spans="1:9" ht="18.95" customHeight="1" x14ac:dyDescent="0.2">
      <c r="A15" s="27">
        <f>A14+1</f>
        <v>2</v>
      </c>
      <c r="B15" s="28"/>
      <c r="C15" s="35" t="s">
        <v>1095</v>
      </c>
      <c r="D15" s="25"/>
      <c r="E15" s="25"/>
      <c r="F15" s="25"/>
      <c r="G15" s="25"/>
      <c r="H15" s="26"/>
      <c r="I15" s="25"/>
    </row>
    <row r="16" spans="1:9" ht="18.95" customHeight="1" x14ac:dyDescent="0.2">
      <c r="A16" s="27">
        <f t="shared" ref="A16:A23" si="1">A15+1</f>
        <v>3</v>
      </c>
      <c r="B16" s="28">
        <v>480</v>
      </c>
      <c r="C16" s="24" t="s">
        <v>153</v>
      </c>
      <c r="D16" s="25">
        <f>SUMIFS('Rider Adj F'!$P$11:$P$126,'Rider Adj F'!$A$11:$A$126,'SCH D-2 F'!D$13,'Rider Adj F'!$B$11:$B$126,'SCH D-2 F'!$B16)*-1000</f>
        <v>-1917198.2230649123</v>
      </c>
      <c r="E16" s="25">
        <f>SUMIFS('Rider Adj F'!$P$11:$P$126,'Rider Adj F'!$A$11:$A$126,'SCH D-2 F'!E$13,'Rider Adj F'!$B$11:$B$126,'SCH D-2 F'!$B16)*-1000</f>
        <v>-12835921.28327528</v>
      </c>
      <c r="F16" s="25">
        <f>SUMIFS('Rider Adj F'!$P$11:$P$126,'Rider Adj F'!$A$11:$A$126,'SCH D-2 F'!F$13,'Rider Adj F'!$B$11:$B$126,'SCH D-2 F'!$B16)*-1000</f>
        <v>-105116312.15036201</v>
      </c>
      <c r="G16" s="25">
        <f>SUM(D16:F16)</f>
        <v>-119869431.65670221</v>
      </c>
      <c r="H16" s="26">
        <v>1</v>
      </c>
      <c r="I16" s="25">
        <f>G16*H16</f>
        <v>-119869431.65670221</v>
      </c>
    </row>
    <row r="17" spans="1:9" ht="18.95" customHeight="1" x14ac:dyDescent="0.2">
      <c r="A17" s="27">
        <f t="shared" si="1"/>
        <v>4</v>
      </c>
      <c r="B17" s="28">
        <v>481.1</v>
      </c>
      <c r="C17" s="24" t="s">
        <v>154</v>
      </c>
      <c r="D17" s="25">
        <f>SUMIFS('Rider Adj F'!$P$11:$P$126,'Rider Adj F'!$A$11:$A$126,'SCH D-2 F'!D$13,'Rider Adj F'!$B$11:$B$126,'SCH D-2 F'!$B17)*-1000</f>
        <v>-921479.99188464053</v>
      </c>
      <c r="E17" s="25">
        <f>SUMIFS('Rider Adj F'!$P$11:$P$126,'Rider Adj F'!$A$11:$A$126,'SCH D-2 F'!E$13,'Rider Adj F'!$B$11:$B$126,'SCH D-2 F'!$B17)*-1000</f>
        <v>-4953097.5037549892</v>
      </c>
      <c r="F17" s="25">
        <f>SUMIFS('Rider Adj F'!$P$11:$P$126,'Rider Adj F'!$A$11:$A$126,'SCH D-2 F'!F$13,'Rider Adj F'!$B$11:$B$126,'SCH D-2 F'!$B17)*-1000</f>
        <v>-47170415.522264071</v>
      </c>
      <c r="G17" s="25">
        <f t="shared" ref="G17:G19" si="2">SUM(D17:F17)</f>
        <v>-53044993.0179037</v>
      </c>
      <c r="H17" s="26">
        <v>1</v>
      </c>
      <c r="I17" s="25">
        <f t="shared" ref="I17:I19" si="3">G17*H17</f>
        <v>-53044993.0179037</v>
      </c>
    </row>
    <row r="18" spans="1:9" ht="18.95" customHeight="1" x14ac:dyDescent="0.2">
      <c r="A18" s="27">
        <f t="shared" si="1"/>
        <v>5</v>
      </c>
      <c r="B18" s="28">
        <v>481.2</v>
      </c>
      <c r="C18" s="24" t="s">
        <v>155</v>
      </c>
      <c r="D18" s="25">
        <f>SUMIFS('Rider Adj F'!$P$11:$P$126,'Rider Adj F'!$A$11:$A$126,'SCH D-2 F'!D$13,'Rider Adj F'!$B$11:$B$126,'SCH D-2 F'!$B18)*-1000</f>
        <v>0</v>
      </c>
      <c r="E18" s="25">
        <f>SUMIFS('Rider Adj F'!$P$11:$P$126,'Rider Adj F'!$A$11:$A$126,'SCH D-2 F'!E$13,'Rider Adj F'!$B$11:$B$126,'SCH D-2 F'!$B18)*-1000</f>
        <v>-478072.07059602696</v>
      </c>
      <c r="F18" s="25">
        <f>SUMIFS('Rider Adj F'!$P$11:$P$126,'Rider Adj F'!$A$11:$A$126,'SCH D-2 F'!F$13,'Rider Adj F'!$B$11:$B$126,'SCH D-2 F'!$B18)*-1000</f>
        <v>-7640041.7187597845</v>
      </c>
      <c r="G18" s="25">
        <f t="shared" si="2"/>
        <v>-8118113.7893558117</v>
      </c>
      <c r="H18" s="26">
        <v>1</v>
      </c>
      <c r="I18" s="25">
        <f t="shared" si="3"/>
        <v>-8118113.7893558117</v>
      </c>
    </row>
    <row r="19" spans="1:9" ht="18.95" customHeight="1" x14ac:dyDescent="0.2">
      <c r="A19" s="27">
        <f>A18+1</f>
        <v>6</v>
      </c>
      <c r="B19" s="27">
        <v>482</v>
      </c>
      <c r="C19" s="11" t="s">
        <v>156</v>
      </c>
      <c r="D19" s="36">
        <f>SUMIFS('Rider Adj F'!$P$11:$P$126,'Rider Adj F'!$A$11:$A$126,'SCH D-2 F'!D$13,'Rider Adj F'!$B$11:$B$126,'SCH D-2 F'!$B19)*-1000</f>
        <v>-243383.99560274539</v>
      </c>
      <c r="E19" s="36">
        <f>SUMIFS('Rider Adj F'!$P$11:$P$126,'Rider Adj F'!$A$11:$A$126,'SCH D-2 F'!E$13,'Rider Adj F'!$B$11:$B$126,'SCH D-2 F'!$B19)*-1000</f>
        <v>-676122.37034785794</v>
      </c>
      <c r="F19" s="36">
        <f>SUMIFS('Rider Adj F'!$P$11:$P$126,'Rider Adj F'!$A$11:$A$126,'SCH D-2 F'!F$13,'Rider Adj F'!$B$11:$B$126,'SCH D-2 F'!$B19)*-1000</f>
        <v>-7757169.2974850582</v>
      </c>
      <c r="G19" s="36">
        <f t="shared" si="2"/>
        <v>-8676675.6634356622</v>
      </c>
      <c r="H19" s="26">
        <v>1</v>
      </c>
      <c r="I19" s="36">
        <f t="shared" si="3"/>
        <v>-8676675.6634356622</v>
      </c>
    </row>
    <row r="20" spans="1:9" ht="18.95" customHeight="1" x14ac:dyDescent="0.2">
      <c r="A20" s="27">
        <f t="shared" si="1"/>
        <v>7</v>
      </c>
      <c r="B20" s="27"/>
      <c r="C20" s="24" t="s">
        <v>157</v>
      </c>
      <c r="D20" s="25">
        <f>SUM(D16:D19)</f>
        <v>-3082062.2105522985</v>
      </c>
      <c r="E20" s="25">
        <f t="shared" ref="E20:I20" si="4">SUM(E16:E19)</f>
        <v>-18943213.227974154</v>
      </c>
      <c r="F20" s="25">
        <f t="shared" si="4"/>
        <v>-167683938.68887091</v>
      </c>
      <c r="G20" s="25">
        <f t="shared" si="4"/>
        <v>-189709214.12739739</v>
      </c>
      <c r="H20" s="26">
        <v>1</v>
      </c>
      <c r="I20" s="25">
        <f t="shared" si="4"/>
        <v>-189709214.12739739</v>
      </c>
    </row>
    <row r="21" spans="1:9" ht="18.95" customHeight="1" x14ac:dyDescent="0.2">
      <c r="A21" s="27">
        <f t="shared" si="1"/>
        <v>8</v>
      </c>
      <c r="B21" s="27" t="s">
        <v>1093</v>
      </c>
      <c r="C21" s="24" t="s">
        <v>158</v>
      </c>
      <c r="D21" s="25">
        <f>SUMIFS('Rider Adj F'!$P$11:$P$126,'Rider Adj F'!$A$11:$A$126,'SCH D-2 F'!D$13,'Rider Adj F'!$B$11:$B$126,'SCH D-2 F'!$B21)*-1000</f>
        <v>0</v>
      </c>
      <c r="E21" s="25">
        <f>SUMIFS('Rider Adj F'!$P$11:$P$126,'Rider Adj F'!$A$11:$A$126,'SCH D-2 F'!E$13,'Rider Adj F'!$B$11:$B$126,'SCH D-2 F'!$B21)*-1000</f>
        <v>0</v>
      </c>
      <c r="F21" s="25">
        <f>SUMIFS('Rider Adj F'!$P$11:$P$126,'Rider Adj F'!$A$11:$A$126,'SCH D-2 F'!F$13,'Rider Adj F'!$B$11:$B$126,'SCH D-2 F'!$B21)*-1000</f>
        <v>-1840503.8157089108</v>
      </c>
      <c r="G21" s="25">
        <f t="shared" ref="G21:G22" si="5">SUM(D21:F21)</f>
        <v>-1840503.8157089108</v>
      </c>
      <c r="H21" s="26">
        <v>1</v>
      </c>
      <c r="I21" s="25">
        <f t="shared" ref="I21:I22" si="6">G21*H21</f>
        <v>-1840503.8157089108</v>
      </c>
    </row>
    <row r="22" spans="1:9" ht="18.95" customHeight="1" x14ac:dyDescent="0.2">
      <c r="A22" s="27">
        <f t="shared" si="1"/>
        <v>9</v>
      </c>
      <c r="B22" s="28">
        <v>496</v>
      </c>
      <c r="C22" s="24" t="s">
        <v>159</v>
      </c>
      <c r="D22" s="36">
        <f>SUMIFS('Rider Adj F'!$P$11:$P$126,'Rider Adj F'!$A$11:$A$126,'SCH D-2 F'!D$13,'Rider Adj F'!$B$11:$B$126,'SCH D-2 F'!$B22)*-1000</f>
        <v>0</v>
      </c>
      <c r="E22" s="36">
        <f>SUMIFS('Rider Adj F'!$P$11:$P$126,'Rider Adj F'!$A$11:$A$126,'SCH D-2 F'!E$13,'Rider Adj F'!$B$11:$B$126,'SCH D-2 F'!$B22)*-1000</f>
        <v>0</v>
      </c>
      <c r="F22" s="36">
        <f>SUMIFS('Rider Adj F'!$P$11:$P$126,'Rider Adj F'!$A$11:$A$126,'SCH D-2 F'!F$13,'Rider Adj F'!$B$11:$B$126,'SCH D-2 F'!$B22)*-1000</f>
        <v>0</v>
      </c>
      <c r="G22" s="36">
        <f t="shared" si="5"/>
        <v>0</v>
      </c>
      <c r="H22" s="26">
        <v>1</v>
      </c>
      <c r="I22" s="36">
        <f t="shared" si="6"/>
        <v>0</v>
      </c>
    </row>
    <row r="23" spans="1:9" ht="18.95" customHeight="1" x14ac:dyDescent="0.2">
      <c r="A23" s="27">
        <f t="shared" si="1"/>
        <v>10</v>
      </c>
      <c r="C23" s="24" t="s">
        <v>1094</v>
      </c>
      <c r="D23" s="37">
        <f>SUM(D20:D22)</f>
        <v>-3082062.2105522985</v>
      </c>
      <c r="E23" s="37">
        <f t="shared" ref="E23:I23" si="7">SUM(E20:E22)</f>
        <v>-18943213.227974154</v>
      </c>
      <c r="F23" s="37">
        <f t="shared" si="7"/>
        <v>-169524442.50457981</v>
      </c>
      <c r="G23" s="37">
        <f t="shared" si="7"/>
        <v>-191549717.94310629</v>
      </c>
      <c r="H23" s="26"/>
      <c r="I23" s="37">
        <f t="shared" si="7"/>
        <v>-191549717.94310629</v>
      </c>
    </row>
    <row r="24" spans="1:9" ht="18.95" customHeight="1" x14ac:dyDescent="0.2"/>
    <row r="25" spans="1:9" ht="18.95" customHeight="1" x14ac:dyDescent="0.2">
      <c r="A25" s="27">
        <f>A23+1</f>
        <v>11</v>
      </c>
      <c r="B25" s="27"/>
      <c r="C25" s="35" t="s">
        <v>160</v>
      </c>
    </row>
    <row r="26" spans="1:9" ht="18.95" customHeight="1" x14ac:dyDescent="0.2">
      <c r="A26" s="27">
        <f>A25+1</f>
        <v>12</v>
      </c>
      <c r="B26" s="27">
        <v>487</v>
      </c>
      <c r="C26" s="24" t="s">
        <v>14</v>
      </c>
      <c r="D26" s="25">
        <f>SUMIFS('Rider Adj F'!$P$11:$P$126,'Rider Adj F'!$A$11:$A$126,'SCH D-2 F'!D$13,'Rider Adj F'!$B$11:$B$126,'SCH D-2 F'!$B26)*-1000</f>
        <v>0</v>
      </c>
      <c r="E26" s="25">
        <f>SUMIFS('Rider Adj F'!$P$11:$P$126,'Rider Adj F'!$A$11:$A$126,'SCH D-2 F'!E$13,'Rider Adj F'!$B$11:$B$126,'SCH D-2 F'!$B26)*-1000</f>
        <v>0</v>
      </c>
      <c r="F26" s="25">
        <f>SUMIFS('Rider Adj F'!$P$11:$P$126,'Rider Adj F'!$A$11:$A$126,'SCH D-2 F'!F$13,'Rider Adj F'!$B$11:$B$126,'SCH D-2 F'!$B26)*-1000</f>
        <v>0</v>
      </c>
      <c r="G26" s="25">
        <f t="shared" ref="G26:G30" si="8">SUM(D26:F26)</f>
        <v>0</v>
      </c>
      <c r="H26" s="26">
        <v>1</v>
      </c>
      <c r="I26" s="25">
        <f t="shared" ref="I26:I30" si="9">G26*H26</f>
        <v>0</v>
      </c>
    </row>
    <row r="27" spans="1:9" ht="18.95" customHeight="1" x14ac:dyDescent="0.2">
      <c r="A27" s="27">
        <f t="shared" ref="A27:A30" si="10">A26+1</f>
        <v>13</v>
      </c>
      <c r="B27" s="27">
        <v>488</v>
      </c>
      <c r="C27" s="11" t="s">
        <v>941</v>
      </c>
      <c r="D27" s="25">
        <f>SUMIFS('Rider Adj F'!$P$11:$P$126,'Rider Adj F'!$A$11:$A$126,'SCH D-2 F'!D$13,'Rider Adj F'!$B$11:$B$126,'SCH D-2 F'!$B27)*-1000</f>
        <v>0</v>
      </c>
      <c r="E27" s="25">
        <f>SUMIFS('Rider Adj F'!$P$11:$P$126,'Rider Adj F'!$A$11:$A$126,'SCH D-2 F'!E$13,'Rider Adj F'!$B$11:$B$126,'SCH D-2 F'!$B27)*-1000</f>
        <v>0</v>
      </c>
      <c r="F27" s="25">
        <f>SUMIFS('Rider Adj F'!$P$11:$P$126,'Rider Adj F'!$A$11:$A$126,'SCH D-2 F'!F$13,'Rider Adj F'!$B$11:$B$126,'SCH D-2 F'!$B27)*-1000</f>
        <v>0</v>
      </c>
      <c r="G27" s="25">
        <f t="shared" si="8"/>
        <v>0</v>
      </c>
      <c r="H27" s="26">
        <v>1</v>
      </c>
      <c r="I27" s="25">
        <f t="shared" si="9"/>
        <v>0</v>
      </c>
    </row>
    <row r="28" spans="1:9" ht="18.95" customHeight="1" x14ac:dyDescent="0.2">
      <c r="A28" s="27">
        <f t="shared" si="10"/>
        <v>14</v>
      </c>
      <c r="B28" s="27" t="s">
        <v>913</v>
      </c>
      <c r="C28" s="4" t="s">
        <v>914</v>
      </c>
      <c r="D28" s="25">
        <f>SUMIFS('Rider Adj F'!$P$11:$P$126,'Rider Adj F'!$A$11:$A$126,'SCH D-2 F'!D$13,'Rider Adj F'!$B$11:$B$126,'SCH D-2 F'!$B28)*-1000</f>
        <v>-1578242.6572766686</v>
      </c>
      <c r="E28" s="25">
        <f>SUMIFS('Rider Adj F'!$P$11:$P$126,'Rider Adj F'!$A$11:$A$126,'SCH D-2 F'!E$13,'Rider Adj F'!$B$11:$B$126,'SCH D-2 F'!$B28)*-1000</f>
        <v>0</v>
      </c>
      <c r="F28" s="25">
        <f>SUMIFS('Rider Adj F'!$P$11:$P$126,'Rider Adj F'!$A$11:$A$126,'SCH D-2 F'!F$13,'Rider Adj F'!$B$11:$B$126,'SCH D-2 F'!$B28)*-1000</f>
        <v>0</v>
      </c>
      <c r="G28" s="25">
        <f t="shared" si="8"/>
        <v>-1578242.6572766686</v>
      </c>
      <c r="H28" s="26">
        <v>1</v>
      </c>
      <c r="I28" s="25">
        <f t="shared" si="9"/>
        <v>-1578242.6572766686</v>
      </c>
    </row>
    <row r="29" spans="1:9" ht="18.95" customHeight="1" x14ac:dyDescent="0.2">
      <c r="A29" s="27">
        <f t="shared" si="10"/>
        <v>15</v>
      </c>
      <c r="B29" s="27">
        <v>493</v>
      </c>
      <c r="C29" s="4" t="s">
        <v>915</v>
      </c>
      <c r="D29" s="25">
        <f>SUMIFS('Rider Adj F'!$P$11:$P$126,'Rider Adj F'!$A$11:$A$126,'SCH D-2 F'!D$13,'Rider Adj F'!$B$11:$B$126,'SCH D-2 F'!$B29)*-1000</f>
        <v>0</v>
      </c>
      <c r="E29" s="25">
        <f>SUMIFS('Rider Adj F'!$P$11:$P$126,'Rider Adj F'!$A$11:$A$126,'SCH D-2 F'!E$13,'Rider Adj F'!$B$11:$B$126,'SCH D-2 F'!$B29)*-1000</f>
        <v>0</v>
      </c>
      <c r="F29" s="25">
        <f>SUMIFS('Rider Adj F'!$P$11:$P$126,'Rider Adj F'!$A$11:$A$126,'SCH D-2 F'!F$13,'Rider Adj F'!$B$11:$B$126,'SCH D-2 F'!$B29)*-1000</f>
        <v>0</v>
      </c>
      <c r="G29" s="25">
        <f t="shared" si="8"/>
        <v>0</v>
      </c>
      <c r="H29" s="26">
        <v>1</v>
      </c>
      <c r="I29" s="25">
        <f t="shared" si="9"/>
        <v>0</v>
      </c>
    </row>
    <row r="30" spans="1:9" ht="18.95" customHeight="1" x14ac:dyDescent="0.2">
      <c r="A30" s="27">
        <f t="shared" si="10"/>
        <v>16</v>
      </c>
      <c r="B30" s="27">
        <v>495</v>
      </c>
      <c r="C30" s="4" t="s">
        <v>916</v>
      </c>
      <c r="D30" s="36">
        <f>SUMIFS('Rider Adj F'!$P$11:$P$126,'Rider Adj F'!$A$11:$A$126,'SCH D-2 F'!D$13,'Rider Adj F'!$B$11:$B$126,'SCH D-2 F'!$B30)*-1000</f>
        <v>0</v>
      </c>
      <c r="E30" s="36">
        <f>SUMIFS('Rider Adj F'!$P$11:$P$126,'Rider Adj F'!$A$11:$A$126,'SCH D-2 F'!E$13,'Rider Adj F'!$B$11:$B$126,'SCH D-2 F'!$B30)*-1000</f>
        <v>0</v>
      </c>
      <c r="F30" s="36">
        <f>SUMIFS('Rider Adj F'!$P$11:$P$126,'Rider Adj F'!$A$11:$A$126,'SCH D-2 F'!F$13,'Rider Adj F'!$B$11:$B$126,'SCH D-2 F'!$B30)*-1000</f>
        <v>0</v>
      </c>
      <c r="G30" s="36">
        <f t="shared" si="8"/>
        <v>0</v>
      </c>
      <c r="H30" s="26">
        <v>1</v>
      </c>
      <c r="I30" s="36">
        <f t="shared" si="9"/>
        <v>0</v>
      </c>
    </row>
    <row r="31" spans="1:9" ht="18.95" customHeight="1" x14ac:dyDescent="0.2">
      <c r="A31" s="27">
        <f>A30+1</f>
        <v>17</v>
      </c>
      <c r="B31" s="27"/>
      <c r="C31" s="24" t="s">
        <v>178</v>
      </c>
      <c r="D31" s="37">
        <f>SUM(D26:D30)</f>
        <v>-1578242.6572766686</v>
      </c>
      <c r="E31" s="37">
        <f t="shared" ref="E31:I31" si="11">SUM(E26:E30)</f>
        <v>0</v>
      </c>
      <c r="F31" s="37">
        <f t="shared" si="11"/>
        <v>0</v>
      </c>
      <c r="G31" s="37">
        <f t="shared" si="11"/>
        <v>-1578242.6572766686</v>
      </c>
      <c r="I31" s="37">
        <f t="shared" si="11"/>
        <v>-1578242.6572766686</v>
      </c>
    </row>
    <row r="32" spans="1:9" ht="18.95" customHeight="1" x14ac:dyDescent="0.2">
      <c r="A32" s="27"/>
      <c r="B32" s="27"/>
      <c r="C32" s="24"/>
    </row>
    <row r="33" spans="1:12" ht="18.95" customHeight="1" x14ac:dyDescent="0.2">
      <c r="A33" s="27">
        <f>A31+1</f>
        <v>18</v>
      </c>
      <c r="B33" s="27"/>
      <c r="C33" s="43" t="s">
        <v>120</v>
      </c>
      <c r="D33" s="36">
        <f>D23+D31</f>
        <v>-4660304.867828967</v>
      </c>
      <c r="E33" s="36">
        <f t="shared" ref="E33:I33" si="12">E23+E31</f>
        <v>-18943213.227974154</v>
      </c>
      <c r="F33" s="36">
        <f t="shared" si="12"/>
        <v>-169524442.50457981</v>
      </c>
      <c r="G33" s="36">
        <f t="shared" si="12"/>
        <v>-193127960.60038295</v>
      </c>
      <c r="I33" s="36">
        <f t="shared" si="12"/>
        <v>-193127960.60038295</v>
      </c>
    </row>
    <row r="34" spans="1:12" ht="18.95" customHeight="1" x14ac:dyDescent="0.2">
      <c r="B34" s="27"/>
      <c r="C34" s="24"/>
    </row>
    <row r="35" spans="1:12" ht="18.95" customHeight="1" x14ac:dyDescent="0.2">
      <c r="A35" s="27">
        <f>A33+1</f>
        <v>19</v>
      </c>
      <c r="B35" s="27"/>
      <c r="C35" s="42" t="s">
        <v>117</v>
      </c>
    </row>
    <row r="36" spans="1:12" ht="18.95" customHeight="1" x14ac:dyDescent="0.2">
      <c r="A36" s="27">
        <f>A35+1</f>
        <v>20</v>
      </c>
      <c r="B36" s="27"/>
      <c r="C36" s="35" t="s">
        <v>171</v>
      </c>
    </row>
    <row r="37" spans="1:12" ht="18.95" customHeight="1" x14ac:dyDescent="0.2">
      <c r="A37" s="27">
        <f t="shared" ref="A37:A41" si="13">A36+1</f>
        <v>21</v>
      </c>
      <c r="B37" s="27"/>
      <c r="C37" s="35" t="s">
        <v>1099</v>
      </c>
    </row>
    <row r="38" spans="1:12" ht="18.95" customHeight="1" x14ac:dyDescent="0.2">
      <c r="A38" s="27">
        <f t="shared" si="13"/>
        <v>22</v>
      </c>
      <c r="B38" s="39" t="s">
        <v>917</v>
      </c>
      <c r="C38" s="4" t="s">
        <v>942</v>
      </c>
      <c r="D38" s="25">
        <f>SUMIFS('Rider Adj F'!$P$11:$P$126,'Rider Adj F'!$A$11:$A$126,'SCH D-2 F'!D$13,'Rider Adj F'!$B$11:$B$126,'SCH D-2 F'!$B38)*-1000</f>
        <v>0</v>
      </c>
      <c r="E38" s="25">
        <f>SUMIFS('Rider Adj F'!$P$11:$P$126,'Rider Adj F'!$A$11:$A$126,'SCH D-2 F'!E$13,'Rider Adj F'!$B$11:$B$126,'SCH D-2 F'!$B38)*-1000</f>
        <v>0</v>
      </c>
      <c r="F38" s="25">
        <f>SUMIFS('Rider Adj F'!$P$11:$P$126,'Rider Adj F'!$A$11:$A$126,'SCH D-2 F'!F$13,'Rider Adj F'!$B$11:$B$126,'SCH D-2 F'!$B38)*-1000</f>
        <v>-169705690.92731154</v>
      </c>
      <c r="G38" s="25">
        <f t="shared" ref="G38:G41" si="14">SUM(D38:F38)</f>
        <v>-169705690.92731154</v>
      </c>
      <c r="H38" s="26">
        <v>1</v>
      </c>
      <c r="I38" s="25">
        <f t="shared" ref="I38:I41" si="15">G38*H38</f>
        <v>-169705690.92731154</v>
      </c>
    </row>
    <row r="39" spans="1:12" ht="18.95" customHeight="1" x14ac:dyDescent="0.2">
      <c r="A39" s="27">
        <f t="shared" si="13"/>
        <v>23</v>
      </c>
      <c r="B39" s="182" t="s">
        <v>918</v>
      </c>
      <c r="C39" s="4" t="s">
        <v>943</v>
      </c>
      <c r="D39" s="25">
        <f>SUMIFS('Rider Adj F'!$P$11:$P$126,'Rider Adj F'!$A$11:$A$126,'SCH D-2 F'!D$13,'Rider Adj F'!$B$11:$B$126,'SCH D-2 F'!$B39)*-1000</f>
        <v>0</v>
      </c>
      <c r="E39" s="25">
        <f>SUMIFS('Rider Adj F'!$P$11:$P$126,'Rider Adj F'!$A$11:$A$126,'SCH D-2 F'!E$13,'Rider Adj F'!$B$11:$B$126,'SCH D-2 F'!$B39)*-1000</f>
        <v>0</v>
      </c>
      <c r="F39" s="25">
        <f>SUMIFS('Rider Adj F'!$P$11:$P$126,'Rider Adj F'!$A$11:$A$126,'SCH D-2 F'!F$13,'Rider Adj F'!$B$11:$B$126,'SCH D-2 F'!$B39)*-1000</f>
        <v>0</v>
      </c>
      <c r="G39" s="25">
        <f t="shared" si="14"/>
        <v>0</v>
      </c>
      <c r="H39" s="26">
        <v>1</v>
      </c>
      <c r="I39" s="25">
        <f t="shared" si="15"/>
        <v>0</v>
      </c>
      <c r="L39" s="26"/>
    </row>
    <row r="40" spans="1:12" ht="18.95" customHeight="1" x14ac:dyDescent="0.2">
      <c r="A40" s="27">
        <f t="shared" si="13"/>
        <v>24</v>
      </c>
      <c r="B40" s="182" t="s">
        <v>919</v>
      </c>
      <c r="C40" s="4" t="s">
        <v>944</v>
      </c>
      <c r="D40" s="25">
        <f>SUMIFS('Rider Adj F'!$P$11:$P$126,'Rider Adj F'!$A$11:$A$126,'SCH D-2 F'!D$13,'Rider Adj F'!$B$11:$B$126,'SCH D-2 F'!$B40)*-1000</f>
        <v>0</v>
      </c>
      <c r="E40" s="25">
        <f>SUMIFS('Rider Adj F'!$P$11:$P$126,'Rider Adj F'!$A$11:$A$126,'SCH D-2 F'!E$13,'Rider Adj F'!$B$11:$B$126,'SCH D-2 F'!$B40)*-1000</f>
        <v>0</v>
      </c>
      <c r="F40" s="25">
        <f>SUMIFS('Rider Adj F'!$P$11:$P$126,'Rider Adj F'!$A$11:$A$126,'SCH D-2 F'!F$13,'Rider Adj F'!$B$11:$B$126,'SCH D-2 F'!$B40)*-1000</f>
        <v>0</v>
      </c>
      <c r="G40" s="25">
        <f t="shared" si="14"/>
        <v>0</v>
      </c>
      <c r="H40" s="26">
        <v>1</v>
      </c>
      <c r="I40" s="25">
        <f t="shared" si="15"/>
        <v>0</v>
      </c>
    </row>
    <row r="41" spans="1:12" ht="18.95" customHeight="1" x14ac:dyDescent="0.2">
      <c r="A41" s="27">
        <f t="shared" si="13"/>
        <v>25</v>
      </c>
      <c r="B41" s="182" t="s">
        <v>920</v>
      </c>
      <c r="C41" s="4" t="s">
        <v>945</v>
      </c>
      <c r="D41" s="25">
        <f>SUMIFS('Rider Adj F'!$P$11:$P$126,'Rider Adj F'!$A$11:$A$126,'SCH D-2 F'!D$13,'Rider Adj F'!$B$11:$B$126,'SCH D-2 F'!$B41)*-1000</f>
        <v>0</v>
      </c>
      <c r="E41" s="25">
        <f>SUMIFS('Rider Adj F'!$P$11:$P$126,'Rider Adj F'!$A$11:$A$126,'SCH D-2 F'!E$13,'Rider Adj F'!$B$11:$B$126,'SCH D-2 F'!$B41)*-1000</f>
        <v>0</v>
      </c>
      <c r="F41" s="25">
        <f>SUMIFS('Rider Adj F'!$P$11:$P$126,'Rider Adj F'!$A$11:$A$126,'SCH D-2 F'!F$13,'Rider Adj F'!$B$11:$B$126,'SCH D-2 F'!$B41)*-1000</f>
        <v>0</v>
      </c>
      <c r="G41" s="25">
        <f t="shared" si="14"/>
        <v>0</v>
      </c>
      <c r="H41" s="26">
        <v>1</v>
      </c>
      <c r="I41" s="25">
        <f t="shared" si="15"/>
        <v>0</v>
      </c>
    </row>
    <row r="42" spans="1:12" s="17" customFormat="1" ht="20.100000000000001" customHeight="1" x14ac:dyDescent="0.2">
      <c r="A42" s="325" t="str">
        <f>$A$1</f>
        <v>LOUISVILLE GAS AND ELECTRIC COMPANY</v>
      </c>
      <c r="B42" s="325"/>
      <c r="C42" s="325"/>
      <c r="D42" s="325"/>
      <c r="E42" s="325"/>
      <c r="F42" s="325"/>
      <c r="G42" s="325"/>
      <c r="H42" s="325"/>
      <c r="I42" s="325"/>
    </row>
    <row r="43" spans="1:12" s="17" customFormat="1" ht="20.100000000000001" customHeight="1" x14ac:dyDescent="0.2">
      <c r="A43" s="325" t="str">
        <f>$A$2</f>
        <v>CASE NO. 2014-00372 - GAS OPERATIONS - RESPONSE TO PSC 2-89 (SLIPPAGE FACTOR 97.728%)</v>
      </c>
      <c r="B43" s="325"/>
      <c r="C43" s="325"/>
      <c r="D43" s="325"/>
      <c r="E43" s="325"/>
      <c r="F43" s="325"/>
      <c r="G43" s="325"/>
      <c r="H43" s="325"/>
      <c r="I43" s="325"/>
    </row>
    <row r="44" spans="1:12" s="17" customFormat="1" ht="20.100000000000001" customHeight="1" x14ac:dyDescent="0.2">
      <c r="A44" s="325" t="s">
        <v>309</v>
      </c>
      <c r="B44" s="325"/>
      <c r="C44" s="325"/>
      <c r="D44" s="325"/>
      <c r="E44" s="325"/>
      <c r="F44" s="325"/>
      <c r="G44" s="325"/>
      <c r="H44" s="325"/>
      <c r="I44" s="325"/>
    </row>
    <row r="45" spans="1:12" s="17" customFormat="1" ht="20.100000000000001" customHeight="1" x14ac:dyDescent="0.2">
      <c r="A45" s="325" t="str">
        <f>$A$4</f>
        <v>FOR THE 12 MONTHS ENDED JUNE 30, 2016</v>
      </c>
      <c r="B45" s="325"/>
      <c r="C45" s="325"/>
      <c r="D45" s="325"/>
      <c r="E45" s="325"/>
      <c r="F45" s="325"/>
      <c r="G45" s="325"/>
      <c r="H45" s="325"/>
      <c r="I45" s="325"/>
    </row>
    <row r="46" spans="1:12" s="17" customFormat="1" ht="20.100000000000001" customHeight="1" x14ac:dyDescent="0.2">
      <c r="A46" s="181"/>
      <c r="B46" s="181"/>
      <c r="C46" s="181"/>
      <c r="D46" s="181"/>
      <c r="E46" s="181"/>
      <c r="F46" s="181"/>
      <c r="G46" s="181"/>
      <c r="H46" s="181"/>
      <c r="I46" s="181"/>
    </row>
    <row r="47" spans="1:12" s="17" customFormat="1" ht="20.100000000000001" customHeight="1" x14ac:dyDescent="0.2">
      <c r="A47" s="17" t="str">
        <f>$A$6</f>
        <v>DATA:____BASE  PERIOD__X__FORECASTED  PERIOD</v>
      </c>
      <c r="B47" s="19"/>
      <c r="I47" s="20" t="str">
        <f>$I$6</f>
        <v>SCHEDULE D-2</v>
      </c>
    </row>
    <row r="48" spans="1:12" s="17" customFormat="1" ht="20.100000000000001" customHeight="1" x14ac:dyDescent="0.2">
      <c r="A48" s="17" t="str">
        <f>$A$7</f>
        <v>TYPE OF FILING: __X__ ORIGINAL  _____ UPDATED  _____ REVISED</v>
      </c>
      <c r="I48" s="20" t="s">
        <v>1125</v>
      </c>
    </row>
    <row r="49" spans="1:9" s="17" customFormat="1" ht="20.100000000000001" customHeight="1" x14ac:dyDescent="0.2">
      <c r="A49" s="17" t="str">
        <f>$A$8</f>
        <v>WORKPAPER REFERENCE NO(S).: SCHEDULE WPD-2</v>
      </c>
      <c r="B49" s="19"/>
      <c r="D49" s="19"/>
      <c r="E49" s="19"/>
      <c r="F49" s="19"/>
      <c r="G49" s="19"/>
      <c r="I49" s="21" t="str">
        <f>$I$8</f>
        <v>WITNESS:   R. M. CONROY</v>
      </c>
    </row>
    <row r="50" spans="1:9" s="17" customFormat="1" ht="20.100000000000001" customHeight="1" x14ac:dyDescent="0.2"/>
    <row r="51" spans="1:9" s="17" customFormat="1" ht="18.75" customHeight="1" x14ac:dyDescent="0.2">
      <c r="A51" s="64"/>
      <c r="B51" s="64"/>
      <c r="C51" s="64"/>
      <c r="D51" s="139" t="str">
        <f>D$10</f>
        <v>ADJ 1</v>
      </c>
      <c r="E51" s="139" t="str">
        <f t="shared" ref="E51:F51" si="16">E$10</f>
        <v>ADJ 2</v>
      </c>
      <c r="F51" s="139" t="str">
        <f t="shared" si="16"/>
        <v>ADJ 3</v>
      </c>
      <c r="G51" s="64"/>
      <c r="H51" s="64"/>
      <c r="I51" s="64"/>
    </row>
    <row r="52" spans="1:9" ht="44.25" customHeight="1" x14ac:dyDescent="0.2">
      <c r="A52" s="65" t="s">
        <v>140</v>
      </c>
      <c r="B52" s="65" t="s">
        <v>141</v>
      </c>
      <c r="C52" s="65" t="s">
        <v>145</v>
      </c>
      <c r="D52" s="65" t="str">
        <f>D$11</f>
        <v>REMOVE DSM MECHANISM</v>
      </c>
      <c r="E52" s="65" t="str">
        <f t="shared" ref="E52:F52" si="17">E$11</f>
        <v>REMOVE  GLT MECHANISM</v>
      </c>
      <c r="F52" s="65" t="str">
        <f t="shared" si="17"/>
        <v>REMOVE GSC MECHANISM</v>
      </c>
      <c r="G52" s="65" t="s">
        <v>311</v>
      </c>
      <c r="H52" s="65" t="s">
        <v>142</v>
      </c>
      <c r="I52" s="65" t="s">
        <v>307</v>
      </c>
    </row>
    <row r="53" spans="1:9" ht="23.1" customHeight="1" x14ac:dyDescent="0.2">
      <c r="A53" s="23"/>
      <c r="B53" s="23"/>
      <c r="C53" s="30"/>
      <c r="D53" s="31" t="s">
        <v>143</v>
      </c>
      <c r="E53" s="31" t="s">
        <v>143</v>
      </c>
      <c r="F53" s="31" t="s">
        <v>143</v>
      </c>
      <c r="G53" s="31" t="s">
        <v>143</v>
      </c>
      <c r="H53" s="31"/>
      <c r="I53" s="31" t="s">
        <v>143</v>
      </c>
    </row>
    <row r="54" spans="1:9" ht="18.95" customHeight="1" x14ac:dyDescent="0.2">
      <c r="A54" s="27">
        <f>A41+1</f>
        <v>26</v>
      </c>
      <c r="B54" s="182" t="s">
        <v>921</v>
      </c>
      <c r="C54" s="4" t="s">
        <v>946</v>
      </c>
      <c r="D54" s="25">
        <f>SUMIFS('Rider Adj F'!$P$11:$P$126,'Rider Adj F'!$A$11:$A$126,'SCH D-2 F'!D$13,'Rider Adj F'!$B$11:$B$126,'SCH D-2 F'!$B54)*-1000</f>
        <v>0</v>
      </c>
      <c r="E54" s="25">
        <f>SUMIFS('Rider Adj F'!$P$11:$P$126,'Rider Adj F'!$A$11:$A$126,'SCH D-2 F'!E$13,'Rider Adj F'!$B$11:$B$126,'SCH D-2 F'!$B54)*-1000</f>
        <v>0</v>
      </c>
      <c r="F54" s="25">
        <f>SUMIFS('Rider Adj F'!$P$11:$P$126,'Rider Adj F'!$A$11:$A$126,'SCH D-2 F'!F$13,'Rider Adj F'!$B$11:$B$126,'SCH D-2 F'!$B54)*-1000</f>
        <v>0</v>
      </c>
      <c r="G54" s="25">
        <f>SUM(D54:F54)</f>
        <v>0</v>
      </c>
      <c r="H54" s="26">
        <v>1</v>
      </c>
      <c r="I54" s="25">
        <f>G54*H54</f>
        <v>0</v>
      </c>
    </row>
    <row r="55" spans="1:9" ht="18.95" customHeight="1" x14ac:dyDescent="0.2">
      <c r="A55" s="27">
        <f t="shared" ref="A55:A58" si="18">A54+1</f>
        <v>27</v>
      </c>
      <c r="B55" s="182" t="s">
        <v>922</v>
      </c>
      <c r="C55" s="4" t="s">
        <v>947</v>
      </c>
      <c r="D55" s="25">
        <f>SUMIFS('Rider Adj F'!$P$11:$P$126,'Rider Adj F'!$A$11:$A$126,'SCH D-2 F'!D$13,'Rider Adj F'!$B$11:$B$126,'SCH D-2 F'!$B55)*-1000</f>
        <v>0</v>
      </c>
      <c r="E55" s="25">
        <f>SUMIFS('Rider Adj F'!$P$11:$P$126,'Rider Adj F'!$A$11:$A$126,'SCH D-2 F'!E$13,'Rider Adj F'!$B$11:$B$126,'SCH D-2 F'!$B55)*-1000</f>
        <v>0</v>
      </c>
      <c r="F55" s="25">
        <f>SUMIFS('Rider Adj F'!$P$11:$P$126,'Rider Adj F'!$A$11:$A$126,'SCH D-2 F'!F$13,'Rider Adj F'!$B$11:$B$126,'SCH D-2 F'!$B55)*-1000</f>
        <v>2954248.4227318736</v>
      </c>
      <c r="G55" s="25">
        <f t="shared" ref="G55:G58" si="19">SUM(D55:F55)</f>
        <v>2954248.4227318736</v>
      </c>
      <c r="H55" s="26">
        <v>1</v>
      </c>
      <c r="I55" s="25">
        <f t="shared" ref="I55:I58" si="20">G55*H55</f>
        <v>2954248.4227318736</v>
      </c>
    </row>
    <row r="56" spans="1:9" ht="18.95" customHeight="1" x14ac:dyDescent="0.2">
      <c r="A56" s="27">
        <f t="shared" si="18"/>
        <v>28</v>
      </c>
      <c r="B56" s="182">
        <v>810</v>
      </c>
      <c r="C56" s="4" t="s">
        <v>948</v>
      </c>
      <c r="D56" s="25">
        <f>SUMIFS('Rider Adj F'!$P$11:$P$126,'Rider Adj F'!$A$11:$A$126,'SCH D-2 F'!D$13,'Rider Adj F'!$B$11:$B$126,'SCH D-2 F'!$B56)*-1000</f>
        <v>0</v>
      </c>
      <c r="E56" s="25">
        <f>SUMIFS('Rider Adj F'!$P$11:$P$126,'Rider Adj F'!$A$11:$A$126,'SCH D-2 F'!E$13,'Rider Adj F'!$B$11:$B$126,'SCH D-2 F'!$B56)*-1000</f>
        <v>0</v>
      </c>
      <c r="F56" s="25">
        <f>SUMIFS('Rider Adj F'!$P$11:$P$126,'Rider Adj F'!$A$11:$A$126,'SCH D-2 F'!F$13,'Rider Adj F'!$B$11:$B$126,'SCH D-2 F'!$B56)*-1000</f>
        <v>0</v>
      </c>
      <c r="G56" s="25">
        <f t="shared" si="19"/>
        <v>0</v>
      </c>
      <c r="H56" s="26">
        <v>1</v>
      </c>
      <c r="I56" s="25">
        <f t="shared" si="20"/>
        <v>0</v>
      </c>
    </row>
    <row r="57" spans="1:9" ht="18.95" customHeight="1" x14ac:dyDescent="0.2">
      <c r="A57" s="27">
        <f t="shared" si="18"/>
        <v>29</v>
      </c>
      <c r="B57" s="182" t="s">
        <v>923</v>
      </c>
      <c r="C57" s="4" t="s">
        <v>949</v>
      </c>
      <c r="D57" s="25">
        <f>SUMIFS('Rider Adj F'!$P$11:$P$126,'Rider Adj F'!$A$11:$A$126,'SCH D-2 F'!D$13,'Rider Adj F'!$B$11:$B$126,'SCH D-2 F'!$B57)*-1000</f>
        <v>0</v>
      </c>
      <c r="E57" s="25">
        <f>SUMIFS('Rider Adj F'!$P$11:$P$126,'Rider Adj F'!$A$11:$A$126,'SCH D-2 F'!E$13,'Rider Adj F'!$B$11:$B$126,'SCH D-2 F'!$B57)*-1000</f>
        <v>0</v>
      </c>
      <c r="F57" s="25">
        <f>SUMIFS('Rider Adj F'!$P$11:$P$126,'Rider Adj F'!$A$11:$A$126,'SCH D-2 F'!F$13,'Rider Adj F'!$B$11:$B$126,'SCH D-2 F'!$B57)*-1000</f>
        <v>0</v>
      </c>
      <c r="G57" s="25">
        <f t="shared" si="19"/>
        <v>0</v>
      </c>
      <c r="H57" s="26">
        <v>1</v>
      </c>
      <c r="I57" s="25">
        <f t="shared" si="20"/>
        <v>0</v>
      </c>
    </row>
    <row r="58" spans="1:9" ht="18.95" customHeight="1" x14ac:dyDescent="0.2">
      <c r="A58" s="27">
        <f t="shared" si="18"/>
        <v>30</v>
      </c>
      <c r="B58" s="182">
        <v>813</v>
      </c>
      <c r="C58" s="4" t="s">
        <v>950</v>
      </c>
      <c r="D58" s="25">
        <f>SUMIFS('Rider Adj F'!$P$11:$P$126,'Rider Adj F'!$A$11:$A$126,'SCH D-2 F'!D$13,'Rider Adj F'!$B$11:$B$126,'SCH D-2 F'!$B58)*-1000</f>
        <v>0</v>
      </c>
      <c r="E58" s="25">
        <f>SUMIFS('Rider Adj F'!$P$11:$P$126,'Rider Adj F'!$A$11:$A$126,'SCH D-2 F'!E$13,'Rider Adj F'!$B$11:$B$126,'SCH D-2 F'!$B58)*-1000</f>
        <v>0</v>
      </c>
      <c r="F58" s="25">
        <f>SUMIFS('Rider Adj F'!$P$11:$P$126,'Rider Adj F'!$A$11:$A$126,'SCH D-2 F'!F$13,'Rider Adj F'!$B$11:$B$126,'SCH D-2 F'!$B58)*-1000</f>
        <v>0</v>
      </c>
      <c r="G58" s="25">
        <f t="shared" si="19"/>
        <v>0</v>
      </c>
      <c r="H58" s="26">
        <v>1</v>
      </c>
      <c r="I58" s="25">
        <f t="shared" si="20"/>
        <v>0</v>
      </c>
    </row>
    <row r="59" spans="1:9" ht="18.95" customHeight="1" x14ac:dyDescent="0.2">
      <c r="A59" s="27">
        <f>A58+1</f>
        <v>31</v>
      </c>
      <c r="B59" s="182"/>
      <c r="C59" s="2" t="s">
        <v>1100</v>
      </c>
      <c r="D59" s="37">
        <f>SUM(D38:D41,D54:D58)</f>
        <v>0</v>
      </c>
      <c r="E59" s="37">
        <f t="shared" ref="E59:I59" si="21">SUM(E38:E41,E54:E58)</f>
        <v>0</v>
      </c>
      <c r="F59" s="37">
        <f t="shared" si="21"/>
        <v>-166751442.50457966</v>
      </c>
      <c r="G59" s="37">
        <f t="shared" si="21"/>
        <v>-166751442.50457966</v>
      </c>
      <c r="H59" s="26"/>
      <c r="I59" s="37">
        <f t="shared" si="21"/>
        <v>-166751442.50457966</v>
      </c>
    </row>
    <row r="60" spans="1:9" ht="18.95" customHeight="1" x14ac:dyDescent="0.2">
      <c r="B60" s="182"/>
      <c r="C60" s="2"/>
      <c r="H60" s="26"/>
    </row>
    <row r="61" spans="1:9" ht="18.95" customHeight="1" x14ac:dyDescent="0.2">
      <c r="A61" s="27">
        <f>A59+1</f>
        <v>32</v>
      </c>
      <c r="B61" s="182"/>
      <c r="C61" s="38" t="s">
        <v>1096</v>
      </c>
      <c r="H61" s="26"/>
    </row>
    <row r="62" spans="1:9" ht="18.95" customHeight="1" x14ac:dyDescent="0.2">
      <c r="A62" s="27">
        <f>A61+1</f>
        <v>33</v>
      </c>
      <c r="B62" s="182" t="s">
        <v>953</v>
      </c>
      <c r="C62" s="4" t="s">
        <v>979</v>
      </c>
      <c r="D62" s="25">
        <f>SUMIFS('Rider Adj F'!$P$11:$P$126,'Rider Adj F'!$A$11:$A$126,'SCH D-2 F'!D$13,'Rider Adj F'!$B$11:$B$126,'SCH D-2 F'!$B62)*-1000</f>
        <v>0</v>
      </c>
      <c r="E62" s="25">
        <f>SUMIFS('Rider Adj F'!$P$11:$P$126,'Rider Adj F'!$A$11:$A$126,'SCH D-2 F'!E$13,'Rider Adj F'!$B$11:$B$126,'SCH D-2 F'!$B62)*-1000</f>
        <v>0</v>
      </c>
      <c r="F62" s="25">
        <f>SUMIFS('Rider Adj F'!$P$11:$P$126,'Rider Adj F'!$A$11:$A$126,'SCH D-2 F'!F$13,'Rider Adj F'!$B$11:$B$126,'SCH D-2 F'!$B62)*-1000</f>
        <v>0</v>
      </c>
      <c r="G62" s="25">
        <f t="shared" ref="G62:G78" si="22">SUM(D62:F62)</f>
        <v>0</v>
      </c>
      <c r="H62" s="26">
        <v>1</v>
      </c>
      <c r="I62" s="25">
        <f t="shared" ref="I62:I78" si="23">G62*H62</f>
        <v>0</v>
      </c>
    </row>
    <row r="63" spans="1:9" ht="18.95" customHeight="1" x14ac:dyDescent="0.2">
      <c r="A63" s="27">
        <f t="shared" ref="A63:A71" si="24">A62+1</f>
        <v>34</v>
      </c>
      <c r="B63" s="182" t="s">
        <v>954</v>
      </c>
      <c r="C63" s="4" t="s">
        <v>909</v>
      </c>
      <c r="D63" s="25">
        <f>SUMIFS('Rider Adj F'!$P$11:$P$126,'Rider Adj F'!$A$11:$A$126,'SCH D-2 F'!D$13,'Rider Adj F'!$B$11:$B$126,'SCH D-2 F'!$B63)*-1000</f>
        <v>0</v>
      </c>
      <c r="E63" s="25">
        <f>SUMIFS('Rider Adj F'!$P$11:$P$126,'Rider Adj F'!$A$11:$A$126,'SCH D-2 F'!E$13,'Rider Adj F'!$B$11:$B$126,'SCH D-2 F'!$B63)*-1000</f>
        <v>0</v>
      </c>
      <c r="F63" s="25">
        <f>SUMIFS('Rider Adj F'!$P$11:$P$126,'Rider Adj F'!$A$11:$A$126,'SCH D-2 F'!F$13,'Rider Adj F'!$B$11:$B$126,'SCH D-2 F'!$B63)*-1000</f>
        <v>0</v>
      </c>
      <c r="G63" s="25">
        <f t="shared" si="22"/>
        <v>0</v>
      </c>
      <c r="H63" s="26">
        <v>1</v>
      </c>
      <c r="I63" s="25">
        <f t="shared" si="23"/>
        <v>0</v>
      </c>
    </row>
    <row r="64" spans="1:9" ht="18.95" customHeight="1" x14ac:dyDescent="0.2">
      <c r="A64" s="27">
        <f t="shared" si="24"/>
        <v>35</v>
      </c>
      <c r="B64" s="182" t="s">
        <v>955</v>
      </c>
      <c r="C64" s="4" t="s">
        <v>910</v>
      </c>
      <c r="D64" s="25">
        <f>SUMIFS('Rider Adj F'!$P$11:$P$126,'Rider Adj F'!$A$11:$A$126,'SCH D-2 F'!D$13,'Rider Adj F'!$B$11:$B$126,'SCH D-2 F'!$B64)*-1000</f>
        <v>0</v>
      </c>
      <c r="E64" s="25">
        <f>SUMIFS('Rider Adj F'!$P$11:$P$126,'Rider Adj F'!$A$11:$A$126,'SCH D-2 F'!E$13,'Rider Adj F'!$B$11:$B$126,'SCH D-2 F'!$B64)*-1000</f>
        <v>0</v>
      </c>
      <c r="F64" s="25">
        <f>SUMIFS('Rider Adj F'!$P$11:$P$126,'Rider Adj F'!$A$11:$A$126,'SCH D-2 F'!F$13,'Rider Adj F'!$B$11:$B$126,'SCH D-2 F'!$B64)*-1000</f>
        <v>0</v>
      </c>
      <c r="G64" s="25">
        <f t="shared" si="22"/>
        <v>0</v>
      </c>
      <c r="H64" s="26">
        <v>1</v>
      </c>
      <c r="I64" s="25">
        <f t="shared" si="23"/>
        <v>0</v>
      </c>
    </row>
    <row r="65" spans="1:9" ht="18.95" customHeight="1" x14ac:dyDescent="0.2">
      <c r="A65" s="27">
        <f t="shared" si="24"/>
        <v>36</v>
      </c>
      <c r="B65" s="182" t="s">
        <v>956</v>
      </c>
      <c r="C65" s="4" t="s">
        <v>975</v>
      </c>
      <c r="D65" s="25">
        <f>SUMIFS('Rider Adj F'!$P$11:$P$126,'Rider Adj F'!$A$11:$A$126,'SCH D-2 F'!D$13,'Rider Adj F'!$B$11:$B$126,'SCH D-2 F'!$B65)*-1000</f>
        <v>0</v>
      </c>
      <c r="E65" s="25">
        <f>SUMIFS('Rider Adj F'!$P$11:$P$126,'Rider Adj F'!$A$11:$A$126,'SCH D-2 F'!E$13,'Rider Adj F'!$B$11:$B$126,'SCH D-2 F'!$B65)*-1000</f>
        <v>0</v>
      </c>
      <c r="F65" s="25">
        <f>SUMIFS('Rider Adj F'!$P$11:$P$126,'Rider Adj F'!$A$11:$A$126,'SCH D-2 F'!F$13,'Rider Adj F'!$B$11:$B$126,'SCH D-2 F'!$B65)*-1000</f>
        <v>0</v>
      </c>
      <c r="G65" s="25">
        <f t="shared" si="22"/>
        <v>0</v>
      </c>
      <c r="H65" s="26">
        <v>1</v>
      </c>
      <c r="I65" s="25">
        <f t="shared" si="23"/>
        <v>0</v>
      </c>
    </row>
    <row r="66" spans="1:9" ht="18.95" customHeight="1" x14ac:dyDescent="0.2">
      <c r="A66" s="27">
        <f t="shared" si="24"/>
        <v>37</v>
      </c>
      <c r="B66" s="182" t="s">
        <v>957</v>
      </c>
      <c r="C66" s="4" t="s">
        <v>976</v>
      </c>
      <c r="D66" s="25">
        <f>SUMIFS('Rider Adj F'!$P$11:$P$126,'Rider Adj F'!$A$11:$A$126,'SCH D-2 F'!D$13,'Rider Adj F'!$B$11:$B$126,'SCH D-2 F'!$B66)*-1000</f>
        <v>0</v>
      </c>
      <c r="E66" s="25">
        <f>SUMIFS('Rider Adj F'!$P$11:$P$126,'Rider Adj F'!$A$11:$A$126,'SCH D-2 F'!E$13,'Rider Adj F'!$B$11:$B$126,'SCH D-2 F'!$B66)*-1000</f>
        <v>0</v>
      </c>
      <c r="F66" s="25">
        <f>SUMIFS('Rider Adj F'!$P$11:$P$126,'Rider Adj F'!$A$11:$A$126,'SCH D-2 F'!F$13,'Rider Adj F'!$B$11:$B$126,'SCH D-2 F'!$B66)*-1000</f>
        <v>0</v>
      </c>
      <c r="G66" s="25">
        <f t="shared" si="22"/>
        <v>0</v>
      </c>
      <c r="H66" s="26">
        <v>1</v>
      </c>
      <c r="I66" s="25">
        <f t="shared" si="23"/>
        <v>0</v>
      </c>
    </row>
    <row r="67" spans="1:9" ht="18.95" customHeight="1" x14ac:dyDescent="0.2">
      <c r="A67" s="27">
        <f t="shared" si="24"/>
        <v>38</v>
      </c>
      <c r="B67" s="182" t="s">
        <v>958</v>
      </c>
      <c r="C67" s="4" t="s">
        <v>977</v>
      </c>
      <c r="D67" s="25">
        <f>SUMIFS('Rider Adj F'!$P$11:$P$126,'Rider Adj F'!$A$11:$A$126,'SCH D-2 F'!D$13,'Rider Adj F'!$B$11:$B$126,'SCH D-2 F'!$B67)*-1000</f>
        <v>0</v>
      </c>
      <c r="E67" s="25">
        <f>SUMIFS('Rider Adj F'!$P$11:$P$126,'Rider Adj F'!$A$11:$A$126,'SCH D-2 F'!E$13,'Rider Adj F'!$B$11:$B$126,'SCH D-2 F'!$B67)*-1000</f>
        <v>0</v>
      </c>
      <c r="F67" s="25">
        <f>SUMIFS('Rider Adj F'!$P$11:$P$126,'Rider Adj F'!$A$11:$A$126,'SCH D-2 F'!F$13,'Rider Adj F'!$B$11:$B$126,'SCH D-2 F'!$B67)*-1000</f>
        <v>0</v>
      </c>
      <c r="G67" s="25">
        <f t="shared" si="22"/>
        <v>0</v>
      </c>
      <c r="H67" s="26">
        <v>1</v>
      </c>
      <c r="I67" s="25">
        <f t="shared" si="23"/>
        <v>0</v>
      </c>
    </row>
    <row r="68" spans="1:9" ht="18.95" customHeight="1" x14ac:dyDescent="0.2">
      <c r="A68" s="27">
        <f t="shared" si="24"/>
        <v>39</v>
      </c>
      <c r="B68" s="182" t="s">
        <v>959</v>
      </c>
      <c r="C68" s="4" t="s">
        <v>911</v>
      </c>
      <c r="D68" s="25">
        <f>SUMIFS('Rider Adj F'!$P$11:$P$126,'Rider Adj F'!$A$11:$A$126,'SCH D-2 F'!D$13,'Rider Adj F'!$B$11:$B$126,'SCH D-2 F'!$B68)*-1000</f>
        <v>0</v>
      </c>
      <c r="E68" s="25">
        <f>SUMIFS('Rider Adj F'!$P$11:$P$126,'Rider Adj F'!$A$11:$A$126,'SCH D-2 F'!E$13,'Rider Adj F'!$B$11:$B$126,'SCH D-2 F'!$B68)*-1000</f>
        <v>0</v>
      </c>
      <c r="F68" s="25">
        <f>SUMIFS('Rider Adj F'!$P$11:$P$126,'Rider Adj F'!$A$11:$A$126,'SCH D-2 F'!F$13,'Rider Adj F'!$B$11:$B$126,'SCH D-2 F'!$B68)*-1000</f>
        <v>-2247000</v>
      </c>
      <c r="G68" s="25">
        <f t="shared" si="22"/>
        <v>-2247000</v>
      </c>
      <c r="H68" s="26">
        <v>1</v>
      </c>
      <c r="I68" s="25">
        <f t="shared" si="23"/>
        <v>-2247000</v>
      </c>
    </row>
    <row r="69" spans="1:9" ht="18.95" customHeight="1" x14ac:dyDescent="0.2">
      <c r="A69" s="27">
        <f t="shared" si="24"/>
        <v>40</v>
      </c>
      <c r="B69" s="182" t="s">
        <v>960</v>
      </c>
      <c r="C69" s="4" t="s">
        <v>18</v>
      </c>
      <c r="D69" s="25">
        <f>SUMIFS('Rider Adj F'!$P$11:$P$126,'Rider Adj F'!$A$11:$A$126,'SCH D-2 F'!D$13,'Rider Adj F'!$B$11:$B$126,'SCH D-2 F'!$B69)*-1000</f>
        <v>0</v>
      </c>
      <c r="E69" s="25">
        <f>SUMIFS('Rider Adj F'!$P$11:$P$126,'Rider Adj F'!$A$11:$A$126,'SCH D-2 F'!E$13,'Rider Adj F'!$B$11:$B$126,'SCH D-2 F'!$B69)*-1000</f>
        <v>0</v>
      </c>
      <c r="F69" s="25">
        <f>SUMIFS('Rider Adj F'!$P$11:$P$126,'Rider Adj F'!$A$11:$A$126,'SCH D-2 F'!F$13,'Rider Adj F'!$B$11:$B$126,'SCH D-2 F'!$B69)*-1000</f>
        <v>0</v>
      </c>
      <c r="G69" s="25">
        <f t="shared" si="22"/>
        <v>0</v>
      </c>
      <c r="H69" s="26">
        <v>1</v>
      </c>
      <c r="I69" s="25">
        <f t="shared" si="23"/>
        <v>0</v>
      </c>
    </row>
    <row r="70" spans="1:9" ht="18.95" customHeight="1" x14ac:dyDescent="0.2">
      <c r="A70" s="27">
        <f t="shared" si="24"/>
        <v>41</v>
      </c>
      <c r="B70" s="182" t="s">
        <v>961</v>
      </c>
      <c r="C70" s="4" t="s">
        <v>978</v>
      </c>
      <c r="D70" s="25">
        <f>SUMIFS('Rider Adj F'!$P$11:$P$126,'Rider Adj F'!$A$11:$A$126,'SCH D-2 F'!D$13,'Rider Adj F'!$B$11:$B$126,'SCH D-2 F'!$B70)*-1000</f>
        <v>0</v>
      </c>
      <c r="E70" s="25">
        <f>SUMIFS('Rider Adj F'!$P$11:$P$126,'Rider Adj F'!$A$11:$A$126,'SCH D-2 F'!E$13,'Rider Adj F'!$B$11:$B$126,'SCH D-2 F'!$B70)*-1000</f>
        <v>0</v>
      </c>
      <c r="F70" s="25">
        <f>SUMIFS('Rider Adj F'!$P$11:$P$126,'Rider Adj F'!$A$11:$A$126,'SCH D-2 F'!F$13,'Rider Adj F'!$B$11:$B$126,'SCH D-2 F'!$B70)*-1000</f>
        <v>0</v>
      </c>
      <c r="G70" s="25">
        <f t="shared" si="22"/>
        <v>0</v>
      </c>
      <c r="H70" s="26">
        <v>1</v>
      </c>
      <c r="I70" s="25">
        <f t="shared" si="23"/>
        <v>0</v>
      </c>
    </row>
    <row r="71" spans="1:9" ht="18.95" customHeight="1" x14ac:dyDescent="0.2">
      <c r="A71" s="27">
        <f t="shared" si="24"/>
        <v>42</v>
      </c>
      <c r="B71" s="182" t="s">
        <v>962</v>
      </c>
      <c r="C71" s="4" t="s">
        <v>912</v>
      </c>
      <c r="D71" s="25">
        <f>SUMIFS('Rider Adj F'!$P$11:$P$126,'Rider Adj F'!$A$11:$A$126,'SCH D-2 F'!D$13,'Rider Adj F'!$B$11:$B$126,'SCH D-2 F'!$B71)*-1000</f>
        <v>0</v>
      </c>
      <c r="E71" s="25">
        <f>SUMIFS('Rider Adj F'!$P$11:$P$126,'Rider Adj F'!$A$11:$A$126,'SCH D-2 F'!E$13,'Rider Adj F'!$B$11:$B$126,'SCH D-2 F'!$B71)*-1000</f>
        <v>0</v>
      </c>
      <c r="F71" s="25">
        <f>SUMIFS('Rider Adj F'!$P$11:$P$126,'Rider Adj F'!$A$11:$A$126,'SCH D-2 F'!F$13,'Rider Adj F'!$B$11:$B$126,'SCH D-2 F'!$B71)*-1000</f>
        <v>0</v>
      </c>
      <c r="G71" s="25">
        <f t="shared" si="22"/>
        <v>0</v>
      </c>
      <c r="H71" s="26">
        <v>1</v>
      </c>
      <c r="I71" s="25">
        <f t="shared" si="23"/>
        <v>0</v>
      </c>
    </row>
    <row r="72" spans="1:9" ht="18.95" customHeight="1" x14ac:dyDescent="0.2">
      <c r="A72" s="27">
        <f>A71+1</f>
        <v>43</v>
      </c>
      <c r="B72" s="182" t="s">
        <v>963</v>
      </c>
      <c r="C72" s="4" t="s">
        <v>16</v>
      </c>
      <c r="D72" s="25">
        <f>SUMIFS('Rider Adj F'!$P$11:$P$126,'Rider Adj F'!$A$11:$A$126,'SCH D-2 F'!D$13,'Rider Adj F'!$B$11:$B$126,'SCH D-2 F'!$B72)*-1000</f>
        <v>0</v>
      </c>
      <c r="E72" s="25">
        <f>SUMIFS('Rider Adj F'!$P$11:$P$126,'Rider Adj F'!$A$11:$A$126,'SCH D-2 F'!E$13,'Rider Adj F'!$B$11:$B$126,'SCH D-2 F'!$B72)*-1000</f>
        <v>0</v>
      </c>
      <c r="F72" s="25">
        <f>SUMIFS('Rider Adj F'!$P$11:$P$126,'Rider Adj F'!$A$11:$A$126,'SCH D-2 F'!F$13,'Rider Adj F'!$B$11:$B$126,'SCH D-2 F'!$B72)*-1000</f>
        <v>0</v>
      </c>
      <c r="G72" s="25">
        <f t="shared" si="22"/>
        <v>0</v>
      </c>
      <c r="H72" s="26">
        <v>1</v>
      </c>
      <c r="I72" s="25">
        <f t="shared" si="23"/>
        <v>0</v>
      </c>
    </row>
    <row r="73" spans="1:9" ht="18.95" customHeight="1" x14ac:dyDescent="0.2">
      <c r="A73" s="27">
        <f t="shared" ref="A73:A79" si="25">A72+1</f>
        <v>44</v>
      </c>
      <c r="B73" s="182" t="s">
        <v>964</v>
      </c>
      <c r="C73" s="4" t="s">
        <v>982</v>
      </c>
      <c r="D73" s="25">
        <f>SUMIFS('Rider Adj F'!$P$11:$P$126,'Rider Adj F'!$A$11:$A$126,'SCH D-2 F'!D$13,'Rider Adj F'!$B$11:$B$126,'SCH D-2 F'!$B73)*-1000</f>
        <v>0</v>
      </c>
      <c r="E73" s="25">
        <f>SUMIFS('Rider Adj F'!$P$11:$P$126,'Rider Adj F'!$A$11:$A$126,'SCH D-2 F'!E$13,'Rider Adj F'!$B$11:$B$126,'SCH D-2 F'!$B73)*-1000</f>
        <v>0</v>
      </c>
      <c r="F73" s="25">
        <f>SUMIFS('Rider Adj F'!$P$11:$P$126,'Rider Adj F'!$A$11:$A$126,'SCH D-2 F'!F$13,'Rider Adj F'!$B$11:$B$126,'SCH D-2 F'!$B73)*-1000</f>
        <v>0</v>
      </c>
      <c r="G73" s="25">
        <f t="shared" si="22"/>
        <v>0</v>
      </c>
      <c r="H73" s="26">
        <v>1</v>
      </c>
      <c r="I73" s="25">
        <f t="shared" si="23"/>
        <v>0</v>
      </c>
    </row>
    <row r="74" spans="1:9" ht="18.95" customHeight="1" x14ac:dyDescent="0.2">
      <c r="A74" s="27">
        <f t="shared" si="25"/>
        <v>45</v>
      </c>
      <c r="B74" s="182" t="s">
        <v>965</v>
      </c>
      <c r="C74" s="4" t="s">
        <v>980</v>
      </c>
      <c r="D74" s="25">
        <f>SUMIFS('Rider Adj F'!$P$11:$P$126,'Rider Adj F'!$A$11:$A$126,'SCH D-2 F'!D$13,'Rider Adj F'!$B$11:$B$126,'SCH D-2 F'!$B74)*-1000</f>
        <v>0</v>
      </c>
      <c r="E74" s="25">
        <f>SUMIFS('Rider Adj F'!$P$11:$P$126,'Rider Adj F'!$A$11:$A$126,'SCH D-2 F'!E$13,'Rider Adj F'!$B$11:$B$126,'SCH D-2 F'!$B74)*-1000</f>
        <v>0</v>
      </c>
      <c r="F74" s="25">
        <f>SUMIFS('Rider Adj F'!$P$11:$P$126,'Rider Adj F'!$A$11:$A$126,'SCH D-2 F'!F$13,'Rider Adj F'!$B$11:$B$126,'SCH D-2 F'!$B74)*-1000</f>
        <v>0</v>
      </c>
      <c r="G74" s="25">
        <f t="shared" si="22"/>
        <v>0</v>
      </c>
      <c r="H74" s="26">
        <v>1</v>
      </c>
      <c r="I74" s="25">
        <f t="shared" si="23"/>
        <v>0</v>
      </c>
    </row>
    <row r="75" spans="1:9" ht="18.95" customHeight="1" x14ac:dyDescent="0.2">
      <c r="A75" s="27">
        <f t="shared" si="25"/>
        <v>46</v>
      </c>
      <c r="B75" s="182" t="s">
        <v>966</v>
      </c>
      <c r="C75" s="4" t="s">
        <v>981</v>
      </c>
      <c r="D75" s="25">
        <f>SUMIFS('Rider Adj F'!$P$11:$P$126,'Rider Adj F'!$A$11:$A$126,'SCH D-2 F'!D$13,'Rider Adj F'!$B$11:$B$126,'SCH D-2 F'!$B75)*-1000</f>
        <v>0</v>
      </c>
      <c r="E75" s="25">
        <f>SUMIFS('Rider Adj F'!$P$11:$P$126,'Rider Adj F'!$A$11:$A$126,'SCH D-2 F'!E$13,'Rider Adj F'!$B$11:$B$126,'SCH D-2 F'!$B75)*-1000</f>
        <v>0</v>
      </c>
      <c r="F75" s="25">
        <f>SUMIFS('Rider Adj F'!$P$11:$P$126,'Rider Adj F'!$A$11:$A$126,'SCH D-2 F'!F$13,'Rider Adj F'!$B$11:$B$126,'SCH D-2 F'!$B75)*-1000</f>
        <v>0</v>
      </c>
      <c r="G75" s="25">
        <f t="shared" si="22"/>
        <v>0</v>
      </c>
      <c r="H75" s="26">
        <v>1</v>
      </c>
      <c r="I75" s="25">
        <f t="shared" si="23"/>
        <v>0</v>
      </c>
    </row>
    <row r="76" spans="1:9" ht="18.95" customHeight="1" x14ac:dyDescent="0.2">
      <c r="A76" s="27">
        <f t="shared" si="25"/>
        <v>47</v>
      </c>
      <c r="B76" s="182" t="s">
        <v>967</v>
      </c>
      <c r="C76" s="4" t="s">
        <v>983</v>
      </c>
      <c r="D76" s="25">
        <f>SUMIFS('Rider Adj F'!$P$11:$P$126,'Rider Adj F'!$A$11:$A$126,'SCH D-2 F'!D$13,'Rider Adj F'!$B$11:$B$126,'SCH D-2 F'!$B76)*-1000</f>
        <v>0</v>
      </c>
      <c r="E76" s="25">
        <f>SUMIFS('Rider Adj F'!$P$11:$P$126,'Rider Adj F'!$A$11:$A$126,'SCH D-2 F'!E$13,'Rider Adj F'!$B$11:$B$126,'SCH D-2 F'!$B76)*-1000</f>
        <v>0</v>
      </c>
      <c r="F76" s="25">
        <f>SUMIFS('Rider Adj F'!$P$11:$P$126,'Rider Adj F'!$A$11:$A$126,'SCH D-2 F'!F$13,'Rider Adj F'!$B$11:$B$126,'SCH D-2 F'!$B76)*-1000</f>
        <v>0</v>
      </c>
      <c r="G76" s="25">
        <f t="shared" si="22"/>
        <v>0</v>
      </c>
      <c r="H76" s="26">
        <v>1</v>
      </c>
      <c r="I76" s="25">
        <f t="shared" si="23"/>
        <v>0</v>
      </c>
    </row>
    <row r="77" spans="1:9" ht="18.95" customHeight="1" x14ac:dyDescent="0.2">
      <c r="A77" s="27">
        <f t="shared" si="25"/>
        <v>48</v>
      </c>
      <c r="B77" s="182" t="s">
        <v>968</v>
      </c>
      <c r="C77" s="4" t="s">
        <v>984</v>
      </c>
      <c r="D77" s="25">
        <f>SUMIFS('Rider Adj F'!$P$11:$P$126,'Rider Adj F'!$A$11:$A$126,'SCH D-2 F'!D$13,'Rider Adj F'!$B$11:$B$126,'SCH D-2 F'!$B77)*-1000</f>
        <v>0</v>
      </c>
      <c r="E77" s="25">
        <f>SUMIFS('Rider Adj F'!$P$11:$P$126,'Rider Adj F'!$A$11:$A$126,'SCH D-2 F'!E$13,'Rider Adj F'!$B$11:$B$126,'SCH D-2 F'!$B77)*-1000</f>
        <v>0</v>
      </c>
      <c r="F77" s="25">
        <f>SUMIFS('Rider Adj F'!$P$11:$P$126,'Rider Adj F'!$A$11:$A$126,'SCH D-2 F'!F$13,'Rider Adj F'!$B$11:$B$126,'SCH D-2 F'!$B77)*-1000</f>
        <v>0</v>
      </c>
      <c r="G77" s="25">
        <f t="shared" si="22"/>
        <v>0</v>
      </c>
      <c r="H77" s="26">
        <v>1</v>
      </c>
      <c r="I77" s="25">
        <f t="shared" si="23"/>
        <v>0</v>
      </c>
    </row>
    <row r="78" spans="1:9" ht="18.95" customHeight="1" x14ac:dyDescent="0.2">
      <c r="A78" s="27">
        <f t="shared" si="25"/>
        <v>49</v>
      </c>
      <c r="B78" s="182" t="s">
        <v>969</v>
      </c>
      <c r="C78" s="4" t="s">
        <v>985</v>
      </c>
      <c r="D78" s="25">
        <f>SUMIFS('Rider Adj F'!$P$11:$P$126,'Rider Adj F'!$A$11:$A$126,'SCH D-2 F'!D$13,'Rider Adj F'!$B$11:$B$126,'SCH D-2 F'!$B78)*-1000</f>
        <v>0</v>
      </c>
      <c r="E78" s="25">
        <f>SUMIFS('Rider Adj F'!$P$11:$P$126,'Rider Adj F'!$A$11:$A$126,'SCH D-2 F'!E$13,'Rider Adj F'!$B$11:$B$126,'SCH D-2 F'!$B78)*-1000</f>
        <v>0</v>
      </c>
      <c r="F78" s="25">
        <f>SUMIFS('Rider Adj F'!$P$11:$P$126,'Rider Adj F'!$A$11:$A$126,'SCH D-2 F'!F$13,'Rider Adj F'!$B$11:$B$126,'SCH D-2 F'!$B78)*-1000</f>
        <v>0</v>
      </c>
      <c r="G78" s="25">
        <f t="shared" si="22"/>
        <v>0</v>
      </c>
      <c r="H78" s="26">
        <v>1</v>
      </c>
      <c r="I78" s="25">
        <f t="shared" si="23"/>
        <v>0</v>
      </c>
    </row>
    <row r="79" spans="1:9" ht="18.95" customHeight="1" x14ac:dyDescent="0.2">
      <c r="A79" s="27">
        <f t="shared" si="25"/>
        <v>50</v>
      </c>
      <c r="B79" s="182"/>
      <c r="C79" s="2" t="s">
        <v>1098</v>
      </c>
      <c r="D79" s="37">
        <f>SUM(D62:D78)</f>
        <v>0</v>
      </c>
      <c r="E79" s="37">
        <f t="shared" ref="E79:I79" si="26">SUM(E62:E78)</f>
        <v>0</v>
      </c>
      <c r="F79" s="37">
        <f t="shared" si="26"/>
        <v>-2247000</v>
      </c>
      <c r="G79" s="37">
        <f t="shared" si="26"/>
        <v>-2247000</v>
      </c>
      <c r="I79" s="37">
        <f t="shared" si="26"/>
        <v>-2247000</v>
      </c>
    </row>
    <row r="80" spans="1:9" ht="18.95" customHeight="1" x14ac:dyDescent="0.2">
      <c r="B80" s="182"/>
      <c r="C80" s="2"/>
      <c r="E80" s="25"/>
      <c r="F80" s="25"/>
      <c r="G80" s="25"/>
      <c r="H80" s="26"/>
      <c r="I80" s="25"/>
    </row>
    <row r="81" spans="1:9" ht="18.95" customHeight="1" x14ac:dyDescent="0.2">
      <c r="A81" s="27"/>
      <c r="B81" s="182"/>
      <c r="C81" s="4"/>
      <c r="D81" s="25"/>
      <c r="E81" s="25"/>
      <c r="F81" s="25"/>
      <c r="G81" s="25"/>
      <c r="H81" s="26"/>
      <c r="I81" s="25"/>
    </row>
    <row r="82" spans="1:9" s="17" customFormat="1" ht="20.100000000000001" customHeight="1" x14ac:dyDescent="0.2">
      <c r="A82" s="325" t="str">
        <f>$A$1</f>
        <v>LOUISVILLE GAS AND ELECTRIC COMPANY</v>
      </c>
      <c r="B82" s="325"/>
      <c r="C82" s="325"/>
      <c r="D82" s="325"/>
      <c r="E82" s="325"/>
      <c r="F82" s="325"/>
      <c r="G82" s="325"/>
      <c r="H82" s="325"/>
      <c r="I82" s="325"/>
    </row>
    <row r="83" spans="1:9" s="17" customFormat="1" ht="20.100000000000001" customHeight="1" x14ac:dyDescent="0.2">
      <c r="A83" s="325" t="str">
        <f>$A$2</f>
        <v>CASE NO. 2014-00372 - GAS OPERATIONS - RESPONSE TO PSC 2-89 (SLIPPAGE FACTOR 97.728%)</v>
      </c>
      <c r="B83" s="325"/>
      <c r="C83" s="325"/>
      <c r="D83" s="325"/>
      <c r="E83" s="325"/>
      <c r="F83" s="325"/>
      <c r="G83" s="325"/>
      <c r="H83" s="325"/>
      <c r="I83" s="325"/>
    </row>
    <row r="84" spans="1:9" s="17" customFormat="1" ht="20.100000000000001" customHeight="1" x14ac:dyDescent="0.2">
      <c r="A84" s="325" t="s">
        <v>309</v>
      </c>
      <c r="B84" s="325"/>
      <c r="C84" s="325"/>
      <c r="D84" s="325"/>
      <c r="E84" s="325"/>
      <c r="F84" s="325"/>
      <c r="G84" s="325"/>
      <c r="H84" s="325"/>
      <c r="I84" s="325"/>
    </row>
    <row r="85" spans="1:9" s="17" customFormat="1" ht="20.100000000000001" customHeight="1" x14ac:dyDescent="0.2">
      <c r="A85" s="325" t="str">
        <f>$A$4</f>
        <v>FOR THE 12 MONTHS ENDED JUNE 30, 2016</v>
      </c>
      <c r="B85" s="325"/>
      <c r="C85" s="325"/>
      <c r="D85" s="325"/>
      <c r="E85" s="325"/>
      <c r="F85" s="325"/>
      <c r="G85" s="325"/>
      <c r="H85" s="325"/>
      <c r="I85" s="325"/>
    </row>
    <row r="86" spans="1:9" s="17" customFormat="1" ht="20.100000000000001" customHeight="1" x14ac:dyDescent="0.2">
      <c r="A86" s="181"/>
      <c r="B86" s="181"/>
      <c r="C86" s="181"/>
      <c r="D86" s="181"/>
      <c r="E86" s="181"/>
      <c r="F86" s="181"/>
      <c r="G86" s="181"/>
      <c r="H86" s="181"/>
      <c r="I86" s="181"/>
    </row>
    <row r="87" spans="1:9" s="17" customFormat="1" ht="20.100000000000001" customHeight="1" x14ac:dyDescent="0.2">
      <c r="A87" s="17" t="str">
        <f>$A$6</f>
        <v>DATA:____BASE  PERIOD__X__FORECASTED  PERIOD</v>
      </c>
      <c r="B87" s="19"/>
      <c r="I87" s="20" t="str">
        <f>$I$6</f>
        <v>SCHEDULE D-2</v>
      </c>
    </row>
    <row r="88" spans="1:9" s="17" customFormat="1" ht="20.100000000000001" customHeight="1" x14ac:dyDescent="0.2">
      <c r="A88" s="17" t="str">
        <f>$A$7</f>
        <v>TYPE OF FILING: __X__ ORIGINAL  _____ UPDATED  _____ REVISED</v>
      </c>
      <c r="I88" s="20" t="s">
        <v>1126</v>
      </c>
    </row>
    <row r="89" spans="1:9" s="17" customFormat="1" ht="20.100000000000001" customHeight="1" x14ac:dyDescent="0.2">
      <c r="A89" s="17" t="str">
        <f>$A$8</f>
        <v>WORKPAPER REFERENCE NO(S).: SCHEDULE WPD-2</v>
      </c>
      <c r="B89" s="19"/>
      <c r="D89" s="19"/>
      <c r="E89" s="19"/>
      <c r="F89" s="19"/>
      <c r="G89" s="19"/>
      <c r="I89" s="21" t="str">
        <f>$I$8</f>
        <v>WITNESS:   R. M. CONROY</v>
      </c>
    </row>
    <row r="90" spans="1:9" s="17" customFormat="1" ht="20.100000000000001" customHeight="1" x14ac:dyDescent="0.2"/>
    <row r="91" spans="1:9" s="17" customFormat="1" ht="18.75" customHeight="1" x14ac:dyDescent="0.2">
      <c r="A91" s="64"/>
      <c r="B91" s="64"/>
      <c r="C91" s="64"/>
      <c r="D91" s="139" t="str">
        <f>D$10</f>
        <v>ADJ 1</v>
      </c>
      <c r="E91" s="139" t="str">
        <f t="shared" ref="E91:F91" si="27">E$10</f>
        <v>ADJ 2</v>
      </c>
      <c r="F91" s="139" t="str">
        <f t="shared" si="27"/>
        <v>ADJ 3</v>
      </c>
      <c r="G91" s="64"/>
      <c r="H91" s="64"/>
      <c r="I91" s="64"/>
    </row>
    <row r="92" spans="1:9" ht="44.25" customHeight="1" x14ac:dyDescent="0.2">
      <c r="A92" s="65" t="s">
        <v>140</v>
      </c>
      <c r="B92" s="65" t="s">
        <v>141</v>
      </c>
      <c r="C92" s="65" t="s">
        <v>145</v>
      </c>
      <c r="D92" s="65" t="str">
        <f>D$11</f>
        <v>REMOVE DSM MECHANISM</v>
      </c>
      <c r="E92" s="65" t="str">
        <f t="shared" ref="E92:F92" si="28">E$11</f>
        <v>REMOVE  GLT MECHANISM</v>
      </c>
      <c r="F92" s="65" t="str">
        <f t="shared" si="28"/>
        <v>REMOVE GSC MECHANISM</v>
      </c>
      <c r="G92" s="65" t="s">
        <v>311</v>
      </c>
      <c r="H92" s="65" t="s">
        <v>142</v>
      </c>
      <c r="I92" s="65" t="s">
        <v>307</v>
      </c>
    </row>
    <row r="93" spans="1:9" ht="23.1" customHeight="1" x14ac:dyDescent="0.2">
      <c r="A93" s="23"/>
      <c r="B93" s="23"/>
      <c r="C93" s="30"/>
      <c r="D93" s="31" t="s">
        <v>143</v>
      </c>
      <c r="E93" s="31" t="s">
        <v>143</v>
      </c>
      <c r="F93" s="31" t="s">
        <v>143</v>
      </c>
      <c r="G93" s="31" t="s">
        <v>143</v>
      </c>
      <c r="H93" s="31"/>
      <c r="I93" s="31" t="s">
        <v>143</v>
      </c>
    </row>
    <row r="94" spans="1:9" ht="18.95" customHeight="1" x14ac:dyDescent="0.2">
      <c r="A94" s="27">
        <f>A79+1</f>
        <v>51</v>
      </c>
      <c r="B94" s="182"/>
      <c r="C94" s="38" t="s">
        <v>161</v>
      </c>
      <c r="H94" s="26"/>
      <c r="I94" s="25"/>
    </row>
    <row r="95" spans="1:9" ht="18.95" customHeight="1" x14ac:dyDescent="0.2">
      <c r="A95" s="27">
        <f>A94+1</f>
        <v>52</v>
      </c>
      <c r="B95" s="182" t="s">
        <v>970</v>
      </c>
      <c r="C95" s="4" t="s">
        <v>979</v>
      </c>
      <c r="D95" s="25">
        <f>SUMIFS('Rider Adj F'!$P$11:$P$126,'Rider Adj F'!$A$11:$A$126,'SCH D-2 F'!D$13,'Rider Adj F'!$B$11:$B$126,'SCH D-2 F'!$B95)*-1000</f>
        <v>0</v>
      </c>
      <c r="E95" s="25">
        <f>SUMIFS('Rider Adj F'!$P$11:$P$126,'Rider Adj F'!$A$11:$A$126,'SCH D-2 F'!E$13,'Rider Adj F'!$B$11:$B$126,'SCH D-2 F'!$B95)*-1000</f>
        <v>0</v>
      </c>
      <c r="F95" s="25">
        <f>SUMIFS('Rider Adj F'!$P$11:$P$126,'Rider Adj F'!$A$11:$A$126,'SCH D-2 F'!F$13,'Rider Adj F'!$B$11:$B$126,'SCH D-2 F'!$B95)*-1000</f>
        <v>0</v>
      </c>
      <c r="G95" s="25">
        <f>SUM(D95:F95)</f>
        <v>0</v>
      </c>
      <c r="H95" s="26">
        <v>1</v>
      </c>
      <c r="I95" s="25">
        <f>G95*H95</f>
        <v>0</v>
      </c>
    </row>
    <row r="96" spans="1:9" ht="18.95" customHeight="1" x14ac:dyDescent="0.2">
      <c r="A96" s="27">
        <f t="shared" ref="A96:A102" si="29">A95+1</f>
        <v>53</v>
      </c>
      <c r="B96" s="182" t="s">
        <v>971</v>
      </c>
      <c r="C96" s="4" t="s">
        <v>17</v>
      </c>
      <c r="D96" s="25">
        <f>SUMIFS('Rider Adj F'!$P$11:$P$126,'Rider Adj F'!$A$11:$A$126,'SCH D-2 F'!D$13,'Rider Adj F'!$B$11:$B$126,'SCH D-2 F'!$B96)*-1000</f>
        <v>0</v>
      </c>
      <c r="E96" s="25">
        <f>SUMIFS('Rider Adj F'!$P$11:$P$126,'Rider Adj F'!$A$11:$A$126,'SCH D-2 F'!E$13,'Rider Adj F'!$B$11:$B$126,'SCH D-2 F'!$B96)*-1000</f>
        <v>0</v>
      </c>
      <c r="F96" s="25">
        <f>SUMIFS('Rider Adj F'!$P$11:$P$126,'Rider Adj F'!$A$11:$A$126,'SCH D-2 F'!F$13,'Rider Adj F'!$B$11:$B$126,'SCH D-2 F'!$B96)*-1000</f>
        <v>0</v>
      </c>
      <c r="G96" s="25">
        <f t="shared" ref="G96:G101" si="30">SUM(D96:F96)</f>
        <v>0</v>
      </c>
      <c r="H96" s="26">
        <v>1</v>
      </c>
      <c r="I96" s="25">
        <f t="shared" ref="I96:I101" si="31">G96*H96</f>
        <v>0</v>
      </c>
    </row>
    <row r="97" spans="1:9" ht="18.95" customHeight="1" x14ac:dyDescent="0.2">
      <c r="A97" s="27">
        <f t="shared" si="29"/>
        <v>54</v>
      </c>
      <c r="B97" s="182">
        <v>852</v>
      </c>
      <c r="C97" s="4" t="s">
        <v>986</v>
      </c>
      <c r="D97" s="25">
        <f>SUMIFS('Rider Adj F'!$P$11:$P$126,'Rider Adj F'!$A$11:$A$126,'SCH D-2 F'!D$13,'Rider Adj F'!$B$11:$B$126,'SCH D-2 F'!$B97)*-1000</f>
        <v>0</v>
      </c>
      <c r="E97" s="25">
        <f>SUMIFS('Rider Adj F'!$P$11:$P$126,'Rider Adj F'!$A$11:$A$126,'SCH D-2 F'!E$13,'Rider Adj F'!$B$11:$B$126,'SCH D-2 F'!$B97)*-1000</f>
        <v>0</v>
      </c>
      <c r="F97" s="25">
        <f>SUMIFS('Rider Adj F'!$P$11:$P$126,'Rider Adj F'!$A$11:$A$126,'SCH D-2 F'!F$13,'Rider Adj F'!$B$11:$B$126,'SCH D-2 F'!$B97)*-1000</f>
        <v>0</v>
      </c>
      <c r="G97" s="25">
        <f t="shared" si="30"/>
        <v>0</v>
      </c>
      <c r="H97" s="26">
        <v>1</v>
      </c>
      <c r="I97" s="25">
        <f t="shared" si="31"/>
        <v>0</v>
      </c>
    </row>
    <row r="98" spans="1:9" ht="18.95" customHeight="1" x14ac:dyDescent="0.2">
      <c r="A98" s="27">
        <f t="shared" si="29"/>
        <v>55</v>
      </c>
      <c r="B98" s="182" t="s">
        <v>972</v>
      </c>
      <c r="C98" s="4" t="s">
        <v>987</v>
      </c>
      <c r="D98" s="25">
        <f>SUMIFS('Rider Adj F'!$P$11:$P$126,'Rider Adj F'!$A$11:$A$126,'SCH D-2 F'!D$13,'Rider Adj F'!$B$11:$B$126,'SCH D-2 F'!$B98)*-1000</f>
        <v>0</v>
      </c>
      <c r="E98" s="25">
        <f>SUMIFS('Rider Adj F'!$P$11:$P$126,'Rider Adj F'!$A$11:$A$126,'SCH D-2 F'!E$13,'Rider Adj F'!$B$11:$B$126,'SCH D-2 F'!$B98)*-1000</f>
        <v>0</v>
      </c>
      <c r="F98" s="25">
        <f>SUMIFS('Rider Adj F'!$P$11:$P$126,'Rider Adj F'!$A$11:$A$126,'SCH D-2 F'!F$13,'Rider Adj F'!$B$11:$B$126,'SCH D-2 F'!$B98)*-1000</f>
        <v>0</v>
      </c>
      <c r="G98" s="25">
        <f t="shared" si="30"/>
        <v>0</v>
      </c>
      <c r="H98" s="26">
        <v>1</v>
      </c>
      <c r="I98" s="25">
        <f t="shared" si="31"/>
        <v>0</v>
      </c>
    </row>
    <row r="99" spans="1:9" ht="18.95" customHeight="1" x14ac:dyDescent="0.2">
      <c r="A99" s="27">
        <f t="shared" si="29"/>
        <v>56</v>
      </c>
      <c r="B99" s="182">
        <v>859</v>
      </c>
      <c r="C99" s="4" t="s">
        <v>18</v>
      </c>
      <c r="D99" s="25">
        <f>SUMIFS('Rider Adj F'!$P$11:$P$126,'Rider Adj F'!$A$11:$A$126,'SCH D-2 F'!D$13,'Rider Adj F'!$B$11:$B$126,'SCH D-2 F'!$B99)*-1000</f>
        <v>0</v>
      </c>
      <c r="E99" s="25">
        <f>SUMIFS('Rider Adj F'!$P$11:$P$126,'Rider Adj F'!$A$11:$A$126,'SCH D-2 F'!E$13,'Rider Adj F'!$B$11:$B$126,'SCH D-2 F'!$B99)*-1000</f>
        <v>0</v>
      </c>
      <c r="F99" s="25">
        <f>SUMIFS('Rider Adj F'!$P$11:$P$126,'Rider Adj F'!$A$11:$A$126,'SCH D-2 F'!F$13,'Rider Adj F'!$B$11:$B$126,'SCH D-2 F'!$B99)*-1000</f>
        <v>0</v>
      </c>
      <c r="G99" s="25">
        <f t="shared" si="30"/>
        <v>0</v>
      </c>
      <c r="H99" s="26">
        <v>1</v>
      </c>
      <c r="I99" s="25">
        <f t="shared" si="31"/>
        <v>0</v>
      </c>
    </row>
    <row r="100" spans="1:9" ht="18.95" customHeight="1" x14ac:dyDescent="0.2">
      <c r="A100" s="27">
        <f t="shared" si="29"/>
        <v>57</v>
      </c>
      <c r="B100" s="182" t="s">
        <v>973</v>
      </c>
      <c r="C100" s="4" t="s">
        <v>988</v>
      </c>
      <c r="D100" s="25">
        <f>SUMIFS('Rider Adj F'!$P$11:$P$126,'Rider Adj F'!$A$11:$A$126,'SCH D-2 F'!D$13,'Rider Adj F'!$B$11:$B$126,'SCH D-2 F'!$B100)*-1000</f>
        <v>0</v>
      </c>
      <c r="E100" s="25">
        <f>SUMIFS('Rider Adj F'!$P$11:$P$126,'Rider Adj F'!$A$11:$A$126,'SCH D-2 F'!E$13,'Rider Adj F'!$B$11:$B$126,'SCH D-2 F'!$B100)*-1000</f>
        <v>0</v>
      </c>
      <c r="F100" s="25">
        <f>SUMIFS('Rider Adj F'!$P$11:$P$126,'Rider Adj F'!$A$11:$A$126,'SCH D-2 F'!F$13,'Rider Adj F'!$B$11:$B$126,'SCH D-2 F'!$B100)*-1000</f>
        <v>0</v>
      </c>
      <c r="G100" s="25">
        <f t="shared" si="30"/>
        <v>0</v>
      </c>
      <c r="I100" s="25">
        <f t="shared" si="31"/>
        <v>0</v>
      </c>
    </row>
    <row r="101" spans="1:9" ht="18.95" customHeight="1" x14ac:dyDescent="0.2">
      <c r="A101" s="27">
        <f t="shared" si="29"/>
        <v>58</v>
      </c>
      <c r="B101" s="182" t="s">
        <v>974</v>
      </c>
      <c r="C101" s="11" t="s">
        <v>989</v>
      </c>
      <c r="D101" s="25">
        <f>SUMIFS('Rider Adj F'!$P$11:$P$126,'Rider Adj F'!$A$11:$A$126,'SCH D-2 F'!D$13,'Rider Adj F'!$B$11:$B$126,'SCH D-2 F'!$B101)*-1000</f>
        <v>0</v>
      </c>
      <c r="E101" s="25">
        <f>SUMIFS('Rider Adj F'!$P$11:$P$126,'Rider Adj F'!$A$11:$A$126,'SCH D-2 F'!E$13,'Rider Adj F'!$B$11:$B$126,'SCH D-2 F'!$B101)*-1000</f>
        <v>0</v>
      </c>
      <c r="F101" s="25">
        <f>SUMIFS('Rider Adj F'!$P$11:$P$126,'Rider Adj F'!$A$11:$A$126,'SCH D-2 F'!F$13,'Rider Adj F'!$B$11:$B$126,'SCH D-2 F'!$B101)*-1000</f>
        <v>0</v>
      </c>
      <c r="G101" s="25">
        <f t="shared" si="30"/>
        <v>0</v>
      </c>
      <c r="I101" s="25">
        <f t="shared" si="31"/>
        <v>0</v>
      </c>
    </row>
    <row r="102" spans="1:9" ht="18.95" customHeight="1" x14ac:dyDescent="0.2">
      <c r="A102" s="27">
        <f t="shared" si="29"/>
        <v>59</v>
      </c>
      <c r="B102" s="182"/>
      <c r="C102" s="11" t="s">
        <v>127</v>
      </c>
      <c r="D102" s="37">
        <f>SUM(D95:D101)</f>
        <v>0</v>
      </c>
      <c r="E102" s="37">
        <f t="shared" ref="E102:I102" si="32">SUM(E95:E101)</f>
        <v>0</v>
      </c>
      <c r="F102" s="37">
        <f t="shared" si="32"/>
        <v>0</v>
      </c>
      <c r="G102" s="37">
        <f t="shared" si="32"/>
        <v>0</v>
      </c>
      <c r="I102" s="37">
        <f t="shared" si="32"/>
        <v>0</v>
      </c>
    </row>
    <row r="103" spans="1:9" ht="18.95" customHeight="1" x14ac:dyDescent="0.2">
      <c r="A103" s="27"/>
      <c r="B103" s="182"/>
      <c r="C103" s="11"/>
      <c r="H103" s="26"/>
    </row>
    <row r="104" spans="1:9" ht="18.95" customHeight="1" x14ac:dyDescent="0.2">
      <c r="A104" s="27">
        <f>A102+1</f>
        <v>60</v>
      </c>
      <c r="B104" s="182"/>
      <c r="C104" s="38" t="s">
        <v>162</v>
      </c>
      <c r="H104" s="26"/>
    </row>
    <row r="105" spans="1:9" ht="18.95" customHeight="1" x14ac:dyDescent="0.2">
      <c r="A105" s="27">
        <f>A104+1</f>
        <v>61</v>
      </c>
      <c r="B105" s="182" t="s">
        <v>924</v>
      </c>
      <c r="C105" s="4" t="s">
        <v>979</v>
      </c>
      <c r="D105" s="25">
        <f>SUMIFS('Rider Adj F'!$P$11:$P$126,'Rider Adj F'!$A$11:$A$126,'SCH D-2 F'!D$13,'Rider Adj F'!$B$11:$B$126,'SCH D-2 F'!$B105)*-1000</f>
        <v>0</v>
      </c>
      <c r="E105" s="25">
        <f>SUMIFS('Rider Adj F'!$P$11:$P$126,'Rider Adj F'!$A$11:$A$126,'SCH D-2 F'!E$13,'Rider Adj F'!$B$11:$B$126,'SCH D-2 F'!$B105)*-1000</f>
        <v>0</v>
      </c>
      <c r="F105" s="25">
        <f>SUMIFS('Rider Adj F'!$P$11:$P$126,'Rider Adj F'!$A$11:$A$126,'SCH D-2 F'!F$13,'Rider Adj F'!$B$11:$B$126,'SCH D-2 F'!$B105)*-1000</f>
        <v>0</v>
      </c>
      <c r="G105" s="25">
        <f t="shared" ref="G105:G122" si="33">SUM(D105:F105)</f>
        <v>0</v>
      </c>
      <c r="H105" s="26">
        <v>1</v>
      </c>
      <c r="I105" s="25">
        <f t="shared" ref="I105:I122" si="34">G105*H105</f>
        <v>0</v>
      </c>
    </row>
    <row r="106" spans="1:9" ht="18.95" customHeight="1" x14ac:dyDescent="0.2">
      <c r="A106" s="27">
        <f t="shared" ref="A106:A122" si="35">A105+1</f>
        <v>62</v>
      </c>
      <c r="B106" s="182" t="s">
        <v>925</v>
      </c>
      <c r="C106" s="4" t="s">
        <v>990</v>
      </c>
      <c r="D106" s="25">
        <f>SUMIFS('Rider Adj F'!$P$11:$P$126,'Rider Adj F'!$A$11:$A$126,'SCH D-2 F'!D$13,'Rider Adj F'!$B$11:$B$126,'SCH D-2 F'!$B106)*-1000</f>
        <v>0</v>
      </c>
      <c r="E106" s="25">
        <f>SUMIFS('Rider Adj F'!$P$11:$P$126,'Rider Adj F'!$A$11:$A$126,'SCH D-2 F'!E$13,'Rider Adj F'!$B$11:$B$126,'SCH D-2 F'!$B106)*-1000</f>
        <v>0</v>
      </c>
      <c r="F106" s="25">
        <f>SUMIFS('Rider Adj F'!$P$11:$P$126,'Rider Adj F'!$A$11:$A$126,'SCH D-2 F'!F$13,'Rider Adj F'!$B$11:$B$126,'SCH D-2 F'!$B106)*-1000</f>
        <v>0</v>
      </c>
      <c r="G106" s="25">
        <f t="shared" si="33"/>
        <v>0</v>
      </c>
      <c r="H106" s="26">
        <v>1</v>
      </c>
      <c r="I106" s="25">
        <f t="shared" si="34"/>
        <v>0</v>
      </c>
    </row>
    <row r="107" spans="1:9" ht="18.95" customHeight="1" x14ac:dyDescent="0.2">
      <c r="A107" s="27">
        <f t="shared" si="35"/>
        <v>63</v>
      </c>
      <c r="B107" s="182" t="s">
        <v>926</v>
      </c>
      <c r="C107" s="4" t="s">
        <v>991</v>
      </c>
      <c r="D107" s="25">
        <f>SUMIFS('Rider Adj F'!$P$11:$P$126,'Rider Adj F'!$A$11:$A$126,'SCH D-2 F'!D$13,'Rider Adj F'!$B$11:$B$126,'SCH D-2 F'!$B107)*-1000</f>
        <v>0</v>
      </c>
      <c r="E107" s="25">
        <f>SUMIFS('Rider Adj F'!$P$11:$P$126,'Rider Adj F'!$A$11:$A$126,'SCH D-2 F'!E$13,'Rider Adj F'!$B$11:$B$126,'SCH D-2 F'!$B107)*-1000</f>
        <v>0</v>
      </c>
      <c r="F107" s="25">
        <f>SUMIFS('Rider Adj F'!$P$11:$P$126,'Rider Adj F'!$A$11:$A$126,'SCH D-2 F'!F$13,'Rider Adj F'!$B$11:$B$126,'SCH D-2 F'!$B107)*-1000</f>
        <v>0</v>
      </c>
      <c r="G107" s="25">
        <f t="shared" si="33"/>
        <v>0</v>
      </c>
      <c r="H107" s="26">
        <v>1</v>
      </c>
      <c r="I107" s="25">
        <f t="shared" si="34"/>
        <v>0</v>
      </c>
    </row>
    <row r="108" spans="1:9" ht="18.95" customHeight="1" x14ac:dyDescent="0.2">
      <c r="A108" s="27">
        <f t="shared" si="35"/>
        <v>64</v>
      </c>
      <c r="B108" s="182" t="s">
        <v>927</v>
      </c>
      <c r="C108" s="4" t="s">
        <v>998</v>
      </c>
      <c r="D108" s="25">
        <f>SUMIFS('Rider Adj F'!$P$11:$P$126,'Rider Adj F'!$A$11:$A$126,'SCH D-2 F'!D$13,'Rider Adj F'!$B$11:$B$126,'SCH D-2 F'!$B108)*-1000</f>
        <v>0</v>
      </c>
      <c r="E108" s="25">
        <f>SUMIFS('Rider Adj F'!$P$11:$P$126,'Rider Adj F'!$A$11:$A$126,'SCH D-2 F'!E$13,'Rider Adj F'!$B$11:$B$126,'SCH D-2 F'!$B108)*-1000</f>
        <v>0</v>
      </c>
      <c r="F108" s="25">
        <f>SUMIFS('Rider Adj F'!$P$11:$P$126,'Rider Adj F'!$A$11:$A$126,'SCH D-2 F'!F$13,'Rider Adj F'!$B$11:$B$126,'SCH D-2 F'!$B108)*-1000</f>
        <v>0</v>
      </c>
      <c r="G108" s="25">
        <f t="shared" si="33"/>
        <v>0</v>
      </c>
      <c r="H108" s="26">
        <v>1</v>
      </c>
      <c r="I108" s="25">
        <f t="shared" si="34"/>
        <v>0</v>
      </c>
    </row>
    <row r="109" spans="1:9" ht="18.95" customHeight="1" x14ac:dyDescent="0.2">
      <c r="A109" s="27">
        <f t="shared" si="35"/>
        <v>65</v>
      </c>
      <c r="B109" s="182" t="s">
        <v>928</v>
      </c>
      <c r="C109" s="4" t="s">
        <v>999</v>
      </c>
      <c r="D109" s="25">
        <f>SUMIFS('Rider Adj F'!$P$11:$P$126,'Rider Adj F'!$A$11:$A$126,'SCH D-2 F'!D$13,'Rider Adj F'!$B$11:$B$126,'SCH D-2 F'!$B109)*-1000</f>
        <v>0</v>
      </c>
      <c r="E109" s="25">
        <f>SUMIFS('Rider Adj F'!$P$11:$P$126,'Rider Adj F'!$A$11:$A$126,'SCH D-2 F'!E$13,'Rider Adj F'!$B$11:$B$126,'SCH D-2 F'!$B109)*-1000</f>
        <v>0</v>
      </c>
      <c r="F109" s="25">
        <f>SUMIFS('Rider Adj F'!$P$11:$P$126,'Rider Adj F'!$A$11:$A$126,'SCH D-2 F'!F$13,'Rider Adj F'!$B$11:$B$126,'SCH D-2 F'!$B109)*-1000</f>
        <v>0</v>
      </c>
      <c r="G109" s="25">
        <f t="shared" si="33"/>
        <v>0</v>
      </c>
      <c r="H109" s="26">
        <v>1</v>
      </c>
      <c r="I109" s="25">
        <f t="shared" si="34"/>
        <v>0</v>
      </c>
    </row>
    <row r="110" spans="1:9" ht="18.95" customHeight="1" x14ac:dyDescent="0.2">
      <c r="A110" s="27">
        <f t="shared" si="35"/>
        <v>66</v>
      </c>
      <c r="B110" s="182">
        <v>877</v>
      </c>
      <c r="C110" s="4" t="s">
        <v>1000</v>
      </c>
      <c r="D110" s="25">
        <f>SUMIFS('Rider Adj F'!$P$11:$P$126,'Rider Adj F'!$A$11:$A$126,'SCH D-2 F'!D$13,'Rider Adj F'!$B$11:$B$126,'SCH D-2 F'!$B110)*-1000</f>
        <v>0</v>
      </c>
      <c r="E110" s="25">
        <f>SUMIFS('Rider Adj F'!$P$11:$P$126,'Rider Adj F'!$A$11:$A$126,'SCH D-2 F'!E$13,'Rider Adj F'!$B$11:$B$126,'SCH D-2 F'!$B110)*-1000</f>
        <v>0</v>
      </c>
      <c r="F110" s="25">
        <f>SUMIFS('Rider Adj F'!$P$11:$P$126,'Rider Adj F'!$A$11:$A$126,'SCH D-2 F'!F$13,'Rider Adj F'!$B$11:$B$126,'SCH D-2 F'!$B110)*-1000</f>
        <v>0</v>
      </c>
      <c r="G110" s="25">
        <f t="shared" si="33"/>
        <v>0</v>
      </c>
      <c r="H110" s="26">
        <v>1</v>
      </c>
      <c r="I110" s="25">
        <f t="shared" si="34"/>
        <v>0</v>
      </c>
    </row>
    <row r="111" spans="1:9" ht="18.95" customHeight="1" x14ac:dyDescent="0.2">
      <c r="A111" s="27">
        <f t="shared" si="35"/>
        <v>67</v>
      </c>
      <c r="B111" s="182" t="s">
        <v>929</v>
      </c>
      <c r="C111" s="4" t="s">
        <v>992</v>
      </c>
      <c r="D111" s="25">
        <f>SUMIFS('Rider Adj F'!$P$11:$P$126,'Rider Adj F'!$A$11:$A$126,'SCH D-2 F'!D$13,'Rider Adj F'!$B$11:$B$126,'SCH D-2 F'!$B111)*-1000</f>
        <v>0</v>
      </c>
      <c r="E111" s="25">
        <f>SUMIFS('Rider Adj F'!$P$11:$P$126,'Rider Adj F'!$A$11:$A$126,'SCH D-2 F'!E$13,'Rider Adj F'!$B$11:$B$126,'SCH D-2 F'!$B111)*-1000</f>
        <v>0</v>
      </c>
      <c r="F111" s="25">
        <f>SUMIFS('Rider Adj F'!$P$11:$P$126,'Rider Adj F'!$A$11:$A$126,'SCH D-2 F'!F$13,'Rider Adj F'!$B$11:$B$126,'SCH D-2 F'!$B111)*-1000</f>
        <v>0</v>
      </c>
      <c r="G111" s="25">
        <f t="shared" si="33"/>
        <v>0</v>
      </c>
      <c r="H111" s="26">
        <v>1</v>
      </c>
      <c r="I111" s="25">
        <f t="shared" si="34"/>
        <v>0</v>
      </c>
    </row>
    <row r="112" spans="1:9" ht="18.95" customHeight="1" x14ac:dyDescent="0.2">
      <c r="A112" s="27">
        <f t="shared" si="35"/>
        <v>68</v>
      </c>
      <c r="B112" s="182" t="s">
        <v>930</v>
      </c>
      <c r="C112" s="4" t="s">
        <v>993</v>
      </c>
      <c r="D112" s="25">
        <f>SUMIFS('Rider Adj F'!$P$11:$P$126,'Rider Adj F'!$A$11:$A$126,'SCH D-2 F'!D$13,'Rider Adj F'!$B$11:$B$126,'SCH D-2 F'!$B112)*-1000</f>
        <v>0</v>
      </c>
      <c r="E112" s="25">
        <f>SUMIFS('Rider Adj F'!$P$11:$P$126,'Rider Adj F'!$A$11:$A$126,'SCH D-2 F'!E$13,'Rider Adj F'!$B$11:$B$126,'SCH D-2 F'!$B112)*-1000</f>
        <v>0</v>
      </c>
      <c r="F112" s="25">
        <f>SUMIFS('Rider Adj F'!$P$11:$P$126,'Rider Adj F'!$A$11:$A$126,'SCH D-2 F'!F$13,'Rider Adj F'!$B$11:$B$126,'SCH D-2 F'!$B112)*-1000</f>
        <v>0</v>
      </c>
      <c r="G112" s="25">
        <f t="shared" si="33"/>
        <v>0</v>
      </c>
      <c r="H112" s="26">
        <v>1</v>
      </c>
      <c r="I112" s="25">
        <f t="shared" si="34"/>
        <v>0</v>
      </c>
    </row>
    <row r="113" spans="1:9" ht="18.95" customHeight="1" x14ac:dyDescent="0.2">
      <c r="A113" s="27">
        <f t="shared" si="35"/>
        <v>69</v>
      </c>
      <c r="B113" s="182" t="s">
        <v>931</v>
      </c>
      <c r="C113" s="4" t="s">
        <v>18</v>
      </c>
      <c r="D113" s="25">
        <f>SUMIFS('Rider Adj F'!$P$11:$P$126,'Rider Adj F'!$A$11:$A$126,'SCH D-2 F'!D$13,'Rider Adj F'!$B$11:$B$126,'SCH D-2 F'!$B113)*-1000</f>
        <v>0</v>
      </c>
      <c r="E113" s="25">
        <f>SUMIFS('Rider Adj F'!$P$11:$P$126,'Rider Adj F'!$A$11:$A$126,'SCH D-2 F'!E$13,'Rider Adj F'!$B$11:$B$126,'SCH D-2 F'!$B113)*-1000</f>
        <v>-366724.00000000006</v>
      </c>
      <c r="F113" s="25">
        <f>SUMIFS('Rider Adj F'!$P$11:$P$126,'Rider Adj F'!$A$11:$A$126,'SCH D-2 F'!F$13,'Rider Adj F'!$B$11:$B$126,'SCH D-2 F'!$B113)*-1000</f>
        <v>0</v>
      </c>
      <c r="G113" s="25">
        <f t="shared" si="33"/>
        <v>-366724.00000000006</v>
      </c>
      <c r="H113" s="26">
        <v>1</v>
      </c>
      <c r="I113" s="25">
        <f t="shared" si="34"/>
        <v>-366724.00000000006</v>
      </c>
    </row>
    <row r="114" spans="1:9" ht="18.95" customHeight="1" x14ac:dyDescent="0.2">
      <c r="A114" s="27">
        <f t="shared" si="35"/>
        <v>70</v>
      </c>
      <c r="B114" s="182" t="s">
        <v>932</v>
      </c>
      <c r="C114" s="4" t="s">
        <v>994</v>
      </c>
      <c r="D114" s="25">
        <f>SUMIFS('Rider Adj F'!$P$11:$P$126,'Rider Adj F'!$A$11:$A$126,'SCH D-2 F'!D$13,'Rider Adj F'!$B$11:$B$126,'SCH D-2 F'!$B114)*-1000</f>
        <v>0</v>
      </c>
      <c r="E114" s="25">
        <f>SUMIFS('Rider Adj F'!$P$11:$P$126,'Rider Adj F'!$A$11:$A$126,'SCH D-2 F'!E$13,'Rider Adj F'!$B$11:$B$126,'SCH D-2 F'!$B114)*-1000</f>
        <v>0</v>
      </c>
      <c r="F114" s="25">
        <f>SUMIFS('Rider Adj F'!$P$11:$P$126,'Rider Adj F'!$A$11:$A$126,'SCH D-2 F'!F$13,'Rider Adj F'!$B$11:$B$126,'SCH D-2 F'!$B114)*-1000</f>
        <v>0</v>
      </c>
      <c r="G114" s="25">
        <f t="shared" si="33"/>
        <v>0</v>
      </c>
      <c r="H114" s="26">
        <v>1</v>
      </c>
      <c r="I114" s="25">
        <f t="shared" si="34"/>
        <v>0</v>
      </c>
    </row>
    <row r="115" spans="1:9" ht="18.95" customHeight="1" x14ac:dyDescent="0.2">
      <c r="A115" s="27">
        <f t="shared" si="35"/>
        <v>71</v>
      </c>
      <c r="B115" s="182" t="s">
        <v>933</v>
      </c>
      <c r="C115" s="4" t="s">
        <v>16</v>
      </c>
      <c r="D115" s="25">
        <f>SUMIFS('Rider Adj F'!$P$11:$P$126,'Rider Adj F'!$A$11:$A$126,'SCH D-2 F'!D$13,'Rider Adj F'!$B$11:$B$126,'SCH D-2 F'!$B115)*-1000</f>
        <v>0</v>
      </c>
      <c r="E115" s="25">
        <f>SUMIFS('Rider Adj F'!$P$11:$P$126,'Rider Adj F'!$A$11:$A$126,'SCH D-2 F'!E$13,'Rider Adj F'!$B$11:$B$126,'SCH D-2 F'!$B115)*-1000</f>
        <v>0</v>
      </c>
      <c r="F115" s="25">
        <f>SUMIFS('Rider Adj F'!$P$11:$P$126,'Rider Adj F'!$A$11:$A$126,'SCH D-2 F'!F$13,'Rider Adj F'!$B$11:$B$126,'SCH D-2 F'!$B115)*-1000</f>
        <v>0</v>
      </c>
      <c r="G115" s="25">
        <f t="shared" si="33"/>
        <v>0</v>
      </c>
      <c r="H115" s="26">
        <v>1</v>
      </c>
      <c r="I115" s="25">
        <f t="shared" si="34"/>
        <v>0</v>
      </c>
    </row>
    <row r="116" spans="1:9" ht="18.95" customHeight="1" x14ac:dyDescent="0.2">
      <c r="A116" s="27">
        <f t="shared" si="35"/>
        <v>72</v>
      </c>
      <c r="B116" s="182" t="s">
        <v>934</v>
      </c>
      <c r="C116" s="4" t="s">
        <v>995</v>
      </c>
      <c r="D116" s="25">
        <f>SUMIFS('Rider Adj F'!$P$11:$P$126,'Rider Adj F'!$A$11:$A$126,'SCH D-2 F'!D$13,'Rider Adj F'!$B$11:$B$126,'SCH D-2 F'!$B116)*-1000</f>
        <v>0</v>
      </c>
      <c r="E116" s="25">
        <f>SUMIFS('Rider Adj F'!$P$11:$P$126,'Rider Adj F'!$A$11:$A$126,'SCH D-2 F'!E$13,'Rider Adj F'!$B$11:$B$126,'SCH D-2 F'!$B116)*-1000</f>
        <v>0</v>
      </c>
      <c r="F116" s="25">
        <f>SUMIFS('Rider Adj F'!$P$11:$P$126,'Rider Adj F'!$A$11:$A$126,'SCH D-2 F'!F$13,'Rider Adj F'!$B$11:$B$126,'SCH D-2 F'!$B116)*-1000</f>
        <v>0</v>
      </c>
      <c r="G116" s="25">
        <f t="shared" si="33"/>
        <v>0</v>
      </c>
      <c r="H116" s="26">
        <v>1</v>
      </c>
      <c r="I116" s="25">
        <f t="shared" si="34"/>
        <v>0</v>
      </c>
    </row>
    <row r="117" spans="1:9" ht="18.95" customHeight="1" x14ac:dyDescent="0.2">
      <c r="A117" s="27">
        <f t="shared" si="35"/>
        <v>73</v>
      </c>
      <c r="B117" s="182" t="s">
        <v>935</v>
      </c>
      <c r="C117" s="4" t="s">
        <v>996</v>
      </c>
      <c r="D117" s="25">
        <f>SUMIFS('Rider Adj F'!$P$11:$P$126,'Rider Adj F'!$A$11:$A$126,'SCH D-2 F'!D$13,'Rider Adj F'!$B$11:$B$126,'SCH D-2 F'!$B117)*-1000</f>
        <v>0</v>
      </c>
      <c r="E117" s="25">
        <f>SUMIFS('Rider Adj F'!$P$11:$P$126,'Rider Adj F'!$A$11:$A$126,'SCH D-2 F'!E$13,'Rider Adj F'!$B$11:$B$126,'SCH D-2 F'!$B117)*-1000</f>
        <v>0</v>
      </c>
      <c r="F117" s="25">
        <f>SUMIFS('Rider Adj F'!$P$11:$P$126,'Rider Adj F'!$A$11:$A$126,'SCH D-2 F'!F$13,'Rider Adj F'!$B$11:$B$126,'SCH D-2 F'!$B117)*-1000</f>
        <v>0</v>
      </c>
      <c r="G117" s="25">
        <f t="shared" si="33"/>
        <v>0</v>
      </c>
      <c r="H117" s="26">
        <v>1</v>
      </c>
      <c r="I117" s="25">
        <f t="shared" si="34"/>
        <v>0</v>
      </c>
    </row>
    <row r="118" spans="1:9" ht="18.95" customHeight="1" x14ac:dyDescent="0.2">
      <c r="A118" s="27">
        <f t="shared" si="35"/>
        <v>74</v>
      </c>
      <c r="B118" s="182" t="s">
        <v>936</v>
      </c>
      <c r="C118" s="4" t="s">
        <v>997</v>
      </c>
      <c r="D118" s="25">
        <f>SUMIFS('Rider Adj F'!$P$11:$P$126,'Rider Adj F'!$A$11:$A$126,'SCH D-2 F'!D$13,'Rider Adj F'!$B$11:$B$126,'SCH D-2 F'!$B118)*-1000</f>
        <v>0</v>
      </c>
      <c r="E118" s="25">
        <f>SUMIFS('Rider Adj F'!$P$11:$P$126,'Rider Adj F'!$A$11:$A$126,'SCH D-2 F'!E$13,'Rider Adj F'!$B$11:$B$126,'SCH D-2 F'!$B118)*-1000</f>
        <v>0</v>
      </c>
      <c r="F118" s="25">
        <f>SUMIFS('Rider Adj F'!$P$11:$P$126,'Rider Adj F'!$A$11:$A$126,'SCH D-2 F'!F$13,'Rider Adj F'!$B$11:$B$126,'SCH D-2 F'!$B118)*-1000</f>
        <v>0</v>
      </c>
      <c r="G118" s="25">
        <f t="shared" si="33"/>
        <v>0</v>
      </c>
      <c r="H118" s="26">
        <v>1</v>
      </c>
      <c r="I118" s="25">
        <f t="shared" si="34"/>
        <v>0</v>
      </c>
    </row>
    <row r="119" spans="1:9" ht="18.95" customHeight="1" x14ac:dyDescent="0.2">
      <c r="A119" s="27">
        <f t="shared" si="35"/>
        <v>75</v>
      </c>
      <c r="B119" s="182" t="s">
        <v>937</v>
      </c>
      <c r="C119" s="4" t="s">
        <v>1001</v>
      </c>
      <c r="D119" s="25">
        <f>SUMIFS('Rider Adj F'!$P$11:$P$126,'Rider Adj F'!$A$11:$A$126,'SCH D-2 F'!D$13,'Rider Adj F'!$B$11:$B$126,'SCH D-2 F'!$B119)*-1000</f>
        <v>0</v>
      </c>
      <c r="E119" s="25">
        <f>SUMIFS('Rider Adj F'!$P$11:$P$126,'Rider Adj F'!$A$11:$A$126,'SCH D-2 F'!E$13,'Rider Adj F'!$B$11:$B$126,'SCH D-2 F'!$B119)*-1000</f>
        <v>0</v>
      </c>
      <c r="F119" s="25">
        <f>SUMIFS('Rider Adj F'!$P$11:$P$126,'Rider Adj F'!$A$11:$A$126,'SCH D-2 F'!F$13,'Rider Adj F'!$B$11:$B$126,'SCH D-2 F'!$B119)*-1000</f>
        <v>0</v>
      </c>
      <c r="G119" s="25">
        <f t="shared" si="33"/>
        <v>0</v>
      </c>
      <c r="H119" s="26">
        <v>1</v>
      </c>
      <c r="I119" s="25">
        <f t="shared" si="34"/>
        <v>0</v>
      </c>
    </row>
    <row r="120" spans="1:9" ht="18.95" customHeight="1" x14ac:dyDescent="0.2">
      <c r="A120" s="27">
        <f t="shared" si="35"/>
        <v>76</v>
      </c>
      <c r="B120" s="182">
        <v>891</v>
      </c>
      <c r="C120" s="4" t="s">
        <v>1002</v>
      </c>
      <c r="D120" s="25">
        <f>SUMIFS('Rider Adj F'!$P$11:$P$126,'Rider Adj F'!$A$11:$A$126,'SCH D-2 F'!D$13,'Rider Adj F'!$B$11:$B$126,'SCH D-2 F'!$B120)*-1000</f>
        <v>0</v>
      </c>
      <c r="E120" s="25">
        <f>SUMIFS('Rider Adj F'!$P$11:$P$126,'Rider Adj F'!$A$11:$A$126,'SCH D-2 F'!E$13,'Rider Adj F'!$B$11:$B$126,'SCH D-2 F'!$B120)*-1000</f>
        <v>0</v>
      </c>
      <c r="F120" s="25">
        <f>SUMIFS('Rider Adj F'!$P$11:$P$126,'Rider Adj F'!$A$11:$A$126,'SCH D-2 F'!F$13,'Rider Adj F'!$B$11:$B$126,'SCH D-2 F'!$B120)*-1000</f>
        <v>0</v>
      </c>
      <c r="G120" s="25">
        <f t="shared" si="33"/>
        <v>0</v>
      </c>
      <c r="H120" s="26">
        <v>1</v>
      </c>
      <c r="I120" s="25">
        <f t="shared" si="34"/>
        <v>0</v>
      </c>
    </row>
    <row r="121" spans="1:9" ht="18.95" customHeight="1" x14ac:dyDescent="0.2">
      <c r="A121" s="27">
        <f t="shared" si="35"/>
        <v>77</v>
      </c>
      <c r="B121" s="182" t="s">
        <v>938</v>
      </c>
      <c r="C121" s="4" t="s">
        <v>1003</v>
      </c>
      <c r="D121" s="25">
        <f>SUMIFS('Rider Adj F'!$P$11:$P$126,'Rider Adj F'!$A$11:$A$126,'SCH D-2 F'!D$13,'Rider Adj F'!$B$11:$B$126,'SCH D-2 F'!$B121)*-1000</f>
        <v>0</v>
      </c>
      <c r="E121" s="25">
        <f>SUMIFS('Rider Adj F'!$P$11:$P$126,'Rider Adj F'!$A$11:$A$126,'SCH D-2 F'!E$13,'Rider Adj F'!$B$11:$B$126,'SCH D-2 F'!$B121)*-1000</f>
        <v>-1984967.9999999998</v>
      </c>
      <c r="F121" s="25">
        <f>SUMIFS('Rider Adj F'!$P$11:$P$126,'Rider Adj F'!$A$11:$A$126,'SCH D-2 F'!F$13,'Rider Adj F'!$B$11:$B$126,'SCH D-2 F'!$B121)*-1000</f>
        <v>0</v>
      </c>
      <c r="G121" s="25">
        <f t="shared" si="33"/>
        <v>-1984967.9999999998</v>
      </c>
      <c r="H121" s="26">
        <v>1</v>
      </c>
      <c r="I121" s="25">
        <f t="shared" si="34"/>
        <v>-1984967.9999999998</v>
      </c>
    </row>
    <row r="122" spans="1:9" ht="18.95" customHeight="1" x14ac:dyDescent="0.2">
      <c r="A122" s="27">
        <f t="shared" si="35"/>
        <v>78</v>
      </c>
      <c r="B122" s="182" t="s">
        <v>939</v>
      </c>
      <c r="C122" s="4" t="s">
        <v>1004</v>
      </c>
      <c r="D122" s="25">
        <f>SUMIFS('Rider Adj F'!$P$11:$P$126,'Rider Adj F'!$A$11:$A$126,'SCH D-2 F'!D$13,'Rider Adj F'!$B$11:$B$126,'SCH D-2 F'!$B122)*-1000</f>
        <v>0</v>
      </c>
      <c r="E122" s="25">
        <f>SUMIFS('Rider Adj F'!$P$11:$P$126,'Rider Adj F'!$A$11:$A$126,'SCH D-2 F'!E$13,'Rider Adj F'!$B$11:$B$126,'SCH D-2 F'!$B122)*-1000</f>
        <v>0</v>
      </c>
      <c r="F122" s="25">
        <f>SUMIFS('Rider Adj F'!$P$11:$P$126,'Rider Adj F'!$A$11:$A$126,'SCH D-2 F'!F$13,'Rider Adj F'!$B$11:$B$126,'SCH D-2 F'!$B122)*-1000</f>
        <v>0</v>
      </c>
      <c r="G122" s="25">
        <f t="shared" si="33"/>
        <v>0</v>
      </c>
      <c r="H122" s="26">
        <v>1</v>
      </c>
      <c r="I122" s="25">
        <f t="shared" si="34"/>
        <v>0</v>
      </c>
    </row>
    <row r="123" spans="1:9" s="17" customFormat="1" ht="20.100000000000001" customHeight="1" x14ac:dyDescent="0.2">
      <c r="A123" s="325" t="str">
        <f>$A$1</f>
        <v>LOUISVILLE GAS AND ELECTRIC COMPANY</v>
      </c>
      <c r="B123" s="325"/>
      <c r="C123" s="325"/>
      <c r="D123" s="325"/>
      <c r="E123" s="325"/>
      <c r="F123" s="325"/>
      <c r="G123" s="325"/>
      <c r="H123" s="325"/>
      <c r="I123" s="325"/>
    </row>
    <row r="124" spans="1:9" s="17" customFormat="1" ht="20.100000000000001" customHeight="1" x14ac:dyDescent="0.2">
      <c r="A124" s="325" t="str">
        <f>$A$2</f>
        <v>CASE NO. 2014-00372 - GAS OPERATIONS - RESPONSE TO PSC 2-89 (SLIPPAGE FACTOR 97.728%)</v>
      </c>
      <c r="B124" s="325"/>
      <c r="C124" s="325"/>
      <c r="D124" s="325"/>
      <c r="E124" s="325"/>
      <c r="F124" s="325"/>
      <c r="G124" s="325"/>
      <c r="H124" s="325"/>
      <c r="I124" s="325"/>
    </row>
    <row r="125" spans="1:9" s="17" customFormat="1" ht="20.100000000000001" customHeight="1" x14ac:dyDescent="0.2">
      <c r="A125" s="325" t="s">
        <v>309</v>
      </c>
      <c r="B125" s="325"/>
      <c r="C125" s="325"/>
      <c r="D125" s="325"/>
      <c r="E125" s="325"/>
      <c r="F125" s="325"/>
      <c r="G125" s="325"/>
      <c r="H125" s="325"/>
      <c r="I125" s="325"/>
    </row>
    <row r="126" spans="1:9" s="17" customFormat="1" ht="20.100000000000001" customHeight="1" x14ac:dyDescent="0.2">
      <c r="A126" s="325" t="str">
        <f>$A$4</f>
        <v>FOR THE 12 MONTHS ENDED JUNE 30, 2016</v>
      </c>
      <c r="B126" s="325"/>
      <c r="C126" s="325"/>
      <c r="D126" s="325"/>
      <c r="E126" s="325"/>
      <c r="F126" s="325"/>
      <c r="G126" s="325"/>
      <c r="H126" s="325"/>
      <c r="I126" s="325"/>
    </row>
    <row r="127" spans="1:9" s="17" customFormat="1" ht="20.100000000000001" customHeight="1" x14ac:dyDescent="0.2">
      <c r="A127" s="181"/>
      <c r="B127" s="181"/>
      <c r="C127" s="181"/>
      <c r="D127" s="181"/>
      <c r="E127" s="181"/>
      <c r="F127" s="181"/>
      <c r="G127" s="181"/>
      <c r="H127" s="181"/>
      <c r="I127" s="181"/>
    </row>
    <row r="128" spans="1:9" s="17" customFormat="1" ht="20.100000000000001" customHeight="1" x14ac:dyDescent="0.2">
      <c r="A128" s="17" t="str">
        <f>$A$6</f>
        <v>DATA:____BASE  PERIOD__X__FORECASTED  PERIOD</v>
      </c>
      <c r="B128" s="19"/>
      <c r="I128" s="20" t="str">
        <f>$I$6</f>
        <v>SCHEDULE D-2</v>
      </c>
    </row>
    <row r="129" spans="1:9" s="17" customFormat="1" ht="20.100000000000001" customHeight="1" x14ac:dyDescent="0.2">
      <c r="A129" s="17" t="str">
        <f>$A$7</f>
        <v>TYPE OF FILING: __X__ ORIGINAL  _____ UPDATED  _____ REVISED</v>
      </c>
      <c r="I129" s="20" t="s">
        <v>1127</v>
      </c>
    </row>
    <row r="130" spans="1:9" s="17" customFormat="1" ht="20.100000000000001" customHeight="1" x14ac:dyDescent="0.2">
      <c r="A130" s="17" t="str">
        <f>$A$8</f>
        <v>WORKPAPER REFERENCE NO(S).: SCHEDULE WPD-2</v>
      </c>
      <c r="B130" s="19"/>
      <c r="D130" s="19"/>
      <c r="E130" s="19"/>
      <c r="F130" s="19"/>
      <c r="G130" s="19"/>
      <c r="I130" s="21" t="str">
        <f>$I$8</f>
        <v>WITNESS:   R. M. CONROY</v>
      </c>
    </row>
    <row r="131" spans="1:9" s="17" customFormat="1" ht="20.100000000000001" customHeight="1" x14ac:dyDescent="0.2"/>
    <row r="132" spans="1:9" s="17" customFormat="1" ht="18.75" customHeight="1" x14ac:dyDescent="0.2">
      <c r="A132" s="64"/>
      <c r="B132" s="64"/>
      <c r="C132" s="64"/>
      <c r="D132" s="139" t="str">
        <f>D$10</f>
        <v>ADJ 1</v>
      </c>
      <c r="E132" s="139" t="str">
        <f t="shared" ref="E132:F132" si="36">E$10</f>
        <v>ADJ 2</v>
      </c>
      <c r="F132" s="139" t="str">
        <f t="shared" si="36"/>
        <v>ADJ 3</v>
      </c>
      <c r="G132" s="64"/>
      <c r="H132" s="64"/>
      <c r="I132" s="64"/>
    </row>
    <row r="133" spans="1:9" ht="44.25" customHeight="1" x14ac:dyDescent="0.2">
      <c r="A133" s="65" t="s">
        <v>140</v>
      </c>
      <c r="B133" s="65" t="s">
        <v>141</v>
      </c>
      <c r="C133" s="65" t="s">
        <v>145</v>
      </c>
      <c r="D133" s="65" t="str">
        <f>D$11</f>
        <v>REMOVE DSM MECHANISM</v>
      </c>
      <c r="E133" s="65" t="str">
        <f t="shared" ref="E133:F133" si="37">E$11</f>
        <v>REMOVE  GLT MECHANISM</v>
      </c>
      <c r="F133" s="65" t="str">
        <f t="shared" si="37"/>
        <v>REMOVE GSC MECHANISM</v>
      </c>
      <c r="G133" s="65" t="s">
        <v>311</v>
      </c>
      <c r="H133" s="65" t="s">
        <v>142</v>
      </c>
      <c r="I133" s="65" t="s">
        <v>307</v>
      </c>
    </row>
    <row r="134" spans="1:9" ht="23.1" customHeight="1" x14ac:dyDescent="0.2">
      <c r="A134" s="23"/>
      <c r="B134" s="23"/>
      <c r="C134" s="30"/>
      <c r="D134" s="31" t="s">
        <v>143</v>
      </c>
      <c r="E134" s="31" t="s">
        <v>143</v>
      </c>
      <c r="F134" s="31" t="s">
        <v>143</v>
      </c>
      <c r="G134" s="31" t="s">
        <v>143</v>
      </c>
      <c r="H134" s="31"/>
      <c r="I134" s="31" t="s">
        <v>143</v>
      </c>
    </row>
    <row r="135" spans="1:9" ht="18.95" customHeight="1" x14ac:dyDescent="0.2">
      <c r="A135" s="27">
        <f>A117+1</f>
        <v>74</v>
      </c>
      <c r="B135" s="182" t="s">
        <v>940</v>
      </c>
      <c r="C135" s="4" t="s">
        <v>985</v>
      </c>
      <c r="D135" s="25">
        <f>SUMIFS('Rider Adj F'!$P$11:$P$126,'Rider Adj F'!$A$11:$A$126,'SCH D-2 F'!D$13,'Rider Adj F'!$B$11:$B$126,'SCH D-2 F'!$B135)*-1000</f>
        <v>0</v>
      </c>
      <c r="E135" s="25">
        <f>SUMIFS('Rider Adj F'!$P$11:$P$126,'Rider Adj F'!$A$11:$A$126,'SCH D-2 F'!E$13,'Rider Adj F'!$B$11:$B$126,'SCH D-2 F'!$B135)*-1000</f>
        <v>0</v>
      </c>
      <c r="F135" s="25">
        <f>SUMIFS('Rider Adj F'!$P$11:$P$126,'Rider Adj F'!$A$11:$A$126,'SCH D-2 F'!F$13,'Rider Adj F'!$B$11:$B$126,'SCH D-2 F'!$B135)*-1000</f>
        <v>0</v>
      </c>
      <c r="G135" s="25">
        <f>SUM(D135:F135)</f>
        <v>0</v>
      </c>
      <c r="H135" s="26">
        <v>1</v>
      </c>
      <c r="I135" s="25">
        <f t="shared" ref="I135" si="38">G135*H135</f>
        <v>0</v>
      </c>
    </row>
    <row r="136" spans="1:9" ht="18.95" customHeight="1" x14ac:dyDescent="0.2">
      <c r="A136" s="27">
        <f>A135+1</f>
        <v>75</v>
      </c>
      <c r="B136" s="182"/>
      <c r="C136" s="11" t="s">
        <v>128</v>
      </c>
      <c r="D136" s="37">
        <f>SUM(D105:D122,D135)</f>
        <v>0</v>
      </c>
      <c r="E136" s="37">
        <f t="shared" ref="E136:I136" si="39">SUM(E105:E122,E135)</f>
        <v>-2351692</v>
      </c>
      <c r="F136" s="37">
        <f t="shared" si="39"/>
        <v>0</v>
      </c>
      <c r="G136" s="37">
        <f t="shared" si="39"/>
        <v>-2351692</v>
      </c>
      <c r="H136" s="26"/>
      <c r="I136" s="37">
        <f t="shared" si="39"/>
        <v>-2351692</v>
      </c>
    </row>
    <row r="137" spans="1:9" ht="18.95" customHeight="1" x14ac:dyDescent="0.2">
      <c r="B137" s="182"/>
      <c r="C137" s="4"/>
    </row>
    <row r="138" spans="1:9" ht="18.95" customHeight="1" x14ac:dyDescent="0.2">
      <c r="A138" s="27">
        <f>A136+1</f>
        <v>76</v>
      </c>
      <c r="B138" s="182"/>
      <c r="C138" s="38" t="s">
        <v>163</v>
      </c>
    </row>
    <row r="139" spans="1:9" ht="18.95" customHeight="1" x14ac:dyDescent="0.2">
      <c r="A139" s="27">
        <f>A138+1</f>
        <v>77</v>
      </c>
      <c r="B139" s="182">
        <v>901</v>
      </c>
      <c r="C139" s="4" t="s">
        <v>23</v>
      </c>
      <c r="D139" s="25">
        <f>SUMIFS('Rider Adj F'!$P$11:$P$126,'Rider Adj F'!$A$11:$A$126,'SCH D-2 F'!D$13,'Rider Adj F'!$B$11:$B$126,'SCH D-2 F'!$B139)*-1000</f>
        <v>0</v>
      </c>
      <c r="E139" s="25">
        <f>SUMIFS('Rider Adj F'!$P$11:$P$126,'Rider Adj F'!$A$11:$A$126,'SCH D-2 F'!E$13,'Rider Adj F'!$B$11:$B$126,'SCH D-2 F'!$B139)*-1000</f>
        <v>0</v>
      </c>
      <c r="F139" s="25">
        <f>SUMIFS('Rider Adj F'!$P$11:$P$126,'Rider Adj F'!$A$11:$A$126,'SCH D-2 F'!F$13,'Rider Adj F'!$B$11:$B$126,'SCH D-2 F'!$B139)*-1000</f>
        <v>0</v>
      </c>
      <c r="G139" s="25">
        <f t="shared" ref="G139:G143" si="40">SUM(D139:F139)</f>
        <v>0</v>
      </c>
      <c r="H139" s="26">
        <v>1</v>
      </c>
      <c r="I139" s="25">
        <f t="shared" ref="I139:I143" si="41">G139*H139</f>
        <v>0</v>
      </c>
    </row>
    <row r="140" spans="1:9" ht="18.95" customHeight="1" x14ac:dyDescent="0.2">
      <c r="A140" s="27">
        <f t="shared" ref="A140:A144" si="42">A139+1</f>
        <v>78</v>
      </c>
      <c r="B140" s="182">
        <v>902</v>
      </c>
      <c r="C140" s="4" t="s">
        <v>19</v>
      </c>
      <c r="D140" s="25">
        <f>SUMIFS('Rider Adj F'!$P$11:$P$126,'Rider Adj F'!$A$11:$A$126,'SCH D-2 F'!D$13,'Rider Adj F'!$B$11:$B$126,'SCH D-2 F'!$B140)*-1000</f>
        <v>0</v>
      </c>
      <c r="E140" s="25">
        <f>SUMIFS('Rider Adj F'!$P$11:$P$126,'Rider Adj F'!$A$11:$A$126,'SCH D-2 F'!E$13,'Rider Adj F'!$B$11:$B$126,'SCH D-2 F'!$B140)*-1000</f>
        <v>0</v>
      </c>
      <c r="F140" s="25">
        <f>SUMIFS('Rider Adj F'!$P$11:$P$126,'Rider Adj F'!$A$11:$A$126,'SCH D-2 F'!F$13,'Rider Adj F'!$B$11:$B$126,'SCH D-2 F'!$B140)*-1000</f>
        <v>0</v>
      </c>
      <c r="G140" s="25">
        <f t="shared" si="40"/>
        <v>0</v>
      </c>
      <c r="H140" s="26">
        <v>1</v>
      </c>
      <c r="I140" s="25">
        <f t="shared" si="41"/>
        <v>0</v>
      </c>
    </row>
    <row r="141" spans="1:9" ht="18.95" customHeight="1" x14ac:dyDescent="0.2">
      <c r="A141" s="27">
        <f>A140+1</f>
        <v>79</v>
      </c>
      <c r="B141" s="182">
        <v>903</v>
      </c>
      <c r="C141" s="4" t="s">
        <v>20</v>
      </c>
      <c r="D141" s="25">
        <f>SUMIFS('Rider Adj F'!$P$11:$P$126,'Rider Adj F'!$A$11:$A$126,'SCH D-2 F'!D$13,'Rider Adj F'!$B$11:$B$126,'SCH D-2 F'!$B141)*-1000</f>
        <v>0</v>
      </c>
      <c r="E141" s="25">
        <f>SUMIFS('Rider Adj F'!$P$11:$P$126,'Rider Adj F'!$A$11:$A$126,'SCH D-2 F'!E$13,'Rider Adj F'!$B$11:$B$126,'SCH D-2 F'!$B141)*-1000</f>
        <v>0</v>
      </c>
      <c r="F141" s="25">
        <f>SUMIFS('Rider Adj F'!$P$11:$P$126,'Rider Adj F'!$A$11:$A$126,'SCH D-2 F'!F$13,'Rider Adj F'!$B$11:$B$126,'SCH D-2 F'!$B141)*-1000</f>
        <v>0</v>
      </c>
      <c r="G141" s="25">
        <f t="shared" si="40"/>
        <v>0</v>
      </c>
      <c r="H141" s="26">
        <v>1</v>
      </c>
      <c r="I141" s="25">
        <f t="shared" si="41"/>
        <v>0</v>
      </c>
    </row>
    <row r="142" spans="1:9" ht="18.95" customHeight="1" x14ac:dyDescent="0.2">
      <c r="A142" s="27">
        <f t="shared" si="42"/>
        <v>80</v>
      </c>
      <c r="B142" s="182">
        <v>904</v>
      </c>
      <c r="C142" s="4" t="s">
        <v>21</v>
      </c>
      <c r="D142" s="25">
        <f>SUMIFS('Rider Adj F'!$P$11:$P$126,'Rider Adj F'!$A$11:$A$126,'SCH D-2 F'!D$13,'Rider Adj F'!$B$11:$B$126,'SCH D-2 F'!$B142)*-1000</f>
        <v>0</v>
      </c>
      <c r="E142" s="25">
        <f>SUMIFS('Rider Adj F'!$P$11:$P$126,'Rider Adj F'!$A$11:$A$126,'SCH D-2 F'!E$13,'Rider Adj F'!$B$11:$B$126,'SCH D-2 F'!$B142)*-1000</f>
        <v>0</v>
      </c>
      <c r="F142" s="25">
        <f>SUMIFS('Rider Adj F'!$P$11:$P$126,'Rider Adj F'!$A$11:$A$126,'SCH D-2 F'!F$13,'Rider Adj F'!$B$11:$B$126,'SCH D-2 F'!$B142)*-1000</f>
        <v>-526000</v>
      </c>
      <c r="G142" s="25">
        <f t="shared" si="40"/>
        <v>-526000</v>
      </c>
      <c r="H142" s="26">
        <v>1</v>
      </c>
      <c r="I142" s="25">
        <f t="shared" si="41"/>
        <v>-526000</v>
      </c>
    </row>
    <row r="143" spans="1:9" ht="18.95" customHeight="1" x14ac:dyDescent="0.2">
      <c r="A143" s="27">
        <f t="shared" si="42"/>
        <v>81</v>
      </c>
      <c r="B143" s="182">
        <v>905</v>
      </c>
      <c r="C143" s="4" t="s">
        <v>22</v>
      </c>
      <c r="D143" s="25">
        <f>SUMIFS('Rider Adj F'!$P$11:$P$126,'Rider Adj F'!$A$11:$A$126,'SCH D-2 F'!D$13,'Rider Adj F'!$B$11:$B$126,'SCH D-2 F'!$B143)*-1000</f>
        <v>0</v>
      </c>
      <c r="E143" s="25">
        <f>SUMIFS('Rider Adj F'!$P$11:$P$126,'Rider Adj F'!$A$11:$A$126,'SCH D-2 F'!E$13,'Rider Adj F'!$B$11:$B$126,'SCH D-2 F'!$B143)*-1000</f>
        <v>0</v>
      </c>
      <c r="F143" s="25">
        <f>SUMIFS('Rider Adj F'!$P$11:$P$126,'Rider Adj F'!$A$11:$A$126,'SCH D-2 F'!F$13,'Rider Adj F'!$B$11:$B$126,'SCH D-2 F'!$B143)*-1000</f>
        <v>0</v>
      </c>
      <c r="G143" s="25">
        <f t="shared" si="40"/>
        <v>0</v>
      </c>
      <c r="H143" s="26">
        <v>1</v>
      </c>
      <c r="I143" s="25">
        <f t="shared" si="41"/>
        <v>0</v>
      </c>
    </row>
    <row r="144" spans="1:9" ht="18.95" customHeight="1" x14ac:dyDescent="0.2">
      <c r="A144" s="27">
        <f t="shared" si="42"/>
        <v>82</v>
      </c>
      <c r="B144" s="182"/>
      <c r="C144" s="11" t="s">
        <v>164</v>
      </c>
      <c r="D144" s="37">
        <f>SUM(D139:D143)</f>
        <v>0</v>
      </c>
      <c r="E144" s="37">
        <f t="shared" ref="E144:I144" si="43">SUM(E139:E143)</f>
        <v>0</v>
      </c>
      <c r="F144" s="37">
        <f t="shared" si="43"/>
        <v>-526000</v>
      </c>
      <c r="G144" s="37">
        <f t="shared" si="43"/>
        <v>-526000</v>
      </c>
      <c r="H144" s="26"/>
      <c r="I144" s="37">
        <f t="shared" si="43"/>
        <v>-526000</v>
      </c>
    </row>
    <row r="145" spans="1:9" ht="18.95" customHeight="1" x14ac:dyDescent="0.2">
      <c r="B145" s="182"/>
      <c r="C145" s="4"/>
      <c r="H145" s="26"/>
    </row>
    <row r="146" spans="1:9" ht="18.95" customHeight="1" x14ac:dyDescent="0.2">
      <c r="A146" s="27">
        <f>A144+1</f>
        <v>83</v>
      </c>
      <c r="B146" s="182"/>
      <c r="C146" s="38" t="s">
        <v>165</v>
      </c>
      <c r="H146" s="26"/>
    </row>
    <row r="147" spans="1:9" ht="18.95" customHeight="1" x14ac:dyDescent="0.2">
      <c r="A147" s="27">
        <f>A146+1</f>
        <v>84</v>
      </c>
      <c r="B147" s="182">
        <v>907</v>
      </c>
      <c r="C147" s="4" t="s">
        <v>24</v>
      </c>
      <c r="D147" s="25">
        <f>SUMIFS('Rider Adj F'!$P$11:$P$126,'Rider Adj F'!$A$11:$A$126,'SCH D-2 F'!D$13,'Rider Adj F'!$B$11:$B$126,'SCH D-2 F'!$B147)*-1000</f>
        <v>0</v>
      </c>
      <c r="E147" s="25">
        <f>SUMIFS('Rider Adj F'!$P$11:$P$126,'Rider Adj F'!$A$11:$A$126,'SCH D-2 F'!E$13,'Rider Adj F'!$B$11:$B$126,'SCH D-2 F'!$B147)*-1000</f>
        <v>0</v>
      </c>
      <c r="F147" s="25">
        <f>SUMIFS('Rider Adj F'!$P$11:$P$126,'Rider Adj F'!$A$11:$A$126,'SCH D-2 F'!F$13,'Rider Adj F'!$B$11:$B$126,'SCH D-2 F'!$B147)*-1000</f>
        <v>0</v>
      </c>
      <c r="G147" s="25">
        <f t="shared" ref="G147:G150" si="44">SUM(D147:F147)</f>
        <v>0</v>
      </c>
      <c r="H147" s="26">
        <v>1</v>
      </c>
      <c r="I147" s="25">
        <f t="shared" ref="I147:I150" si="45">G147*H147</f>
        <v>0</v>
      </c>
    </row>
    <row r="148" spans="1:9" ht="18.95" customHeight="1" x14ac:dyDescent="0.2">
      <c r="A148" s="27">
        <f t="shared" ref="A148:A151" si="46">A147+1</f>
        <v>85</v>
      </c>
      <c r="B148" s="182">
        <v>908</v>
      </c>
      <c r="C148" s="4" t="s">
        <v>25</v>
      </c>
      <c r="D148" s="25">
        <f>SUMIFS('Rider Adj F'!$P$11:$P$126,'Rider Adj F'!$A$11:$A$126,'SCH D-2 F'!D$13,'Rider Adj F'!$B$11:$B$126,'SCH D-2 F'!$B148)*-1000</f>
        <v>-3842416.999999993</v>
      </c>
      <c r="E148" s="25">
        <f>SUMIFS('Rider Adj F'!$P$11:$P$126,'Rider Adj F'!$A$11:$A$126,'SCH D-2 F'!E$13,'Rider Adj F'!$B$11:$B$126,'SCH D-2 F'!$B148)*-1000</f>
        <v>0</v>
      </c>
      <c r="F148" s="25">
        <f>SUMIFS('Rider Adj F'!$P$11:$P$126,'Rider Adj F'!$A$11:$A$126,'SCH D-2 F'!F$13,'Rider Adj F'!$B$11:$B$126,'SCH D-2 F'!$B148)*-1000</f>
        <v>0</v>
      </c>
      <c r="G148" s="25">
        <f t="shared" si="44"/>
        <v>-3842416.999999993</v>
      </c>
      <c r="H148" s="26">
        <v>1</v>
      </c>
      <c r="I148" s="25">
        <f t="shared" si="45"/>
        <v>-3842416.999999993</v>
      </c>
    </row>
    <row r="149" spans="1:9" ht="18.95" customHeight="1" x14ac:dyDescent="0.2">
      <c r="A149" s="27">
        <f t="shared" si="46"/>
        <v>86</v>
      </c>
      <c r="B149" s="182">
        <v>909</v>
      </c>
      <c r="C149" s="4" t="s">
        <v>26</v>
      </c>
      <c r="D149" s="25">
        <f>SUMIFS('Rider Adj F'!$P$11:$P$126,'Rider Adj F'!$A$11:$A$126,'SCH D-2 F'!D$13,'Rider Adj F'!$B$11:$B$126,'SCH D-2 F'!$B149)*-1000</f>
        <v>0</v>
      </c>
      <c r="E149" s="25">
        <f>SUMIFS('Rider Adj F'!$P$11:$P$126,'Rider Adj F'!$A$11:$A$126,'SCH D-2 F'!E$13,'Rider Adj F'!$B$11:$B$126,'SCH D-2 F'!$B149)*-1000</f>
        <v>0</v>
      </c>
      <c r="F149" s="25">
        <f>SUMIFS('Rider Adj F'!$P$11:$P$126,'Rider Adj F'!$A$11:$A$126,'SCH D-2 F'!F$13,'Rider Adj F'!$B$11:$B$126,'SCH D-2 F'!$B149)*-1000</f>
        <v>0</v>
      </c>
      <c r="G149" s="25">
        <f t="shared" si="44"/>
        <v>0</v>
      </c>
      <c r="H149" s="26">
        <v>1</v>
      </c>
      <c r="I149" s="25">
        <f t="shared" si="45"/>
        <v>0</v>
      </c>
    </row>
    <row r="150" spans="1:9" ht="18.95" customHeight="1" x14ac:dyDescent="0.2">
      <c r="A150" s="27">
        <f t="shared" si="46"/>
        <v>87</v>
      </c>
      <c r="B150" s="182">
        <v>910</v>
      </c>
      <c r="C150" s="4" t="s">
        <v>27</v>
      </c>
      <c r="D150" s="25">
        <f>SUMIFS('Rider Adj F'!$P$11:$P$126,'Rider Adj F'!$A$11:$A$126,'SCH D-2 F'!D$13,'Rider Adj F'!$B$11:$B$126,'SCH D-2 F'!$B150)*-1000</f>
        <v>0</v>
      </c>
      <c r="E150" s="25">
        <f>SUMIFS('Rider Adj F'!$P$11:$P$126,'Rider Adj F'!$A$11:$A$126,'SCH D-2 F'!E$13,'Rider Adj F'!$B$11:$B$126,'SCH D-2 F'!$B150)*-1000</f>
        <v>0</v>
      </c>
      <c r="F150" s="25">
        <f>SUMIFS('Rider Adj F'!$P$11:$P$126,'Rider Adj F'!$A$11:$A$126,'SCH D-2 F'!F$13,'Rider Adj F'!$B$11:$B$126,'SCH D-2 F'!$B150)*-1000</f>
        <v>0</v>
      </c>
      <c r="G150" s="25">
        <f t="shared" si="44"/>
        <v>0</v>
      </c>
      <c r="H150" s="26">
        <v>1</v>
      </c>
      <c r="I150" s="25">
        <f t="shared" si="45"/>
        <v>0</v>
      </c>
    </row>
    <row r="151" spans="1:9" ht="18.95" customHeight="1" x14ac:dyDescent="0.2">
      <c r="A151" s="27">
        <f t="shared" si="46"/>
        <v>88</v>
      </c>
      <c r="B151" s="182"/>
      <c r="C151" s="11" t="s">
        <v>166</v>
      </c>
      <c r="D151" s="37">
        <f>SUM(D147:D150)</f>
        <v>-3842416.999999993</v>
      </c>
      <c r="E151" s="37">
        <f t="shared" ref="E151:I151" si="47">SUM(E147:E150)</f>
        <v>0</v>
      </c>
      <c r="F151" s="37">
        <f t="shared" si="47"/>
        <v>0</v>
      </c>
      <c r="G151" s="37">
        <f t="shared" si="47"/>
        <v>-3842416.999999993</v>
      </c>
      <c r="H151" s="26"/>
      <c r="I151" s="37">
        <f t="shared" si="47"/>
        <v>-3842416.999999993</v>
      </c>
    </row>
    <row r="152" spans="1:9" ht="18.95" customHeight="1" x14ac:dyDescent="0.2">
      <c r="A152" s="27"/>
      <c r="B152" s="182"/>
      <c r="C152" s="4"/>
      <c r="H152" s="26"/>
    </row>
    <row r="153" spans="1:9" ht="18.95" customHeight="1" x14ac:dyDescent="0.2">
      <c r="A153" s="27">
        <f>A151+1</f>
        <v>89</v>
      </c>
      <c r="B153" s="182"/>
      <c r="C153" s="38" t="s">
        <v>167</v>
      </c>
      <c r="H153" s="26"/>
    </row>
    <row r="154" spans="1:9" ht="18.95" customHeight="1" x14ac:dyDescent="0.2">
      <c r="A154" s="27">
        <f>A153+1</f>
        <v>90</v>
      </c>
      <c r="B154" s="182">
        <v>911</v>
      </c>
      <c r="C154" s="4" t="s">
        <v>28</v>
      </c>
      <c r="D154" s="25">
        <f>SUMIFS('Rider Adj F'!$P$11:$P$126,'Rider Adj F'!$A$11:$A$126,'SCH D-2 F'!D$13,'Rider Adj F'!$B$11:$B$126,'SCH D-2 F'!$B154)*-1000</f>
        <v>0</v>
      </c>
      <c r="E154" s="25">
        <f>SUMIFS('Rider Adj F'!$P$11:$P$126,'Rider Adj F'!$A$11:$A$126,'SCH D-2 F'!E$13,'Rider Adj F'!$B$11:$B$126,'SCH D-2 F'!$B154)*-1000</f>
        <v>0</v>
      </c>
      <c r="F154" s="25">
        <f>SUMIFS('Rider Adj F'!$P$11:$P$126,'Rider Adj F'!$A$11:$A$126,'SCH D-2 F'!F$13,'Rider Adj F'!$B$11:$B$126,'SCH D-2 F'!$B154)*-1000</f>
        <v>0</v>
      </c>
      <c r="G154" s="25">
        <f t="shared" ref="G154:G157" si="48">SUM(D154:F154)</f>
        <v>0</v>
      </c>
      <c r="H154" s="26">
        <v>1</v>
      </c>
      <c r="I154" s="25">
        <f t="shared" ref="I154:I157" si="49">G154*H154</f>
        <v>0</v>
      </c>
    </row>
    <row r="155" spans="1:9" ht="18.95" customHeight="1" x14ac:dyDescent="0.2">
      <c r="A155" s="27">
        <f t="shared" ref="A155:A158" si="50">A154+1</f>
        <v>91</v>
      </c>
      <c r="B155" s="182">
        <v>912</v>
      </c>
      <c r="C155" s="4" t="s">
        <v>29</v>
      </c>
      <c r="D155" s="25">
        <f>SUMIFS('Rider Adj F'!$P$11:$P$126,'Rider Adj F'!$A$11:$A$126,'SCH D-2 F'!D$13,'Rider Adj F'!$B$11:$B$126,'SCH D-2 F'!$B155)*-1000</f>
        <v>0</v>
      </c>
      <c r="E155" s="25">
        <f>SUMIFS('Rider Adj F'!$P$11:$P$126,'Rider Adj F'!$A$11:$A$126,'SCH D-2 F'!E$13,'Rider Adj F'!$B$11:$B$126,'SCH D-2 F'!$B155)*-1000</f>
        <v>0</v>
      </c>
      <c r="F155" s="25">
        <f>SUMIFS('Rider Adj F'!$P$11:$P$126,'Rider Adj F'!$A$11:$A$126,'SCH D-2 F'!F$13,'Rider Adj F'!$B$11:$B$126,'SCH D-2 F'!$B155)*-1000</f>
        <v>0</v>
      </c>
      <c r="G155" s="25">
        <f t="shared" si="48"/>
        <v>0</v>
      </c>
      <c r="H155" s="26">
        <v>1</v>
      </c>
      <c r="I155" s="25">
        <f t="shared" si="49"/>
        <v>0</v>
      </c>
    </row>
    <row r="156" spans="1:9" ht="18.95" customHeight="1" x14ac:dyDescent="0.2">
      <c r="A156" s="27">
        <f t="shared" si="50"/>
        <v>92</v>
      </c>
      <c r="B156" s="182">
        <v>913</v>
      </c>
      <c r="C156" s="4" t="s">
        <v>30</v>
      </c>
      <c r="D156" s="25">
        <f>SUMIFS('Rider Adj F'!$P$11:$P$126,'Rider Adj F'!$A$11:$A$126,'SCH D-2 F'!D$13,'Rider Adj F'!$B$11:$B$126,'SCH D-2 F'!$B156)*-1000</f>
        <v>0</v>
      </c>
      <c r="E156" s="25">
        <f>SUMIFS('Rider Adj F'!$P$11:$P$126,'Rider Adj F'!$A$11:$A$126,'SCH D-2 F'!E$13,'Rider Adj F'!$B$11:$B$126,'SCH D-2 F'!$B156)*-1000</f>
        <v>0</v>
      </c>
      <c r="F156" s="25">
        <f>SUMIFS('Rider Adj F'!$P$11:$P$126,'Rider Adj F'!$A$11:$A$126,'SCH D-2 F'!F$13,'Rider Adj F'!$B$11:$B$126,'SCH D-2 F'!$B156)*-1000</f>
        <v>0</v>
      </c>
      <c r="G156" s="25">
        <f t="shared" si="48"/>
        <v>0</v>
      </c>
      <c r="H156" s="26">
        <v>1</v>
      </c>
      <c r="I156" s="25">
        <f t="shared" si="49"/>
        <v>0</v>
      </c>
    </row>
    <row r="157" spans="1:9" ht="18.95" customHeight="1" x14ac:dyDescent="0.2">
      <c r="A157" s="27">
        <f t="shared" si="50"/>
        <v>93</v>
      </c>
      <c r="B157" s="182">
        <v>916</v>
      </c>
      <c r="C157" s="4" t="s">
        <v>31</v>
      </c>
      <c r="D157" s="25">
        <f>SUMIFS('Rider Adj F'!$P$11:$P$126,'Rider Adj F'!$A$11:$A$126,'SCH D-2 F'!D$13,'Rider Adj F'!$B$11:$B$126,'SCH D-2 F'!$B157)*-1000</f>
        <v>0</v>
      </c>
      <c r="E157" s="25">
        <f>SUMIFS('Rider Adj F'!$P$11:$P$126,'Rider Adj F'!$A$11:$A$126,'SCH D-2 F'!E$13,'Rider Adj F'!$B$11:$B$126,'SCH D-2 F'!$B157)*-1000</f>
        <v>0</v>
      </c>
      <c r="F157" s="25">
        <f>SUMIFS('Rider Adj F'!$P$11:$P$126,'Rider Adj F'!$A$11:$A$126,'SCH D-2 F'!F$13,'Rider Adj F'!$B$11:$B$126,'SCH D-2 F'!$B157)*-1000</f>
        <v>0</v>
      </c>
      <c r="G157" s="25">
        <f t="shared" si="48"/>
        <v>0</v>
      </c>
      <c r="H157" s="26">
        <v>1</v>
      </c>
      <c r="I157" s="25">
        <f t="shared" si="49"/>
        <v>0</v>
      </c>
    </row>
    <row r="158" spans="1:9" ht="18.95" customHeight="1" x14ac:dyDescent="0.2">
      <c r="A158" s="27">
        <f t="shared" si="50"/>
        <v>94</v>
      </c>
      <c r="B158" s="182"/>
      <c r="C158" s="2" t="s">
        <v>168</v>
      </c>
      <c r="D158" s="37">
        <f>SUM(D154:D157)</f>
        <v>0</v>
      </c>
      <c r="E158" s="37">
        <f t="shared" ref="E158:I158" si="51">SUM(E154:E157)</f>
        <v>0</v>
      </c>
      <c r="F158" s="37">
        <f t="shared" si="51"/>
        <v>0</v>
      </c>
      <c r="G158" s="37">
        <f t="shared" si="51"/>
        <v>0</v>
      </c>
      <c r="H158" s="26"/>
      <c r="I158" s="37">
        <f t="shared" si="51"/>
        <v>0</v>
      </c>
    </row>
    <row r="159" spans="1:9" ht="18.95" customHeight="1" x14ac:dyDescent="0.2">
      <c r="B159" s="182"/>
      <c r="C159" s="4"/>
    </row>
    <row r="160" spans="1:9" ht="18.95" customHeight="1" x14ac:dyDescent="0.2">
      <c r="A160" s="27">
        <f>A158+1</f>
        <v>95</v>
      </c>
      <c r="B160" s="182"/>
      <c r="C160" s="38" t="s">
        <v>169</v>
      </c>
    </row>
    <row r="161" spans="1:9" ht="18.95" customHeight="1" x14ac:dyDescent="0.2">
      <c r="A161" s="27">
        <f>A160+1</f>
        <v>96</v>
      </c>
      <c r="B161" s="182">
        <v>920</v>
      </c>
      <c r="C161" s="4" t="s">
        <v>32</v>
      </c>
      <c r="D161" s="25">
        <f>SUMIFS('Rider Adj F'!$P$11:$P$126,'Rider Adj F'!$A$11:$A$126,'SCH D-2 F'!D$13,'Rider Adj F'!$B$11:$B$126,'SCH D-2 F'!$B161)*-1000</f>
        <v>0</v>
      </c>
      <c r="E161" s="25">
        <f>SUMIFS('Rider Adj F'!$P$11:$P$126,'Rider Adj F'!$A$11:$A$126,'SCH D-2 F'!E$13,'Rider Adj F'!$B$11:$B$126,'SCH D-2 F'!$B161)*-1000</f>
        <v>0</v>
      </c>
      <c r="F161" s="25">
        <f>SUMIFS('Rider Adj F'!$P$11:$P$126,'Rider Adj F'!$A$11:$A$126,'SCH D-2 F'!F$13,'Rider Adj F'!$B$11:$B$126,'SCH D-2 F'!$B161)*-1000</f>
        <v>0</v>
      </c>
      <c r="G161" s="25">
        <f t="shared" ref="G161:G163" si="52">SUM(D161:F161)</f>
        <v>0</v>
      </c>
      <c r="H161" s="26">
        <v>1</v>
      </c>
      <c r="I161" s="25">
        <f t="shared" ref="I161:I163" si="53">G161*H161</f>
        <v>0</v>
      </c>
    </row>
    <row r="162" spans="1:9" ht="18.95" customHeight="1" x14ac:dyDescent="0.2">
      <c r="A162" s="27">
        <f t="shared" ref="A162:A163" si="54">A161+1</f>
        <v>97</v>
      </c>
      <c r="B162" s="182">
        <v>921</v>
      </c>
      <c r="C162" s="4" t="s">
        <v>33</v>
      </c>
      <c r="D162" s="25">
        <f>SUMIFS('Rider Adj F'!$P$11:$P$126,'Rider Adj F'!$A$11:$A$126,'SCH D-2 F'!D$13,'Rider Adj F'!$B$11:$B$126,'SCH D-2 F'!$B162)*-1000</f>
        <v>0</v>
      </c>
      <c r="E162" s="25">
        <f>SUMIFS('Rider Adj F'!$P$11:$P$126,'Rider Adj F'!$A$11:$A$126,'SCH D-2 F'!E$13,'Rider Adj F'!$B$11:$B$126,'SCH D-2 F'!$B162)*-1000</f>
        <v>0</v>
      </c>
      <c r="F162" s="25">
        <f>SUMIFS('Rider Adj F'!$P$11:$P$126,'Rider Adj F'!$A$11:$A$126,'SCH D-2 F'!F$13,'Rider Adj F'!$B$11:$B$126,'SCH D-2 F'!$B162)*-1000</f>
        <v>0</v>
      </c>
      <c r="G162" s="25">
        <f t="shared" si="52"/>
        <v>0</v>
      </c>
      <c r="H162" s="26">
        <v>1</v>
      </c>
      <c r="I162" s="25">
        <f t="shared" si="53"/>
        <v>0</v>
      </c>
    </row>
    <row r="163" spans="1:9" ht="18.95" customHeight="1" x14ac:dyDescent="0.2">
      <c r="A163" s="27">
        <f t="shared" si="54"/>
        <v>98</v>
      </c>
      <c r="B163" s="182">
        <v>922</v>
      </c>
      <c r="C163" s="4" t="s">
        <v>34</v>
      </c>
      <c r="D163" s="25">
        <f>SUMIFS('Rider Adj F'!$P$11:$P$126,'Rider Adj F'!$A$11:$A$126,'SCH D-2 F'!D$13,'Rider Adj F'!$B$11:$B$126,'SCH D-2 F'!$B163)*-1000</f>
        <v>0</v>
      </c>
      <c r="E163" s="25">
        <f>SUMIFS('Rider Adj F'!$P$11:$P$126,'Rider Adj F'!$A$11:$A$126,'SCH D-2 F'!E$13,'Rider Adj F'!$B$11:$B$126,'SCH D-2 F'!$B163)*-1000</f>
        <v>0</v>
      </c>
      <c r="F163" s="25">
        <f>SUMIFS('Rider Adj F'!$P$11:$P$126,'Rider Adj F'!$A$11:$A$126,'SCH D-2 F'!F$13,'Rider Adj F'!$B$11:$B$126,'SCH D-2 F'!$B163)*-1000</f>
        <v>0</v>
      </c>
      <c r="G163" s="25">
        <f t="shared" si="52"/>
        <v>0</v>
      </c>
      <c r="H163" s="26">
        <v>1</v>
      </c>
      <c r="I163" s="25">
        <f t="shared" si="53"/>
        <v>0</v>
      </c>
    </row>
    <row r="164" spans="1:9" s="17" customFormat="1" ht="20.100000000000001" customHeight="1" x14ac:dyDescent="0.2">
      <c r="A164" s="325" t="str">
        <f>$A$1</f>
        <v>LOUISVILLE GAS AND ELECTRIC COMPANY</v>
      </c>
      <c r="B164" s="325"/>
      <c r="C164" s="325"/>
      <c r="D164" s="325"/>
      <c r="E164" s="325"/>
      <c r="F164" s="325"/>
      <c r="G164" s="325"/>
      <c r="H164" s="325"/>
      <c r="I164" s="325"/>
    </row>
    <row r="165" spans="1:9" s="17" customFormat="1" ht="20.100000000000001" customHeight="1" x14ac:dyDescent="0.2">
      <c r="A165" s="325" t="str">
        <f>$A$2</f>
        <v>CASE NO. 2014-00372 - GAS OPERATIONS - RESPONSE TO PSC 2-89 (SLIPPAGE FACTOR 97.728%)</v>
      </c>
      <c r="B165" s="325"/>
      <c r="C165" s="325"/>
      <c r="D165" s="325"/>
      <c r="E165" s="325"/>
      <c r="F165" s="325"/>
      <c r="G165" s="325"/>
      <c r="H165" s="325"/>
      <c r="I165" s="325"/>
    </row>
    <row r="166" spans="1:9" s="17" customFormat="1" ht="20.100000000000001" customHeight="1" x14ac:dyDescent="0.2">
      <c r="A166" s="325" t="s">
        <v>309</v>
      </c>
      <c r="B166" s="325"/>
      <c r="C166" s="325"/>
      <c r="D166" s="325"/>
      <c r="E166" s="325"/>
      <c r="F166" s="325"/>
      <c r="G166" s="325"/>
      <c r="H166" s="325"/>
      <c r="I166" s="325"/>
    </row>
    <row r="167" spans="1:9" s="17" customFormat="1" ht="20.100000000000001" customHeight="1" x14ac:dyDescent="0.2">
      <c r="A167" s="325" t="str">
        <f>$A$4</f>
        <v>FOR THE 12 MONTHS ENDED JUNE 30, 2016</v>
      </c>
      <c r="B167" s="325"/>
      <c r="C167" s="325"/>
      <c r="D167" s="325"/>
      <c r="E167" s="325"/>
      <c r="F167" s="325"/>
      <c r="G167" s="325"/>
      <c r="H167" s="325"/>
      <c r="I167" s="325"/>
    </row>
    <row r="168" spans="1:9" s="17" customFormat="1" ht="20.100000000000001" customHeight="1" x14ac:dyDescent="0.2">
      <c r="A168" s="181"/>
      <c r="B168" s="181"/>
      <c r="C168" s="181"/>
      <c r="D168" s="181"/>
      <c r="E168" s="181"/>
      <c r="F168" s="181"/>
      <c r="G168" s="181"/>
      <c r="H168" s="181"/>
      <c r="I168" s="181"/>
    </row>
    <row r="169" spans="1:9" s="17" customFormat="1" ht="20.100000000000001" customHeight="1" x14ac:dyDescent="0.2">
      <c r="A169" s="17" t="str">
        <f>$A$6</f>
        <v>DATA:____BASE  PERIOD__X__FORECASTED  PERIOD</v>
      </c>
      <c r="B169" s="19"/>
      <c r="I169" s="20" t="str">
        <f>$I$6</f>
        <v>SCHEDULE D-2</v>
      </c>
    </row>
    <row r="170" spans="1:9" s="17" customFormat="1" ht="20.100000000000001" customHeight="1" x14ac:dyDescent="0.2">
      <c r="A170" s="17" t="str">
        <f>$A$7</f>
        <v>TYPE OF FILING: __X__ ORIGINAL  _____ UPDATED  _____ REVISED</v>
      </c>
      <c r="I170" s="20" t="s">
        <v>1128</v>
      </c>
    </row>
    <row r="171" spans="1:9" s="17" customFormat="1" ht="20.100000000000001" customHeight="1" x14ac:dyDescent="0.2">
      <c r="A171" s="17" t="str">
        <f>$A$8</f>
        <v>WORKPAPER REFERENCE NO(S).: SCHEDULE WPD-2</v>
      </c>
      <c r="B171" s="19"/>
      <c r="D171" s="19"/>
      <c r="E171" s="19"/>
      <c r="F171" s="19"/>
      <c r="G171" s="19"/>
      <c r="I171" s="21" t="str">
        <f>$I$8</f>
        <v>WITNESS:   R. M. CONROY</v>
      </c>
    </row>
    <row r="172" spans="1:9" s="17" customFormat="1" ht="20.100000000000001" customHeight="1" x14ac:dyDescent="0.2"/>
    <row r="173" spans="1:9" s="17" customFormat="1" ht="18.75" customHeight="1" x14ac:dyDescent="0.2">
      <c r="A173" s="64"/>
      <c r="B173" s="64"/>
      <c r="C173" s="64"/>
      <c r="D173" s="139" t="str">
        <f>D$10</f>
        <v>ADJ 1</v>
      </c>
      <c r="E173" s="139" t="str">
        <f t="shared" ref="E173:F173" si="55">E$10</f>
        <v>ADJ 2</v>
      </c>
      <c r="F173" s="139" t="str">
        <f t="shared" si="55"/>
        <v>ADJ 3</v>
      </c>
      <c r="G173" s="64"/>
      <c r="H173" s="64"/>
      <c r="I173" s="64"/>
    </row>
    <row r="174" spans="1:9" ht="44.25" customHeight="1" x14ac:dyDescent="0.2">
      <c r="A174" s="65" t="s">
        <v>140</v>
      </c>
      <c r="B174" s="65" t="s">
        <v>141</v>
      </c>
      <c r="C174" s="65" t="s">
        <v>145</v>
      </c>
      <c r="D174" s="65" t="str">
        <f>D$11</f>
        <v>REMOVE DSM MECHANISM</v>
      </c>
      <c r="E174" s="65" t="str">
        <f t="shared" ref="E174:F174" si="56">E$11</f>
        <v>REMOVE  GLT MECHANISM</v>
      </c>
      <c r="F174" s="65" t="str">
        <f t="shared" si="56"/>
        <v>REMOVE GSC MECHANISM</v>
      </c>
      <c r="G174" s="65" t="s">
        <v>311</v>
      </c>
      <c r="H174" s="65" t="s">
        <v>142</v>
      </c>
      <c r="I174" s="65" t="s">
        <v>307</v>
      </c>
    </row>
    <row r="175" spans="1:9" ht="23.1" customHeight="1" x14ac:dyDescent="0.2">
      <c r="A175" s="23"/>
      <c r="B175" s="23"/>
      <c r="C175" s="30"/>
      <c r="D175" s="31" t="s">
        <v>143</v>
      </c>
      <c r="E175" s="31" t="s">
        <v>143</v>
      </c>
      <c r="F175" s="31" t="s">
        <v>143</v>
      </c>
      <c r="G175" s="31" t="s">
        <v>143</v>
      </c>
      <c r="H175" s="31"/>
      <c r="I175" s="31" t="s">
        <v>143</v>
      </c>
    </row>
    <row r="176" spans="1:9" ht="18.95" customHeight="1" x14ac:dyDescent="0.2">
      <c r="A176" s="27">
        <f>A163+1</f>
        <v>99</v>
      </c>
      <c r="B176" s="182">
        <v>923</v>
      </c>
      <c r="C176" s="4" t="s">
        <v>35</v>
      </c>
      <c r="D176" s="25">
        <f>SUMIFS('Rider Adj F'!$P$11:$P$126,'Rider Adj F'!$A$11:$A$126,'SCH D-2 F'!D$13,'Rider Adj F'!$B$11:$B$126,'SCH D-2 F'!$B176)*-1000</f>
        <v>0</v>
      </c>
      <c r="E176" s="25">
        <f>SUMIFS('Rider Adj F'!$P$11:$P$126,'Rider Adj F'!$A$11:$A$126,'SCH D-2 F'!E$13,'Rider Adj F'!$B$11:$B$126,'SCH D-2 F'!$B176)*-1000</f>
        <v>0</v>
      </c>
      <c r="F176" s="25">
        <f>SUMIFS('Rider Adj F'!$P$11:$P$126,'Rider Adj F'!$A$11:$A$126,'SCH D-2 F'!F$13,'Rider Adj F'!$B$11:$B$126,'SCH D-2 F'!$B176)*-1000</f>
        <v>0</v>
      </c>
      <c r="G176" s="25">
        <f t="shared" ref="G176:G186" si="57">SUM(D176:F176)</f>
        <v>0</v>
      </c>
      <c r="H176" s="26">
        <v>1</v>
      </c>
      <c r="I176" s="25">
        <f t="shared" ref="I176:I186" si="58">G176*H176</f>
        <v>0</v>
      </c>
    </row>
    <row r="177" spans="1:13" ht="18.95" customHeight="1" x14ac:dyDescent="0.2">
      <c r="A177" s="27">
        <f t="shared" ref="A177:A196" si="59">A176+1</f>
        <v>100</v>
      </c>
      <c r="B177" s="182">
        <v>924</v>
      </c>
      <c r="C177" s="4" t="s">
        <v>0</v>
      </c>
      <c r="D177" s="25">
        <f>SUMIFS('Rider Adj F'!$P$11:$P$126,'Rider Adj F'!$A$11:$A$126,'SCH D-2 F'!D$13,'Rider Adj F'!$B$11:$B$126,'SCH D-2 F'!$B177)*-1000</f>
        <v>0</v>
      </c>
      <c r="E177" s="25">
        <f>SUMIFS('Rider Adj F'!$P$11:$P$126,'Rider Adj F'!$A$11:$A$126,'SCH D-2 F'!E$13,'Rider Adj F'!$B$11:$B$126,'SCH D-2 F'!$B177)*-1000</f>
        <v>0</v>
      </c>
      <c r="F177" s="25">
        <f>SUMIFS('Rider Adj F'!$P$11:$P$126,'Rider Adj F'!$A$11:$A$126,'SCH D-2 F'!F$13,'Rider Adj F'!$B$11:$B$126,'SCH D-2 F'!$B177)*-1000</f>
        <v>0</v>
      </c>
      <c r="G177" s="25">
        <f t="shared" si="57"/>
        <v>0</v>
      </c>
      <c r="H177" s="26">
        <v>1</v>
      </c>
      <c r="I177" s="25">
        <f t="shared" si="58"/>
        <v>0</v>
      </c>
    </row>
    <row r="178" spans="1:13" ht="18.95" customHeight="1" x14ac:dyDescent="0.2">
      <c r="A178" s="27">
        <f t="shared" si="59"/>
        <v>101</v>
      </c>
      <c r="B178" s="182">
        <v>925</v>
      </c>
      <c r="C178" s="4" t="s">
        <v>36</v>
      </c>
      <c r="D178" s="25">
        <f>SUMIFS('Rider Adj F'!$P$11:$P$126,'Rider Adj F'!$A$11:$A$126,'SCH D-2 F'!D$13,'Rider Adj F'!$B$11:$B$126,'SCH D-2 F'!$B178)*-1000</f>
        <v>0</v>
      </c>
      <c r="E178" s="25">
        <f>SUMIFS('Rider Adj F'!$P$11:$P$126,'Rider Adj F'!$A$11:$A$126,'SCH D-2 F'!E$13,'Rider Adj F'!$B$11:$B$126,'SCH D-2 F'!$B178)*-1000</f>
        <v>0</v>
      </c>
      <c r="F178" s="25">
        <f>SUMIFS('Rider Adj F'!$P$11:$P$126,'Rider Adj F'!$A$11:$A$126,'SCH D-2 F'!F$13,'Rider Adj F'!$B$11:$B$126,'SCH D-2 F'!$B178)*-1000</f>
        <v>0</v>
      </c>
      <c r="G178" s="25">
        <f t="shared" si="57"/>
        <v>0</v>
      </c>
      <c r="H178" s="26">
        <v>1</v>
      </c>
      <c r="I178" s="25">
        <f t="shared" si="58"/>
        <v>0</v>
      </c>
    </row>
    <row r="179" spans="1:13" ht="18.95" customHeight="1" x14ac:dyDescent="0.2">
      <c r="A179" s="27">
        <f t="shared" si="59"/>
        <v>102</v>
      </c>
      <c r="B179" s="182">
        <v>926</v>
      </c>
      <c r="C179" s="4" t="s">
        <v>37</v>
      </c>
      <c r="D179" s="25">
        <f>SUMIFS('Rider Adj F'!$P$11:$P$126,'Rider Adj F'!$A$11:$A$126,'SCH D-2 F'!D$13,'Rider Adj F'!$B$11:$B$126,'SCH D-2 F'!$B179)*-1000</f>
        <v>0</v>
      </c>
      <c r="E179" s="25">
        <f>SUMIFS('Rider Adj F'!$P$11:$P$126,'Rider Adj F'!$A$11:$A$126,'SCH D-2 F'!E$13,'Rider Adj F'!$B$11:$B$126,'SCH D-2 F'!$B179)*-1000</f>
        <v>0</v>
      </c>
      <c r="F179" s="25">
        <f>SUMIFS('Rider Adj F'!$P$11:$P$126,'Rider Adj F'!$A$11:$A$126,'SCH D-2 F'!F$13,'Rider Adj F'!$B$11:$B$126,'SCH D-2 F'!$B179)*-1000</f>
        <v>0</v>
      </c>
      <c r="G179" s="25">
        <f t="shared" si="57"/>
        <v>0</v>
      </c>
      <c r="H179" s="26">
        <v>1</v>
      </c>
      <c r="I179" s="25">
        <f t="shared" si="58"/>
        <v>0</v>
      </c>
    </row>
    <row r="180" spans="1:13" ht="18.95" customHeight="1" x14ac:dyDescent="0.2">
      <c r="A180" s="27">
        <f t="shared" si="59"/>
        <v>103</v>
      </c>
      <c r="B180" s="182">
        <v>927</v>
      </c>
      <c r="C180" s="4" t="s">
        <v>38</v>
      </c>
      <c r="D180" s="25">
        <f>SUMIFS('Rider Adj F'!$P$11:$P$126,'Rider Adj F'!$A$11:$A$126,'SCH D-2 F'!D$13,'Rider Adj F'!$B$11:$B$126,'SCH D-2 F'!$B180)*-1000</f>
        <v>0</v>
      </c>
      <c r="E180" s="25">
        <f>SUMIFS('Rider Adj F'!$P$11:$P$126,'Rider Adj F'!$A$11:$A$126,'SCH D-2 F'!E$13,'Rider Adj F'!$B$11:$B$126,'SCH D-2 F'!$B180)*-1000</f>
        <v>0</v>
      </c>
      <c r="F180" s="25">
        <f>SUMIFS('Rider Adj F'!$P$11:$P$126,'Rider Adj F'!$A$11:$A$126,'SCH D-2 F'!F$13,'Rider Adj F'!$B$11:$B$126,'SCH D-2 F'!$B180)*-1000</f>
        <v>0</v>
      </c>
      <c r="G180" s="25">
        <f t="shared" si="57"/>
        <v>0</v>
      </c>
      <c r="H180" s="26">
        <v>1</v>
      </c>
      <c r="I180" s="25">
        <f t="shared" si="58"/>
        <v>0</v>
      </c>
    </row>
    <row r="181" spans="1:13" ht="18.95" customHeight="1" x14ac:dyDescent="0.2">
      <c r="A181" s="27">
        <f t="shared" si="59"/>
        <v>104</v>
      </c>
      <c r="B181" s="182">
        <v>928</v>
      </c>
      <c r="C181" s="4" t="s">
        <v>39</v>
      </c>
      <c r="D181" s="25">
        <f>SUMIFS('Rider Adj F'!$P$11:$P$126,'Rider Adj F'!$A$11:$A$126,'SCH D-2 F'!D$13,'Rider Adj F'!$B$11:$B$126,'SCH D-2 F'!$B181)*-1000</f>
        <v>0</v>
      </c>
      <c r="E181" s="25">
        <f>SUMIFS('Rider Adj F'!$P$11:$P$126,'Rider Adj F'!$A$11:$A$126,'SCH D-2 F'!E$13,'Rider Adj F'!$B$11:$B$126,'SCH D-2 F'!$B181)*-1000</f>
        <v>0</v>
      </c>
      <c r="F181" s="25">
        <f>SUMIFS('Rider Adj F'!$P$11:$P$126,'Rider Adj F'!$A$11:$A$126,'SCH D-2 F'!F$13,'Rider Adj F'!$B$11:$B$126,'SCH D-2 F'!$B181)*-1000</f>
        <v>0</v>
      </c>
      <c r="G181" s="25">
        <f t="shared" si="57"/>
        <v>0</v>
      </c>
      <c r="H181" s="26">
        <v>1</v>
      </c>
      <c r="I181" s="25">
        <f t="shared" si="58"/>
        <v>0</v>
      </c>
    </row>
    <row r="182" spans="1:13" ht="18.95" customHeight="1" x14ac:dyDescent="0.2">
      <c r="A182" s="27">
        <f>A181+1</f>
        <v>105</v>
      </c>
      <c r="B182" s="182">
        <v>929</v>
      </c>
      <c r="C182" s="4" t="s">
        <v>40</v>
      </c>
      <c r="D182" s="25">
        <f>SUMIFS('Rider Adj F'!$P$11:$P$126,'Rider Adj F'!$A$11:$A$126,'SCH D-2 F'!D$13,'Rider Adj F'!$B$11:$B$126,'SCH D-2 F'!$B182)*-1000</f>
        <v>0</v>
      </c>
      <c r="E182" s="25">
        <f>SUMIFS('Rider Adj F'!$P$11:$P$126,'Rider Adj F'!$A$11:$A$126,'SCH D-2 F'!E$13,'Rider Adj F'!$B$11:$B$126,'SCH D-2 F'!$B182)*-1000</f>
        <v>0</v>
      </c>
      <c r="F182" s="25">
        <f>SUMIFS('Rider Adj F'!$P$11:$P$126,'Rider Adj F'!$A$11:$A$126,'SCH D-2 F'!F$13,'Rider Adj F'!$B$11:$B$126,'SCH D-2 F'!$B182)*-1000</f>
        <v>0</v>
      </c>
      <c r="G182" s="25">
        <f t="shared" si="57"/>
        <v>0</v>
      </c>
      <c r="H182" s="26">
        <v>1</v>
      </c>
      <c r="I182" s="25">
        <f t="shared" si="58"/>
        <v>0</v>
      </c>
    </row>
    <row r="183" spans="1:13" ht="18.95" customHeight="1" x14ac:dyDescent="0.2">
      <c r="A183" s="27">
        <f t="shared" si="59"/>
        <v>106</v>
      </c>
      <c r="B183" s="182">
        <v>930.1</v>
      </c>
      <c r="C183" s="4" t="s">
        <v>41</v>
      </c>
      <c r="D183" s="25">
        <f>SUMIFS('Rider Adj F'!$P$11:$P$126,'Rider Adj F'!$A$11:$A$126,'SCH D-2 F'!D$13,'Rider Adj F'!$B$11:$B$126,'SCH D-2 F'!$B183)*-1000</f>
        <v>0</v>
      </c>
      <c r="E183" s="25">
        <f>SUMIFS('Rider Adj F'!$P$11:$P$126,'Rider Adj F'!$A$11:$A$126,'SCH D-2 F'!E$13,'Rider Adj F'!$B$11:$B$126,'SCH D-2 F'!$B183)*-1000</f>
        <v>0</v>
      </c>
      <c r="F183" s="25">
        <f>SUMIFS('Rider Adj F'!$P$11:$P$126,'Rider Adj F'!$A$11:$A$126,'SCH D-2 F'!F$13,'Rider Adj F'!$B$11:$B$126,'SCH D-2 F'!$B183)*-1000</f>
        <v>0</v>
      </c>
      <c r="G183" s="25">
        <f t="shared" si="57"/>
        <v>0</v>
      </c>
      <c r="H183" s="26">
        <v>1</v>
      </c>
      <c r="I183" s="25">
        <f t="shared" si="58"/>
        <v>0</v>
      </c>
    </row>
    <row r="184" spans="1:13" ht="18.95" customHeight="1" x14ac:dyDescent="0.2">
      <c r="A184" s="27">
        <f t="shared" si="59"/>
        <v>107</v>
      </c>
      <c r="B184" s="182">
        <v>930.2</v>
      </c>
      <c r="C184" s="4" t="s">
        <v>42</v>
      </c>
      <c r="D184" s="25">
        <f>SUMIFS('Rider Adj F'!$P$11:$P$126,'Rider Adj F'!$A$11:$A$126,'SCH D-2 F'!D$13,'Rider Adj F'!$B$11:$B$126,'SCH D-2 F'!$B184)*-1000</f>
        <v>0</v>
      </c>
      <c r="E184" s="25">
        <f>SUMIFS('Rider Adj F'!$P$11:$P$126,'Rider Adj F'!$A$11:$A$126,'SCH D-2 F'!E$13,'Rider Adj F'!$B$11:$B$126,'SCH D-2 F'!$B184)*-1000</f>
        <v>0</v>
      </c>
      <c r="F184" s="25">
        <f>SUMIFS('Rider Adj F'!$P$11:$P$126,'Rider Adj F'!$A$11:$A$126,'SCH D-2 F'!F$13,'Rider Adj F'!$B$11:$B$126,'SCH D-2 F'!$B184)*-1000</f>
        <v>0</v>
      </c>
      <c r="G184" s="25">
        <f t="shared" si="57"/>
        <v>0</v>
      </c>
      <c r="H184" s="26">
        <v>1</v>
      </c>
      <c r="I184" s="25">
        <f t="shared" si="58"/>
        <v>0</v>
      </c>
    </row>
    <row r="185" spans="1:13" ht="18.95" customHeight="1" x14ac:dyDescent="0.2">
      <c r="A185" s="27">
        <f t="shared" si="59"/>
        <v>108</v>
      </c>
      <c r="B185" s="182">
        <v>931</v>
      </c>
      <c r="C185" s="4" t="s">
        <v>15</v>
      </c>
      <c r="D185" s="25">
        <f>SUMIFS('Rider Adj F'!$P$11:$P$126,'Rider Adj F'!$A$11:$A$126,'SCH D-2 F'!D$13,'Rider Adj F'!$B$11:$B$126,'SCH D-2 F'!$B185)*-1000</f>
        <v>0</v>
      </c>
      <c r="E185" s="25">
        <f>SUMIFS('Rider Adj F'!$P$11:$P$126,'Rider Adj F'!$A$11:$A$126,'SCH D-2 F'!E$13,'Rider Adj F'!$B$11:$B$126,'SCH D-2 F'!$B185)*-1000</f>
        <v>0</v>
      </c>
      <c r="F185" s="25">
        <f>SUMIFS('Rider Adj F'!$P$11:$P$126,'Rider Adj F'!$A$11:$A$126,'SCH D-2 F'!F$13,'Rider Adj F'!$B$11:$B$126,'SCH D-2 F'!$B185)*-1000</f>
        <v>0</v>
      </c>
      <c r="G185" s="25">
        <f t="shared" si="57"/>
        <v>0</v>
      </c>
      <c r="H185" s="26">
        <v>1</v>
      </c>
      <c r="I185" s="25">
        <f t="shared" si="58"/>
        <v>0</v>
      </c>
    </row>
    <row r="186" spans="1:13" ht="18.95" customHeight="1" x14ac:dyDescent="0.2">
      <c r="A186" s="27">
        <f t="shared" si="59"/>
        <v>109</v>
      </c>
      <c r="B186" s="182">
        <v>935</v>
      </c>
      <c r="C186" s="4" t="s">
        <v>43</v>
      </c>
      <c r="D186" s="25">
        <f>SUMIFS('Rider Adj F'!$P$11:$P$126,'Rider Adj F'!$A$11:$A$126,'SCH D-2 F'!D$13,'Rider Adj F'!$B$11:$B$126,'SCH D-2 F'!$B186)*-1000</f>
        <v>0</v>
      </c>
      <c r="E186" s="25">
        <f>SUMIFS('Rider Adj F'!$P$11:$P$126,'Rider Adj F'!$A$11:$A$126,'SCH D-2 F'!E$13,'Rider Adj F'!$B$11:$B$126,'SCH D-2 F'!$B186)*-1000</f>
        <v>0</v>
      </c>
      <c r="F186" s="25">
        <f>SUMIFS('Rider Adj F'!$P$11:$P$126,'Rider Adj F'!$A$11:$A$126,'SCH D-2 F'!F$13,'Rider Adj F'!$B$11:$B$126,'SCH D-2 F'!$B186)*-1000</f>
        <v>0</v>
      </c>
      <c r="G186" s="25">
        <f t="shared" si="57"/>
        <v>0</v>
      </c>
      <c r="H186" s="26">
        <v>1</v>
      </c>
      <c r="I186" s="25">
        <f t="shared" si="58"/>
        <v>0</v>
      </c>
    </row>
    <row r="187" spans="1:13" ht="18.95" customHeight="1" x14ac:dyDescent="0.2">
      <c r="A187" s="27">
        <f t="shared" si="59"/>
        <v>110</v>
      </c>
      <c r="C187" s="11" t="s">
        <v>170</v>
      </c>
      <c r="D187" s="37">
        <f>SUM(D161:D163,D176:D186)</f>
        <v>0</v>
      </c>
      <c r="E187" s="37">
        <f t="shared" ref="E187:I187" si="60">SUM(E161:E163,E176:E186)</f>
        <v>0</v>
      </c>
      <c r="F187" s="37">
        <f t="shared" si="60"/>
        <v>0</v>
      </c>
      <c r="G187" s="37">
        <f t="shared" si="60"/>
        <v>0</v>
      </c>
      <c r="I187" s="37">
        <f t="shared" si="60"/>
        <v>0</v>
      </c>
    </row>
    <row r="188" spans="1:13" ht="18.95" customHeight="1" x14ac:dyDescent="0.2">
      <c r="A188" s="27"/>
    </row>
    <row r="189" spans="1:13" ht="18.95" customHeight="1" x14ac:dyDescent="0.2">
      <c r="A189" s="27">
        <f>A187+1</f>
        <v>111</v>
      </c>
      <c r="C189" s="11" t="s">
        <v>172</v>
      </c>
      <c r="D189" s="36">
        <f>SUM(D59,D79,D102,D136,D144,D151,D158,D187)</f>
        <v>-3842416.999999993</v>
      </c>
      <c r="E189" s="36">
        <f t="shared" ref="E189:I189" si="61">SUM(E59,E79,E102,E136,E144,E151,E158,E187)</f>
        <v>-2351692</v>
      </c>
      <c r="F189" s="36">
        <f t="shared" si="61"/>
        <v>-169524442.50457966</v>
      </c>
      <c r="G189" s="36">
        <f t="shared" si="61"/>
        <v>-175718551.50457966</v>
      </c>
      <c r="I189" s="36">
        <f t="shared" si="61"/>
        <v>-175718551.50457966</v>
      </c>
    </row>
    <row r="190" spans="1:13" ht="18.95" customHeight="1" x14ac:dyDescent="0.2">
      <c r="A190" s="27"/>
      <c r="C190" s="11"/>
      <c r="K190" s="146"/>
      <c r="L190" s="146"/>
    </row>
    <row r="191" spans="1:13" ht="18.95" customHeight="1" x14ac:dyDescent="0.2">
      <c r="A191" s="27">
        <f>A189+1</f>
        <v>112</v>
      </c>
      <c r="B191" s="39" t="s">
        <v>173</v>
      </c>
      <c r="C191" s="11" t="s">
        <v>174</v>
      </c>
      <c r="D191" s="25">
        <f>SUMIFS('Rider Adj F'!$P$11:$P$126,'Rider Adj F'!$A$11:$A$126,'SCH D-2 F'!D$13,'Rider Adj F'!$B$11:$B$126,'SCH D-2 F'!$B191)*-1000</f>
        <v>-18101.639999999996</v>
      </c>
      <c r="E191" s="25">
        <f>SUMIFS('Rider Adj F'!$P$11:$P$126,'Rider Adj F'!$A$11:$A$126,'SCH D-2 F'!E$13,'Rider Adj F'!$B$11:$B$126,'SCH D-2 F'!$B191)*-1000</f>
        <v>-4944776.43</v>
      </c>
      <c r="F191" s="25">
        <f>SUMIFS('Rider Adj F'!$P$11:$P$126,'Rider Adj F'!$A$11:$A$126,'SCH D-2 F'!F$13,'Rider Adj F'!$B$11:$B$126,'SCH D-2 F'!$B191)*-1000</f>
        <v>0</v>
      </c>
      <c r="G191" s="25">
        <f t="shared" ref="G191:G196" si="62">SUM(D191:F191)</f>
        <v>-4962878.0699999994</v>
      </c>
      <c r="H191" s="26">
        <v>1</v>
      </c>
      <c r="I191" s="25">
        <f>H191*G191</f>
        <v>-4962878.0699999994</v>
      </c>
      <c r="K191" s="26"/>
      <c r="L191" s="26"/>
      <c r="M191" s="26"/>
    </row>
    <row r="192" spans="1:13" ht="18.95" customHeight="1" x14ac:dyDescent="0.2">
      <c r="A192" s="27">
        <f t="shared" si="59"/>
        <v>113</v>
      </c>
      <c r="B192" s="182">
        <v>408.1</v>
      </c>
      <c r="C192" s="11" t="s">
        <v>11</v>
      </c>
      <c r="D192" s="25">
        <f>SUMIFS('Rider Adj F'!$P$11:$P$126,'Rider Adj F'!$A$11:$A$126,'SCH D-2 F'!D$13,'Rider Adj F'!$B$11:$B$126,'SCH D-2 F'!$B192)*-1000</f>
        <v>0</v>
      </c>
      <c r="E192" s="25">
        <f>SUMIFS('Rider Adj F'!$P$11:$P$126,'Rider Adj F'!$A$11:$A$126,'SCH D-2 F'!E$13,'Rider Adj F'!$B$11:$B$126,'SCH D-2 F'!$B192)*-1000</f>
        <v>-1589571.8187109653</v>
      </c>
      <c r="F192" s="25">
        <f>SUMIFS('Rider Adj F'!$P$11:$P$126,'Rider Adj F'!$A$11:$A$126,'SCH D-2 F'!F$13,'Rider Adj F'!$B$11:$B$126,'SCH D-2 F'!$B192)*-1000</f>
        <v>0</v>
      </c>
      <c r="G192" s="25">
        <f t="shared" si="62"/>
        <v>-1589571.8187109653</v>
      </c>
      <c r="H192" s="26">
        <v>1</v>
      </c>
      <c r="I192" s="25">
        <f>H192*G192</f>
        <v>-1589571.8187109653</v>
      </c>
    </row>
    <row r="193" spans="1:12" ht="18.95" customHeight="1" x14ac:dyDescent="0.2">
      <c r="A193" s="27">
        <f t="shared" si="59"/>
        <v>114</v>
      </c>
      <c r="B193" s="39" t="s">
        <v>175</v>
      </c>
      <c r="C193" s="11" t="s">
        <v>176</v>
      </c>
      <c r="D193" s="25">
        <f t="shared" ref="D193:F193" si="63">D206</f>
        <v>-250253.49826409193</v>
      </c>
      <c r="E193" s="25">
        <f t="shared" si="63"/>
        <v>-3146894.298917477</v>
      </c>
      <c r="F193" s="25">
        <f t="shared" si="63"/>
        <v>0</v>
      </c>
      <c r="G193" s="25">
        <f t="shared" si="62"/>
        <v>-3397147.797181569</v>
      </c>
      <c r="H193" s="26">
        <v>1</v>
      </c>
      <c r="I193" s="25">
        <f t="shared" ref="I193" si="64">I206</f>
        <v>-3397147.7971816263</v>
      </c>
      <c r="K193" s="25"/>
      <c r="L193" s="26"/>
    </row>
    <row r="194" spans="1:12" ht="18.95" customHeight="1" x14ac:dyDescent="0.2">
      <c r="A194" s="27">
        <f t="shared" si="59"/>
        <v>115</v>
      </c>
      <c r="B194" s="39" t="s">
        <v>175</v>
      </c>
      <c r="C194" s="11" t="s">
        <v>177</v>
      </c>
      <c r="D194" s="25">
        <f t="shared" ref="D194:F194" si="65">D204</f>
        <v>-46355.801713662011</v>
      </c>
      <c r="E194" s="25">
        <f t="shared" si="65"/>
        <v>-582916.15959960944</v>
      </c>
      <c r="F194" s="25">
        <f t="shared" si="65"/>
        <v>0</v>
      </c>
      <c r="G194" s="25">
        <f t="shared" si="62"/>
        <v>-629271.96131327143</v>
      </c>
      <c r="H194" s="26">
        <v>1</v>
      </c>
      <c r="I194" s="25">
        <f t="shared" ref="I194" si="66">I204</f>
        <v>-629271.96131328202</v>
      </c>
      <c r="K194" s="25"/>
      <c r="L194" s="26"/>
    </row>
    <row r="195" spans="1:12" ht="18.95" customHeight="1" x14ac:dyDescent="0.2">
      <c r="A195" s="27">
        <f t="shared" si="59"/>
        <v>116</v>
      </c>
      <c r="B195" s="39">
        <v>411.4</v>
      </c>
      <c r="C195" s="11" t="s">
        <v>180</v>
      </c>
      <c r="D195" s="25">
        <f>SUMIFS('Rider Adj F'!$P$11:$P$126,'Rider Adj F'!$A$11:$A$126,'SCH D-2 F'!D$13,'Rider Adj F'!$B$11:$B$126,'SCH D-2 F'!$B195)*-1000</f>
        <v>0</v>
      </c>
      <c r="E195" s="25">
        <f>SUMIFS('Rider Adj F'!$P$11:$P$126,'Rider Adj F'!$A$11:$A$126,'SCH D-2 F'!E$13,'Rider Adj F'!$B$11:$B$126,'SCH D-2 F'!$B195)*-1000</f>
        <v>0</v>
      </c>
      <c r="F195" s="25">
        <f>SUMIFS('Rider Adj F'!$P$11:$P$126,'Rider Adj F'!$A$11:$A$126,'SCH D-2 F'!F$13,'Rider Adj F'!$B$11:$B$126,'SCH D-2 F'!$B195)*-1000</f>
        <v>0</v>
      </c>
      <c r="G195" s="25">
        <f t="shared" si="62"/>
        <v>0</v>
      </c>
      <c r="H195" s="26">
        <v>1</v>
      </c>
      <c r="I195" s="25">
        <f t="shared" ref="I195:I196" si="67">G195*H195</f>
        <v>0</v>
      </c>
    </row>
    <row r="196" spans="1:12" ht="18.95" customHeight="1" x14ac:dyDescent="0.2">
      <c r="A196" s="27">
        <f t="shared" si="59"/>
        <v>117</v>
      </c>
      <c r="B196" s="39">
        <v>411.8</v>
      </c>
      <c r="C196" s="11" t="s">
        <v>181</v>
      </c>
      <c r="D196" s="36">
        <f>SUMIFS('Rider Adj F'!$P$11:$P$126,'Rider Adj F'!$A$11:$A$126,'SCH D-2 F'!D$13,'Rider Adj F'!$B$11:$B$126,'SCH D-2 F'!$B196)*-1000</f>
        <v>0</v>
      </c>
      <c r="E196" s="36">
        <f>SUMIFS('Rider Adj F'!$P$11:$P$126,'Rider Adj F'!$A$11:$A$126,'SCH D-2 F'!E$13,'Rider Adj F'!$B$11:$B$126,'SCH D-2 F'!$B196)*-1000</f>
        <v>0</v>
      </c>
      <c r="F196" s="36">
        <f>SUMIFS('Rider Adj F'!$P$11:$P$126,'Rider Adj F'!$A$11:$A$126,'SCH D-2 F'!F$13,'Rider Adj F'!$B$11:$B$126,'SCH D-2 F'!$B196)*-1000</f>
        <v>0</v>
      </c>
      <c r="G196" s="36">
        <f t="shared" si="62"/>
        <v>0</v>
      </c>
      <c r="H196" s="26">
        <v>1</v>
      </c>
      <c r="I196" s="36">
        <f t="shared" si="67"/>
        <v>0</v>
      </c>
    </row>
    <row r="197" spans="1:12" ht="18.95" customHeight="1" x14ac:dyDescent="0.2">
      <c r="B197" s="182"/>
      <c r="C197" s="11"/>
    </row>
    <row r="198" spans="1:12" ht="18.95" customHeight="1" thickBot="1" x14ac:dyDescent="0.25">
      <c r="A198" s="27">
        <f>A196+1</f>
        <v>118</v>
      </c>
      <c r="B198" s="182"/>
      <c r="C198" s="44" t="s">
        <v>77</v>
      </c>
      <c r="D198" s="40">
        <f>SUM(D189:D196)</f>
        <v>-4157127.9399777474</v>
      </c>
      <c r="E198" s="40">
        <f t="shared" ref="E198:F198" si="68">SUM(E189:E196)</f>
        <v>-12615850.707228053</v>
      </c>
      <c r="F198" s="40">
        <f t="shared" si="68"/>
        <v>-169524442.50457966</v>
      </c>
      <c r="G198" s="40">
        <f>SUM(G189:G196)</f>
        <v>-186297421.15178546</v>
      </c>
      <c r="I198" s="40">
        <f>SUM(I189:I196)</f>
        <v>-186297421.15178552</v>
      </c>
    </row>
    <row r="199" spans="1:12" ht="18.95" customHeight="1" thickTop="1" x14ac:dyDescent="0.2">
      <c r="B199" s="182"/>
      <c r="C199" s="44"/>
    </row>
    <row r="200" spans="1:12" ht="18.95" customHeight="1" thickBot="1" x14ac:dyDescent="0.25">
      <c r="A200" s="27">
        <f>A198+1</f>
        <v>119</v>
      </c>
      <c r="B200" s="182"/>
      <c r="C200" s="44" t="s">
        <v>78</v>
      </c>
      <c r="D200" s="40">
        <f>D33-D198</f>
        <v>-503176.92785121966</v>
      </c>
      <c r="E200" s="40">
        <f t="shared" ref="E200:F200" si="69">E33-E198</f>
        <v>-6327362.5207461007</v>
      </c>
      <c r="F200" s="40">
        <f t="shared" si="69"/>
        <v>0</v>
      </c>
      <c r="G200" s="40">
        <f>G33-G198</f>
        <v>-6830539.4485974908</v>
      </c>
      <c r="I200" s="40">
        <f>I33-I198</f>
        <v>-6830539.4485974312</v>
      </c>
    </row>
    <row r="201" spans="1:12" ht="18.95" customHeight="1" thickTop="1" x14ac:dyDescent="0.2">
      <c r="B201" s="182"/>
    </row>
    <row r="202" spans="1:12" ht="18.95" customHeight="1" x14ac:dyDescent="0.2">
      <c r="B202" s="182"/>
      <c r="C202" s="148" t="s">
        <v>1107</v>
      </c>
      <c r="D202" s="147">
        <v>-799786.2278289739</v>
      </c>
      <c r="E202" s="147">
        <v>-10057172.979263188</v>
      </c>
      <c r="F202" s="147">
        <v>0</v>
      </c>
      <c r="G202" s="25">
        <v>-10856959.207092345</v>
      </c>
      <c r="I202" s="147">
        <v>-10856959.207092345</v>
      </c>
    </row>
    <row r="203" spans="1:12" ht="18.95" customHeight="1" x14ac:dyDescent="0.2">
      <c r="B203" s="182"/>
      <c r="D203" s="135">
        <f>'WPH-1.B Effective Tax Rate'!F33</f>
        <v>5.7960240000000003E-2</v>
      </c>
      <c r="E203" s="135">
        <f>D203</f>
        <v>5.7960240000000003E-2</v>
      </c>
      <c r="F203" s="135">
        <f>D203</f>
        <v>5.7960240000000003E-2</v>
      </c>
      <c r="G203" s="135">
        <f>E203</f>
        <v>5.7960240000000003E-2</v>
      </c>
      <c r="I203" s="135">
        <f>'WPH-1.B Effective Tax Rate'!F33</f>
        <v>5.7960240000000003E-2</v>
      </c>
    </row>
    <row r="204" spans="1:12" ht="18.95" customHeight="1" x14ac:dyDescent="0.2">
      <c r="B204" s="182"/>
      <c r="D204" s="25">
        <f>D202*D203</f>
        <v>-46355.801713662011</v>
      </c>
      <c r="E204" s="25">
        <f>E202*E203</f>
        <v>-582916.15959960944</v>
      </c>
      <c r="F204" s="25">
        <f>F202*F203</f>
        <v>0</v>
      </c>
      <c r="G204" s="25">
        <f>G202*G203</f>
        <v>-629271.96131328202</v>
      </c>
      <c r="I204" s="25">
        <f>I202*I203</f>
        <v>-629271.96131328202</v>
      </c>
    </row>
    <row r="205" spans="1:12" ht="18.95" customHeight="1" x14ac:dyDescent="0.2">
      <c r="B205" s="182"/>
      <c r="D205" s="135">
        <f>'WPH-1.B Effective Tax Rate'!F19</f>
        <v>0.31290048459999997</v>
      </c>
      <c r="E205" s="135">
        <f>D205</f>
        <v>0.31290048459999997</v>
      </c>
      <c r="F205" s="135">
        <f>D205</f>
        <v>0.31290048459999997</v>
      </c>
      <c r="G205" s="135">
        <f>E205</f>
        <v>0.31290048459999997</v>
      </c>
      <c r="I205" s="135">
        <f>'WPH-1.B Effective Tax Rate'!F19</f>
        <v>0.31290048459999997</v>
      </c>
    </row>
    <row r="206" spans="1:12" ht="18.95" customHeight="1" x14ac:dyDescent="0.2">
      <c r="B206" s="182"/>
      <c r="D206" s="25">
        <f>D202*D205</f>
        <v>-250253.49826409193</v>
      </c>
      <c r="E206" s="25">
        <f>E202*E205</f>
        <v>-3146894.298917477</v>
      </c>
      <c r="F206" s="25">
        <f>F202*F205</f>
        <v>0</v>
      </c>
      <c r="G206" s="25">
        <f>G202*G205</f>
        <v>-3397147.7971816263</v>
      </c>
      <c r="I206" s="25">
        <f>I202*I205</f>
        <v>-3397147.7971816263</v>
      </c>
    </row>
    <row r="207" spans="1:12" ht="18.95" customHeight="1" x14ac:dyDescent="0.2">
      <c r="B207" s="182"/>
      <c r="D207" s="25">
        <f>D204+D206</f>
        <v>-296609.29997775395</v>
      </c>
      <c r="E207" s="25">
        <f>E204+E206</f>
        <v>-3729810.4585170867</v>
      </c>
      <c r="F207" s="25">
        <f>F204+F206</f>
        <v>0</v>
      </c>
      <c r="G207" s="25">
        <f>G204+G206</f>
        <v>-4026419.7584949085</v>
      </c>
      <c r="I207" s="25">
        <f>I204+I206</f>
        <v>-4026419.7584949085</v>
      </c>
    </row>
    <row r="208" spans="1:12"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166:I166"/>
    <mergeCell ref="A167:I167"/>
    <mergeCell ref="A123:I123"/>
    <mergeCell ref="A124:I124"/>
    <mergeCell ref="A125:I125"/>
    <mergeCell ref="A126:I126"/>
    <mergeCell ref="A164:I164"/>
    <mergeCell ref="A165:I165"/>
    <mergeCell ref="A85:I85"/>
    <mergeCell ref="A1:I1"/>
    <mergeCell ref="A2:I2"/>
    <mergeCell ref="A3:I3"/>
    <mergeCell ref="A4:I4"/>
    <mergeCell ref="A42:I42"/>
    <mergeCell ref="A43:I43"/>
    <mergeCell ref="A44:I44"/>
    <mergeCell ref="A45:I45"/>
    <mergeCell ref="A82:I82"/>
    <mergeCell ref="A83:I83"/>
    <mergeCell ref="A84:I84"/>
  </mergeCells>
  <printOptions horizontalCentered="1"/>
  <pageMargins left="0.7" right="0.7" top="1" bottom="0.75" header="0.3" footer="0.3"/>
  <pageSetup scale="60"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366"/>
  <sheetViews>
    <sheetView topLeftCell="A189" zoomScale="70" zoomScaleNormal="70" workbookViewId="0">
      <selection activeCell="H213" sqref="H213"/>
    </sheetView>
  </sheetViews>
  <sheetFormatPr defaultRowHeight="12.75" x14ac:dyDescent="0.2"/>
  <cols>
    <col min="1" max="1" width="6.85546875" style="22" customWidth="1"/>
    <col min="2" max="2" width="13.42578125" style="22" customWidth="1"/>
    <col min="3" max="3" width="58.140625" style="22" customWidth="1"/>
    <col min="4" max="6" width="12.7109375" style="22" customWidth="1"/>
    <col min="7" max="7" width="12.85546875" style="22" customWidth="1"/>
    <col min="8" max="10" width="19" style="22" customWidth="1"/>
    <col min="11" max="11" width="18.42578125" style="22" customWidth="1"/>
    <col min="12" max="12" width="13" style="22" customWidth="1"/>
    <col min="13" max="13" width="19.28515625" style="22" customWidth="1"/>
    <col min="14" max="14" width="1.85546875" style="22" customWidth="1"/>
    <col min="15" max="16384" width="9.140625" style="22"/>
  </cols>
  <sheetData>
    <row r="1" spans="1:13" s="17" customFormat="1" ht="20.100000000000001" customHeight="1" x14ac:dyDescent="0.2">
      <c r="A1" s="326" t="str">
        <f>'Rate Case Constants'!C9</f>
        <v>LOUISVILLE GAS AND ELECTRIC COMPANY</v>
      </c>
      <c r="B1" s="325"/>
      <c r="C1" s="325"/>
      <c r="D1" s="325"/>
      <c r="E1" s="325"/>
      <c r="F1" s="325"/>
      <c r="G1" s="325"/>
      <c r="H1" s="325"/>
      <c r="I1" s="325"/>
      <c r="J1" s="325"/>
      <c r="K1" s="325"/>
      <c r="L1" s="325"/>
      <c r="M1" s="325"/>
    </row>
    <row r="2" spans="1:13" s="17" customFormat="1" ht="20.100000000000001" customHeight="1" x14ac:dyDescent="0.2">
      <c r="A2" s="326" t="str">
        <f>'Rate Case Constants'!C10</f>
        <v>CASE NO. 2014-00372 - GAS OPERATIONS - RESPONSE TO PSC 2-89 (SLIPPAGE FACTOR 97.728%)</v>
      </c>
      <c r="B2" s="325"/>
      <c r="C2" s="325"/>
      <c r="D2" s="325"/>
      <c r="E2" s="325"/>
      <c r="F2" s="325"/>
      <c r="G2" s="325"/>
      <c r="H2" s="325"/>
      <c r="I2" s="325"/>
      <c r="J2" s="325"/>
      <c r="K2" s="325"/>
      <c r="L2" s="325"/>
      <c r="M2" s="325"/>
    </row>
    <row r="3" spans="1:13" s="17" customFormat="1" ht="20.100000000000001" customHeight="1" x14ac:dyDescent="0.2">
      <c r="A3" s="325" t="s">
        <v>309</v>
      </c>
      <c r="B3" s="325"/>
      <c r="C3" s="325"/>
      <c r="D3" s="325"/>
      <c r="E3" s="325"/>
      <c r="F3" s="325"/>
      <c r="G3" s="325"/>
      <c r="H3" s="325"/>
      <c r="I3" s="325"/>
      <c r="J3" s="325"/>
      <c r="K3" s="325"/>
      <c r="L3" s="325"/>
      <c r="M3" s="325"/>
    </row>
    <row r="4" spans="1:13" s="17" customFormat="1" ht="20.100000000000001" customHeight="1" x14ac:dyDescent="0.2">
      <c r="A4" s="325" t="str">
        <f>'Rate Case Constants'!C22</f>
        <v>FOR THE 12 MONTHS ENDED JUNE 30, 2016</v>
      </c>
      <c r="B4" s="325"/>
      <c r="C4" s="325"/>
      <c r="D4" s="325"/>
      <c r="E4" s="325"/>
      <c r="F4" s="325"/>
      <c r="G4" s="325"/>
      <c r="H4" s="325"/>
      <c r="I4" s="325"/>
      <c r="J4" s="325"/>
      <c r="K4" s="325"/>
      <c r="L4" s="325"/>
      <c r="M4" s="325"/>
    </row>
    <row r="5" spans="1:13" s="17" customFormat="1" ht="20.100000000000001" customHeight="1" x14ac:dyDescent="0.2">
      <c r="A5" s="181"/>
      <c r="B5" s="181"/>
      <c r="C5" s="181"/>
      <c r="D5" s="181"/>
      <c r="E5" s="181"/>
      <c r="F5" s="181"/>
      <c r="G5" s="204"/>
      <c r="H5" s="270"/>
      <c r="I5" s="270"/>
      <c r="J5" s="181"/>
      <c r="K5" s="181"/>
      <c r="L5" s="181"/>
      <c r="M5" s="181"/>
    </row>
    <row r="6" spans="1:13" s="17" customFormat="1" ht="20.100000000000001" customHeight="1" x14ac:dyDescent="0.2">
      <c r="A6" s="19" t="s">
        <v>182</v>
      </c>
      <c r="B6" s="19"/>
      <c r="M6" s="20" t="s">
        <v>310</v>
      </c>
    </row>
    <row r="7" spans="1:13" s="17" customFormat="1" ht="20.100000000000001" customHeight="1" x14ac:dyDescent="0.2">
      <c r="A7" s="17" t="str">
        <f>'Rate Case Constants'!C29</f>
        <v>TYPE OF FILING: __X__ ORIGINAL  _____ UPDATED  _____ REVISED</v>
      </c>
      <c r="M7" s="20" t="s">
        <v>1120</v>
      </c>
    </row>
    <row r="8" spans="1:13" s="17" customFormat="1" ht="20.100000000000001" customHeight="1" x14ac:dyDescent="0.2">
      <c r="A8" s="19" t="s">
        <v>1225</v>
      </c>
      <c r="B8" s="19"/>
      <c r="D8" s="19"/>
      <c r="E8" s="19"/>
      <c r="F8" s="19"/>
      <c r="G8" s="19"/>
      <c r="H8" s="19"/>
      <c r="I8" s="19"/>
      <c r="J8" s="19"/>
      <c r="K8" s="19"/>
      <c r="M8" s="21" t="str">
        <f>'Rate Case Constants'!C38</f>
        <v>WITNESS:   K. W. BLAKE / R. M. CONROY</v>
      </c>
    </row>
    <row r="9" spans="1:13" s="17" customFormat="1" ht="18.75" customHeight="1" x14ac:dyDescent="0.2"/>
    <row r="10" spans="1:13" s="17" customFormat="1" ht="18.75" customHeight="1" x14ac:dyDescent="0.2">
      <c r="A10" s="64"/>
      <c r="B10" s="64"/>
      <c r="C10" s="64"/>
      <c r="D10" s="139" t="str">
        <f t="shared" ref="D10:J10" si="0">CONCATENATE("ADJ ",COLUMN(D10))</f>
        <v>ADJ 4</v>
      </c>
      <c r="E10" s="139" t="str">
        <f t="shared" si="0"/>
        <v>ADJ 5</v>
      </c>
      <c r="F10" s="139" t="str">
        <f t="shared" si="0"/>
        <v>ADJ 6</v>
      </c>
      <c r="G10" s="139" t="str">
        <f t="shared" si="0"/>
        <v>ADJ 7</v>
      </c>
      <c r="H10" s="139" t="str">
        <f t="shared" si="0"/>
        <v>ADJ 8</v>
      </c>
      <c r="I10" s="139" t="str">
        <f t="shared" si="0"/>
        <v>ADJ 9</v>
      </c>
      <c r="J10" s="139" t="str">
        <f t="shared" si="0"/>
        <v>ADJ 10</v>
      </c>
      <c r="K10" s="64"/>
      <c r="L10" s="64"/>
      <c r="M10" s="64"/>
    </row>
    <row r="11" spans="1:13" ht="44.25" customHeight="1" x14ac:dyDescent="0.2">
      <c r="A11" s="65" t="s">
        <v>140</v>
      </c>
      <c r="B11" s="65" t="s">
        <v>141</v>
      </c>
      <c r="C11" s="65" t="s">
        <v>145</v>
      </c>
      <c r="D11" s="334" t="s">
        <v>1155</v>
      </c>
      <c r="E11" s="334"/>
      <c r="F11" s="334"/>
      <c r="G11" s="183" t="s">
        <v>908</v>
      </c>
      <c r="H11" s="183" t="s">
        <v>1191</v>
      </c>
      <c r="I11" s="183" t="s">
        <v>0</v>
      </c>
      <c r="J11" s="183" t="s">
        <v>1183</v>
      </c>
      <c r="K11" s="65" t="s">
        <v>311</v>
      </c>
      <c r="L11" s="65" t="s">
        <v>142</v>
      </c>
      <c r="M11" s="65" t="s">
        <v>307</v>
      </c>
    </row>
    <row r="12" spans="1:13" ht="18.95" customHeight="1" x14ac:dyDescent="0.2">
      <c r="A12" s="23"/>
      <c r="B12" s="23"/>
      <c r="C12" s="30"/>
      <c r="D12" s="31" t="s">
        <v>143</v>
      </c>
      <c r="E12" s="31" t="s">
        <v>143</v>
      </c>
      <c r="F12" s="31" t="s">
        <v>143</v>
      </c>
      <c r="G12" s="31" t="s">
        <v>143</v>
      </c>
      <c r="H12" s="31" t="s">
        <v>143</v>
      </c>
      <c r="I12" s="31" t="s">
        <v>143</v>
      </c>
      <c r="J12" s="31" t="s">
        <v>143</v>
      </c>
      <c r="K12" s="31" t="s">
        <v>143</v>
      </c>
      <c r="L12" s="31"/>
      <c r="M12" s="31" t="s">
        <v>143</v>
      </c>
    </row>
    <row r="13" spans="1:13" ht="18.95" hidden="1" customHeight="1" x14ac:dyDescent="0.2">
      <c r="A13" s="151" t="s">
        <v>324</v>
      </c>
      <c r="B13" s="152"/>
      <c r="C13" s="82"/>
      <c r="D13" s="141"/>
      <c r="E13" s="41"/>
      <c r="F13" s="41"/>
      <c r="G13" s="41" t="s">
        <v>906</v>
      </c>
      <c r="H13" s="41" t="s">
        <v>1189</v>
      </c>
      <c r="I13" s="41" t="s">
        <v>1190</v>
      </c>
      <c r="J13" s="41" t="s">
        <v>1184</v>
      </c>
      <c r="K13" s="31"/>
      <c r="L13" s="31"/>
      <c r="M13" s="31"/>
    </row>
    <row r="14" spans="1:13" ht="18.95" customHeight="1" x14ac:dyDescent="0.2">
      <c r="A14" s="23">
        <v>1</v>
      </c>
      <c r="B14" s="23"/>
      <c r="C14" s="42" t="s">
        <v>116</v>
      </c>
      <c r="K14" s="25"/>
      <c r="L14" s="26"/>
      <c r="M14" s="25"/>
    </row>
    <row r="15" spans="1:13" ht="18.95" customHeight="1" x14ac:dyDescent="0.2">
      <c r="A15" s="27">
        <f>A14+1</f>
        <v>2</v>
      </c>
      <c r="B15" s="28"/>
      <c r="C15" s="35" t="s">
        <v>1095</v>
      </c>
      <c r="D15" s="25"/>
      <c r="E15" s="25"/>
      <c r="F15" s="25"/>
      <c r="G15" s="25"/>
      <c r="H15" s="25"/>
      <c r="I15" s="25"/>
      <c r="J15" s="25"/>
      <c r="K15" s="25"/>
      <c r="L15" s="26"/>
      <c r="M15" s="25"/>
    </row>
    <row r="16" spans="1:13" ht="18.95" customHeight="1" x14ac:dyDescent="0.2">
      <c r="A16" s="27">
        <f t="shared" ref="A16:A23" si="1">A15+1</f>
        <v>3</v>
      </c>
      <c r="B16" s="28">
        <v>480</v>
      </c>
      <c r="C16" s="24" t="s">
        <v>153</v>
      </c>
      <c r="D16" s="25">
        <f>SUMIFS('ProForma Adj F'!$P$11:$P$96,'ProForma Adj F'!$A$11:$A$96,'SCH D-2.1'!D$13,'ProForma Adj F'!$B$11:$B$96,'SCH D-2.1'!$B16)*-1000</f>
        <v>0</v>
      </c>
      <c r="E16" s="25">
        <f>SUMIFS('ProForma Adj F'!$P$11:$P$96,'ProForma Adj F'!$A$11:$A$96,'SCH D-2.1'!E$13,'ProForma Adj F'!$B$11:$B$96,'SCH D-2.1'!$B16)*-1000</f>
        <v>0</v>
      </c>
      <c r="F16" s="25">
        <f>SUMIFS('ProForma Adj F'!$P$11:$P$96,'ProForma Adj F'!$A$11:$A$96,'SCH D-2.1'!F$13,'ProForma Adj F'!$B$11:$B$96,'SCH D-2.1'!$B16)*-1000</f>
        <v>0</v>
      </c>
      <c r="G16" s="25">
        <f>SUMIFS('ProForma Adj F'!$P$11:$P$96,'ProForma Adj F'!$A$11:$A$96,'SCH D-2.1'!G$13,'ProForma Adj F'!$B$11:$B$96,'SCH D-2.1'!$B16)*-1000</f>
        <v>0</v>
      </c>
      <c r="H16" s="25">
        <f>SUMIFS('ProForma Adj F'!$P$11:$P$96,'ProForma Adj F'!$A$11:$A$96,'SCH D-2.1'!H$13,'ProForma Adj F'!$B$11:$B$96,'SCH D-2.1'!$B16)*-1000</f>
        <v>0</v>
      </c>
      <c r="I16" s="25">
        <f>SUMIFS('ProForma Adj F'!$P$11:$P$96,'ProForma Adj F'!$A$11:$A$96,'SCH D-2.1'!I$13,'ProForma Adj F'!$B$11:$B$96,'SCH D-2.1'!$B16)*-1000</f>
        <v>0</v>
      </c>
      <c r="J16" s="25">
        <f>SUMIFS('ProForma Adj F'!$P$11:$P$96,'ProForma Adj F'!$A$11:$A$96,'SCH D-2.1'!J$13,'ProForma Adj F'!$B$11:$B$96,'SCH D-2.1'!$B16)*-1000</f>
        <v>0</v>
      </c>
      <c r="K16" s="25">
        <f>SUM(D16:J16)</f>
        <v>0</v>
      </c>
      <c r="L16" s="26">
        <v>1</v>
      </c>
      <c r="M16" s="25">
        <f>K16*L16</f>
        <v>0</v>
      </c>
    </row>
    <row r="17" spans="1:13" ht="18.95" customHeight="1" x14ac:dyDescent="0.2">
      <c r="A17" s="27">
        <f t="shared" si="1"/>
        <v>4</v>
      </c>
      <c r="B17" s="28">
        <v>481.1</v>
      </c>
      <c r="C17" s="24" t="s">
        <v>154</v>
      </c>
      <c r="D17" s="25">
        <f>SUMIFS('ProForma Adj F'!$P$11:$P$96,'ProForma Adj F'!$A$11:$A$96,'SCH D-2.1'!D$13,'ProForma Adj F'!$B$11:$B$96,'SCH D-2.1'!$B17)*-1000</f>
        <v>0</v>
      </c>
      <c r="E17" s="25">
        <f>SUMIFS('ProForma Adj F'!$P$11:$P$96,'ProForma Adj F'!$A$11:$A$96,'SCH D-2.1'!E$13,'ProForma Adj F'!$B$11:$B$96,'SCH D-2.1'!$B17)*-1000</f>
        <v>0</v>
      </c>
      <c r="F17" s="25">
        <f>SUMIFS('ProForma Adj F'!$P$11:$P$96,'ProForma Adj F'!$A$11:$A$96,'SCH D-2.1'!F$13,'ProForma Adj F'!$B$11:$B$96,'SCH D-2.1'!$B17)*-1000</f>
        <v>0</v>
      </c>
      <c r="G17" s="25">
        <f>SUMIFS('ProForma Adj F'!$P$11:$P$96,'ProForma Adj F'!$A$11:$A$96,'SCH D-2.1'!G$13,'ProForma Adj F'!$B$11:$B$96,'SCH D-2.1'!$B17)*1000</f>
        <v>-58925.360425781255</v>
      </c>
      <c r="H17" s="25">
        <f>SUMIFS('ProForma Adj F'!$P$11:$P$96,'ProForma Adj F'!$A$11:$A$96,'SCH D-2.1'!H$13,'ProForma Adj F'!$B$11:$B$96,'SCH D-2.1'!$B17)*1000</f>
        <v>0</v>
      </c>
      <c r="I17" s="25">
        <f>SUMIFS('ProForma Adj F'!$P$11:$P$96,'ProForma Adj F'!$A$11:$A$96,'SCH D-2.1'!I$13,'ProForma Adj F'!$B$11:$B$96,'SCH D-2.1'!$B17)*1000</f>
        <v>0</v>
      </c>
      <c r="J17" s="25">
        <f>SUMIFS('ProForma Adj F'!$P$11:$P$96,'ProForma Adj F'!$A$11:$A$96,'SCH D-2.1'!J$13,'ProForma Adj F'!$B$11:$B$96,'SCH D-2.1'!$B17)*1000</f>
        <v>0</v>
      </c>
      <c r="K17" s="25">
        <f t="shared" ref="K17:K19" si="2">SUM(D17:J17)</f>
        <v>-58925.360425781255</v>
      </c>
      <c r="L17" s="26">
        <v>1</v>
      </c>
      <c r="M17" s="25">
        <f t="shared" ref="M17:M19" si="3">K17*L17</f>
        <v>-58925.360425781255</v>
      </c>
    </row>
    <row r="18" spans="1:13" ht="18.95" customHeight="1" x14ac:dyDescent="0.2">
      <c r="A18" s="27">
        <f t="shared" si="1"/>
        <v>5</v>
      </c>
      <c r="B18" s="28">
        <v>481.2</v>
      </c>
      <c r="C18" s="24" t="s">
        <v>155</v>
      </c>
      <c r="D18" s="25">
        <f>SUMIFS('ProForma Adj F'!$P$11:$P$96,'ProForma Adj F'!$A$11:$A$96,'SCH D-2.1'!D$13,'ProForma Adj F'!$B$11:$B$96,'SCH D-2.1'!$B18)*-1000</f>
        <v>0</v>
      </c>
      <c r="E18" s="25">
        <f>SUMIFS('ProForma Adj F'!$P$11:$P$96,'ProForma Adj F'!$A$11:$A$96,'SCH D-2.1'!E$13,'ProForma Adj F'!$B$11:$B$96,'SCH D-2.1'!$B18)*-1000</f>
        <v>0</v>
      </c>
      <c r="F18" s="25">
        <f>SUMIFS('ProForma Adj F'!$P$11:$P$96,'ProForma Adj F'!$A$11:$A$96,'SCH D-2.1'!F$13,'ProForma Adj F'!$B$11:$B$96,'SCH D-2.1'!$B18)*-1000</f>
        <v>0</v>
      </c>
      <c r="G18" s="25">
        <f>SUMIFS('ProForma Adj F'!$P$11:$P$96,'ProForma Adj F'!$A$11:$A$96,'SCH D-2.1'!G$13,'ProForma Adj F'!$B$11:$B$96,'SCH D-2.1'!$B18)*1000</f>
        <v>-59763.010000000075</v>
      </c>
      <c r="H18" s="25">
        <f>SUMIFS('ProForma Adj F'!$P$11:$P$96,'ProForma Adj F'!$A$11:$A$96,'SCH D-2.1'!H$13,'ProForma Adj F'!$B$11:$B$96,'SCH D-2.1'!$B18)*1000</f>
        <v>0</v>
      </c>
      <c r="I18" s="25">
        <f>SUMIFS('ProForma Adj F'!$P$11:$P$96,'ProForma Adj F'!$A$11:$A$96,'SCH D-2.1'!I$13,'ProForma Adj F'!$B$11:$B$96,'SCH D-2.1'!$B18)*1000</f>
        <v>0</v>
      </c>
      <c r="J18" s="25">
        <f>SUMIFS('ProForma Adj F'!$P$11:$P$96,'ProForma Adj F'!$A$11:$A$96,'SCH D-2.1'!J$13,'ProForma Adj F'!$B$11:$B$96,'SCH D-2.1'!$B18)*1000</f>
        <v>0</v>
      </c>
      <c r="K18" s="25">
        <f t="shared" si="2"/>
        <v>-59763.010000000075</v>
      </c>
      <c r="L18" s="26">
        <v>1</v>
      </c>
      <c r="M18" s="25">
        <f t="shared" si="3"/>
        <v>-59763.010000000075</v>
      </c>
    </row>
    <row r="19" spans="1:13" ht="18.95" customHeight="1" x14ac:dyDescent="0.2">
      <c r="A19" s="27">
        <f>A18+1</f>
        <v>6</v>
      </c>
      <c r="B19" s="27">
        <v>482</v>
      </c>
      <c r="C19" s="11" t="s">
        <v>156</v>
      </c>
      <c r="D19" s="36">
        <f>SUMIFS('ProForma Adj F'!$P$11:$P$96,'ProForma Adj F'!$A$11:$A$96,'SCH D-2.1'!D$13,'ProForma Adj F'!$B$11:$B$96,'SCH D-2.1'!$B19)*-1000</f>
        <v>0</v>
      </c>
      <c r="E19" s="36">
        <f>SUMIFS('ProForma Adj F'!$P$11:$P$96,'ProForma Adj F'!$A$11:$A$96,'SCH D-2.1'!E$13,'ProForma Adj F'!$B$11:$B$96,'SCH D-2.1'!$B19)*-1000</f>
        <v>0</v>
      </c>
      <c r="F19" s="36">
        <f>SUMIFS('ProForma Adj F'!$P$11:$P$96,'ProForma Adj F'!$A$11:$A$96,'SCH D-2.1'!F$13,'ProForma Adj F'!$B$11:$B$96,'SCH D-2.1'!$B19)*-1000</f>
        <v>0</v>
      </c>
      <c r="G19" s="36">
        <f>SUMIFS('ProForma Adj F'!$P$11:$P$96,'ProForma Adj F'!$A$11:$A$96,'SCH D-2.1'!G$13,'ProForma Adj F'!$B$11:$B$96,'SCH D-2.1'!$B19)*1000</f>
        <v>0</v>
      </c>
      <c r="H19" s="36">
        <f>SUMIFS('ProForma Adj F'!$P$11:$P$96,'ProForma Adj F'!$A$11:$A$96,'SCH D-2.1'!H$13,'ProForma Adj F'!$B$11:$B$96,'SCH D-2.1'!$B19)*1000</f>
        <v>0</v>
      </c>
      <c r="I19" s="36">
        <f>SUMIFS('ProForma Adj F'!$P$11:$P$96,'ProForma Adj F'!$A$11:$A$96,'SCH D-2.1'!I$13,'ProForma Adj F'!$B$11:$B$96,'SCH D-2.1'!$B19)*1000</f>
        <v>0</v>
      </c>
      <c r="J19" s="36">
        <f>SUMIFS('ProForma Adj F'!$P$11:$P$96,'ProForma Adj F'!$A$11:$A$96,'SCH D-2.1'!J$13,'ProForma Adj F'!$B$11:$B$96,'SCH D-2.1'!$B19)*1000</f>
        <v>0</v>
      </c>
      <c r="K19" s="36">
        <f t="shared" si="2"/>
        <v>0</v>
      </c>
      <c r="L19" s="26">
        <v>1</v>
      </c>
      <c r="M19" s="36">
        <f t="shared" si="3"/>
        <v>0</v>
      </c>
    </row>
    <row r="20" spans="1:13" ht="18.95" customHeight="1" x14ac:dyDescent="0.2">
      <c r="A20" s="27">
        <f t="shared" si="1"/>
        <v>7</v>
      </c>
      <c r="B20" s="27"/>
      <c r="C20" s="24" t="s">
        <v>157</v>
      </c>
      <c r="D20" s="25">
        <f>SUM(D16:D19)</f>
        <v>0</v>
      </c>
      <c r="E20" s="25">
        <f t="shared" ref="E20" si="4">SUM(E16:E19)</f>
        <v>0</v>
      </c>
      <c r="F20" s="25">
        <f t="shared" ref="F20:M20" si="5">SUM(F16:F19)</f>
        <v>0</v>
      </c>
      <c r="G20" s="25">
        <f t="shared" ref="G20:I20" si="6">SUM(G16:G19)</f>
        <v>-118688.37042578132</v>
      </c>
      <c r="H20" s="25">
        <f t="shared" si="6"/>
        <v>0</v>
      </c>
      <c r="I20" s="25">
        <f t="shared" si="6"/>
        <v>0</v>
      </c>
      <c r="J20" s="25">
        <f t="shared" si="5"/>
        <v>0</v>
      </c>
      <c r="K20" s="25">
        <f t="shared" si="5"/>
        <v>-118688.37042578132</v>
      </c>
      <c r="L20" s="26">
        <v>1</v>
      </c>
      <c r="M20" s="25">
        <f t="shared" si="5"/>
        <v>-118688.37042578132</v>
      </c>
    </row>
    <row r="21" spans="1:13" ht="18.95" customHeight="1" x14ac:dyDescent="0.2">
      <c r="A21" s="27">
        <f t="shared" si="1"/>
        <v>8</v>
      </c>
      <c r="B21" s="27" t="s">
        <v>1093</v>
      </c>
      <c r="C21" s="24" t="s">
        <v>158</v>
      </c>
      <c r="D21" s="25">
        <f>SUMIFS('ProForma Adj F'!$P$11:$P$96,'ProForma Adj F'!$A$11:$A$96,'SCH D-2.1'!D$13,'ProForma Adj F'!$B$11:$B$96,'SCH D-2.1'!$B21)*-1000</f>
        <v>0</v>
      </c>
      <c r="E21" s="25">
        <f>SUMIFS('ProForma Adj F'!$P$11:$P$96,'ProForma Adj F'!$A$11:$A$96,'SCH D-2.1'!E$13,'ProForma Adj F'!$B$11:$B$96,'SCH D-2.1'!$B21)*-1000</f>
        <v>0</v>
      </c>
      <c r="F21" s="25">
        <f>SUMIFS('ProForma Adj F'!$P$11:$P$96,'ProForma Adj F'!$A$11:$A$96,'SCH D-2.1'!F$13,'ProForma Adj F'!$B$11:$B$96,'SCH D-2.1'!$B21)*-1000</f>
        <v>0</v>
      </c>
      <c r="G21" s="25">
        <f>SUMIFS('ProForma Adj F'!$P$11:$P$96,'ProForma Adj F'!$A$11:$A$96,'SCH D-2.1'!G$13,'ProForma Adj F'!$B$11:$B$96,'SCH D-2.1'!$B21)*1000</f>
        <v>-1704585.1382000004</v>
      </c>
      <c r="H21" s="25">
        <f>SUMIFS('ProForma Adj F'!$P$11:$P$96,'ProForma Adj F'!$A$11:$A$96,'SCH D-2.1'!H$13,'ProForma Adj F'!$B$11:$B$96,'SCH D-2.1'!$B21)*1000</f>
        <v>0</v>
      </c>
      <c r="I21" s="25">
        <f>SUMIFS('ProForma Adj F'!$P$11:$P$96,'ProForma Adj F'!$A$11:$A$96,'SCH D-2.1'!I$13,'ProForma Adj F'!$B$11:$B$96,'SCH D-2.1'!$B21)*1000</f>
        <v>0</v>
      </c>
      <c r="J21" s="25">
        <f>SUMIFS('ProForma Adj F'!$P$11:$P$96,'ProForma Adj F'!$A$11:$A$96,'SCH D-2.1'!J$13,'ProForma Adj F'!$B$11:$B$96,'SCH D-2.1'!$B21)*1000</f>
        <v>0</v>
      </c>
      <c r="K21" s="25">
        <f t="shared" ref="K21:K22" si="7">SUM(D21:J21)</f>
        <v>-1704585.1382000004</v>
      </c>
      <c r="L21" s="26">
        <v>1</v>
      </c>
      <c r="M21" s="25">
        <f t="shared" ref="M21:M22" si="8">K21*L21</f>
        <v>-1704585.1382000004</v>
      </c>
    </row>
    <row r="22" spans="1:13" ht="18.95" customHeight="1" x14ac:dyDescent="0.2">
      <c r="A22" s="27">
        <f t="shared" si="1"/>
        <v>9</v>
      </c>
      <c r="B22" s="28">
        <v>496</v>
      </c>
      <c r="C22" s="24" t="s">
        <v>159</v>
      </c>
      <c r="D22" s="36">
        <f>SUMIFS('ProForma Adj F'!$P$11:$P$96,'ProForma Adj F'!$A$11:$A$96,'SCH D-2.1'!D$13,'ProForma Adj F'!$B$11:$B$96,'SCH D-2.1'!$B22)*-1000</f>
        <v>0</v>
      </c>
      <c r="E22" s="36">
        <f>SUMIFS('ProForma Adj F'!$P$11:$P$96,'ProForma Adj F'!$A$11:$A$96,'SCH D-2.1'!E$13,'ProForma Adj F'!$B$11:$B$96,'SCH D-2.1'!$B22)*-1000</f>
        <v>0</v>
      </c>
      <c r="F22" s="36">
        <f>SUMIFS('ProForma Adj F'!$P$11:$P$96,'ProForma Adj F'!$A$11:$A$96,'SCH D-2.1'!F$13,'ProForma Adj F'!$B$11:$B$96,'SCH D-2.1'!$B22)*-1000</f>
        <v>0</v>
      </c>
      <c r="G22" s="36">
        <f>SUMIFS('ProForma Adj F'!$P$11:$P$96,'ProForma Adj F'!$A$11:$A$96,'SCH D-2.1'!G$13,'ProForma Adj F'!$B$11:$B$96,'SCH D-2.1'!$B22)*-1000</f>
        <v>0</v>
      </c>
      <c r="H22" s="36">
        <f>SUMIFS('ProForma Adj F'!$P$11:$P$96,'ProForma Adj F'!$A$11:$A$96,'SCH D-2.1'!H$13,'ProForma Adj F'!$B$11:$B$96,'SCH D-2.1'!$B22)*-1000</f>
        <v>0</v>
      </c>
      <c r="I22" s="36">
        <f>SUMIFS('ProForma Adj F'!$P$11:$P$96,'ProForma Adj F'!$A$11:$A$96,'SCH D-2.1'!I$13,'ProForma Adj F'!$B$11:$B$96,'SCH D-2.1'!$B22)*-1000</f>
        <v>0</v>
      </c>
      <c r="J22" s="36">
        <f>SUMIFS('ProForma Adj F'!$P$11:$P$96,'ProForma Adj F'!$A$11:$A$96,'SCH D-2.1'!J$13,'ProForma Adj F'!$B$11:$B$96,'SCH D-2.1'!$B22)*-1000</f>
        <v>0</v>
      </c>
      <c r="K22" s="36">
        <f t="shared" si="7"/>
        <v>0</v>
      </c>
      <c r="L22" s="26">
        <v>1</v>
      </c>
      <c r="M22" s="36">
        <f t="shared" si="8"/>
        <v>0</v>
      </c>
    </row>
    <row r="23" spans="1:13" ht="18.95" customHeight="1" x14ac:dyDescent="0.2">
      <c r="A23" s="27">
        <f t="shared" si="1"/>
        <v>10</v>
      </c>
      <c r="C23" s="24" t="s">
        <v>1094</v>
      </c>
      <c r="D23" s="37">
        <f>SUM(D20:D22)</f>
        <v>0</v>
      </c>
      <c r="E23" s="37">
        <f t="shared" ref="E23" si="9">SUM(E20:E22)</f>
        <v>0</v>
      </c>
      <c r="F23" s="37">
        <f t="shared" ref="F23:M23" si="10">SUM(F20:F22)</f>
        <v>0</v>
      </c>
      <c r="G23" s="37">
        <f t="shared" ref="G23:I23" si="11">SUM(G20:G22)</f>
        <v>-1823273.5086257816</v>
      </c>
      <c r="H23" s="37">
        <f t="shared" si="11"/>
        <v>0</v>
      </c>
      <c r="I23" s="37">
        <f t="shared" si="11"/>
        <v>0</v>
      </c>
      <c r="J23" s="37">
        <f t="shared" si="10"/>
        <v>0</v>
      </c>
      <c r="K23" s="37">
        <f t="shared" si="10"/>
        <v>-1823273.5086257816</v>
      </c>
      <c r="L23" s="26"/>
      <c r="M23" s="37">
        <f t="shared" si="10"/>
        <v>-1823273.5086257816</v>
      </c>
    </row>
    <row r="24" spans="1:13" ht="18.95" customHeight="1" x14ac:dyDescent="0.2"/>
    <row r="25" spans="1:13" ht="18.95" customHeight="1" x14ac:dyDescent="0.2">
      <c r="A25" s="27">
        <f>A23+1</f>
        <v>11</v>
      </c>
      <c r="B25" s="27"/>
      <c r="C25" s="35" t="s">
        <v>160</v>
      </c>
    </row>
    <row r="26" spans="1:13" ht="18.95" customHeight="1" x14ac:dyDescent="0.2">
      <c r="A26" s="27">
        <f>A25+1</f>
        <v>12</v>
      </c>
      <c r="B26" s="27">
        <v>487</v>
      </c>
      <c r="C26" s="24" t="s">
        <v>14</v>
      </c>
      <c r="D26" s="25">
        <f>SUMIFS('ProForma Adj F'!$P$11:$P$96,'ProForma Adj F'!$A$11:$A$96,'SCH D-2.1'!D$13,'ProForma Adj F'!$B$11:$B$96,'SCH D-2.1'!$B26)*-1000</f>
        <v>0</v>
      </c>
      <c r="E26" s="25">
        <f>SUMIFS('ProForma Adj F'!$P$11:$P$96,'ProForma Adj F'!$A$11:$A$96,'SCH D-2.1'!E$13,'ProForma Adj F'!$B$11:$B$96,'SCH D-2.1'!$B26)*-1000</f>
        <v>0</v>
      </c>
      <c r="F26" s="25">
        <f>SUMIFS('ProForma Adj F'!$P$11:$P$96,'ProForma Adj F'!$A$11:$A$96,'SCH D-2.1'!F$13,'ProForma Adj F'!$B$11:$B$96,'SCH D-2.1'!$B26)*-1000</f>
        <v>0</v>
      </c>
      <c r="G26" s="25">
        <f>SUMIFS('ProForma Adj F'!$P$11:$P$96,'ProForma Adj F'!$A$11:$A$96,'SCH D-2.1'!G$13,'ProForma Adj F'!$B$11:$B$96,'SCH D-2.1'!$B26)*-1000</f>
        <v>0</v>
      </c>
      <c r="H26" s="25">
        <f>SUMIFS('ProForma Adj F'!$P$11:$P$96,'ProForma Adj F'!$A$11:$A$96,'SCH D-2.1'!H$13,'ProForma Adj F'!$B$11:$B$96,'SCH D-2.1'!$B26)*-1000</f>
        <v>0</v>
      </c>
      <c r="I26" s="25">
        <f>SUMIFS('ProForma Adj F'!$P$11:$P$96,'ProForma Adj F'!$A$11:$A$96,'SCH D-2.1'!I$13,'ProForma Adj F'!$B$11:$B$96,'SCH D-2.1'!$B26)*-1000</f>
        <v>0</v>
      </c>
      <c r="J26" s="25">
        <f>SUMIFS('ProForma Adj F'!$P$11:$P$96,'ProForma Adj F'!$A$11:$A$96,'SCH D-2.1'!J$13,'ProForma Adj F'!$B$11:$B$96,'SCH D-2.1'!$B26)*-1000</f>
        <v>0</v>
      </c>
      <c r="K26" s="25">
        <f t="shared" ref="K26:K30" si="12">SUM(D26:J26)</f>
        <v>0</v>
      </c>
      <c r="L26" s="26">
        <v>1</v>
      </c>
      <c r="M26" s="25">
        <f t="shared" ref="M26:M30" si="13">K26*L26</f>
        <v>0</v>
      </c>
    </row>
    <row r="27" spans="1:13" ht="18.95" customHeight="1" x14ac:dyDescent="0.2">
      <c r="A27" s="27">
        <f t="shared" ref="A27:A30" si="14">A26+1</f>
        <v>13</v>
      </c>
      <c r="B27" s="27">
        <v>488</v>
      </c>
      <c r="C27" s="11" t="s">
        <v>941</v>
      </c>
      <c r="D27" s="25">
        <f>SUMIFS('ProForma Adj F'!$P$11:$P$96,'ProForma Adj F'!$A$11:$A$96,'SCH D-2.1'!D$13,'ProForma Adj F'!$B$11:$B$96,'SCH D-2.1'!$B27)*-1000</f>
        <v>0</v>
      </c>
      <c r="E27" s="25">
        <f>SUMIFS('ProForma Adj F'!$P$11:$P$96,'ProForma Adj F'!$A$11:$A$96,'SCH D-2.1'!E$13,'ProForma Adj F'!$B$11:$B$96,'SCH D-2.1'!$B27)*-1000</f>
        <v>0</v>
      </c>
      <c r="F27" s="25">
        <f>SUMIFS('ProForma Adj F'!$P$11:$P$96,'ProForma Adj F'!$A$11:$A$96,'SCH D-2.1'!F$13,'ProForma Adj F'!$B$11:$B$96,'SCH D-2.1'!$B27)*-1000</f>
        <v>0</v>
      </c>
      <c r="G27" s="25">
        <f>SUMIFS('ProForma Adj F'!$P$11:$P$96,'ProForma Adj F'!$A$11:$A$96,'SCH D-2.1'!G$13,'ProForma Adj F'!$B$11:$B$96,'SCH D-2.1'!$B27)*-1000</f>
        <v>0</v>
      </c>
      <c r="H27" s="25">
        <f>SUMIFS('ProForma Adj F'!$P$11:$P$96,'ProForma Adj F'!$A$11:$A$96,'SCH D-2.1'!H$13,'ProForma Adj F'!$B$11:$B$96,'SCH D-2.1'!$B27)*-1000</f>
        <v>0</v>
      </c>
      <c r="I27" s="25">
        <f>SUMIFS('ProForma Adj F'!$P$11:$P$96,'ProForma Adj F'!$A$11:$A$96,'SCH D-2.1'!I$13,'ProForma Adj F'!$B$11:$B$96,'SCH D-2.1'!$B27)*-1000</f>
        <v>0</v>
      </c>
      <c r="J27" s="25">
        <f>SUMIFS('ProForma Adj F'!$P$11:$P$96,'ProForma Adj F'!$A$11:$A$96,'SCH D-2.1'!J$13,'ProForma Adj F'!$B$11:$B$96,'SCH D-2.1'!$B27)*-1000</f>
        <v>0</v>
      </c>
      <c r="K27" s="25">
        <f t="shared" si="12"/>
        <v>0</v>
      </c>
      <c r="L27" s="26">
        <v>1</v>
      </c>
      <c r="M27" s="25">
        <f t="shared" si="13"/>
        <v>0</v>
      </c>
    </row>
    <row r="28" spans="1:13" ht="18.95" customHeight="1" x14ac:dyDescent="0.2">
      <c r="A28" s="27">
        <f t="shared" si="14"/>
        <v>14</v>
      </c>
      <c r="B28" s="27" t="s">
        <v>913</v>
      </c>
      <c r="C28" s="4" t="s">
        <v>914</v>
      </c>
      <c r="D28" s="25">
        <f>SUMIFS('ProForma Adj F'!$P$11:$P$96,'ProForma Adj F'!$A$11:$A$96,'SCH D-2.1'!D$13,'ProForma Adj F'!$B$11:$B$96,'SCH D-2.1'!$B28)*-1000</f>
        <v>0</v>
      </c>
      <c r="E28" s="25">
        <f>SUMIFS('ProForma Adj F'!$P$11:$P$96,'ProForma Adj F'!$A$11:$A$96,'SCH D-2.1'!E$13,'ProForma Adj F'!$B$11:$B$96,'SCH D-2.1'!$B28)*-1000</f>
        <v>0</v>
      </c>
      <c r="F28" s="25">
        <f>SUMIFS('ProForma Adj F'!$P$11:$P$96,'ProForma Adj F'!$A$11:$A$96,'SCH D-2.1'!F$13,'ProForma Adj F'!$B$11:$B$96,'SCH D-2.1'!$B28)*-1000</f>
        <v>0</v>
      </c>
      <c r="G28" s="25">
        <f>SUMIFS('ProForma Adj F'!$P$11:$P$96,'ProForma Adj F'!$A$11:$A$96,'SCH D-2.1'!G$13,'ProForma Adj F'!$B$11:$B$96,'SCH D-2.1'!$B28)*1000</f>
        <v>-8915.3733017346422</v>
      </c>
      <c r="H28" s="25">
        <f>SUMIFS('ProForma Adj F'!$P$11:$P$96,'ProForma Adj F'!$A$11:$A$96,'SCH D-2.1'!H$13,'ProForma Adj F'!$B$11:$B$96,'SCH D-2.1'!$B28)*1000</f>
        <v>0</v>
      </c>
      <c r="I28" s="25">
        <f>SUMIFS('ProForma Adj F'!$P$11:$P$96,'ProForma Adj F'!$A$11:$A$96,'SCH D-2.1'!I$13,'ProForma Adj F'!$B$11:$B$96,'SCH D-2.1'!$B28)*1000</f>
        <v>0</v>
      </c>
      <c r="J28" s="25">
        <f>SUMIFS('ProForma Adj F'!$P$11:$P$96,'ProForma Adj F'!$A$11:$A$96,'SCH D-2.1'!J$13,'ProForma Adj F'!$B$11:$B$96,'SCH D-2.1'!$B28)*1000</f>
        <v>0</v>
      </c>
      <c r="K28" s="25">
        <f t="shared" si="12"/>
        <v>-8915.3733017346422</v>
      </c>
      <c r="L28" s="26">
        <v>1</v>
      </c>
      <c r="M28" s="25">
        <f t="shared" si="13"/>
        <v>-8915.3733017346422</v>
      </c>
    </row>
    <row r="29" spans="1:13" ht="18.95" customHeight="1" x14ac:dyDescent="0.2">
      <c r="A29" s="27">
        <f t="shared" si="14"/>
        <v>15</v>
      </c>
      <c r="B29" s="27">
        <v>493</v>
      </c>
      <c r="C29" s="4" t="s">
        <v>915</v>
      </c>
      <c r="D29" s="25">
        <f>SUMIFS('ProForma Adj F'!$P$11:$P$96,'ProForma Adj F'!$A$11:$A$96,'SCH D-2.1'!D$13,'ProForma Adj F'!$B$11:$B$96,'SCH D-2.1'!$B29)*-1000</f>
        <v>0</v>
      </c>
      <c r="E29" s="25">
        <f>SUMIFS('ProForma Adj F'!$P$11:$P$96,'ProForma Adj F'!$A$11:$A$96,'SCH D-2.1'!E$13,'ProForma Adj F'!$B$11:$B$96,'SCH D-2.1'!$B29)*-1000</f>
        <v>0</v>
      </c>
      <c r="F29" s="25">
        <f>SUMIFS('ProForma Adj F'!$P$11:$P$96,'ProForma Adj F'!$A$11:$A$96,'SCH D-2.1'!F$13,'ProForma Adj F'!$B$11:$B$96,'SCH D-2.1'!$B29)*-1000</f>
        <v>0</v>
      </c>
      <c r="G29" s="25">
        <f>SUMIFS('ProForma Adj F'!$P$11:$P$96,'ProForma Adj F'!$A$11:$A$96,'SCH D-2.1'!G$13,'ProForma Adj F'!$B$11:$B$96,'SCH D-2.1'!$B29)*-1000</f>
        <v>0</v>
      </c>
      <c r="H29" s="25">
        <f>SUMIFS('ProForma Adj F'!$P$11:$P$96,'ProForma Adj F'!$A$11:$A$96,'SCH D-2.1'!H$13,'ProForma Adj F'!$B$11:$B$96,'SCH D-2.1'!$B29)*-1000</f>
        <v>0</v>
      </c>
      <c r="I29" s="25">
        <f>SUMIFS('ProForma Adj F'!$P$11:$P$96,'ProForma Adj F'!$A$11:$A$96,'SCH D-2.1'!I$13,'ProForma Adj F'!$B$11:$B$96,'SCH D-2.1'!$B29)*-1000</f>
        <v>0</v>
      </c>
      <c r="J29" s="25">
        <f>SUMIFS('ProForma Adj F'!$P$11:$P$96,'ProForma Adj F'!$A$11:$A$96,'SCH D-2.1'!J$13,'ProForma Adj F'!$B$11:$B$96,'SCH D-2.1'!$B29)*-1000</f>
        <v>0</v>
      </c>
      <c r="K29" s="25">
        <f t="shared" si="12"/>
        <v>0</v>
      </c>
      <c r="L29" s="26">
        <v>1</v>
      </c>
      <c r="M29" s="25">
        <f t="shared" si="13"/>
        <v>0</v>
      </c>
    </row>
    <row r="30" spans="1:13" ht="18.95" customHeight="1" x14ac:dyDescent="0.2">
      <c r="A30" s="27">
        <f t="shared" si="14"/>
        <v>16</v>
      </c>
      <c r="B30" s="27">
        <v>495</v>
      </c>
      <c r="C30" s="4" t="s">
        <v>916</v>
      </c>
      <c r="D30" s="36">
        <f>SUMIFS('ProForma Adj F'!$P$11:$P$96,'ProForma Adj F'!$A$11:$A$96,'SCH D-2.1'!D$13,'ProForma Adj F'!$B$11:$B$96,'SCH D-2.1'!$B30)*-1000</f>
        <v>0</v>
      </c>
      <c r="E30" s="36">
        <f>SUMIFS('ProForma Adj F'!$P$11:$P$96,'ProForma Adj F'!$A$11:$A$96,'SCH D-2.1'!E$13,'ProForma Adj F'!$B$11:$B$96,'SCH D-2.1'!$B30)*-1000</f>
        <v>0</v>
      </c>
      <c r="F30" s="36">
        <f>SUMIFS('ProForma Adj F'!$P$11:$P$96,'ProForma Adj F'!$A$11:$A$96,'SCH D-2.1'!F$13,'ProForma Adj F'!$B$11:$B$96,'SCH D-2.1'!$B30)*-1000</f>
        <v>0</v>
      </c>
      <c r="G30" s="36">
        <f>SUMIFS('ProForma Adj F'!$P$11:$P$96,'ProForma Adj F'!$A$11:$A$96,'SCH D-2.1'!G$13,'ProForma Adj F'!$B$11:$B$96,'SCH D-2.1'!$B30)*-1000</f>
        <v>0</v>
      </c>
      <c r="H30" s="36">
        <f>SUMIFS('ProForma Adj F'!$P$11:$P$96,'ProForma Adj F'!$A$11:$A$96,'SCH D-2.1'!H$13,'ProForma Adj F'!$B$11:$B$96,'SCH D-2.1'!$B30)*-1000</f>
        <v>0</v>
      </c>
      <c r="I30" s="36">
        <f>SUMIFS('ProForma Adj F'!$P$11:$P$96,'ProForma Adj F'!$A$11:$A$96,'SCH D-2.1'!I$13,'ProForma Adj F'!$B$11:$B$96,'SCH D-2.1'!$B30)*-1000</f>
        <v>0</v>
      </c>
      <c r="J30" s="36">
        <f>SUMIFS('ProForma Adj F'!$P$11:$P$96,'ProForma Adj F'!$A$11:$A$96,'SCH D-2.1'!J$13,'ProForma Adj F'!$B$11:$B$96,'SCH D-2.1'!$B30)*-1000</f>
        <v>0</v>
      </c>
      <c r="K30" s="36">
        <f t="shared" si="12"/>
        <v>0</v>
      </c>
      <c r="L30" s="26">
        <v>1</v>
      </c>
      <c r="M30" s="36">
        <f t="shared" si="13"/>
        <v>0</v>
      </c>
    </row>
    <row r="31" spans="1:13" ht="18.95" customHeight="1" x14ac:dyDescent="0.2">
      <c r="A31" s="27">
        <f>A30+1</f>
        <v>17</v>
      </c>
      <c r="B31" s="27"/>
      <c r="C31" s="24" t="s">
        <v>178</v>
      </c>
      <c r="D31" s="37">
        <f>SUM(D26:D30)</f>
        <v>0</v>
      </c>
      <c r="E31" s="37">
        <f t="shared" ref="E31" si="15">SUM(E26:E30)</f>
        <v>0</v>
      </c>
      <c r="F31" s="37">
        <f t="shared" ref="F31:M31" si="16">SUM(F26:F30)</f>
        <v>0</v>
      </c>
      <c r="G31" s="37">
        <f t="shared" ref="G31:I31" si="17">SUM(G26:G30)</f>
        <v>-8915.3733017346422</v>
      </c>
      <c r="H31" s="37">
        <f t="shared" si="17"/>
        <v>0</v>
      </c>
      <c r="I31" s="37">
        <f t="shared" si="17"/>
        <v>0</v>
      </c>
      <c r="J31" s="37">
        <f t="shared" si="16"/>
        <v>0</v>
      </c>
      <c r="K31" s="37">
        <f t="shared" si="16"/>
        <v>-8915.3733017346422</v>
      </c>
      <c r="M31" s="37">
        <f t="shared" si="16"/>
        <v>-8915.3733017346422</v>
      </c>
    </row>
    <row r="32" spans="1:13" ht="18.95" customHeight="1" x14ac:dyDescent="0.2">
      <c r="A32" s="27"/>
      <c r="B32" s="27"/>
      <c r="C32" s="24"/>
    </row>
    <row r="33" spans="1:16" ht="18.95" customHeight="1" x14ac:dyDescent="0.2">
      <c r="A33" s="27">
        <f>A31+1</f>
        <v>18</v>
      </c>
      <c r="B33" s="27"/>
      <c r="C33" s="43" t="s">
        <v>120</v>
      </c>
      <c r="D33" s="36">
        <f>D23+D31</f>
        <v>0</v>
      </c>
      <c r="E33" s="36">
        <f t="shared" ref="E33" si="18">E23+E31</f>
        <v>0</v>
      </c>
      <c r="F33" s="36">
        <f t="shared" ref="F33:M33" si="19">F23+F31</f>
        <v>0</v>
      </c>
      <c r="G33" s="36">
        <f t="shared" ref="G33:I33" si="20">G23+G31</f>
        <v>-1832188.8819275163</v>
      </c>
      <c r="H33" s="36">
        <f t="shared" si="20"/>
        <v>0</v>
      </c>
      <c r="I33" s="36">
        <f t="shared" si="20"/>
        <v>0</v>
      </c>
      <c r="J33" s="36">
        <f t="shared" si="19"/>
        <v>0</v>
      </c>
      <c r="K33" s="36">
        <f t="shared" si="19"/>
        <v>-1832188.8819275163</v>
      </c>
      <c r="M33" s="36">
        <f t="shared" si="19"/>
        <v>-1832188.8819275163</v>
      </c>
    </row>
    <row r="34" spans="1:16" ht="18.95" customHeight="1" x14ac:dyDescent="0.2">
      <c r="B34" s="27"/>
      <c r="C34" s="24"/>
    </row>
    <row r="35" spans="1:16" ht="18.95" customHeight="1" x14ac:dyDescent="0.2">
      <c r="A35" s="27">
        <f>A33+1</f>
        <v>19</v>
      </c>
      <c r="B35" s="27"/>
      <c r="C35" s="42" t="s">
        <v>117</v>
      </c>
    </row>
    <row r="36" spans="1:16" ht="18.95" customHeight="1" x14ac:dyDescent="0.2">
      <c r="A36" s="27">
        <f>A35+1</f>
        <v>20</v>
      </c>
      <c r="B36" s="27"/>
      <c r="C36" s="35" t="s">
        <v>171</v>
      </c>
    </row>
    <row r="37" spans="1:16" ht="18.95" customHeight="1" x14ac:dyDescent="0.2">
      <c r="A37" s="27">
        <f t="shared" ref="A37:A41" si="21">A36+1</f>
        <v>21</v>
      </c>
      <c r="B37" s="27"/>
      <c r="C37" s="35" t="s">
        <v>1099</v>
      </c>
    </row>
    <row r="38" spans="1:16" ht="18.95" customHeight="1" x14ac:dyDescent="0.2">
      <c r="A38" s="27">
        <f t="shared" si="21"/>
        <v>22</v>
      </c>
      <c r="B38" s="39" t="s">
        <v>917</v>
      </c>
      <c r="C38" s="4" t="s">
        <v>942</v>
      </c>
      <c r="D38" s="25">
        <f>SUMIFS('ProForma Adj F'!$P$11:$P$96,'ProForma Adj F'!$A$11:$A$96,'SCH D-2.1'!D$13,'ProForma Adj F'!$B$11:$B$96,'SCH D-2.1'!$B38)*-1000</f>
        <v>0</v>
      </c>
      <c r="E38" s="25">
        <f>SUMIFS('ProForma Adj F'!$P$11:$P$96,'ProForma Adj F'!$A$11:$A$96,'SCH D-2.1'!E$13,'ProForma Adj F'!$B$11:$B$96,'SCH D-2.1'!$B38)*-1000</f>
        <v>0</v>
      </c>
      <c r="F38" s="25">
        <f>SUMIFS('ProForma Adj F'!$P$11:$P$96,'ProForma Adj F'!$A$11:$A$96,'SCH D-2.1'!F$13,'ProForma Adj F'!$B$11:$B$96,'SCH D-2.1'!$B38)*-1000</f>
        <v>0</v>
      </c>
      <c r="G38" s="25">
        <f>SUMIFS('ProForma Adj F'!$P$11:$P$96,'ProForma Adj F'!$A$11:$A$96,'SCH D-2.1'!G$13,'ProForma Adj F'!$B$11:$B$96,'SCH D-2.1'!$B38)*-1000</f>
        <v>0</v>
      </c>
      <c r="H38" s="25">
        <f>SUMIFS('ProForma Adj F'!$P$11:$P$96,'ProForma Adj F'!$A$11:$A$96,'SCH D-2.1'!H$13,'ProForma Adj F'!$B$11:$B$96,'SCH D-2.1'!$B38)*-1000</f>
        <v>0</v>
      </c>
      <c r="I38" s="25">
        <f>SUMIFS('ProForma Adj F'!$P$11:$P$96,'ProForma Adj F'!$A$11:$A$96,'SCH D-2.1'!I$13,'ProForma Adj F'!$B$11:$B$96,'SCH D-2.1'!$B38)*-1000</f>
        <v>0</v>
      </c>
      <c r="J38" s="25">
        <f>SUMIFS('ProForma Adj F'!$P$11:$P$96,'ProForma Adj F'!$A$11:$A$96,'SCH D-2.1'!J$13,'ProForma Adj F'!$B$11:$B$96,'SCH D-2.1'!$B38)*-1000</f>
        <v>0</v>
      </c>
      <c r="K38" s="25">
        <f t="shared" ref="K38:K41" si="22">SUM(D38:J38)</f>
        <v>0</v>
      </c>
      <c r="L38" s="26">
        <v>1</v>
      </c>
      <c r="M38" s="25">
        <f t="shared" ref="M38:M41" si="23">K38*L38</f>
        <v>0</v>
      </c>
    </row>
    <row r="39" spans="1:16" ht="18.95" customHeight="1" x14ac:dyDescent="0.2">
      <c r="A39" s="27">
        <f t="shared" si="21"/>
        <v>23</v>
      </c>
      <c r="B39" s="182" t="s">
        <v>918</v>
      </c>
      <c r="C39" s="4" t="s">
        <v>943</v>
      </c>
      <c r="D39" s="25">
        <f>SUMIFS('ProForma Adj F'!$P$11:$P$96,'ProForma Adj F'!$A$11:$A$96,'SCH D-2.1'!D$13,'ProForma Adj F'!$B$11:$B$96,'SCH D-2.1'!$B39)*-1000</f>
        <v>0</v>
      </c>
      <c r="E39" s="25">
        <f>SUMIFS('ProForma Adj F'!$P$11:$P$96,'ProForma Adj F'!$A$11:$A$96,'SCH D-2.1'!E$13,'ProForma Adj F'!$B$11:$B$96,'SCH D-2.1'!$B39)*-1000</f>
        <v>0</v>
      </c>
      <c r="F39" s="25">
        <f>SUMIFS('ProForma Adj F'!$P$11:$P$96,'ProForma Adj F'!$A$11:$A$96,'SCH D-2.1'!F$13,'ProForma Adj F'!$B$11:$B$96,'SCH D-2.1'!$B39)*-1000</f>
        <v>0</v>
      </c>
      <c r="G39" s="25">
        <f>SUMIFS('ProForma Adj F'!$P$11:$P$96,'ProForma Adj F'!$A$11:$A$96,'SCH D-2.1'!G$13,'ProForma Adj F'!$B$11:$B$96,'SCH D-2.1'!$B39)*-1000</f>
        <v>0</v>
      </c>
      <c r="H39" s="25">
        <f>SUMIFS('ProForma Adj F'!$P$11:$P$96,'ProForma Adj F'!$A$11:$A$96,'SCH D-2.1'!H$13,'ProForma Adj F'!$B$11:$B$96,'SCH D-2.1'!$B39)*-1000</f>
        <v>0</v>
      </c>
      <c r="I39" s="25">
        <f>SUMIFS('ProForma Adj F'!$P$11:$P$96,'ProForma Adj F'!$A$11:$A$96,'SCH D-2.1'!I$13,'ProForma Adj F'!$B$11:$B$96,'SCH D-2.1'!$B39)*-1000</f>
        <v>0</v>
      </c>
      <c r="J39" s="25">
        <f>SUMIFS('ProForma Adj F'!$P$11:$P$96,'ProForma Adj F'!$A$11:$A$96,'SCH D-2.1'!J$13,'ProForma Adj F'!$B$11:$B$96,'SCH D-2.1'!$B39)*-1000</f>
        <v>0</v>
      </c>
      <c r="K39" s="25">
        <f t="shared" si="22"/>
        <v>0</v>
      </c>
      <c r="L39" s="26">
        <v>1</v>
      </c>
      <c r="M39" s="25">
        <f t="shared" si="23"/>
        <v>0</v>
      </c>
      <c r="P39" s="26"/>
    </row>
    <row r="40" spans="1:16" ht="18.95" customHeight="1" x14ac:dyDescent="0.2">
      <c r="A40" s="27">
        <f t="shared" si="21"/>
        <v>24</v>
      </c>
      <c r="B40" s="182" t="s">
        <v>919</v>
      </c>
      <c r="C40" s="4" t="s">
        <v>944</v>
      </c>
      <c r="D40" s="25">
        <f>SUMIFS('ProForma Adj F'!$P$11:$P$96,'ProForma Adj F'!$A$11:$A$96,'SCH D-2.1'!D$13,'ProForma Adj F'!$B$11:$B$96,'SCH D-2.1'!$B40)*-1000</f>
        <v>0</v>
      </c>
      <c r="E40" s="25">
        <f>SUMIFS('ProForma Adj F'!$P$11:$P$96,'ProForma Adj F'!$A$11:$A$96,'SCH D-2.1'!E$13,'ProForma Adj F'!$B$11:$B$96,'SCH D-2.1'!$B40)*-1000</f>
        <v>0</v>
      </c>
      <c r="F40" s="25">
        <f>SUMIFS('ProForma Adj F'!$P$11:$P$96,'ProForma Adj F'!$A$11:$A$96,'SCH D-2.1'!F$13,'ProForma Adj F'!$B$11:$B$96,'SCH D-2.1'!$B40)*-1000</f>
        <v>0</v>
      </c>
      <c r="G40" s="25">
        <f>SUMIFS('ProForma Adj F'!$P$11:$P$96,'ProForma Adj F'!$A$11:$A$96,'SCH D-2.1'!G$13,'ProForma Adj F'!$B$11:$B$96,'SCH D-2.1'!$B40)*-1000</f>
        <v>0</v>
      </c>
      <c r="H40" s="25">
        <f>SUMIFS('ProForma Adj F'!$P$11:$P$96,'ProForma Adj F'!$A$11:$A$96,'SCH D-2.1'!H$13,'ProForma Adj F'!$B$11:$B$96,'SCH D-2.1'!$B40)*-1000</f>
        <v>0</v>
      </c>
      <c r="I40" s="25">
        <f>SUMIFS('ProForma Adj F'!$P$11:$P$96,'ProForma Adj F'!$A$11:$A$96,'SCH D-2.1'!I$13,'ProForma Adj F'!$B$11:$B$96,'SCH D-2.1'!$B40)*-1000</f>
        <v>0</v>
      </c>
      <c r="J40" s="25">
        <f>SUMIFS('ProForma Adj F'!$P$11:$P$96,'ProForma Adj F'!$A$11:$A$96,'SCH D-2.1'!J$13,'ProForma Adj F'!$B$11:$B$96,'SCH D-2.1'!$B40)*-1000</f>
        <v>0</v>
      </c>
      <c r="K40" s="25">
        <f t="shared" si="22"/>
        <v>0</v>
      </c>
      <c r="L40" s="26">
        <v>1</v>
      </c>
      <c r="M40" s="25">
        <f t="shared" si="23"/>
        <v>0</v>
      </c>
    </row>
    <row r="41" spans="1:16" ht="18.95" customHeight="1" x14ac:dyDescent="0.2">
      <c r="A41" s="27">
        <f t="shared" si="21"/>
        <v>25</v>
      </c>
      <c r="B41" s="182" t="s">
        <v>920</v>
      </c>
      <c r="C41" s="4" t="s">
        <v>945</v>
      </c>
      <c r="D41" s="25">
        <f>SUMIFS('ProForma Adj F'!$P$11:$P$96,'ProForma Adj F'!$A$11:$A$96,'SCH D-2.1'!D$13,'ProForma Adj F'!$B$11:$B$96,'SCH D-2.1'!$B41)*-1000</f>
        <v>0</v>
      </c>
      <c r="E41" s="25">
        <f>SUMIFS('ProForma Adj F'!$P$11:$P$96,'ProForma Adj F'!$A$11:$A$96,'SCH D-2.1'!E$13,'ProForma Adj F'!$B$11:$B$96,'SCH D-2.1'!$B41)*-1000</f>
        <v>0</v>
      </c>
      <c r="F41" s="25">
        <f>SUMIFS('ProForma Adj F'!$P$11:$P$96,'ProForma Adj F'!$A$11:$A$96,'SCH D-2.1'!F$13,'ProForma Adj F'!$B$11:$B$96,'SCH D-2.1'!$B41)*-1000</f>
        <v>0</v>
      </c>
      <c r="G41" s="25">
        <f>SUMIFS('ProForma Adj F'!$P$11:$P$96,'ProForma Adj F'!$A$11:$A$96,'SCH D-2.1'!G$13,'ProForma Adj F'!$B$11:$B$96,'SCH D-2.1'!$B41)*-1000</f>
        <v>0</v>
      </c>
      <c r="H41" s="25">
        <f>SUMIFS('ProForma Adj F'!$P$11:$P$96,'ProForma Adj F'!$A$11:$A$96,'SCH D-2.1'!H$13,'ProForma Adj F'!$B$11:$B$96,'SCH D-2.1'!$B41)*-1000</f>
        <v>0</v>
      </c>
      <c r="I41" s="25">
        <f>SUMIFS('ProForma Adj F'!$P$11:$P$96,'ProForma Adj F'!$A$11:$A$96,'SCH D-2.1'!I$13,'ProForma Adj F'!$B$11:$B$96,'SCH D-2.1'!$B41)*-1000</f>
        <v>0</v>
      </c>
      <c r="J41" s="25">
        <f>SUMIFS('ProForma Adj F'!$P$11:$P$96,'ProForma Adj F'!$A$11:$A$96,'SCH D-2.1'!J$13,'ProForma Adj F'!$B$11:$B$96,'SCH D-2.1'!$B41)*-1000</f>
        <v>0</v>
      </c>
      <c r="K41" s="25">
        <f t="shared" si="22"/>
        <v>0</v>
      </c>
      <c r="L41" s="26">
        <v>1</v>
      </c>
      <c r="M41" s="25">
        <f t="shared" si="23"/>
        <v>0</v>
      </c>
    </row>
    <row r="42" spans="1:16" s="17" customFormat="1" ht="20.100000000000001" customHeight="1" x14ac:dyDescent="0.2">
      <c r="A42" s="325" t="str">
        <f>$A$1</f>
        <v>LOUISVILLE GAS AND ELECTRIC COMPANY</v>
      </c>
      <c r="B42" s="325"/>
      <c r="C42" s="325"/>
      <c r="D42" s="325"/>
      <c r="E42" s="325"/>
      <c r="F42" s="325"/>
      <c r="G42" s="325"/>
      <c r="H42" s="325"/>
      <c r="I42" s="325"/>
      <c r="J42" s="325"/>
      <c r="K42" s="325"/>
      <c r="L42" s="325"/>
      <c r="M42" s="325"/>
    </row>
    <row r="43" spans="1:16" s="17" customFormat="1" ht="20.100000000000001" customHeight="1" x14ac:dyDescent="0.2">
      <c r="A43" s="325" t="str">
        <f>$A$2</f>
        <v>CASE NO. 2014-00372 - GAS OPERATIONS - RESPONSE TO PSC 2-89 (SLIPPAGE FACTOR 97.728%)</v>
      </c>
      <c r="B43" s="325"/>
      <c r="C43" s="325"/>
      <c r="D43" s="325"/>
      <c r="E43" s="325"/>
      <c r="F43" s="325"/>
      <c r="G43" s="325"/>
      <c r="H43" s="325"/>
      <c r="I43" s="325"/>
      <c r="J43" s="325"/>
      <c r="K43" s="325"/>
      <c r="L43" s="325"/>
      <c r="M43" s="325"/>
    </row>
    <row r="44" spans="1:16" s="17" customFormat="1" ht="20.100000000000001" customHeight="1" x14ac:dyDescent="0.2">
      <c r="A44" s="325" t="s">
        <v>309</v>
      </c>
      <c r="B44" s="325"/>
      <c r="C44" s="325"/>
      <c r="D44" s="325"/>
      <c r="E44" s="325"/>
      <c r="F44" s="325"/>
      <c r="G44" s="325"/>
      <c r="H44" s="325"/>
      <c r="I44" s="325"/>
      <c r="J44" s="325"/>
      <c r="K44" s="325"/>
      <c r="L44" s="325"/>
      <c r="M44" s="325"/>
    </row>
    <row r="45" spans="1:16" s="17" customFormat="1" ht="20.100000000000001" customHeight="1" x14ac:dyDescent="0.2">
      <c r="A45" s="325" t="str">
        <f>$A$4</f>
        <v>FOR THE 12 MONTHS ENDED JUNE 30, 2016</v>
      </c>
      <c r="B45" s="325"/>
      <c r="C45" s="325"/>
      <c r="D45" s="325"/>
      <c r="E45" s="325"/>
      <c r="F45" s="325"/>
      <c r="G45" s="325"/>
      <c r="H45" s="325"/>
      <c r="I45" s="325"/>
      <c r="J45" s="325"/>
      <c r="K45" s="325"/>
      <c r="L45" s="325"/>
      <c r="M45" s="325"/>
    </row>
    <row r="46" spans="1:16" s="17" customFormat="1" ht="20.100000000000001" customHeight="1" x14ac:dyDescent="0.2">
      <c r="A46" s="181"/>
      <c r="B46" s="181"/>
      <c r="C46" s="181"/>
      <c r="D46" s="181"/>
      <c r="E46" s="181"/>
      <c r="F46" s="181"/>
      <c r="G46" s="204"/>
      <c r="H46" s="270"/>
      <c r="I46" s="270"/>
      <c r="J46" s="181"/>
      <c r="K46" s="181"/>
      <c r="L46" s="181"/>
      <c r="M46" s="181"/>
    </row>
    <row r="47" spans="1:16" s="17" customFormat="1" ht="20.100000000000001" customHeight="1" x14ac:dyDescent="0.2">
      <c r="A47" s="17" t="str">
        <f>$A$6</f>
        <v>DATA:____BASE  PERIOD__X__FORECASTED  PERIOD</v>
      </c>
      <c r="B47" s="19"/>
      <c r="M47" s="20" t="s">
        <v>310</v>
      </c>
    </row>
    <row r="48" spans="1:16" s="17" customFormat="1" ht="20.100000000000001" customHeight="1" x14ac:dyDescent="0.2">
      <c r="A48" s="17" t="str">
        <f>$A$7</f>
        <v>TYPE OF FILING: __X__ ORIGINAL  _____ UPDATED  _____ REVISED</v>
      </c>
      <c r="M48" s="20" t="s">
        <v>1121</v>
      </c>
    </row>
    <row r="49" spans="1:13" s="17" customFormat="1" ht="20.100000000000001" customHeight="1" x14ac:dyDescent="0.2">
      <c r="A49" s="17" t="str">
        <f>$A$8</f>
        <v>WORKPAPER REFERENCE NO(S).: SCHEDULES WPD-2.1a, WPD-2.1b</v>
      </c>
      <c r="B49" s="19"/>
      <c r="D49" s="19"/>
      <c r="E49" s="19"/>
      <c r="F49" s="19"/>
      <c r="G49" s="19"/>
      <c r="H49" s="19"/>
      <c r="I49" s="19"/>
      <c r="J49" s="19"/>
      <c r="K49" s="19"/>
      <c r="M49" s="21" t="str">
        <f>$M$8</f>
        <v>WITNESS:   K. W. BLAKE / R. M. CONROY</v>
      </c>
    </row>
    <row r="50" spans="1:13" s="17" customFormat="1" ht="20.100000000000001" customHeight="1" x14ac:dyDescent="0.2"/>
    <row r="51" spans="1:13" s="17" customFormat="1" ht="18.75" customHeight="1" x14ac:dyDescent="0.2">
      <c r="A51" s="64"/>
      <c r="B51" s="64"/>
      <c r="C51" s="64"/>
      <c r="D51" s="139" t="str">
        <f>D$10</f>
        <v>ADJ 4</v>
      </c>
      <c r="E51" s="139" t="str">
        <f t="shared" ref="E51:J51" si="24">E$10</f>
        <v>ADJ 5</v>
      </c>
      <c r="F51" s="139" t="str">
        <f t="shared" si="24"/>
        <v>ADJ 6</v>
      </c>
      <c r="G51" s="139" t="str">
        <f t="shared" si="24"/>
        <v>ADJ 7</v>
      </c>
      <c r="H51" s="139" t="str">
        <f t="shared" si="24"/>
        <v>ADJ 8</v>
      </c>
      <c r="I51" s="139" t="str">
        <f t="shared" si="24"/>
        <v>ADJ 9</v>
      </c>
      <c r="J51" s="139" t="str">
        <f t="shared" si="24"/>
        <v>ADJ 10</v>
      </c>
      <c r="K51" s="64"/>
      <c r="L51" s="64"/>
      <c r="M51" s="64"/>
    </row>
    <row r="52" spans="1:13" ht="44.25" customHeight="1" x14ac:dyDescent="0.2">
      <c r="A52" s="65" t="s">
        <v>140</v>
      </c>
      <c r="B52" s="65" t="s">
        <v>141</v>
      </c>
      <c r="C52" s="65" t="s">
        <v>145</v>
      </c>
      <c r="D52" s="334" t="str">
        <f>D$11</f>
        <v>These adjustments left intentionally blank</v>
      </c>
      <c r="E52" s="334">
        <f t="shared" ref="E52:J52" si="25">E$11</f>
        <v>0</v>
      </c>
      <c r="F52" s="334">
        <f t="shared" si="25"/>
        <v>0</v>
      </c>
      <c r="G52" s="65" t="str">
        <f t="shared" si="25"/>
        <v>CUSTOMER ACCOUNT CHANGES</v>
      </c>
      <c r="H52" s="65" t="str">
        <f t="shared" si="25"/>
        <v>ADVERTISING EXPENSE</v>
      </c>
      <c r="I52" s="65" t="str">
        <f t="shared" si="25"/>
        <v>PROPERTY INSURANCE</v>
      </c>
      <c r="J52" s="65" t="str">
        <f t="shared" si="25"/>
        <v>INTEREST SYNCHRONIZATION</v>
      </c>
      <c r="K52" s="65" t="s">
        <v>311</v>
      </c>
      <c r="L52" s="65" t="s">
        <v>142</v>
      </c>
      <c r="M52" s="65" t="s">
        <v>307</v>
      </c>
    </row>
    <row r="53" spans="1:13" ht="23.1" customHeight="1" x14ac:dyDescent="0.2">
      <c r="A53" s="23"/>
      <c r="B53" s="23"/>
      <c r="C53" s="30"/>
      <c r="D53" s="31" t="s">
        <v>143</v>
      </c>
      <c r="E53" s="31" t="s">
        <v>143</v>
      </c>
      <c r="F53" s="31" t="s">
        <v>143</v>
      </c>
      <c r="G53" s="31" t="s">
        <v>143</v>
      </c>
      <c r="H53" s="31" t="s">
        <v>143</v>
      </c>
      <c r="I53" s="31" t="s">
        <v>143</v>
      </c>
      <c r="J53" s="31" t="s">
        <v>143</v>
      </c>
      <c r="K53" s="31" t="s">
        <v>143</v>
      </c>
      <c r="L53" s="31"/>
      <c r="M53" s="31" t="s">
        <v>143</v>
      </c>
    </row>
    <row r="54" spans="1:13" ht="18.95" customHeight="1" x14ac:dyDescent="0.2">
      <c r="A54" s="27">
        <f>A41+1</f>
        <v>26</v>
      </c>
      <c r="B54" s="182" t="s">
        <v>921</v>
      </c>
      <c r="C54" s="4" t="s">
        <v>946</v>
      </c>
      <c r="D54" s="25">
        <f>SUMIFS('ProForma Adj F'!$P$11:$P$96,'ProForma Adj F'!$A$11:$A$96,'SCH D-2.1'!D$13,'ProForma Adj F'!$B$11:$B$96,'SCH D-2.1'!$B54)*-1000</f>
        <v>0</v>
      </c>
      <c r="E54" s="25">
        <f>SUMIFS('ProForma Adj F'!$P$11:$P$96,'ProForma Adj F'!$A$11:$A$96,'SCH D-2.1'!E$13,'ProForma Adj F'!$B$11:$B$96,'SCH D-2.1'!$B54)*-1000</f>
        <v>0</v>
      </c>
      <c r="F54" s="25">
        <f>SUMIFS('ProForma Adj F'!$P$11:$P$96,'ProForma Adj F'!$A$11:$A$96,'SCH D-2.1'!F$13,'ProForma Adj F'!$B$11:$B$96,'SCH D-2.1'!$B54)*-1000</f>
        <v>0</v>
      </c>
      <c r="G54" s="25">
        <f>SUMIFS('ProForma Adj F'!$P$11:$P$96,'ProForma Adj F'!$A$11:$A$96,'SCH D-2.1'!G$13,'ProForma Adj F'!$B$11:$B$96,'SCH D-2.1'!$B54)*-1000</f>
        <v>0</v>
      </c>
      <c r="H54" s="25">
        <f>SUMIFS('ProForma Adj F'!$P$11:$P$96,'ProForma Adj F'!$A$11:$A$96,'SCH D-2.1'!H$13,'ProForma Adj F'!$B$11:$B$96,'SCH D-2.1'!$B54)*-1000</f>
        <v>0</v>
      </c>
      <c r="I54" s="25">
        <f>SUMIFS('ProForma Adj F'!$P$11:$P$96,'ProForma Adj F'!$A$11:$A$96,'SCH D-2.1'!I$13,'ProForma Adj F'!$B$11:$B$96,'SCH D-2.1'!$B54)*-1000</f>
        <v>0</v>
      </c>
      <c r="J54" s="25">
        <f>SUMIFS('ProForma Adj F'!$P$11:$P$96,'ProForma Adj F'!$A$11:$A$96,'SCH D-2.1'!J$13,'ProForma Adj F'!$B$11:$B$96,'SCH D-2.1'!$B54)*-1000</f>
        <v>0</v>
      </c>
      <c r="K54" s="25">
        <f>SUM(D54:J54)</f>
        <v>0</v>
      </c>
      <c r="L54" s="26">
        <v>1</v>
      </c>
      <c r="M54" s="25">
        <f>K54*L54</f>
        <v>0</v>
      </c>
    </row>
    <row r="55" spans="1:13" ht="18.95" customHeight="1" x14ac:dyDescent="0.2">
      <c r="A55" s="27">
        <f t="shared" ref="A55:A58" si="26">A54+1</f>
        <v>27</v>
      </c>
      <c r="B55" s="182" t="s">
        <v>922</v>
      </c>
      <c r="C55" s="4" t="s">
        <v>947</v>
      </c>
      <c r="D55" s="25">
        <f>SUMIFS('ProForma Adj F'!$P$11:$P$96,'ProForma Adj F'!$A$11:$A$96,'SCH D-2.1'!D$13,'ProForma Adj F'!$B$11:$B$96,'SCH D-2.1'!$B55)*-1000</f>
        <v>0</v>
      </c>
      <c r="E55" s="25">
        <f>SUMIFS('ProForma Adj F'!$P$11:$P$96,'ProForma Adj F'!$A$11:$A$96,'SCH D-2.1'!E$13,'ProForma Adj F'!$B$11:$B$96,'SCH D-2.1'!$B55)*-1000</f>
        <v>0</v>
      </c>
      <c r="F55" s="25">
        <f>SUMIFS('ProForma Adj F'!$P$11:$P$96,'ProForma Adj F'!$A$11:$A$96,'SCH D-2.1'!F$13,'ProForma Adj F'!$B$11:$B$96,'SCH D-2.1'!$B55)*-1000</f>
        <v>0</v>
      </c>
      <c r="G55" s="25">
        <f>SUMIFS('ProForma Adj F'!$P$11:$P$96,'ProForma Adj F'!$A$11:$A$96,'SCH D-2.1'!G$13,'ProForma Adj F'!$B$11:$B$96,'SCH D-2.1'!$B55)*-1000</f>
        <v>0</v>
      </c>
      <c r="H55" s="25">
        <f>SUMIFS('ProForma Adj F'!$P$11:$P$96,'ProForma Adj F'!$A$11:$A$96,'SCH D-2.1'!H$13,'ProForma Adj F'!$B$11:$B$96,'SCH D-2.1'!$B55)*-1000</f>
        <v>0</v>
      </c>
      <c r="I55" s="25">
        <f>SUMIFS('ProForma Adj F'!$P$11:$P$96,'ProForma Adj F'!$A$11:$A$96,'SCH D-2.1'!I$13,'ProForma Adj F'!$B$11:$B$96,'SCH D-2.1'!$B55)*-1000</f>
        <v>0</v>
      </c>
      <c r="J55" s="25">
        <f>SUMIFS('ProForma Adj F'!$P$11:$P$96,'ProForma Adj F'!$A$11:$A$96,'SCH D-2.1'!J$13,'ProForma Adj F'!$B$11:$B$96,'SCH D-2.1'!$B55)*-1000</f>
        <v>0</v>
      </c>
      <c r="K55" s="25">
        <f t="shared" ref="K55:K58" si="27">SUM(D55:J55)</f>
        <v>0</v>
      </c>
      <c r="L55" s="26">
        <v>1</v>
      </c>
      <c r="M55" s="25">
        <f t="shared" ref="M55:M58" si="28">K55*L55</f>
        <v>0</v>
      </c>
    </row>
    <row r="56" spans="1:13" ht="18.95" customHeight="1" x14ac:dyDescent="0.2">
      <c r="A56" s="27">
        <f t="shared" si="26"/>
        <v>28</v>
      </c>
      <c r="B56" s="182">
        <v>810</v>
      </c>
      <c r="C56" s="4" t="s">
        <v>948</v>
      </c>
      <c r="D56" s="25">
        <f>SUMIFS('ProForma Adj F'!$P$11:$P$96,'ProForma Adj F'!$A$11:$A$96,'SCH D-2.1'!D$13,'ProForma Adj F'!$B$11:$B$96,'SCH D-2.1'!$B56)*-1000</f>
        <v>0</v>
      </c>
      <c r="E56" s="25">
        <f>SUMIFS('ProForma Adj F'!$P$11:$P$96,'ProForma Adj F'!$A$11:$A$96,'SCH D-2.1'!E$13,'ProForma Adj F'!$B$11:$B$96,'SCH D-2.1'!$B56)*-1000</f>
        <v>0</v>
      </c>
      <c r="F56" s="25">
        <f>SUMIFS('ProForma Adj F'!$P$11:$P$96,'ProForma Adj F'!$A$11:$A$96,'SCH D-2.1'!F$13,'ProForma Adj F'!$B$11:$B$96,'SCH D-2.1'!$B56)*-1000</f>
        <v>0</v>
      </c>
      <c r="G56" s="25">
        <f>SUMIFS('ProForma Adj F'!$P$11:$P$96,'ProForma Adj F'!$A$11:$A$96,'SCH D-2.1'!G$13,'ProForma Adj F'!$B$11:$B$96,'SCH D-2.1'!$B56)*-1000</f>
        <v>0</v>
      </c>
      <c r="H56" s="25">
        <f>SUMIFS('ProForma Adj F'!$P$11:$P$96,'ProForma Adj F'!$A$11:$A$96,'SCH D-2.1'!H$13,'ProForma Adj F'!$B$11:$B$96,'SCH D-2.1'!$B56)*-1000</f>
        <v>0</v>
      </c>
      <c r="I56" s="25">
        <f>SUMIFS('ProForma Adj F'!$P$11:$P$96,'ProForma Adj F'!$A$11:$A$96,'SCH D-2.1'!I$13,'ProForma Adj F'!$B$11:$B$96,'SCH D-2.1'!$B56)*-1000</f>
        <v>0</v>
      </c>
      <c r="J56" s="25">
        <f>SUMIFS('ProForma Adj F'!$P$11:$P$96,'ProForma Adj F'!$A$11:$A$96,'SCH D-2.1'!J$13,'ProForma Adj F'!$B$11:$B$96,'SCH D-2.1'!$B56)*-1000</f>
        <v>0</v>
      </c>
      <c r="K56" s="25">
        <f t="shared" si="27"/>
        <v>0</v>
      </c>
      <c r="L56" s="26">
        <v>1</v>
      </c>
      <c r="M56" s="25">
        <f t="shared" si="28"/>
        <v>0</v>
      </c>
    </row>
    <row r="57" spans="1:13" ht="18.95" customHeight="1" x14ac:dyDescent="0.2">
      <c r="A57" s="27">
        <f t="shared" si="26"/>
        <v>29</v>
      </c>
      <c r="B57" s="182" t="s">
        <v>923</v>
      </c>
      <c r="C57" s="4" t="s">
        <v>949</v>
      </c>
      <c r="D57" s="25">
        <f>SUMIFS('ProForma Adj F'!$P$11:$P$96,'ProForma Adj F'!$A$11:$A$96,'SCH D-2.1'!D$13,'ProForma Adj F'!$B$11:$B$96,'SCH D-2.1'!$B57)*-1000</f>
        <v>0</v>
      </c>
      <c r="E57" s="25">
        <f>SUMIFS('ProForma Adj F'!$P$11:$P$96,'ProForma Adj F'!$A$11:$A$96,'SCH D-2.1'!E$13,'ProForma Adj F'!$B$11:$B$96,'SCH D-2.1'!$B57)*-1000</f>
        <v>0</v>
      </c>
      <c r="F57" s="25">
        <f>SUMIFS('ProForma Adj F'!$P$11:$P$96,'ProForma Adj F'!$A$11:$A$96,'SCH D-2.1'!F$13,'ProForma Adj F'!$B$11:$B$96,'SCH D-2.1'!$B57)*-1000</f>
        <v>0</v>
      </c>
      <c r="G57" s="25">
        <f>SUMIFS('ProForma Adj F'!$P$11:$P$96,'ProForma Adj F'!$A$11:$A$96,'SCH D-2.1'!G$13,'ProForma Adj F'!$B$11:$B$96,'SCH D-2.1'!$B57)*-1000</f>
        <v>0</v>
      </c>
      <c r="H57" s="25">
        <f>SUMIFS('ProForma Adj F'!$P$11:$P$96,'ProForma Adj F'!$A$11:$A$96,'SCH D-2.1'!H$13,'ProForma Adj F'!$B$11:$B$96,'SCH D-2.1'!$B57)*-1000</f>
        <v>0</v>
      </c>
      <c r="I57" s="25">
        <f>SUMIFS('ProForma Adj F'!$P$11:$P$96,'ProForma Adj F'!$A$11:$A$96,'SCH D-2.1'!I$13,'ProForma Adj F'!$B$11:$B$96,'SCH D-2.1'!$B57)*-1000</f>
        <v>0</v>
      </c>
      <c r="J57" s="25">
        <f>SUMIFS('ProForma Adj F'!$P$11:$P$96,'ProForma Adj F'!$A$11:$A$96,'SCH D-2.1'!J$13,'ProForma Adj F'!$B$11:$B$96,'SCH D-2.1'!$B57)*-1000</f>
        <v>0</v>
      </c>
      <c r="K57" s="25">
        <f t="shared" si="27"/>
        <v>0</v>
      </c>
      <c r="L57" s="26">
        <v>1</v>
      </c>
      <c r="M57" s="25">
        <f t="shared" si="28"/>
        <v>0</v>
      </c>
    </row>
    <row r="58" spans="1:13" ht="18.95" customHeight="1" x14ac:dyDescent="0.2">
      <c r="A58" s="27">
        <f t="shared" si="26"/>
        <v>30</v>
      </c>
      <c r="B58" s="182">
        <v>813</v>
      </c>
      <c r="C58" s="4" t="s">
        <v>950</v>
      </c>
      <c r="D58" s="25">
        <f>SUMIFS('ProForma Adj F'!$P$11:$P$96,'ProForma Adj F'!$A$11:$A$96,'SCH D-2.1'!D$13,'ProForma Adj F'!$B$11:$B$96,'SCH D-2.1'!$B58)*-1000</f>
        <v>0</v>
      </c>
      <c r="E58" s="25">
        <f>SUMIFS('ProForma Adj F'!$P$11:$P$96,'ProForma Adj F'!$A$11:$A$96,'SCH D-2.1'!E$13,'ProForma Adj F'!$B$11:$B$96,'SCH D-2.1'!$B58)*-1000</f>
        <v>0</v>
      </c>
      <c r="F58" s="25">
        <f>SUMIFS('ProForma Adj F'!$P$11:$P$96,'ProForma Adj F'!$A$11:$A$96,'SCH D-2.1'!F$13,'ProForma Adj F'!$B$11:$B$96,'SCH D-2.1'!$B58)*-1000</f>
        <v>0</v>
      </c>
      <c r="G58" s="25">
        <f>SUMIFS('ProForma Adj F'!$P$11:$P$96,'ProForma Adj F'!$A$11:$A$96,'SCH D-2.1'!G$13,'ProForma Adj F'!$B$11:$B$96,'SCH D-2.1'!$B58)*-1000</f>
        <v>0</v>
      </c>
      <c r="H58" s="25">
        <f>SUMIFS('ProForma Adj F'!$P$11:$P$96,'ProForma Adj F'!$A$11:$A$96,'SCH D-2.1'!H$13,'ProForma Adj F'!$B$11:$B$96,'SCH D-2.1'!$B58)*-1000</f>
        <v>0</v>
      </c>
      <c r="I58" s="25">
        <f>SUMIFS('ProForma Adj F'!$P$11:$P$96,'ProForma Adj F'!$A$11:$A$96,'SCH D-2.1'!I$13,'ProForma Adj F'!$B$11:$B$96,'SCH D-2.1'!$B58)*-1000</f>
        <v>0</v>
      </c>
      <c r="J58" s="25">
        <f>SUMIFS('ProForma Adj F'!$P$11:$P$96,'ProForma Adj F'!$A$11:$A$96,'SCH D-2.1'!J$13,'ProForma Adj F'!$B$11:$B$96,'SCH D-2.1'!$B58)*-1000</f>
        <v>0</v>
      </c>
      <c r="K58" s="25">
        <f t="shared" si="27"/>
        <v>0</v>
      </c>
      <c r="L58" s="26">
        <v>1</v>
      </c>
      <c r="M58" s="25">
        <f t="shared" si="28"/>
        <v>0</v>
      </c>
    </row>
    <row r="59" spans="1:13" ht="18.95" customHeight="1" x14ac:dyDescent="0.2">
      <c r="A59" s="27">
        <f>A58+1</f>
        <v>31</v>
      </c>
      <c r="B59" s="182"/>
      <c r="C59" s="2" t="s">
        <v>1100</v>
      </c>
      <c r="D59" s="37">
        <f>SUM(D38:D41,D54:D58)</f>
        <v>0</v>
      </c>
      <c r="E59" s="37">
        <f t="shared" ref="E59" si="29">SUM(E38:E41,E54:E58)</f>
        <v>0</v>
      </c>
      <c r="F59" s="37">
        <f t="shared" ref="F59:M59" si="30">SUM(F38:F41,F54:F58)</f>
        <v>0</v>
      </c>
      <c r="G59" s="37">
        <f t="shared" ref="G59:I59" si="31">SUM(G38:G41,G54:G58)</f>
        <v>0</v>
      </c>
      <c r="H59" s="37">
        <f t="shared" si="31"/>
        <v>0</v>
      </c>
      <c r="I59" s="37">
        <f t="shared" si="31"/>
        <v>0</v>
      </c>
      <c r="J59" s="37">
        <f t="shared" si="30"/>
        <v>0</v>
      </c>
      <c r="K59" s="37">
        <f t="shared" si="30"/>
        <v>0</v>
      </c>
      <c r="L59" s="26"/>
      <c r="M59" s="37">
        <f t="shared" si="30"/>
        <v>0</v>
      </c>
    </row>
    <row r="60" spans="1:13" ht="18.95" customHeight="1" x14ac:dyDescent="0.2">
      <c r="B60" s="182"/>
      <c r="C60" s="2"/>
      <c r="L60" s="26"/>
    </row>
    <row r="61" spans="1:13" ht="18.95" customHeight="1" x14ac:dyDescent="0.2">
      <c r="A61" s="27">
        <f>A59+1</f>
        <v>32</v>
      </c>
      <c r="B61" s="182"/>
      <c r="C61" s="38" t="s">
        <v>1096</v>
      </c>
      <c r="L61" s="26"/>
    </row>
    <row r="62" spans="1:13" ht="18.95" customHeight="1" x14ac:dyDescent="0.2">
      <c r="A62" s="27">
        <f>A61+1</f>
        <v>33</v>
      </c>
      <c r="B62" s="182" t="s">
        <v>953</v>
      </c>
      <c r="C62" s="4" t="s">
        <v>979</v>
      </c>
      <c r="D62" s="25">
        <f>SUMIFS('ProForma Adj F'!$P$11:$P$96,'ProForma Adj F'!$A$11:$A$96,'SCH D-2.1'!D$13,'ProForma Adj F'!$B$11:$B$96,'SCH D-2.1'!$B62)*-1000</f>
        <v>0</v>
      </c>
      <c r="E62" s="25">
        <f>SUMIFS('ProForma Adj F'!$P$11:$P$96,'ProForma Adj F'!$A$11:$A$96,'SCH D-2.1'!E$13,'ProForma Adj F'!$B$11:$B$96,'SCH D-2.1'!$B62)*-1000</f>
        <v>0</v>
      </c>
      <c r="F62" s="25">
        <f>SUMIFS('ProForma Adj F'!$P$11:$P$96,'ProForma Adj F'!$A$11:$A$96,'SCH D-2.1'!F$13,'ProForma Adj F'!$B$11:$B$96,'SCH D-2.1'!$B62)*-1000</f>
        <v>0</v>
      </c>
      <c r="G62" s="25">
        <f>SUMIFS('ProForma Adj F'!$P$11:$P$96,'ProForma Adj F'!$A$11:$A$96,'SCH D-2.1'!G$13,'ProForma Adj F'!$B$11:$B$96,'SCH D-2.1'!$B62)*-1000</f>
        <v>0</v>
      </c>
      <c r="H62" s="25">
        <f>SUMIFS('ProForma Adj F'!$P$11:$P$96,'ProForma Adj F'!$A$11:$A$96,'SCH D-2.1'!H$13,'ProForma Adj F'!$B$11:$B$96,'SCH D-2.1'!$B62)*-1000</f>
        <v>0</v>
      </c>
      <c r="I62" s="25">
        <f>SUMIFS('ProForma Adj F'!$P$11:$P$96,'ProForma Adj F'!$A$11:$A$96,'SCH D-2.1'!I$13,'ProForma Adj F'!$B$11:$B$96,'SCH D-2.1'!$B62)*-1000</f>
        <v>0</v>
      </c>
      <c r="J62" s="25">
        <f>SUMIFS('ProForma Adj F'!$P$11:$P$96,'ProForma Adj F'!$A$11:$A$96,'SCH D-2.1'!J$13,'ProForma Adj F'!$B$11:$B$96,'SCH D-2.1'!$B62)*-1000</f>
        <v>0</v>
      </c>
      <c r="K62" s="25">
        <f t="shared" ref="K62:K78" si="32">SUM(D62:J62)</f>
        <v>0</v>
      </c>
      <c r="L62" s="26">
        <v>1</v>
      </c>
      <c r="M62" s="25">
        <f t="shared" ref="M62:M78" si="33">K62*L62</f>
        <v>0</v>
      </c>
    </row>
    <row r="63" spans="1:13" ht="18.95" customHeight="1" x14ac:dyDescent="0.2">
      <c r="A63" s="27">
        <f t="shared" ref="A63:A71" si="34">A62+1</f>
        <v>34</v>
      </c>
      <c r="B63" s="182" t="s">
        <v>954</v>
      </c>
      <c r="C63" s="4" t="s">
        <v>909</v>
      </c>
      <c r="D63" s="25">
        <f>SUMIFS('ProForma Adj F'!$P$11:$P$96,'ProForma Adj F'!$A$11:$A$96,'SCH D-2.1'!D$13,'ProForma Adj F'!$B$11:$B$96,'SCH D-2.1'!$B63)*-1000</f>
        <v>0</v>
      </c>
      <c r="E63" s="25">
        <f>SUMIFS('ProForma Adj F'!$P$11:$P$96,'ProForma Adj F'!$A$11:$A$96,'SCH D-2.1'!E$13,'ProForma Adj F'!$B$11:$B$96,'SCH D-2.1'!$B63)*-1000</f>
        <v>0</v>
      </c>
      <c r="F63" s="25">
        <f>SUMIFS('ProForma Adj F'!$P$11:$P$96,'ProForma Adj F'!$A$11:$A$96,'SCH D-2.1'!F$13,'ProForma Adj F'!$B$11:$B$96,'SCH D-2.1'!$B63)*-1000</f>
        <v>0</v>
      </c>
      <c r="G63" s="25">
        <f>SUMIFS('ProForma Adj F'!$P$11:$P$96,'ProForma Adj F'!$A$11:$A$96,'SCH D-2.1'!G$13,'ProForma Adj F'!$B$11:$B$96,'SCH D-2.1'!$B63)*-1000</f>
        <v>0</v>
      </c>
      <c r="H63" s="25">
        <f>SUMIFS('ProForma Adj F'!$P$11:$P$96,'ProForma Adj F'!$A$11:$A$96,'SCH D-2.1'!H$13,'ProForma Adj F'!$B$11:$B$96,'SCH D-2.1'!$B63)*-1000</f>
        <v>0</v>
      </c>
      <c r="I63" s="25">
        <f>SUMIFS('ProForma Adj F'!$P$11:$P$96,'ProForma Adj F'!$A$11:$A$96,'SCH D-2.1'!I$13,'ProForma Adj F'!$B$11:$B$96,'SCH D-2.1'!$B63)*-1000</f>
        <v>0</v>
      </c>
      <c r="J63" s="25">
        <f>SUMIFS('ProForma Adj F'!$P$11:$P$96,'ProForma Adj F'!$A$11:$A$96,'SCH D-2.1'!J$13,'ProForma Adj F'!$B$11:$B$96,'SCH D-2.1'!$B63)*-1000</f>
        <v>0</v>
      </c>
      <c r="K63" s="25">
        <f t="shared" si="32"/>
        <v>0</v>
      </c>
      <c r="L63" s="26">
        <v>1</v>
      </c>
      <c r="M63" s="25">
        <f t="shared" si="33"/>
        <v>0</v>
      </c>
    </row>
    <row r="64" spans="1:13" ht="18.95" customHeight="1" x14ac:dyDescent="0.2">
      <c r="A64" s="27">
        <f t="shared" si="34"/>
        <v>35</v>
      </c>
      <c r="B64" s="182" t="s">
        <v>955</v>
      </c>
      <c r="C64" s="4" t="s">
        <v>910</v>
      </c>
      <c r="D64" s="25">
        <f>SUMIFS('ProForma Adj F'!$P$11:$P$96,'ProForma Adj F'!$A$11:$A$96,'SCH D-2.1'!D$13,'ProForma Adj F'!$B$11:$B$96,'SCH D-2.1'!$B64)*-1000</f>
        <v>0</v>
      </c>
      <c r="E64" s="25">
        <f>SUMIFS('ProForma Adj F'!$P$11:$P$96,'ProForma Adj F'!$A$11:$A$96,'SCH D-2.1'!E$13,'ProForma Adj F'!$B$11:$B$96,'SCH D-2.1'!$B64)*-1000</f>
        <v>0</v>
      </c>
      <c r="F64" s="25">
        <f>SUMIFS('ProForma Adj F'!$P$11:$P$96,'ProForma Adj F'!$A$11:$A$96,'SCH D-2.1'!F$13,'ProForma Adj F'!$B$11:$B$96,'SCH D-2.1'!$B64)*-1000</f>
        <v>0</v>
      </c>
      <c r="G64" s="25">
        <f>SUMIFS('ProForma Adj F'!$P$11:$P$96,'ProForma Adj F'!$A$11:$A$96,'SCH D-2.1'!G$13,'ProForma Adj F'!$B$11:$B$96,'SCH D-2.1'!$B64)*-1000</f>
        <v>0</v>
      </c>
      <c r="H64" s="25">
        <f>SUMIFS('ProForma Adj F'!$P$11:$P$96,'ProForma Adj F'!$A$11:$A$96,'SCH D-2.1'!H$13,'ProForma Adj F'!$B$11:$B$96,'SCH D-2.1'!$B64)*-1000</f>
        <v>0</v>
      </c>
      <c r="I64" s="25">
        <f>SUMIFS('ProForma Adj F'!$P$11:$P$96,'ProForma Adj F'!$A$11:$A$96,'SCH D-2.1'!I$13,'ProForma Adj F'!$B$11:$B$96,'SCH D-2.1'!$B64)*-1000</f>
        <v>0</v>
      </c>
      <c r="J64" s="25">
        <f>SUMIFS('ProForma Adj F'!$P$11:$P$96,'ProForma Adj F'!$A$11:$A$96,'SCH D-2.1'!J$13,'ProForma Adj F'!$B$11:$B$96,'SCH D-2.1'!$B64)*-1000</f>
        <v>0</v>
      </c>
      <c r="K64" s="25">
        <f t="shared" si="32"/>
        <v>0</v>
      </c>
      <c r="L64" s="26">
        <v>1</v>
      </c>
      <c r="M64" s="25">
        <f t="shared" si="33"/>
        <v>0</v>
      </c>
    </row>
    <row r="65" spans="1:13" ht="18.95" customHeight="1" x14ac:dyDescent="0.2">
      <c r="A65" s="27">
        <f t="shared" si="34"/>
        <v>36</v>
      </c>
      <c r="B65" s="182" t="s">
        <v>956</v>
      </c>
      <c r="C65" s="4" t="s">
        <v>975</v>
      </c>
      <c r="D65" s="25">
        <f>SUMIFS('ProForma Adj F'!$P$11:$P$96,'ProForma Adj F'!$A$11:$A$96,'SCH D-2.1'!D$13,'ProForma Adj F'!$B$11:$B$96,'SCH D-2.1'!$B65)*-1000</f>
        <v>0</v>
      </c>
      <c r="E65" s="25">
        <f>SUMIFS('ProForma Adj F'!$P$11:$P$96,'ProForma Adj F'!$A$11:$A$96,'SCH D-2.1'!E$13,'ProForma Adj F'!$B$11:$B$96,'SCH D-2.1'!$B65)*-1000</f>
        <v>0</v>
      </c>
      <c r="F65" s="25">
        <f>SUMIFS('ProForma Adj F'!$P$11:$P$96,'ProForma Adj F'!$A$11:$A$96,'SCH D-2.1'!F$13,'ProForma Adj F'!$B$11:$B$96,'SCH D-2.1'!$B65)*-1000</f>
        <v>0</v>
      </c>
      <c r="G65" s="25">
        <f>SUMIFS('ProForma Adj F'!$P$11:$P$96,'ProForma Adj F'!$A$11:$A$96,'SCH D-2.1'!G$13,'ProForma Adj F'!$B$11:$B$96,'SCH D-2.1'!$B65)*-1000</f>
        <v>0</v>
      </c>
      <c r="H65" s="25">
        <f>SUMIFS('ProForma Adj F'!$P$11:$P$96,'ProForma Adj F'!$A$11:$A$96,'SCH D-2.1'!H$13,'ProForma Adj F'!$B$11:$B$96,'SCH D-2.1'!$B65)*-1000</f>
        <v>0</v>
      </c>
      <c r="I65" s="25">
        <f>SUMIFS('ProForma Adj F'!$P$11:$P$96,'ProForma Adj F'!$A$11:$A$96,'SCH D-2.1'!I$13,'ProForma Adj F'!$B$11:$B$96,'SCH D-2.1'!$B65)*-1000</f>
        <v>0</v>
      </c>
      <c r="J65" s="25">
        <f>SUMIFS('ProForma Adj F'!$P$11:$P$96,'ProForma Adj F'!$A$11:$A$96,'SCH D-2.1'!J$13,'ProForma Adj F'!$B$11:$B$96,'SCH D-2.1'!$B65)*-1000</f>
        <v>0</v>
      </c>
      <c r="K65" s="25">
        <f t="shared" si="32"/>
        <v>0</v>
      </c>
      <c r="L65" s="26">
        <v>1</v>
      </c>
      <c r="M65" s="25">
        <f t="shared" si="33"/>
        <v>0</v>
      </c>
    </row>
    <row r="66" spans="1:13" ht="18.95" customHeight="1" x14ac:dyDescent="0.2">
      <c r="A66" s="27">
        <f t="shared" si="34"/>
        <v>37</v>
      </c>
      <c r="B66" s="182" t="s">
        <v>957</v>
      </c>
      <c r="C66" s="4" t="s">
        <v>976</v>
      </c>
      <c r="D66" s="25">
        <f>SUMIFS('ProForma Adj F'!$P$11:$P$96,'ProForma Adj F'!$A$11:$A$96,'SCH D-2.1'!D$13,'ProForma Adj F'!$B$11:$B$96,'SCH D-2.1'!$B66)*-1000</f>
        <v>0</v>
      </c>
      <c r="E66" s="25">
        <f>SUMIFS('ProForma Adj F'!$P$11:$P$96,'ProForma Adj F'!$A$11:$A$96,'SCH D-2.1'!E$13,'ProForma Adj F'!$B$11:$B$96,'SCH D-2.1'!$B66)*-1000</f>
        <v>0</v>
      </c>
      <c r="F66" s="25">
        <f>SUMIFS('ProForma Adj F'!$P$11:$P$96,'ProForma Adj F'!$A$11:$A$96,'SCH D-2.1'!F$13,'ProForma Adj F'!$B$11:$B$96,'SCH D-2.1'!$B66)*-1000</f>
        <v>0</v>
      </c>
      <c r="G66" s="25">
        <f>SUMIFS('ProForma Adj F'!$P$11:$P$96,'ProForma Adj F'!$A$11:$A$96,'SCH D-2.1'!G$13,'ProForma Adj F'!$B$11:$B$96,'SCH D-2.1'!$B66)*-1000</f>
        <v>0</v>
      </c>
      <c r="H66" s="25">
        <f>SUMIFS('ProForma Adj F'!$P$11:$P$96,'ProForma Adj F'!$A$11:$A$96,'SCH D-2.1'!H$13,'ProForma Adj F'!$B$11:$B$96,'SCH D-2.1'!$B66)*-1000</f>
        <v>0</v>
      </c>
      <c r="I66" s="25">
        <f>SUMIFS('ProForma Adj F'!$P$11:$P$96,'ProForma Adj F'!$A$11:$A$96,'SCH D-2.1'!I$13,'ProForma Adj F'!$B$11:$B$96,'SCH D-2.1'!$B66)*-1000</f>
        <v>0</v>
      </c>
      <c r="J66" s="25">
        <f>SUMIFS('ProForma Adj F'!$P$11:$P$96,'ProForma Adj F'!$A$11:$A$96,'SCH D-2.1'!J$13,'ProForma Adj F'!$B$11:$B$96,'SCH D-2.1'!$B66)*-1000</f>
        <v>0</v>
      </c>
      <c r="K66" s="25">
        <f t="shared" si="32"/>
        <v>0</v>
      </c>
      <c r="L66" s="26">
        <v>1</v>
      </c>
      <c r="M66" s="25">
        <f t="shared" si="33"/>
        <v>0</v>
      </c>
    </row>
    <row r="67" spans="1:13" ht="18.95" customHeight="1" x14ac:dyDescent="0.2">
      <c r="A67" s="27">
        <f t="shared" si="34"/>
        <v>38</v>
      </c>
      <c r="B67" s="182" t="s">
        <v>958</v>
      </c>
      <c r="C67" s="4" t="s">
        <v>977</v>
      </c>
      <c r="D67" s="25">
        <f>SUMIFS('ProForma Adj F'!$P$11:$P$96,'ProForma Adj F'!$A$11:$A$96,'SCH D-2.1'!D$13,'ProForma Adj F'!$B$11:$B$96,'SCH D-2.1'!$B67)*-1000</f>
        <v>0</v>
      </c>
      <c r="E67" s="25">
        <f>SUMIFS('ProForma Adj F'!$P$11:$P$96,'ProForma Adj F'!$A$11:$A$96,'SCH D-2.1'!E$13,'ProForma Adj F'!$B$11:$B$96,'SCH D-2.1'!$B67)*-1000</f>
        <v>0</v>
      </c>
      <c r="F67" s="25">
        <f>SUMIFS('ProForma Adj F'!$P$11:$P$96,'ProForma Adj F'!$A$11:$A$96,'SCH D-2.1'!F$13,'ProForma Adj F'!$B$11:$B$96,'SCH D-2.1'!$B67)*-1000</f>
        <v>0</v>
      </c>
      <c r="G67" s="25">
        <f>SUMIFS('ProForma Adj F'!$P$11:$P$96,'ProForma Adj F'!$A$11:$A$96,'SCH D-2.1'!G$13,'ProForma Adj F'!$B$11:$B$96,'SCH D-2.1'!$B67)*-1000</f>
        <v>0</v>
      </c>
      <c r="H67" s="25">
        <f>SUMIFS('ProForma Adj F'!$P$11:$P$96,'ProForma Adj F'!$A$11:$A$96,'SCH D-2.1'!H$13,'ProForma Adj F'!$B$11:$B$96,'SCH D-2.1'!$B67)*-1000</f>
        <v>0</v>
      </c>
      <c r="I67" s="25">
        <f>SUMIFS('ProForma Adj F'!$P$11:$P$96,'ProForma Adj F'!$A$11:$A$96,'SCH D-2.1'!I$13,'ProForma Adj F'!$B$11:$B$96,'SCH D-2.1'!$B67)*-1000</f>
        <v>0</v>
      </c>
      <c r="J67" s="25">
        <f>SUMIFS('ProForma Adj F'!$P$11:$P$96,'ProForma Adj F'!$A$11:$A$96,'SCH D-2.1'!J$13,'ProForma Adj F'!$B$11:$B$96,'SCH D-2.1'!$B67)*-1000</f>
        <v>0</v>
      </c>
      <c r="K67" s="25">
        <f t="shared" si="32"/>
        <v>0</v>
      </c>
      <c r="L67" s="26">
        <v>1</v>
      </c>
      <c r="M67" s="25">
        <f t="shared" si="33"/>
        <v>0</v>
      </c>
    </row>
    <row r="68" spans="1:13" ht="18.95" customHeight="1" x14ac:dyDescent="0.2">
      <c r="A68" s="27">
        <f t="shared" si="34"/>
        <v>39</v>
      </c>
      <c r="B68" s="182" t="s">
        <v>959</v>
      </c>
      <c r="C68" s="4" t="s">
        <v>911</v>
      </c>
      <c r="D68" s="25">
        <f>SUMIFS('ProForma Adj F'!$P$11:$P$96,'ProForma Adj F'!$A$11:$A$96,'SCH D-2.1'!D$13,'ProForma Adj F'!$B$11:$B$96,'SCH D-2.1'!$B68)*-1000</f>
        <v>0</v>
      </c>
      <c r="E68" s="25">
        <f>SUMIFS('ProForma Adj F'!$P$11:$P$96,'ProForma Adj F'!$A$11:$A$96,'SCH D-2.1'!E$13,'ProForma Adj F'!$B$11:$B$96,'SCH D-2.1'!$B68)*-1000</f>
        <v>0</v>
      </c>
      <c r="F68" s="25">
        <f>SUMIFS('ProForma Adj F'!$P$11:$P$96,'ProForma Adj F'!$A$11:$A$96,'SCH D-2.1'!F$13,'ProForma Adj F'!$B$11:$B$96,'SCH D-2.1'!$B68)*-1000</f>
        <v>0</v>
      </c>
      <c r="G68" s="25">
        <f>SUMIFS('ProForma Adj F'!$P$11:$P$96,'ProForma Adj F'!$A$11:$A$96,'SCH D-2.1'!G$13,'ProForma Adj F'!$B$11:$B$96,'SCH D-2.1'!$B68)*-1000</f>
        <v>0</v>
      </c>
      <c r="H68" s="25">
        <f>SUMIFS('ProForma Adj F'!$P$11:$P$96,'ProForma Adj F'!$A$11:$A$96,'SCH D-2.1'!H$13,'ProForma Adj F'!$B$11:$B$96,'SCH D-2.1'!$B68)*-1000</f>
        <v>0</v>
      </c>
      <c r="I68" s="25">
        <f>SUMIFS('ProForma Adj F'!$P$11:$P$96,'ProForma Adj F'!$A$11:$A$96,'SCH D-2.1'!I$13,'ProForma Adj F'!$B$11:$B$96,'SCH D-2.1'!$B68)*-1000</f>
        <v>0</v>
      </c>
      <c r="J68" s="25">
        <f>SUMIFS('ProForma Adj F'!$P$11:$P$96,'ProForma Adj F'!$A$11:$A$96,'SCH D-2.1'!J$13,'ProForma Adj F'!$B$11:$B$96,'SCH D-2.1'!$B68)*-1000</f>
        <v>0</v>
      </c>
      <c r="K68" s="25">
        <f t="shared" si="32"/>
        <v>0</v>
      </c>
      <c r="L68" s="26">
        <v>1</v>
      </c>
      <c r="M68" s="25">
        <f t="shared" si="33"/>
        <v>0</v>
      </c>
    </row>
    <row r="69" spans="1:13" ht="18.95" customHeight="1" x14ac:dyDescent="0.2">
      <c r="A69" s="27">
        <f t="shared" si="34"/>
        <v>40</v>
      </c>
      <c r="B69" s="182" t="s">
        <v>960</v>
      </c>
      <c r="C69" s="4" t="s">
        <v>18</v>
      </c>
      <c r="D69" s="25">
        <f>SUMIFS('ProForma Adj F'!$P$11:$P$96,'ProForma Adj F'!$A$11:$A$96,'SCH D-2.1'!D$13,'ProForma Adj F'!$B$11:$B$96,'SCH D-2.1'!$B69)*-1000</f>
        <v>0</v>
      </c>
      <c r="E69" s="25">
        <f>SUMIFS('ProForma Adj F'!$P$11:$P$96,'ProForma Adj F'!$A$11:$A$96,'SCH D-2.1'!E$13,'ProForma Adj F'!$B$11:$B$96,'SCH D-2.1'!$B69)*-1000</f>
        <v>0</v>
      </c>
      <c r="F69" s="25">
        <f>SUMIFS('ProForma Adj F'!$P$11:$P$96,'ProForma Adj F'!$A$11:$A$96,'SCH D-2.1'!F$13,'ProForma Adj F'!$B$11:$B$96,'SCH D-2.1'!$B69)*-1000</f>
        <v>0</v>
      </c>
      <c r="G69" s="25">
        <f>SUMIFS('ProForma Adj F'!$P$11:$P$96,'ProForma Adj F'!$A$11:$A$96,'SCH D-2.1'!G$13,'ProForma Adj F'!$B$11:$B$96,'SCH D-2.1'!$B69)*-1000</f>
        <v>0</v>
      </c>
      <c r="H69" s="25">
        <f>SUMIFS('ProForma Adj F'!$P$11:$P$96,'ProForma Adj F'!$A$11:$A$96,'SCH D-2.1'!H$13,'ProForma Adj F'!$B$11:$B$96,'SCH D-2.1'!$B69)*-1000</f>
        <v>0</v>
      </c>
      <c r="I69" s="25">
        <f>SUMIFS('ProForma Adj F'!$P$11:$P$96,'ProForma Adj F'!$A$11:$A$96,'SCH D-2.1'!I$13,'ProForma Adj F'!$B$11:$B$96,'SCH D-2.1'!$B69)*-1000</f>
        <v>0</v>
      </c>
      <c r="J69" s="25">
        <f>SUMIFS('ProForma Adj F'!$P$11:$P$96,'ProForma Adj F'!$A$11:$A$96,'SCH D-2.1'!J$13,'ProForma Adj F'!$B$11:$B$96,'SCH D-2.1'!$B69)*-1000</f>
        <v>0</v>
      </c>
      <c r="K69" s="25">
        <f t="shared" si="32"/>
        <v>0</v>
      </c>
      <c r="L69" s="26">
        <v>1</v>
      </c>
      <c r="M69" s="25">
        <f t="shared" si="33"/>
        <v>0</v>
      </c>
    </row>
    <row r="70" spans="1:13" ht="18.95" customHeight="1" x14ac:dyDescent="0.2">
      <c r="A70" s="27">
        <f t="shared" si="34"/>
        <v>41</v>
      </c>
      <c r="B70" s="182" t="s">
        <v>961</v>
      </c>
      <c r="C70" s="4" t="s">
        <v>978</v>
      </c>
      <c r="D70" s="25">
        <f>SUMIFS('ProForma Adj F'!$P$11:$P$96,'ProForma Adj F'!$A$11:$A$96,'SCH D-2.1'!D$13,'ProForma Adj F'!$B$11:$B$96,'SCH D-2.1'!$B70)*-1000</f>
        <v>0</v>
      </c>
      <c r="E70" s="25">
        <f>SUMIFS('ProForma Adj F'!$P$11:$P$96,'ProForma Adj F'!$A$11:$A$96,'SCH D-2.1'!E$13,'ProForma Adj F'!$B$11:$B$96,'SCH D-2.1'!$B70)*-1000</f>
        <v>0</v>
      </c>
      <c r="F70" s="25">
        <f>SUMIFS('ProForma Adj F'!$P$11:$P$96,'ProForma Adj F'!$A$11:$A$96,'SCH D-2.1'!F$13,'ProForma Adj F'!$B$11:$B$96,'SCH D-2.1'!$B70)*-1000</f>
        <v>0</v>
      </c>
      <c r="G70" s="25">
        <f>SUMIFS('ProForma Adj F'!$P$11:$P$96,'ProForma Adj F'!$A$11:$A$96,'SCH D-2.1'!G$13,'ProForma Adj F'!$B$11:$B$96,'SCH D-2.1'!$B70)*-1000</f>
        <v>0</v>
      </c>
      <c r="H70" s="25">
        <f>SUMIFS('ProForma Adj F'!$P$11:$P$96,'ProForma Adj F'!$A$11:$A$96,'SCH D-2.1'!H$13,'ProForma Adj F'!$B$11:$B$96,'SCH D-2.1'!$B70)*-1000</f>
        <v>0</v>
      </c>
      <c r="I70" s="25">
        <f>SUMIFS('ProForma Adj F'!$P$11:$P$96,'ProForma Adj F'!$A$11:$A$96,'SCH D-2.1'!I$13,'ProForma Adj F'!$B$11:$B$96,'SCH D-2.1'!$B70)*-1000</f>
        <v>0</v>
      </c>
      <c r="J70" s="25">
        <f>SUMIFS('ProForma Adj F'!$P$11:$P$96,'ProForma Adj F'!$A$11:$A$96,'SCH D-2.1'!J$13,'ProForma Adj F'!$B$11:$B$96,'SCH D-2.1'!$B70)*-1000</f>
        <v>0</v>
      </c>
      <c r="K70" s="25">
        <f t="shared" si="32"/>
        <v>0</v>
      </c>
      <c r="L70" s="26">
        <v>1</v>
      </c>
      <c r="M70" s="25">
        <f t="shared" si="33"/>
        <v>0</v>
      </c>
    </row>
    <row r="71" spans="1:13" ht="18.95" customHeight="1" x14ac:dyDescent="0.2">
      <c r="A71" s="27">
        <f t="shared" si="34"/>
        <v>42</v>
      </c>
      <c r="B71" s="182" t="s">
        <v>962</v>
      </c>
      <c r="C71" s="4" t="s">
        <v>912</v>
      </c>
      <c r="D71" s="25">
        <f>SUMIFS('ProForma Adj F'!$P$11:$P$96,'ProForma Adj F'!$A$11:$A$96,'SCH D-2.1'!D$13,'ProForma Adj F'!$B$11:$B$96,'SCH D-2.1'!$B71)*-1000</f>
        <v>0</v>
      </c>
      <c r="E71" s="25">
        <f>SUMIFS('ProForma Adj F'!$P$11:$P$96,'ProForma Adj F'!$A$11:$A$96,'SCH D-2.1'!E$13,'ProForma Adj F'!$B$11:$B$96,'SCH D-2.1'!$B71)*-1000</f>
        <v>0</v>
      </c>
      <c r="F71" s="25">
        <f>SUMIFS('ProForma Adj F'!$P$11:$P$96,'ProForma Adj F'!$A$11:$A$96,'SCH D-2.1'!F$13,'ProForma Adj F'!$B$11:$B$96,'SCH D-2.1'!$B71)*-1000</f>
        <v>0</v>
      </c>
      <c r="G71" s="25">
        <f>SUMIFS('ProForma Adj F'!$P$11:$P$96,'ProForma Adj F'!$A$11:$A$96,'SCH D-2.1'!G$13,'ProForma Adj F'!$B$11:$B$96,'SCH D-2.1'!$B71)*-1000</f>
        <v>0</v>
      </c>
      <c r="H71" s="25">
        <f>SUMIFS('ProForma Adj F'!$P$11:$P$96,'ProForma Adj F'!$A$11:$A$96,'SCH D-2.1'!H$13,'ProForma Adj F'!$B$11:$B$96,'SCH D-2.1'!$B71)*-1000</f>
        <v>0</v>
      </c>
      <c r="I71" s="25">
        <f>SUMIFS('ProForma Adj F'!$P$11:$P$96,'ProForma Adj F'!$A$11:$A$96,'SCH D-2.1'!I$13,'ProForma Adj F'!$B$11:$B$96,'SCH D-2.1'!$B71)*-1000</f>
        <v>0</v>
      </c>
      <c r="J71" s="25">
        <f>SUMIFS('ProForma Adj F'!$P$11:$P$96,'ProForma Adj F'!$A$11:$A$96,'SCH D-2.1'!J$13,'ProForma Adj F'!$B$11:$B$96,'SCH D-2.1'!$B71)*-1000</f>
        <v>0</v>
      </c>
      <c r="K71" s="25">
        <f t="shared" si="32"/>
        <v>0</v>
      </c>
      <c r="L71" s="26">
        <v>1</v>
      </c>
      <c r="M71" s="25">
        <f t="shared" si="33"/>
        <v>0</v>
      </c>
    </row>
    <row r="72" spans="1:13" ht="18.95" customHeight="1" x14ac:dyDescent="0.2">
      <c r="A72" s="27">
        <f>A71+1</f>
        <v>43</v>
      </c>
      <c r="B72" s="182" t="s">
        <v>963</v>
      </c>
      <c r="C72" s="4" t="s">
        <v>16</v>
      </c>
      <c r="D72" s="25">
        <f>SUMIFS('ProForma Adj F'!$P$11:$P$96,'ProForma Adj F'!$A$11:$A$96,'SCH D-2.1'!D$13,'ProForma Adj F'!$B$11:$B$96,'SCH D-2.1'!$B72)*-1000</f>
        <v>0</v>
      </c>
      <c r="E72" s="25">
        <f>SUMIFS('ProForma Adj F'!$P$11:$P$96,'ProForma Adj F'!$A$11:$A$96,'SCH D-2.1'!E$13,'ProForma Adj F'!$B$11:$B$96,'SCH D-2.1'!$B72)*-1000</f>
        <v>0</v>
      </c>
      <c r="F72" s="25">
        <f>SUMIFS('ProForma Adj F'!$P$11:$P$96,'ProForma Adj F'!$A$11:$A$96,'SCH D-2.1'!F$13,'ProForma Adj F'!$B$11:$B$96,'SCH D-2.1'!$B72)*-1000</f>
        <v>0</v>
      </c>
      <c r="G72" s="25">
        <f>SUMIFS('ProForma Adj F'!$P$11:$P$96,'ProForma Adj F'!$A$11:$A$96,'SCH D-2.1'!G$13,'ProForma Adj F'!$B$11:$B$96,'SCH D-2.1'!$B72)*-1000</f>
        <v>0</v>
      </c>
      <c r="H72" s="25">
        <f>SUMIFS('ProForma Adj F'!$P$11:$P$96,'ProForma Adj F'!$A$11:$A$96,'SCH D-2.1'!H$13,'ProForma Adj F'!$B$11:$B$96,'SCH D-2.1'!$B72)*-1000</f>
        <v>0</v>
      </c>
      <c r="I72" s="25">
        <f>SUMIFS('ProForma Adj F'!$P$11:$P$96,'ProForma Adj F'!$A$11:$A$96,'SCH D-2.1'!I$13,'ProForma Adj F'!$B$11:$B$96,'SCH D-2.1'!$B72)*-1000</f>
        <v>0</v>
      </c>
      <c r="J72" s="25">
        <f>SUMIFS('ProForma Adj F'!$P$11:$P$96,'ProForma Adj F'!$A$11:$A$96,'SCH D-2.1'!J$13,'ProForma Adj F'!$B$11:$B$96,'SCH D-2.1'!$B72)*-1000</f>
        <v>0</v>
      </c>
      <c r="K72" s="25">
        <f t="shared" si="32"/>
        <v>0</v>
      </c>
      <c r="L72" s="26">
        <v>1</v>
      </c>
      <c r="M72" s="25">
        <f t="shared" si="33"/>
        <v>0</v>
      </c>
    </row>
    <row r="73" spans="1:13" ht="18.95" customHeight="1" x14ac:dyDescent="0.2">
      <c r="A73" s="27">
        <f t="shared" ref="A73:A79" si="35">A72+1</f>
        <v>44</v>
      </c>
      <c r="B73" s="182" t="s">
        <v>964</v>
      </c>
      <c r="C73" s="4" t="s">
        <v>982</v>
      </c>
      <c r="D73" s="25">
        <f>SUMIFS('ProForma Adj F'!$P$11:$P$96,'ProForma Adj F'!$A$11:$A$96,'SCH D-2.1'!D$13,'ProForma Adj F'!$B$11:$B$96,'SCH D-2.1'!$B73)*-1000</f>
        <v>0</v>
      </c>
      <c r="E73" s="25">
        <f>SUMIFS('ProForma Adj F'!$P$11:$P$96,'ProForma Adj F'!$A$11:$A$96,'SCH D-2.1'!E$13,'ProForma Adj F'!$B$11:$B$96,'SCH D-2.1'!$B73)*-1000</f>
        <v>0</v>
      </c>
      <c r="F73" s="25">
        <f>SUMIFS('ProForma Adj F'!$P$11:$P$96,'ProForma Adj F'!$A$11:$A$96,'SCH D-2.1'!F$13,'ProForma Adj F'!$B$11:$B$96,'SCH D-2.1'!$B73)*-1000</f>
        <v>0</v>
      </c>
      <c r="G73" s="25">
        <f>SUMIFS('ProForma Adj F'!$P$11:$P$96,'ProForma Adj F'!$A$11:$A$96,'SCH D-2.1'!G$13,'ProForma Adj F'!$B$11:$B$96,'SCH D-2.1'!$B73)*-1000</f>
        <v>0</v>
      </c>
      <c r="H73" s="25">
        <f>SUMIFS('ProForma Adj F'!$P$11:$P$96,'ProForma Adj F'!$A$11:$A$96,'SCH D-2.1'!H$13,'ProForma Adj F'!$B$11:$B$96,'SCH D-2.1'!$B73)*-1000</f>
        <v>0</v>
      </c>
      <c r="I73" s="25">
        <f>SUMIFS('ProForma Adj F'!$P$11:$P$96,'ProForma Adj F'!$A$11:$A$96,'SCH D-2.1'!I$13,'ProForma Adj F'!$B$11:$B$96,'SCH D-2.1'!$B73)*-1000</f>
        <v>0</v>
      </c>
      <c r="J73" s="25">
        <f>SUMIFS('ProForma Adj F'!$P$11:$P$96,'ProForma Adj F'!$A$11:$A$96,'SCH D-2.1'!J$13,'ProForma Adj F'!$B$11:$B$96,'SCH D-2.1'!$B73)*-1000</f>
        <v>0</v>
      </c>
      <c r="K73" s="25">
        <f t="shared" si="32"/>
        <v>0</v>
      </c>
      <c r="L73" s="26">
        <v>1</v>
      </c>
      <c r="M73" s="25">
        <f t="shared" si="33"/>
        <v>0</v>
      </c>
    </row>
    <row r="74" spans="1:13" ht="18.95" customHeight="1" x14ac:dyDescent="0.2">
      <c r="A74" s="27">
        <f t="shared" si="35"/>
        <v>45</v>
      </c>
      <c r="B74" s="182" t="s">
        <v>965</v>
      </c>
      <c r="C74" s="4" t="s">
        <v>980</v>
      </c>
      <c r="D74" s="25">
        <f>SUMIFS('ProForma Adj F'!$P$11:$P$96,'ProForma Adj F'!$A$11:$A$96,'SCH D-2.1'!D$13,'ProForma Adj F'!$B$11:$B$96,'SCH D-2.1'!$B74)*-1000</f>
        <v>0</v>
      </c>
      <c r="E74" s="25">
        <f>SUMIFS('ProForma Adj F'!$P$11:$P$96,'ProForma Adj F'!$A$11:$A$96,'SCH D-2.1'!E$13,'ProForma Adj F'!$B$11:$B$96,'SCH D-2.1'!$B74)*-1000</f>
        <v>0</v>
      </c>
      <c r="F74" s="25">
        <f>SUMIFS('ProForma Adj F'!$P$11:$P$96,'ProForma Adj F'!$A$11:$A$96,'SCH D-2.1'!F$13,'ProForma Adj F'!$B$11:$B$96,'SCH D-2.1'!$B74)*-1000</f>
        <v>0</v>
      </c>
      <c r="G74" s="25">
        <f>SUMIFS('ProForma Adj F'!$P$11:$P$96,'ProForma Adj F'!$A$11:$A$96,'SCH D-2.1'!G$13,'ProForma Adj F'!$B$11:$B$96,'SCH D-2.1'!$B74)*-1000</f>
        <v>0</v>
      </c>
      <c r="H74" s="25">
        <f>SUMIFS('ProForma Adj F'!$P$11:$P$96,'ProForma Adj F'!$A$11:$A$96,'SCH D-2.1'!H$13,'ProForma Adj F'!$B$11:$B$96,'SCH D-2.1'!$B74)*-1000</f>
        <v>0</v>
      </c>
      <c r="I74" s="25">
        <f>SUMIFS('ProForma Adj F'!$P$11:$P$96,'ProForma Adj F'!$A$11:$A$96,'SCH D-2.1'!I$13,'ProForma Adj F'!$B$11:$B$96,'SCH D-2.1'!$B74)*-1000</f>
        <v>0</v>
      </c>
      <c r="J74" s="25">
        <f>SUMIFS('ProForma Adj F'!$P$11:$P$96,'ProForma Adj F'!$A$11:$A$96,'SCH D-2.1'!J$13,'ProForma Adj F'!$B$11:$B$96,'SCH D-2.1'!$B74)*-1000</f>
        <v>0</v>
      </c>
      <c r="K74" s="25">
        <f t="shared" si="32"/>
        <v>0</v>
      </c>
      <c r="L74" s="26">
        <v>1</v>
      </c>
      <c r="M74" s="25">
        <f t="shared" si="33"/>
        <v>0</v>
      </c>
    </row>
    <row r="75" spans="1:13" ht="18.95" customHeight="1" x14ac:dyDescent="0.2">
      <c r="A75" s="27">
        <f t="shared" si="35"/>
        <v>46</v>
      </c>
      <c r="B75" s="182" t="s">
        <v>966</v>
      </c>
      <c r="C75" s="4" t="s">
        <v>981</v>
      </c>
      <c r="D75" s="25">
        <f>SUMIFS('ProForma Adj F'!$P$11:$P$96,'ProForma Adj F'!$A$11:$A$96,'SCH D-2.1'!D$13,'ProForma Adj F'!$B$11:$B$96,'SCH D-2.1'!$B75)*-1000</f>
        <v>0</v>
      </c>
      <c r="E75" s="25">
        <f>SUMIFS('ProForma Adj F'!$P$11:$P$96,'ProForma Adj F'!$A$11:$A$96,'SCH D-2.1'!E$13,'ProForma Adj F'!$B$11:$B$96,'SCH D-2.1'!$B75)*-1000</f>
        <v>0</v>
      </c>
      <c r="F75" s="25">
        <f>SUMIFS('ProForma Adj F'!$P$11:$P$96,'ProForma Adj F'!$A$11:$A$96,'SCH D-2.1'!F$13,'ProForma Adj F'!$B$11:$B$96,'SCH D-2.1'!$B75)*-1000</f>
        <v>0</v>
      </c>
      <c r="G75" s="25">
        <f>SUMIFS('ProForma Adj F'!$P$11:$P$96,'ProForma Adj F'!$A$11:$A$96,'SCH D-2.1'!G$13,'ProForma Adj F'!$B$11:$B$96,'SCH D-2.1'!$B75)*-1000</f>
        <v>0</v>
      </c>
      <c r="H75" s="25">
        <f>SUMIFS('ProForma Adj F'!$P$11:$P$96,'ProForma Adj F'!$A$11:$A$96,'SCH D-2.1'!H$13,'ProForma Adj F'!$B$11:$B$96,'SCH D-2.1'!$B75)*-1000</f>
        <v>0</v>
      </c>
      <c r="I75" s="25">
        <f>SUMIFS('ProForma Adj F'!$P$11:$P$96,'ProForma Adj F'!$A$11:$A$96,'SCH D-2.1'!I$13,'ProForma Adj F'!$B$11:$B$96,'SCH D-2.1'!$B75)*-1000</f>
        <v>0</v>
      </c>
      <c r="J75" s="25">
        <f>SUMIFS('ProForma Adj F'!$P$11:$P$96,'ProForma Adj F'!$A$11:$A$96,'SCH D-2.1'!J$13,'ProForma Adj F'!$B$11:$B$96,'SCH D-2.1'!$B75)*-1000</f>
        <v>0</v>
      </c>
      <c r="K75" s="25">
        <f t="shared" si="32"/>
        <v>0</v>
      </c>
      <c r="L75" s="26">
        <v>1</v>
      </c>
      <c r="M75" s="25">
        <f t="shared" si="33"/>
        <v>0</v>
      </c>
    </row>
    <row r="76" spans="1:13" ht="18.95" customHeight="1" x14ac:dyDescent="0.2">
      <c r="A76" s="27">
        <f t="shared" si="35"/>
        <v>47</v>
      </c>
      <c r="B76" s="182" t="s">
        <v>967</v>
      </c>
      <c r="C76" s="4" t="s">
        <v>983</v>
      </c>
      <c r="D76" s="25">
        <f>SUMIFS('ProForma Adj F'!$P$11:$P$96,'ProForma Adj F'!$A$11:$A$96,'SCH D-2.1'!D$13,'ProForma Adj F'!$B$11:$B$96,'SCH D-2.1'!$B76)*-1000</f>
        <v>0</v>
      </c>
      <c r="E76" s="25">
        <f>SUMIFS('ProForma Adj F'!$P$11:$P$96,'ProForma Adj F'!$A$11:$A$96,'SCH D-2.1'!E$13,'ProForma Adj F'!$B$11:$B$96,'SCH D-2.1'!$B76)*-1000</f>
        <v>0</v>
      </c>
      <c r="F76" s="25">
        <f>SUMIFS('ProForma Adj F'!$P$11:$P$96,'ProForma Adj F'!$A$11:$A$96,'SCH D-2.1'!F$13,'ProForma Adj F'!$B$11:$B$96,'SCH D-2.1'!$B76)*-1000</f>
        <v>0</v>
      </c>
      <c r="G76" s="25">
        <f>SUMIFS('ProForma Adj F'!$P$11:$P$96,'ProForma Adj F'!$A$11:$A$96,'SCH D-2.1'!G$13,'ProForma Adj F'!$B$11:$B$96,'SCH D-2.1'!$B76)*-1000</f>
        <v>0</v>
      </c>
      <c r="H76" s="25">
        <f>SUMIFS('ProForma Adj F'!$P$11:$P$96,'ProForma Adj F'!$A$11:$A$96,'SCH D-2.1'!H$13,'ProForma Adj F'!$B$11:$B$96,'SCH D-2.1'!$B76)*-1000</f>
        <v>0</v>
      </c>
      <c r="I76" s="25">
        <f>SUMIFS('ProForma Adj F'!$P$11:$P$96,'ProForma Adj F'!$A$11:$A$96,'SCH D-2.1'!I$13,'ProForma Adj F'!$B$11:$B$96,'SCH D-2.1'!$B76)*-1000</f>
        <v>0</v>
      </c>
      <c r="J76" s="25">
        <f>SUMIFS('ProForma Adj F'!$P$11:$P$96,'ProForma Adj F'!$A$11:$A$96,'SCH D-2.1'!J$13,'ProForma Adj F'!$B$11:$B$96,'SCH D-2.1'!$B76)*-1000</f>
        <v>0</v>
      </c>
      <c r="K76" s="25">
        <f t="shared" si="32"/>
        <v>0</v>
      </c>
      <c r="L76" s="26">
        <v>1</v>
      </c>
      <c r="M76" s="25">
        <f t="shared" si="33"/>
        <v>0</v>
      </c>
    </row>
    <row r="77" spans="1:13" ht="18.95" customHeight="1" x14ac:dyDescent="0.2">
      <c r="A77" s="27">
        <f t="shared" si="35"/>
        <v>48</v>
      </c>
      <c r="B77" s="182" t="s">
        <v>968</v>
      </c>
      <c r="C77" s="4" t="s">
        <v>984</v>
      </c>
      <c r="D77" s="25">
        <f>SUMIFS('ProForma Adj F'!$P$11:$P$96,'ProForma Adj F'!$A$11:$A$96,'SCH D-2.1'!D$13,'ProForma Adj F'!$B$11:$B$96,'SCH D-2.1'!$B77)*-1000</f>
        <v>0</v>
      </c>
      <c r="E77" s="25">
        <f>SUMIFS('ProForma Adj F'!$P$11:$P$96,'ProForma Adj F'!$A$11:$A$96,'SCH D-2.1'!E$13,'ProForma Adj F'!$B$11:$B$96,'SCH D-2.1'!$B77)*-1000</f>
        <v>0</v>
      </c>
      <c r="F77" s="25">
        <f>SUMIFS('ProForma Adj F'!$P$11:$P$96,'ProForma Adj F'!$A$11:$A$96,'SCH D-2.1'!F$13,'ProForma Adj F'!$B$11:$B$96,'SCH D-2.1'!$B77)*-1000</f>
        <v>0</v>
      </c>
      <c r="G77" s="25">
        <f>SUMIFS('ProForma Adj F'!$P$11:$P$96,'ProForma Adj F'!$A$11:$A$96,'SCH D-2.1'!G$13,'ProForma Adj F'!$B$11:$B$96,'SCH D-2.1'!$B77)*-1000</f>
        <v>0</v>
      </c>
      <c r="H77" s="25">
        <f>SUMIFS('ProForma Adj F'!$P$11:$P$96,'ProForma Adj F'!$A$11:$A$96,'SCH D-2.1'!H$13,'ProForma Adj F'!$B$11:$B$96,'SCH D-2.1'!$B77)*-1000</f>
        <v>0</v>
      </c>
      <c r="I77" s="25">
        <f>SUMIFS('ProForma Adj F'!$P$11:$P$96,'ProForma Adj F'!$A$11:$A$96,'SCH D-2.1'!I$13,'ProForma Adj F'!$B$11:$B$96,'SCH D-2.1'!$B77)*-1000</f>
        <v>0</v>
      </c>
      <c r="J77" s="25">
        <f>SUMIFS('ProForma Adj F'!$P$11:$P$96,'ProForma Adj F'!$A$11:$A$96,'SCH D-2.1'!J$13,'ProForma Adj F'!$B$11:$B$96,'SCH D-2.1'!$B77)*-1000</f>
        <v>0</v>
      </c>
      <c r="K77" s="25">
        <f t="shared" si="32"/>
        <v>0</v>
      </c>
      <c r="L77" s="26">
        <v>1</v>
      </c>
      <c r="M77" s="25">
        <f t="shared" si="33"/>
        <v>0</v>
      </c>
    </row>
    <row r="78" spans="1:13" ht="18.95" customHeight="1" x14ac:dyDescent="0.2">
      <c r="A78" s="27">
        <f t="shared" si="35"/>
        <v>49</v>
      </c>
      <c r="B78" s="182" t="s">
        <v>969</v>
      </c>
      <c r="C78" s="4" t="s">
        <v>985</v>
      </c>
      <c r="D78" s="25">
        <f>SUMIFS('ProForma Adj F'!$P$11:$P$96,'ProForma Adj F'!$A$11:$A$96,'SCH D-2.1'!D$13,'ProForma Adj F'!$B$11:$B$96,'SCH D-2.1'!$B78)*-1000</f>
        <v>0</v>
      </c>
      <c r="E78" s="25">
        <f>SUMIFS('ProForma Adj F'!$P$11:$P$96,'ProForma Adj F'!$A$11:$A$96,'SCH D-2.1'!E$13,'ProForma Adj F'!$B$11:$B$96,'SCH D-2.1'!$B78)*-1000</f>
        <v>0</v>
      </c>
      <c r="F78" s="25">
        <f>SUMIFS('ProForma Adj F'!$P$11:$P$96,'ProForma Adj F'!$A$11:$A$96,'SCH D-2.1'!F$13,'ProForma Adj F'!$B$11:$B$96,'SCH D-2.1'!$B78)*-1000</f>
        <v>0</v>
      </c>
      <c r="G78" s="25">
        <f>SUMIFS('ProForma Adj F'!$P$11:$P$96,'ProForma Adj F'!$A$11:$A$96,'SCH D-2.1'!G$13,'ProForma Adj F'!$B$11:$B$96,'SCH D-2.1'!$B78)*-1000</f>
        <v>0</v>
      </c>
      <c r="H78" s="25">
        <f>SUMIFS('ProForma Adj F'!$P$11:$P$96,'ProForma Adj F'!$A$11:$A$96,'SCH D-2.1'!H$13,'ProForma Adj F'!$B$11:$B$96,'SCH D-2.1'!$B78)*-1000</f>
        <v>0</v>
      </c>
      <c r="I78" s="25">
        <f>SUMIFS('ProForma Adj F'!$P$11:$P$96,'ProForma Adj F'!$A$11:$A$96,'SCH D-2.1'!I$13,'ProForma Adj F'!$B$11:$B$96,'SCH D-2.1'!$B78)*-1000</f>
        <v>0</v>
      </c>
      <c r="J78" s="25">
        <f>SUMIFS('ProForma Adj F'!$P$11:$P$96,'ProForma Adj F'!$A$11:$A$96,'SCH D-2.1'!J$13,'ProForma Adj F'!$B$11:$B$96,'SCH D-2.1'!$B78)*-1000</f>
        <v>0</v>
      </c>
      <c r="K78" s="25">
        <f t="shared" si="32"/>
        <v>0</v>
      </c>
      <c r="L78" s="26">
        <v>1</v>
      </c>
      <c r="M78" s="25">
        <f t="shared" si="33"/>
        <v>0</v>
      </c>
    </row>
    <row r="79" spans="1:13" ht="18.95" customHeight="1" x14ac:dyDescent="0.2">
      <c r="A79" s="27">
        <f t="shared" si="35"/>
        <v>50</v>
      </c>
      <c r="B79" s="182"/>
      <c r="C79" s="2" t="s">
        <v>1098</v>
      </c>
      <c r="D79" s="37">
        <f>SUM(D62:D78)</f>
        <v>0</v>
      </c>
      <c r="E79" s="37">
        <f t="shared" ref="E79" si="36">SUM(E62:E78)</f>
        <v>0</v>
      </c>
      <c r="F79" s="37">
        <f t="shared" ref="F79:M79" si="37">SUM(F62:F78)</f>
        <v>0</v>
      </c>
      <c r="G79" s="37">
        <f t="shared" ref="G79:I79" si="38">SUM(G62:G78)</f>
        <v>0</v>
      </c>
      <c r="H79" s="37">
        <f t="shared" si="38"/>
        <v>0</v>
      </c>
      <c r="I79" s="37">
        <f t="shared" si="38"/>
        <v>0</v>
      </c>
      <c r="J79" s="37">
        <f t="shared" si="37"/>
        <v>0</v>
      </c>
      <c r="K79" s="37">
        <f t="shared" si="37"/>
        <v>0</v>
      </c>
      <c r="M79" s="37">
        <f t="shared" si="37"/>
        <v>0</v>
      </c>
    </row>
    <row r="80" spans="1:13" ht="18.95" customHeight="1" x14ac:dyDescent="0.2">
      <c r="B80" s="182"/>
      <c r="C80" s="2"/>
      <c r="E80" s="25"/>
      <c r="F80" s="25"/>
      <c r="G80" s="25"/>
      <c r="H80" s="25"/>
      <c r="I80" s="25"/>
      <c r="J80" s="25"/>
      <c r="K80" s="25"/>
      <c r="L80" s="26"/>
      <c r="M80" s="25"/>
    </row>
    <row r="81" spans="1:13" ht="18.95" customHeight="1" x14ac:dyDescent="0.2">
      <c r="A81" s="27"/>
      <c r="B81" s="182"/>
      <c r="C81" s="4"/>
      <c r="D81" s="25"/>
      <c r="E81" s="25"/>
      <c r="F81" s="25"/>
      <c r="G81" s="25"/>
      <c r="H81" s="25"/>
      <c r="I81" s="25"/>
      <c r="J81" s="25"/>
      <c r="K81" s="25"/>
      <c r="L81" s="26"/>
      <c r="M81" s="25"/>
    </row>
    <row r="82" spans="1:13" s="17" customFormat="1" ht="20.100000000000001" customHeight="1" x14ac:dyDescent="0.2">
      <c r="A82" s="325" t="str">
        <f>$A$1</f>
        <v>LOUISVILLE GAS AND ELECTRIC COMPANY</v>
      </c>
      <c r="B82" s="325"/>
      <c r="C82" s="325"/>
      <c r="D82" s="325"/>
      <c r="E82" s="325"/>
      <c r="F82" s="325"/>
      <c r="G82" s="325"/>
      <c r="H82" s="325"/>
      <c r="I82" s="325"/>
      <c r="J82" s="325"/>
      <c r="K82" s="325"/>
      <c r="L82" s="325"/>
      <c r="M82" s="325"/>
    </row>
    <row r="83" spans="1:13" s="17" customFormat="1" ht="20.100000000000001" customHeight="1" x14ac:dyDescent="0.2">
      <c r="A83" s="325" t="str">
        <f>$A$2</f>
        <v>CASE NO. 2014-00372 - GAS OPERATIONS - RESPONSE TO PSC 2-89 (SLIPPAGE FACTOR 97.728%)</v>
      </c>
      <c r="B83" s="325"/>
      <c r="C83" s="325"/>
      <c r="D83" s="325"/>
      <c r="E83" s="325"/>
      <c r="F83" s="325"/>
      <c r="G83" s="325"/>
      <c r="H83" s="325"/>
      <c r="I83" s="325"/>
      <c r="J83" s="325"/>
      <c r="K83" s="325"/>
      <c r="L83" s="325"/>
      <c r="M83" s="325"/>
    </row>
    <row r="84" spans="1:13" s="17" customFormat="1" ht="20.100000000000001" customHeight="1" x14ac:dyDescent="0.2">
      <c r="A84" s="325" t="s">
        <v>309</v>
      </c>
      <c r="B84" s="325"/>
      <c r="C84" s="325"/>
      <c r="D84" s="325"/>
      <c r="E84" s="325"/>
      <c r="F84" s="325"/>
      <c r="G84" s="325"/>
      <c r="H84" s="325"/>
      <c r="I84" s="325"/>
      <c r="J84" s="325"/>
      <c r="K84" s="325"/>
      <c r="L84" s="325"/>
      <c r="M84" s="325"/>
    </row>
    <row r="85" spans="1:13" s="17" customFormat="1" ht="20.100000000000001" customHeight="1" x14ac:dyDescent="0.2">
      <c r="A85" s="325" t="str">
        <f>$A$4</f>
        <v>FOR THE 12 MONTHS ENDED JUNE 30, 2016</v>
      </c>
      <c r="B85" s="325"/>
      <c r="C85" s="325"/>
      <c r="D85" s="325"/>
      <c r="E85" s="325"/>
      <c r="F85" s="325"/>
      <c r="G85" s="325"/>
      <c r="H85" s="325"/>
      <c r="I85" s="325"/>
      <c r="J85" s="325"/>
      <c r="K85" s="325"/>
      <c r="L85" s="325"/>
      <c r="M85" s="325"/>
    </row>
    <row r="86" spans="1:13" s="17" customFormat="1" ht="20.100000000000001" customHeight="1" x14ac:dyDescent="0.2">
      <c r="A86" s="181"/>
      <c r="B86" s="181"/>
      <c r="C86" s="181"/>
      <c r="D86" s="181"/>
      <c r="E86" s="181"/>
      <c r="F86" s="181"/>
      <c r="G86" s="204"/>
      <c r="H86" s="270"/>
      <c r="I86" s="270"/>
      <c r="J86" s="181"/>
      <c r="K86" s="181"/>
      <c r="L86" s="181"/>
      <c r="M86" s="181"/>
    </row>
    <row r="87" spans="1:13" s="17" customFormat="1" ht="20.100000000000001" customHeight="1" x14ac:dyDescent="0.2">
      <c r="A87" s="17" t="str">
        <f>$A$6</f>
        <v>DATA:____BASE  PERIOD__X__FORECASTED  PERIOD</v>
      </c>
      <c r="B87" s="19"/>
      <c r="M87" s="20" t="s">
        <v>310</v>
      </c>
    </row>
    <row r="88" spans="1:13" s="17" customFormat="1" ht="20.100000000000001" customHeight="1" x14ac:dyDescent="0.2">
      <c r="A88" s="17" t="str">
        <f>$A$7</f>
        <v>TYPE OF FILING: __X__ ORIGINAL  _____ UPDATED  _____ REVISED</v>
      </c>
      <c r="M88" s="20" t="s">
        <v>1122</v>
      </c>
    </row>
    <row r="89" spans="1:13" s="17" customFormat="1" ht="20.100000000000001" customHeight="1" x14ac:dyDescent="0.2">
      <c r="A89" s="17" t="str">
        <f>$A$8</f>
        <v>WORKPAPER REFERENCE NO(S).: SCHEDULES WPD-2.1a, WPD-2.1b</v>
      </c>
      <c r="B89" s="19"/>
      <c r="D89" s="19"/>
      <c r="E89" s="19"/>
      <c r="F89" s="19"/>
      <c r="G89" s="19"/>
      <c r="H89" s="19"/>
      <c r="I89" s="19"/>
      <c r="J89" s="19"/>
      <c r="K89" s="19"/>
      <c r="M89" s="21" t="str">
        <f>$M$8</f>
        <v>WITNESS:   K. W. BLAKE / R. M. CONROY</v>
      </c>
    </row>
    <row r="90" spans="1:13" s="17" customFormat="1" ht="20.100000000000001" customHeight="1" x14ac:dyDescent="0.2"/>
    <row r="91" spans="1:13" s="17" customFormat="1" ht="18.75" customHeight="1" x14ac:dyDescent="0.2">
      <c r="A91" s="64"/>
      <c r="B91" s="64"/>
      <c r="C91" s="64"/>
      <c r="D91" s="139" t="str">
        <f>D$10</f>
        <v>ADJ 4</v>
      </c>
      <c r="E91" s="139" t="str">
        <f t="shared" ref="E91:J91" si="39">E$10</f>
        <v>ADJ 5</v>
      </c>
      <c r="F91" s="139" t="str">
        <f t="shared" si="39"/>
        <v>ADJ 6</v>
      </c>
      <c r="G91" s="139" t="str">
        <f t="shared" si="39"/>
        <v>ADJ 7</v>
      </c>
      <c r="H91" s="139" t="str">
        <f t="shared" si="39"/>
        <v>ADJ 8</v>
      </c>
      <c r="I91" s="139" t="str">
        <f t="shared" si="39"/>
        <v>ADJ 9</v>
      </c>
      <c r="J91" s="139" t="str">
        <f t="shared" si="39"/>
        <v>ADJ 10</v>
      </c>
      <c r="K91" s="64"/>
      <c r="L91" s="64"/>
      <c r="M91" s="64"/>
    </row>
    <row r="92" spans="1:13" ht="44.25" customHeight="1" x14ac:dyDescent="0.2">
      <c r="A92" s="65" t="s">
        <v>140</v>
      </c>
      <c r="B92" s="65" t="s">
        <v>141</v>
      </c>
      <c r="C92" s="65" t="s">
        <v>145</v>
      </c>
      <c r="D92" s="334" t="str">
        <f>D$11</f>
        <v>These adjustments left intentionally blank</v>
      </c>
      <c r="E92" s="334">
        <f t="shared" ref="E92:J92" si="40">E$11</f>
        <v>0</v>
      </c>
      <c r="F92" s="334">
        <f t="shared" si="40"/>
        <v>0</v>
      </c>
      <c r="G92" s="65" t="str">
        <f t="shared" si="40"/>
        <v>CUSTOMER ACCOUNT CHANGES</v>
      </c>
      <c r="H92" s="65" t="str">
        <f t="shared" si="40"/>
        <v>ADVERTISING EXPENSE</v>
      </c>
      <c r="I92" s="65" t="str">
        <f t="shared" si="40"/>
        <v>PROPERTY INSURANCE</v>
      </c>
      <c r="J92" s="65" t="str">
        <f t="shared" si="40"/>
        <v>INTEREST SYNCHRONIZATION</v>
      </c>
      <c r="K92" s="65" t="s">
        <v>311</v>
      </c>
      <c r="L92" s="65" t="s">
        <v>142</v>
      </c>
      <c r="M92" s="65" t="s">
        <v>307</v>
      </c>
    </row>
    <row r="93" spans="1:13" ht="23.1" customHeight="1" x14ac:dyDescent="0.2">
      <c r="A93" s="23"/>
      <c r="B93" s="23"/>
      <c r="C93" s="30"/>
      <c r="D93" s="31" t="s">
        <v>143</v>
      </c>
      <c r="E93" s="31" t="s">
        <v>143</v>
      </c>
      <c r="F93" s="31" t="s">
        <v>143</v>
      </c>
      <c r="G93" s="31" t="s">
        <v>143</v>
      </c>
      <c r="H93" s="31" t="s">
        <v>143</v>
      </c>
      <c r="I93" s="31" t="s">
        <v>143</v>
      </c>
      <c r="J93" s="31" t="s">
        <v>143</v>
      </c>
      <c r="K93" s="31" t="s">
        <v>143</v>
      </c>
      <c r="L93" s="31"/>
      <c r="M93" s="31" t="s">
        <v>143</v>
      </c>
    </row>
    <row r="94" spans="1:13" ht="18.95" customHeight="1" x14ac:dyDescent="0.2">
      <c r="A94" s="27">
        <f>A79+1</f>
        <v>51</v>
      </c>
      <c r="B94" s="182"/>
      <c r="C94" s="38" t="s">
        <v>161</v>
      </c>
      <c r="L94" s="26"/>
      <c r="M94" s="25"/>
    </row>
    <row r="95" spans="1:13" ht="18.95" customHeight="1" x14ac:dyDescent="0.2">
      <c r="A95" s="27">
        <f>A94+1</f>
        <v>52</v>
      </c>
      <c r="B95" s="182" t="s">
        <v>970</v>
      </c>
      <c r="C95" s="4" t="s">
        <v>979</v>
      </c>
      <c r="D95" s="25">
        <f>SUMIFS('ProForma Adj F'!$P$11:$P$96,'ProForma Adj F'!$A$11:$A$96,'SCH D-2.1'!D$13,'ProForma Adj F'!$B$11:$B$96,'SCH D-2.1'!$B95)*-1000</f>
        <v>0</v>
      </c>
      <c r="E95" s="25">
        <f>SUMIFS('ProForma Adj F'!$P$11:$P$96,'ProForma Adj F'!$A$11:$A$96,'SCH D-2.1'!E$13,'ProForma Adj F'!$B$11:$B$96,'SCH D-2.1'!$B95)*-1000</f>
        <v>0</v>
      </c>
      <c r="F95" s="25">
        <f>SUMIFS('ProForma Adj F'!$P$11:$P$96,'ProForma Adj F'!$A$11:$A$96,'SCH D-2.1'!F$13,'ProForma Adj F'!$B$11:$B$96,'SCH D-2.1'!$B95)*-1000</f>
        <v>0</v>
      </c>
      <c r="G95" s="25">
        <f>SUMIFS('ProForma Adj F'!$P$11:$P$96,'ProForma Adj F'!$A$11:$A$96,'SCH D-2.1'!G$13,'ProForma Adj F'!$B$11:$B$96,'SCH D-2.1'!$B95)*-1000</f>
        <v>0</v>
      </c>
      <c r="H95" s="25">
        <f>SUMIFS('ProForma Adj F'!$P$11:$P$96,'ProForma Adj F'!$A$11:$A$96,'SCH D-2.1'!H$13,'ProForma Adj F'!$B$11:$B$96,'SCH D-2.1'!$B95)*-1000</f>
        <v>0</v>
      </c>
      <c r="I95" s="25">
        <f>SUMIFS('ProForma Adj F'!$P$11:$P$96,'ProForma Adj F'!$A$11:$A$96,'SCH D-2.1'!I$13,'ProForma Adj F'!$B$11:$B$96,'SCH D-2.1'!$B95)*-1000</f>
        <v>0</v>
      </c>
      <c r="J95" s="25">
        <f>SUMIFS('ProForma Adj F'!$P$11:$P$96,'ProForma Adj F'!$A$11:$A$96,'SCH D-2.1'!J$13,'ProForma Adj F'!$B$11:$B$96,'SCH D-2.1'!$B95)*-1000</f>
        <v>0</v>
      </c>
      <c r="K95" s="25">
        <f>SUM(D95:J95)</f>
        <v>0</v>
      </c>
      <c r="L95" s="26">
        <v>1</v>
      </c>
      <c r="M95" s="25">
        <f>K95*L95</f>
        <v>0</v>
      </c>
    </row>
    <row r="96" spans="1:13" ht="18.95" customHeight="1" x14ac:dyDescent="0.2">
      <c r="A96" s="27">
        <f t="shared" ref="A96:A102" si="41">A95+1</f>
        <v>53</v>
      </c>
      <c r="B96" s="182" t="s">
        <v>971</v>
      </c>
      <c r="C96" s="4" t="s">
        <v>17</v>
      </c>
      <c r="D96" s="25">
        <f>SUMIFS('ProForma Adj F'!$P$11:$P$96,'ProForma Adj F'!$A$11:$A$96,'SCH D-2.1'!D$13,'ProForma Adj F'!$B$11:$B$96,'SCH D-2.1'!$B96)*-1000</f>
        <v>0</v>
      </c>
      <c r="E96" s="25">
        <f>SUMIFS('ProForma Adj F'!$P$11:$P$96,'ProForma Adj F'!$A$11:$A$96,'SCH D-2.1'!E$13,'ProForma Adj F'!$B$11:$B$96,'SCH D-2.1'!$B96)*-1000</f>
        <v>0</v>
      </c>
      <c r="F96" s="25">
        <f>SUMIFS('ProForma Adj F'!$P$11:$P$96,'ProForma Adj F'!$A$11:$A$96,'SCH D-2.1'!F$13,'ProForma Adj F'!$B$11:$B$96,'SCH D-2.1'!$B96)*-1000</f>
        <v>0</v>
      </c>
      <c r="G96" s="25">
        <f>SUMIFS('ProForma Adj F'!$P$11:$P$96,'ProForma Adj F'!$A$11:$A$96,'SCH D-2.1'!G$13,'ProForma Adj F'!$B$11:$B$96,'SCH D-2.1'!$B96)*-1000</f>
        <v>0</v>
      </c>
      <c r="H96" s="25">
        <f>SUMIFS('ProForma Adj F'!$P$11:$P$96,'ProForma Adj F'!$A$11:$A$96,'SCH D-2.1'!H$13,'ProForma Adj F'!$B$11:$B$96,'SCH D-2.1'!$B96)*-1000</f>
        <v>0</v>
      </c>
      <c r="I96" s="25">
        <f>SUMIFS('ProForma Adj F'!$P$11:$P$96,'ProForma Adj F'!$A$11:$A$96,'SCH D-2.1'!I$13,'ProForma Adj F'!$B$11:$B$96,'SCH D-2.1'!$B96)*-1000</f>
        <v>0</v>
      </c>
      <c r="J96" s="25">
        <f>SUMIFS('ProForma Adj F'!$P$11:$P$96,'ProForma Adj F'!$A$11:$A$96,'SCH D-2.1'!J$13,'ProForma Adj F'!$B$11:$B$96,'SCH D-2.1'!$B96)*-1000</f>
        <v>0</v>
      </c>
      <c r="K96" s="25">
        <f t="shared" ref="K96:K101" si="42">SUM(D96:J96)</f>
        <v>0</v>
      </c>
      <c r="L96" s="26">
        <v>1</v>
      </c>
      <c r="M96" s="25">
        <f t="shared" ref="M96:M101" si="43">K96*L96</f>
        <v>0</v>
      </c>
    </row>
    <row r="97" spans="1:13" ht="18.95" customHeight="1" x14ac:dyDescent="0.2">
      <c r="A97" s="27">
        <f t="shared" si="41"/>
        <v>54</v>
      </c>
      <c r="B97" s="182">
        <v>852</v>
      </c>
      <c r="C97" s="4" t="s">
        <v>986</v>
      </c>
      <c r="D97" s="25">
        <f>SUMIFS('ProForma Adj F'!$P$11:$P$96,'ProForma Adj F'!$A$11:$A$96,'SCH D-2.1'!D$13,'ProForma Adj F'!$B$11:$B$96,'SCH D-2.1'!$B97)*-1000</f>
        <v>0</v>
      </c>
      <c r="E97" s="25">
        <f>SUMIFS('ProForma Adj F'!$P$11:$P$96,'ProForma Adj F'!$A$11:$A$96,'SCH D-2.1'!E$13,'ProForma Adj F'!$B$11:$B$96,'SCH D-2.1'!$B97)*-1000</f>
        <v>0</v>
      </c>
      <c r="F97" s="25">
        <f>SUMIFS('ProForma Adj F'!$P$11:$P$96,'ProForma Adj F'!$A$11:$A$96,'SCH D-2.1'!F$13,'ProForma Adj F'!$B$11:$B$96,'SCH D-2.1'!$B97)*-1000</f>
        <v>0</v>
      </c>
      <c r="G97" s="25">
        <f>SUMIFS('ProForma Adj F'!$P$11:$P$96,'ProForma Adj F'!$A$11:$A$96,'SCH D-2.1'!G$13,'ProForma Adj F'!$B$11:$B$96,'SCH D-2.1'!$B97)*-1000</f>
        <v>0</v>
      </c>
      <c r="H97" s="25">
        <f>SUMIFS('ProForma Adj F'!$P$11:$P$96,'ProForma Adj F'!$A$11:$A$96,'SCH D-2.1'!H$13,'ProForma Adj F'!$B$11:$B$96,'SCH D-2.1'!$B97)*-1000</f>
        <v>0</v>
      </c>
      <c r="I97" s="25">
        <f>SUMIFS('ProForma Adj F'!$P$11:$P$96,'ProForma Adj F'!$A$11:$A$96,'SCH D-2.1'!I$13,'ProForma Adj F'!$B$11:$B$96,'SCH D-2.1'!$B97)*-1000</f>
        <v>0</v>
      </c>
      <c r="J97" s="25">
        <f>SUMIFS('ProForma Adj F'!$P$11:$P$96,'ProForma Adj F'!$A$11:$A$96,'SCH D-2.1'!J$13,'ProForma Adj F'!$B$11:$B$96,'SCH D-2.1'!$B97)*-1000</f>
        <v>0</v>
      </c>
      <c r="K97" s="25">
        <f t="shared" si="42"/>
        <v>0</v>
      </c>
      <c r="L97" s="26">
        <v>1</v>
      </c>
      <c r="M97" s="25">
        <f t="shared" si="43"/>
        <v>0</v>
      </c>
    </row>
    <row r="98" spans="1:13" ht="18.95" customHeight="1" x14ac:dyDescent="0.2">
      <c r="A98" s="27">
        <f t="shared" si="41"/>
        <v>55</v>
      </c>
      <c r="B98" s="182" t="s">
        <v>972</v>
      </c>
      <c r="C98" s="4" t="s">
        <v>987</v>
      </c>
      <c r="D98" s="25">
        <f>SUMIFS('ProForma Adj F'!$P$11:$P$96,'ProForma Adj F'!$A$11:$A$96,'SCH D-2.1'!D$13,'ProForma Adj F'!$B$11:$B$96,'SCH D-2.1'!$B98)*-1000</f>
        <v>0</v>
      </c>
      <c r="E98" s="25">
        <f>SUMIFS('ProForma Adj F'!$P$11:$P$96,'ProForma Adj F'!$A$11:$A$96,'SCH D-2.1'!E$13,'ProForma Adj F'!$B$11:$B$96,'SCH D-2.1'!$B98)*-1000</f>
        <v>0</v>
      </c>
      <c r="F98" s="25">
        <f>SUMIFS('ProForma Adj F'!$P$11:$P$96,'ProForma Adj F'!$A$11:$A$96,'SCH D-2.1'!F$13,'ProForma Adj F'!$B$11:$B$96,'SCH D-2.1'!$B98)*-1000</f>
        <v>0</v>
      </c>
      <c r="G98" s="25">
        <f>SUMIFS('ProForma Adj F'!$P$11:$P$96,'ProForma Adj F'!$A$11:$A$96,'SCH D-2.1'!G$13,'ProForma Adj F'!$B$11:$B$96,'SCH D-2.1'!$B98)*-1000</f>
        <v>0</v>
      </c>
      <c r="H98" s="25">
        <f>SUMIFS('ProForma Adj F'!$P$11:$P$96,'ProForma Adj F'!$A$11:$A$96,'SCH D-2.1'!H$13,'ProForma Adj F'!$B$11:$B$96,'SCH D-2.1'!$B98)*-1000</f>
        <v>0</v>
      </c>
      <c r="I98" s="25">
        <f>SUMIFS('ProForma Adj F'!$P$11:$P$96,'ProForma Adj F'!$A$11:$A$96,'SCH D-2.1'!I$13,'ProForma Adj F'!$B$11:$B$96,'SCH D-2.1'!$B98)*-1000</f>
        <v>0</v>
      </c>
      <c r="J98" s="25">
        <f>SUMIFS('ProForma Adj F'!$P$11:$P$96,'ProForma Adj F'!$A$11:$A$96,'SCH D-2.1'!J$13,'ProForma Adj F'!$B$11:$B$96,'SCH D-2.1'!$B98)*-1000</f>
        <v>0</v>
      </c>
      <c r="K98" s="25">
        <f t="shared" si="42"/>
        <v>0</v>
      </c>
      <c r="L98" s="26">
        <v>1</v>
      </c>
      <c r="M98" s="25">
        <f t="shared" si="43"/>
        <v>0</v>
      </c>
    </row>
    <row r="99" spans="1:13" ht="18.95" customHeight="1" x14ac:dyDescent="0.2">
      <c r="A99" s="27">
        <f t="shared" si="41"/>
        <v>56</v>
      </c>
      <c r="B99" s="182">
        <v>859</v>
      </c>
      <c r="C99" s="4" t="s">
        <v>18</v>
      </c>
      <c r="D99" s="25">
        <f>SUMIFS('ProForma Adj F'!$P$11:$P$96,'ProForma Adj F'!$A$11:$A$96,'SCH D-2.1'!D$13,'ProForma Adj F'!$B$11:$B$96,'SCH D-2.1'!$B99)*-1000</f>
        <v>0</v>
      </c>
      <c r="E99" s="25">
        <f>SUMIFS('ProForma Adj F'!$P$11:$P$96,'ProForma Adj F'!$A$11:$A$96,'SCH D-2.1'!E$13,'ProForma Adj F'!$B$11:$B$96,'SCH D-2.1'!$B99)*-1000</f>
        <v>0</v>
      </c>
      <c r="F99" s="25">
        <f>SUMIFS('ProForma Adj F'!$P$11:$P$96,'ProForma Adj F'!$A$11:$A$96,'SCH D-2.1'!F$13,'ProForma Adj F'!$B$11:$B$96,'SCH D-2.1'!$B99)*-1000</f>
        <v>0</v>
      </c>
      <c r="G99" s="25">
        <f>SUMIFS('ProForma Adj F'!$P$11:$P$96,'ProForma Adj F'!$A$11:$A$96,'SCH D-2.1'!G$13,'ProForma Adj F'!$B$11:$B$96,'SCH D-2.1'!$B99)*-1000</f>
        <v>0</v>
      </c>
      <c r="H99" s="25">
        <f>SUMIFS('ProForma Adj F'!$P$11:$P$96,'ProForma Adj F'!$A$11:$A$96,'SCH D-2.1'!H$13,'ProForma Adj F'!$B$11:$B$96,'SCH D-2.1'!$B99)*-1000</f>
        <v>0</v>
      </c>
      <c r="I99" s="25">
        <f>SUMIFS('ProForma Adj F'!$P$11:$P$96,'ProForma Adj F'!$A$11:$A$96,'SCH D-2.1'!I$13,'ProForma Adj F'!$B$11:$B$96,'SCH D-2.1'!$B99)*-1000</f>
        <v>0</v>
      </c>
      <c r="J99" s="25">
        <f>SUMIFS('ProForma Adj F'!$P$11:$P$96,'ProForma Adj F'!$A$11:$A$96,'SCH D-2.1'!J$13,'ProForma Adj F'!$B$11:$B$96,'SCH D-2.1'!$B99)*-1000</f>
        <v>0</v>
      </c>
      <c r="K99" s="25">
        <f t="shared" si="42"/>
        <v>0</v>
      </c>
      <c r="L99" s="26">
        <v>1</v>
      </c>
      <c r="M99" s="25">
        <f t="shared" si="43"/>
        <v>0</v>
      </c>
    </row>
    <row r="100" spans="1:13" ht="18.95" customHeight="1" x14ac:dyDescent="0.2">
      <c r="A100" s="27">
        <f t="shared" si="41"/>
        <v>57</v>
      </c>
      <c r="B100" s="182" t="s">
        <v>973</v>
      </c>
      <c r="C100" s="4" t="s">
        <v>988</v>
      </c>
      <c r="D100" s="25">
        <f>SUMIFS('ProForma Adj F'!$P$11:$P$96,'ProForma Adj F'!$A$11:$A$96,'SCH D-2.1'!D$13,'ProForma Adj F'!$B$11:$B$96,'SCH D-2.1'!$B100)*-1000</f>
        <v>0</v>
      </c>
      <c r="E100" s="25">
        <f>SUMIFS('ProForma Adj F'!$P$11:$P$96,'ProForma Adj F'!$A$11:$A$96,'SCH D-2.1'!E$13,'ProForma Adj F'!$B$11:$B$96,'SCH D-2.1'!$B100)*-1000</f>
        <v>0</v>
      </c>
      <c r="F100" s="25">
        <f>SUMIFS('ProForma Adj F'!$P$11:$P$96,'ProForma Adj F'!$A$11:$A$96,'SCH D-2.1'!F$13,'ProForma Adj F'!$B$11:$B$96,'SCH D-2.1'!$B100)*-1000</f>
        <v>0</v>
      </c>
      <c r="G100" s="25">
        <f>SUMIFS('ProForma Adj F'!$P$11:$P$96,'ProForma Adj F'!$A$11:$A$96,'SCH D-2.1'!G$13,'ProForma Adj F'!$B$11:$B$96,'SCH D-2.1'!$B100)*-1000</f>
        <v>0</v>
      </c>
      <c r="H100" s="25">
        <f>SUMIFS('ProForma Adj F'!$P$11:$P$96,'ProForma Adj F'!$A$11:$A$96,'SCH D-2.1'!H$13,'ProForma Adj F'!$B$11:$B$96,'SCH D-2.1'!$B100)*-1000</f>
        <v>0</v>
      </c>
      <c r="I100" s="25">
        <f>SUMIFS('ProForma Adj F'!$P$11:$P$96,'ProForma Adj F'!$A$11:$A$96,'SCH D-2.1'!I$13,'ProForma Adj F'!$B$11:$B$96,'SCH D-2.1'!$B100)*-1000</f>
        <v>0</v>
      </c>
      <c r="J100" s="25">
        <f>SUMIFS('ProForma Adj F'!$P$11:$P$96,'ProForma Adj F'!$A$11:$A$96,'SCH D-2.1'!J$13,'ProForma Adj F'!$B$11:$B$96,'SCH D-2.1'!$B100)*-1000</f>
        <v>0</v>
      </c>
      <c r="K100" s="25">
        <f t="shared" si="42"/>
        <v>0</v>
      </c>
      <c r="M100" s="25">
        <f t="shared" si="43"/>
        <v>0</v>
      </c>
    </row>
    <row r="101" spans="1:13" ht="18.95" customHeight="1" x14ac:dyDescent="0.2">
      <c r="A101" s="27">
        <f t="shared" si="41"/>
        <v>58</v>
      </c>
      <c r="B101" s="182" t="s">
        <v>974</v>
      </c>
      <c r="C101" s="11" t="s">
        <v>989</v>
      </c>
      <c r="D101" s="25">
        <f>SUMIFS('ProForma Adj F'!$P$11:$P$96,'ProForma Adj F'!$A$11:$A$96,'SCH D-2.1'!D$13,'ProForma Adj F'!$B$11:$B$96,'SCH D-2.1'!$B101)*-1000</f>
        <v>0</v>
      </c>
      <c r="E101" s="25">
        <f>SUMIFS('ProForma Adj F'!$P$11:$P$96,'ProForma Adj F'!$A$11:$A$96,'SCH D-2.1'!E$13,'ProForma Adj F'!$B$11:$B$96,'SCH D-2.1'!$B101)*-1000</f>
        <v>0</v>
      </c>
      <c r="F101" s="25">
        <f>SUMIFS('ProForma Adj F'!$P$11:$P$96,'ProForma Adj F'!$A$11:$A$96,'SCH D-2.1'!F$13,'ProForma Adj F'!$B$11:$B$96,'SCH D-2.1'!$B101)*-1000</f>
        <v>0</v>
      </c>
      <c r="G101" s="25">
        <f>SUMIFS('ProForma Adj F'!$P$11:$P$96,'ProForma Adj F'!$A$11:$A$96,'SCH D-2.1'!G$13,'ProForma Adj F'!$B$11:$B$96,'SCH D-2.1'!$B101)*-1000</f>
        <v>0</v>
      </c>
      <c r="H101" s="25">
        <f>SUMIFS('ProForma Adj F'!$P$11:$P$96,'ProForma Adj F'!$A$11:$A$96,'SCH D-2.1'!H$13,'ProForma Adj F'!$B$11:$B$96,'SCH D-2.1'!$B101)*-1000</f>
        <v>0</v>
      </c>
      <c r="I101" s="25">
        <f>SUMIFS('ProForma Adj F'!$P$11:$P$96,'ProForma Adj F'!$A$11:$A$96,'SCH D-2.1'!I$13,'ProForma Adj F'!$B$11:$B$96,'SCH D-2.1'!$B101)*-1000</f>
        <v>0</v>
      </c>
      <c r="J101" s="25">
        <f>SUMIFS('ProForma Adj F'!$P$11:$P$96,'ProForma Adj F'!$A$11:$A$96,'SCH D-2.1'!J$13,'ProForma Adj F'!$B$11:$B$96,'SCH D-2.1'!$B101)*-1000</f>
        <v>0</v>
      </c>
      <c r="K101" s="25">
        <f t="shared" si="42"/>
        <v>0</v>
      </c>
      <c r="M101" s="25">
        <f t="shared" si="43"/>
        <v>0</v>
      </c>
    </row>
    <row r="102" spans="1:13" ht="18.95" customHeight="1" x14ac:dyDescent="0.2">
      <c r="A102" s="27">
        <f t="shared" si="41"/>
        <v>59</v>
      </c>
      <c r="B102" s="182"/>
      <c r="C102" s="11" t="s">
        <v>127</v>
      </c>
      <c r="D102" s="37">
        <f>SUM(D95:D101)</f>
        <v>0</v>
      </c>
      <c r="E102" s="37">
        <f t="shared" ref="E102" si="44">SUM(E95:E101)</f>
        <v>0</v>
      </c>
      <c r="F102" s="37">
        <f t="shared" ref="F102:M102" si="45">SUM(F95:F101)</f>
        <v>0</v>
      </c>
      <c r="G102" s="37">
        <f t="shared" ref="G102:I102" si="46">SUM(G95:G101)</f>
        <v>0</v>
      </c>
      <c r="H102" s="37">
        <f t="shared" si="46"/>
        <v>0</v>
      </c>
      <c r="I102" s="37">
        <f t="shared" si="46"/>
        <v>0</v>
      </c>
      <c r="J102" s="37">
        <f t="shared" si="45"/>
        <v>0</v>
      </c>
      <c r="K102" s="37">
        <f t="shared" si="45"/>
        <v>0</v>
      </c>
      <c r="M102" s="37">
        <f t="shared" si="45"/>
        <v>0</v>
      </c>
    </row>
    <row r="103" spans="1:13" ht="18.95" customHeight="1" x14ac:dyDescent="0.2">
      <c r="A103" s="27"/>
      <c r="B103" s="182"/>
      <c r="C103" s="11"/>
      <c r="L103" s="26"/>
    </row>
    <row r="104" spans="1:13" ht="18.95" customHeight="1" x14ac:dyDescent="0.2">
      <c r="A104" s="27">
        <f>A102+1</f>
        <v>60</v>
      </c>
      <c r="B104" s="182"/>
      <c r="C104" s="38" t="s">
        <v>162</v>
      </c>
      <c r="L104" s="26"/>
    </row>
    <row r="105" spans="1:13" ht="18.95" customHeight="1" x14ac:dyDescent="0.2">
      <c r="A105" s="27">
        <f>A104+1</f>
        <v>61</v>
      </c>
      <c r="B105" s="182" t="s">
        <v>924</v>
      </c>
      <c r="C105" s="4" t="s">
        <v>979</v>
      </c>
      <c r="D105" s="25">
        <f>SUMIFS('ProForma Adj F'!$P$11:$P$96,'ProForma Adj F'!$A$11:$A$96,'SCH D-2.1'!D$13,'ProForma Adj F'!$B$11:$B$96,'SCH D-2.1'!$B105)*-1000</f>
        <v>0</v>
      </c>
      <c r="E105" s="25">
        <f>SUMIFS('ProForma Adj F'!$P$11:$P$96,'ProForma Adj F'!$A$11:$A$96,'SCH D-2.1'!E$13,'ProForma Adj F'!$B$11:$B$96,'SCH D-2.1'!$B105)*-1000</f>
        <v>0</v>
      </c>
      <c r="F105" s="25">
        <f>SUMIFS('ProForma Adj F'!$P$11:$P$96,'ProForma Adj F'!$A$11:$A$96,'SCH D-2.1'!F$13,'ProForma Adj F'!$B$11:$B$96,'SCH D-2.1'!$B105)*-1000</f>
        <v>0</v>
      </c>
      <c r="G105" s="25">
        <f>SUMIFS('ProForma Adj F'!$P$11:$P$96,'ProForma Adj F'!$A$11:$A$96,'SCH D-2.1'!G$13,'ProForma Adj F'!$B$11:$B$96,'SCH D-2.1'!$B105)*-1000</f>
        <v>0</v>
      </c>
      <c r="H105" s="25">
        <f>SUMIFS('ProForma Adj F'!$P$11:$P$96,'ProForma Adj F'!$A$11:$A$96,'SCH D-2.1'!H$13,'ProForma Adj F'!$B$11:$B$96,'SCH D-2.1'!$B105)*-1000</f>
        <v>0</v>
      </c>
      <c r="I105" s="25">
        <f>SUMIFS('ProForma Adj F'!$P$11:$P$96,'ProForma Adj F'!$A$11:$A$96,'SCH D-2.1'!I$13,'ProForma Adj F'!$B$11:$B$96,'SCH D-2.1'!$B105)*-1000</f>
        <v>0</v>
      </c>
      <c r="J105" s="25">
        <f>SUMIFS('ProForma Adj F'!$P$11:$P$96,'ProForma Adj F'!$A$11:$A$96,'SCH D-2.1'!J$13,'ProForma Adj F'!$B$11:$B$96,'SCH D-2.1'!$B105)*-1000</f>
        <v>0</v>
      </c>
      <c r="K105" s="25">
        <f t="shared" ref="K105:K122" si="47">SUM(D105:J105)</f>
        <v>0</v>
      </c>
      <c r="L105" s="26">
        <v>1</v>
      </c>
      <c r="M105" s="25">
        <f t="shared" ref="M105:M122" si="48">K105*L105</f>
        <v>0</v>
      </c>
    </row>
    <row r="106" spans="1:13" ht="18.95" customHeight="1" x14ac:dyDescent="0.2">
      <c r="A106" s="27">
        <f t="shared" ref="A106:A122" si="49">A105+1</f>
        <v>62</v>
      </c>
      <c r="B106" s="182" t="s">
        <v>925</v>
      </c>
      <c r="C106" s="4" t="s">
        <v>990</v>
      </c>
      <c r="D106" s="25">
        <f>SUMIFS('ProForma Adj F'!$P$11:$P$96,'ProForma Adj F'!$A$11:$A$96,'SCH D-2.1'!D$13,'ProForma Adj F'!$B$11:$B$96,'SCH D-2.1'!$B106)*-1000</f>
        <v>0</v>
      </c>
      <c r="E106" s="25">
        <f>SUMIFS('ProForma Adj F'!$P$11:$P$96,'ProForma Adj F'!$A$11:$A$96,'SCH D-2.1'!E$13,'ProForma Adj F'!$B$11:$B$96,'SCH D-2.1'!$B106)*-1000</f>
        <v>0</v>
      </c>
      <c r="F106" s="25">
        <f>SUMIFS('ProForma Adj F'!$P$11:$P$96,'ProForma Adj F'!$A$11:$A$96,'SCH D-2.1'!F$13,'ProForma Adj F'!$B$11:$B$96,'SCH D-2.1'!$B106)*-1000</f>
        <v>0</v>
      </c>
      <c r="G106" s="25">
        <f>SUMIFS('ProForma Adj F'!$P$11:$P$96,'ProForma Adj F'!$A$11:$A$96,'SCH D-2.1'!G$13,'ProForma Adj F'!$B$11:$B$96,'SCH D-2.1'!$B106)*-1000</f>
        <v>0</v>
      </c>
      <c r="H106" s="25">
        <f>SUMIFS('ProForma Adj F'!$P$11:$P$96,'ProForma Adj F'!$A$11:$A$96,'SCH D-2.1'!H$13,'ProForma Adj F'!$B$11:$B$96,'SCH D-2.1'!$B106)*-1000</f>
        <v>0</v>
      </c>
      <c r="I106" s="25">
        <f>SUMIFS('ProForma Adj F'!$P$11:$P$96,'ProForma Adj F'!$A$11:$A$96,'SCH D-2.1'!I$13,'ProForma Adj F'!$B$11:$B$96,'SCH D-2.1'!$B106)*-1000</f>
        <v>0</v>
      </c>
      <c r="J106" s="25">
        <f>SUMIFS('ProForma Adj F'!$P$11:$P$96,'ProForma Adj F'!$A$11:$A$96,'SCH D-2.1'!J$13,'ProForma Adj F'!$B$11:$B$96,'SCH D-2.1'!$B106)*-1000</f>
        <v>0</v>
      </c>
      <c r="K106" s="25">
        <f t="shared" si="47"/>
        <v>0</v>
      </c>
      <c r="L106" s="26">
        <v>1</v>
      </c>
      <c r="M106" s="25">
        <f t="shared" si="48"/>
        <v>0</v>
      </c>
    </row>
    <row r="107" spans="1:13" ht="18.95" customHeight="1" x14ac:dyDescent="0.2">
      <c r="A107" s="27">
        <f t="shared" si="49"/>
        <v>63</v>
      </c>
      <c r="B107" s="182" t="s">
        <v>926</v>
      </c>
      <c r="C107" s="4" t="s">
        <v>991</v>
      </c>
      <c r="D107" s="25">
        <f>SUMIFS('ProForma Adj F'!$P$11:$P$96,'ProForma Adj F'!$A$11:$A$96,'SCH D-2.1'!D$13,'ProForma Adj F'!$B$11:$B$96,'SCH D-2.1'!$B107)*-1000</f>
        <v>0</v>
      </c>
      <c r="E107" s="25">
        <f>SUMIFS('ProForma Adj F'!$P$11:$P$96,'ProForma Adj F'!$A$11:$A$96,'SCH D-2.1'!E$13,'ProForma Adj F'!$B$11:$B$96,'SCH D-2.1'!$B107)*-1000</f>
        <v>0</v>
      </c>
      <c r="F107" s="25">
        <f>SUMIFS('ProForma Adj F'!$P$11:$P$96,'ProForma Adj F'!$A$11:$A$96,'SCH D-2.1'!F$13,'ProForma Adj F'!$B$11:$B$96,'SCH D-2.1'!$B107)*-1000</f>
        <v>0</v>
      </c>
      <c r="G107" s="25">
        <f>SUMIFS('ProForma Adj F'!$P$11:$P$96,'ProForma Adj F'!$A$11:$A$96,'SCH D-2.1'!G$13,'ProForma Adj F'!$B$11:$B$96,'SCH D-2.1'!$B107)*-1000</f>
        <v>0</v>
      </c>
      <c r="H107" s="25">
        <f>SUMIFS('ProForma Adj F'!$P$11:$P$96,'ProForma Adj F'!$A$11:$A$96,'SCH D-2.1'!H$13,'ProForma Adj F'!$B$11:$B$96,'SCH D-2.1'!$B107)*-1000</f>
        <v>0</v>
      </c>
      <c r="I107" s="25">
        <f>SUMIFS('ProForma Adj F'!$P$11:$P$96,'ProForma Adj F'!$A$11:$A$96,'SCH D-2.1'!I$13,'ProForma Adj F'!$B$11:$B$96,'SCH D-2.1'!$B107)*-1000</f>
        <v>0</v>
      </c>
      <c r="J107" s="25">
        <f>SUMIFS('ProForma Adj F'!$P$11:$P$96,'ProForma Adj F'!$A$11:$A$96,'SCH D-2.1'!J$13,'ProForma Adj F'!$B$11:$B$96,'SCH D-2.1'!$B107)*-1000</f>
        <v>0</v>
      </c>
      <c r="K107" s="25">
        <f t="shared" si="47"/>
        <v>0</v>
      </c>
      <c r="L107" s="26">
        <v>1</v>
      </c>
      <c r="M107" s="25">
        <f t="shared" si="48"/>
        <v>0</v>
      </c>
    </row>
    <row r="108" spans="1:13" ht="18.95" customHeight="1" x14ac:dyDescent="0.2">
      <c r="A108" s="27">
        <f t="shared" si="49"/>
        <v>64</v>
      </c>
      <c r="B108" s="182" t="s">
        <v>927</v>
      </c>
      <c r="C108" s="4" t="s">
        <v>998</v>
      </c>
      <c r="D108" s="25">
        <f>SUMIFS('ProForma Adj F'!$P$11:$P$96,'ProForma Adj F'!$A$11:$A$96,'SCH D-2.1'!D$13,'ProForma Adj F'!$B$11:$B$96,'SCH D-2.1'!$B108)*-1000</f>
        <v>0</v>
      </c>
      <c r="E108" s="25">
        <f>SUMIFS('ProForma Adj F'!$P$11:$P$96,'ProForma Adj F'!$A$11:$A$96,'SCH D-2.1'!E$13,'ProForma Adj F'!$B$11:$B$96,'SCH D-2.1'!$B108)*-1000</f>
        <v>0</v>
      </c>
      <c r="F108" s="25">
        <f>SUMIFS('ProForma Adj F'!$P$11:$P$96,'ProForma Adj F'!$A$11:$A$96,'SCH D-2.1'!F$13,'ProForma Adj F'!$B$11:$B$96,'SCH D-2.1'!$B108)*-1000</f>
        <v>0</v>
      </c>
      <c r="G108" s="25">
        <f>SUMIFS('ProForma Adj F'!$P$11:$P$96,'ProForma Adj F'!$A$11:$A$96,'SCH D-2.1'!G$13,'ProForma Adj F'!$B$11:$B$96,'SCH D-2.1'!$B108)*-1000</f>
        <v>0</v>
      </c>
      <c r="H108" s="25">
        <f>SUMIFS('ProForma Adj F'!$P$11:$P$96,'ProForma Adj F'!$A$11:$A$96,'SCH D-2.1'!H$13,'ProForma Adj F'!$B$11:$B$96,'SCH D-2.1'!$B108)*-1000</f>
        <v>0</v>
      </c>
      <c r="I108" s="25">
        <f>SUMIFS('ProForma Adj F'!$P$11:$P$96,'ProForma Adj F'!$A$11:$A$96,'SCH D-2.1'!I$13,'ProForma Adj F'!$B$11:$B$96,'SCH D-2.1'!$B108)*-1000</f>
        <v>0</v>
      </c>
      <c r="J108" s="25">
        <f>SUMIFS('ProForma Adj F'!$P$11:$P$96,'ProForma Adj F'!$A$11:$A$96,'SCH D-2.1'!J$13,'ProForma Adj F'!$B$11:$B$96,'SCH D-2.1'!$B108)*-1000</f>
        <v>0</v>
      </c>
      <c r="K108" s="25">
        <f t="shared" si="47"/>
        <v>0</v>
      </c>
      <c r="L108" s="26">
        <v>1</v>
      </c>
      <c r="M108" s="25">
        <f t="shared" si="48"/>
        <v>0</v>
      </c>
    </row>
    <row r="109" spans="1:13" ht="18.95" customHeight="1" x14ac:dyDescent="0.2">
      <c r="A109" s="27">
        <f t="shared" si="49"/>
        <v>65</v>
      </c>
      <c r="B109" s="182" t="s">
        <v>928</v>
      </c>
      <c r="C109" s="4" t="s">
        <v>999</v>
      </c>
      <c r="D109" s="25">
        <f>SUMIFS('ProForma Adj F'!$P$11:$P$96,'ProForma Adj F'!$A$11:$A$96,'SCH D-2.1'!D$13,'ProForma Adj F'!$B$11:$B$96,'SCH D-2.1'!$B109)*-1000</f>
        <v>0</v>
      </c>
      <c r="E109" s="25">
        <f>SUMIFS('ProForma Adj F'!$P$11:$P$96,'ProForma Adj F'!$A$11:$A$96,'SCH D-2.1'!E$13,'ProForma Adj F'!$B$11:$B$96,'SCH D-2.1'!$B109)*-1000</f>
        <v>0</v>
      </c>
      <c r="F109" s="25">
        <f>SUMIFS('ProForma Adj F'!$P$11:$P$96,'ProForma Adj F'!$A$11:$A$96,'SCH D-2.1'!F$13,'ProForma Adj F'!$B$11:$B$96,'SCH D-2.1'!$B109)*-1000</f>
        <v>0</v>
      </c>
      <c r="G109" s="25">
        <f>SUMIFS('ProForma Adj F'!$P$11:$P$96,'ProForma Adj F'!$A$11:$A$96,'SCH D-2.1'!G$13,'ProForma Adj F'!$B$11:$B$96,'SCH D-2.1'!$B109)*-1000</f>
        <v>0</v>
      </c>
      <c r="H109" s="25">
        <f>SUMIFS('ProForma Adj F'!$P$11:$P$96,'ProForma Adj F'!$A$11:$A$96,'SCH D-2.1'!H$13,'ProForma Adj F'!$B$11:$B$96,'SCH D-2.1'!$B109)*-1000</f>
        <v>0</v>
      </c>
      <c r="I109" s="25">
        <f>SUMIFS('ProForma Adj F'!$P$11:$P$96,'ProForma Adj F'!$A$11:$A$96,'SCH D-2.1'!I$13,'ProForma Adj F'!$B$11:$B$96,'SCH D-2.1'!$B109)*-1000</f>
        <v>0</v>
      </c>
      <c r="J109" s="25">
        <f>SUMIFS('ProForma Adj F'!$P$11:$P$96,'ProForma Adj F'!$A$11:$A$96,'SCH D-2.1'!J$13,'ProForma Adj F'!$B$11:$B$96,'SCH D-2.1'!$B109)*-1000</f>
        <v>0</v>
      </c>
      <c r="K109" s="25">
        <f t="shared" si="47"/>
        <v>0</v>
      </c>
      <c r="L109" s="26">
        <v>1</v>
      </c>
      <c r="M109" s="25">
        <f t="shared" si="48"/>
        <v>0</v>
      </c>
    </row>
    <row r="110" spans="1:13" ht="18.95" customHeight="1" x14ac:dyDescent="0.2">
      <c r="A110" s="27">
        <f t="shared" si="49"/>
        <v>66</v>
      </c>
      <c r="B110" s="182">
        <v>877</v>
      </c>
      <c r="C110" s="4" t="s">
        <v>1000</v>
      </c>
      <c r="D110" s="25">
        <f>SUMIFS('ProForma Adj F'!$P$11:$P$96,'ProForma Adj F'!$A$11:$A$96,'SCH D-2.1'!D$13,'ProForma Adj F'!$B$11:$B$96,'SCH D-2.1'!$B110)*-1000</f>
        <v>0</v>
      </c>
      <c r="E110" s="25">
        <f>SUMIFS('ProForma Adj F'!$P$11:$P$96,'ProForma Adj F'!$A$11:$A$96,'SCH D-2.1'!E$13,'ProForma Adj F'!$B$11:$B$96,'SCH D-2.1'!$B110)*-1000</f>
        <v>0</v>
      </c>
      <c r="F110" s="25">
        <f>SUMIFS('ProForma Adj F'!$P$11:$P$96,'ProForma Adj F'!$A$11:$A$96,'SCH D-2.1'!F$13,'ProForma Adj F'!$B$11:$B$96,'SCH D-2.1'!$B110)*-1000</f>
        <v>0</v>
      </c>
      <c r="G110" s="25">
        <f>SUMIFS('ProForma Adj F'!$P$11:$P$96,'ProForma Adj F'!$A$11:$A$96,'SCH D-2.1'!G$13,'ProForma Adj F'!$B$11:$B$96,'SCH D-2.1'!$B110)*-1000</f>
        <v>0</v>
      </c>
      <c r="H110" s="25">
        <f>SUMIFS('ProForma Adj F'!$P$11:$P$96,'ProForma Adj F'!$A$11:$A$96,'SCH D-2.1'!H$13,'ProForma Adj F'!$B$11:$B$96,'SCH D-2.1'!$B110)*-1000</f>
        <v>0</v>
      </c>
      <c r="I110" s="25">
        <f>SUMIFS('ProForma Adj F'!$P$11:$P$96,'ProForma Adj F'!$A$11:$A$96,'SCH D-2.1'!I$13,'ProForma Adj F'!$B$11:$B$96,'SCH D-2.1'!$B110)*-1000</f>
        <v>0</v>
      </c>
      <c r="J110" s="25">
        <f>SUMIFS('ProForma Adj F'!$P$11:$P$96,'ProForma Adj F'!$A$11:$A$96,'SCH D-2.1'!J$13,'ProForma Adj F'!$B$11:$B$96,'SCH D-2.1'!$B110)*-1000</f>
        <v>0</v>
      </c>
      <c r="K110" s="25">
        <f t="shared" si="47"/>
        <v>0</v>
      </c>
      <c r="L110" s="26">
        <v>1</v>
      </c>
      <c r="M110" s="25">
        <f t="shared" si="48"/>
        <v>0</v>
      </c>
    </row>
    <row r="111" spans="1:13" ht="18.95" customHeight="1" x14ac:dyDescent="0.2">
      <c r="A111" s="27">
        <f t="shared" si="49"/>
        <v>67</v>
      </c>
      <c r="B111" s="182" t="s">
        <v>929</v>
      </c>
      <c r="C111" s="4" t="s">
        <v>992</v>
      </c>
      <c r="D111" s="25">
        <f>SUMIFS('ProForma Adj F'!$P$11:$P$96,'ProForma Adj F'!$A$11:$A$96,'SCH D-2.1'!D$13,'ProForma Adj F'!$B$11:$B$96,'SCH D-2.1'!$B111)*-1000</f>
        <v>0</v>
      </c>
      <c r="E111" s="25">
        <f>SUMIFS('ProForma Adj F'!$P$11:$P$96,'ProForma Adj F'!$A$11:$A$96,'SCH D-2.1'!E$13,'ProForma Adj F'!$B$11:$B$96,'SCH D-2.1'!$B111)*-1000</f>
        <v>0</v>
      </c>
      <c r="F111" s="25">
        <f>SUMIFS('ProForma Adj F'!$P$11:$P$96,'ProForma Adj F'!$A$11:$A$96,'SCH D-2.1'!F$13,'ProForma Adj F'!$B$11:$B$96,'SCH D-2.1'!$B111)*-1000</f>
        <v>0</v>
      </c>
      <c r="G111" s="25">
        <f>SUMIFS('ProForma Adj F'!$P$11:$P$96,'ProForma Adj F'!$A$11:$A$96,'SCH D-2.1'!G$13,'ProForma Adj F'!$B$11:$B$96,'SCH D-2.1'!$B111)*-1000</f>
        <v>0</v>
      </c>
      <c r="H111" s="25">
        <f>SUMIFS('ProForma Adj F'!$P$11:$P$96,'ProForma Adj F'!$A$11:$A$96,'SCH D-2.1'!H$13,'ProForma Adj F'!$B$11:$B$96,'SCH D-2.1'!$B111)*-1000</f>
        <v>0</v>
      </c>
      <c r="I111" s="25">
        <f>SUMIFS('ProForma Adj F'!$P$11:$P$96,'ProForma Adj F'!$A$11:$A$96,'SCH D-2.1'!I$13,'ProForma Adj F'!$B$11:$B$96,'SCH D-2.1'!$B111)*-1000</f>
        <v>0</v>
      </c>
      <c r="J111" s="25">
        <f>SUMIFS('ProForma Adj F'!$P$11:$P$96,'ProForma Adj F'!$A$11:$A$96,'SCH D-2.1'!J$13,'ProForma Adj F'!$B$11:$B$96,'SCH D-2.1'!$B111)*-1000</f>
        <v>0</v>
      </c>
      <c r="K111" s="25">
        <f t="shared" si="47"/>
        <v>0</v>
      </c>
      <c r="L111" s="26">
        <v>1</v>
      </c>
      <c r="M111" s="25">
        <f t="shared" si="48"/>
        <v>0</v>
      </c>
    </row>
    <row r="112" spans="1:13" ht="18.95" customHeight="1" x14ac:dyDescent="0.2">
      <c r="A112" s="27">
        <f t="shared" si="49"/>
        <v>68</v>
      </c>
      <c r="B112" s="182" t="s">
        <v>930</v>
      </c>
      <c r="C112" s="4" t="s">
        <v>993</v>
      </c>
      <c r="D112" s="25">
        <f>SUMIFS('ProForma Adj F'!$P$11:$P$96,'ProForma Adj F'!$A$11:$A$96,'SCH D-2.1'!D$13,'ProForma Adj F'!$B$11:$B$96,'SCH D-2.1'!$B112)*-1000</f>
        <v>0</v>
      </c>
      <c r="E112" s="25">
        <f>SUMIFS('ProForma Adj F'!$P$11:$P$96,'ProForma Adj F'!$A$11:$A$96,'SCH D-2.1'!E$13,'ProForma Adj F'!$B$11:$B$96,'SCH D-2.1'!$B112)*-1000</f>
        <v>0</v>
      </c>
      <c r="F112" s="25">
        <f>SUMIFS('ProForma Adj F'!$P$11:$P$96,'ProForma Adj F'!$A$11:$A$96,'SCH D-2.1'!F$13,'ProForma Adj F'!$B$11:$B$96,'SCH D-2.1'!$B112)*-1000</f>
        <v>0</v>
      </c>
      <c r="G112" s="25">
        <f>SUMIFS('ProForma Adj F'!$P$11:$P$96,'ProForma Adj F'!$A$11:$A$96,'SCH D-2.1'!G$13,'ProForma Adj F'!$B$11:$B$96,'SCH D-2.1'!$B112)*-1000</f>
        <v>0</v>
      </c>
      <c r="H112" s="25">
        <f>SUMIFS('ProForma Adj F'!$P$11:$P$96,'ProForma Adj F'!$A$11:$A$96,'SCH D-2.1'!H$13,'ProForma Adj F'!$B$11:$B$96,'SCH D-2.1'!$B112)*-1000</f>
        <v>0</v>
      </c>
      <c r="I112" s="25">
        <f>SUMIFS('ProForma Adj F'!$P$11:$P$96,'ProForma Adj F'!$A$11:$A$96,'SCH D-2.1'!I$13,'ProForma Adj F'!$B$11:$B$96,'SCH D-2.1'!$B112)*-1000</f>
        <v>0</v>
      </c>
      <c r="J112" s="25">
        <f>SUMIFS('ProForma Adj F'!$P$11:$P$96,'ProForma Adj F'!$A$11:$A$96,'SCH D-2.1'!J$13,'ProForma Adj F'!$B$11:$B$96,'SCH D-2.1'!$B112)*-1000</f>
        <v>0</v>
      </c>
      <c r="K112" s="25">
        <f t="shared" si="47"/>
        <v>0</v>
      </c>
      <c r="L112" s="26">
        <v>1</v>
      </c>
      <c r="M112" s="25">
        <f t="shared" si="48"/>
        <v>0</v>
      </c>
    </row>
    <row r="113" spans="1:13" ht="18.95" customHeight="1" x14ac:dyDescent="0.2">
      <c r="A113" s="27">
        <f t="shared" si="49"/>
        <v>69</v>
      </c>
      <c r="B113" s="182" t="s">
        <v>931</v>
      </c>
      <c r="C113" s="4" t="s">
        <v>18</v>
      </c>
      <c r="D113" s="25">
        <f>SUMIFS('ProForma Adj F'!$P$11:$P$96,'ProForma Adj F'!$A$11:$A$96,'SCH D-2.1'!D$13,'ProForma Adj F'!$B$11:$B$96,'SCH D-2.1'!$B113)*-1000</f>
        <v>0</v>
      </c>
      <c r="E113" s="25">
        <f>SUMIFS('ProForma Adj F'!$P$11:$P$96,'ProForma Adj F'!$A$11:$A$96,'SCH D-2.1'!E$13,'ProForma Adj F'!$B$11:$B$96,'SCH D-2.1'!$B113)*-1000</f>
        <v>0</v>
      </c>
      <c r="F113" s="25">
        <f>SUMIFS('ProForma Adj F'!$P$11:$P$96,'ProForma Adj F'!$A$11:$A$96,'SCH D-2.1'!F$13,'ProForma Adj F'!$B$11:$B$96,'SCH D-2.1'!$B113)*-1000</f>
        <v>0</v>
      </c>
      <c r="G113" s="25">
        <f>SUMIFS('ProForma Adj F'!$P$11:$P$96,'ProForma Adj F'!$A$11:$A$96,'SCH D-2.1'!G$13,'ProForma Adj F'!$B$11:$B$96,'SCH D-2.1'!$B113)*-1000</f>
        <v>0</v>
      </c>
      <c r="H113" s="25">
        <f>SUMIFS('ProForma Adj F'!$P$11:$P$96,'ProForma Adj F'!$A$11:$A$96,'SCH D-2.1'!H$13,'ProForma Adj F'!$B$11:$B$96,'SCH D-2.1'!$B113)*-1000</f>
        <v>0</v>
      </c>
      <c r="I113" s="25">
        <f>SUMIFS('ProForma Adj F'!$P$11:$P$96,'ProForma Adj F'!$A$11:$A$96,'SCH D-2.1'!I$13,'ProForma Adj F'!$B$11:$B$96,'SCH D-2.1'!$B113)*-1000</f>
        <v>0</v>
      </c>
      <c r="J113" s="25">
        <f>SUMIFS('ProForma Adj F'!$P$11:$P$96,'ProForma Adj F'!$A$11:$A$96,'SCH D-2.1'!J$13,'ProForma Adj F'!$B$11:$B$96,'SCH D-2.1'!$B113)*-1000</f>
        <v>0</v>
      </c>
      <c r="K113" s="25">
        <f t="shared" si="47"/>
        <v>0</v>
      </c>
      <c r="L113" s="26">
        <v>1</v>
      </c>
      <c r="M113" s="25">
        <f t="shared" si="48"/>
        <v>0</v>
      </c>
    </row>
    <row r="114" spans="1:13" ht="18.95" customHeight="1" x14ac:dyDescent="0.2">
      <c r="A114" s="27">
        <f t="shared" si="49"/>
        <v>70</v>
      </c>
      <c r="B114" s="182" t="s">
        <v>932</v>
      </c>
      <c r="C114" s="4" t="s">
        <v>994</v>
      </c>
      <c r="D114" s="25">
        <f>SUMIFS('ProForma Adj F'!$P$11:$P$96,'ProForma Adj F'!$A$11:$A$96,'SCH D-2.1'!D$13,'ProForma Adj F'!$B$11:$B$96,'SCH D-2.1'!$B114)*-1000</f>
        <v>0</v>
      </c>
      <c r="E114" s="25">
        <f>SUMIFS('ProForma Adj F'!$P$11:$P$96,'ProForma Adj F'!$A$11:$A$96,'SCH D-2.1'!E$13,'ProForma Adj F'!$B$11:$B$96,'SCH D-2.1'!$B114)*-1000</f>
        <v>0</v>
      </c>
      <c r="F114" s="25">
        <f>SUMIFS('ProForma Adj F'!$P$11:$P$96,'ProForma Adj F'!$A$11:$A$96,'SCH D-2.1'!F$13,'ProForma Adj F'!$B$11:$B$96,'SCH D-2.1'!$B114)*-1000</f>
        <v>0</v>
      </c>
      <c r="G114" s="25">
        <f>SUMIFS('ProForma Adj F'!$P$11:$P$96,'ProForma Adj F'!$A$11:$A$96,'SCH D-2.1'!G$13,'ProForma Adj F'!$B$11:$B$96,'SCH D-2.1'!$B114)*-1000</f>
        <v>0</v>
      </c>
      <c r="H114" s="25">
        <f>SUMIFS('ProForma Adj F'!$P$11:$P$96,'ProForma Adj F'!$A$11:$A$96,'SCH D-2.1'!H$13,'ProForma Adj F'!$B$11:$B$96,'SCH D-2.1'!$B114)*-1000</f>
        <v>0</v>
      </c>
      <c r="I114" s="25">
        <f>SUMIFS('ProForma Adj F'!$P$11:$P$96,'ProForma Adj F'!$A$11:$A$96,'SCH D-2.1'!I$13,'ProForma Adj F'!$B$11:$B$96,'SCH D-2.1'!$B114)*-1000</f>
        <v>0</v>
      </c>
      <c r="J114" s="25">
        <f>SUMIFS('ProForma Adj F'!$P$11:$P$96,'ProForma Adj F'!$A$11:$A$96,'SCH D-2.1'!J$13,'ProForma Adj F'!$B$11:$B$96,'SCH D-2.1'!$B114)*-1000</f>
        <v>0</v>
      </c>
      <c r="K114" s="25">
        <f t="shared" si="47"/>
        <v>0</v>
      </c>
      <c r="L114" s="26">
        <v>1</v>
      </c>
      <c r="M114" s="25">
        <f t="shared" si="48"/>
        <v>0</v>
      </c>
    </row>
    <row r="115" spans="1:13" ht="18.95" customHeight="1" x14ac:dyDescent="0.2">
      <c r="A115" s="27">
        <f t="shared" si="49"/>
        <v>71</v>
      </c>
      <c r="B115" s="182" t="s">
        <v>933</v>
      </c>
      <c r="C115" s="4" t="s">
        <v>16</v>
      </c>
      <c r="D115" s="25">
        <f>SUMIFS('ProForma Adj F'!$P$11:$P$96,'ProForma Adj F'!$A$11:$A$96,'SCH D-2.1'!D$13,'ProForma Adj F'!$B$11:$B$96,'SCH D-2.1'!$B115)*-1000</f>
        <v>0</v>
      </c>
      <c r="E115" s="25">
        <f>SUMIFS('ProForma Adj F'!$P$11:$P$96,'ProForma Adj F'!$A$11:$A$96,'SCH D-2.1'!E$13,'ProForma Adj F'!$B$11:$B$96,'SCH D-2.1'!$B115)*-1000</f>
        <v>0</v>
      </c>
      <c r="F115" s="25">
        <f>SUMIFS('ProForma Adj F'!$P$11:$P$96,'ProForma Adj F'!$A$11:$A$96,'SCH D-2.1'!F$13,'ProForma Adj F'!$B$11:$B$96,'SCH D-2.1'!$B115)*-1000</f>
        <v>0</v>
      </c>
      <c r="G115" s="25">
        <f>SUMIFS('ProForma Adj F'!$P$11:$P$96,'ProForma Adj F'!$A$11:$A$96,'SCH D-2.1'!G$13,'ProForma Adj F'!$B$11:$B$96,'SCH D-2.1'!$B115)*-1000</f>
        <v>0</v>
      </c>
      <c r="H115" s="25">
        <f>SUMIFS('ProForma Adj F'!$P$11:$P$96,'ProForma Adj F'!$A$11:$A$96,'SCH D-2.1'!H$13,'ProForma Adj F'!$B$11:$B$96,'SCH D-2.1'!$B115)*-1000</f>
        <v>0</v>
      </c>
      <c r="I115" s="25">
        <f>SUMIFS('ProForma Adj F'!$P$11:$P$96,'ProForma Adj F'!$A$11:$A$96,'SCH D-2.1'!I$13,'ProForma Adj F'!$B$11:$B$96,'SCH D-2.1'!$B115)*-1000</f>
        <v>0</v>
      </c>
      <c r="J115" s="25">
        <f>SUMIFS('ProForma Adj F'!$P$11:$P$96,'ProForma Adj F'!$A$11:$A$96,'SCH D-2.1'!J$13,'ProForma Adj F'!$B$11:$B$96,'SCH D-2.1'!$B115)*-1000</f>
        <v>0</v>
      </c>
      <c r="K115" s="25">
        <f t="shared" si="47"/>
        <v>0</v>
      </c>
      <c r="L115" s="26">
        <v>1</v>
      </c>
      <c r="M115" s="25">
        <f t="shared" si="48"/>
        <v>0</v>
      </c>
    </row>
    <row r="116" spans="1:13" ht="18.95" customHeight="1" x14ac:dyDescent="0.2">
      <c r="A116" s="27">
        <f t="shared" si="49"/>
        <v>72</v>
      </c>
      <c r="B116" s="182" t="s">
        <v>934</v>
      </c>
      <c r="C116" s="4" t="s">
        <v>995</v>
      </c>
      <c r="D116" s="25">
        <f>SUMIFS('ProForma Adj F'!$P$11:$P$96,'ProForma Adj F'!$A$11:$A$96,'SCH D-2.1'!D$13,'ProForma Adj F'!$B$11:$B$96,'SCH D-2.1'!$B116)*-1000</f>
        <v>0</v>
      </c>
      <c r="E116" s="25">
        <f>SUMIFS('ProForma Adj F'!$P$11:$P$96,'ProForma Adj F'!$A$11:$A$96,'SCH D-2.1'!E$13,'ProForma Adj F'!$B$11:$B$96,'SCH D-2.1'!$B116)*-1000</f>
        <v>0</v>
      </c>
      <c r="F116" s="25">
        <f>SUMIFS('ProForma Adj F'!$P$11:$P$96,'ProForma Adj F'!$A$11:$A$96,'SCH D-2.1'!F$13,'ProForma Adj F'!$B$11:$B$96,'SCH D-2.1'!$B116)*-1000</f>
        <v>0</v>
      </c>
      <c r="G116" s="25">
        <f>SUMIFS('ProForma Adj F'!$P$11:$P$96,'ProForma Adj F'!$A$11:$A$96,'SCH D-2.1'!G$13,'ProForma Adj F'!$B$11:$B$96,'SCH D-2.1'!$B116)*-1000</f>
        <v>0</v>
      </c>
      <c r="H116" s="25">
        <f>SUMIFS('ProForma Adj F'!$P$11:$P$96,'ProForma Adj F'!$A$11:$A$96,'SCH D-2.1'!H$13,'ProForma Adj F'!$B$11:$B$96,'SCH D-2.1'!$B116)*-1000</f>
        <v>0</v>
      </c>
      <c r="I116" s="25">
        <f>SUMIFS('ProForma Adj F'!$P$11:$P$96,'ProForma Adj F'!$A$11:$A$96,'SCH D-2.1'!I$13,'ProForma Adj F'!$B$11:$B$96,'SCH D-2.1'!$B116)*-1000</f>
        <v>0</v>
      </c>
      <c r="J116" s="25">
        <f>SUMIFS('ProForma Adj F'!$P$11:$P$96,'ProForma Adj F'!$A$11:$A$96,'SCH D-2.1'!J$13,'ProForma Adj F'!$B$11:$B$96,'SCH D-2.1'!$B116)*-1000</f>
        <v>0</v>
      </c>
      <c r="K116" s="25">
        <f t="shared" si="47"/>
        <v>0</v>
      </c>
      <c r="L116" s="26">
        <v>1</v>
      </c>
      <c r="M116" s="25">
        <f t="shared" si="48"/>
        <v>0</v>
      </c>
    </row>
    <row r="117" spans="1:13" ht="18.95" customHeight="1" x14ac:dyDescent="0.2">
      <c r="A117" s="27">
        <f t="shared" si="49"/>
        <v>73</v>
      </c>
      <c r="B117" s="182" t="s">
        <v>935</v>
      </c>
      <c r="C117" s="4" t="s">
        <v>996</v>
      </c>
      <c r="D117" s="25">
        <f>SUMIFS('ProForma Adj F'!$P$11:$P$96,'ProForma Adj F'!$A$11:$A$96,'SCH D-2.1'!D$13,'ProForma Adj F'!$B$11:$B$96,'SCH D-2.1'!$B117)*-1000</f>
        <v>0</v>
      </c>
      <c r="E117" s="25">
        <f>SUMIFS('ProForma Adj F'!$P$11:$P$96,'ProForma Adj F'!$A$11:$A$96,'SCH D-2.1'!E$13,'ProForma Adj F'!$B$11:$B$96,'SCH D-2.1'!$B117)*-1000</f>
        <v>0</v>
      </c>
      <c r="F117" s="25">
        <f>SUMIFS('ProForma Adj F'!$P$11:$P$96,'ProForma Adj F'!$A$11:$A$96,'SCH D-2.1'!F$13,'ProForma Adj F'!$B$11:$B$96,'SCH D-2.1'!$B117)*-1000</f>
        <v>0</v>
      </c>
      <c r="G117" s="25">
        <f>SUMIFS('ProForma Adj F'!$P$11:$P$96,'ProForma Adj F'!$A$11:$A$96,'SCH D-2.1'!G$13,'ProForma Adj F'!$B$11:$B$96,'SCH D-2.1'!$B117)*-1000</f>
        <v>0</v>
      </c>
      <c r="H117" s="25">
        <f>SUMIFS('ProForma Adj F'!$P$11:$P$96,'ProForma Adj F'!$A$11:$A$96,'SCH D-2.1'!H$13,'ProForma Adj F'!$B$11:$B$96,'SCH D-2.1'!$B117)*-1000</f>
        <v>0</v>
      </c>
      <c r="I117" s="25">
        <f>SUMIFS('ProForma Adj F'!$P$11:$P$96,'ProForma Adj F'!$A$11:$A$96,'SCH D-2.1'!I$13,'ProForma Adj F'!$B$11:$B$96,'SCH D-2.1'!$B117)*-1000</f>
        <v>0</v>
      </c>
      <c r="J117" s="25">
        <f>SUMIFS('ProForma Adj F'!$P$11:$P$96,'ProForma Adj F'!$A$11:$A$96,'SCH D-2.1'!J$13,'ProForma Adj F'!$B$11:$B$96,'SCH D-2.1'!$B117)*-1000</f>
        <v>0</v>
      </c>
      <c r="K117" s="25">
        <f t="shared" si="47"/>
        <v>0</v>
      </c>
      <c r="L117" s="26">
        <v>1</v>
      </c>
      <c r="M117" s="25">
        <f t="shared" si="48"/>
        <v>0</v>
      </c>
    </row>
    <row r="118" spans="1:13" ht="18.95" customHeight="1" x14ac:dyDescent="0.2">
      <c r="A118" s="27">
        <f t="shared" si="49"/>
        <v>74</v>
      </c>
      <c r="B118" s="182" t="s">
        <v>936</v>
      </c>
      <c r="C118" s="4" t="s">
        <v>997</v>
      </c>
      <c r="D118" s="25">
        <f>SUMIFS('ProForma Adj F'!$P$11:$P$96,'ProForma Adj F'!$A$11:$A$96,'SCH D-2.1'!D$13,'ProForma Adj F'!$B$11:$B$96,'SCH D-2.1'!$B118)*-1000</f>
        <v>0</v>
      </c>
      <c r="E118" s="25">
        <f>SUMIFS('ProForma Adj F'!$P$11:$P$96,'ProForma Adj F'!$A$11:$A$96,'SCH D-2.1'!E$13,'ProForma Adj F'!$B$11:$B$96,'SCH D-2.1'!$B118)*-1000</f>
        <v>0</v>
      </c>
      <c r="F118" s="25">
        <f>SUMIFS('ProForma Adj F'!$P$11:$P$96,'ProForma Adj F'!$A$11:$A$96,'SCH D-2.1'!F$13,'ProForma Adj F'!$B$11:$B$96,'SCH D-2.1'!$B118)*-1000</f>
        <v>0</v>
      </c>
      <c r="G118" s="25">
        <f>SUMIFS('ProForma Adj F'!$P$11:$P$96,'ProForma Adj F'!$A$11:$A$96,'SCH D-2.1'!G$13,'ProForma Adj F'!$B$11:$B$96,'SCH D-2.1'!$B118)*-1000</f>
        <v>0</v>
      </c>
      <c r="H118" s="25">
        <f>SUMIFS('ProForma Adj F'!$P$11:$P$96,'ProForma Adj F'!$A$11:$A$96,'SCH D-2.1'!H$13,'ProForma Adj F'!$B$11:$B$96,'SCH D-2.1'!$B118)*-1000</f>
        <v>0</v>
      </c>
      <c r="I118" s="25">
        <f>SUMIFS('ProForma Adj F'!$P$11:$P$96,'ProForma Adj F'!$A$11:$A$96,'SCH D-2.1'!I$13,'ProForma Adj F'!$B$11:$B$96,'SCH D-2.1'!$B118)*-1000</f>
        <v>0</v>
      </c>
      <c r="J118" s="25">
        <f>SUMIFS('ProForma Adj F'!$P$11:$P$96,'ProForma Adj F'!$A$11:$A$96,'SCH D-2.1'!J$13,'ProForma Adj F'!$B$11:$B$96,'SCH D-2.1'!$B118)*-1000</f>
        <v>0</v>
      </c>
      <c r="K118" s="25">
        <f t="shared" si="47"/>
        <v>0</v>
      </c>
      <c r="L118" s="26">
        <v>1</v>
      </c>
      <c r="M118" s="25">
        <f t="shared" si="48"/>
        <v>0</v>
      </c>
    </row>
    <row r="119" spans="1:13" ht="18.95" customHeight="1" x14ac:dyDescent="0.2">
      <c r="A119" s="27">
        <f t="shared" si="49"/>
        <v>75</v>
      </c>
      <c r="B119" s="182" t="s">
        <v>937</v>
      </c>
      <c r="C119" s="4" t="s">
        <v>1001</v>
      </c>
      <c r="D119" s="25">
        <f>SUMIFS('ProForma Adj F'!$P$11:$P$96,'ProForma Adj F'!$A$11:$A$96,'SCH D-2.1'!D$13,'ProForma Adj F'!$B$11:$B$96,'SCH D-2.1'!$B119)*-1000</f>
        <v>0</v>
      </c>
      <c r="E119" s="25">
        <f>SUMIFS('ProForma Adj F'!$P$11:$P$96,'ProForma Adj F'!$A$11:$A$96,'SCH D-2.1'!E$13,'ProForma Adj F'!$B$11:$B$96,'SCH D-2.1'!$B119)*-1000</f>
        <v>0</v>
      </c>
      <c r="F119" s="25">
        <f>SUMIFS('ProForma Adj F'!$P$11:$P$96,'ProForma Adj F'!$A$11:$A$96,'SCH D-2.1'!F$13,'ProForma Adj F'!$B$11:$B$96,'SCH D-2.1'!$B119)*-1000</f>
        <v>0</v>
      </c>
      <c r="G119" s="25">
        <f>SUMIFS('ProForma Adj F'!$P$11:$P$96,'ProForma Adj F'!$A$11:$A$96,'SCH D-2.1'!G$13,'ProForma Adj F'!$B$11:$B$96,'SCH D-2.1'!$B119)*-1000</f>
        <v>0</v>
      </c>
      <c r="H119" s="25">
        <f>SUMIFS('ProForma Adj F'!$P$11:$P$96,'ProForma Adj F'!$A$11:$A$96,'SCH D-2.1'!H$13,'ProForma Adj F'!$B$11:$B$96,'SCH D-2.1'!$B119)*-1000</f>
        <v>0</v>
      </c>
      <c r="I119" s="25">
        <f>SUMIFS('ProForma Adj F'!$P$11:$P$96,'ProForma Adj F'!$A$11:$A$96,'SCH D-2.1'!I$13,'ProForma Adj F'!$B$11:$B$96,'SCH D-2.1'!$B119)*-1000</f>
        <v>0</v>
      </c>
      <c r="J119" s="25">
        <f>SUMIFS('ProForma Adj F'!$P$11:$P$96,'ProForma Adj F'!$A$11:$A$96,'SCH D-2.1'!J$13,'ProForma Adj F'!$B$11:$B$96,'SCH D-2.1'!$B119)*-1000</f>
        <v>0</v>
      </c>
      <c r="K119" s="25">
        <f t="shared" si="47"/>
        <v>0</v>
      </c>
      <c r="L119" s="26">
        <v>1</v>
      </c>
      <c r="M119" s="25">
        <f t="shared" si="48"/>
        <v>0</v>
      </c>
    </row>
    <row r="120" spans="1:13" ht="18.95" customHeight="1" x14ac:dyDescent="0.2">
      <c r="A120" s="27">
        <f t="shared" si="49"/>
        <v>76</v>
      </c>
      <c r="B120" s="182">
        <v>891</v>
      </c>
      <c r="C120" s="4" t="s">
        <v>1002</v>
      </c>
      <c r="D120" s="25">
        <f>SUMIFS('ProForma Adj F'!$P$11:$P$96,'ProForma Adj F'!$A$11:$A$96,'SCH D-2.1'!D$13,'ProForma Adj F'!$B$11:$B$96,'SCH D-2.1'!$B120)*-1000</f>
        <v>0</v>
      </c>
      <c r="E120" s="25">
        <f>SUMIFS('ProForma Adj F'!$P$11:$P$96,'ProForma Adj F'!$A$11:$A$96,'SCH D-2.1'!E$13,'ProForma Adj F'!$B$11:$B$96,'SCH D-2.1'!$B120)*-1000</f>
        <v>0</v>
      </c>
      <c r="F120" s="25">
        <f>SUMIFS('ProForma Adj F'!$P$11:$P$96,'ProForma Adj F'!$A$11:$A$96,'SCH D-2.1'!F$13,'ProForma Adj F'!$B$11:$B$96,'SCH D-2.1'!$B120)*-1000</f>
        <v>0</v>
      </c>
      <c r="G120" s="25">
        <f>SUMIFS('ProForma Adj F'!$P$11:$P$96,'ProForma Adj F'!$A$11:$A$96,'SCH D-2.1'!G$13,'ProForma Adj F'!$B$11:$B$96,'SCH D-2.1'!$B120)*-1000</f>
        <v>0</v>
      </c>
      <c r="H120" s="25">
        <f>SUMIFS('ProForma Adj F'!$P$11:$P$96,'ProForma Adj F'!$A$11:$A$96,'SCH D-2.1'!H$13,'ProForma Adj F'!$B$11:$B$96,'SCH D-2.1'!$B120)*-1000</f>
        <v>0</v>
      </c>
      <c r="I120" s="25">
        <f>SUMIFS('ProForma Adj F'!$P$11:$P$96,'ProForma Adj F'!$A$11:$A$96,'SCH D-2.1'!I$13,'ProForma Adj F'!$B$11:$B$96,'SCH D-2.1'!$B120)*-1000</f>
        <v>0</v>
      </c>
      <c r="J120" s="25">
        <f>SUMIFS('ProForma Adj F'!$P$11:$P$96,'ProForma Adj F'!$A$11:$A$96,'SCH D-2.1'!J$13,'ProForma Adj F'!$B$11:$B$96,'SCH D-2.1'!$B120)*-1000</f>
        <v>0</v>
      </c>
      <c r="K120" s="25">
        <f t="shared" si="47"/>
        <v>0</v>
      </c>
      <c r="L120" s="26">
        <v>1</v>
      </c>
      <c r="M120" s="25">
        <f t="shared" si="48"/>
        <v>0</v>
      </c>
    </row>
    <row r="121" spans="1:13" ht="18.95" customHeight="1" x14ac:dyDescent="0.2">
      <c r="A121" s="27">
        <f t="shared" si="49"/>
        <v>77</v>
      </c>
      <c r="B121" s="182" t="s">
        <v>938</v>
      </c>
      <c r="C121" s="4" t="s">
        <v>1003</v>
      </c>
      <c r="D121" s="25">
        <f>SUMIFS('ProForma Adj F'!$P$11:$P$96,'ProForma Adj F'!$A$11:$A$96,'SCH D-2.1'!D$13,'ProForma Adj F'!$B$11:$B$96,'SCH D-2.1'!$B121)*-1000</f>
        <v>0</v>
      </c>
      <c r="E121" s="25">
        <f>SUMIFS('ProForma Adj F'!$P$11:$P$96,'ProForma Adj F'!$A$11:$A$96,'SCH D-2.1'!E$13,'ProForma Adj F'!$B$11:$B$96,'SCH D-2.1'!$B121)*-1000</f>
        <v>0</v>
      </c>
      <c r="F121" s="25">
        <f>SUMIFS('ProForma Adj F'!$P$11:$P$96,'ProForma Adj F'!$A$11:$A$96,'SCH D-2.1'!F$13,'ProForma Adj F'!$B$11:$B$96,'SCH D-2.1'!$B121)*-1000</f>
        <v>0</v>
      </c>
      <c r="G121" s="25">
        <f>SUMIFS('ProForma Adj F'!$P$11:$P$96,'ProForma Adj F'!$A$11:$A$96,'SCH D-2.1'!G$13,'ProForma Adj F'!$B$11:$B$96,'SCH D-2.1'!$B121)*-1000</f>
        <v>0</v>
      </c>
      <c r="H121" s="25">
        <f>SUMIFS('ProForma Adj F'!$P$11:$P$96,'ProForma Adj F'!$A$11:$A$96,'SCH D-2.1'!H$13,'ProForma Adj F'!$B$11:$B$96,'SCH D-2.1'!$B121)*-1000</f>
        <v>0</v>
      </c>
      <c r="I121" s="25">
        <f>SUMIFS('ProForma Adj F'!$P$11:$P$96,'ProForma Adj F'!$A$11:$A$96,'SCH D-2.1'!I$13,'ProForma Adj F'!$B$11:$B$96,'SCH D-2.1'!$B121)*-1000</f>
        <v>0</v>
      </c>
      <c r="J121" s="25">
        <f>SUMIFS('ProForma Adj F'!$P$11:$P$96,'ProForma Adj F'!$A$11:$A$96,'SCH D-2.1'!J$13,'ProForma Adj F'!$B$11:$B$96,'SCH D-2.1'!$B121)*-1000</f>
        <v>0</v>
      </c>
      <c r="K121" s="25">
        <f t="shared" si="47"/>
        <v>0</v>
      </c>
      <c r="L121" s="26">
        <v>1</v>
      </c>
      <c r="M121" s="25">
        <f t="shared" si="48"/>
        <v>0</v>
      </c>
    </row>
    <row r="122" spans="1:13" ht="18.95" customHeight="1" x14ac:dyDescent="0.2">
      <c r="A122" s="27">
        <f t="shared" si="49"/>
        <v>78</v>
      </c>
      <c r="B122" s="182" t="s">
        <v>939</v>
      </c>
      <c r="C122" s="4" t="s">
        <v>1004</v>
      </c>
      <c r="D122" s="25">
        <f>SUMIFS('ProForma Adj F'!$P$11:$P$96,'ProForma Adj F'!$A$11:$A$96,'SCH D-2.1'!D$13,'ProForma Adj F'!$B$11:$B$96,'SCH D-2.1'!$B122)*-1000</f>
        <v>0</v>
      </c>
      <c r="E122" s="25">
        <f>SUMIFS('ProForma Adj F'!$P$11:$P$96,'ProForma Adj F'!$A$11:$A$96,'SCH D-2.1'!E$13,'ProForma Adj F'!$B$11:$B$96,'SCH D-2.1'!$B122)*-1000</f>
        <v>0</v>
      </c>
      <c r="F122" s="25">
        <f>SUMIFS('ProForma Adj F'!$P$11:$P$96,'ProForma Adj F'!$A$11:$A$96,'SCH D-2.1'!F$13,'ProForma Adj F'!$B$11:$B$96,'SCH D-2.1'!$B122)*-1000</f>
        <v>0</v>
      </c>
      <c r="G122" s="25">
        <f>SUMIFS('ProForma Adj F'!$P$11:$P$96,'ProForma Adj F'!$A$11:$A$96,'SCH D-2.1'!G$13,'ProForma Adj F'!$B$11:$B$96,'SCH D-2.1'!$B122)*-1000</f>
        <v>0</v>
      </c>
      <c r="H122" s="25">
        <f>SUMIFS('ProForma Adj F'!$P$11:$P$96,'ProForma Adj F'!$A$11:$A$96,'SCH D-2.1'!H$13,'ProForma Adj F'!$B$11:$B$96,'SCH D-2.1'!$B122)*-1000</f>
        <v>0</v>
      </c>
      <c r="I122" s="25">
        <f>SUMIFS('ProForma Adj F'!$P$11:$P$96,'ProForma Adj F'!$A$11:$A$96,'SCH D-2.1'!I$13,'ProForma Adj F'!$B$11:$B$96,'SCH D-2.1'!$B122)*-1000</f>
        <v>0</v>
      </c>
      <c r="J122" s="25">
        <f>SUMIFS('ProForma Adj F'!$P$11:$P$96,'ProForma Adj F'!$A$11:$A$96,'SCH D-2.1'!J$13,'ProForma Adj F'!$B$11:$B$96,'SCH D-2.1'!$B122)*-1000</f>
        <v>0</v>
      </c>
      <c r="K122" s="25">
        <f t="shared" si="47"/>
        <v>0</v>
      </c>
      <c r="L122" s="26">
        <v>1</v>
      </c>
      <c r="M122" s="25">
        <f t="shared" si="48"/>
        <v>0</v>
      </c>
    </row>
    <row r="123" spans="1:13" s="17" customFormat="1" ht="20.100000000000001" customHeight="1" x14ac:dyDescent="0.2">
      <c r="A123" s="325" t="str">
        <f>$A$1</f>
        <v>LOUISVILLE GAS AND ELECTRIC COMPANY</v>
      </c>
      <c r="B123" s="325"/>
      <c r="C123" s="325"/>
      <c r="D123" s="325"/>
      <c r="E123" s="325"/>
      <c r="F123" s="325"/>
      <c r="G123" s="325"/>
      <c r="H123" s="325"/>
      <c r="I123" s="325"/>
      <c r="J123" s="325"/>
      <c r="K123" s="325"/>
      <c r="L123" s="325"/>
      <c r="M123" s="325"/>
    </row>
    <row r="124" spans="1:13" s="17" customFormat="1" ht="20.100000000000001" customHeight="1" x14ac:dyDescent="0.2">
      <c r="A124" s="325" t="str">
        <f>$A$2</f>
        <v>CASE NO. 2014-00372 - GAS OPERATIONS - RESPONSE TO PSC 2-89 (SLIPPAGE FACTOR 97.728%)</v>
      </c>
      <c r="B124" s="325"/>
      <c r="C124" s="325"/>
      <c r="D124" s="325"/>
      <c r="E124" s="325"/>
      <c r="F124" s="325"/>
      <c r="G124" s="325"/>
      <c r="H124" s="325"/>
      <c r="I124" s="325"/>
      <c r="J124" s="325"/>
      <c r="K124" s="325"/>
      <c r="L124" s="325"/>
      <c r="M124" s="325"/>
    </row>
    <row r="125" spans="1:13" s="17" customFormat="1" ht="20.100000000000001" customHeight="1" x14ac:dyDescent="0.2">
      <c r="A125" s="325" t="s">
        <v>309</v>
      </c>
      <c r="B125" s="325"/>
      <c r="C125" s="325"/>
      <c r="D125" s="325"/>
      <c r="E125" s="325"/>
      <c r="F125" s="325"/>
      <c r="G125" s="325"/>
      <c r="H125" s="325"/>
      <c r="I125" s="325"/>
      <c r="J125" s="325"/>
      <c r="K125" s="325"/>
      <c r="L125" s="325"/>
      <c r="M125" s="325"/>
    </row>
    <row r="126" spans="1:13" s="17" customFormat="1" ht="20.100000000000001" customHeight="1" x14ac:dyDescent="0.2">
      <c r="A126" s="325" t="str">
        <f>$A$4</f>
        <v>FOR THE 12 MONTHS ENDED JUNE 30, 2016</v>
      </c>
      <c r="B126" s="325"/>
      <c r="C126" s="325"/>
      <c r="D126" s="325"/>
      <c r="E126" s="325"/>
      <c r="F126" s="325"/>
      <c r="G126" s="325"/>
      <c r="H126" s="325"/>
      <c r="I126" s="325"/>
      <c r="J126" s="325"/>
      <c r="K126" s="325"/>
      <c r="L126" s="325"/>
      <c r="M126" s="325"/>
    </row>
    <row r="127" spans="1:13" s="17" customFormat="1" ht="20.100000000000001" customHeight="1" x14ac:dyDescent="0.2">
      <c r="A127" s="181"/>
      <c r="B127" s="181"/>
      <c r="C127" s="181"/>
      <c r="D127" s="181"/>
      <c r="E127" s="181"/>
      <c r="F127" s="181"/>
      <c r="G127" s="204"/>
      <c r="H127" s="270"/>
      <c r="I127" s="270"/>
      <c r="J127" s="181"/>
      <c r="K127" s="181"/>
      <c r="L127" s="181"/>
      <c r="M127" s="181"/>
    </row>
    <row r="128" spans="1:13" s="17" customFormat="1" ht="20.100000000000001" customHeight="1" x14ac:dyDescent="0.2">
      <c r="A128" s="17" t="str">
        <f>$A$6</f>
        <v>DATA:____BASE  PERIOD__X__FORECASTED  PERIOD</v>
      </c>
      <c r="B128" s="19"/>
      <c r="M128" s="20" t="s">
        <v>310</v>
      </c>
    </row>
    <row r="129" spans="1:13" s="17" customFormat="1" ht="20.100000000000001" customHeight="1" x14ac:dyDescent="0.2">
      <c r="A129" s="17" t="str">
        <f>$A$7</f>
        <v>TYPE OF FILING: __X__ ORIGINAL  _____ UPDATED  _____ REVISED</v>
      </c>
      <c r="M129" s="20" t="s">
        <v>1123</v>
      </c>
    </row>
    <row r="130" spans="1:13" s="17" customFormat="1" ht="20.100000000000001" customHeight="1" x14ac:dyDescent="0.2">
      <c r="A130" s="17" t="str">
        <f>$A$8</f>
        <v>WORKPAPER REFERENCE NO(S).: SCHEDULES WPD-2.1a, WPD-2.1b</v>
      </c>
      <c r="B130" s="19"/>
      <c r="D130" s="19"/>
      <c r="E130" s="19"/>
      <c r="F130" s="19"/>
      <c r="G130" s="19"/>
      <c r="H130" s="19"/>
      <c r="I130" s="19"/>
      <c r="J130" s="19"/>
      <c r="K130" s="19"/>
      <c r="M130" s="21" t="str">
        <f>$M$8</f>
        <v>WITNESS:   K. W. BLAKE / R. M. CONROY</v>
      </c>
    </row>
    <row r="131" spans="1:13" s="17" customFormat="1" ht="20.100000000000001" customHeight="1" x14ac:dyDescent="0.2"/>
    <row r="132" spans="1:13" s="17" customFormat="1" ht="18.75" customHeight="1" x14ac:dyDescent="0.2">
      <c r="A132" s="64"/>
      <c r="B132" s="64"/>
      <c r="C132" s="64"/>
      <c r="D132" s="139" t="str">
        <f>D$10</f>
        <v>ADJ 4</v>
      </c>
      <c r="E132" s="139" t="str">
        <f t="shared" ref="E132:J132" si="50">E$10</f>
        <v>ADJ 5</v>
      </c>
      <c r="F132" s="139" t="str">
        <f t="shared" si="50"/>
        <v>ADJ 6</v>
      </c>
      <c r="G132" s="139" t="str">
        <f t="shared" si="50"/>
        <v>ADJ 7</v>
      </c>
      <c r="H132" s="139" t="str">
        <f t="shared" si="50"/>
        <v>ADJ 8</v>
      </c>
      <c r="I132" s="139" t="str">
        <f t="shared" si="50"/>
        <v>ADJ 9</v>
      </c>
      <c r="J132" s="139" t="str">
        <f t="shared" si="50"/>
        <v>ADJ 10</v>
      </c>
      <c r="K132" s="64"/>
      <c r="L132" s="64"/>
      <c r="M132" s="64"/>
    </row>
    <row r="133" spans="1:13" ht="44.25" customHeight="1" x14ac:dyDescent="0.2">
      <c r="A133" s="65" t="s">
        <v>140</v>
      </c>
      <c r="B133" s="65" t="s">
        <v>141</v>
      </c>
      <c r="C133" s="65" t="s">
        <v>145</v>
      </c>
      <c r="D133" s="334" t="str">
        <f>D$11</f>
        <v>These adjustments left intentionally blank</v>
      </c>
      <c r="E133" s="334">
        <f t="shared" ref="E133:J133" si="51">E$11</f>
        <v>0</v>
      </c>
      <c r="F133" s="334">
        <f t="shared" si="51"/>
        <v>0</v>
      </c>
      <c r="G133" s="65" t="str">
        <f t="shared" si="51"/>
        <v>CUSTOMER ACCOUNT CHANGES</v>
      </c>
      <c r="H133" s="65" t="str">
        <f t="shared" si="51"/>
        <v>ADVERTISING EXPENSE</v>
      </c>
      <c r="I133" s="65" t="str">
        <f t="shared" si="51"/>
        <v>PROPERTY INSURANCE</v>
      </c>
      <c r="J133" s="65" t="str">
        <f t="shared" si="51"/>
        <v>INTEREST SYNCHRONIZATION</v>
      </c>
      <c r="K133" s="65" t="s">
        <v>311</v>
      </c>
      <c r="L133" s="65" t="s">
        <v>142</v>
      </c>
      <c r="M133" s="65" t="s">
        <v>307</v>
      </c>
    </row>
    <row r="134" spans="1:13" ht="23.1" customHeight="1" x14ac:dyDescent="0.2">
      <c r="A134" s="23"/>
      <c r="B134" s="23"/>
      <c r="C134" s="30"/>
      <c r="D134" s="31" t="s">
        <v>143</v>
      </c>
      <c r="E134" s="31" t="s">
        <v>143</v>
      </c>
      <c r="F134" s="31" t="s">
        <v>143</v>
      </c>
      <c r="G134" s="31" t="s">
        <v>143</v>
      </c>
      <c r="H134" s="31" t="s">
        <v>143</v>
      </c>
      <c r="I134" s="31" t="s">
        <v>143</v>
      </c>
      <c r="J134" s="31" t="s">
        <v>143</v>
      </c>
      <c r="K134" s="31" t="s">
        <v>143</v>
      </c>
      <c r="L134" s="31"/>
      <c r="M134" s="31" t="s">
        <v>143</v>
      </c>
    </row>
    <row r="135" spans="1:13" ht="18.95" customHeight="1" x14ac:dyDescent="0.2">
      <c r="A135" s="27">
        <f>A117+1</f>
        <v>74</v>
      </c>
      <c r="B135" s="182" t="s">
        <v>940</v>
      </c>
      <c r="C135" s="4" t="s">
        <v>985</v>
      </c>
      <c r="D135" s="25">
        <f>SUMIFS('ProForma Adj F'!$P$11:$P$96,'ProForma Adj F'!$A$11:$A$96,'SCH D-2.1'!D$13,'ProForma Adj F'!$B$11:$B$96,'SCH D-2.1'!$B135)*-1000</f>
        <v>0</v>
      </c>
      <c r="E135" s="25">
        <f>SUMIFS('ProForma Adj F'!$P$11:$P$96,'ProForma Adj F'!$A$11:$A$96,'SCH D-2.1'!E$13,'ProForma Adj F'!$B$11:$B$96,'SCH D-2.1'!$B135)*-1000</f>
        <v>0</v>
      </c>
      <c r="F135" s="25">
        <f>SUMIFS('ProForma Adj F'!$P$11:$P$96,'ProForma Adj F'!$A$11:$A$96,'SCH D-2.1'!F$13,'ProForma Adj F'!$B$11:$B$96,'SCH D-2.1'!$B135)*-1000</f>
        <v>0</v>
      </c>
      <c r="G135" s="25">
        <f>SUMIFS('ProForma Adj F'!$P$11:$P$96,'ProForma Adj F'!$A$11:$A$96,'SCH D-2.1'!G$13,'ProForma Adj F'!$B$11:$B$96,'SCH D-2.1'!$B135)*-1000</f>
        <v>0</v>
      </c>
      <c r="H135" s="25">
        <f>SUMIFS('ProForma Adj F'!$P$11:$P$96,'ProForma Adj F'!$A$11:$A$96,'SCH D-2.1'!H$13,'ProForma Adj F'!$B$11:$B$96,'SCH D-2.1'!$B135)*-1000</f>
        <v>0</v>
      </c>
      <c r="I135" s="25">
        <f>SUMIFS('ProForma Adj F'!$P$11:$P$96,'ProForma Adj F'!$A$11:$A$96,'SCH D-2.1'!I$13,'ProForma Adj F'!$B$11:$B$96,'SCH D-2.1'!$B135)*-1000</f>
        <v>0</v>
      </c>
      <c r="J135" s="25">
        <f>SUMIFS('ProForma Adj F'!$P$11:$P$96,'ProForma Adj F'!$A$11:$A$96,'SCH D-2.1'!J$13,'ProForma Adj F'!$B$11:$B$96,'SCH D-2.1'!$B135)*-1000</f>
        <v>0</v>
      </c>
      <c r="K135" s="25">
        <f>SUM(D135:J135)</f>
        <v>0</v>
      </c>
      <c r="L135" s="26">
        <v>1</v>
      </c>
      <c r="M135" s="25">
        <f t="shared" ref="M135" si="52">K135*L135</f>
        <v>0</v>
      </c>
    </row>
    <row r="136" spans="1:13" ht="18.95" customHeight="1" x14ac:dyDescent="0.2">
      <c r="A136" s="27">
        <f>A135+1</f>
        <v>75</v>
      </c>
      <c r="B136" s="182"/>
      <c r="C136" s="11" t="s">
        <v>128</v>
      </c>
      <c r="D136" s="37">
        <f>SUM(D105:D122,D135)</f>
        <v>0</v>
      </c>
      <c r="E136" s="37">
        <f t="shared" ref="E136" si="53">SUM(E105:E122,E135)</f>
        <v>0</v>
      </c>
      <c r="F136" s="37">
        <f t="shared" ref="F136:M136" si="54">SUM(F105:F122,F135)</f>
        <v>0</v>
      </c>
      <c r="G136" s="37">
        <f t="shared" ref="G136:I136" si="55">SUM(G105:G122,G135)</f>
        <v>0</v>
      </c>
      <c r="H136" s="37">
        <f t="shared" si="55"/>
        <v>0</v>
      </c>
      <c r="I136" s="37">
        <f t="shared" si="55"/>
        <v>0</v>
      </c>
      <c r="J136" s="37">
        <f t="shared" si="54"/>
        <v>0</v>
      </c>
      <c r="K136" s="37">
        <f t="shared" si="54"/>
        <v>0</v>
      </c>
      <c r="L136" s="26"/>
      <c r="M136" s="37">
        <f t="shared" si="54"/>
        <v>0</v>
      </c>
    </row>
    <row r="137" spans="1:13" ht="18.95" customHeight="1" x14ac:dyDescent="0.2">
      <c r="B137" s="182"/>
      <c r="C137" s="4"/>
    </row>
    <row r="138" spans="1:13" ht="18.95" customHeight="1" x14ac:dyDescent="0.2">
      <c r="A138" s="27">
        <f>A136+1</f>
        <v>76</v>
      </c>
      <c r="B138" s="182"/>
      <c r="C138" s="38" t="s">
        <v>163</v>
      </c>
    </row>
    <row r="139" spans="1:13" ht="18.95" customHeight="1" x14ac:dyDescent="0.2">
      <c r="A139" s="27">
        <f>A138+1</f>
        <v>77</v>
      </c>
      <c r="B139" s="182">
        <v>901</v>
      </c>
      <c r="C139" s="4" t="s">
        <v>23</v>
      </c>
      <c r="D139" s="25">
        <f>SUMIFS('ProForma Adj F'!$P$11:$P$96,'ProForma Adj F'!$A$11:$A$96,'SCH D-2.1'!D$13,'ProForma Adj F'!$B$11:$B$96,'SCH D-2.1'!$B139)*-1000</f>
        <v>0</v>
      </c>
      <c r="E139" s="25">
        <f>SUMIFS('ProForma Adj F'!$P$11:$P$96,'ProForma Adj F'!$A$11:$A$96,'SCH D-2.1'!E$13,'ProForma Adj F'!$B$11:$B$96,'SCH D-2.1'!$B139)*-1000</f>
        <v>0</v>
      </c>
      <c r="F139" s="25">
        <f>SUMIFS('ProForma Adj F'!$P$11:$P$96,'ProForma Adj F'!$A$11:$A$96,'SCH D-2.1'!F$13,'ProForma Adj F'!$B$11:$B$96,'SCH D-2.1'!$B139)*-1000</f>
        <v>0</v>
      </c>
      <c r="G139" s="25">
        <f>SUMIFS('ProForma Adj F'!$P$11:$P$96,'ProForma Adj F'!$A$11:$A$96,'SCH D-2.1'!G$13,'ProForma Adj F'!$B$11:$B$96,'SCH D-2.1'!$B139)*-1000</f>
        <v>0</v>
      </c>
      <c r="H139" s="25">
        <f>SUMIFS('ProForma Adj F'!$P$11:$P$96,'ProForma Adj F'!$A$11:$A$96,'SCH D-2.1'!H$13,'ProForma Adj F'!$B$11:$B$96,'SCH D-2.1'!$B139)*-1000</f>
        <v>0</v>
      </c>
      <c r="I139" s="25">
        <f>SUMIFS('ProForma Adj F'!$P$11:$P$96,'ProForma Adj F'!$A$11:$A$96,'SCH D-2.1'!I$13,'ProForma Adj F'!$B$11:$B$96,'SCH D-2.1'!$B139)*-1000</f>
        <v>0</v>
      </c>
      <c r="J139" s="25">
        <f>SUMIFS('ProForma Adj F'!$P$11:$P$96,'ProForma Adj F'!$A$11:$A$96,'SCH D-2.1'!J$13,'ProForma Adj F'!$B$11:$B$96,'SCH D-2.1'!$B139)*-1000</f>
        <v>0</v>
      </c>
      <c r="K139" s="25">
        <f t="shared" ref="K139:K143" si="56">SUM(D139:J139)</f>
        <v>0</v>
      </c>
      <c r="L139" s="26">
        <v>1</v>
      </c>
      <c r="M139" s="25">
        <f t="shared" ref="M139:M143" si="57">K139*L139</f>
        <v>0</v>
      </c>
    </row>
    <row r="140" spans="1:13" ht="18.95" customHeight="1" x14ac:dyDescent="0.2">
      <c r="A140" s="27">
        <f t="shared" ref="A140:A144" si="58">A139+1</f>
        <v>78</v>
      </c>
      <c r="B140" s="182">
        <v>902</v>
      </c>
      <c r="C140" s="4" t="s">
        <v>19</v>
      </c>
      <c r="D140" s="25">
        <f>SUMIFS('ProForma Adj F'!$P$11:$P$96,'ProForma Adj F'!$A$11:$A$96,'SCH D-2.1'!D$13,'ProForma Adj F'!$B$11:$B$96,'SCH D-2.1'!$B140)*-1000</f>
        <v>0</v>
      </c>
      <c r="E140" s="25">
        <f>SUMIFS('ProForma Adj F'!$P$11:$P$96,'ProForma Adj F'!$A$11:$A$96,'SCH D-2.1'!E$13,'ProForma Adj F'!$B$11:$B$96,'SCH D-2.1'!$B140)*-1000</f>
        <v>0</v>
      </c>
      <c r="F140" s="25">
        <f>SUMIFS('ProForma Adj F'!$P$11:$P$96,'ProForma Adj F'!$A$11:$A$96,'SCH D-2.1'!F$13,'ProForma Adj F'!$B$11:$B$96,'SCH D-2.1'!$B140)*-1000</f>
        <v>0</v>
      </c>
      <c r="G140" s="25">
        <f>SUMIFS('ProForma Adj F'!$P$11:$P$96,'ProForma Adj F'!$A$11:$A$96,'SCH D-2.1'!G$13,'ProForma Adj F'!$B$11:$B$96,'SCH D-2.1'!$B140)*-1000</f>
        <v>0</v>
      </c>
      <c r="H140" s="25">
        <f>SUMIFS('ProForma Adj F'!$P$11:$P$96,'ProForma Adj F'!$A$11:$A$96,'SCH D-2.1'!H$13,'ProForma Adj F'!$B$11:$B$96,'SCH D-2.1'!$B140)*-1000</f>
        <v>0</v>
      </c>
      <c r="I140" s="25">
        <f>SUMIFS('ProForma Adj F'!$P$11:$P$96,'ProForma Adj F'!$A$11:$A$96,'SCH D-2.1'!I$13,'ProForma Adj F'!$B$11:$B$96,'SCH D-2.1'!$B140)*-1000</f>
        <v>0</v>
      </c>
      <c r="J140" s="25">
        <f>SUMIFS('ProForma Adj F'!$P$11:$P$96,'ProForma Adj F'!$A$11:$A$96,'SCH D-2.1'!J$13,'ProForma Adj F'!$B$11:$B$96,'SCH D-2.1'!$B140)*-1000</f>
        <v>0</v>
      </c>
      <c r="K140" s="25">
        <f t="shared" si="56"/>
        <v>0</v>
      </c>
      <c r="L140" s="26">
        <v>1</v>
      </c>
      <c r="M140" s="25">
        <f t="shared" si="57"/>
        <v>0</v>
      </c>
    </row>
    <row r="141" spans="1:13" ht="18.95" customHeight="1" x14ac:dyDescent="0.2">
      <c r="A141" s="27">
        <f>A140+1</f>
        <v>79</v>
      </c>
      <c r="B141" s="182">
        <v>903</v>
      </c>
      <c r="C141" s="4" t="s">
        <v>20</v>
      </c>
      <c r="D141" s="25">
        <f>SUMIFS('ProForma Adj F'!$P$11:$P$96,'ProForma Adj F'!$A$11:$A$96,'SCH D-2.1'!D$13,'ProForma Adj F'!$B$11:$B$96,'SCH D-2.1'!$B141)*-1000</f>
        <v>0</v>
      </c>
      <c r="E141" s="25">
        <f>SUMIFS('ProForma Adj F'!$P$11:$P$96,'ProForma Adj F'!$A$11:$A$96,'SCH D-2.1'!E$13,'ProForma Adj F'!$B$11:$B$96,'SCH D-2.1'!$B141)*-1000</f>
        <v>0</v>
      </c>
      <c r="F141" s="25">
        <f>SUMIFS('ProForma Adj F'!$P$11:$P$96,'ProForma Adj F'!$A$11:$A$96,'SCH D-2.1'!F$13,'ProForma Adj F'!$B$11:$B$96,'SCH D-2.1'!$B141)*-1000</f>
        <v>0</v>
      </c>
      <c r="G141" s="25">
        <f>SUMIFS('ProForma Adj F'!$P$11:$P$96,'ProForma Adj F'!$A$11:$A$96,'SCH D-2.1'!G$13,'ProForma Adj F'!$B$11:$B$96,'SCH D-2.1'!$B141)*-1000</f>
        <v>0</v>
      </c>
      <c r="H141" s="25">
        <f>SUMIFS('ProForma Adj F'!$P$11:$P$96,'ProForma Adj F'!$A$11:$A$96,'SCH D-2.1'!H$13,'ProForma Adj F'!$B$11:$B$96,'SCH D-2.1'!$B141)*-1000</f>
        <v>0</v>
      </c>
      <c r="I141" s="25">
        <f>SUMIFS('ProForma Adj F'!$P$11:$P$96,'ProForma Adj F'!$A$11:$A$96,'SCH D-2.1'!I$13,'ProForma Adj F'!$B$11:$B$96,'SCH D-2.1'!$B141)*-1000</f>
        <v>0</v>
      </c>
      <c r="J141" s="25">
        <f>SUMIFS('ProForma Adj F'!$P$11:$P$96,'ProForma Adj F'!$A$11:$A$96,'SCH D-2.1'!J$13,'ProForma Adj F'!$B$11:$B$96,'SCH D-2.1'!$B141)*-1000</f>
        <v>0</v>
      </c>
      <c r="K141" s="25">
        <f t="shared" si="56"/>
        <v>0</v>
      </c>
      <c r="L141" s="26">
        <v>1</v>
      </c>
      <c r="M141" s="25">
        <f t="shared" si="57"/>
        <v>0</v>
      </c>
    </row>
    <row r="142" spans="1:13" ht="18.95" customHeight="1" x14ac:dyDescent="0.2">
      <c r="A142" s="27">
        <f t="shared" si="58"/>
        <v>80</v>
      </c>
      <c r="B142" s="182">
        <v>904</v>
      </c>
      <c r="C142" s="4" t="s">
        <v>21</v>
      </c>
      <c r="D142" s="25">
        <f>SUMIFS('ProForma Adj F'!$P$11:$P$96,'ProForma Adj F'!$A$11:$A$96,'SCH D-2.1'!D$13,'ProForma Adj F'!$B$11:$B$96,'SCH D-2.1'!$B142)*-1000</f>
        <v>0</v>
      </c>
      <c r="E142" s="25">
        <f>SUMIFS('ProForma Adj F'!$P$11:$P$96,'ProForma Adj F'!$A$11:$A$96,'SCH D-2.1'!E$13,'ProForma Adj F'!$B$11:$B$96,'SCH D-2.1'!$B142)*-1000</f>
        <v>0</v>
      </c>
      <c r="F142" s="25">
        <f>SUMIFS('ProForma Adj F'!$P$11:$P$96,'ProForma Adj F'!$A$11:$A$96,'SCH D-2.1'!F$13,'ProForma Adj F'!$B$11:$B$96,'SCH D-2.1'!$B142)*-1000</f>
        <v>0</v>
      </c>
      <c r="G142" s="25">
        <f>SUMIFS('ProForma Adj F'!$P$11:$P$96,'ProForma Adj F'!$A$11:$A$96,'SCH D-2.1'!G$13,'ProForma Adj F'!$B$11:$B$96,'SCH D-2.1'!$B142)*-1000</f>
        <v>0</v>
      </c>
      <c r="H142" s="25">
        <f>SUMIFS('ProForma Adj F'!$P$11:$P$96,'ProForma Adj F'!$A$11:$A$96,'SCH D-2.1'!H$13,'ProForma Adj F'!$B$11:$B$96,'SCH D-2.1'!$B142)*-1000</f>
        <v>0</v>
      </c>
      <c r="I142" s="25">
        <f>SUMIFS('ProForma Adj F'!$P$11:$P$96,'ProForma Adj F'!$A$11:$A$96,'SCH D-2.1'!I$13,'ProForma Adj F'!$B$11:$B$96,'SCH D-2.1'!$B142)*-1000</f>
        <v>0</v>
      </c>
      <c r="J142" s="25">
        <f>SUMIFS('ProForma Adj F'!$P$11:$P$96,'ProForma Adj F'!$A$11:$A$96,'SCH D-2.1'!J$13,'ProForma Adj F'!$B$11:$B$96,'SCH D-2.1'!$B142)*-1000</f>
        <v>0</v>
      </c>
      <c r="K142" s="25">
        <f t="shared" si="56"/>
        <v>0</v>
      </c>
      <c r="L142" s="26">
        <v>1</v>
      </c>
      <c r="M142" s="25">
        <f t="shared" si="57"/>
        <v>0</v>
      </c>
    </row>
    <row r="143" spans="1:13" ht="18.95" customHeight="1" x14ac:dyDescent="0.2">
      <c r="A143" s="27">
        <f t="shared" si="58"/>
        <v>81</v>
      </c>
      <c r="B143" s="182">
        <v>905</v>
      </c>
      <c r="C143" s="4" t="s">
        <v>22</v>
      </c>
      <c r="D143" s="25">
        <f>SUMIFS('ProForma Adj F'!$P$11:$P$96,'ProForma Adj F'!$A$11:$A$96,'SCH D-2.1'!D$13,'ProForma Adj F'!$B$11:$B$96,'SCH D-2.1'!$B143)*-1000</f>
        <v>0</v>
      </c>
      <c r="E143" s="25">
        <f>SUMIFS('ProForma Adj F'!$P$11:$P$96,'ProForma Adj F'!$A$11:$A$96,'SCH D-2.1'!E$13,'ProForma Adj F'!$B$11:$B$96,'SCH D-2.1'!$B143)*-1000</f>
        <v>0</v>
      </c>
      <c r="F143" s="25">
        <f>SUMIFS('ProForma Adj F'!$P$11:$P$96,'ProForma Adj F'!$A$11:$A$96,'SCH D-2.1'!F$13,'ProForma Adj F'!$B$11:$B$96,'SCH D-2.1'!$B143)*-1000</f>
        <v>0</v>
      </c>
      <c r="G143" s="25">
        <f>SUMIFS('ProForma Adj F'!$P$11:$P$96,'ProForma Adj F'!$A$11:$A$96,'SCH D-2.1'!G$13,'ProForma Adj F'!$B$11:$B$96,'SCH D-2.1'!$B143)*-1000</f>
        <v>0</v>
      </c>
      <c r="H143" s="25">
        <f>SUMIFS('ProForma Adj F'!$P$11:$P$96,'ProForma Adj F'!$A$11:$A$96,'SCH D-2.1'!H$13,'ProForma Adj F'!$B$11:$B$96,'SCH D-2.1'!$B143)*-1000</f>
        <v>0</v>
      </c>
      <c r="I143" s="25">
        <f>SUMIFS('ProForma Adj F'!$P$11:$P$96,'ProForma Adj F'!$A$11:$A$96,'SCH D-2.1'!I$13,'ProForma Adj F'!$B$11:$B$96,'SCH D-2.1'!$B143)*-1000</f>
        <v>0</v>
      </c>
      <c r="J143" s="25">
        <f>SUMIFS('ProForma Adj F'!$P$11:$P$96,'ProForma Adj F'!$A$11:$A$96,'SCH D-2.1'!J$13,'ProForma Adj F'!$B$11:$B$96,'SCH D-2.1'!$B143)*-1000</f>
        <v>0</v>
      </c>
      <c r="K143" s="25">
        <f t="shared" si="56"/>
        <v>0</v>
      </c>
      <c r="L143" s="26">
        <v>1</v>
      </c>
      <c r="M143" s="25">
        <f t="shared" si="57"/>
        <v>0</v>
      </c>
    </row>
    <row r="144" spans="1:13" ht="18.95" customHeight="1" x14ac:dyDescent="0.2">
      <c r="A144" s="27">
        <f t="shared" si="58"/>
        <v>82</v>
      </c>
      <c r="B144" s="182"/>
      <c r="C144" s="11" t="s">
        <v>164</v>
      </c>
      <c r="D144" s="37">
        <f>SUM(D139:D143)</f>
        <v>0</v>
      </c>
      <c r="E144" s="37">
        <f t="shared" ref="E144" si="59">SUM(E139:E143)</f>
        <v>0</v>
      </c>
      <c r="F144" s="37">
        <f t="shared" ref="F144:M144" si="60">SUM(F139:F143)</f>
        <v>0</v>
      </c>
      <c r="G144" s="37">
        <f t="shared" ref="G144:I144" si="61">SUM(G139:G143)</f>
        <v>0</v>
      </c>
      <c r="H144" s="37">
        <f t="shared" si="61"/>
        <v>0</v>
      </c>
      <c r="I144" s="37">
        <f t="shared" si="61"/>
        <v>0</v>
      </c>
      <c r="J144" s="37">
        <f t="shared" si="60"/>
        <v>0</v>
      </c>
      <c r="K144" s="37">
        <f t="shared" si="60"/>
        <v>0</v>
      </c>
      <c r="L144" s="26"/>
      <c r="M144" s="37">
        <f t="shared" si="60"/>
        <v>0</v>
      </c>
    </row>
    <row r="145" spans="1:13" ht="18.95" customHeight="1" x14ac:dyDescent="0.2">
      <c r="B145" s="182"/>
      <c r="C145" s="4"/>
      <c r="L145" s="26"/>
    </row>
    <row r="146" spans="1:13" ht="18.95" customHeight="1" x14ac:dyDescent="0.2">
      <c r="A146" s="27">
        <f>A144+1</f>
        <v>83</v>
      </c>
      <c r="B146" s="182"/>
      <c r="C146" s="38" t="s">
        <v>165</v>
      </c>
      <c r="L146" s="26"/>
    </row>
    <row r="147" spans="1:13" ht="18.95" customHeight="1" x14ac:dyDescent="0.2">
      <c r="A147" s="27">
        <f>A146+1</f>
        <v>84</v>
      </c>
      <c r="B147" s="182">
        <v>907</v>
      </c>
      <c r="C147" s="4" t="s">
        <v>24</v>
      </c>
      <c r="D147" s="25">
        <f>SUMIFS('ProForma Adj F'!$P$11:$P$96,'ProForma Adj F'!$A$11:$A$96,'SCH D-2.1'!D$13,'ProForma Adj F'!$B$11:$B$96,'SCH D-2.1'!$B147)*-1000</f>
        <v>0</v>
      </c>
      <c r="E147" s="25">
        <f>SUMIFS('ProForma Adj F'!$P$11:$P$96,'ProForma Adj F'!$A$11:$A$96,'SCH D-2.1'!E$13,'ProForma Adj F'!$B$11:$B$96,'SCH D-2.1'!$B147)*-1000</f>
        <v>0</v>
      </c>
      <c r="F147" s="25">
        <f>SUMIFS('ProForma Adj F'!$P$11:$P$96,'ProForma Adj F'!$A$11:$A$96,'SCH D-2.1'!F$13,'ProForma Adj F'!$B$11:$B$96,'SCH D-2.1'!$B147)*-1000</f>
        <v>0</v>
      </c>
      <c r="G147" s="25">
        <f>SUMIFS('ProForma Adj F'!$P$11:$P$96,'ProForma Adj F'!$A$11:$A$96,'SCH D-2.1'!G$13,'ProForma Adj F'!$B$11:$B$96,'SCH D-2.1'!$B147)*-1000</f>
        <v>0</v>
      </c>
      <c r="H147" s="25">
        <f>SUMIFS('ProForma Adj F'!$P$11:$P$96,'ProForma Adj F'!$A$11:$A$96,'SCH D-2.1'!H$13,'ProForma Adj F'!$B$11:$B$96,'SCH D-2.1'!$B147)*-1000</f>
        <v>0</v>
      </c>
      <c r="I147" s="25">
        <f>SUMIFS('ProForma Adj F'!$P$11:$P$96,'ProForma Adj F'!$A$11:$A$96,'SCH D-2.1'!I$13,'ProForma Adj F'!$B$11:$B$96,'SCH D-2.1'!$B147)*-1000</f>
        <v>0</v>
      </c>
      <c r="J147" s="25">
        <f>SUMIFS('ProForma Adj F'!$P$11:$P$96,'ProForma Adj F'!$A$11:$A$96,'SCH D-2.1'!J$13,'ProForma Adj F'!$B$11:$B$96,'SCH D-2.1'!$B147)*-1000</f>
        <v>0</v>
      </c>
      <c r="K147" s="25">
        <f t="shared" ref="K147:K150" si="62">SUM(D147:J147)</f>
        <v>0</v>
      </c>
      <c r="L147" s="26">
        <v>1</v>
      </c>
      <c r="M147" s="25">
        <f t="shared" ref="M147:M150" si="63">K147*L147</f>
        <v>0</v>
      </c>
    </row>
    <row r="148" spans="1:13" ht="18.95" customHeight="1" x14ac:dyDescent="0.2">
      <c r="A148" s="27">
        <f t="shared" ref="A148:A151" si="64">A147+1</f>
        <v>85</v>
      </c>
      <c r="B148" s="182">
        <v>908</v>
      </c>
      <c r="C148" s="4" t="s">
        <v>25</v>
      </c>
      <c r="D148" s="25">
        <f>SUMIFS('ProForma Adj F'!$P$11:$P$96,'ProForma Adj F'!$A$11:$A$96,'SCH D-2.1'!D$13,'ProForma Adj F'!$B$11:$B$96,'SCH D-2.1'!$B148)*-1000</f>
        <v>0</v>
      </c>
      <c r="E148" s="25">
        <f>SUMIFS('ProForma Adj F'!$P$11:$P$96,'ProForma Adj F'!$A$11:$A$96,'SCH D-2.1'!E$13,'ProForma Adj F'!$B$11:$B$96,'SCH D-2.1'!$B148)*-1000</f>
        <v>0</v>
      </c>
      <c r="F148" s="25">
        <f>SUMIFS('ProForma Adj F'!$P$11:$P$96,'ProForma Adj F'!$A$11:$A$96,'SCH D-2.1'!F$13,'ProForma Adj F'!$B$11:$B$96,'SCH D-2.1'!$B148)*-1000</f>
        <v>0</v>
      </c>
      <c r="G148" s="25">
        <f>SUMIFS('ProForma Adj F'!$P$11:$P$96,'ProForma Adj F'!$A$11:$A$96,'SCH D-2.1'!G$13,'ProForma Adj F'!$B$11:$B$96,'SCH D-2.1'!$B148)*-1000</f>
        <v>0</v>
      </c>
      <c r="H148" s="25">
        <f>SUMIFS('ProForma Adj F'!$P$11:$P$96,'ProForma Adj F'!$A$11:$A$96,'SCH D-2.1'!H$13,'ProForma Adj F'!$B$11:$B$96,'SCH D-2.1'!$B148)*-1000</f>
        <v>0</v>
      </c>
      <c r="I148" s="25">
        <f>SUMIFS('ProForma Adj F'!$P$11:$P$96,'ProForma Adj F'!$A$11:$A$96,'SCH D-2.1'!I$13,'ProForma Adj F'!$B$11:$B$96,'SCH D-2.1'!$B148)*-1000</f>
        <v>0</v>
      </c>
      <c r="J148" s="25">
        <f>SUMIFS('ProForma Adj F'!$P$11:$P$96,'ProForma Adj F'!$A$11:$A$96,'SCH D-2.1'!J$13,'ProForma Adj F'!$B$11:$B$96,'SCH D-2.1'!$B148)*-1000</f>
        <v>0</v>
      </c>
      <c r="K148" s="25">
        <f t="shared" si="62"/>
        <v>0</v>
      </c>
      <c r="L148" s="26">
        <v>1</v>
      </c>
      <c r="M148" s="25">
        <f t="shared" si="63"/>
        <v>0</v>
      </c>
    </row>
    <row r="149" spans="1:13" ht="18.95" customHeight="1" x14ac:dyDescent="0.2">
      <c r="A149" s="27">
        <f t="shared" si="64"/>
        <v>86</v>
      </c>
      <c r="B149" s="182">
        <v>909</v>
      </c>
      <c r="C149" s="4" t="s">
        <v>26</v>
      </c>
      <c r="D149" s="25">
        <f>SUMIFS('ProForma Adj F'!$P$11:$P$96,'ProForma Adj F'!$A$11:$A$96,'SCH D-2.1'!D$13,'ProForma Adj F'!$B$11:$B$96,'SCH D-2.1'!$B149)*-1000</f>
        <v>0</v>
      </c>
      <c r="E149" s="25">
        <f>SUMIFS('ProForma Adj F'!$P$11:$P$96,'ProForma Adj F'!$A$11:$A$96,'SCH D-2.1'!E$13,'ProForma Adj F'!$B$11:$B$96,'SCH D-2.1'!$B149)*-1000</f>
        <v>0</v>
      </c>
      <c r="F149" s="25">
        <f>SUMIFS('ProForma Adj F'!$P$11:$P$96,'ProForma Adj F'!$A$11:$A$96,'SCH D-2.1'!F$13,'ProForma Adj F'!$B$11:$B$96,'SCH D-2.1'!$B149)*-1000</f>
        <v>0</v>
      </c>
      <c r="G149" s="25">
        <f>SUMIFS('ProForma Adj F'!$P$11:$P$96,'ProForma Adj F'!$A$11:$A$96,'SCH D-2.1'!G$13,'ProForma Adj F'!$B$11:$B$96,'SCH D-2.1'!$B149)*-1000</f>
        <v>0</v>
      </c>
      <c r="H149" s="25">
        <f>SUMIFS('ProForma Adj F'!$P$11:$P$96,'ProForma Adj F'!$A$11:$A$96,'SCH D-2.1'!H$13,'ProForma Adj F'!$B$11:$B$96,'SCH D-2.1'!$B149)*-1000</f>
        <v>0</v>
      </c>
      <c r="I149" s="25">
        <f>SUMIFS('ProForma Adj F'!$P$11:$P$96,'ProForma Adj F'!$A$11:$A$96,'SCH D-2.1'!I$13,'ProForma Adj F'!$B$11:$B$96,'SCH D-2.1'!$B149)*-1000</f>
        <v>0</v>
      </c>
      <c r="J149" s="25">
        <f>SUMIFS('ProForma Adj F'!$P$11:$P$96,'ProForma Adj F'!$A$11:$A$96,'SCH D-2.1'!J$13,'ProForma Adj F'!$B$11:$B$96,'SCH D-2.1'!$B149)*-1000</f>
        <v>0</v>
      </c>
      <c r="K149" s="25">
        <f t="shared" si="62"/>
        <v>0</v>
      </c>
      <c r="L149" s="26">
        <v>1</v>
      </c>
      <c r="M149" s="25">
        <f t="shared" si="63"/>
        <v>0</v>
      </c>
    </row>
    <row r="150" spans="1:13" ht="18.95" customHeight="1" x14ac:dyDescent="0.2">
      <c r="A150" s="27">
        <f t="shared" si="64"/>
        <v>87</v>
      </c>
      <c r="B150" s="182">
        <v>910</v>
      </c>
      <c r="C150" s="4" t="s">
        <v>27</v>
      </c>
      <c r="D150" s="25">
        <f>SUMIFS('ProForma Adj F'!$P$11:$P$96,'ProForma Adj F'!$A$11:$A$96,'SCH D-2.1'!D$13,'ProForma Adj F'!$B$11:$B$96,'SCH D-2.1'!$B150)*-1000</f>
        <v>0</v>
      </c>
      <c r="E150" s="25">
        <f>SUMIFS('ProForma Adj F'!$P$11:$P$96,'ProForma Adj F'!$A$11:$A$96,'SCH D-2.1'!E$13,'ProForma Adj F'!$B$11:$B$96,'SCH D-2.1'!$B150)*-1000</f>
        <v>0</v>
      </c>
      <c r="F150" s="25">
        <f>SUMIFS('ProForma Adj F'!$P$11:$P$96,'ProForma Adj F'!$A$11:$A$96,'SCH D-2.1'!F$13,'ProForma Adj F'!$B$11:$B$96,'SCH D-2.1'!$B150)*-1000</f>
        <v>0</v>
      </c>
      <c r="G150" s="25">
        <f>SUMIFS('ProForma Adj F'!$P$11:$P$96,'ProForma Adj F'!$A$11:$A$96,'SCH D-2.1'!G$13,'ProForma Adj F'!$B$11:$B$96,'SCH D-2.1'!$B150)*-1000</f>
        <v>0</v>
      </c>
      <c r="H150" s="25">
        <f>SUMIFS('ProForma Adj F'!$P$11:$P$96,'ProForma Adj F'!$A$11:$A$96,'SCH D-2.1'!H$13,'ProForma Adj F'!$B$11:$B$96,'SCH D-2.1'!$B150)*-1000</f>
        <v>0</v>
      </c>
      <c r="I150" s="25">
        <f>SUMIFS('ProForma Adj F'!$P$11:$P$96,'ProForma Adj F'!$A$11:$A$96,'SCH D-2.1'!I$13,'ProForma Adj F'!$B$11:$B$96,'SCH D-2.1'!$B150)*-1000</f>
        <v>0</v>
      </c>
      <c r="J150" s="25">
        <f>SUMIFS('ProForma Adj F'!$P$11:$P$96,'ProForma Adj F'!$A$11:$A$96,'SCH D-2.1'!J$13,'ProForma Adj F'!$B$11:$B$96,'SCH D-2.1'!$B150)*-1000</f>
        <v>0</v>
      </c>
      <c r="K150" s="25">
        <f t="shared" si="62"/>
        <v>0</v>
      </c>
      <c r="L150" s="26">
        <v>1</v>
      </c>
      <c r="M150" s="25">
        <f t="shared" si="63"/>
        <v>0</v>
      </c>
    </row>
    <row r="151" spans="1:13" ht="18.95" customHeight="1" x14ac:dyDescent="0.2">
      <c r="A151" s="27">
        <f t="shared" si="64"/>
        <v>88</v>
      </c>
      <c r="B151" s="182"/>
      <c r="C151" s="11" t="s">
        <v>166</v>
      </c>
      <c r="D151" s="37">
        <f>SUM(D147:D150)</f>
        <v>0</v>
      </c>
      <c r="E151" s="37">
        <f t="shared" ref="E151" si="65">SUM(E147:E150)</f>
        <v>0</v>
      </c>
      <c r="F151" s="37">
        <f t="shared" ref="F151:M151" si="66">SUM(F147:F150)</f>
        <v>0</v>
      </c>
      <c r="G151" s="37">
        <f t="shared" ref="G151:I151" si="67">SUM(G147:G150)</f>
        <v>0</v>
      </c>
      <c r="H151" s="37">
        <f t="shared" si="67"/>
        <v>0</v>
      </c>
      <c r="I151" s="37">
        <f t="shared" si="67"/>
        <v>0</v>
      </c>
      <c r="J151" s="37">
        <f t="shared" si="66"/>
        <v>0</v>
      </c>
      <c r="K151" s="37">
        <f t="shared" si="66"/>
        <v>0</v>
      </c>
      <c r="L151" s="26"/>
      <c r="M151" s="37">
        <f t="shared" si="66"/>
        <v>0</v>
      </c>
    </row>
    <row r="152" spans="1:13" ht="18.95" customHeight="1" x14ac:dyDescent="0.2">
      <c r="A152" s="27"/>
      <c r="B152" s="182"/>
      <c r="C152" s="4"/>
      <c r="L152" s="26"/>
    </row>
    <row r="153" spans="1:13" ht="18.95" customHeight="1" x14ac:dyDescent="0.2">
      <c r="A153" s="27">
        <f>A151+1</f>
        <v>89</v>
      </c>
      <c r="B153" s="182"/>
      <c r="C153" s="38" t="s">
        <v>167</v>
      </c>
      <c r="L153" s="26"/>
    </row>
    <row r="154" spans="1:13" ht="18.95" customHeight="1" x14ac:dyDescent="0.2">
      <c r="A154" s="27">
        <f>A153+1</f>
        <v>90</v>
      </c>
      <c r="B154" s="182">
        <v>911</v>
      </c>
      <c r="C154" s="4" t="s">
        <v>28</v>
      </c>
      <c r="D154" s="25">
        <f>SUMIFS('ProForma Adj F'!$P$11:$P$96,'ProForma Adj F'!$A$11:$A$96,'SCH D-2.1'!D$13,'ProForma Adj F'!$B$11:$B$96,'SCH D-2.1'!$B154)*-1000</f>
        <v>0</v>
      </c>
      <c r="E154" s="25">
        <f>SUMIFS('ProForma Adj F'!$P$11:$P$96,'ProForma Adj F'!$A$11:$A$96,'SCH D-2.1'!E$13,'ProForma Adj F'!$B$11:$B$96,'SCH D-2.1'!$B154)*-1000</f>
        <v>0</v>
      </c>
      <c r="F154" s="25">
        <f>SUMIFS('ProForma Adj F'!$P$11:$P$96,'ProForma Adj F'!$A$11:$A$96,'SCH D-2.1'!F$13,'ProForma Adj F'!$B$11:$B$96,'SCH D-2.1'!$B154)*-1000</f>
        <v>0</v>
      </c>
      <c r="G154" s="25">
        <f>SUMIFS('ProForma Adj F'!$P$11:$P$96,'ProForma Adj F'!$A$11:$A$96,'SCH D-2.1'!G$13,'ProForma Adj F'!$B$11:$B$96,'SCH D-2.1'!$B154)*-1000</f>
        <v>0</v>
      </c>
      <c r="H154" s="25">
        <f>SUMIFS('ProForma Adj F'!$P$11:$P$96,'ProForma Adj F'!$A$11:$A$96,'SCH D-2.1'!H$13,'ProForma Adj F'!$B$11:$B$96,'SCH D-2.1'!$B154)*-1000</f>
        <v>0</v>
      </c>
      <c r="I154" s="25">
        <f>SUMIFS('ProForma Adj F'!$P$11:$P$96,'ProForma Adj F'!$A$11:$A$96,'SCH D-2.1'!I$13,'ProForma Adj F'!$B$11:$B$96,'SCH D-2.1'!$B154)*-1000</f>
        <v>0</v>
      </c>
      <c r="J154" s="25">
        <f>SUMIFS('ProForma Adj F'!$P$11:$P$96,'ProForma Adj F'!$A$11:$A$96,'SCH D-2.1'!J$13,'ProForma Adj F'!$B$11:$B$96,'SCH D-2.1'!$B154)*-1000</f>
        <v>0</v>
      </c>
      <c r="K154" s="25">
        <f t="shared" ref="K154:K157" si="68">SUM(D154:J154)</f>
        <v>0</v>
      </c>
      <c r="L154" s="26">
        <v>1</v>
      </c>
      <c r="M154" s="25">
        <f t="shared" ref="M154:M157" si="69">K154*L154</f>
        <v>0</v>
      </c>
    </row>
    <row r="155" spans="1:13" ht="18.95" customHeight="1" x14ac:dyDescent="0.2">
      <c r="A155" s="27">
        <f t="shared" ref="A155:A158" si="70">A154+1</f>
        <v>91</v>
      </c>
      <c r="B155" s="182">
        <v>912</v>
      </c>
      <c r="C155" s="4" t="s">
        <v>29</v>
      </c>
      <c r="D155" s="25">
        <f>SUMIFS('ProForma Adj F'!$P$11:$P$96,'ProForma Adj F'!$A$11:$A$96,'SCH D-2.1'!D$13,'ProForma Adj F'!$B$11:$B$96,'SCH D-2.1'!$B155)*-1000</f>
        <v>0</v>
      </c>
      <c r="E155" s="25">
        <f>SUMIFS('ProForma Adj F'!$P$11:$P$96,'ProForma Adj F'!$A$11:$A$96,'SCH D-2.1'!E$13,'ProForma Adj F'!$B$11:$B$96,'SCH D-2.1'!$B155)*-1000</f>
        <v>0</v>
      </c>
      <c r="F155" s="25">
        <f>SUMIFS('ProForma Adj F'!$P$11:$P$96,'ProForma Adj F'!$A$11:$A$96,'SCH D-2.1'!F$13,'ProForma Adj F'!$B$11:$B$96,'SCH D-2.1'!$B155)*-1000</f>
        <v>0</v>
      </c>
      <c r="G155" s="25">
        <f>SUMIFS('ProForma Adj F'!$P$11:$P$96,'ProForma Adj F'!$A$11:$A$96,'SCH D-2.1'!G$13,'ProForma Adj F'!$B$11:$B$96,'SCH D-2.1'!$B155)*-1000</f>
        <v>0</v>
      </c>
      <c r="H155" s="25">
        <f>SUMIFS('ProForma Adj F'!$P$11:$P$96,'ProForma Adj F'!$A$11:$A$96,'SCH D-2.1'!H$13,'ProForma Adj F'!$B$11:$B$96,'SCH D-2.1'!$B155)*-1000</f>
        <v>0</v>
      </c>
      <c r="I155" s="25">
        <f>SUMIFS('ProForma Adj F'!$P$11:$P$96,'ProForma Adj F'!$A$11:$A$96,'SCH D-2.1'!I$13,'ProForma Adj F'!$B$11:$B$96,'SCH D-2.1'!$B155)*-1000</f>
        <v>0</v>
      </c>
      <c r="J155" s="25">
        <f>SUMIFS('ProForma Adj F'!$P$11:$P$96,'ProForma Adj F'!$A$11:$A$96,'SCH D-2.1'!J$13,'ProForma Adj F'!$B$11:$B$96,'SCH D-2.1'!$B155)*-1000</f>
        <v>0</v>
      </c>
      <c r="K155" s="25">
        <f t="shared" si="68"/>
        <v>0</v>
      </c>
      <c r="L155" s="26">
        <v>1</v>
      </c>
      <c r="M155" s="25">
        <f t="shared" si="69"/>
        <v>0</v>
      </c>
    </row>
    <row r="156" spans="1:13" ht="18.95" customHeight="1" x14ac:dyDescent="0.2">
      <c r="A156" s="27">
        <f t="shared" si="70"/>
        <v>92</v>
      </c>
      <c r="B156" s="182">
        <v>913</v>
      </c>
      <c r="C156" s="4" t="s">
        <v>30</v>
      </c>
      <c r="D156" s="25">
        <f>SUMIFS('ProForma Adj F'!$P$11:$P$96,'ProForma Adj F'!$A$11:$A$96,'SCH D-2.1'!D$13,'ProForma Adj F'!$B$11:$B$96,'SCH D-2.1'!$B156)*-1000</f>
        <v>0</v>
      </c>
      <c r="E156" s="25">
        <f>SUMIFS('ProForma Adj F'!$P$11:$P$96,'ProForma Adj F'!$A$11:$A$96,'SCH D-2.1'!E$13,'ProForma Adj F'!$B$11:$B$96,'SCH D-2.1'!$B156)*-1000</f>
        <v>0</v>
      </c>
      <c r="F156" s="25">
        <f>SUMIFS('ProForma Adj F'!$P$11:$P$96,'ProForma Adj F'!$A$11:$A$96,'SCH D-2.1'!F$13,'ProForma Adj F'!$B$11:$B$96,'SCH D-2.1'!$B156)*-1000</f>
        <v>0</v>
      </c>
      <c r="G156" s="25">
        <f>SUMIFS('ProForma Adj F'!$P$11:$P$96,'ProForma Adj F'!$A$11:$A$96,'SCH D-2.1'!G$13,'ProForma Adj F'!$B$11:$B$96,'SCH D-2.1'!$B156)*-1000</f>
        <v>0</v>
      </c>
      <c r="H156" s="25">
        <f>SUMIFS('ProForma Adj F'!$P$11:$P$96,'ProForma Adj F'!$A$11:$A$96,'SCH D-2.1'!H$13,'ProForma Adj F'!$B$11:$B$96,'SCH D-2.1'!$B156)*-1000</f>
        <v>-60000</v>
      </c>
      <c r="I156" s="25">
        <f>SUMIFS('ProForma Adj F'!$P$11:$P$96,'ProForma Adj F'!$A$11:$A$96,'SCH D-2.1'!I$13,'ProForma Adj F'!$B$11:$B$96,'SCH D-2.1'!$B156)*-1000</f>
        <v>0</v>
      </c>
      <c r="J156" s="25">
        <f>SUMIFS('ProForma Adj F'!$P$11:$P$96,'ProForma Adj F'!$A$11:$A$96,'SCH D-2.1'!J$13,'ProForma Adj F'!$B$11:$B$96,'SCH D-2.1'!$B156)*-1000</f>
        <v>0</v>
      </c>
      <c r="K156" s="25">
        <f t="shared" si="68"/>
        <v>-60000</v>
      </c>
      <c r="L156" s="26">
        <v>1</v>
      </c>
      <c r="M156" s="25">
        <f t="shared" si="69"/>
        <v>-60000</v>
      </c>
    </row>
    <row r="157" spans="1:13" ht="18.95" customHeight="1" x14ac:dyDescent="0.2">
      <c r="A157" s="27">
        <f t="shared" si="70"/>
        <v>93</v>
      </c>
      <c r="B157" s="182">
        <v>916</v>
      </c>
      <c r="C157" s="4" t="s">
        <v>31</v>
      </c>
      <c r="D157" s="25">
        <f>SUMIFS('ProForma Adj F'!$P$11:$P$96,'ProForma Adj F'!$A$11:$A$96,'SCH D-2.1'!D$13,'ProForma Adj F'!$B$11:$B$96,'SCH D-2.1'!$B157)*-1000</f>
        <v>0</v>
      </c>
      <c r="E157" s="25">
        <f>SUMIFS('ProForma Adj F'!$P$11:$P$96,'ProForma Adj F'!$A$11:$A$96,'SCH D-2.1'!E$13,'ProForma Adj F'!$B$11:$B$96,'SCH D-2.1'!$B157)*-1000</f>
        <v>0</v>
      </c>
      <c r="F157" s="25">
        <f>SUMIFS('ProForma Adj F'!$P$11:$P$96,'ProForma Adj F'!$A$11:$A$96,'SCH D-2.1'!F$13,'ProForma Adj F'!$B$11:$B$96,'SCH D-2.1'!$B157)*-1000</f>
        <v>0</v>
      </c>
      <c r="G157" s="25">
        <f>SUMIFS('ProForma Adj F'!$P$11:$P$96,'ProForma Adj F'!$A$11:$A$96,'SCH D-2.1'!G$13,'ProForma Adj F'!$B$11:$B$96,'SCH D-2.1'!$B157)*-1000</f>
        <v>0</v>
      </c>
      <c r="H157" s="25">
        <f>SUMIFS('ProForma Adj F'!$P$11:$P$96,'ProForma Adj F'!$A$11:$A$96,'SCH D-2.1'!H$13,'ProForma Adj F'!$B$11:$B$96,'SCH D-2.1'!$B157)*-1000</f>
        <v>0</v>
      </c>
      <c r="I157" s="25">
        <f>SUMIFS('ProForma Adj F'!$P$11:$P$96,'ProForma Adj F'!$A$11:$A$96,'SCH D-2.1'!I$13,'ProForma Adj F'!$B$11:$B$96,'SCH D-2.1'!$B157)*-1000</f>
        <v>0</v>
      </c>
      <c r="J157" s="25">
        <f>SUMIFS('ProForma Adj F'!$P$11:$P$96,'ProForma Adj F'!$A$11:$A$96,'SCH D-2.1'!J$13,'ProForma Adj F'!$B$11:$B$96,'SCH D-2.1'!$B157)*-1000</f>
        <v>0</v>
      </c>
      <c r="K157" s="25">
        <f t="shared" si="68"/>
        <v>0</v>
      </c>
      <c r="L157" s="26">
        <v>1</v>
      </c>
      <c r="M157" s="25">
        <f t="shared" si="69"/>
        <v>0</v>
      </c>
    </row>
    <row r="158" spans="1:13" ht="18.95" customHeight="1" x14ac:dyDescent="0.2">
      <c r="A158" s="27">
        <f t="shared" si="70"/>
        <v>94</v>
      </c>
      <c r="B158" s="182"/>
      <c r="C158" s="2" t="s">
        <v>168</v>
      </c>
      <c r="D158" s="37">
        <f>SUM(D154:D157)</f>
        <v>0</v>
      </c>
      <c r="E158" s="37">
        <f t="shared" ref="E158" si="71">SUM(E154:E157)</f>
        <v>0</v>
      </c>
      <c r="F158" s="37">
        <f t="shared" ref="F158:M158" si="72">SUM(F154:F157)</f>
        <v>0</v>
      </c>
      <c r="G158" s="37">
        <f t="shared" ref="G158:I158" si="73">SUM(G154:G157)</f>
        <v>0</v>
      </c>
      <c r="H158" s="37">
        <f t="shared" si="73"/>
        <v>-60000</v>
      </c>
      <c r="I158" s="37">
        <f t="shared" si="73"/>
        <v>0</v>
      </c>
      <c r="J158" s="37">
        <f t="shared" si="72"/>
        <v>0</v>
      </c>
      <c r="K158" s="37">
        <f t="shared" si="72"/>
        <v>-60000</v>
      </c>
      <c r="L158" s="26"/>
      <c r="M158" s="37">
        <f t="shared" si="72"/>
        <v>-60000</v>
      </c>
    </row>
    <row r="159" spans="1:13" ht="18.95" customHeight="1" x14ac:dyDescent="0.2">
      <c r="B159" s="182"/>
      <c r="C159" s="4"/>
    </row>
    <row r="160" spans="1:13" ht="18.95" customHeight="1" x14ac:dyDescent="0.2">
      <c r="A160" s="27">
        <f>A158+1</f>
        <v>95</v>
      </c>
      <c r="B160" s="182"/>
      <c r="C160" s="38" t="s">
        <v>169</v>
      </c>
    </row>
    <row r="161" spans="1:13" ht="18.95" customHeight="1" x14ac:dyDescent="0.2">
      <c r="A161" s="27">
        <f>A160+1</f>
        <v>96</v>
      </c>
      <c r="B161" s="182">
        <v>920</v>
      </c>
      <c r="C161" s="4" t="s">
        <v>32</v>
      </c>
      <c r="D161" s="25">
        <f>SUMIFS('ProForma Adj F'!$P$11:$P$96,'ProForma Adj F'!$A$11:$A$96,'SCH D-2.1'!D$13,'ProForma Adj F'!$B$11:$B$96,'SCH D-2.1'!$B161)*-1000</f>
        <v>0</v>
      </c>
      <c r="E161" s="25">
        <f>SUMIFS('ProForma Adj F'!$P$11:$P$96,'ProForma Adj F'!$A$11:$A$96,'SCH D-2.1'!E$13,'ProForma Adj F'!$B$11:$B$96,'SCH D-2.1'!$B161)*-1000</f>
        <v>0</v>
      </c>
      <c r="F161" s="25">
        <f>SUMIFS('ProForma Adj F'!$P$11:$P$96,'ProForma Adj F'!$A$11:$A$96,'SCH D-2.1'!F$13,'ProForma Adj F'!$B$11:$B$96,'SCH D-2.1'!$B161)*-1000</f>
        <v>0</v>
      </c>
      <c r="G161" s="25">
        <f>SUMIFS('ProForma Adj F'!$P$11:$P$96,'ProForma Adj F'!$A$11:$A$96,'SCH D-2.1'!G$13,'ProForma Adj F'!$B$11:$B$96,'SCH D-2.1'!$B161)*-1000</f>
        <v>0</v>
      </c>
      <c r="H161" s="25">
        <f>SUMIFS('ProForma Adj F'!$P$11:$P$96,'ProForma Adj F'!$A$11:$A$96,'SCH D-2.1'!H$13,'ProForma Adj F'!$B$11:$B$96,'SCH D-2.1'!$B161)*-1000</f>
        <v>0</v>
      </c>
      <c r="I161" s="25">
        <f>SUMIFS('ProForma Adj F'!$P$11:$P$96,'ProForma Adj F'!$A$11:$A$96,'SCH D-2.1'!I$13,'ProForma Adj F'!$B$11:$B$96,'SCH D-2.1'!$B161)*-1000</f>
        <v>0</v>
      </c>
      <c r="J161" s="25">
        <f>SUMIFS('ProForma Adj F'!$P$11:$P$96,'ProForma Adj F'!$A$11:$A$96,'SCH D-2.1'!J$13,'ProForma Adj F'!$B$11:$B$96,'SCH D-2.1'!$B161)*-1000</f>
        <v>0</v>
      </c>
      <c r="K161" s="25">
        <f t="shared" ref="K161:K163" si="74">SUM(D161:J161)</f>
        <v>0</v>
      </c>
      <c r="L161" s="26">
        <v>1</v>
      </c>
      <c r="M161" s="25">
        <f t="shared" ref="M161:M163" si="75">K161*L161</f>
        <v>0</v>
      </c>
    </row>
    <row r="162" spans="1:13" ht="18.95" customHeight="1" x14ac:dyDescent="0.2">
      <c r="A162" s="27">
        <f t="shared" ref="A162:A163" si="76">A161+1</f>
        <v>97</v>
      </c>
      <c r="B162" s="182">
        <v>921</v>
      </c>
      <c r="C162" s="4" t="s">
        <v>33</v>
      </c>
      <c r="D162" s="25">
        <f>SUMIFS('ProForma Adj F'!$P$11:$P$96,'ProForma Adj F'!$A$11:$A$96,'SCH D-2.1'!D$13,'ProForma Adj F'!$B$11:$B$96,'SCH D-2.1'!$B162)*-1000</f>
        <v>0</v>
      </c>
      <c r="E162" s="25">
        <f>SUMIFS('ProForma Adj F'!$P$11:$P$96,'ProForma Adj F'!$A$11:$A$96,'SCH D-2.1'!E$13,'ProForma Adj F'!$B$11:$B$96,'SCH D-2.1'!$B162)*-1000</f>
        <v>0</v>
      </c>
      <c r="F162" s="25">
        <f>SUMIFS('ProForma Adj F'!$P$11:$P$96,'ProForma Adj F'!$A$11:$A$96,'SCH D-2.1'!F$13,'ProForma Adj F'!$B$11:$B$96,'SCH D-2.1'!$B162)*-1000</f>
        <v>0</v>
      </c>
      <c r="G162" s="25">
        <f>SUMIFS('ProForma Adj F'!$P$11:$P$96,'ProForma Adj F'!$A$11:$A$96,'SCH D-2.1'!G$13,'ProForma Adj F'!$B$11:$B$96,'SCH D-2.1'!$B162)*-1000</f>
        <v>0</v>
      </c>
      <c r="H162" s="25">
        <f>SUMIFS('ProForma Adj F'!$P$11:$P$96,'ProForma Adj F'!$A$11:$A$96,'SCH D-2.1'!H$13,'ProForma Adj F'!$B$11:$B$96,'SCH D-2.1'!$B162)*-1000</f>
        <v>0</v>
      </c>
      <c r="I162" s="25">
        <f>SUMIFS('ProForma Adj F'!$P$11:$P$96,'ProForma Adj F'!$A$11:$A$96,'SCH D-2.1'!I$13,'ProForma Adj F'!$B$11:$B$96,'SCH D-2.1'!$B162)*-1000</f>
        <v>0</v>
      </c>
      <c r="J162" s="25">
        <f>SUMIFS('ProForma Adj F'!$P$11:$P$96,'ProForma Adj F'!$A$11:$A$96,'SCH D-2.1'!J$13,'ProForma Adj F'!$B$11:$B$96,'SCH D-2.1'!$B162)*-1000</f>
        <v>0</v>
      </c>
      <c r="K162" s="25">
        <f t="shared" si="74"/>
        <v>0</v>
      </c>
      <c r="L162" s="26">
        <v>1</v>
      </c>
      <c r="M162" s="25">
        <f t="shared" si="75"/>
        <v>0</v>
      </c>
    </row>
    <row r="163" spans="1:13" ht="18.95" customHeight="1" x14ac:dyDescent="0.2">
      <c r="A163" s="27">
        <f t="shared" si="76"/>
        <v>98</v>
      </c>
      <c r="B163" s="182">
        <v>922</v>
      </c>
      <c r="C163" s="4" t="s">
        <v>34</v>
      </c>
      <c r="D163" s="25">
        <f>SUMIFS('ProForma Adj F'!$P$11:$P$96,'ProForma Adj F'!$A$11:$A$96,'SCH D-2.1'!D$13,'ProForma Adj F'!$B$11:$B$96,'SCH D-2.1'!$B163)*-1000</f>
        <v>0</v>
      </c>
      <c r="E163" s="25">
        <f>SUMIFS('ProForma Adj F'!$P$11:$P$96,'ProForma Adj F'!$A$11:$A$96,'SCH D-2.1'!E$13,'ProForma Adj F'!$B$11:$B$96,'SCH D-2.1'!$B163)*-1000</f>
        <v>0</v>
      </c>
      <c r="F163" s="25">
        <f>SUMIFS('ProForma Adj F'!$P$11:$P$96,'ProForma Adj F'!$A$11:$A$96,'SCH D-2.1'!F$13,'ProForma Adj F'!$B$11:$B$96,'SCH D-2.1'!$B163)*-1000</f>
        <v>0</v>
      </c>
      <c r="G163" s="25">
        <f>SUMIFS('ProForma Adj F'!$P$11:$P$96,'ProForma Adj F'!$A$11:$A$96,'SCH D-2.1'!G$13,'ProForma Adj F'!$B$11:$B$96,'SCH D-2.1'!$B163)*-1000</f>
        <v>0</v>
      </c>
      <c r="H163" s="25">
        <f>SUMIFS('ProForma Adj F'!$P$11:$P$96,'ProForma Adj F'!$A$11:$A$96,'SCH D-2.1'!H$13,'ProForma Adj F'!$B$11:$B$96,'SCH D-2.1'!$B163)*-1000</f>
        <v>0</v>
      </c>
      <c r="I163" s="25">
        <f>SUMIFS('ProForma Adj F'!$P$11:$P$96,'ProForma Adj F'!$A$11:$A$96,'SCH D-2.1'!I$13,'ProForma Adj F'!$B$11:$B$96,'SCH D-2.1'!$B163)*-1000</f>
        <v>0</v>
      </c>
      <c r="J163" s="25">
        <f>SUMIFS('ProForma Adj F'!$P$11:$P$96,'ProForma Adj F'!$A$11:$A$96,'SCH D-2.1'!J$13,'ProForma Adj F'!$B$11:$B$96,'SCH D-2.1'!$B163)*-1000</f>
        <v>0</v>
      </c>
      <c r="K163" s="25">
        <f t="shared" si="74"/>
        <v>0</v>
      </c>
      <c r="L163" s="26">
        <v>1</v>
      </c>
      <c r="M163" s="25">
        <f t="shared" si="75"/>
        <v>0</v>
      </c>
    </row>
    <row r="164" spans="1:13" s="17" customFormat="1" ht="20.100000000000001" customHeight="1" x14ac:dyDescent="0.2">
      <c r="A164" s="325" t="str">
        <f>$A$1</f>
        <v>LOUISVILLE GAS AND ELECTRIC COMPANY</v>
      </c>
      <c r="B164" s="325"/>
      <c r="C164" s="325"/>
      <c r="D164" s="325"/>
      <c r="E164" s="325"/>
      <c r="F164" s="325"/>
      <c r="G164" s="325"/>
      <c r="H164" s="325"/>
      <c r="I164" s="325"/>
      <c r="J164" s="325"/>
      <c r="K164" s="325"/>
      <c r="L164" s="325"/>
      <c r="M164" s="325"/>
    </row>
    <row r="165" spans="1:13" s="17" customFormat="1" ht="20.100000000000001" customHeight="1" x14ac:dyDescent="0.2">
      <c r="A165" s="325" t="str">
        <f>$A$2</f>
        <v>CASE NO. 2014-00372 - GAS OPERATIONS - RESPONSE TO PSC 2-89 (SLIPPAGE FACTOR 97.728%)</v>
      </c>
      <c r="B165" s="325"/>
      <c r="C165" s="325"/>
      <c r="D165" s="325"/>
      <c r="E165" s="325"/>
      <c r="F165" s="325"/>
      <c r="G165" s="325"/>
      <c r="H165" s="325"/>
      <c r="I165" s="325"/>
      <c r="J165" s="325"/>
      <c r="K165" s="325"/>
      <c r="L165" s="325"/>
      <c r="M165" s="325"/>
    </row>
    <row r="166" spans="1:13" s="17" customFormat="1" ht="20.100000000000001" customHeight="1" x14ac:dyDescent="0.2">
      <c r="A166" s="325" t="s">
        <v>309</v>
      </c>
      <c r="B166" s="325"/>
      <c r="C166" s="325"/>
      <c r="D166" s="325"/>
      <c r="E166" s="325"/>
      <c r="F166" s="325"/>
      <c r="G166" s="325"/>
      <c r="H166" s="325"/>
      <c r="I166" s="325"/>
      <c r="J166" s="325"/>
      <c r="K166" s="325"/>
      <c r="L166" s="325"/>
      <c r="M166" s="325"/>
    </row>
    <row r="167" spans="1:13" s="17" customFormat="1" ht="20.100000000000001" customHeight="1" x14ac:dyDescent="0.2">
      <c r="A167" s="325" t="str">
        <f>$A$4</f>
        <v>FOR THE 12 MONTHS ENDED JUNE 30, 2016</v>
      </c>
      <c r="B167" s="325"/>
      <c r="C167" s="325"/>
      <c r="D167" s="325"/>
      <c r="E167" s="325"/>
      <c r="F167" s="325"/>
      <c r="G167" s="325"/>
      <c r="H167" s="325"/>
      <c r="I167" s="325"/>
      <c r="J167" s="325"/>
      <c r="K167" s="325"/>
      <c r="L167" s="325"/>
      <c r="M167" s="325"/>
    </row>
    <row r="168" spans="1:13" s="17" customFormat="1" ht="20.100000000000001" customHeight="1" x14ac:dyDescent="0.2">
      <c r="A168" s="181"/>
      <c r="B168" s="181"/>
      <c r="C168" s="181"/>
      <c r="D168" s="181"/>
      <c r="E168" s="181"/>
      <c r="F168" s="181"/>
      <c r="G168" s="204"/>
      <c r="H168" s="270"/>
      <c r="I168" s="270"/>
      <c r="J168" s="181"/>
      <c r="K168" s="181"/>
      <c r="L168" s="181"/>
      <c r="M168" s="181"/>
    </row>
    <row r="169" spans="1:13" s="17" customFormat="1" ht="20.100000000000001" customHeight="1" x14ac:dyDescent="0.2">
      <c r="A169" s="17" t="str">
        <f>$A$6</f>
        <v>DATA:____BASE  PERIOD__X__FORECASTED  PERIOD</v>
      </c>
      <c r="B169" s="19"/>
      <c r="M169" s="20" t="s">
        <v>310</v>
      </c>
    </row>
    <row r="170" spans="1:13" s="17" customFormat="1" ht="20.100000000000001" customHeight="1" x14ac:dyDescent="0.2">
      <c r="A170" s="17" t="str">
        <f>$A$7</f>
        <v>TYPE OF FILING: __X__ ORIGINAL  _____ UPDATED  _____ REVISED</v>
      </c>
      <c r="M170" s="20" t="s">
        <v>1124</v>
      </c>
    </row>
    <row r="171" spans="1:13" s="17" customFormat="1" ht="20.100000000000001" customHeight="1" x14ac:dyDescent="0.2">
      <c r="A171" s="17" t="str">
        <f>$A$8</f>
        <v>WORKPAPER REFERENCE NO(S).: SCHEDULES WPD-2.1a, WPD-2.1b</v>
      </c>
      <c r="B171" s="19"/>
      <c r="D171" s="19"/>
      <c r="E171" s="19"/>
      <c r="F171" s="19"/>
      <c r="G171" s="19"/>
      <c r="H171" s="19"/>
      <c r="I171" s="19"/>
      <c r="J171" s="19"/>
      <c r="K171" s="19"/>
      <c r="M171" s="21" t="str">
        <f>$M$8</f>
        <v>WITNESS:   K. W. BLAKE / R. M. CONROY</v>
      </c>
    </row>
    <row r="172" spans="1:13" s="17" customFormat="1" ht="20.100000000000001" customHeight="1" x14ac:dyDescent="0.2"/>
    <row r="173" spans="1:13" s="17" customFormat="1" ht="18.75" customHeight="1" x14ac:dyDescent="0.2">
      <c r="A173" s="64"/>
      <c r="B173" s="64"/>
      <c r="C173" s="64"/>
      <c r="D173" s="139" t="str">
        <f>D$10</f>
        <v>ADJ 4</v>
      </c>
      <c r="E173" s="139" t="str">
        <f t="shared" ref="E173:J173" si="77">E$10</f>
        <v>ADJ 5</v>
      </c>
      <c r="F173" s="139" t="str">
        <f t="shared" si="77"/>
        <v>ADJ 6</v>
      </c>
      <c r="G173" s="139" t="str">
        <f t="shared" si="77"/>
        <v>ADJ 7</v>
      </c>
      <c r="H173" s="139" t="str">
        <f t="shared" si="77"/>
        <v>ADJ 8</v>
      </c>
      <c r="I173" s="139" t="str">
        <f t="shared" si="77"/>
        <v>ADJ 9</v>
      </c>
      <c r="J173" s="139" t="str">
        <f t="shared" si="77"/>
        <v>ADJ 10</v>
      </c>
      <c r="K173" s="64"/>
      <c r="L173" s="64"/>
      <c r="M173" s="64"/>
    </row>
    <row r="174" spans="1:13" ht="44.25" customHeight="1" x14ac:dyDescent="0.2">
      <c r="A174" s="65" t="s">
        <v>140</v>
      </c>
      <c r="B174" s="65" t="s">
        <v>141</v>
      </c>
      <c r="C174" s="65" t="s">
        <v>145</v>
      </c>
      <c r="D174" s="334" t="str">
        <f>D$11</f>
        <v>These adjustments left intentionally blank</v>
      </c>
      <c r="E174" s="334">
        <f t="shared" ref="E174:J174" si="78">E$11</f>
        <v>0</v>
      </c>
      <c r="F174" s="334">
        <f t="shared" si="78"/>
        <v>0</v>
      </c>
      <c r="G174" s="65" t="str">
        <f t="shared" si="78"/>
        <v>CUSTOMER ACCOUNT CHANGES</v>
      </c>
      <c r="H174" s="65" t="str">
        <f t="shared" si="78"/>
        <v>ADVERTISING EXPENSE</v>
      </c>
      <c r="I174" s="65" t="str">
        <f t="shared" si="78"/>
        <v>PROPERTY INSURANCE</v>
      </c>
      <c r="J174" s="65" t="str">
        <f t="shared" si="78"/>
        <v>INTEREST SYNCHRONIZATION</v>
      </c>
      <c r="K174" s="65" t="s">
        <v>311</v>
      </c>
      <c r="L174" s="65" t="s">
        <v>142</v>
      </c>
      <c r="M174" s="65" t="s">
        <v>307</v>
      </c>
    </row>
    <row r="175" spans="1:13" ht="23.1" customHeight="1" x14ac:dyDescent="0.2">
      <c r="A175" s="23"/>
      <c r="B175" s="23"/>
      <c r="C175" s="30"/>
      <c r="D175" s="31" t="s">
        <v>143</v>
      </c>
      <c r="E175" s="31" t="s">
        <v>143</v>
      </c>
      <c r="F175" s="31" t="s">
        <v>143</v>
      </c>
      <c r="G175" s="31" t="s">
        <v>143</v>
      </c>
      <c r="H175" s="31" t="s">
        <v>143</v>
      </c>
      <c r="I175" s="31" t="s">
        <v>143</v>
      </c>
      <c r="J175" s="31" t="s">
        <v>143</v>
      </c>
      <c r="K175" s="31" t="s">
        <v>143</v>
      </c>
      <c r="L175" s="31"/>
      <c r="M175" s="31" t="s">
        <v>143</v>
      </c>
    </row>
    <row r="176" spans="1:13" ht="18.95" customHeight="1" x14ac:dyDescent="0.2">
      <c r="A176" s="27">
        <f>A163+1</f>
        <v>99</v>
      </c>
      <c r="B176" s="182">
        <v>923</v>
      </c>
      <c r="C176" s="4" t="s">
        <v>35</v>
      </c>
      <c r="D176" s="25">
        <f>SUMIFS('ProForma Adj F'!$P$11:$P$96,'ProForma Adj F'!$A$11:$A$96,'SCH D-2.1'!D$13,'ProForma Adj F'!$B$11:$B$96,'SCH D-2.1'!$B176)*-1000</f>
        <v>0</v>
      </c>
      <c r="E176" s="25">
        <f>SUMIFS('ProForma Adj F'!$P$11:$P$96,'ProForma Adj F'!$A$11:$A$96,'SCH D-2.1'!E$13,'ProForma Adj F'!$B$11:$B$96,'SCH D-2.1'!$B176)*-1000</f>
        <v>0</v>
      </c>
      <c r="F176" s="25">
        <f>SUMIFS('ProForma Adj F'!$P$11:$P$96,'ProForma Adj F'!$A$11:$A$96,'SCH D-2.1'!F$13,'ProForma Adj F'!$B$11:$B$96,'SCH D-2.1'!$B176)*-1000</f>
        <v>0</v>
      </c>
      <c r="G176" s="25">
        <f>SUMIFS('ProForma Adj F'!$P$11:$P$96,'ProForma Adj F'!$A$11:$A$96,'SCH D-2.1'!G$13,'ProForma Adj F'!$B$11:$B$96,'SCH D-2.1'!$B176)*-1000</f>
        <v>0</v>
      </c>
      <c r="H176" s="25">
        <f>SUMIFS('ProForma Adj F'!$P$11:$P$96,'ProForma Adj F'!$A$11:$A$96,'SCH D-2.1'!H$13,'ProForma Adj F'!$B$11:$B$96,'SCH D-2.1'!$B176)*-1000</f>
        <v>0</v>
      </c>
      <c r="I176" s="25">
        <f>SUMIFS('ProForma Adj F'!$P$11:$P$96,'ProForma Adj F'!$A$11:$A$96,'SCH D-2.1'!I$13,'ProForma Adj F'!$B$11:$B$96,'SCH D-2.1'!$B176)*-1000</f>
        <v>0</v>
      </c>
      <c r="J176" s="25">
        <f>SUMIFS('ProForma Adj F'!$P$11:$P$96,'ProForma Adj F'!$A$11:$A$96,'SCH D-2.1'!J$13,'ProForma Adj F'!$B$11:$B$96,'SCH D-2.1'!$B176)*-1000</f>
        <v>0</v>
      </c>
      <c r="K176" s="25">
        <f t="shared" ref="K176:K186" si="79">SUM(D176:J176)</f>
        <v>0</v>
      </c>
      <c r="L176" s="26">
        <v>1</v>
      </c>
      <c r="M176" s="25">
        <f t="shared" ref="M176:M186" si="80">K176*L176</f>
        <v>0</v>
      </c>
    </row>
    <row r="177" spans="1:17" ht="18.95" customHeight="1" x14ac:dyDescent="0.2">
      <c r="A177" s="27">
        <f t="shared" ref="A177:A196" si="81">A176+1</f>
        <v>100</v>
      </c>
      <c r="B177" s="182">
        <v>924</v>
      </c>
      <c r="C177" s="4" t="s">
        <v>0</v>
      </c>
      <c r="D177" s="25">
        <f>SUMIFS('ProForma Adj F'!$P$11:$P$96,'ProForma Adj F'!$A$11:$A$96,'SCH D-2.1'!D$13,'ProForma Adj F'!$B$11:$B$96,'SCH D-2.1'!$B177)*-1000</f>
        <v>0</v>
      </c>
      <c r="E177" s="25">
        <f>SUMIFS('ProForma Adj F'!$P$11:$P$96,'ProForma Adj F'!$A$11:$A$96,'SCH D-2.1'!E$13,'ProForma Adj F'!$B$11:$B$96,'SCH D-2.1'!$B177)*-1000</f>
        <v>0</v>
      </c>
      <c r="F177" s="25">
        <f>SUMIFS('ProForma Adj F'!$P$11:$P$96,'ProForma Adj F'!$A$11:$A$96,'SCH D-2.1'!F$13,'ProForma Adj F'!$B$11:$B$96,'SCH D-2.1'!$B177)*-1000</f>
        <v>0</v>
      </c>
      <c r="G177" s="25">
        <f>SUMIFS('ProForma Adj F'!$P$11:$P$96,'ProForma Adj F'!$A$11:$A$96,'SCH D-2.1'!G$13,'ProForma Adj F'!$B$11:$B$96,'SCH D-2.1'!$B177)*-1000</f>
        <v>0</v>
      </c>
      <c r="H177" s="25">
        <f>SUMIFS('ProForma Adj F'!$P$11:$P$96,'ProForma Adj F'!$A$11:$A$96,'SCH D-2.1'!H$13,'ProForma Adj F'!$B$11:$B$96,'SCH D-2.1'!$B177)*-1000</f>
        <v>0</v>
      </c>
      <c r="I177" s="25">
        <f>SUMIFS('ProForma Adj F'!$P$11:$P$96,'ProForma Adj F'!$A$11:$A$96,'SCH D-2.1'!I$13,'ProForma Adj F'!$B$11:$B$96,'SCH D-2.1'!$B177)*1000</f>
        <v>-1078923.5699999998</v>
      </c>
      <c r="J177" s="25">
        <f>SUMIFS('ProForma Adj F'!$P$11:$P$96,'ProForma Adj F'!$A$11:$A$96,'SCH D-2.1'!J$13,'ProForma Adj F'!$B$11:$B$96,'SCH D-2.1'!$B177)*-1000</f>
        <v>0</v>
      </c>
      <c r="K177" s="25">
        <f t="shared" si="79"/>
        <v>-1078923.5699999998</v>
      </c>
      <c r="L177" s="26">
        <v>1</v>
      </c>
      <c r="M177" s="25">
        <f t="shared" si="80"/>
        <v>-1078923.5699999998</v>
      </c>
    </row>
    <row r="178" spans="1:17" ht="18.95" customHeight="1" x14ac:dyDescent="0.2">
      <c r="A178" s="27">
        <f t="shared" si="81"/>
        <v>101</v>
      </c>
      <c r="B178" s="182">
        <v>925</v>
      </c>
      <c r="C178" s="4" t="s">
        <v>36</v>
      </c>
      <c r="D178" s="25">
        <f>SUMIFS('ProForma Adj F'!$P$11:$P$96,'ProForma Adj F'!$A$11:$A$96,'SCH D-2.1'!D$13,'ProForma Adj F'!$B$11:$B$96,'SCH D-2.1'!$B178)*-1000</f>
        <v>0</v>
      </c>
      <c r="E178" s="25">
        <f>SUMIFS('ProForma Adj F'!$P$11:$P$96,'ProForma Adj F'!$A$11:$A$96,'SCH D-2.1'!E$13,'ProForma Adj F'!$B$11:$B$96,'SCH D-2.1'!$B178)*-1000</f>
        <v>0</v>
      </c>
      <c r="F178" s="25">
        <f>SUMIFS('ProForma Adj F'!$P$11:$P$96,'ProForma Adj F'!$A$11:$A$96,'SCH D-2.1'!F$13,'ProForma Adj F'!$B$11:$B$96,'SCH D-2.1'!$B178)*-1000</f>
        <v>0</v>
      </c>
      <c r="G178" s="25">
        <f>SUMIFS('ProForma Adj F'!$P$11:$P$96,'ProForma Adj F'!$A$11:$A$96,'SCH D-2.1'!G$13,'ProForma Adj F'!$B$11:$B$96,'SCH D-2.1'!$B178)*-1000</f>
        <v>0</v>
      </c>
      <c r="H178" s="25">
        <f>SUMIFS('ProForma Adj F'!$P$11:$P$96,'ProForma Adj F'!$A$11:$A$96,'SCH D-2.1'!H$13,'ProForma Adj F'!$B$11:$B$96,'SCH D-2.1'!$B178)*-1000</f>
        <v>0</v>
      </c>
      <c r="I178" s="25">
        <f>SUMIFS('ProForma Adj F'!$P$11:$P$96,'ProForma Adj F'!$A$11:$A$96,'SCH D-2.1'!I$13,'ProForma Adj F'!$B$11:$B$96,'SCH D-2.1'!$B178)*-1000</f>
        <v>0</v>
      </c>
      <c r="J178" s="25">
        <f>SUMIFS('ProForma Adj F'!$P$11:$P$96,'ProForma Adj F'!$A$11:$A$96,'SCH D-2.1'!J$13,'ProForma Adj F'!$B$11:$B$96,'SCH D-2.1'!$B178)*-1000</f>
        <v>0</v>
      </c>
      <c r="K178" s="25">
        <f t="shared" si="79"/>
        <v>0</v>
      </c>
      <c r="L178" s="26">
        <v>1</v>
      </c>
      <c r="M178" s="25">
        <f t="shared" si="80"/>
        <v>0</v>
      </c>
    </row>
    <row r="179" spans="1:17" ht="18.95" customHeight="1" x14ac:dyDescent="0.2">
      <c r="A179" s="27">
        <f t="shared" si="81"/>
        <v>102</v>
      </c>
      <c r="B179" s="182">
        <v>926</v>
      </c>
      <c r="C179" s="4" t="s">
        <v>37</v>
      </c>
      <c r="D179" s="25">
        <f>SUMIFS('ProForma Adj F'!$P$11:$P$96,'ProForma Adj F'!$A$11:$A$96,'SCH D-2.1'!D$13,'ProForma Adj F'!$B$11:$B$96,'SCH D-2.1'!$B179)*-1000</f>
        <v>0</v>
      </c>
      <c r="E179" s="25">
        <f>SUMIFS('ProForma Adj F'!$P$11:$P$96,'ProForma Adj F'!$A$11:$A$96,'SCH D-2.1'!E$13,'ProForma Adj F'!$B$11:$B$96,'SCH D-2.1'!$B179)*-1000</f>
        <v>0</v>
      </c>
      <c r="F179" s="25">
        <f>SUMIFS('ProForma Adj F'!$P$11:$P$96,'ProForma Adj F'!$A$11:$A$96,'SCH D-2.1'!F$13,'ProForma Adj F'!$B$11:$B$96,'SCH D-2.1'!$B179)*-1000</f>
        <v>0</v>
      </c>
      <c r="G179" s="25">
        <f>SUMIFS('ProForma Adj F'!$P$11:$P$96,'ProForma Adj F'!$A$11:$A$96,'SCH D-2.1'!G$13,'ProForma Adj F'!$B$11:$B$96,'SCH D-2.1'!$B179)*-1000</f>
        <v>0</v>
      </c>
      <c r="H179" s="25">
        <f>SUMIFS('ProForma Adj F'!$P$11:$P$96,'ProForma Adj F'!$A$11:$A$96,'SCH D-2.1'!H$13,'ProForma Adj F'!$B$11:$B$96,'SCH D-2.1'!$B179)*-1000</f>
        <v>0</v>
      </c>
      <c r="I179" s="25">
        <f>SUMIFS('ProForma Adj F'!$P$11:$P$96,'ProForma Adj F'!$A$11:$A$96,'SCH D-2.1'!I$13,'ProForma Adj F'!$B$11:$B$96,'SCH D-2.1'!$B179)*-1000</f>
        <v>0</v>
      </c>
      <c r="J179" s="25">
        <f>SUMIFS('ProForma Adj F'!$P$11:$P$96,'ProForma Adj F'!$A$11:$A$96,'SCH D-2.1'!J$13,'ProForma Adj F'!$B$11:$B$96,'SCH D-2.1'!$B179)*-1000</f>
        <v>0</v>
      </c>
      <c r="K179" s="25">
        <f t="shared" si="79"/>
        <v>0</v>
      </c>
      <c r="L179" s="26">
        <v>1</v>
      </c>
      <c r="M179" s="25">
        <f t="shared" si="80"/>
        <v>0</v>
      </c>
    </row>
    <row r="180" spans="1:17" ht="18.95" customHeight="1" x14ac:dyDescent="0.2">
      <c r="A180" s="27">
        <f t="shared" si="81"/>
        <v>103</v>
      </c>
      <c r="B180" s="182">
        <v>927</v>
      </c>
      <c r="C180" s="4" t="s">
        <v>38</v>
      </c>
      <c r="D180" s="25">
        <f>SUMIFS('ProForma Adj F'!$P$11:$P$96,'ProForma Adj F'!$A$11:$A$96,'SCH D-2.1'!D$13,'ProForma Adj F'!$B$11:$B$96,'SCH D-2.1'!$B180)*-1000</f>
        <v>0</v>
      </c>
      <c r="E180" s="25">
        <f>SUMIFS('ProForma Adj F'!$P$11:$P$96,'ProForma Adj F'!$A$11:$A$96,'SCH D-2.1'!E$13,'ProForma Adj F'!$B$11:$B$96,'SCH D-2.1'!$B180)*-1000</f>
        <v>0</v>
      </c>
      <c r="F180" s="25">
        <f>SUMIFS('ProForma Adj F'!$P$11:$P$96,'ProForma Adj F'!$A$11:$A$96,'SCH D-2.1'!F$13,'ProForma Adj F'!$B$11:$B$96,'SCH D-2.1'!$B180)*-1000</f>
        <v>0</v>
      </c>
      <c r="G180" s="25">
        <f>SUMIFS('ProForma Adj F'!$P$11:$P$96,'ProForma Adj F'!$A$11:$A$96,'SCH D-2.1'!G$13,'ProForma Adj F'!$B$11:$B$96,'SCH D-2.1'!$B180)*-1000</f>
        <v>0</v>
      </c>
      <c r="H180" s="25">
        <f>SUMIFS('ProForma Adj F'!$P$11:$P$96,'ProForma Adj F'!$A$11:$A$96,'SCH D-2.1'!H$13,'ProForma Adj F'!$B$11:$B$96,'SCH D-2.1'!$B180)*-1000</f>
        <v>0</v>
      </c>
      <c r="I180" s="25">
        <f>SUMIFS('ProForma Adj F'!$P$11:$P$96,'ProForma Adj F'!$A$11:$A$96,'SCH D-2.1'!I$13,'ProForma Adj F'!$B$11:$B$96,'SCH D-2.1'!$B180)*-1000</f>
        <v>0</v>
      </c>
      <c r="J180" s="25">
        <f>SUMIFS('ProForma Adj F'!$P$11:$P$96,'ProForma Adj F'!$A$11:$A$96,'SCH D-2.1'!J$13,'ProForma Adj F'!$B$11:$B$96,'SCH D-2.1'!$B180)*-1000</f>
        <v>0</v>
      </c>
      <c r="K180" s="25">
        <f t="shared" si="79"/>
        <v>0</v>
      </c>
      <c r="L180" s="26">
        <v>1</v>
      </c>
      <c r="M180" s="25">
        <f t="shared" si="80"/>
        <v>0</v>
      </c>
    </row>
    <row r="181" spans="1:17" ht="18.95" customHeight="1" x14ac:dyDescent="0.2">
      <c r="A181" s="27">
        <f t="shared" si="81"/>
        <v>104</v>
      </c>
      <c r="B181" s="182">
        <v>928</v>
      </c>
      <c r="C181" s="4" t="s">
        <v>39</v>
      </c>
      <c r="D181" s="25">
        <f>SUMIFS('ProForma Adj F'!$P$11:$P$96,'ProForma Adj F'!$A$11:$A$96,'SCH D-2.1'!D$13,'ProForma Adj F'!$B$11:$B$96,'SCH D-2.1'!$B181)*-1000</f>
        <v>0</v>
      </c>
      <c r="E181" s="25">
        <f>SUMIFS('ProForma Adj F'!$P$11:$P$96,'ProForma Adj F'!$A$11:$A$96,'SCH D-2.1'!E$13,'ProForma Adj F'!$B$11:$B$96,'SCH D-2.1'!$B181)*-1000</f>
        <v>0</v>
      </c>
      <c r="F181" s="25">
        <f>SUMIFS('ProForma Adj F'!$P$11:$P$96,'ProForma Adj F'!$A$11:$A$96,'SCH D-2.1'!F$13,'ProForma Adj F'!$B$11:$B$96,'SCH D-2.1'!$B181)*-1000</f>
        <v>0</v>
      </c>
      <c r="G181" s="25">
        <f>SUMIFS('ProForma Adj F'!$P$11:$P$96,'ProForma Adj F'!$A$11:$A$96,'SCH D-2.1'!G$13,'ProForma Adj F'!$B$11:$B$96,'SCH D-2.1'!$B181)*-1000</f>
        <v>0</v>
      </c>
      <c r="H181" s="25">
        <f>SUMIFS('ProForma Adj F'!$P$11:$P$96,'ProForma Adj F'!$A$11:$A$96,'SCH D-2.1'!H$13,'ProForma Adj F'!$B$11:$B$96,'SCH D-2.1'!$B181)*-1000</f>
        <v>0</v>
      </c>
      <c r="I181" s="25">
        <f>SUMIFS('ProForma Adj F'!$P$11:$P$96,'ProForma Adj F'!$A$11:$A$96,'SCH D-2.1'!I$13,'ProForma Adj F'!$B$11:$B$96,'SCH D-2.1'!$B181)*-1000</f>
        <v>0</v>
      </c>
      <c r="J181" s="25">
        <f>SUMIFS('ProForma Adj F'!$P$11:$P$96,'ProForma Adj F'!$A$11:$A$96,'SCH D-2.1'!J$13,'ProForma Adj F'!$B$11:$B$96,'SCH D-2.1'!$B181)*-1000</f>
        <v>0</v>
      </c>
      <c r="K181" s="25">
        <f t="shared" si="79"/>
        <v>0</v>
      </c>
      <c r="L181" s="26">
        <v>1</v>
      </c>
      <c r="M181" s="25">
        <f t="shared" si="80"/>
        <v>0</v>
      </c>
    </row>
    <row r="182" spans="1:17" ht="18.95" customHeight="1" x14ac:dyDescent="0.2">
      <c r="A182" s="27">
        <f>A181+1</f>
        <v>105</v>
      </c>
      <c r="B182" s="182">
        <v>929</v>
      </c>
      <c r="C182" s="4" t="s">
        <v>40</v>
      </c>
      <c r="D182" s="25">
        <f>SUMIFS('ProForma Adj F'!$P$11:$P$96,'ProForma Adj F'!$A$11:$A$96,'SCH D-2.1'!D$13,'ProForma Adj F'!$B$11:$B$96,'SCH D-2.1'!$B182)*-1000</f>
        <v>0</v>
      </c>
      <c r="E182" s="25">
        <f>SUMIFS('ProForma Adj F'!$P$11:$P$96,'ProForma Adj F'!$A$11:$A$96,'SCH D-2.1'!E$13,'ProForma Adj F'!$B$11:$B$96,'SCH D-2.1'!$B182)*-1000</f>
        <v>0</v>
      </c>
      <c r="F182" s="25">
        <f>SUMIFS('ProForma Adj F'!$P$11:$P$96,'ProForma Adj F'!$A$11:$A$96,'SCH D-2.1'!F$13,'ProForma Adj F'!$B$11:$B$96,'SCH D-2.1'!$B182)*-1000</f>
        <v>0</v>
      </c>
      <c r="G182" s="25">
        <f>SUMIFS('ProForma Adj F'!$P$11:$P$96,'ProForma Adj F'!$A$11:$A$96,'SCH D-2.1'!G$13,'ProForma Adj F'!$B$11:$B$96,'SCH D-2.1'!$B182)*-1000</f>
        <v>0</v>
      </c>
      <c r="H182" s="25">
        <f>SUMIFS('ProForma Adj F'!$P$11:$P$96,'ProForma Adj F'!$A$11:$A$96,'SCH D-2.1'!H$13,'ProForma Adj F'!$B$11:$B$96,'SCH D-2.1'!$B182)*-1000</f>
        <v>0</v>
      </c>
      <c r="I182" s="25">
        <f>SUMIFS('ProForma Adj F'!$P$11:$P$96,'ProForma Adj F'!$A$11:$A$96,'SCH D-2.1'!I$13,'ProForma Adj F'!$B$11:$B$96,'SCH D-2.1'!$B182)*-1000</f>
        <v>0</v>
      </c>
      <c r="J182" s="25">
        <f>SUMIFS('ProForma Adj F'!$P$11:$P$96,'ProForma Adj F'!$A$11:$A$96,'SCH D-2.1'!J$13,'ProForma Adj F'!$B$11:$B$96,'SCH D-2.1'!$B182)*-1000</f>
        <v>0</v>
      </c>
      <c r="K182" s="25">
        <f t="shared" si="79"/>
        <v>0</v>
      </c>
      <c r="L182" s="26">
        <v>1</v>
      </c>
      <c r="M182" s="25">
        <f t="shared" si="80"/>
        <v>0</v>
      </c>
    </row>
    <row r="183" spans="1:17" ht="18.95" customHeight="1" x14ac:dyDescent="0.2">
      <c r="A183" s="27">
        <f t="shared" si="81"/>
        <v>106</v>
      </c>
      <c r="B183" s="182">
        <v>930.1</v>
      </c>
      <c r="C183" s="4" t="s">
        <v>41</v>
      </c>
      <c r="D183" s="25">
        <f>SUMIFS('ProForma Adj F'!$P$11:$P$96,'ProForma Adj F'!$A$11:$A$96,'SCH D-2.1'!D$13,'ProForma Adj F'!$B$11:$B$96,'SCH D-2.1'!$B183)*-1000</f>
        <v>0</v>
      </c>
      <c r="E183" s="25">
        <f>SUMIFS('ProForma Adj F'!$P$11:$P$96,'ProForma Adj F'!$A$11:$A$96,'SCH D-2.1'!E$13,'ProForma Adj F'!$B$11:$B$96,'SCH D-2.1'!$B183)*-1000</f>
        <v>0</v>
      </c>
      <c r="F183" s="25">
        <f>SUMIFS('ProForma Adj F'!$P$11:$P$96,'ProForma Adj F'!$A$11:$A$96,'SCH D-2.1'!F$13,'ProForma Adj F'!$B$11:$B$96,'SCH D-2.1'!$B183)*-1000</f>
        <v>0</v>
      </c>
      <c r="G183" s="25">
        <f>SUMIFS('ProForma Adj F'!$P$11:$P$96,'ProForma Adj F'!$A$11:$A$96,'SCH D-2.1'!G$13,'ProForma Adj F'!$B$11:$B$96,'SCH D-2.1'!$B183)*-1000</f>
        <v>0</v>
      </c>
      <c r="H183" s="25">
        <f>SUMIFS('ProForma Adj F'!$P$11:$P$96,'ProForma Adj F'!$A$11:$A$96,'SCH D-2.1'!H$13,'ProForma Adj F'!$B$11:$B$96,'SCH D-2.1'!$B183)*-1000</f>
        <v>-63505.36129897002</v>
      </c>
      <c r="I183" s="25">
        <f>SUMIFS('ProForma Adj F'!$P$11:$P$96,'ProForma Adj F'!$A$11:$A$96,'SCH D-2.1'!I$13,'ProForma Adj F'!$B$11:$B$96,'SCH D-2.1'!$B183)*-1000</f>
        <v>0</v>
      </c>
      <c r="J183" s="25">
        <f>SUMIFS('ProForma Adj F'!$P$11:$P$96,'ProForma Adj F'!$A$11:$A$96,'SCH D-2.1'!J$13,'ProForma Adj F'!$B$11:$B$96,'SCH D-2.1'!$B183)*-1000</f>
        <v>0</v>
      </c>
      <c r="K183" s="25">
        <f t="shared" si="79"/>
        <v>-63505.36129897002</v>
      </c>
      <c r="L183" s="26">
        <v>1</v>
      </c>
      <c r="M183" s="25">
        <f t="shared" si="80"/>
        <v>-63505.36129897002</v>
      </c>
    </row>
    <row r="184" spans="1:17" ht="18.95" customHeight="1" x14ac:dyDescent="0.2">
      <c r="A184" s="27">
        <f t="shared" si="81"/>
        <v>107</v>
      </c>
      <c r="B184" s="182">
        <v>930.2</v>
      </c>
      <c r="C184" s="4" t="s">
        <v>42</v>
      </c>
      <c r="D184" s="25">
        <f>SUMIFS('ProForma Adj F'!$P$11:$P$96,'ProForma Adj F'!$A$11:$A$96,'SCH D-2.1'!D$13,'ProForma Adj F'!$B$11:$B$96,'SCH D-2.1'!$B184)*-1000</f>
        <v>0</v>
      </c>
      <c r="E184" s="25">
        <f>SUMIFS('ProForma Adj F'!$P$11:$P$96,'ProForma Adj F'!$A$11:$A$96,'SCH D-2.1'!E$13,'ProForma Adj F'!$B$11:$B$96,'SCH D-2.1'!$B184)*-1000</f>
        <v>0</v>
      </c>
      <c r="F184" s="25">
        <f>SUMIFS('ProForma Adj F'!$P$11:$P$96,'ProForma Adj F'!$A$11:$A$96,'SCH D-2.1'!F$13,'ProForma Adj F'!$B$11:$B$96,'SCH D-2.1'!$B184)*-1000</f>
        <v>0</v>
      </c>
      <c r="G184" s="25">
        <f>SUMIFS('ProForma Adj F'!$P$11:$P$96,'ProForma Adj F'!$A$11:$A$96,'SCH D-2.1'!G$13,'ProForma Adj F'!$B$11:$B$96,'SCH D-2.1'!$B184)*-1000</f>
        <v>0</v>
      </c>
      <c r="H184" s="25">
        <f>SUMIFS('ProForma Adj F'!$P$11:$P$96,'ProForma Adj F'!$A$11:$A$96,'SCH D-2.1'!H$13,'ProForma Adj F'!$B$11:$B$96,'SCH D-2.1'!$B184)*-1000</f>
        <v>0</v>
      </c>
      <c r="I184" s="25">
        <f>SUMIFS('ProForma Adj F'!$P$11:$P$96,'ProForma Adj F'!$A$11:$A$96,'SCH D-2.1'!I$13,'ProForma Adj F'!$B$11:$B$96,'SCH D-2.1'!$B184)*-1000</f>
        <v>0</v>
      </c>
      <c r="J184" s="25">
        <f>SUMIFS('ProForma Adj F'!$P$11:$P$96,'ProForma Adj F'!$A$11:$A$96,'SCH D-2.1'!J$13,'ProForma Adj F'!$B$11:$B$96,'SCH D-2.1'!$B184)*-1000</f>
        <v>0</v>
      </c>
      <c r="K184" s="25">
        <f t="shared" si="79"/>
        <v>0</v>
      </c>
      <c r="L184" s="26">
        <v>1</v>
      </c>
      <c r="M184" s="25">
        <f t="shared" si="80"/>
        <v>0</v>
      </c>
    </row>
    <row r="185" spans="1:17" ht="18.95" customHeight="1" x14ac:dyDescent="0.2">
      <c r="A185" s="27">
        <f t="shared" si="81"/>
        <v>108</v>
      </c>
      <c r="B185" s="182">
        <v>931</v>
      </c>
      <c r="C185" s="4" t="s">
        <v>15</v>
      </c>
      <c r="D185" s="25">
        <f>SUMIFS('ProForma Adj F'!$P$11:$P$96,'ProForma Adj F'!$A$11:$A$96,'SCH D-2.1'!D$13,'ProForma Adj F'!$B$11:$B$96,'SCH D-2.1'!$B185)*-1000</f>
        <v>0</v>
      </c>
      <c r="E185" s="25">
        <f>SUMIFS('ProForma Adj F'!$P$11:$P$96,'ProForma Adj F'!$A$11:$A$96,'SCH D-2.1'!E$13,'ProForma Adj F'!$B$11:$B$96,'SCH D-2.1'!$B185)*-1000</f>
        <v>0</v>
      </c>
      <c r="F185" s="25">
        <f>SUMIFS('ProForma Adj F'!$P$11:$P$96,'ProForma Adj F'!$A$11:$A$96,'SCH D-2.1'!F$13,'ProForma Adj F'!$B$11:$B$96,'SCH D-2.1'!$B185)*-1000</f>
        <v>0</v>
      </c>
      <c r="G185" s="25">
        <f>SUMIFS('ProForma Adj F'!$P$11:$P$96,'ProForma Adj F'!$A$11:$A$96,'SCH D-2.1'!G$13,'ProForma Adj F'!$B$11:$B$96,'SCH D-2.1'!$B185)*-1000</f>
        <v>0</v>
      </c>
      <c r="H185" s="25">
        <f>SUMIFS('ProForma Adj F'!$P$11:$P$96,'ProForma Adj F'!$A$11:$A$96,'SCH D-2.1'!H$13,'ProForma Adj F'!$B$11:$B$96,'SCH D-2.1'!$B185)*-1000</f>
        <v>0</v>
      </c>
      <c r="I185" s="25">
        <f>SUMIFS('ProForma Adj F'!$P$11:$P$96,'ProForma Adj F'!$A$11:$A$96,'SCH D-2.1'!I$13,'ProForma Adj F'!$B$11:$B$96,'SCH D-2.1'!$B185)*-1000</f>
        <v>0</v>
      </c>
      <c r="J185" s="25">
        <f>SUMIFS('ProForma Adj F'!$P$11:$P$96,'ProForma Adj F'!$A$11:$A$96,'SCH D-2.1'!J$13,'ProForma Adj F'!$B$11:$B$96,'SCH D-2.1'!$B185)*-1000</f>
        <v>0</v>
      </c>
      <c r="K185" s="25">
        <f t="shared" si="79"/>
        <v>0</v>
      </c>
      <c r="L185" s="26">
        <v>1</v>
      </c>
      <c r="M185" s="25">
        <f t="shared" si="80"/>
        <v>0</v>
      </c>
    </row>
    <row r="186" spans="1:17" ht="18.95" customHeight="1" x14ac:dyDescent="0.2">
      <c r="A186" s="27">
        <f t="shared" si="81"/>
        <v>109</v>
      </c>
      <c r="B186" s="182">
        <v>935</v>
      </c>
      <c r="C186" s="4" t="s">
        <v>43</v>
      </c>
      <c r="D186" s="25">
        <f>SUMIFS('ProForma Adj F'!$P$11:$P$96,'ProForma Adj F'!$A$11:$A$96,'SCH D-2.1'!D$13,'ProForma Adj F'!$B$11:$B$96,'SCH D-2.1'!$B186)*-1000</f>
        <v>0</v>
      </c>
      <c r="E186" s="25">
        <f>SUMIFS('ProForma Adj F'!$P$11:$P$96,'ProForma Adj F'!$A$11:$A$96,'SCH D-2.1'!E$13,'ProForma Adj F'!$B$11:$B$96,'SCH D-2.1'!$B186)*-1000</f>
        <v>0</v>
      </c>
      <c r="F186" s="25">
        <f>SUMIFS('ProForma Adj F'!$P$11:$P$96,'ProForma Adj F'!$A$11:$A$96,'SCH D-2.1'!F$13,'ProForma Adj F'!$B$11:$B$96,'SCH D-2.1'!$B186)*-1000</f>
        <v>0</v>
      </c>
      <c r="G186" s="25">
        <f>SUMIFS('ProForma Adj F'!$P$11:$P$96,'ProForma Adj F'!$A$11:$A$96,'SCH D-2.1'!G$13,'ProForma Adj F'!$B$11:$B$96,'SCH D-2.1'!$B186)*-1000</f>
        <v>0</v>
      </c>
      <c r="H186" s="25">
        <f>SUMIFS('ProForma Adj F'!$P$11:$P$96,'ProForma Adj F'!$A$11:$A$96,'SCH D-2.1'!H$13,'ProForma Adj F'!$B$11:$B$96,'SCH D-2.1'!$B186)*-1000</f>
        <v>0</v>
      </c>
      <c r="I186" s="25">
        <f>SUMIFS('ProForma Adj F'!$P$11:$P$96,'ProForma Adj F'!$A$11:$A$96,'SCH D-2.1'!I$13,'ProForma Adj F'!$B$11:$B$96,'SCH D-2.1'!$B186)*-1000</f>
        <v>0</v>
      </c>
      <c r="J186" s="25">
        <f>SUMIFS('ProForma Adj F'!$P$11:$P$96,'ProForma Adj F'!$A$11:$A$96,'SCH D-2.1'!J$13,'ProForma Adj F'!$B$11:$B$96,'SCH D-2.1'!$B186)*-1000</f>
        <v>0</v>
      </c>
      <c r="K186" s="25">
        <f t="shared" si="79"/>
        <v>0</v>
      </c>
      <c r="L186" s="26">
        <v>1</v>
      </c>
      <c r="M186" s="25">
        <f t="shared" si="80"/>
        <v>0</v>
      </c>
    </row>
    <row r="187" spans="1:17" ht="18.95" customHeight="1" x14ac:dyDescent="0.2">
      <c r="A187" s="27">
        <f t="shared" si="81"/>
        <v>110</v>
      </c>
      <c r="C187" s="11" t="s">
        <v>170</v>
      </c>
      <c r="D187" s="37">
        <f>SUM(D161:D163,D176:D186)</f>
        <v>0</v>
      </c>
      <c r="E187" s="37">
        <f t="shared" ref="E187" si="82">SUM(E161:E163,E176:E186)</f>
        <v>0</v>
      </c>
      <c r="F187" s="37">
        <f t="shared" ref="F187:M187" si="83">SUM(F161:F163,F176:F186)</f>
        <v>0</v>
      </c>
      <c r="G187" s="37">
        <f t="shared" ref="G187:I187" si="84">SUM(G161:G163,G176:G186)</f>
        <v>0</v>
      </c>
      <c r="H187" s="37">
        <f t="shared" si="84"/>
        <v>-63505.36129897002</v>
      </c>
      <c r="I187" s="37">
        <f t="shared" si="84"/>
        <v>-1078923.5699999998</v>
      </c>
      <c r="J187" s="37">
        <f t="shared" si="83"/>
        <v>0</v>
      </c>
      <c r="K187" s="37">
        <f t="shared" si="83"/>
        <v>-1142428.9312989698</v>
      </c>
      <c r="M187" s="37">
        <f t="shared" si="83"/>
        <v>-1142428.9312989698</v>
      </c>
    </row>
    <row r="188" spans="1:17" ht="18.95" customHeight="1" x14ac:dyDescent="0.2">
      <c r="A188" s="27"/>
    </row>
    <row r="189" spans="1:17" ht="18.95" customHeight="1" x14ac:dyDescent="0.2">
      <c r="A189" s="27">
        <f>A187+1</f>
        <v>111</v>
      </c>
      <c r="C189" s="11" t="s">
        <v>172</v>
      </c>
      <c r="D189" s="36">
        <f>SUM(D59,D79,D102,D136,D144,D151,D158,D187)</f>
        <v>0</v>
      </c>
      <c r="E189" s="36">
        <f t="shared" ref="E189" si="85">SUM(E59,E79,E102,E136,E144,E151,E158,E187)</f>
        <v>0</v>
      </c>
      <c r="F189" s="36">
        <f t="shared" ref="F189:M189" si="86">SUM(F59,F79,F102,F136,F144,F151,F158,F187)</f>
        <v>0</v>
      </c>
      <c r="G189" s="36">
        <f t="shared" ref="G189:I189" si="87">SUM(G59,G79,G102,G136,G144,G151,G158,G187)</f>
        <v>0</v>
      </c>
      <c r="H189" s="36">
        <f t="shared" si="87"/>
        <v>-123505.36129897002</v>
      </c>
      <c r="I189" s="36">
        <f t="shared" si="87"/>
        <v>-1078923.5699999998</v>
      </c>
      <c r="J189" s="36">
        <f t="shared" si="86"/>
        <v>0</v>
      </c>
      <c r="K189" s="36">
        <f t="shared" si="86"/>
        <v>-1202428.9312989698</v>
      </c>
      <c r="M189" s="36">
        <f t="shared" si="86"/>
        <v>-1202428.9312989698</v>
      </c>
    </row>
    <row r="190" spans="1:17" ht="18.95" customHeight="1" x14ac:dyDescent="0.2">
      <c r="A190" s="27"/>
      <c r="C190" s="11"/>
      <c r="O190" s="146"/>
      <c r="P190" s="146"/>
    </row>
    <row r="191" spans="1:17" ht="18.95" customHeight="1" x14ac:dyDescent="0.2">
      <c r="A191" s="27">
        <f>A189+1</f>
        <v>112</v>
      </c>
      <c r="B191" s="39" t="s">
        <v>173</v>
      </c>
      <c r="C191" s="11" t="s">
        <v>174</v>
      </c>
      <c r="D191" s="25">
        <f>SUMIFS('ProForma Adj F'!$P$11:$P$96,'ProForma Adj F'!$A$11:$A$96,'SCH D-2.1'!D$13,'ProForma Adj F'!$B$11:$B$96,'SCH D-2.1'!$B191)*-1000</f>
        <v>0</v>
      </c>
      <c r="E191" s="25">
        <f>SUMIFS('ProForma Adj F'!$P$11:$P$96,'ProForma Adj F'!$A$11:$A$96,'SCH D-2.1'!E$13,'ProForma Adj F'!$B$11:$B$96,'SCH D-2.1'!$B191)*-1000</f>
        <v>0</v>
      </c>
      <c r="F191" s="25">
        <f>SUMIFS('ProForma Adj F'!$P$11:$P$96,'ProForma Adj F'!$A$11:$A$96,'SCH D-2.1'!F$13,'ProForma Adj F'!$B$11:$B$96,'SCH D-2.1'!$B191)*-1000</f>
        <v>0</v>
      </c>
      <c r="G191" s="25">
        <f>SUMIFS('ProForma Adj F'!$P$11:$P$96,'ProForma Adj F'!$A$11:$A$96,'SCH D-2.1'!G$13,'ProForma Adj F'!$B$11:$B$96,'SCH D-2.1'!$B191)*-1000</f>
        <v>0</v>
      </c>
      <c r="H191" s="25">
        <f>SUMIFS('ProForma Adj F'!$P$11:$P$96,'ProForma Adj F'!$A$11:$A$96,'SCH D-2.1'!H$13,'ProForma Adj F'!$B$11:$B$96,'SCH D-2.1'!$B191)*-1000</f>
        <v>0</v>
      </c>
      <c r="I191" s="25">
        <f>SUMIFS('ProForma Adj F'!$P$11:$P$96,'ProForma Adj F'!$A$11:$A$96,'SCH D-2.1'!I$13,'ProForma Adj F'!$B$11:$B$96,'SCH D-2.1'!$B191)*-1000</f>
        <v>0</v>
      </c>
      <c r="J191" s="25">
        <f>SUMIFS('ProForma Adj F'!$P$11:$P$96,'ProForma Adj F'!$A$11:$A$96,'SCH D-2.1'!J$13,'ProForma Adj F'!$B$11:$B$96,'SCH D-2.1'!$B191)*-1000</f>
        <v>0</v>
      </c>
      <c r="K191" s="25">
        <f t="shared" ref="K191:K196" si="88">SUM(D191:J191)</f>
        <v>0</v>
      </c>
      <c r="L191" s="26">
        <v>1</v>
      </c>
      <c r="M191" s="25">
        <f>L191*K191</f>
        <v>0</v>
      </c>
      <c r="O191" s="26"/>
      <c r="P191" s="26"/>
      <c r="Q191" s="26"/>
    </row>
    <row r="192" spans="1:17" ht="18.95" customHeight="1" x14ac:dyDescent="0.2">
      <c r="A192" s="27">
        <f t="shared" si="81"/>
        <v>113</v>
      </c>
      <c r="B192" s="182">
        <v>408.1</v>
      </c>
      <c r="C192" s="11" t="s">
        <v>11</v>
      </c>
      <c r="D192" s="25">
        <f>SUMIFS('ProForma Adj F'!$P$11:$P$96,'ProForma Adj F'!$A$11:$A$96,'SCH D-2.1'!D$13,'ProForma Adj F'!$B$11:$B$96,'SCH D-2.1'!$B192)*-1000</f>
        <v>0</v>
      </c>
      <c r="E192" s="25">
        <f>SUMIFS('ProForma Adj F'!$P$11:$P$96,'ProForma Adj F'!$A$11:$A$96,'SCH D-2.1'!E$13,'ProForma Adj F'!$B$11:$B$96,'SCH D-2.1'!$B192)*-1000</f>
        <v>0</v>
      </c>
      <c r="F192" s="25">
        <f>SUMIFS('ProForma Adj F'!$P$11:$P$96,'ProForma Adj F'!$A$11:$A$96,'SCH D-2.1'!F$13,'ProForma Adj F'!$B$11:$B$96,'SCH D-2.1'!$B192)*-1000</f>
        <v>0</v>
      </c>
      <c r="G192" s="25">
        <f>SUMIFS('ProForma Adj F'!$P$11:$P$96,'ProForma Adj F'!$A$11:$A$96,'SCH D-2.1'!G$13,'ProForma Adj F'!$B$11:$B$96,'SCH D-2.1'!$B192)*-1000</f>
        <v>0</v>
      </c>
      <c r="H192" s="25">
        <f>SUMIFS('ProForma Adj F'!$P$11:$P$96,'ProForma Adj F'!$A$11:$A$96,'SCH D-2.1'!H$13,'ProForma Adj F'!$B$11:$B$96,'SCH D-2.1'!$B192)*-1000</f>
        <v>0</v>
      </c>
      <c r="I192" s="25">
        <f>SUMIFS('ProForma Adj F'!$P$11:$P$96,'ProForma Adj F'!$A$11:$A$96,'SCH D-2.1'!I$13,'ProForma Adj F'!$B$11:$B$96,'SCH D-2.1'!$B192)*-1000</f>
        <v>0</v>
      </c>
      <c r="J192" s="25">
        <f>SUMIFS('ProForma Adj F'!$P$11:$P$96,'ProForma Adj F'!$A$11:$A$96,'SCH D-2.1'!J$13,'ProForma Adj F'!$B$11:$B$96,'SCH D-2.1'!$B192)*-1000</f>
        <v>0</v>
      </c>
      <c r="K192" s="25">
        <f t="shared" si="88"/>
        <v>0</v>
      </c>
      <c r="L192" s="26">
        <v>1</v>
      </c>
      <c r="M192" s="25">
        <f>L192*K192</f>
        <v>0</v>
      </c>
    </row>
    <row r="193" spans="1:16" ht="18.95" customHeight="1" x14ac:dyDescent="0.2">
      <c r="A193" s="27">
        <f t="shared" si="81"/>
        <v>114</v>
      </c>
      <c r="B193" s="39" t="s">
        <v>175</v>
      </c>
      <c r="C193" s="11" t="s">
        <v>176</v>
      </c>
      <c r="D193" s="25">
        <f t="shared" ref="D193:J193" si="89">D206</f>
        <v>0</v>
      </c>
      <c r="E193" s="25">
        <f t="shared" ref="E193" si="90">E206</f>
        <v>0</v>
      </c>
      <c r="F193" s="25">
        <f t="shared" si="89"/>
        <v>0</v>
      </c>
      <c r="G193" s="25">
        <f t="shared" ref="G193:I193" si="91">G206</f>
        <v>-573292.78903385194</v>
      </c>
      <c r="H193" s="25">
        <f t="shared" si="91"/>
        <v>38644.887401145803</v>
      </c>
      <c r="I193" s="25">
        <f t="shared" si="91"/>
        <v>337595.70789936197</v>
      </c>
      <c r="J193" s="25">
        <f t="shared" si="89"/>
        <v>1031282.4491834479</v>
      </c>
      <c r="K193" s="25">
        <f t="shared" si="88"/>
        <v>834230.25545010366</v>
      </c>
      <c r="L193" s="26">
        <v>1</v>
      </c>
      <c r="M193" s="25">
        <f>K193*L193</f>
        <v>834230.25545010366</v>
      </c>
      <c r="O193" s="25"/>
      <c r="P193" s="26"/>
    </row>
    <row r="194" spans="1:16" ht="18.95" customHeight="1" x14ac:dyDescent="0.2">
      <c r="A194" s="27">
        <f t="shared" si="81"/>
        <v>115</v>
      </c>
      <c r="B194" s="39" t="s">
        <v>175</v>
      </c>
      <c r="C194" s="11" t="s">
        <v>177</v>
      </c>
      <c r="D194" s="25">
        <f t="shared" ref="D194:J194" si="92">D204</f>
        <v>0</v>
      </c>
      <c r="E194" s="25">
        <f t="shared" ref="E194" si="93">E204</f>
        <v>0</v>
      </c>
      <c r="F194" s="25">
        <f t="shared" si="92"/>
        <v>0</v>
      </c>
      <c r="G194" s="25">
        <f t="shared" ref="G194:I194" si="94">G204</f>
        <v>-106194.10732185052</v>
      </c>
      <c r="H194" s="25">
        <f t="shared" si="94"/>
        <v>7158.4003821750148</v>
      </c>
      <c r="I194" s="25">
        <f t="shared" si="94"/>
        <v>62534.669058856794</v>
      </c>
      <c r="J194" s="25">
        <f t="shared" si="92"/>
        <v>191029.9958112</v>
      </c>
      <c r="K194" s="25">
        <f t="shared" si="88"/>
        <v>154528.95793038129</v>
      </c>
      <c r="L194" s="26">
        <v>1</v>
      </c>
      <c r="M194" s="25">
        <f>K194*L194</f>
        <v>154528.95793038129</v>
      </c>
      <c r="O194" s="25"/>
      <c r="P194" s="26"/>
    </row>
    <row r="195" spans="1:16" ht="18.95" customHeight="1" x14ac:dyDescent="0.2">
      <c r="A195" s="27">
        <f t="shared" si="81"/>
        <v>116</v>
      </c>
      <c r="B195" s="39">
        <v>411.4</v>
      </c>
      <c r="C195" s="11" t="s">
        <v>180</v>
      </c>
      <c r="D195" s="25">
        <f>SUMIFS('ProForma Adj F'!$P$11:$P$96,'ProForma Adj F'!$A$11:$A$96,'SCH D-2.1'!D$13,'ProForma Adj F'!$B$11:$B$96,'SCH D-2.1'!$B195)*-1000</f>
        <v>0</v>
      </c>
      <c r="E195" s="25">
        <f>SUMIFS('ProForma Adj F'!$P$11:$P$96,'ProForma Adj F'!$A$11:$A$96,'SCH D-2.1'!E$13,'ProForma Adj F'!$B$11:$B$96,'SCH D-2.1'!$B195)*-1000</f>
        <v>0</v>
      </c>
      <c r="F195" s="25">
        <f>SUMIFS('ProForma Adj F'!$P$11:$P$96,'ProForma Adj F'!$A$11:$A$96,'SCH D-2.1'!F$13,'ProForma Adj F'!$B$11:$B$96,'SCH D-2.1'!$B195)*-1000</f>
        <v>0</v>
      </c>
      <c r="G195" s="25">
        <f>SUMIFS('ProForma Adj F'!$P$11:$P$96,'ProForma Adj F'!$A$11:$A$96,'SCH D-2.1'!G$13,'ProForma Adj F'!$B$11:$B$96,'SCH D-2.1'!$B195)*-1000</f>
        <v>0</v>
      </c>
      <c r="H195" s="25">
        <f>SUMIFS('ProForma Adj F'!$P$11:$P$96,'ProForma Adj F'!$A$11:$A$96,'SCH D-2.1'!H$13,'ProForma Adj F'!$B$11:$B$96,'SCH D-2.1'!$B195)*-1000</f>
        <v>0</v>
      </c>
      <c r="I195" s="25">
        <f>SUMIFS('ProForma Adj F'!$P$11:$P$96,'ProForma Adj F'!$A$11:$A$96,'SCH D-2.1'!I$13,'ProForma Adj F'!$B$11:$B$96,'SCH D-2.1'!$B195)*-1000</f>
        <v>0</v>
      </c>
      <c r="J195" s="25">
        <f>SUMIFS('ProForma Adj F'!$P$11:$P$96,'ProForma Adj F'!$A$11:$A$96,'SCH D-2.1'!J$13,'ProForma Adj F'!$B$11:$B$96,'SCH D-2.1'!$B195)*-1000</f>
        <v>0</v>
      </c>
      <c r="K195" s="25">
        <f t="shared" si="88"/>
        <v>0</v>
      </c>
      <c r="L195" s="26">
        <v>1</v>
      </c>
      <c r="M195" s="25">
        <f t="shared" ref="M195:M196" si="95">K195*L195</f>
        <v>0</v>
      </c>
    </row>
    <row r="196" spans="1:16" ht="18.95" customHeight="1" x14ac:dyDescent="0.2">
      <c r="A196" s="27">
        <f t="shared" si="81"/>
        <v>117</v>
      </c>
      <c r="B196" s="39">
        <v>411.8</v>
      </c>
      <c r="C196" s="11" t="s">
        <v>181</v>
      </c>
      <c r="D196" s="36">
        <f>SUMIFS('ProForma Adj F'!$P$11:$P$96,'ProForma Adj F'!$A$11:$A$96,'SCH D-2.1'!D$13,'ProForma Adj F'!$B$11:$B$96,'SCH D-2.1'!$B196)*-1000</f>
        <v>0</v>
      </c>
      <c r="E196" s="36">
        <f>SUMIFS('ProForma Adj F'!$P$11:$P$96,'ProForma Adj F'!$A$11:$A$96,'SCH D-2.1'!E$13,'ProForma Adj F'!$B$11:$B$96,'SCH D-2.1'!$B196)*-1000</f>
        <v>0</v>
      </c>
      <c r="F196" s="36">
        <f>SUMIFS('ProForma Adj F'!$P$11:$P$96,'ProForma Adj F'!$A$11:$A$96,'SCH D-2.1'!F$13,'ProForma Adj F'!$B$11:$B$96,'SCH D-2.1'!$B196)*-1000</f>
        <v>0</v>
      </c>
      <c r="G196" s="36">
        <f>SUMIFS('ProForma Adj F'!$P$11:$P$96,'ProForma Adj F'!$A$11:$A$96,'SCH D-2.1'!G$13,'ProForma Adj F'!$B$11:$B$96,'SCH D-2.1'!$B196)*-1000</f>
        <v>0</v>
      </c>
      <c r="H196" s="36">
        <f>SUMIFS('ProForma Adj F'!$P$11:$P$96,'ProForma Adj F'!$A$11:$A$96,'SCH D-2.1'!H$13,'ProForma Adj F'!$B$11:$B$96,'SCH D-2.1'!$B196)*-1000</f>
        <v>0</v>
      </c>
      <c r="I196" s="36">
        <f>SUMIFS('ProForma Adj F'!$P$11:$P$96,'ProForma Adj F'!$A$11:$A$96,'SCH D-2.1'!I$13,'ProForma Adj F'!$B$11:$B$96,'SCH D-2.1'!$B196)*-1000</f>
        <v>0</v>
      </c>
      <c r="J196" s="36">
        <f>SUMIFS('ProForma Adj F'!$P$11:$P$96,'ProForma Adj F'!$A$11:$A$96,'SCH D-2.1'!J$13,'ProForma Adj F'!$B$11:$B$96,'SCH D-2.1'!$B196)*-1000</f>
        <v>0</v>
      </c>
      <c r="K196" s="36">
        <f t="shared" si="88"/>
        <v>0</v>
      </c>
      <c r="L196" s="26">
        <v>1</v>
      </c>
      <c r="M196" s="36">
        <f t="shared" si="95"/>
        <v>0</v>
      </c>
    </row>
    <row r="197" spans="1:16" ht="18.95" customHeight="1" x14ac:dyDescent="0.2">
      <c r="B197" s="182"/>
      <c r="C197" s="11"/>
    </row>
    <row r="198" spans="1:16" ht="18.95" customHeight="1" thickBot="1" x14ac:dyDescent="0.25">
      <c r="A198" s="27">
        <f>A196+1</f>
        <v>118</v>
      </c>
      <c r="B198" s="182"/>
      <c r="C198" s="44" t="s">
        <v>77</v>
      </c>
      <c r="D198" s="40">
        <f>SUM(D189:D196)</f>
        <v>0</v>
      </c>
      <c r="E198" s="40">
        <f t="shared" ref="E198" si="96">SUM(E189:E196)</f>
        <v>0</v>
      </c>
      <c r="F198" s="40">
        <f t="shared" ref="F198:J198" si="97">SUM(F189:F196)</f>
        <v>0</v>
      </c>
      <c r="G198" s="40">
        <f t="shared" ref="G198:I198" si="98">SUM(G189:G196)</f>
        <v>-679486.89635570243</v>
      </c>
      <c r="H198" s="40">
        <f t="shared" si="98"/>
        <v>-77702.073515649201</v>
      </c>
      <c r="I198" s="40">
        <f t="shared" si="98"/>
        <v>-678793.19304178108</v>
      </c>
      <c r="J198" s="40">
        <f t="shared" si="97"/>
        <v>1222312.444994648</v>
      </c>
      <c r="K198" s="40">
        <f>SUM(K189:K196)</f>
        <v>-213669.71791848482</v>
      </c>
      <c r="M198" s="40">
        <f>SUM(M189:M196)</f>
        <v>-213669.71791848482</v>
      </c>
    </row>
    <row r="199" spans="1:16" ht="18.95" customHeight="1" thickTop="1" x14ac:dyDescent="0.2">
      <c r="B199" s="182"/>
      <c r="C199" s="44"/>
    </row>
    <row r="200" spans="1:16" ht="18.95" customHeight="1" thickBot="1" x14ac:dyDescent="0.25">
      <c r="A200" s="27">
        <f>A198+1</f>
        <v>119</v>
      </c>
      <c r="B200" s="182"/>
      <c r="C200" s="44" t="s">
        <v>78</v>
      </c>
      <c r="D200" s="40">
        <f>D33-D198</f>
        <v>0</v>
      </c>
      <c r="E200" s="40">
        <f t="shared" ref="E200" si="99">E33-E198</f>
        <v>0</v>
      </c>
      <c r="F200" s="40">
        <f t="shared" ref="F200:J200" si="100">F33-F198</f>
        <v>0</v>
      </c>
      <c r="G200" s="40">
        <f t="shared" ref="G200:I200" si="101">G33-G198</f>
        <v>-1152701.9855718138</v>
      </c>
      <c r="H200" s="40">
        <f t="shared" si="101"/>
        <v>77702.073515649201</v>
      </c>
      <c r="I200" s="40">
        <f t="shared" si="101"/>
        <v>678793.19304178108</v>
      </c>
      <c r="J200" s="40">
        <f t="shared" si="100"/>
        <v>-1222312.444994648</v>
      </c>
      <c r="K200" s="40">
        <f>K33-K198</f>
        <v>-1618519.1640090314</v>
      </c>
      <c r="M200" s="40">
        <f>M33-M198</f>
        <v>-1618519.1640090314</v>
      </c>
    </row>
    <row r="201" spans="1:16" ht="18.95" customHeight="1" thickTop="1" x14ac:dyDescent="0.2">
      <c r="B201" s="182"/>
    </row>
    <row r="202" spans="1:16" ht="18.95" customHeight="1" x14ac:dyDescent="0.2">
      <c r="B202" s="182"/>
      <c r="C202" s="148" t="s">
        <v>1107</v>
      </c>
      <c r="D202" s="147"/>
      <c r="E202" s="147"/>
      <c r="F202" s="147"/>
      <c r="G202" s="147">
        <v>-1832188.8819275163</v>
      </c>
      <c r="H202" s="147">
        <v>123505.36129897002</v>
      </c>
      <c r="I202" s="147">
        <v>1078923.5699999998</v>
      </c>
      <c r="J202" s="25">
        <f>'Int Sync'!I27</f>
        <v>3295880</v>
      </c>
      <c r="K202" s="25"/>
      <c r="M202" s="25"/>
    </row>
    <row r="203" spans="1:16" ht="18.95" customHeight="1" x14ac:dyDescent="0.2">
      <c r="B203" s="182"/>
      <c r="D203" s="135">
        <f>'WPH-1.B Effective Tax Rate'!$F$33</f>
        <v>5.7960240000000003E-2</v>
      </c>
      <c r="E203" s="135">
        <f>'WPH-1.B Effective Tax Rate'!$F$33</f>
        <v>5.7960240000000003E-2</v>
      </c>
      <c r="F203" s="135">
        <f>'WPH-1.B Effective Tax Rate'!$F$33</f>
        <v>5.7960240000000003E-2</v>
      </c>
      <c r="G203" s="135">
        <f>'WPH-1.B Effective Tax Rate'!$F$33</f>
        <v>5.7960240000000003E-2</v>
      </c>
      <c r="H203" s="135">
        <f>'WPH-1.B Effective Tax Rate'!$F$33</f>
        <v>5.7960240000000003E-2</v>
      </c>
      <c r="I203" s="135">
        <f>'WPH-1.B Effective Tax Rate'!$F$33</f>
        <v>5.7960240000000003E-2</v>
      </c>
      <c r="J203" s="135">
        <f>'WPH-1.B Effective Tax Rate'!$F$33</f>
        <v>5.7960240000000003E-2</v>
      </c>
      <c r="K203" s="135"/>
      <c r="M203" s="135"/>
    </row>
    <row r="204" spans="1:16" ht="18.95" customHeight="1" x14ac:dyDescent="0.2">
      <c r="B204" s="182"/>
      <c r="D204" s="25">
        <f t="shared" ref="D204:J204" si="102">D202*D203</f>
        <v>0</v>
      </c>
      <c r="E204" s="25">
        <f t="shared" si="102"/>
        <v>0</v>
      </c>
      <c r="F204" s="25">
        <f t="shared" si="102"/>
        <v>0</v>
      </c>
      <c r="G204" s="25">
        <f t="shared" si="102"/>
        <v>-106194.10732185052</v>
      </c>
      <c r="H204" s="25">
        <f t="shared" si="102"/>
        <v>7158.4003821750148</v>
      </c>
      <c r="I204" s="25">
        <f t="shared" si="102"/>
        <v>62534.669058856794</v>
      </c>
      <c r="J204" s="25">
        <f t="shared" si="102"/>
        <v>191029.9958112</v>
      </c>
      <c r="K204" s="25"/>
      <c r="M204" s="25"/>
    </row>
    <row r="205" spans="1:16" ht="18.95" customHeight="1" x14ac:dyDescent="0.2">
      <c r="B205" s="182"/>
      <c r="D205" s="135">
        <f>'WPH-1.B Effective Tax Rate'!$F$19</f>
        <v>0.31290048459999997</v>
      </c>
      <c r="E205" s="135">
        <f>'WPH-1.B Effective Tax Rate'!$F$19</f>
        <v>0.31290048459999997</v>
      </c>
      <c r="F205" s="135">
        <f>'WPH-1.B Effective Tax Rate'!$F$19</f>
        <v>0.31290048459999997</v>
      </c>
      <c r="G205" s="135">
        <f>'WPH-1.B Effective Tax Rate'!$F$19</f>
        <v>0.31290048459999997</v>
      </c>
      <c r="H205" s="135">
        <f>'WPH-1.B Effective Tax Rate'!$F$19</f>
        <v>0.31290048459999997</v>
      </c>
      <c r="I205" s="135">
        <f>'WPH-1.B Effective Tax Rate'!$F$19</f>
        <v>0.31290048459999997</v>
      </c>
      <c r="J205" s="135">
        <f>'WPH-1.B Effective Tax Rate'!$F$19</f>
        <v>0.31290048459999997</v>
      </c>
      <c r="K205" s="135"/>
      <c r="M205" s="135"/>
    </row>
    <row r="206" spans="1:16" ht="18.95" customHeight="1" x14ac:dyDescent="0.2">
      <c r="B206" s="182"/>
      <c r="D206" s="25">
        <f t="shared" ref="D206:J206" si="103">D202*D205</f>
        <v>0</v>
      </c>
      <c r="E206" s="25">
        <f t="shared" si="103"/>
        <v>0</v>
      </c>
      <c r="F206" s="25">
        <f t="shared" si="103"/>
        <v>0</v>
      </c>
      <c r="G206" s="25">
        <f t="shared" si="103"/>
        <v>-573292.78903385194</v>
      </c>
      <c r="H206" s="25">
        <f t="shared" si="103"/>
        <v>38644.887401145803</v>
      </c>
      <c r="I206" s="25">
        <f t="shared" si="103"/>
        <v>337595.70789936197</v>
      </c>
      <c r="J206" s="25">
        <f t="shared" si="103"/>
        <v>1031282.4491834479</v>
      </c>
      <c r="K206" s="25"/>
      <c r="M206" s="25"/>
    </row>
    <row r="207" spans="1:16" ht="18.95" customHeight="1" x14ac:dyDescent="0.2">
      <c r="B207" s="182"/>
      <c r="D207" s="25">
        <f t="shared" ref="D207:J207" si="104">D204+D206</f>
        <v>0</v>
      </c>
      <c r="E207" s="25">
        <f t="shared" si="104"/>
        <v>0</v>
      </c>
      <c r="F207" s="25">
        <f t="shared" si="104"/>
        <v>0</v>
      </c>
      <c r="G207" s="25">
        <f t="shared" si="104"/>
        <v>-679486.89635570243</v>
      </c>
      <c r="H207" s="25">
        <f t="shared" si="104"/>
        <v>45803.287783320819</v>
      </c>
      <c r="I207" s="25">
        <f t="shared" si="104"/>
        <v>400130.37695821875</v>
      </c>
      <c r="J207" s="25">
        <f t="shared" si="104"/>
        <v>1222312.444994648</v>
      </c>
      <c r="K207" s="25"/>
      <c r="M207" s="25"/>
    </row>
    <row r="208" spans="1:16"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5">
    <mergeCell ref="D92:F92"/>
    <mergeCell ref="D133:F133"/>
    <mergeCell ref="A167:M167"/>
    <mergeCell ref="A123:M123"/>
    <mergeCell ref="A124:M124"/>
    <mergeCell ref="A125:M125"/>
    <mergeCell ref="A126:M126"/>
    <mergeCell ref="A164:M164"/>
    <mergeCell ref="A165:M165"/>
    <mergeCell ref="D174:F174"/>
    <mergeCell ref="A85:M85"/>
    <mergeCell ref="A1:M1"/>
    <mergeCell ref="A2:M2"/>
    <mergeCell ref="A3:M3"/>
    <mergeCell ref="A4:M4"/>
    <mergeCell ref="A42:M42"/>
    <mergeCell ref="A43:M43"/>
    <mergeCell ref="A44:M44"/>
    <mergeCell ref="A45:M45"/>
    <mergeCell ref="A82:M82"/>
    <mergeCell ref="A83:M83"/>
    <mergeCell ref="A84:M84"/>
    <mergeCell ref="D11:F11"/>
    <mergeCell ref="D52:F52"/>
    <mergeCell ref="A166:M166"/>
  </mergeCells>
  <printOptions horizontalCentered="1"/>
  <pageMargins left="0.7" right="0.7" top="1" bottom="0.75" header="0.3" footer="0.3"/>
  <pageSetup scale="52"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201"/>
  <sheetViews>
    <sheetView zoomScaleNormal="100" workbookViewId="0">
      <selection activeCell="A3" sqref="A3:E3"/>
    </sheetView>
  </sheetViews>
  <sheetFormatPr defaultRowHeight="12.75" x14ac:dyDescent="0.2"/>
  <cols>
    <col min="1" max="1" width="6.85546875" style="22" customWidth="1"/>
    <col min="2" max="2" width="59.42578125" style="22" customWidth="1"/>
    <col min="3" max="3" width="14.42578125" style="22" customWidth="1"/>
    <col min="4" max="4" width="18.85546875" style="22" customWidth="1"/>
    <col min="5" max="5" width="15.7109375" style="22" customWidth="1"/>
    <col min="6" max="6" width="1.85546875" style="22" customWidth="1"/>
    <col min="7" max="16384" width="9.140625" style="22"/>
  </cols>
  <sheetData>
    <row r="1" spans="1:5" s="17" customFormat="1" x14ac:dyDescent="0.2">
      <c r="A1" s="326" t="s">
        <v>556</v>
      </c>
      <c r="B1" s="326"/>
      <c r="C1" s="326"/>
      <c r="D1" s="326"/>
      <c r="E1" s="326"/>
    </row>
    <row r="2" spans="1:5" s="17" customFormat="1" x14ac:dyDescent="0.2">
      <c r="A2" s="326" t="s">
        <v>1206</v>
      </c>
      <c r="B2" s="326"/>
      <c r="C2" s="326"/>
      <c r="D2" s="326"/>
      <c r="E2" s="326"/>
    </row>
    <row r="3" spans="1:5" s="17" customFormat="1" x14ac:dyDescent="0.2">
      <c r="A3" s="325" t="s">
        <v>245</v>
      </c>
      <c r="B3" s="325"/>
      <c r="C3" s="325"/>
      <c r="D3" s="325"/>
      <c r="E3" s="325"/>
    </row>
    <row r="4" spans="1:5" s="17" customFormat="1" x14ac:dyDescent="0.2">
      <c r="A4" s="326" t="s">
        <v>92</v>
      </c>
      <c r="B4" s="326"/>
      <c r="C4" s="326"/>
      <c r="D4" s="326"/>
      <c r="E4" s="326"/>
    </row>
    <row r="5" spans="1:5" s="17" customFormat="1" x14ac:dyDescent="0.2">
      <c r="A5" s="326" t="s">
        <v>99</v>
      </c>
      <c r="B5" s="326"/>
      <c r="C5" s="326"/>
      <c r="D5" s="326"/>
      <c r="E5" s="326"/>
    </row>
    <row r="6" spans="1:5" s="17" customFormat="1" x14ac:dyDescent="0.2">
      <c r="A6" s="181"/>
      <c r="B6" s="181"/>
      <c r="C6" s="181"/>
      <c r="D6" s="181"/>
      <c r="E6" s="181"/>
    </row>
    <row r="7" spans="1:5" s="17" customFormat="1" x14ac:dyDescent="0.2">
      <c r="A7" s="19" t="s">
        <v>184</v>
      </c>
      <c r="E7" s="20" t="s">
        <v>246</v>
      </c>
    </row>
    <row r="8" spans="1:5" s="17" customFormat="1" x14ac:dyDescent="0.2">
      <c r="A8" s="17" t="s">
        <v>208</v>
      </c>
      <c r="E8" s="20" t="s">
        <v>186</v>
      </c>
    </row>
    <row r="9" spans="1:5" s="17" customFormat="1" x14ac:dyDescent="0.2">
      <c r="A9" s="19" t="s">
        <v>247</v>
      </c>
      <c r="D9" s="19"/>
      <c r="E9" s="21" t="s">
        <v>210</v>
      </c>
    </row>
    <row r="10" spans="1:5" s="17" customFormat="1" x14ac:dyDescent="0.2"/>
    <row r="11" spans="1:5" s="17" customFormat="1" ht="12.75" customHeight="1" x14ac:dyDescent="0.2">
      <c r="A11" s="64"/>
      <c r="B11" s="64"/>
      <c r="C11" s="64"/>
      <c r="D11" s="327" t="s">
        <v>248</v>
      </c>
      <c r="E11" s="327"/>
    </row>
    <row r="12" spans="1:5" ht="25.5" x14ac:dyDescent="0.2">
      <c r="A12" s="65" t="s">
        <v>140</v>
      </c>
      <c r="B12" s="65" t="s">
        <v>110</v>
      </c>
      <c r="C12" s="65"/>
      <c r="D12" s="65" t="s">
        <v>112</v>
      </c>
      <c r="E12" s="65" t="s">
        <v>249</v>
      </c>
    </row>
    <row r="13" spans="1:5" x14ac:dyDescent="0.2">
      <c r="A13" s="23"/>
      <c r="B13" s="30"/>
      <c r="C13" s="31"/>
      <c r="D13" s="31"/>
      <c r="E13" s="31"/>
    </row>
    <row r="14" spans="1:5" x14ac:dyDescent="0.2">
      <c r="A14" s="23">
        <v>1</v>
      </c>
      <c r="B14" s="24" t="s">
        <v>250</v>
      </c>
      <c r="C14" s="25"/>
      <c r="D14" s="66">
        <v>1</v>
      </c>
      <c r="E14" s="66">
        <v>1</v>
      </c>
    </row>
    <row r="15" spans="1:5" x14ac:dyDescent="0.2">
      <c r="A15" s="27"/>
      <c r="B15" s="24"/>
      <c r="C15" s="25"/>
      <c r="D15" s="66"/>
      <c r="E15" s="66"/>
    </row>
    <row r="16" spans="1:5" x14ac:dyDescent="0.2">
      <c r="A16" s="27">
        <v>2</v>
      </c>
      <c r="B16" s="24" t="s">
        <v>251</v>
      </c>
      <c r="C16" s="25"/>
      <c r="D16" s="66">
        <v>3.2000000000000002E-3</v>
      </c>
      <c r="E16" s="66">
        <f>D16</f>
        <v>3.2000000000000002E-3</v>
      </c>
    </row>
    <row r="17" spans="1:5" ht="18.95" customHeight="1" x14ac:dyDescent="0.2">
      <c r="A17" s="27"/>
      <c r="B17" s="24"/>
      <c r="C17" s="25"/>
      <c r="D17" s="66"/>
      <c r="E17" s="66"/>
    </row>
    <row r="18" spans="1:5" ht="18.95" customHeight="1" x14ac:dyDescent="0.2">
      <c r="A18" s="27">
        <v>3</v>
      </c>
      <c r="B18" s="24" t="s">
        <v>252</v>
      </c>
      <c r="D18" s="66">
        <v>1.952E-3</v>
      </c>
      <c r="E18" s="66">
        <f>D18</f>
        <v>1.952E-3</v>
      </c>
    </row>
    <row r="19" spans="1:5" ht="18.95" customHeight="1" x14ac:dyDescent="0.2">
      <c r="A19" s="27"/>
      <c r="B19" s="43"/>
      <c r="C19" s="25"/>
      <c r="D19" s="66"/>
      <c r="E19" s="66"/>
    </row>
    <row r="20" spans="1:5" ht="18.95" customHeight="1" x14ac:dyDescent="0.2">
      <c r="A20" s="27">
        <v>4</v>
      </c>
      <c r="B20" s="24" t="s">
        <v>253</v>
      </c>
      <c r="D20" s="67">
        <v>2.5902000000000001E-2</v>
      </c>
      <c r="E20" s="67"/>
    </row>
    <row r="21" spans="1:5" ht="18.95" customHeight="1" x14ac:dyDescent="0.2">
      <c r="A21" s="27"/>
      <c r="B21" s="42"/>
      <c r="D21" s="66"/>
      <c r="E21" s="66"/>
    </row>
    <row r="22" spans="1:5" ht="18.95" customHeight="1" x14ac:dyDescent="0.2">
      <c r="A22" s="27">
        <v>5</v>
      </c>
      <c r="B22" s="24" t="s">
        <v>254</v>
      </c>
      <c r="C22" s="25"/>
      <c r="D22" s="66">
        <f>D14-D16-D18-D20</f>
        <v>0.96894600000000008</v>
      </c>
      <c r="E22" s="66">
        <f>E14-E16-E18-E20</f>
        <v>0.99484800000000007</v>
      </c>
    </row>
    <row r="23" spans="1:5" ht="18.95" customHeight="1" x14ac:dyDescent="0.2">
      <c r="A23" s="27"/>
      <c r="B23" s="11"/>
      <c r="C23" s="25"/>
      <c r="D23" s="66"/>
      <c r="E23" s="66"/>
    </row>
    <row r="24" spans="1:5" ht="18.95" customHeight="1" x14ac:dyDescent="0.2">
      <c r="A24" s="27">
        <v>6</v>
      </c>
      <c r="B24" s="11" t="s">
        <v>255</v>
      </c>
      <c r="C24" s="68">
        <v>0.06</v>
      </c>
      <c r="D24" s="66">
        <f>D22*C24</f>
        <v>5.8136760000000003E-2</v>
      </c>
      <c r="E24" s="66">
        <f>D24</f>
        <v>5.8136760000000003E-2</v>
      </c>
    </row>
    <row r="25" spans="1:5" ht="18.95" customHeight="1" x14ac:dyDescent="0.2">
      <c r="A25" s="27"/>
      <c r="B25" s="11"/>
      <c r="C25" s="25"/>
      <c r="D25" s="66"/>
      <c r="E25" s="66"/>
    </row>
    <row r="26" spans="1:5" ht="18.95" customHeight="1" x14ac:dyDescent="0.2">
      <c r="A26" s="27">
        <v>7</v>
      </c>
      <c r="B26" s="24" t="s">
        <v>256</v>
      </c>
      <c r="C26" s="25"/>
      <c r="D26" s="66"/>
      <c r="E26" s="67">
        <v>3.6582202224360004E-2</v>
      </c>
    </row>
    <row r="27" spans="1:5" ht="18.95" customHeight="1" x14ac:dyDescent="0.2">
      <c r="A27" s="27"/>
      <c r="B27" s="11"/>
      <c r="C27" s="25"/>
      <c r="D27" s="66"/>
      <c r="E27" s="66"/>
    </row>
    <row r="28" spans="1:5" ht="18.95" customHeight="1" x14ac:dyDescent="0.2">
      <c r="A28" s="27">
        <v>8</v>
      </c>
      <c r="B28" s="24" t="s">
        <v>257</v>
      </c>
      <c r="D28" s="66"/>
      <c r="E28" s="66">
        <f>E22-E24-E26</f>
        <v>0.90012903777564002</v>
      </c>
    </row>
    <row r="29" spans="1:5" ht="18.95" customHeight="1" x14ac:dyDescent="0.2">
      <c r="A29" s="27"/>
      <c r="B29" s="44"/>
      <c r="C29" s="25"/>
      <c r="D29" s="66"/>
      <c r="E29" s="66"/>
    </row>
    <row r="30" spans="1:5" ht="18.95" customHeight="1" x14ac:dyDescent="0.2">
      <c r="A30" s="27">
        <v>9</v>
      </c>
      <c r="B30" s="11" t="s">
        <v>258</v>
      </c>
      <c r="C30" s="68">
        <v>0.35</v>
      </c>
      <c r="D30" s="69"/>
      <c r="E30" s="67">
        <f>E28*C30</f>
        <v>0.31504516322147397</v>
      </c>
    </row>
    <row r="31" spans="1:5" ht="18.95" customHeight="1" x14ac:dyDescent="0.2">
      <c r="A31" s="27"/>
      <c r="B31" s="44"/>
      <c r="C31" s="25"/>
      <c r="D31" s="66"/>
      <c r="E31" s="66"/>
    </row>
    <row r="32" spans="1:5" ht="18.95" customHeight="1" thickBot="1" x14ac:dyDescent="0.25">
      <c r="A32" s="27">
        <v>10</v>
      </c>
      <c r="B32" s="11" t="s">
        <v>259</v>
      </c>
      <c r="E32" s="70">
        <f>E22-E24-E30</f>
        <v>0.62166607677852603</v>
      </c>
    </row>
    <row r="33" spans="1:5" ht="18.95" customHeight="1" thickTop="1" x14ac:dyDescent="0.2">
      <c r="A33" s="27"/>
      <c r="B33" s="44"/>
      <c r="C33" s="25"/>
      <c r="D33" s="25"/>
      <c r="E33" s="25"/>
    </row>
    <row r="34" spans="1:5" ht="18.95" customHeight="1" thickBot="1" x14ac:dyDescent="0.25">
      <c r="A34" s="27">
        <v>11</v>
      </c>
      <c r="B34" s="11" t="s">
        <v>260</v>
      </c>
      <c r="E34" s="71">
        <f>E14/E32</f>
        <v>1.6085806148246027</v>
      </c>
    </row>
    <row r="35" spans="1:5" ht="18.95" customHeight="1" thickTop="1" x14ac:dyDescent="0.2">
      <c r="A35" s="27"/>
      <c r="B35" s="44"/>
      <c r="C35" s="68"/>
      <c r="D35" s="25"/>
      <c r="E35" s="68"/>
    </row>
    <row r="36" spans="1:5" ht="18.95" customHeight="1" x14ac:dyDescent="0.2"/>
    <row r="37" spans="1:5" ht="18.95" customHeight="1" x14ac:dyDescent="0.2"/>
    <row r="38" spans="1:5" ht="18.95" customHeight="1" x14ac:dyDescent="0.2"/>
    <row r="39" spans="1:5" ht="18.95" customHeight="1" x14ac:dyDescent="0.2"/>
    <row r="40" spans="1:5" ht="18.95" customHeight="1" x14ac:dyDescent="0.2"/>
    <row r="41" spans="1:5" ht="18.95" customHeight="1" x14ac:dyDescent="0.2"/>
    <row r="42" spans="1:5" ht="18.95" customHeight="1" x14ac:dyDescent="0.2"/>
    <row r="43" spans="1:5" ht="18.95" customHeight="1" x14ac:dyDescent="0.2"/>
    <row r="44" spans="1:5" ht="18.95" customHeight="1" x14ac:dyDescent="0.2"/>
    <row r="45" spans="1:5" ht="18.95" customHeight="1" x14ac:dyDescent="0.2"/>
    <row r="46" spans="1:5" ht="18.95" customHeight="1" x14ac:dyDescent="0.2"/>
    <row r="47" spans="1:5" ht="18.95" customHeight="1" x14ac:dyDescent="0.2"/>
    <row r="48" spans="1:5"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66"/>
  <sheetViews>
    <sheetView zoomScale="85" zoomScaleNormal="85" workbookViewId="0">
      <pane xSplit="3" ySplit="10" topLeftCell="D11" activePane="bottomRight" state="frozen"/>
      <selection pane="topRight" activeCell="B1" sqref="B1"/>
      <selection pane="bottomLeft" activeCell="A4" sqref="A4"/>
      <selection pane="bottomRight" activeCell="E15" sqref="E15"/>
    </sheetView>
  </sheetViews>
  <sheetFormatPr defaultRowHeight="15" x14ac:dyDescent="0.25"/>
  <cols>
    <col min="1" max="1" width="9.140625" style="138"/>
    <col min="2" max="2" width="10.28515625" style="93" customWidth="1"/>
    <col min="3" max="3" width="47.140625" style="9" customWidth="1"/>
    <col min="4" max="6" width="10.7109375" style="8" customWidth="1"/>
    <col min="7" max="7" width="10.5703125" style="8" customWidth="1"/>
    <col min="8" max="8" width="11.140625" style="8" customWidth="1"/>
    <col min="9" max="15" width="10.7109375" style="8" customWidth="1"/>
    <col min="16" max="16" width="11.28515625" style="91" customWidth="1"/>
    <col min="17" max="16384" width="9.140625" style="8"/>
  </cols>
  <sheetData>
    <row r="1" spans="1:16384" s="154" customFormat="1" ht="12.75" x14ac:dyDescent="0.2">
      <c r="A1" s="331" t="str">
        <f>'Rate Case Constants'!C9</f>
        <v>LOUISVILLE GAS AND ELECTRIC COMPANY</v>
      </c>
      <c r="B1" s="332"/>
      <c r="C1" s="332"/>
      <c r="D1" s="332"/>
      <c r="E1" s="332"/>
      <c r="F1" s="332"/>
      <c r="G1" s="332"/>
      <c r="H1" s="332"/>
      <c r="I1" s="332"/>
      <c r="J1" s="332"/>
      <c r="K1" s="332"/>
      <c r="L1" s="332"/>
      <c r="M1" s="332"/>
      <c r="N1" s="332"/>
      <c r="O1" s="332"/>
      <c r="P1" s="332"/>
      <c r="Q1" s="331"/>
      <c r="R1" s="332"/>
      <c r="S1" s="332"/>
      <c r="T1" s="332"/>
      <c r="U1" s="332"/>
      <c r="V1" s="332"/>
      <c r="W1" s="332"/>
      <c r="X1" s="332"/>
      <c r="Y1" s="332"/>
      <c r="Z1" s="332"/>
      <c r="AA1" s="332"/>
      <c r="AB1" s="332"/>
      <c r="AC1" s="332"/>
      <c r="AD1" s="332"/>
      <c r="AE1" s="332"/>
      <c r="AF1" s="332"/>
      <c r="AG1" s="331"/>
      <c r="AH1" s="332"/>
      <c r="AI1" s="332"/>
      <c r="AJ1" s="332"/>
      <c r="AK1" s="332"/>
      <c r="AL1" s="332"/>
      <c r="AM1" s="332"/>
      <c r="AN1" s="332"/>
      <c r="AO1" s="332"/>
      <c r="AP1" s="332"/>
      <c r="AQ1" s="332"/>
      <c r="AR1" s="332"/>
      <c r="AS1" s="332"/>
      <c r="AT1" s="332"/>
      <c r="AU1" s="332"/>
      <c r="AV1" s="332"/>
      <c r="AW1" s="331"/>
      <c r="AX1" s="332"/>
      <c r="AY1" s="332"/>
      <c r="AZ1" s="332"/>
      <c r="BA1" s="332"/>
      <c r="BB1" s="332"/>
      <c r="BC1" s="332"/>
      <c r="BD1" s="332"/>
      <c r="BE1" s="332"/>
      <c r="BF1" s="332"/>
      <c r="BG1" s="332"/>
      <c r="BH1" s="332"/>
      <c r="BI1" s="332"/>
      <c r="BJ1" s="332"/>
      <c r="BK1" s="332"/>
      <c r="BL1" s="332"/>
      <c r="BM1" s="331"/>
      <c r="BN1" s="332"/>
      <c r="BO1" s="332"/>
      <c r="BP1" s="332"/>
      <c r="BQ1" s="332"/>
      <c r="BR1" s="332"/>
      <c r="BS1" s="332"/>
      <c r="BT1" s="332"/>
      <c r="BU1" s="332"/>
      <c r="BV1" s="332"/>
      <c r="BW1" s="332"/>
      <c r="BX1" s="332"/>
      <c r="BY1" s="332"/>
      <c r="BZ1" s="332"/>
      <c r="CA1" s="332"/>
      <c r="CB1" s="332"/>
      <c r="CC1" s="331"/>
      <c r="CD1" s="332"/>
      <c r="CE1" s="332"/>
      <c r="CF1" s="332"/>
      <c r="CG1" s="332"/>
      <c r="CH1" s="332"/>
      <c r="CI1" s="332"/>
      <c r="CJ1" s="332"/>
      <c r="CK1" s="332"/>
      <c r="CL1" s="332"/>
      <c r="CM1" s="332"/>
      <c r="CN1" s="332"/>
      <c r="CO1" s="332"/>
      <c r="CP1" s="332"/>
      <c r="CQ1" s="332"/>
      <c r="CR1" s="332"/>
      <c r="CS1" s="331"/>
      <c r="CT1" s="332"/>
      <c r="CU1" s="332"/>
      <c r="CV1" s="332"/>
      <c r="CW1" s="332"/>
      <c r="CX1" s="332"/>
      <c r="CY1" s="332"/>
      <c r="CZ1" s="332"/>
      <c r="DA1" s="332"/>
      <c r="DB1" s="332"/>
      <c r="DC1" s="332"/>
      <c r="DD1" s="332"/>
      <c r="DE1" s="332"/>
      <c r="DF1" s="332"/>
      <c r="DG1" s="332"/>
      <c r="DH1" s="332"/>
      <c r="DI1" s="331"/>
      <c r="DJ1" s="332"/>
      <c r="DK1" s="332"/>
      <c r="DL1" s="332"/>
      <c r="DM1" s="332"/>
      <c r="DN1" s="332"/>
      <c r="DO1" s="332"/>
      <c r="DP1" s="332"/>
      <c r="DQ1" s="332"/>
      <c r="DR1" s="332"/>
      <c r="DS1" s="332"/>
      <c r="DT1" s="332"/>
      <c r="DU1" s="332"/>
      <c r="DV1" s="332"/>
      <c r="DW1" s="332"/>
      <c r="DX1" s="332"/>
      <c r="DY1" s="331"/>
      <c r="DZ1" s="332"/>
      <c r="EA1" s="332"/>
      <c r="EB1" s="332"/>
      <c r="EC1" s="332"/>
      <c r="ED1" s="332"/>
      <c r="EE1" s="332"/>
      <c r="EF1" s="332"/>
      <c r="EG1" s="332"/>
      <c r="EH1" s="332"/>
      <c r="EI1" s="332"/>
      <c r="EJ1" s="332"/>
      <c r="EK1" s="332"/>
      <c r="EL1" s="332"/>
      <c r="EM1" s="332"/>
      <c r="EN1" s="332"/>
      <c r="EO1" s="331"/>
      <c r="EP1" s="332"/>
      <c r="EQ1" s="332"/>
      <c r="ER1" s="332"/>
      <c r="ES1" s="332"/>
      <c r="ET1" s="332"/>
      <c r="EU1" s="332"/>
      <c r="EV1" s="332"/>
      <c r="EW1" s="332"/>
      <c r="EX1" s="332"/>
      <c r="EY1" s="332"/>
      <c r="EZ1" s="332"/>
      <c r="FA1" s="332"/>
      <c r="FB1" s="332"/>
      <c r="FC1" s="332"/>
      <c r="FD1" s="332"/>
      <c r="FE1" s="331"/>
      <c r="FF1" s="332"/>
      <c r="FG1" s="332"/>
      <c r="FH1" s="332"/>
      <c r="FI1" s="332"/>
      <c r="FJ1" s="332"/>
      <c r="FK1" s="332"/>
      <c r="FL1" s="332"/>
      <c r="FM1" s="332"/>
      <c r="FN1" s="332"/>
      <c r="FO1" s="332"/>
      <c r="FP1" s="332"/>
      <c r="FQ1" s="332"/>
      <c r="FR1" s="332"/>
      <c r="FS1" s="332"/>
      <c r="FT1" s="332"/>
      <c r="FU1" s="331"/>
      <c r="FV1" s="332"/>
      <c r="FW1" s="332"/>
      <c r="FX1" s="332"/>
      <c r="FY1" s="332"/>
      <c r="FZ1" s="332"/>
      <c r="GA1" s="332"/>
      <c r="GB1" s="332"/>
      <c r="GC1" s="332"/>
      <c r="GD1" s="332"/>
      <c r="GE1" s="332"/>
      <c r="GF1" s="332"/>
      <c r="GG1" s="332"/>
      <c r="GH1" s="332"/>
      <c r="GI1" s="332"/>
      <c r="GJ1" s="332"/>
      <c r="GK1" s="331"/>
      <c r="GL1" s="332"/>
      <c r="GM1" s="332"/>
      <c r="GN1" s="332"/>
      <c r="GO1" s="332"/>
      <c r="GP1" s="332"/>
      <c r="GQ1" s="332"/>
      <c r="GR1" s="332"/>
      <c r="GS1" s="332"/>
      <c r="GT1" s="332"/>
      <c r="GU1" s="332"/>
      <c r="GV1" s="332"/>
      <c r="GW1" s="332"/>
      <c r="GX1" s="332"/>
      <c r="GY1" s="332"/>
      <c r="GZ1" s="332"/>
      <c r="HA1" s="331"/>
      <c r="HB1" s="332"/>
      <c r="HC1" s="332"/>
      <c r="HD1" s="332"/>
      <c r="HE1" s="332"/>
      <c r="HF1" s="332"/>
      <c r="HG1" s="332"/>
      <c r="HH1" s="332"/>
      <c r="HI1" s="332"/>
      <c r="HJ1" s="332"/>
      <c r="HK1" s="332"/>
      <c r="HL1" s="332"/>
      <c r="HM1" s="332"/>
      <c r="HN1" s="332"/>
      <c r="HO1" s="332"/>
      <c r="HP1" s="332"/>
      <c r="HQ1" s="331"/>
      <c r="HR1" s="332"/>
      <c r="HS1" s="332"/>
      <c r="HT1" s="332"/>
      <c r="HU1" s="332"/>
      <c r="HV1" s="332"/>
      <c r="HW1" s="332"/>
      <c r="HX1" s="332"/>
      <c r="HY1" s="332"/>
      <c r="HZ1" s="332"/>
      <c r="IA1" s="332"/>
      <c r="IB1" s="332"/>
      <c r="IC1" s="332"/>
      <c r="ID1" s="332"/>
      <c r="IE1" s="332"/>
      <c r="IF1" s="332"/>
      <c r="IG1" s="331"/>
      <c r="IH1" s="332"/>
      <c r="II1" s="332"/>
      <c r="IJ1" s="332"/>
      <c r="IK1" s="332"/>
      <c r="IL1" s="332"/>
      <c r="IM1" s="332"/>
      <c r="IN1" s="332"/>
      <c r="IO1" s="332"/>
      <c r="IP1" s="332"/>
      <c r="IQ1" s="332"/>
      <c r="IR1" s="332"/>
      <c r="IS1" s="332"/>
      <c r="IT1" s="332"/>
      <c r="IU1" s="332"/>
      <c r="IV1" s="332"/>
      <c r="IW1" s="331"/>
      <c r="IX1" s="332"/>
      <c r="IY1" s="332"/>
      <c r="IZ1" s="332"/>
      <c r="JA1" s="332"/>
      <c r="JB1" s="332"/>
      <c r="JC1" s="332"/>
      <c r="JD1" s="332"/>
      <c r="JE1" s="332"/>
      <c r="JF1" s="332"/>
      <c r="JG1" s="332"/>
      <c r="JH1" s="332"/>
      <c r="JI1" s="332"/>
      <c r="JJ1" s="332"/>
      <c r="JK1" s="332"/>
      <c r="JL1" s="332"/>
      <c r="JM1" s="331"/>
      <c r="JN1" s="332"/>
      <c r="JO1" s="332"/>
      <c r="JP1" s="332"/>
      <c r="JQ1" s="332"/>
      <c r="JR1" s="332"/>
      <c r="JS1" s="332"/>
      <c r="JT1" s="332"/>
      <c r="JU1" s="332"/>
      <c r="JV1" s="332"/>
      <c r="JW1" s="332"/>
      <c r="JX1" s="332"/>
      <c r="JY1" s="332"/>
      <c r="JZ1" s="332"/>
      <c r="KA1" s="332"/>
      <c r="KB1" s="332"/>
      <c r="KC1" s="331"/>
      <c r="KD1" s="332"/>
      <c r="KE1" s="332"/>
      <c r="KF1" s="332"/>
      <c r="KG1" s="332"/>
      <c r="KH1" s="332"/>
      <c r="KI1" s="332"/>
      <c r="KJ1" s="332"/>
      <c r="KK1" s="332"/>
      <c r="KL1" s="332"/>
      <c r="KM1" s="332"/>
      <c r="KN1" s="332"/>
      <c r="KO1" s="332"/>
      <c r="KP1" s="332"/>
      <c r="KQ1" s="332"/>
      <c r="KR1" s="332"/>
      <c r="KS1" s="331"/>
      <c r="KT1" s="332"/>
      <c r="KU1" s="332"/>
      <c r="KV1" s="332"/>
      <c r="KW1" s="332"/>
      <c r="KX1" s="332"/>
      <c r="KY1" s="332"/>
      <c r="KZ1" s="332"/>
      <c r="LA1" s="332"/>
      <c r="LB1" s="332"/>
      <c r="LC1" s="332"/>
      <c r="LD1" s="332"/>
      <c r="LE1" s="332"/>
      <c r="LF1" s="332"/>
      <c r="LG1" s="332"/>
      <c r="LH1" s="332"/>
      <c r="LI1" s="331"/>
      <c r="LJ1" s="332"/>
      <c r="LK1" s="332"/>
      <c r="LL1" s="332"/>
      <c r="LM1" s="332"/>
      <c r="LN1" s="332"/>
      <c r="LO1" s="332"/>
      <c r="LP1" s="332"/>
      <c r="LQ1" s="332"/>
      <c r="LR1" s="332"/>
      <c r="LS1" s="332"/>
      <c r="LT1" s="332"/>
      <c r="LU1" s="332"/>
      <c r="LV1" s="332"/>
      <c r="LW1" s="332"/>
      <c r="LX1" s="332"/>
      <c r="LY1" s="331"/>
      <c r="LZ1" s="332"/>
      <c r="MA1" s="332"/>
      <c r="MB1" s="332"/>
      <c r="MC1" s="332"/>
      <c r="MD1" s="332"/>
      <c r="ME1" s="332"/>
      <c r="MF1" s="332"/>
      <c r="MG1" s="332"/>
      <c r="MH1" s="332"/>
      <c r="MI1" s="332"/>
      <c r="MJ1" s="332"/>
      <c r="MK1" s="332"/>
      <c r="ML1" s="332"/>
      <c r="MM1" s="332"/>
      <c r="MN1" s="332"/>
      <c r="MO1" s="331"/>
      <c r="MP1" s="332"/>
      <c r="MQ1" s="332"/>
      <c r="MR1" s="332"/>
      <c r="MS1" s="332"/>
      <c r="MT1" s="332"/>
      <c r="MU1" s="332"/>
      <c r="MV1" s="332"/>
      <c r="MW1" s="332"/>
      <c r="MX1" s="332"/>
      <c r="MY1" s="332"/>
      <c r="MZ1" s="332"/>
      <c r="NA1" s="332"/>
      <c r="NB1" s="332"/>
      <c r="NC1" s="332"/>
      <c r="ND1" s="332"/>
      <c r="NE1" s="331"/>
      <c r="NF1" s="332"/>
      <c r="NG1" s="332"/>
      <c r="NH1" s="332"/>
      <c r="NI1" s="332"/>
      <c r="NJ1" s="332"/>
      <c r="NK1" s="332"/>
      <c r="NL1" s="332"/>
      <c r="NM1" s="332"/>
      <c r="NN1" s="332"/>
      <c r="NO1" s="332"/>
      <c r="NP1" s="332"/>
      <c r="NQ1" s="332"/>
      <c r="NR1" s="332"/>
      <c r="NS1" s="332"/>
      <c r="NT1" s="332"/>
      <c r="NU1" s="331"/>
      <c r="NV1" s="332"/>
      <c r="NW1" s="332"/>
      <c r="NX1" s="332"/>
      <c r="NY1" s="332"/>
      <c r="NZ1" s="332"/>
      <c r="OA1" s="332"/>
      <c r="OB1" s="332"/>
      <c r="OC1" s="332"/>
      <c r="OD1" s="332"/>
      <c r="OE1" s="332"/>
      <c r="OF1" s="332"/>
      <c r="OG1" s="332"/>
      <c r="OH1" s="332"/>
      <c r="OI1" s="332"/>
      <c r="OJ1" s="332"/>
      <c r="OK1" s="331"/>
      <c r="OL1" s="332"/>
      <c r="OM1" s="332"/>
      <c r="ON1" s="332"/>
      <c r="OO1" s="332"/>
      <c r="OP1" s="332"/>
      <c r="OQ1" s="332"/>
      <c r="OR1" s="332"/>
      <c r="OS1" s="332"/>
      <c r="OT1" s="332"/>
      <c r="OU1" s="332"/>
      <c r="OV1" s="332"/>
      <c r="OW1" s="332"/>
      <c r="OX1" s="332"/>
      <c r="OY1" s="332"/>
      <c r="OZ1" s="332"/>
      <c r="PA1" s="331"/>
      <c r="PB1" s="332"/>
      <c r="PC1" s="332"/>
      <c r="PD1" s="332"/>
      <c r="PE1" s="332"/>
      <c r="PF1" s="332"/>
      <c r="PG1" s="332"/>
      <c r="PH1" s="332"/>
      <c r="PI1" s="332"/>
      <c r="PJ1" s="332"/>
      <c r="PK1" s="332"/>
      <c r="PL1" s="332"/>
      <c r="PM1" s="332"/>
      <c r="PN1" s="332"/>
      <c r="PO1" s="332"/>
      <c r="PP1" s="332"/>
      <c r="PQ1" s="331"/>
      <c r="PR1" s="332"/>
      <c r="PS1" s="332"/>
      <c r="PT1" s="332"/>
      <c r="PU1" s="332"/>
      <c r="PV1" s="332"/>
      <c r="PW1" s="332"/>
      <c r="PX1" s="332"/>
      <c r="PY1" s="332"/>
      <c r="PZ1" s="332"/>
      <c r="QA1" s="332"/>
      <c r="QB1" s="332"/>
      <c r="QC1" s="332"/>
      <c r="QD1" s="332"/>
      <c r="QE1" s="332"/>
      <c r="QF1" s="332"/>
      <c r="QG1" s="331"/>
      <c r="QH1" s="332"/>
      <c r="QI1" s="332"/>
      <c r="QJ1" s="332"/>
      <c r="QK1" s="332"/>
      <c r="QL1" s="332"/>
      <c r="QM1" s="332"/>
      <c r="QN1" s="332"/>
      <c r="QO1" s="332"/>
      <c r="QP1" s="332"/>
      <c r="QQ1" s="332"/>
      <c r="QR1" s="332"/>
      <c r="QS1" s="332"/>
      <c r="QT1" s="332"/>
      <c r="QU1" s="332"/>
      <c r="QV1" s="332"/>
      <c r="QW1" s="331"/>
      <c r="QX1" s="332"/>
      <c r="QY1" s="332"/>
      <c r="QZ1" s="332"/>
      <c r="RA1" s="332"/>
      <c r="RB1" s="332"/>
      <c r="RC1" s="332"/>
      <c r="RD1" s="332"/>
      <c r="RE1" s="332"/>
      <c r="RF1" s="332"/>
      <c r="RG1" s="332"/>
      <c r="RH1" s="332"/>
      <c r="RI1" s="332"/>
      <c r="RJ1" s="332"/>
      <c r="RK1" s="332"/>
      <c r="RL1" s="332"/>
      <c r="RM1" s="331"/>
      <c r="RN1" s="332"/>
      <c r="RO1" s="332"/>
      <c r="RP1" s="332"/>
      <c r="RQ1" s="332"/>
      <c r="RR1" s="332"/>
      <c r="RS1" s="332"/>
      <c r="RT1" s="332"/>
      <c r="RU1" s="332"/>
      <c r="RV1" s="332"/>
      <c r="RW1" s="332"/>
      <c r="RX1" s="332"/>
      <c r="RY1" s="332"/>
      <c r="RZ1" s="332"/>
      <c r="SA1" s="332"/>
      <c r="SB1" s="332"/>
      <c r="SC1" s="331"/>
      <c r="SD1" s="332"/>
      <c r="SE1" s="332"/>
      <c r="SF1" s="332"/>
      <c r="SG1" s="332"/>
      <c r="SH1" s="332"/>
      <c r="SI1" s="332"/>
      <c r="SJ1" s="332"/>
      <c r="SK1" s="332"/>
      <c r="SL1" s="332"/>
      <c r="SM1" s="332"/>
      <c r="SN1" s="332"/>
      <c r="SO1" s="332"/>
      <c r="SP1" s="332"/>
      <c r="SQ1" s="332"/>
      <c r="SR1" s="332"/>
      <c r="SS1" s="331"/>
      <c r="ST1" s="332"/>
      <c r="SU1" s="332"/>
      <c r="SV1" s="332"/>
      <c r="SW1" s="332"/>
      <c r="SX1" s="332"/>
      <c r="SY1" s="332"/>
      <c r="SZ1" s="332"/>
      <c r="TA1" s="332"/>
      <c r="TB1" s="332"/>
      <c r="TC1" s="332"/>
      <c r="TD1" s="332"/>
      <c r="TE1" s="332"/>
      <c r="TF1" s="332"/>
      <c r="TG1" s="332"/>
      <c r="TH1" s="332"/>
      <c r="TI1" s="331"/>
      <c r="TJ1" s="332"/>
      <c r="TK1" s="332"/>
      <c r="TL1" s="332"/>
      <c r="TM1" s="332"/>
      <c r="TN1" s="332"/>
      <c r="TO1" s="332"/>
      <c r="TP1" s="332"/>
      <c r="TQ1" s="332"/>
      <c r="TR1" s="332"/>
      <c r="TS1" s="332"/>
      <c r="TT1" s="332"/>
      <c r="TU1" s="332"/>
      <c r="TV1" s="332"/>
      <c r="TW1" s="332"/>
      <c r="TX1" s="332"/>
      <c r="TY1" s="331"/>
      <c r="TZ1" s="332"/>
      <c r="UA1" s="332"/>
      <c r="UB1" s="332"/>
      <c r="UC1" s="332"/>
      <c r="UD1" s="332"/>
      <c r="UE1" s="332"/>
      <c r="UF1" s="332"/>
      <c r="UG1" s="332"/>
      <c r="UH1" s="332"/>
      <c r="UI1" s="332"/>
      <c r="UJ1" s="332"/>
      <c r="UK1" s="332"/>
      <c r="UL1" s="332"/>
      <c r="UM1" s="332"/>
      <c r="UN1" s="332"/>
      <c r="UO1" s="331"/>
      <c r="UP1" s="332"/>
      <c r="UQ1" s="332"/>
      <c r="UR1" s="332"/>
      <c r="US1" s="332"/>
      <c r="UT1" s="332"/>
      <c r="UU1" s="332"/>
      <c r="UV1" s="332"/>
      <c r="UW1" s="332"/>
      <c r="UX1" s="332"/>
      <c r="UY1" s="332"/>
      <c r="UZ1" s="332"/>
      <c r="VA1" s="332"/>
      <c r="VB1" s="332"/>
      <c r="VC1" s="332"/>
      <c r="VD1" s="332"/>
      <c r="VE1" s="331"/>
      <c r="VF1" s="332"/>
      <c r="VG1" s="332"/>
      <c r="VH1" s="332"/>
      <c r="VI1" s="332"/>
      <c r="VJ1" s="332"/>
      <c r="VK1" s="332"/>
      <c r="VL1" s="332"/>
      <c r="VM1" s="332"/>
      <c r="VN1" s="332"/>
      <c r="VO1" s="332"/>
      <c r="VP1" s="332"/>
      <c r="VQ1" s="332"/>
      <c r="VR1" s="332"/>
      <c r="VS1" s="332"/>
      <c r="VT1" s="332"/>
      <c r="VU1" s="331"/>
      <c r="VV1" s="332"/>
      <c r="VW1" s="332"/>
      <c r="VX1" s="332"/>
      <c r="VY1" s="332"/>
      <c r="VZ1" s="332"/>
      <c r="WA1" s="332"/>
      <c r="WB1" s="332"/>
      <c r="WC1" s="332"/>
      <c r="WD1" s="332"/>
      <c r="WE1" s="332"/>
      <c r="WF1" s="332"/>
      <c r="WG1" s="332"/>
      <c r="WH1" s="332"/>
      <c r="WI1" s="332"/>
      <c r="WJ1" s="332"/>
      <c r="WK1" s="331"/>
      <c r="WL1" s="332"/>
      <c r="WM1" s="332"/>
      <c r="WN1" s="332"/>
      <c r="WO1" s="332"/>
      <c r="WP1" s="332"/>
      <c r="WQ1" s="332"/>
      <c r="WR1" s="332"/>
      <c r="WS1" s="332"/>
      <c r="WT1" s="332"/>
      <c r="WU1" s="332"/>
      <c r="WV1" s="332"/>
      <c r="WW1" s="332"/>
      <c r="WX1" s="332"/>
      <c r="WY1" s="332"/>
      <c r="WZ1" s="332"/>
      <c r="XA1" s="331"/>
      <c r="XB1" s="332"/>
      <c r="XC1" s="332"/>
      <c r="XD1" s="332"/>
      <c r="XE1" s="332"/>
      <c r="XF1" s="332"/>
      <c r="XG1" s="332"/>
      <c r="XH1" s="332"/>
      <c r="XI1" s="332"/>
      <c r="XJ1" s="332"/>
      <c r="XK1" s="332"/>
      <c r="XL1" s="332"/>
      <c r="XM1" s="332"/>
      <c r="XN1" s="332"/>
      <c r="XO1" s="332"/>
      <c r="XP1" s="332"/>
      <c r="XQ1" s="331"/>
      <c r="XR1" s="332"/>
      <c r="XS1" s="332"/>
      <c r="XT1" s="332"/>
      <c r="XU1" s="332"/>
      <c r="XV1" s="332"/>
      <c r="XW1" s="332"/>
      <c r="XX1" s="332"/>
      <c r="XY1" s="332"/>
      <c r="XZ1" s="332"/>
      <c r="YA1" s="332"/>
      <c r="YB1" s="332"/>
      <c r="YC1" s="332"/>
      <c r="YD1" s="332"/>
      <c r="YE1" s="332"/>
      <c r="YF1" s="332"/>
      <c r="YG1" s="331"/>
      <c r="YH1" s="332"/>
      <c r="YI1" s="332"/>
      <c r="YJ1" s="332"/>
      <c r="YK1" s="332"/>
      <c r="YL1" s="332"/>
      <c r="YM1" s="332"/>
      <c r="YN1" s="332"/>
      <c r="YO1" s="332"/>
      <c r="YP1" s="332"/>
      <c r="YQ1" s="332"/>
      <c r="YR1" s="332"/>
      <c r="YS1" s="332"/>
      <c r="YT1" s="332"/>
      <c r="YU1" s="332"/>
      <c r="YV1" s="332"/>
      <c r="YW1" s="331"/>
      <c r="YX1" s="332"/>
      <c r="YY1" s="332"/>
      <c r="YZ1" s="332"/>
      <c r="ZA1" s="332"/>
      <c r="ZB1" s="332"/>
      <c r="ZC1" s="332"/>
      <c r="ZD1" s="332"/>
      <c r="ZE1" s="332"/>
      <c r="ZF1" s="332"/>
      <c r="ZG1" s="332"/>
      <c r="ZH1" s="332"/>
      <c r="ZI1" s="332"/>
      <c r="ZJ1" s="332"/>
      <c r="ZK1" s="332"/>
      <c r="ZL1" s="332"/>
      <c r="ZM1" s="331"/>
      <c r="ZN1" s="332"/>
      <c r="ZO1" s="332"/>
      <c r="ZP1" s="332"/>
      <c r="ZQ1" s="332"/>
      <c r="ZR1" s="332"/>
      <c r="ZS1" s="332"/>
      <c r="ZT1" s="332"/>
      <c r="ZU1" s="332"/>
      <c r="ZV1" s="332"/>
      <c r="ZW1" s="332"/>
      <c r="ZX1" s="332"/>
      <c r="ZY1" s="332"/>
      <c r="ZZ1" s="332"/>
      <c r="AAA1" s="332"/>
      <c r="AAB1" s="332"/>
      <c r="AAC1" s="331"/>
      <c r="AAD1" s="332"/>
      <c r="AAE1" s="332"/>
      <c r="AAF1" s="332"/>
      <c r="AAG1" s="332"/>
      <c r="AAH1" s="332"/>
      <c r="AAI1" s="332"/>
      <c r="AAJ1" s="332"/>
      <c r="AAK1" s="332"/>
      <c r="AAL1" s="332"/>
      <c r="AAM1" s="332"/>
      <c r="AAN1" s="332"/>
      <c r="AAO1" s="332"/>
      <c r="AAP1" s="332"/>
      <c r="AAQ1" s="332"/>
      <c r="AAR1" s="332"/>
      <c r="AAS1" s="331"/>
      <c r="AAT1" s="332"/>
      <c r="AAU1" s="332"/>
      <c r="AAV1" s="332"/>
      <c r="AAW1" s="332"/>
      <c r="AAX1" s="332"/>
      <c r="AAY1" s="332"/>
      <c r="AAZ1" s="332"/>
      <c r="ABA1" s="332"/>
      <c r="ABB1" s="332"/>
      <c r="ABC1" s="332"/>
      <c r="ABD1" s="332"/>
      <c r="ABE1" s="332"/>
      <c r="ABF1" s="332"/>
      <c r="ABG1" s="332"/>
      <c r="ABH1" s="332"/>
      <c r="ABI1" s="331"/>
      <c r="ABJ1" s="332"/>
      <c r="ABK1" s="332"/>
      <c r="ABL1" s="332"/>
      <c r="ABM1" s="332"/>
      <c r="ABN1" s="332"/>
      <c r="ABO1" s="332"/>
      <c r="ABP1" s="332"/>
      <c r="ABQ1" s="332"/>
      <c r="ABR1" s="332"/>
      <c r="ABS1" s="332"/>
      <c r="ABT1" s="332"/>
      <c r="ABU1" s="332"/>
      <c r="ABV1" s="332"/>
      <c r="ABW1" s="332"/>
      <c r="ABX1" s="332"/>
      <c r="ABY1" s="331"/>
      <c r="ABZ1" s="332"/>
      <c r="ACA1" s="332"/>
      <c r="ACB1" s="332"/>
      <c r="ACC1" s="332"/>
      <c r="ACD1" s="332"/>
      <c r="ACE1" s="332"/>
      <c r="ACF1" s="332"/>
      <c r="ACG1" s="332"/>
      <c r="ACH1" s="332"/>
      <c r="ACI1" s="332"/>
      <c r="ACJ1" s="332"/>
      <c r="ACK1" s="332"/>
      <c r="ACL1" s="332"/>
      <c r="ACM1" s="332"/>
      <c r="ACN1" s="332"/>
      <c r="ACO1" s="331"/>
      <c r="ACP1" s="332"/>
      <c r="ACQ1" s="332"/>
      <c r="ACR1" s="332"/>
      <c r="ACS1" s="332"/>
      <c r="ACT1" s="332"/>
      <c r="ACU1" s="332"/>
      <c r="ACV1" s="332"/>
      <c r="ACW1" s="332"/>
      <c r="ACX1" s="332"/>
      <c r="ACY1" s="332"/>
      <c r="ACZ1" s="332"/>
      <c r="ADA1" s="332"/>
      <c r="ADB1" s="332"/>
      <c r="ADC1" s="332"/>
      <c r="ADD1" s="332"/>
      <c r="ADE1" s="331"/>
      <c r="ADF1" s="332"/>
      <c r="ADG1" s="332"/>
      <c r="ADH1" s="332"/>
      <c r="ADI1" s="332"/>
      <c r="ADJ1" s="332"/>
      <c r="ADK1" s="332"/>
      <c r="ADL1" s="332"/>
      <c r="ADM1" s="332"/>
      <c r="ADN1" s="332"/>
      <c r="ADO1" s="332"/>
      <c r="ADP1" s="332"/>
      <c r="ADQ1" s="332"/>
      <c r="ADR1" s="332"/>
      <c r="ADS1" s="332"/>
      <c r="ADT1" s="332"/>
      <c r="ADU1" s="331"/>
      <c r="ADV1" s="332"/>
      <c r="ADW1" s="332"/>
      <c r="ADX1" s="332"/>
      <c r="ADY1" s="332"/>
      <c r="ADZ1" s="332"/>
      <c r="AEA1" s="332"/>
      <c r="AEB1" s="332"/>
      <c r="AEC1" s="332"/>
      <c r="AED1" s="332"/>
      <c r="AEE1" s="332"/>
      <c r="AEF1" s="332"/>
      <c r="AEG1" s="332"/>
      <c r="AEH1" s="332"/>
      <c r="AEI1" s="332"/>
      <c r="AEJ1" s="332"/>
      <c r="AEK1" s="331"/>
      <c r="AEL1" s="332"/>
      <c r="AEM1" s="332"/>
      <c r="AEN1" s="332"/>
      <c r="AEO1" s="332"/>
      <c r="AEP1" s="332"/>
      <c r="AEQ1" s="332"/>
      <c r="AER1" s="332"/>
      <c r="AES1" s="332"/>
      <c r="AET1" s="332"/>
      <c r="AEU1" s="332"/>
      <c r="AEV1" s="332"/>
      <c r="AEW1" s="332"/>
      <c r="AEX1" s="332"/>
      <c r="AEY1" s="332"/>
      <c r="AEZ1" s="332"/>
      <c r="AFA1" s="331"/>
      <c r="AFB1" s="332"/>
      <c r="AFC1" s="332"/>
      <c r="AFD1" s="332"/>
      <c r="AFE1" s="332"/>
      <c r="AFF1" s="332"/>
      <c r="AFG1" s="332"/>
      <c r="AFH1" s="332"/>
      <c r="AFI1" s="332"/>
      <c r="AFJ1" s="332"/>
      <c r="AFK1" s="332"/>
      <c r="AFL1" s="332"/>
      <c r="AFM1" s="332"/>
      <c r="AFN1" s="332"/>
      <c r="AFO1" s="332"/>
      <c r="AFP1" s="332"/>
      <c r="AFQ1" s="331"/>
      <c r="AFR1" s="332"/>
      <c r="AFS1" s="332"/>
      <c r="AFT1" s="332"/>
      <c r="AFU1" s="332"/>
      <c r="AFV1" s="332"/>
      <c r="AFW1" s="332"/>
      <c r="AFX1" s="332"/>
      <c r="AFY1" s="332"/>
      <c r="AFZ1" s="332"/>
      <c r="AGA1" s="332"/>
      <c r="AGB1" s="332"/>
      <c r="AGC1" s="332"/>
      <c r="AGD1" s="332"/>
      <c r="AGE1" s="332"/>
      <c r="AGF1" s="332"/>
      <c r="AGG1" s="331"/>
      <c r="AGH1" s="332"/>
      <c r="AGI1" s="332"/>
      <c r="AGJ1" s="332"/>
      <c r="AGK1" s="332"/>
      <c r="AGL1" s="332"/>
      <c r="AGM1" s="332"/>
      <c r="AGN1" s="332"/>
      <c r="AGO1" s="332"/>
      <c r="AGP1" s="332"/>
      <c r="AGQ1" s="332"/>
      <c r="AGR1" s="332"/>
      <c r="AGS1" s="332"/>
      <c r="AGT1" s="332"/>
      <c r="AGU1" s="332"/>
      <c r="AGV1" s="332"/>
      <c r="AGW1" s="331"/>
      <c r="AGX1" s="332"/>
      <c r="AGY1" s="332"/>
      <c r="AGZ1" s="332"/>
      <c r="AHA1" s="332"/>
      <c r="AHB1" s="332"/>
      <c r="AHC1" s="332"/>
      <c r="AHD1" s="332"/>
      <c r="AHE1" s="332"/>
      <c r="AHF1" s="332"/>
      <c r="AHG1" s="332"/>
      <c r="AHH1" s="332"/>
      <c r="AHI1" s="332"/>
      <c r="AHJ1" s="332"/>
      <c r="AHK1" s="332"/>
      <c r="AHL1" s="332"/>
      <c r="AHM1" s="331"/>
      <c r="AHN1" s="332"/>
      <c r="AHO1" s="332"/>
      <c r="AHP1" s="332"/>
      <c r="AHQ1" s="332"/>
      <c r="AHR1" s="332"/>
      <c r="AHS1" s="332"/>
      <c r="AHT1" s="332"/>
      <c r="AHU1" s="332"/>
      <c r="AHV1" s="332"/>
      <c r="AHW1" s="332"/>
      <c r="AHX1" s="332"/>
      <c r="AHY1" s="332"/>
      <c r="AHZ1" s="332"/>
      <c r="AIA1" s="332"/>
      <c r="AIB1" s="332"/>
      <c r="AIC1" s="331"/>
      <c r="AID1" s="332"/>
      <c r="AIE1" s="332"/>
      <c r="AIF1" s="332"/>
      <c r="AIG1" s="332"/>
      <c r="AIH1" s="332"/>
      <c r="AII1" s="332"/>
      <c r="AIJ1" s="332"/>
      <c r="AIK1" s="332"/>
      <c r="AIL1" s="332"/>
      <c r="AIM1" s="332"/>
      <c r="AIN1" s="332"/>
      <c r="AIO1" s="332"/>
      <c r="AIP1" s="332"/>
      <c r="AIQ1" s="332"/>
      <c r="AIR1" s="332"/>
      <c r="AIS1" s="331"/>
      <c r="AIT1" s="332"/>
      <c r="AIU1" s="332"/>
      <c r="AIV1" s="332"/>
      <c r="AIW1" s="332"/>
      <c r="AIX1" s="332"/>
      <c r="AIY1" s="332"/>
      <c r="AIZ1" s="332"/>
      <c r="AJA1" s="332"/>
      <c r="AJB1" s="332"/>
      <c r="AJC1" s="332"/>
      <c r="AJD1" s="332"/>
      <c r="AJE1" s="332"/>
      <c r="AJF1" s="332"/>
      <c r="AJG1" s="332"/>
      <c r="AJH1" s="332"/>
      <c r="AJI1" s="331"/>
      <c r="AJJ1" s="332"/>
      <c r="AJK1" s="332"/>
      <c r="AJL1" s="332"/>
      <c r="AJM1" s="332"/>
      <c r="AJN1" s="332"/>
      <c r="AJO1" s="332"/>
      <c r="AJP1" s="332"/>
      <c r="AJQ1" s="332"/>
      <c r="AJR1" s="332"/>
      <c r="AJS1" s="332"/>
      <c r="AJT1" s="332"/>
      <c r="AJU1" s="332"/>
      <c r="AJV1" s="332"/>
      <c r="AJW1" s="332"/>
      <c r="AJX1" s="332"/>
      <c r="AJY1" s="331"/>
      <c r="AJZ1" s="332"/>
      <c r="AKA1" s="332"/>
      <c r="AKB1" s="332"/>
      <c r="AKC1" s="332"/>
      <c r="AKD1" s="332"/>
      <c r="AKE1" s="332"/>
      <c r="AKF1" s="332"/>
      <c r="AKG1" s="332"/>
      <c r="AKH1" s="332"/>
      <c r="AKI1" s="332"/>
      <c r="AKJ1" s="332"/>
      <c r="AKK1" s="332"/>
      <c r="AKL1" s="332"/>
      <c r="AKM1" s="332"/>
      <c r="AKN1" s="332"/>
      <c r="AKO1" s="331"/>
      <c r="AKP1" s="332"/>
      <c r="AKQ1" s="332"/>
      <c r="AKR1" s="332"/>
      <c r="AKS1" s="332"/>
      <c r="AKT1" s="332"/>
      <c r="AKU1" s="332"/>
      <c r="AKV1" s="332"/>
      <c r="AKW1" s="332"/>
      <c r="AKX1" s="332"/>
      <c r="AKY1" s="332"/>
      <c r="AKZ1" s="332"/>
      <c r="ALA1" s="332"/>
      <c r="ALB1" s="332"/>
      <c r="ALC1" s="332"/>
      <c r="ALD1" s="332"/>
      <c r="ALE1" s="331"/>
      <c r="ALF1" s="332"/>
      <c r="ALG1" s="332"/>
      <c r="ALH1" s="332"/>
      <c r="ALI1" s="332"/>
      <c r="ALJ1" s="332"/>
      <c r="ALK1" s="332"/>
      <c r="ALL1" s="332"/>
      <c r="ALM1" s="332"/>
      <c r="ALN1" s="332"/>
      <c r="ALO1" s="332"/>
      <c r="ALP1" s="332"/>
      <c r="ALQ1" s="332"/>
      <c r="ALR1" s="332"/>
      <c r="ALS1" s="332"/>
      <c r="ALT1" s="332"/>
      <c r="ALU1" s="331"/>
      <c r="ALV1" s="332"/>
      <c r="ALW1" s="332"/>
      <c r="ALX1" s="332"/>
      <c r="ALY1" s="332"/>
      <c r="ALZ1" s="332"/>
      <c r="AMA1" s="332"/>
      <c r="AMB1" s="332"/>
      <c r="AMC1" s="332"/>
      <c r="AMD1" s="332"/>
      <c r="AME1" s="332"/>
      <c r="AMF1" s="332"/>
      <c r="AMG1" s="332"/>
      <c r="AMH1" s="332"/>
      <c r="AMI1" s="332"/>
      <c r="AMJ1" s="332"/>
      <c r="AMK1" s="331"/>
      <c r="AML1" s="332"/>
      <c r="AMM1" s="332"/>
      <c r="AMN1" s="332"/>
      <c r="AMO1" s="332"/>
      <c r="AMP1" s="332"/>
      <c r="AMQ1" s="332"/>
      <c r="AMR1" s="332"/>
      <c r="AMS1" s="332"/>
      <c r="AMT1" s="332"/>
      <c r="AMU1" s="332"/>
      <c r="AMV1" s="332"/>
      <c r="AMW1" s="332"/>
      <c r="AMX1" s="332"/>
      <c r="AMY1" s="332"/>
      <c r="AMZ1" s="332"/>
      <c r="ANA1" s="331"/>
      <c r="ANB1" s="332"/>
      <c r="ANC1" s="332"/>
      <c r="AND1" s="332"/>
      <c r="ANE1" s="332"/>
      <c r="ANF1" s="332"/>
      <c r="ANG1" s="332"/>
      <c r="ANH1" s="332"/>
      <c r="ANI1" s="332"/>
      <c r="ANJ1" s="332"/>
      <c r="ANK1" s="332"/>
      <c r="ANL1" s="332"/>
      <c r="ANM1" s="332"/>
      <c r="ANN1" s="332"/>
      <c r="ANO1" s="332"/>
      <c r="ANP1" s="332"/>
      <c r="ANQ1" s="331"/>
      <c r="ANR1" s="332"/>
      <c r="ANS1" s="332"/>
      <c r="ANT1" s="332"/>
      <c r="ANU1" s="332"/>
      <c r="ANV1" s="332"/>
      <c r="ANW1" s="332"/>
      <c r="ANX1" s="332"/>
      <c r="ANY1" s="332"/>
      <c r="ANZ1" s="332"/>
      <c r="AOA1" s="332"/>
      <c r="AOB1" s="332"/>
      <c r="AOC1" s="332"/>
      <c r="AOD1" s="332"/>
      <c r="AOE1" s="332"/>
      <c r="AOF1" s="332"/>
      <c r="AOG1" s="331"/>
      <c r="AOH1" s="332"/>
      <c r="AOI1" s="332"/>
      <c r="AOJ1" s="332"/>
      <c r="AOK1" s="332"/>
      <c r="AOL1" s="332"/>
      <c r="AOM1" s="332"/>
      <c r="AON1" s="332"/>
      <c r="AOO1" s="332"/>
      <c r="AOP1" s="332"/>
      <c r="AOQ1" s="332"/>
      <c r="AOR1" s="332"/>
      <c r="AOS1" s="332"/>
      <c r="AOT1" s="332"/>
      <c r="AOU1" s="332"/>
      <c r="AOV1" s="332"/>
      <c r="AOW1" s="331"/>
      <c r="AOX1" s="332"/>
      <c r="AOY1" s="332"/>
      <c r="AOZ1" s="332"/>
      <c r="APA1" s="332"/>
      <c r="APB1" s="332"/>
      <c r="APC1" s="332"/>
      <c r="APD1" s="332"/>
      <c r="APE1" s="332"/>
      <c r="APF1" s="332"/>
      <c r="APG1" s="332"/>
      <c r="APH1" s="332"/>
      <c r="API1" s="332"/>
      <c r="APJ1" s="332"/>
      <c r="APK1" s="332"/>
      <c r="APL1" s="332"/>
      <c r="APM1" s="331"/>
      <c r="APN1" s="332"/>
      <c r="APO1" s="332"/>
      <c r="APP1" s="332"/>
      <c r="APQ1" s="332"/>
      <c r="APR1" s="332"/>
      <c r="APS1" s="332"/>
      <c r="APT1" s="332"/>
      <c r="APU1" s="332"/>
      <c r="APV1" s="332"/>
      <c r="APW1" s="332"/>
      <c r="APX1" s="332"/>
      <c r="APY1" s="332"/>
      <c r="APZ1" s="332"/>
      <c r="AQA1" s="332"/>
      <c r="AQB1" s="332"/>
      <c r="AQC1" s="331"/>
      <c r="AQD1" s="332"/>
      <c r="AQE1" s="332"/>
      <c r="AQF1" s="332"/>
      <c r="AQG1" s="332"/>
      <c r="AQH1" s="332"/>
      <c r="AQI1" s="332"/>
      <c r="AQJ1" s="332"/>
      <c r="AQK1" s="332"/>
      <c r="AQL1" s="332"/>
      <c r="AQM1" s="332"/>
      <c r="AQN1" s="332"/>
      <c r="AQO1" s="332"/>
      <c r="AQP1" s="332"/>
      <c r="AQQ1" s="332"/>
      <c r="AQR1" s="332"/>
      <c r="AQS1" s="331"/>
      <c r="AQT1" s="332"/>
      <c r="AQU1" s="332"/>
      <c r="AQV1" s="332"/>
      <c r="AQW1" s="332"/>
      <c r="AQX1" s="332"/>
      <c r="AQY1" s="332"/>
      <c r="AQZ1" s="332"/>
      <c r="ARA1" s="332"/>
      <c r="ARB1" s="332"/>
      <c r="ARC1" s="332"/>
      <c r="ARD1" s="332"/>
      <c r="ARE1" s="332"/>
      <c r="ARF1" s="332"/>
      <c r="ARG1" s="332"/>
      <c r="ARH1" s="332"/>
      <c r="ARI1" s="331"/>
      <c r="ARJ1" s="332"/>
      <c r="ARK1" s="332"/>
      <c r="ARL1" s="332"/>
      <c r="ARM1" s="332"/>
      <c r="ARN1" s="332"/>
      <c r="ARO1" s="332"/>
      <c r="ARP1" s="332"/>
      <c r="ARQ1" s="332"/>
      <c r="ARR1" s="332"/>
      <c r="ARS1" s="332"/>
      <c r="ART1" s="332"/>
      <c r="ARU1" s="332"/>
      <c r="ARV1" s="332"/>
      <c r="ARW1" s="332"/>
      <c r="ARX1" s="332"/>
      <c r="ARY1" s="331"/>
      <c r="ARZ1" s="332"/>
      <c r="ASA1" s="332"/>
      <c r="ASB1" s="332"/>
      <c r="ASC1" s="332"/>
      <c r="ASD1" s="332"/>
      <c r="ASE1" s="332"/>
      <c r="ASF1" s="332"/>
      <c r="ASG1" s="332"/>
      <c r="ASH1" s="332"/>
      <c r="ASI1" s="332"/>
      <c r="ASJ1" s="332"/>
      <c r="ASK1" s="332"/>
      <c r="ASL1" s="332"/>
      <c r="ASM1" s="332"/>
      <c r="ASN1" s="332"/>
      <c r="ASO1" s="331"/>
      <c r="ASP1" s="332"/>
      <c r="ASQ1" s="332"/>
      <c r="ASR1" s="332"/>
      <c r="ASS1" s="332"/>
      <c r="AST1" s="332"/>
      <c r="ASU1" s="332"/>
      <c r="ASV1" s="332"/>
      <c r="ASW1" s="332"/>
      <c r="ASX1" s="332"/>
      <c r="ASY1" s="332"/>
      <c r="ASZ1" s="332"/>
      <c r="ATA1" s="332"/>
      <c r="ATB1" s="332"/>
      <c r="ATC1" s="332"/>
      <c r="ATD1" s="332"/>
      <c r="ATE1" s="331"/>
      <c r="ATF1" s="332"/>
      <c r="ATG1" s="332"/>
      <c r="ATH1" s="332"/>
      <c r="ATI1" s="332"/>
      <c r="ATJ1" s="332"/>
      <c r="ATK1" s="332"/>
      <c r="ATL1" s="332"/>
      <c r="ATM1" s="332"/>
      <c r="ATN1" s="332"/>
      <c r="ATO1" s="332"/>
      <c r="ATP1" s="332"/>
      <c r="ATQ1" s="332"/>
      <c r="ATR1" s="332"/>
      <c r="ATS1" s="332"/>
      <c r="ATT1" s="332"/>
      <c r="ATU1" s="331"/>
      <c r="ATV1" s="332"/>
      <c r="ATW1" s="332"/>
      <c r="ATX1" s="332"/>
      <c r="ATY1" s="332"/>
      <c r="ATZ1" s="332"/>
      <c r="AUA1" s="332"/>
      <c r="AUB1" s="332"/>
      <c r="AUC1" s="332"/>
      <c r="AUD1" s="332"/>
      <c r="AUE1" s="332"/>
      <c r="AUF1" s="332"/>
      <c r="AUG1" s="332"/>
      <c r="AUH1" s="332"/>
      <c r="AUI1" s="332"/>
      <c r="AUJ1" s="332"/>
      <c r="AUK1" s="331"/>
      <c r="AUL1" s="332"/>
      <c r="AUM1" s="332"/>
      <c r="AUN1" s="332"/>
      <c r="AUO1" s="332"/>
      <c r="AUP1" s="332"/>
      <c r="AUQ1" s="332"/>
      <c r="AUR1" s="332"/>
      <c r="AUS1" s="332"/>
      <c r="AUT1" s="332"/>
      <c r="AUU1" s="332"/>
      <c r="AUV1" s="332"/>
      <c r="AUW1" s="332"/>
      <c r="AUX1" s="332"/>
      <c r="AUY1" s="332"/>
      <c r="AUZ1" s="332"/>
      <c r="AVA1" s="331"/>
      <c r="AVB1" s="332"/>
      <c r="AVC1" s="332"/>
      <c r="AVD1" s="332"/>
      <c r="AVE1" s="332"/>
      <c r="AVF1" s="332"/>
      <c r="AVG1" s="332"/>
      <c r="AVH1" s="332"/>
      <c r="AVI1" s="332"/>
      <c r="AVJ1" s="332"/>
      <c r="AVK1" s="332"/>
      <c r="AVL1" s="332"/>
      <c r="AVM1" s="332"/>
      <c r="AVN1" s="332"/>
      <c r="AVO1" s="332"/>
      <c r="AVP1" s="332"/>
      <c r="AVQ1" s="331"/>
      <c r="AVR1" s="332"/>
      <c r="AVS1" s="332"/>
      <c r="AVT1" s="332"/>
      <c r="AVU1" s="332"/>
      <c r="AVV1" s="332"/>
      <c r="AVW1" s="332"/>
      <c r="AVX1" s="332"/>
      <c r="AVY1" s="332"/>
      <c r="AVZ1" s="332"/>
      <c r="AWA1" s="332"/>
      <c r="AWB1" s="332"/>
      <c r="AWC1" s="332"/>
      <c r="AWD1" s="332"/>
      <c r="AWE1" s="332"/>
      <c r="AWF1" s="332"/>
      <c r="AWG1" s="331"/>
      <c r="AWH1" s="332"/>
      <c r="AWI1" s="332"/>
      <c r="AWJ1" s="332"/>
      <c r="AWK1" s="332"/>
      <c r="AWL1" s="332"/>
      <c r="AWM1" s="332"/>
      <c r="AWN1" s="332"/>
      <c r="AWO1" s="332"/>
      <c r="AWP1" s="332"/>
      <c r="AWQ1" s="332"/>
      <c r="AWR1" s="332"/>
      <c r="AWS1" s="332"/>
      <c r="AWT1" s="332"/>
      <c r="AWU1" s="332"/>
      <c r="AWV1" s="332"/>
      <c r="AWW1" s="331"/>
      <c r="AWX1" s="332"/>
      <c r="AWY1" s="332"/>
      <c r="AWZ1" s="332"/>
      <c r="AXA1" s="332"/>
      <c r="AXB1" s="332"/>
      <c r="AXC1" s="332"/>
      <c r="AXD1" s="332"/>
      <c r="AXE1" s="332"/>
      <c r="AXF1" s="332"/>
      <c r="AXG1" s="332"/>
      <c r="AXH1" s="332"/>
      <c r="AXI1" s="332"/>
      <c r="AXJ1" s="332"/>
      <c r="AXK1" s="332"/>
      <c r="AXL1" s="332"/>
      <c r="AXM1" s="331"/>
      <c r="AXN1" s="332"/>
      <c r="AXO1" s="332"/>
      <c r="AXP1" s="332"/>
      <c r="AXQ1" s="332"/>
      <c r="AXR1" s="332"/>
      <c r="AXS1" s="332"/>
      <c r="AXT1" s="332"/>
      <c r="AXU1" s="332"/>
      <c r="AXV1" s="332"/>
      <c r="AXW1" s="332"/>
      <c r="AXX1" s="332"/>
      <c r="AXY1" s="332"/>
      <c r="AXZ1" s="332"/>
      <c r="AYA1" s="332"/>
      <c r="AYB1" s="332"/>
      <c r="AYC1" s="331"/>
      <c r="AYD1" s="332"/>
      <c r="AYE1" s="332"/>
      <c r="AYF1" s="332"/>
      <c r="AYG1" s="332"/>
      <c r="AYH1" s="332"/>
      <c r="AYI1" s="332"/>
      <c r="AYJ1" s="332"/>
      <c r="AYK1" s="332"/>
      <c r="AYL1" s="332"/>
      <c r="AYM1" s="332"/>
      <c r="AYN1" s="332"/>
      <c r="AYO1" s="332"/>
      <c r="AYP1" s="332"/>
      <c r="AYQ1" s="332"/>
      <c r="AYR1" s="332"/>
      <c r="AYS1" s="331"/>
      <c r="AYT1" s="332"/>
      <c r="AYU1" s="332"/>
      <c r="AYV1" s="332"/>
      <c r="AYW1" s="332"/>
      <c r="AYX1" s="332"/>
      <c r="AYY1" s="332"/>
      <c r="AYZ1" s="332"/>
      <c r="AZA1" s="332"/>
      <c r="AZB1" s="332"/>
      <c r="AZC1" s="332"/>
      <c r="AZD1" s="332"/>
      <c r="AZE1" s="332"/>
      <c r="AZF1" s="332"/>
      <c r="AZG1" s="332"/>
      <c r="AZH1" s="332"/>
      <c r="AZI1" s="331"/>
      <c r="AZJ1" s="332"/>
      <c r="AZK1" s="332"/>
      <c r="AZL1" s="332"/>
      <c r="AZM1" s="332"/>
      <c r="AZN1" s="332"/>
      <c r="AZO1" s="332"/>
      <c r="AZP1" s="332"/>
      <c r="AZQ1" s="332"/>
      <c r="AZR1" s="332"/>
      <c r="AZS1" s="332"/>
      <c r="AZT1" s="332"/>
      <c r="AZU1" s="332"/>
      <c r="AZV1" s="332"/>
      <c r="AZW1" s="332"/>
      <c r="AZX1" s="332"/>
      <c r="AZY1" s="331"/>
      <c r="AZZ1" s="332"/>
      <c r="BAA1" s="332"/>
      <c r="BAB1" s="332"/>
      <c r="BAC1" s="332"/>
      <c r="BAD1" s="332"/>
      <c r="BAE1" s="332"/>
      <c r="BAF1" s="332"/>
      <c r="BAG1" s="332"/>
      <c r="BAH1" s="332"/>
      <c r="BAI1" s="332"/>
      <c r="BAJ1" s="332"/>
      <c r="BAK1" s="332"/>
      <c r="BAL1" s="332"/>
      <c r="BAM1" s="332"/>
      <c r="BAN1" s="332"/>
      <c r="BAO1" s="331"/>
      <c r="BAP1" s="332"/>
      <c r="BAQ1" s="332"/>
      <c r="BAR1" s="332"/>
      <c r="BAS1" s="332"/>
      <c r="BAT1" s="332"/>
      <c r="BAU1" s="332"/>
      <c r="BAV1" s="332"/>
      <c r="BAW1" s="332"/>
      <c r="BAX1" s="332"/>
      <c r="BAY1" s="332"/>
      <c r="BAZ1" s="332"/>
      <c r="BBA1" s="332"/>
      <c r="BBB1" s="332"/>
      <c r="BBC1" s="332"/>
      <c r="BBD1" s="332"/>
      <c r="BBE1" s="331"/>
      <c r="BBF1" s="332"/>
      <c r="BBG1" s="332"/>
      <c r="BBH1" s="332"/>
      <c r="BBI1" s="332"/>
      <c r="BBJ1" s="332"/>
      <c r="BBK1" s="332"/>
      <c r="BBL1" s="332"/>
      <c r="BBM1" s="332"/>
      <c r="BBN1" s="332"/>
      <c r="BBO1" s="332"/>
      <c r="BBP1" s="332"/>
      <c r="BBQ1" s="332"/>
      <c r="BBR1" s="332"/>
      <c r="BBS1" s="332"/>
      <c r="BBT1" s="332"/>
      <c r="BBU1" s="331"/>
      <c r="BBV1" s="332"/>
      <c r="BBW1" s="332"/>
      <c r="BBX1" s="332"/>
      <c r="BBY1" s="332"/>
      <c r="BBZ1" s="332"/>
      <c r="BCA1" s="332"/>
      <c r="BCB1" s="332"/>
      <c r="BCC1" s="332"/>
      <c r="BCD1" s="332"/>
      <c r="BCE1" s="332"/>
      <c r="BCF1" s="332"/>
      <c r="BCG1" s="332"/>
      <c r="BCH1" s="332"/>
      <c r="BCI1" s="332"/>
      <c r="BCJ1" s="332"/>
      <c r="BCK1" s="331"/>
      <c r="BCL1" s="332"/>
      <c r="BCM1" s="332"/>
      <c r="BCN1" s="332"/>
      <c r="BCO1" s="332"/>
      <c r="BCP1" s="332"/>
      <c r="BCQ1" s="332"/>
      <c r="BCR1" s="332"/>
      <c r="BCS1" s="332"/>
      <c r="BCT1" s="332"/>
      <c r="BCU1" s="332"/>
      <c r="BCV1" s="332"/>
      <c r="BCW1" s="332"/>
      <c r="BCX1" s="332"/>
      <c r="BCY1" s="332"/>
      <c r="BCZ1" s="332"/>
      <c r="BDA1" s="331"/>
      <c r="BDB1" s="332"/>
      <c r="BDC1" s="332"/>
      <c r="BDD1" s="332"/>
      <c r="BDE1" s="332"/>
      <c r="BDF1" s="332"/>
      <c r="BDG1" s="332"/>
      <c r="BDH1" s="332"/>
      <c r="BDI1" s="332"/>
      <c r="BDJ1" s="332"/>
      <c r="BDK1" s="332"/>
      <c r="BDL1" s="332"/>
      <c r="BDM1" s="332"/>
      <c r="BDN1" s="332"/>
      <c r="BDO1" s="332"/>
      <c r="BDP1" s="332"/>
      <c r="BDQ1" s="331"/>
      <c r="BDR1" s="332"/>
      <c r="BDS1" s="332"/>
      <c r="BDT1" s="332"/>
      <c r="BDU1" s="332"/>
      <c r="BDV1" s="332"/>
      <c r="BDW1" s="332"/>
      <c r="BDX1" s="332"/>
      <c r="BDY1" s="332"/>
      <c r="BDZ1" s="332"/>
      <c r="BEA1" s="332"/>
      <c r="BEB1" s="332"/>
      <c r="BEC1" s="332"/>
      <c r="BED1" s="332"/>
      <c r="BEE1" s="332"/>
      <c r="BEF1" s="332"/>
      <c r="BEG1" s="331"/>
      <c r="BEH1" s="332"/>
      <c r="BEI1" s="332"/>
      <c r="BEJ1" s="332"/>
      <c r="BEK1" s="332"/>
      <c r="BEL1" s="332"/>
      <c r="BEM1" s="332"/>
      <c r="BEN1" s="332"/>
      <c r="BEO1" s="332"/>
      <c r="BEP1" s="332"/>
      <c r="BEQ1" s="332"/>
      <c r="BER1" s="332"/>
      <c r="BES1" s="332"/>
      <c r="BET1" s="332"/>
      <c r="BEU1" s="332"/>
      <c r="BEV1" s="332"/>
      <c r="BEW1" s="331"/>
      <c r="BEX1" s="332"/>
      <c r="BEY1" s="332"/>
      <c r="BEZ1" s="332"/>
      <c r="BFA1" s="332"/>
      <c r="BFB1" s="332"/>
      <c r="BFC1" s="332"/>
      <c r="BFD1" s="332"/>
      <c r="BFE1" s="332"/>
      <c r="BFF1" s="332"/>
      <c r="BFG1" s="332"/>
      <c r="BFH1" s="332"/>
      <c r="BFI1" s="332"/>
      <c r="BFJ1" s="332"/>
      <c r="BFK1" s="332"/>
      <c r="BFL1" s="332"/>
      <c r="BFM1" s="331"/>
      <c r="BFN1" s="332"/>
      <c r="BFO1" s="332"/>
      <c r="BFP1" s="332"/>
      <c r="BFQ1" s="332"/>
      <c r="BFR1" s="332"/>
      <c r="BFS1" s="332"/>
      <c r="BFT1" s="332"/>
      <c r="BFU1" s="332"/>
      <c r="BFV1" s="332"/>
      <c r="BFW1" s="332"/>
      <c r="BFX1" s="332"/>
      <c r="BFY1" s="332"/>
      <c r="BFZ1" s="332"/>
      <c r="BGA1" s="332"/>
      <c r="BGB1" s="332"/>
      <c r="BGC1" s="331"/>
      <c r="BGD1" s="332"/>
      <c r="BGE1" s="332"/>
      <c r="BGF1" s="332"/>
      <c r="BGG1" s="332"/>
      <c r="BGH1" s="332"/>
      <c r="BGI1" s="332"/>
      <c r="BGJ1" s="332"/>
      <c r="BGK1" s="332"/>
      <c r="BGL1" s="332"/>
      <c r="BGM1" s="332"/>
      <c r="BGN1" s="332"/>
      <c r="BGO1" s="332"/>
      <c r="BGP1" s="332"/>
      <c r="BGQ1" s="332"/>
      <c r="BGR1" s="332"/>
      <c r="BGS1" s="331"/>
      <c r="BGT1" s="332"/>
      <c r="BGU1" s="332"/>
      <c r="BGV1" s="332"/>
      <c r="BGW1" s="332"/>
      <c r="BGX1" s="332"/>
      <c r="BGY1" s="332"/>
      <c r="BGZ1" s="332"/>
      <c r="BHA1" s="332"/>
      <c r="BHB1" s="332"/>
      <c r="BHC1" s="332"/>
      <c r="BHD1" s="332"/>
      <c r="BHE1" s="332"/>
      <c r="BHF1" s="332"/>
      <c r="BHG1" s="332"/>
      <c r="BHH1" s="332"/>
      <c r="BHI1" s="331"/>
      <c r="BHJ1" s="332"/>
      <c r="BHK1" s="332"/>
      <c r="BHL1" s="332"/>
      <c r="BHM1" s="332"/>
      <c r="BHN1" s="332"/>
      <c r="BHO1" s="332"/>
      <c r="BHP1" s="332"/>
      <c r="BHQ1" s="332"/>
      <c r="BHR1" s="332"/>
      <c r="BHS1" s="332"/>
      <c r="BHT1" s="332"/>
      <c r="BHU1" s="332"/>
      <c r="BHV1" s="332"/>
      <c r="BHW1" s="332"/>
      <c r="BHX1" s="332"/>
      <c r="BHY1" s="331"/>
      <c r="BHZ1" s="332"/>
      <c r="BIA1" s="332"/>
      <c r="BIB1" s="332"/>
      <c r="BIC1" s="332"/>
      <c r="BID1" s="332"/>
      <c r="BIE1" s="332"/>
      <c r="BIF1" s="332"/>
      <c r="BIG1" s="332"/>
      <c r="BIH1" s="332"/>
      <c r="BII1" s="332"/>
      <c r="BIJ1" s="332"/>
      <c r="BIK1" s="332"/>
      <c r="BIL1" s="332"/>
      <c r="BIM1" s="332"/>
      <c r="BIN1" s="332"/>
      <c r="BIO1" s="331"/>
      <c r="BIP1" s="332"/>
      <c r="BIQ1" s="332"/>
      <c r="BIR1" s="332"/>
      <c r="BIS1" s="332"/>
      <c r="BIT1" s="332"/>
      <c r="BIU1" s="332"/>
      <c r="BIV1" s="332"/>
      <c r="BIW1" s="332"/>
      <c r="BIX1" s="332"/>
      <c r="BIY1" s="332"/>
      <c r="BIZ1" s="332"/>
      <c r="BJA1" s="332"/>
      <c r="BJB1" s="332"/>
      <c r="BJC1" s="332"/>
      <c r="BJD1" s="332"/>
      <c r="BJE1" s="331"/>
      <c r="BJF1" s="332"/>
      <c r="BJG1" s="332"/>
      <c r="BJH1" s="332"/>
      <c r="BJI1" s="332"/>
      <c r="BJJ1" s="332"/>
      <c r="BJK1" s="332"/>
      <c r="BJL1" s="332"/>
      <c r="BJM1" s="332"/>
      <c r="BJN1" s="332"/>
      <c r="BJO1" s="332"/>
      <c r="BJP1" s="332"/>
      <c r="BJQ1" s="332"/>
      <c r="BJR1" s="332"/>
      <c r="BJS1" s="332"/>
      <c r="BJT1" s="332"/>
      <c r="BJU1" s="331"/>
      <c r="BJV1" s="332"/>
      <c r="BJW1" s="332"/>
      <c r="BJX1" s="332"/>
      <c r="BJY1" s="332"/>
      <c r="BJZ1" s="332"/>
      <c r="BKA1" s="332"/>
      <c r="BKB1" s="332"/>
      <c r="BKC1" s="332"/>
      <c r="BKD1" s="332"/>
      <c r="BKE1" s="332"/>
      <c r="BKF1" s="332"/>
      <c r="BKG1" s="332"/>
      <c r="BKH1" s="332"/>
      <c r="BKI1" s="332"/>
      <c r="BKJ1" s="332"/>
      <c r="BKK1" s="331"/>
      <c r="BKL1" s="332"/>
      <c r="BKM1" s="332"/>
      <c r="BKN1" s="332"/>
      <c r="BKO1" s="332"/>
      <c r="BKP1" s="332"/>
      <c r="BKQ1" s="332"/>
      <c r="BKR1" s="332"/>
      <c r="BKS1" s="332"/>
      <c r="BKT1" s="332"/>
      <c r="BKU1" s="332"/>
      <c r="BKV1" s="332"/>
      <c r="BKW1" s="332"/>
      <c r="BKX1" s="332"/>
      <c r="BKY1" s="332"/>
      <c r="BKZ1" s="332"/>
      <c r="BLA1" s="331"/>
      <c r="BLB1" s="332"/>
      <c r="BLC1" s="332"/>
      <c r="BLD1" s="332"/>
      <c r="BLE1" s="332"/>
      <c r="BLF1" s="332"/>
      <c r="BLG1" s="332"/>
      <c r="BLH1" s="332"/>
      <c r="BLI1" s="332"/>
      <c r="BLJ1" s="332"/>
      <c r="BLK1" s="332"/>
      <c r="BLL1" s="332"/>
      <c r="BLM1" s="332"/>
      <c r="BLN1" s="332"/>
      <c r="BLO1" s="332"/>
      <c r="BLP1" s="332"/>
      <c r="BLQ1" s="331"/>
      <c r="BLR1" s="332"/>
      <c r="BLS1" s="332"/>
      <c r="BLT1" s="332"/>
      <c r="BLU1" s="332"/>
      <c r="BLV1" s="332"/>
      <c r="BLW1" s="332"/>
      <c r="BLX1" s="332"/>
      <c r="BLY1" s="332"/>
      <c r="BLZ1" s="332"/>
      <c r="BMA1" s="332"/>
      <c r="BMB1" s="332"/>
      <c r="BMC1" s="332"/>
      <c r="BMD1" s="332"/>
      <c r="BME1" s="332"/>
      <c r="BMF1" s="332"/>
      <c r="BMG1" s="331"/>
      <c r="BMH1" s="332"/>
      <c r="BMI1" s="332"/>
      <c r="BMJ1" s="332"/>
      <c r="BMK1" s="332"/>
      <c r="BML1" s="332"/>
      <c r="BMM1" s="332"/>
      <c r="BMN1" s="332"/>
      <c r="BMO1" s="332"/>
      <c r="BMP1" s="332"/>
      <c r="BMQ1" s="332"/>
      <c r="BMR1" s="332"/>
      <c r="BMS1" s="332"/>
      <c r="BMT1" s="332"/>
      <c r="BMU1" s="332"/>
      <c r="BMV1" s="332"/>
      <c r="BMW1" s="331"/>
      <c r="BMX1" s="332"/>
      <c r="BMY1" s="332"/>
      <c r="BMZ1" s="332"/>
      <c r="BNA1" s="332"/>
      <c r="BNB1" s="332"/>
      <c r="BNC1" s="332"/>
      <c r="BND1" s="332"/>
      <c r="BNE1" s="332"/>
      <c r="BNF1" s="332"/>
      <c r="BNG1" s="332"/>
      <c r="BNH1" s="332"/>
      <c r="BNI1" s="332"/>
      <c r="BNJ1" s="332"/>
      <c r="BNK1" s="332"/>
      <c r="BNL1" s="332"/>
      <c r="BNM1" s="331"/>
      <c r="BNN1" s="332"/>
      <c r="BNO1" s="332"/>
      <c r="BNP1" s="332"/>
      <c r="BNQ1" s="332"/>
      <c r="BNR1" s="332"/>
      <c r="BNS1" s="332"/>
      <c r="BNT1" s="332"/>
      <c r="BNU1" s="332"/>
      <c r="BNV1" s="332"/>
      <c r="BNW1" s="332"/>
      <c r="BNX1" s="332"/>
      <c r="BNY1" s="332"/>
      <c r="BNZ1" s="332"/>
      <c r="BOA1" s="332"/>
      <c r="BOB1" s="332"/>
      <c r="BOC1" s="331"/>
      <c r="BOD1" s="332"/>
      <c r="BOE1" s="332"/>
      <c r="BOF1" s="332"/>
      <c r="BOG1" s="332"/>
      <c r="BOH1" s="332"/>
      <c r="BOI1" s="332"/>
      <c r="BOJ1" s="332"/>
      <c r="BOK1" s="332"/>
      <c r="BOL1" s="332"/>
      <c r="BOM1" s="332"/>
      <c r="BON1" s="332"/>
      <c r="BOO1" s="332"/>
      <c r="BOP1" s="332"/>
      <c r="BOQ1" s="332"/>
      <c r="BOR1" s="332"/>
      <c r="BOS1" s="331"/>
      <c r="BOT1" s="332"/>
      <c r="BOU1" s="332"/>
      <c r="BOV1" s="332"/>
      <c r="BOW1" s="332"/>
      <c r="BOX1" s="332"/>
      <c r="BOY1" s="332"/>
      <c r="BOZ1" s="332"/>
      <c r="BPA1" s="332"/>
      <c r="BPB1" s="332"/>
      <c r="BPC1" s="332"/>
      <c r="BPD1" s="332"/>
      <c r="BPE1" s="332"/>
      <c r="BPF1" s="332"/>
      <c r="BPG1" s="332"/>
      <c r="BPH1" s="332"/>
      <c r="BPI1" s="331"/>
      <c r="BPJ1" s="332"/>
      <c r="BPK1" s="332"/>
      <c r="BPL1" s="332"/>
      <c r="BPM1" s="332"/>
      <c r="BPN1" s="332"/>
      <c r="BPO1" s="332"/>
      <c r="BPP1" s="332"/>
      <c r="BPQ1" s="332"/>
      <c r="BPR1" s="332"/>
      <c r="BPS1" s="332"/>
      <c r="BPT1" s="332"/>
      <c r="BPU1" s="332"/>
      <c r="BPV1" s="332"/>
      <c r="BPW1" s="332"/>
      <c r="BPX1" s="332"/>
      <c r="BPY1" s="331"/>
      <c r="BPZ1" s="332"/>
      <c r="BQA1" s="332"/>
      <c r="BQB1" s="332"/>
      <c r="BQC1" s="332"/>
      <c r="BQD1" s="332"/>
      <c r="BQE1" s="332"/>
      <c r="BQF1" s="332"/>
      <c r="BQG1" s="332"/>
      <c r="BQH1" s="332"/>
      <c r="BQI1" s="332"/>
      <c r="BQJ1" s="332"/>
      <c r="BQK1" s="332"/>
      <c r="BQL1" s="332"/>
      <c r="BQM1" s="332"/>
      <c r="BQN1" s="332"/>
      <c r="BQO1" s="331"/>
      <c r="BQP1" s="332"/>
      <c r="BQQ1" s="332"/>
      <c r="BQR1" s="332"/>
      <c r="BQS1" s="332"/>
      <c r="BQT1" s="332"/>
      <c r="BQU1" s="332"/>
      <c r="BQV1" s="332"/>
      <c r="BQW1" s="332"/>
      <c r="BQX1" s="332"/>
      <c r="BQY1" s="332"/>
      <c r="BQZ1" s="332"/>
      <c r="BRA1" s="332"/>
      <c r="BRB1" s="332"/>
      <c r="BRC1" s="332"/>
      <c r="BRD1" s="332"/>
      <c r="BRE1" s="331"/>
      <c r="BRF1" s="332"/>
      <c r="BRG1" s="332"/>
      <c r="BRH1" s="332"/>
      <c r="BRI1" s="332"/>
      <c r="BRJ1" s="332"/>
      <c r="BRK1" s="332"/>
      <c r="BRL1" s="332"/>
      <c r="BRM1" s="332"/>
      <c r="BRN1" s="332"/>
      <c r="BRO1" s="332"/>
      <c r="BRP1" s="332"/>
      <c r="BRQ1" s="332"/>
      <c r="BRR1" s="332"/>
      <c r="BRS1" s="332"/>
      <c r="BRT1" s="332"/>
      <c r="BRU1" s="331"/>
      <c r="BRV1" s="332"/>
      <c r="BRW1" s="332"/>
      <c r="BRX1" s="332"/>
      <c r="BRY1" s="332"/>
      <c r="BRZ1" s="332"/>
      <c r="BSA1" s="332"/>
      <c r="BSB1" s="332"/>
      <c r="BSC1" s="332"/>
      <c r="BSD1" s="332"/>
      <c r="BSE1" s="332"/>
      <c r="BSF1" s="332"/>
      <c r="BSG1" s="332"/>
      <c r="BSH1" s="332"/>
      <c r="BSI1" s="332"/>
      <c r="BSJ1" s="332"/>
      <c r="BSK1" s="331"/>
      <c r="BSL1" s="332"/>
      <c r="BSM1" s="332"/>
      <c r="BSN1" s="332"/>
      <c r="BSO1" s="332"/>
      <c r="BSP1" s="332"/>
      <c r="BSQ1" s="332"/>
      <c r="BSR1" s="332"/>
      <c r="BSS1" s="332"/>
      <c r="BST1" s="332"/>
      <c r="BSU1" s="332"/>
      <c r="BSV1" s="332"/>
      <c r="BSW1" s="332"/>
      <c r="BSX1" s="332"/>
      <c r="BSY1" s="332"/>
      <c r="BSZ1" s="332"/>
      <c r="BTA1" s="331"/>
      <c r="BTB1" s="332"/>
      <c r="BTC1" s="332"/>
      <c r="BTD1" s="332"/>
      <c r="BTE1" s="332"/>
      <c r="BTF1" s="332"/>
      <c r="BTG1" s="332"/>
      <c r="BTH1" s="332"/>
      <c r="BTI1" s="332"/>
      <c r="BTJ1" s="332"/>
      <c r="BTK1" s="332"/>
      <c r="BTL1" s="332"/>
      <c r="BTM1" s="332"/>
      <c r="BTN1" s="332"/>
      <c r="BTO1" s="332"/>
      <c r="BTP1" s="332"/>
      <c r="BTQ1" s="331"/>
      <c r="BTR1" s="332"/>
      <c r="BTS1" s="332"/>
      <c r="BTT1" s="332"/>
      <c r="BTU1" s="332"/>
      <c r="BTV1" s="332"/>
      <c r="BTW1" s="332"/>
      <c r="BTX1" s="332"/>
      <c r="BTY1" s="332"/>
      <c r="BTZ1" s="332"/>
      <c r="BUA1" s="332"/>
      <c r="BUB1" s="332"/>
      <c r="BUC1" s="332"/>
      <c r="BUD1" s="332"/>
      <c r="BUE1" s="332"/>
      <c r="BUF1" s="332"/>
      <c r="BUG1" s="331"/>
      <c r="BUH1" s="332"/>
      <c r="BUI1" s="332"/>
      <c r="BUJ1" s="332"/>
      <c r="BUK1" s="332"/>
      <c r="BUL1" s="332"/>
      <c r="BUM1" s="332"/>
      <c r="BUN1" s="332"/>
      <c r="BUO1" s="332"/>
      <c r="BUP1" s="332"/>
      <c r="BUQ1" s="332"/>
      <c r="BUR1" s="332"/>
      <c r="BUS1" s="332"/>
      <c r="BUT1" s="332"/>
      <c r="BUU1" s="332"/>
      <c r="BUV1" s="332"/>
      <c r="BUW1" s="331"/>
      <c r="BUX1" s="332"/>
      <c r="BUY1" s="332"/>
      <c r="BUZ1" s="332"/>
      <c r="BVA1" s="332"/>
      <c r="BVB1" s="332"/>
      <c r="BVC1" s="332"/>
      <c r="BVD1" s="332"/>
      <c r="BVE1" s="332"/>
      <c r="BVF1" s="332"/>
      <c r="BVG1" s="332"/>
      <c r="BVH1" s="332"/>
      <c r="BVI1" s="332"/>
      <c r="BVJ1" s="332"/>
      <c r="BVK1" s="332"/>
      <c r="BVL1" s="332"/>
      <c r="BVM1" s="331"/>
      <c r="BVN1" s="332"/>
      <c r="BVO1" s="332"/>
      <c r="BVP1" s="332"/>
      <c r="BVQ1" s="332"/>
      <c r="BVR1" s="332"/>
      <c r="BVS1" s="332"/>
      <c r="BVT1" s="332"/>
      <c r="BVU1" s="332"/>
      <c r="BVV1" s="332"/>
      <c r="BVW1" s="332"/>
      <c r="BVX1" s="332"/>
      <c r="BVY1" s="332"/>
      <c r="BVZ1" s="332"/>
      <c r="BWA1" s="332"/>
      <c r="BWB1" s="332"/>
      <c r="BWC1" s="331"/>
      <c r="BWD1" s="332"/>
      <c r="BWE1" s="332"/>
      <c r="BWF1" s="332"/>
      <c r="BWG1" s="332"/>
      <c r="BWH1" s="332"/>
      <c r="BWI1" s="332"/>
      <c r="BWJ1" s="332"/>
      <c r="BWK1" s="332"/>
      <c r="BWL1" s="332"/>
      <c r="BWM1" s="332"/>
      <c r="BWN1" s="332"/>
      <c r="BWO1" s="332"/>
      <c r="BWP1" s="332"/>
      <c r="BWQ1" s="332"/>
      <c r="BWR1" s="332"/>
      <c r="BWS1" s="331"/>
      <c r="BWT1" s="332"/>
      <c r="BWU1" s="332"/>
      <c r="BWV1" s="332"/>
      <c r="BWW1" s="332"/>
      <c r="BWX1" s="332"/>
      <c r="BWY1" s="332"/>
      <c r="BWZ1" s="332"/>
      <c r="BXA1" s="332"/>
      <c r="BXB1" s="332"/>
      <c r="BXC1" s="332"/>
      <c r="BXD1" s="332"/>
      <c r="BXE1" s="332"/>
      <c r="BXF1" s="332"/>
      <c r="BXG1" s="332"/>
      <c r="BXH1" s="332"/>
      <c r="BXI1" s="331"/>
      <c r="BXJ1" s="332"/>
      <c r="BXK1" s="332"/>
      <c r="BXL1" s="332"/>
      <c r="BXM1" s="332"/>
      <c r="BXN1" s="332"/>
      <c r="BXO1" s="332"/>
      <c r="BXP1" s="332"/>
      <c r="BXQ1" s="332"/>
      <c r="BXR1" s="332"/>
      <c r="BXS1" s="332"/>
      <c r="BXT1" s="332"/>
      <c r="BXU1" s="332"/>
      <c r="BXV1" s="332"/>
      <c r="BXW1" s="332"/>
      <c r="BXX1" s="332"/>
      <c r="BXY1" s="331"/>
      <c r="BXZ1" s="332"/>
      <c r="BYA1" s="332"/>
      <c r="BYB1" s="332"/>
      <c r="BYC1" s="332"/>
      <c r="BYD1" s="332"/>
      <c r="BYE1" s="332"/>
      <c r="BYF1" s="332"/>
      <c r="BYG1" s="332"/>
      <c r="BYH1" s="332"/>
      <c r="BYI1" s="332"/>
      <c r="BYJ1" s="332"/>
      <c r="BYK1" s="332"/>
      <c r="BYL1" s="332"/>
      <c r="BYM1" s="332"/>
      <c r="BYN1" s="332"/>
      <c r="BYO1" s="331"/>
      <c r="BYP1" s="332"/>
      <c r="BYQ1" s="332"/>
      <c r="BYR1" s="332"/>
      <c r="BYS1" s="332"/>
      <c r="BYT1" s="332"/>
      <c r="BYU1" s="332"/>
      <c r="BYV1" s="332"/>
      <c r="BYW1" s="332"/>
      <c r="BYX1" s="332"/>
      <c r="BYY1" s="332"/>
      <c r="BYZ1" s="332"/>
      <c r="BZA1" s="332"/>
      <c r="BZB1" s="332"/>
      <c r="BZC1" s="332"/>
      <c r="BZD1" s="332"/>
      <c r="BZE1" s="331"/>
      <c r="BZF1" s="332"/>
      <c r="BZG1" s="332"/>
      <c r="BZH1" s="332"/>
      <c r="BZI1" s="332"/>
      <c r="BZJ1" s="332"/>
      <c r="BZK1" s="332"/>
      <c r="BZL1" s="332"/>
      <c r="BZM1" s="332"/>
      <c r="BZN1" s="332"/>
      <c r="BZO1" s="332"/>
      <c r="BZP1" s="332"/>
      <c r="BZQ1" s="332"/>
      <c r="BZR1" s="332"/>
      <c r="BZS1" s="332"/>
      <c r="BZT1" s="332"/>
      <c r="BZU1" s="331"/>
      <c r="BZV1" s="332"/>
      <c r="BZW1" s="332"/>
      <c r="BZX1" s="332"/>
      <c r="BZY1" s="332"/>
      <c r="BZZ1" s="332"/>
      <c r="CAA1" s="332"/>
      <c r="CAB1" s="332"/>
      <c r="CAC1" s="332"/>
      <c r="CAD1" s="332"/>
      <c r="CAE1" s="332"/>
      <c r="CAF1" s="332"/>
      <c r="CAG1" s="332"/>
      <c r="CAH1" s="332"/>
      <c r="CAI1" s="332"/>
      <c r="CAJ1" s="332"/>
      <c r="CAK1" s="331"/>
      <c r="CAL1" s="332"/>
      <c r="CAM1" s="332"/>
      <c r="CAN1" s="332"/>
      <c r="CAO1" s="332"/>
      <c r="CAP1" s="332"/>
      <c r="CAQ1" s="332"/>
      <c r="CAR1" s="332"/>
      <c r="CAS1" s="332"/>
      <c r="CAT1" s="332"/>
      <c r="CAU1" s="332"/>
      <c r="CAV1" s="332"/>
      <c r="CAW1" s="332"/>
      <c r="CAX1" s="332"/>
      <c r="CAY1" s="332"/>
      <c r="CAZ1" s="332"/>
      <c r="CBA1" s="331"/>
      <c r="CBB1" s="332"/>
      <c r="CBC1" s="332"/>
      <c r="CBD1" s="332"/>
      <c r="CBE1" s="332"/>
      <c r="CBF1" s="332"/>
      <c r="CBG1" s="332"/>
      <c r="CBH1" s="332"/>
      <c r="CBI1" s="332"/>
      <c r="CBJ1" s="332"/>
      <c r="CBK1" s="332"/>
      <c r="CBL1" s="332"/>
      <c r="CBM1" s="332"/>
      <c r="CBN1" s="332"/>
      <c r="CBO1" s="332"/>
      <c r="CBP1" s="332"/>
      <c r="CBQ1" s="331"/>
      <c r="CBR1" s="332"/>
      <c r="CBS1" s="332"/>
      <c r="CBT1" s="332"/>
      <c r="CBU1" s="332"/>
      <c r="CBV1" s="332"/>
      <c r="CBW1" s="332"/>
      <c r="CBX1" s="332"/>
      <c r="CBY1" s="332"/>
      <c r="CBZ1" s="332"/>
      <c r="CCA1" s="332"/>
      <c r="CCB1" s="332"/>
      <c r="CCC1" s="332"/>
      <c r="CCD1" s="332"/>
      <c r="CCE1" s="332"/>
      <c r="CCF1" s="332"/>
      <c r="CCG1" s="331"/>
      <c r="CCH1" s="332"/>
      <c r="CCI1" s="332"/>
      <c r="CCJ1" s="332"/>
      <c r="CCK1" s="332"/>
      <c r="CCL1" s="332"/>
      <c r="CCM1" s="332"/>
      <c r="CCN1" s="332"/>
      <c r="CCO1" s="332"/>
      <c r="CCP1" s="332"/>
      <c r="CCQ1" s="332"/>
      <c r="CCR1" s="332"/>
      <c r="CCS1" s="332"/>
      <c r="CCT1" s="332"/>
      <c r="CCU1" s="332"/>
      <c r="CCV1" s="332"/>
      <c r="CCW1" s="331"/>
      <c r="CCX1" s="332"/>
      <c r="CCY1" s="332"/>
      <c r="CCZ1" s="332"/>
      <c r="CDA1" s="332"/>
      <c r="CDB1" s="332"/>
      <c r="CDC1" s="332"/>
      <c r="CDD1" s="332"/>
      <c r="CDE1" s="332"/>
      <c r="CDF1" s="332"/>
      <c r="CDG1" s="332"/>
      <c r="CDH1" s="332"/>
      <c r="CDI1" s="332"/>
      <c r="CDJ1" s="332"/>
      <c r="CDK1" s="332"/>
      <c r="CDL1" s="332"/>
      <c r="CDM1" s="331"/>
      <c r="CDN1" s="332"/>
      <c r="CDO1" s="332"/>
      <c r="CDP1" s="332"/>
      <c r="CDQ1" s="332"/>
      <c r="CDR1" s="332"/>
      <c r="CDS1" s="332"/>
      <c r="CDT1" s="332"/>
      <c r="CDU1" s="332"/>
      <c r="CDV1" s="332"/>
      <c r="CDW1" s="332"/>
      <c r="CDX1" s="332"/>
      <c r="CDY1" s="332"/>
      <c r="CDZ1" s="332"/>
      <c r="CEA1" s="332"/>
      <c r="CEB1" s="332"/>
      <c r="CEC1" s="331"/>
      <c r="CED1" s="332"/>
      <c r="CEE1" s="332"/>
      <c r="CEF1" s="332"/>
      <c r="CEG1" s="332"/>
      <c r="CEH1" s="332"/>
      <c r="CEI1" s="332"/>
      <c r="CEJ1" s="332"/>
      <c r="CEK1" s="332"/>
      <c r="CEL1" s="332"/>
      <c r="CEM1" s="332"/>
      <c r="CEN1" s="332"/>
      <c r="CEO1" s="332"/>
      <c r="CEP1" s="332"/>
      <c r="CEQ1" s="332"/>
      <c r="CER1" s="332"/>
      <c r="CES1" s="331"/>
      <c r="CET1" s="332"/>
      <c r="CEU1" s="332"/>
      <c r="CEV1" s="332"/>
      <c r="CEW1" s="332"/>
      <c r="CEX1" s="332"/>
      <c r="CEY1" s="332"/>
      <c r="CEZ1" s="332"/>
      <c r="CFA1" s="332"/>
      <c r="CFB1" s="332"/>
      <c r="CFC1" s="332"/>
      <c r="CFD1" s="332"/>
      <c r="CFE1" s="332"/>
      <c r="CFF1" s="332"/>
      <c r="CFG1" s="332"/>
      <c r="CFH1" s="332"/>
      <c r="CFI1" s="331"/>
      <c r="CFJ1" s="332"/>
      <c r="CFK1" s="332"/>
      <c r="CFL1" s="332"/>
      <c r="CFM1" s="332"/>
      <c r="CFN1" s="332"/>
      <c r="CFO1" s="332"/>
      <c r="CFP1" s="332"/>
      <c r="CFQ1" s="332"/>
      <c r="CFR1" s="332"/>
      <c r="CFS1" s="332"/>
      <c r="CFT1" s="332"/>
      <c r="CFU1" s="332"/>
      <c r="CFV1" s="332"/>
      <c r="CFW1" s="332"/>
      <c r="CFX1" s="332"/>
      <c r="CFY1" s="331"/>
      <c r="CFZ1" s="332"/>
      <c r="CGA1" s="332"/>
      <c r="CGB1" s="332"/>
      <c r="CGC1" s="332"/>
      <c r="CGD1" s="332"/>
      <c r="CGE1" s="332"/>
      <c r="CGF1" s="332"/>
      <c r="CGG1" s="332"/>
      <c r="CGH1" s="332"/>
      <c r="CGI1" s="332"/>
      <c r="CGJ1" s="332"/>
      <c r="CGK1" s="332"/>
      <c r="CGL1" s="332"/>
      <c r="CGM1" s="332"/>
      <c r="CGN1" s="332"/>
      <c r="CGO1" s="331"/>
      <c r="CGP1" s="332"/>
      <c r="CGQ1" s="332"/>
      <c r="CGR1" s="332"/>
      <c r="CGS1" s="332"/>
      <c r="CGT1" s="332"/>
      <c r="CGU1" s="332"/>
      <c r="CGV1" s="332"/>
      <c r="CGW1" s="332"/>
      <c r="CGX1" s="332"/>
      <c r="CGY1" s="332"/>
      <c r="CGZ1" s="332"/>
      <c r="CHA1" s="332"/>
      <c r="CHB1" s="332"/>
      <c r="CHC1" s="332"/>
      <c r="CHD1" s="332"/>
      <c r="CHE1" s="331"/>
      <c r="CHF1" s="332"/>
      <c r="CHG1" s="332"/>
      <c r="CHH1" s="332"/>
      <c r="CHI1" s="332"/>
      <c r="CHJ1" s="332"/>
      <c r="CHK1" s="332"/>
      <c r="CHL1" s="332"/>
      <c r="CHM1" s="332"/>
      <c r="CHN1" s="332"/>
      <c r="CHO1" s="332"/>
      <c r="CHP1" s="332"/>
      <c r="CHQ1" s="332"/>
      <c r="CHR1" s="332"/>
      <c r="CHS1" s="332"/>
      <c r="CHT1" s="332"/>
      <c r="CHU1" s="331"/>
      <c r="CHV1" s="332"/>
      <c r="CHW1" s="332"/>
      <c r="CHX1" s="332"/>
      <c r="CHY1" s="332"/>
      <c r="CHZ1" s="332"/>
      <c r="CIA1" s="332"/>
      <c r="CIB1" s="332"/>
      <c r="CIC1" s="332"/>
      <c r="CID1" s="332"/>
      <c r="CIE1" s="332"/>
      <c r="CIF1" s="332"/>
      <c r="CIG1" s="332"/>
      <c r="CIH1" s="332"/>
      <c r="CII1" s="332"/>
      <c r="CIJ1" s="332"/>
      <c r="CIK1" s="331"/>
      <c r="CIL1" s="332"/>
      <c r="CIM1" s="332"/>
      <c r="CIN1" s="332"/>
      <c r="CIO1" s="332"/>
      <c r="CIP1" s="332"/>
      <c r="CIQ1" s="332"/>
      <c r="CIR1" s="332"/>
      <c r="CIS1" s="332"/>
      <c r="CIT1" s="332"/>
      <c r="CIU1" s="332"/>
      <c r="CIV1" s="332"/>
      <c r="CIW1" s="332"/>
      <c r="CIX1" s="332"/>
      <c r="CIY1" s="332"/>
      <c r="CIZ1" s="332"/>
      <c r="CJA1" s="331"/>
      <c r="CJB1" s="332"/>
      <c r="CJC1" s="332"/>
      <c r="CJD1" s="332"/>
      <c r="CJE1" s="332"/>
      <c r="CJF1" s="332"/>
      <c r="CJG1" s="332"/>
      <c r="CJH1" s="332"/>
      <c r="CJI1" s="332"/>
      <c r="CJJ1" s="332"/>
      <c r="CJK1" s="332"/>
      <c r="CJL1" s="332"/>
      <c r="CJM1" s="332"/>
      <c r="CJN1" s="332"/>
      <c r="CJO1" s="332"/>
      <c r="CJP1" s="332"/>
      <c r="CJQ1" s="331"/>
      <c r="CJR1" s="332"/>
      <c r="CJS1" s="332"/>
      <c r="CJT1" s="332"/>
      <c r="CJU1" s="332"/>
      <c r="CJV1" s="332"/>
      <c r="CJW1" s="332"/>
      <c r="CJX1" s="332"/>
      <c r="CJY1" s="332"/>
      <c r="CJZ1" s="332"/>
      <c r="CKA1" s="332"/>
      <c r="CKB1" s="332"/>
      <c r="CKC1" s="332"/>
      <c r="CKD1" s="332"/>
      <c r="CKE1" s="332"/>
      <c r="CKF1" s="332"/>
      <c r="CKG1" s="331"/>
      <c r="CKH1" s="332"/>
      <c r="CKI1" s="332"/>
      <c r="CKJ1" s="332"/>
      <c r="CKK1" s="332"/>
      <c r="CKL1" s="332"/>
      <c r="CKM1" s="332"/>
      <c r="CKN1" s="332"/>
      <c r="CKO1" s="332"/>
      <c r="CKP1" s="332"/>
      <c r="CKQ1" s="332"/>
      <c r="CKR1" s="332"/>
      <c r="CKS1" s="332"/>
      <c r="CKT1" s="332"/>
      <c r="CKU1" s="332"/>
      <c r="CKV1" s="332"/>
      <c r="CKW1" s="331"/>
      <c r="CKX1" s="332"/>
      <c r="CKY1" s="332"/>
      <c r="CKZ1" s="332"/>
      <c r="CLA1" s="332"/>
      <c r="CLB1" s="332"/>
      <c r="CLC1" s="332"/>
      <c r="CLD1" s="332"/>
      <c r="CLE1" s="332"/>
      <c r="CLF1" s="332"/>
      <c r="CLG1" s="332"/>
      <c r="CLH1" s="332"/>
      <c r="CLI1" s="332"/>
      <c r="CLJ1" s="332"/>
      <c r="CLK1" s="332"/>
      <c r="CLL1" s="332"/>
      <c r="CLM1" s="331"/>
      <c r="CLN1" s="332"/>
      <c r="CLO1" s="332"/>
      <c r="CLP1" s="332"/>
      <c r="CLQ1" s="332"/>
      <c r="CLR1" s="332"/>
      <c r="CLS1" s="332"/>
      <c r="CLT1" s="332"/>
      <c r="CLU1" s="332"/>
      <c r="CLV1" s="332"/>
      <c r="CLW1" s="332"/>
      <c r="CLX1" s="332"/>
      <c r="CLY1" s="332"/>
      <c r="CLZ1" s="332"/>
      <c r="CMA1" s="332"/>
      <c r="CMB1" s="332"/>
      <c r="CMC1" s="331"/>
      <c r="CMD1" s="332"/>
      <c r="CME1" s="332"/>
      <c r="CMF1" s="332"/>
      <c r="CMG1" s="332"/>
      <c r="CMH1" s="332"/>
      <c r="CMI1" s="332"/>
      <c r="CMJ1" s="332"/>
      <c r="CMK1" s="332"/>
      <c r="CML1" s="332"/>
      <c r="CMM1" s="332"/>
      <c r="CMN1" s="332"/>
      <c r="CMO1" s="332"/>
      <c r="CMP1" s="332"/>
      <c r="CMQ1" s="332"/>
      <c r="CMR1" s="332"/>
      <c r="CMS1" s="331"/>
      <c r="CMT1" s="332"/>
      <c r="CMU1" s="332"/>
      <c r="CMV1" s="332"/>
      <c r="CMW1" s="332"/>
      <c r="CMX1" s="332"/>
      <c r="CMY1" s="332"/>
      <c r="CMZ1" s="332"/>
      <c r="CNA1" s="332"/>
      <c r="CNB1" s="332"/>
      <c r="CNC1" s="332"/>
      <c r="CND1" s="332"/>
      <c r="CNE1" s="332"/>
      <c r="CNF1" s="332"/>
      <c r="CNG1" s="332"/>
      <c r="CNH1" s="332"/>
      <c r="CNI1" s="331"/>
      <c r="CNJ1" s="332"/>
      <c r="CNK1" s="332"/>
      <c r="CNL1" s="332"/>
      <c r="CNM1" s="332"/>
      <c r="CNN1" s="332"/>
      <c r="CNO1" s="332"/>
      <c r="CNP1" s="332"/>
      <c r="CNQ1" s="332"/>
      <c r="CNR1" s="332"/>
      <c r="CNS1" s="332"/>
      <c r="CNT1" s="332"/>
      <c r="CNU1" s="332"/>
      <c r="CNV1" s="332"/>
      <c r="CNW1" s="332"/>
      <c r="CNX1" s="332"/>
      <c r="CNY1" s="331"/>
      <c r="CNZ1" s="332"/>
      <c r="COA1" s="332"/>
      <c r="COB1" s="332"/>
      <c r="COC1" s="332"/>
      <c r="COD1" s="332"/>
      <c r="COE1" s="332"/>
      <c r="COF1" s="332"/>
      <c r="COG1" s="332"/>
      <c r="COH1" s="332"/>
      <c r="COI1" s="332"/>
      <c r="COJ1" s="332"/>
      <c r="COK1" s="332"/>
      <c r="COL1" s="332"/>
      <c r="COM1" s="332"/>
      <c r="CON1" s="332"/>
      <c r="COO1" s="331"/>
      <c r="COP1" s="332"/>
      <c r="COQ1" s="332"/>
      <c r="COR1" s="332"/>
      <c r="COS1" s="332"/>
      <c r="COT1" s="332"/>
      <c r="COU1" s="332"/>
      <c r="COV1" s="332"/>
      <c r="COW1" s="332"/>
      <c r="COX1" s="332"/>
      <c r="COY1" s="332"/>
      <c r="COZ1" s="332"/>
      <c r="CPA1" s="332"/>
      <c r="CPB1" s="332"/>
      <c r="CPC1" s="332"/>
      <c r="CPD1" s="332"/>
      <c r="CPE1" s="331"/>
      <c r="CPF1" s="332"/>
      <c r="CPG1" s="332"/>
      <c r="CPH1" s="332"/>
      <c r="CPI1" s="332"/>
      <c r="CPJ1" s="332"/>
      <c r="CPK1" s="332"/>
      <c r="CPL1" s="332"/>
      <c r="CPM1" s="332"/>
      <c r="CPN1" s="332"/>
      <c r="CPO1" s="332"/>
      <c r="CPP1" s="332"/>
      <c r="CPQ1" s="332"/>
      <c r="CPR1" s="332"/>
      <c r="CPS1" s="332"/>
      <c r="CPT1" s="332"/>
      <c r="CPU1" s="331"/>
      <c r="CPV1" s="332"/>
      <c r="CPW1" s="332"/>
      <c r="CPX1" s="332"/>
      <c r="CPY1" s="332"/>
      <c r="CPZ1" s="332"/>
      <c r="CQA1" s="332"/>
      <c r="CQB1" s="332"/>
      <c r="CQC1" s="332"/>
      <c r="CQD1" s="332"/>
      <c r="CQE1" s="332"/>
      <c r="CQF1" s="332"/>
      <c r="CQG1" s="332"/>
      <c r="CQH1" s="332"/>
      <c r="CQI1" s="332"/>
      <c r="CQJ1" s="332"/>
      <c r="CQK1" s="331"/>
      <c r="CQL1" s="332"/>
      <c r="CQM1" s="332"/>
      <c r="CQN1" s="332"/>
      <c r="CQO1" s="332"/>
      <c r="CQP1" s="332"/>
      <c r="CQQ1" s="332"/>
      <c r="CQR1" s="332"/>
      <c r="CQS1" s="332"/>
      <c r="CQT1" s="332"/>
      <c r="CQU1" s="332"/>
      <c r="CQV1" s="332"/>
      <c r="CQW1" s="332"/>
      <c r="CQX1" s="332"/>
      <c r="CQY1" s="332"/>
      <c r="CQZ1" s="332"/>
      <c r="CRA1" s="331"/>
      <c r="CRB1" s="332"/>
      <c r="CRC1" s="332"/>
      <c r="CRD1" s="332"/>
      <c r="CRE1" s="332"/>
      <c r="CRF1" s="332"/>
      <c r="CRG1" s="332"/>
      <c r="CRH1" s="332"/>
      <c r="CRI1" s="332"/>
      <c r="CRJ1" s="332"/>
      <c r="CRK1" s="332"/>
      <c r="CRL1" s="332"/>
      <c r="CRM1" s="332"/>
      <c r="CRN1" s="332"/>
      <c r="CRO1" s="332"/>
      <c r="CRP1" s="332"/>
      <c r="CRQ1" s="331"/>
      <c r="CRR1" s="332"/>
      <c r="CRS1" s="332"/>
      <c r="CRT1" s="332"/>
      <c r="CRU1" s="332"/>
      <c r="CRV1" s="332"/>
      <c r="CRW1" s="332"/>
      <c r="CRX1" s="332"/>
      <c r="CRY1" s="332"/>
      <c r="CRZ1" s="332"/>
      <c r="CSA1" s="332"/>
      <c r="CSB1" s="332"/>
      <c r="CSC1" s="332"/>
      <c r="CSD1" s="332"/>
      <c r="CSE1" s="332"/>
      <c r="CSF1" s="332"/>
      <c r="CSG1" s="331"/>
      <c r="CSH1" s="332"/>
      <c r="CSI1" s="332"/>
      <c r="CSJ1" s="332"/>
      <c r="CSK1" s="332"/>
      <c r="CSL1" s="332"/>
      <c r="CSM1" s="332"/>
      <c r="CSN1" s="332"/>
      <c r="CSO1" s="332"/>
      <c r="CSP1" s="332"/>
      <c r="CSQ1" s="332"/>
      <c r="CSR1" s="332"/>
      <c r="CSS1" s="332"/>
      <c r="CST1" s="332"/>
      <c r="CSU1" s="332"/>
      <c r="CSV1" s="332"/>
      <c r="CSW1" s="331"/>
      <c r="CSX1" s="332"/>
      <c r="CSY1" s="332"/>
      <c r="CSZ1" s="332"/>
      <c r="CTA1" s="332"/>
      <c r="CTB1" s="332"/>
      <c r="CTC1" s="332"/>
      <c r="CTD1" s="332"/>
      <c r="CTE1" s="332"/>
      <c r="CTF1" s="332"/>
      <c r="CTG1" s="332"/>
      <c r="CTH1" s="332"/>
      <c r="CTI1" s="332"/>
      <c r="CTJ1" s="332"/>
      <c r="CTK1" s="332"/>
      <c r="CTL1" s="332"/>
      <c r="CTM1" s="331"/>
      <c r="CTN1" s="332"/>
      <c r="CTO1" s="332"/>
      <c r="CTP1" s="332"/>
      <c r="CTQ1" s="332"/>
      <c r="CTR1" s="332"/>
      <c r="CTS1" s="332"/>
      <c r="CTT1" s="332"/>
      <c r="CTU1" s="332"/>
      <c r="CTV1" s="332"/>
      <c r="CTW1" s="332"/>
      <c r="CTX1" s="332"/>
      <c r="CTY1" s="332"/>
      <c r="CTZ1" s="332"/>
      <c r="CUA1" s="332"/>
      <c r="CUB1" s="332"/>
      <c r="CUC1" s="331"/>
      <c r="CUD1" s="332"/>
      <c r="CUE1" s="332"/>
      <c r="CUF1" s="332"/>
      <c r="CUG1" s="332"/>
      <c r="CUH1" s="332"/>
      <c r="CUI1" s="332"/>
      <c r="CUJ1" s="332"/>
      <c r="CUK1" s="332"/>
      <c r="CUL1" s="332"/>
      <c r="CUM1" s="332"/>
      <c r="CUN1" s="332"/>
      <c r="CUO1" s="332"/>
      <c r="CUP1" s="332"/>
      <c r="CUQ1" s="332"/>
      <c r="CUR1" s="332"/>
      <c r="CUS1" s="331"/>
      <c r="CUT1" s="332"/>
      <c r="CUU1" s="332"/>
      <c r="CUV1" s="332"/>
      <c r="CUW1" s="332"/>
      <c r="CUX1" s="332"/>
      <c r="CUY1" s="332"/>
      <c r="CUZ1" s="332"/>
      <c r="CVA1" s="332"/>
      <c r="CVB1" s="332"/>
      <c r="CVC1" s="332"/>
      <c r="CVD1" s="332"/>
      <c r="CVE1" s="332"/>
      <c r="CVF1" s="332"/>
      <c r="CVG1" s="332"/>
      <c r="CVH1" s="332"/>
      <c r="CVI1" s="331"/>
      <c r="CVJ1" s="332"/>
      <c r="CVK1" s="332"/>
      <c r="CVL1" s="332"/>
      <c r="CVM1" s="332"/>
      <c r="CVN1" s="332"/>
      <c r="CVO1" s="332"/>
      <c r="CVP1" s="332"/>
      <c r="CVQ1" s="332"/>
      <c r="CVR1" s="332"/>
      <c r="CVS1" s="332"/>
      <c r="CVT1" s="332"/>
      <c r="CVU1" s="332"/>
      <c r="CVV1" s="332"/>
      <c r="CVW1" s="332"/>
      <c r="CVX1" s="332"/>
      <c r="CVY1" s="331"/>
      <c r="CVZ1" s="332"/>
      <c r="CWA1" s="332"/>
      <c r="CWB1" s="332"/>
      <c r="CWC1" s="332"/>
      <c r="CWD1" s="332"/>
      <c r="CWE1" s="332"/>
      <c r="CWF1" s="332"/>
      <c r="CWG1" s="332"/>
      <c r="CWH1" s="332"/>
      <c r="CWI1" s="332"/>
      <c r="CWJ1" s="332"/>
      <c r="CWK1" s="332"/>
      <c r="CWL1" s="332"/>
      <c r="CWM1" s="332"/>
      <c r="CWN1" s="332"/>
      <c r="CWO1" s="331"/>
      <c r="CWP1" s="332"/>
      <c r="CWQ1" s="332"/>
      <c r="CWR1" s="332"/>
      <c r="CWS1" s="332"/>
      <c r="CWT1" s="332"/>
      <c r="CWU1" s="332"/>
      <c r="CWV1" s="332"/>
      <c r="CWW1" s="332"/>
      <c r="CWX1" s="332"/>
      <c r="CWY1" s="332"/>
      <c r="CWZ1" s="332"/>
      <c r="CXA1" s="332"/>
      <c r="CXB1" s="332"/>
      <c r="CXC1" s="332"/>
      <c r="CXD1" s="332"/>
      <c r="CXE1" s="331"/>
      <c r="CXF1" s="332"/>
      <c r="CXG1" s="332"/>
      <c r="CXH1" s="332"/>
      <c r="CXI1" s="332"/>
      <c r="CXJ1" s="332"/>
      <c r="CXK1" s="332"/>
      <c r="CXL1" s="332"/>
      <c r="CXM1" s="332"/>
      <c r="CXN1" s="332"/>
      <c r="CXO1" s="332"/>
      <c r="CXP1" s="332"/>
      <c r="CXQ1" s="332"/>
      <c r="CXR1" s="332"/>
      <c r="CXS1" s="332"/>
      <c r="CXT1" s="332"/>
      <c r="CXU1" s="331"/>
      <c r="CXV1" s="332"/>
      <c r="CXW1" s="332"/>
      <c r="CXX1" s="332"/>
      <c r="CXY1" s="332"/>
      <c r="CXZ1" s="332"/>
      <c r="CYA1" s="332"/>
      <c r="CYB1" s="332"/>
      <c r="CYC1" s="332"/>
      <c r="CYD1" s="332"/>
      <c r="CYE1" s="332"/>
      <c r="CYF1" s="332"/>
      <c r="CYG1" s="332"/>
      <c r="CYH1" s="332"/>
      <c r="CYI1" s="332"/>
      <c r="CYJ1" s="332"/>
      <c r="CYK1" s="331"/>
      <c r="CYL1" s="332"/>
      <c r="CYM1" s="332"/>
      <c r="CYN1" s="332"/>
      <c r="CYO1" s="332"/>
      <c r="CYP1" s="332"/>
      <c r="CYQ1" s="332"/>
      <c r="CYR1" s="332"/>
      <c r="CYS1" s="332"/>
      <c r="CYT1" s="332"/>
      <c r="CYU1" s="332"/>
      <c r="CYV1" s="332"/>
      <c r="CYW1" s="332"/>
      <c r="CYX1" s="332"/>
      <c r="CYY1" s="332"/>
      <c r="CYZ1" s="332"/>
      <c r="CZA1" s="331"/>
      <c r="CZB1" s="332"/>
      <c r="CZC1" s="332"/>
      <c r="CZD1" s="332"/>
      <c r="CZE1" s="332"/>
      <c r="CZF1" s="332"/>
      <c r="CZG1" s="332"/>
      <c r="CZH1" s="332"/>
      <c r="CZI1" s="332"/>
      <c r="CZJ1" s="332"/>
      <c r="CZK1" s="332"/>
      <c r="CZL1" s="332"/>
      <c r="CZM1" s="332"/>
      <c r="CZN1" s="332"/>
      <c r="CZO1" s="332"/>
      <c r="CZP1" s="332"/>
      <c r="CZQ1" s="331"/>
      <c r="CZR1" s="332"/>
      <c r="CZS1" s="332"/>
      <c r="CZT1" s="332"/>
      <c r="CZU1" s="332"/>
      <c r="CZV1" s="332"/>
      <c r="CZW1" s="332"/>
      <c r="CZX1" s="332"/>
      <c r="CZY1" s="332"/>
      <c r="CZZ1" s="332"/>
      <c r="DAA1" s="332"/>
      <c r="DAB1" s="332"/>
      <c r="DAC1" s="332"/>
      <c r="DAD1" s="332"/>
      <c r="DAE1" s="332"/>
      <c r="DAF1" s="332"/>
      <c r="DAG1" s="331"/>
      <c r="DAH1" s="332"/>
      <c r="DAI1" s="332"/>
      <c r="DAJ1" s="332"/>
      <c r="DAK1" s="332"/>
      <c r="DAL1" s="332"/>
      <c r="DAM1" s="332"/>
      <c r="DAN1" s="332"/>
      <c r="DAO1" s="332"/>
      <c r="DAP1" s="332"/>
      <c r="DAQ1" s="332"/>
      <c r="DAR1" s="332"/>
      <c r="DAS1" s="332"/>
      <c r="DAT1" s="332"/>
      <c r="DAU1" s="332"/>
      <c r="DAV1" s="332"/>
      <c r="DAW1" s="331"/>
      <c r="DAX1" s="332"/>
      <c r="DAY1" s="332"/>
      <c r="DAZ1" s="332"/>
      <c r="DBA1" s="332"/>
      <c r="DBB1" s="332"/>
      <c r="DBC1" s="332"/>
      <c r="DBD1" s="332"/>
      <c r="DBE1" s="332"/>
      <c r="DBF1" s="332"/>
      <c r="DBG1" s="332"/>
      <c r="DBH1" s="332"/>
      <c r="DBI1" s="332"/>
      <c r="DBJ1" s="332"/>
      <c r="DBK1" s="332"/>
      <c r="DBL1" s="332"/>
      <c r="DBM1" s="331"/>
      <c r="DBN1" s="332"/>
      <c r="DBO1" s="332"/>
      <c r="DBP1" s="332"/>
      <c r="DBQ1" s="332"/>
      <c r="DBR1" s="332"/>
      <c r="DBS1" s="332"/>
      <c r="DBT1" s="332"/>
      <c r="DBU1" s="332"/>
      <c r="DBV1" s="332"/>
      <c r="DBW1" s="332"/>
      <c r="DBX1" s="332"/>
      <c r="DBY1" s="332"/>
      <c r="DBZ1" s="332"/>
      <c r="DCA1" s="332"/>
      <c r="DCB1" s="332"/>
      <c r="DCC1" s="331"/>
      <c r="DCD1" s="332"/>
      <c r="DCE1" s="332"/>
      <c r="DCF1" s="332"/>
      <c r="DCG1" s="332"/>
      <c r="DCH1" s="332"/>
      <c r="DCI1" s="332"/>
      <c r="DCJ1" s="332"/>
      <c r="DCK1" s="332"/>
      <c r="DCL1" s="332"/>
      <c r="DCM1" s="332"/>
      <c r="DCN1" s="332"/>
      <c r="DCO1" s="332"/>
      <c r="DCP1" s="332"/>
      <c r="DCQ1" s="332"/>
      <c r="DCR1" s="332"/>
      <c r="DCS1" s="331"/>
      <c r="DCT1" s="332"/>
      <c r="DCU1" s="332"/>
      <c r="DCV1" s="332"/>
      <c r="DCW1" s="332"/>
      <c r="DCX1" s="332"/>
      <c r="DCY1" s="332"/>
      <c r="DCZ1" s="332"/>
      <c r="DDA1" s="332"/>
      <c r="DDB1" s="332"/>
      <c r="DDC1" s="332"/>
      <c r="DDD1" s="332"/>
      <c r="DDE1" s="332"/>
      <c r="DDF1" s="332"/>
      <c r="DDG1" s="332"/>
      <c r="DDH1" s="332"/>
      <c r="DDI1" s="331"/>
      <c r="DDJ1" s="332"/>
      <c r="DDK1" s="332"/>
      <c r="DDL1" s="332"/>
      <c r="DDM1" s="332"/>
      <c r="DDN1" s="332"/>
      <c r="DDO1" s="332"/>
      <c r="DDP1" s="332"/>
      <c r="DDQ1" s="332"/>
      <c r="DDR1" s="332"/>
      <c r="DDS1" s="332"/>
      <c r="DDT1" s="332"/>
      <c r="DDU1" s="332"/>
      <c r="DDV1" s="332"/>
      <c r="DDW1" s="332"/>
      <c r="DDX1" s="332"/>
      <c r="DDY1" s="331"/>
      <c r="DDZ1" s="332"/>
      <c r="DEA1" s="332"/>
      <c r="DEB1" s="332"/>
      <c r="DEC1" s="332"/>
      <c r="DED1" s="332"/>
      <c r="DEE1" s="332"/>
      <c r="DEF1" s="332"/>
      <c r="DEG1" s="332"/>
      <c r="DEH1" s="332"/>
      <c r="DEI1" s="332"/>
      <c r="DEJ1" s="332"/>
      <c r="DEK1" s="332"/>
      <c r="DEL1" s="332"/>
      <c r="DEM1" s="332"/>
      <c r="DEN1" s="332"/>
      <c r="DEO1" s="331"/>
      <c r="DEP1" s="332"/>
      <c r="DEQ1" s="332"/>
      <c r="DER1" s="332"/>
      <c r="DES1" s="332"/>
      <c r="DET1" s="332"/>
      <c r="DEU1" s="332"/>
      <c r="DEV1" s="332"/>
      <c r="DEW1" s="332"/>
      <c r="DEX1" s="332"/>
      <c r="DEY1" s="332"/>
      <c r="DEZ1" s="332"/>
      <c r="DFA1" s="332"/>
      <c r="DFB1" s="332"/>
      <c r="DFC1" s="332"/>
      <c r="DFD1" s="332"/>
      <c r="DFE1" s="331"/>
      <c r="DFF1" s="332"/>
      <c r="DFG1" s="332"/>
      <c r="DFH1" s="332"/>
      <c r="DFI1" s="332"/>
      <c r="DFJ1" s="332"/>
      <c r="DFK1" s="332"/>
      <c r="DFL1" s="332"/>
      <c r="DFM1" s="332"/>
      <c r="DFN1" s="332"/>
      <c r="DFO1" s="332"/>
      <c r="DFP1" s="332"/>
      <c r="DFQ1" s="332"/>
      <c r="DFR1" s="332"/>
      <c r="DFS1" s="332"/>
      <c r="DFT1" s="332"/>
      <c r="DFU1" s="331"/>
      <c r="DFV1" s="332"/>
      <c r="DFW1" s="332"/>
      <c r="DFX1" s="332"/>
      <c r="DFY1" s="332"/>
      <c r="DFZ1" s="332"/>
      <c r="DGA1" s="332"/>
      <c r="DGB1" s="332"/>
      <c r="DGC1" s="332"/>
      <c r="DGD1" s="332"/>
      <c r="DGE1" s="332"/>
      <c r="DGF1" s="332"/>
      <c r="DGG1" s="332"/>
      <c r="DGH1" s="332"/>
      <c r="DGI1" s="332"/>
      <c r="DGJ1" s="332"/>
      <c r="DGK1" s="331"/>
      <c r="DGL1" s="332"/>
      <c r="DGM1" s="332"/>
      <c r="DGN1" s="332"/>
      <c r="DGO1" s="332"/>
      <c r="DGP1" s="332"/>
      <c r="DGQ1" s="332"/>
      <c r="DGR1" s="332"/>
      <c r="DGS1" s="332"/>
      <c r="DGT1" s="332"/>
      <c r="DGU1" s="332"/>
      <c r="DGV1" s="332"/>
      <c r="DGW1" s="332"/>
      <c r="DGX1" s="332"/>
      <c r="DGY1" s="332"/>
      <c r="DGZ1" s="332"/>
      <c r="DHA1" s="331"/>
      <c r="DHB1" s="332"/>
      <c r="DHC1" s="332"/>
      <c r="DHD1" s="332"/>
      <c r="DHE1" s="332"/>
      <c r="DHF1" s="332"/>
      <c r="DHG1" s="332"/>
      <c r="DHH1" s="332"/>
      <c r="DHI1" s="332"/>
      <c r="DHJ1" s="332"/>
      <c r="DHK1" s="332"/>
      <c r="DHL1" s="332"/>
      <c r="DHM1" s="332"/>
      <c r="DHN1" s="332"/>
      <c r="DHO1" s="332"/>
      <c r="DHP1" s="332"/>
      <c r="DHQ1" s="331"/>
      <c r="DHR1" s="332"/>
      <c r="DHS1" s="332"/>
      <c r="DHT1" s="332"/>
      <c r="DHU1" s="332"/>
      <c r="DHV1" s="332"/>
      <c r="DHW1" s="332"/>
      <c r="DHX1" s="332"/>
      <c r="DHY1" s="332"/>
      <c r="DHZ1" s="332"/>
      <c r="DIA1" s="332"/>
      <c r="DIB1" s="332"/>
      <c r="DIC1" s="332"/>
      <c r="DID1" s="332"/>
      <c r="DIE1" s="332"/>
      <c r="DIF1" s="332"/>
      <c r="DIG1" s="331"/>
      <c r="DIH1" s="332"/>
      <c r="DII1" s="332"/>
      <c r="DIJ1" s="332"/>
      <c r="DIK1" s="332"/>
      <c r="DIL1" s="332"/>
      <c r="DIM1" s="332"/>
      <c r="DIN1" s="332"/>
      <c r="DIO1" s="332"/>
      <c r="DIP1" s="332"/>
      <c r="DIQ1" s="332"/>
      <c r="DIR1" s="332"/>
      <c r="DIS1" s="332"/>
      <c r="DIT1" s="332"/>
      <c r="DIU1" s="332"/>
      <c r="DIV1" s="332"/>
      <c r="DIW1" s="331"/>
      <c r="DIX1" s="332"/>
      <c r="DIY1" s="332"/>
      <c r="DIZ1" s="332"/>
      <c r="DJA1" s="332"/>
      <c r="DJB1" s="332"/>
      <c r="DJC1" s="332"/>
      <c r="DJD1" s="332"/>
      <c r="DJE1" s="332"/>
      <c r="DJF1" s="332"/>
      <c r="DJG1" s="332"/>
      <c r="DJH1" s="332"/>
      <c r="DJI1" s="332"/>
      <c r="DJJ1" s="332"/>
      <c r="DJK1" s="332"/>
      <c r="DJL1" s="332"/>
      <c r="DJM1" s="331"/>
      <c r="DJN1" s="332"/>
      <c r="DJO1" s="332"/>
      <c r="DJP1" s="332"/>
      <c r="DJQ1" s="332"/>
      <c r="DJR1" s="332"/>
      <c r="DJS1" s="332"/>
      <c r="DJT1" s="332"/>
      <c r="DJU1" s="332"/>
      <c r="DJV1" s="332"/>
      <c r="DJW1" s="332"/>
      <c r="DJX1" s="332"/>
      <c r="DJY1" s="332"/>
      <c r="DJZ1" s="332"/>
      <c r="DKA1" s="332"/>
      <c r="DKB1" s="332"/>
      <c r="DKC1" s="331"/>
      <c r="DKD1" s="332"/>
      <c r="DKE1" s="332"/>
      <c r="DKF1" s="332"/>
      <c r="DKG1" s="332"/>
      <c r="DKH1" s="332"/>
      <c r="DKI1" s="332"/>
      <c r="DKJ1" s="332"/>
      <c r="DKK1" s="332"/>
      <c r="DKL1" s="332"/>
      <c r="DKM1" s="332"/>
      <c r="DKN1" s="332"/>
      <c r="DKO1" s="332"/>
      <c r="DKP1" s="332"/>
      <c r="DKQ1" s="332"/>
      <c r="DKR1" s="332"/>
      <c r="DKS1" s="331"/>
      <c r="DKT1" s="332"/>
      <c r="DKU1" s="332"/>
      <c r="DKV1" s="332"/>
      <c r="DKW1" s="332"/>
      <c r="DKX1" s="332"/>
      <c r="DKY1" s="332"/>
      <c r="DKZ1" s="332"/>
      <c r="DLA1" s="332"/>
      <c r="DLB1" s="332"/>
      <c r="DLC1" s="332"/>
      <c r="DLD1" s="332"/>
      <c r="DLE1" s="332"/>
      <c r="DLF1" s="332"/>
      <c r="DLG1" s="332"/>
      <c r="DLH1" s="332"/>
      <c r="DLI1" s="331"/>
      <c r="DLJ1" s="332"/>
      <c r="DLK1" s="332"/>
      <c r="DLL1" s="332"/>
      <c r="DLM1" s="332"/>
      <c r="DLN1" s="332"/>
      <c r="DLO1" s="332"/>
      <c r="DLP1" s="332"/>
      <c r="DLQ1" s="332"/>
      <c r="DLR1" s="332"/>
      <c r="DLS1" s="332"/>
      <c r="DLT1" s="332"/>
      <c r="DLU1" s="332"/>
      <c r="DLV1" s="332"/>
      <c r="DLW1" s="332"/>
      <c r="DLX1" s="332"/>
      <c r="DLY1" s="331"/>
      <c r="DLZ1" s="332"/>
      <c r="DMA1" s="332"/>
      <c r="DMB1" s="332"/>
      <c r="DMC1" s="332"/>
      <c r="DMD1" s="332"/>
      <c r="DME1" s="332"/>
      <c r="DMF1" s="332"/>
      <c r="DMG1" s="332"/>
      <c r="DMH1" s="332"/>
      <c r="DMI1" s="332"/>
      <c r="DMJ1" s="332"/>
      <c r="DMK1" s="332"/>
      <c r="DML1" s="332"/>
      <c r="DMM1" s="332"/>
      <c r="DMN1" s="332"/>
      <c r="DMO1" s="331"/>
      <c r="DMP1" s="332"/>
      <c r="DMQ1" s="332"/>
      <c r="DMR1" s="332"/>
      <c r="DMS1" s="332"/>
      <c r="DMT1" s="332"/>
      <c r="DMU1" s="332"/>
      <c r="DMV1" s="332"/>
      <c r="DMW1" s="332"/>
      <c r="DMX1" s="332"/>
      <c r="DMY1" s="332"/>
      <c r="DMZ1" s="332"/>
      <c r="DNA1" s="332"/>
      <c r="DNB1" s="332"/>
      <c r="DNC1" s="332"/>
      <c r="DND1" s="332"/>
      <c r="DNE1" s="331"/>
      <c r="DNF1" s="332"/>
      <c r="DNG1" s="332"/>
      <c r="DNH1" s="332"/>
      <c r="DNI1" s="332"/>
      <c r="DNJ1" s="332"/>
      <c r="DNK1" s="332"/>
      <c r="DNL1" s="332"/>
      <c r="DNM1" s="332"/>
      <c r="DNN1" s="332"/>
      <c r="DNO1" s="332"/>
      <c r="DNP1" s="332"/>
      <c r="DNQ1" s="332"/>
      <c r="DNR1" s="332"/>
      <c r="DNS1" s="332"/>
      <c r="DNT1" s="332"/>
      <c r="DNU1" s="331"/>
      <c r="DNV1" s="332"/>
      <c r="DNW1" s="332"/>
      <c r="DNX1" s="332"/>
      <c r="DNY1" s="332"/>
      <c r="DNZ1" s="332"/>
      <c r="DOA1" s="332"/>
      <c r="DOB1" s="332"/>
      <c r="DOC1" s="332"/>
      <c r="DOD1" s="332"/>
      <c r="DOE1" s="332"/>
      <c r="DOF1" s="332"/>
      <c r="DOG1" s="332"/>
      <c r="DOH1" s="332"/>
      <c r="DOI1" s="332"/>
      <c r="DOJ1" s="332"/>
      <c r="DOK1" s="331"/>
      <c r="DOL1" s="332"/>
      <c r="DOM1" s="332"/>
      <c r="DON1" s="332"/>
      <c r="DOO1" s="332"/>
      <c r="DOP1" s="332"/>
      <c r="DOQ1" s="332"/>
      <c r="DOR1" s="332"/>
      <c r="DOS1" s="332"/>
      <c r="DOT1" s="332"/>
      <c r="DOU1" s="332"/>
      <c r="DOV1" s="332"/>
      <c r="DOW1" s="332"/>
      <c r="DOX1" s="332"/>
      <c r="DOY1" s="332"/>
      <c r="DOZ1" s="332"/>
      <c r="DPA1" s="331"/>
      <c r="DPB1" s="332"/>
      <c r="DPC1" s="332"/>
      <c r="DPD1" s="332"/>
      <c r="DPE1" s="332"/>
      <c r="DPF1" s="332"/>
      <c r="DPG1" s="332"/>
      <c r="DPH1" s="332"/>
      <c r="DPI1" s="332"/>
      <c r="DPJ1" s="332"/>
      <c r="DPK1" s="332"/>
      <c r="DPL1" s="332"/>
      <c r="DPM1" s="332"/>
      <c r="DPN1" s="332"/>
      <c r="DPO1" s="332"/>
      <c r="DPP1" s="332"/>
      <c r="DPQ1" s="331"/>
      <c r="DPR1" s="332"/>
      <c r="DPS1" s="332"/>
      <c r="DPT1" s="332"/>
      <c r="DPU1" s="332"/>
      <c r="DPV1" s="332"/>
      <c r="DPW1" s="332"/>
      <c r="DPX1" s="332"/>
      <c r="DPY1" s="332"/>
      <c r="DPZ1" s="332"/>
      <c r="DQA1" s="332"/>
      <c r="DQB1" s="332"/>
      <c r="DQC1" s="332"/>
      <c r="DQD1" s="332"/>
      <c r="DQE1" s="332"/>
      <c r="DQF1" s="332"/>
      <c r="DQG1" s="331"/>
      <c r="DQH1" s="332"/>
      <c r="DQI1" s="332"/>
      <c r="DQJ1" s="332"/>
      <c r="DQK1" s="332"/>
      <c r="DQL1" s="332"/>
      <c r="DQM1" s="332"/>
      <c r="DQN1" s="332"/>
      <c r="DQO1" s="332"/>
      <c r="DQP1" s="332"/>
      <c r="DQQ1" s="332"/>
      <c r="DQR1" s="332"/>
      <c r="DQS1" s="332"/>
      <c r="DQT1" s="332"/>
      <c r="DQU1" s="332"/>
      <c r="DQV1" s="332"/>
      <c r="DQW1" s="331"/>
      <c r="DQX1" s="332"/>
      <c r="DQY1" s="332"/>
      <c r="DQZ1" s="332"/>
      <c r="DRA1" s="332"/>
      <c r="DRB1" s="332"/>
      <c r="DRC1" s="332"/>
      <c r="DRD1" s="332"/>
      <c r="DRE1" s="332"/>
      <c r="DRF1" s="332"/>
      <c r="DRG1" s="332"/>
      <c r="DRH1" s="332"/>
      <c r="DRI1" s="332"/>
      <c r="DRJ1" s="332"/>
      <c r="DRK1" s="332"/>
      <c r="DRL1" s="332"/>
      <c r="DRM1" s="331"/>
      <c r="DRN1" s="332"/>
      <c r="DRO1" s="332"/>
      <c r="DRP1" s="332"/>
      <c r="DRQ1" s="332"/>
      <c r="DRR1" s="332"/>
      <c r="DRS1" s="332"/>
      <c r="DRT1" s="332"/>
      <c r="DRU1" s="332"/>
      <c r="DRV1" s="332"/>
      <c r="DRW1" s="332"/>
      <c r="DRX1" s="332"/>
      <c r="DRY1" s="332"/>
      <c r="DRZ1" s="332"/>
      <c r="DSA1" s="332"/>
      <c r="DSB1" s="332"/>
      <c r="DSC1" s="331"/>
      <c r="DSD1" s="332"/>
      <c r="DSE1" s="332"/>
      <c r="DSF1" s="332"/>
      <c r="DSG1" s="332"/>
      <c r="DSH1" s="332"/>
      <c r="DSI1" s="332"/>
      <c r="DSJ1" s="332"/>
      <c r="DSK1" s="332"/>
      <c r="DSL1" s="332"/>
      <c r="DSM1" s="332"/>
      <c r="DSN1" s="332"/>
      <c r="DSO1" s="332"/>
      <c r="DSP1" s="332"/>
      <c r="DSQ1" s="332"/>
      <c r="DSR1" s="332"/>
      <c r="DSS1" s="331"/>
      <c r="DST1" s="332"/>
      <c r="DSU1" s="332"/>
      <c r="DSV1" s="332"/>
      <c r="DSW1" s="332"/>
      <c r="DSX1" s="332"/>
      <c r="DSY1" s="332"/>
      <c r="DSZ1" s="332"/>
      <c r="DTA1" s="332"/>
      <c r="DTB1" s="332"/>
      <c r="DTC1" s="332"/>
      <c r="DTD1" s="332"/>
      <c r="DTE1" s="332"/>
      <c r="DTF1" s="332"/>
      <c r="DTG1" s="332"/>
      <c r="DTH1" s="332"/>
      <c r="DTI1" s="331"/>
      <c r="DTJ1" s="332"/>
      <c r="DTK1" s="332"/>
      <c r="DTL1" s="332"/>
      <c r="DTM1" s="332"/>
      <c r="DTN1" s="332"/>
      <c r="DTO1" s="332"/>
      <c r="DTP1" s="332"/>
      <c r="DTQ1" s="332"/>
      <c r="DTR1" s="332"/>
      <c r="DTS1" s="332"/>
      <c r="DTT1" s="332"/>
      <c r="DTU1" s="332"/>
      <c r="DTV1" s="332"/>
      <c r="DTW1" s="332"/>
      <c r="DTX1" s="332"/>
      <c r="DTY1" s="331"/>
      <c r="DTZ1" s="332"/>
      <c r="DUA1" s="332"/>
      <c r="DUB1" s="332"/>
      <c r="DUC1" s="332"/>
      <c r="DUD1" s="332"/>
      <c r="DUE1" s="332"/>
      <c r="DUF1" s="332"/>
      <c r="DUG1" s="332"/>
      <c r="DUH1" s="332"/>
      <c r="DUI1" s="332"/>
      <c r="DUJ1" s="332"/>
      <c r="DUK1" s="332"/>
      <c r="DUL1" s="332"/>
      <c r="DUM1" s="332"/>
      <c r="DUN1" s="332"/>
      <c r="DUO1" s="331"/>
      <c r="DUP1" s="332"/>
      <c r="DUQ1" s="332"/>
      <c r="DUR1" s="332"/>
      <c r="DUS1" s="332"/>
      <c r="DUT1" s="332"/>
      <c r="DUU1" s="332"/>
      <c r="DUV1" s="332"/>
      <c r="DUW1" s="332"/>
      <c r="DUX1" s="332"/>
      <c r="DUY1" s="332"/>
      <c r="DUZ1" s="332"/>
      <c r="DVA1" s="332"/>
      <c r="DVB1" s="332"/>
      <c r="DVC1" s="332"/>
      <c r="DVD1" s="332"/>
      <c r="DVE1" s="331"/>
      <c r="DVF1" s="332"/>
      <c r="DVG1" s="332"/>
      <c r="DVH1" s="332"/>
      <c r="DVI1" s="332"/>
      <c r="DVJ1" s="332"/>
      <c r="DVK1" s="332"/>
      <c r="DVL1" s="332"/>
      <c r="DVM1" s="332"/>
      <c r="DVN1" s="332"/>
      <c r="DVO1" s="332"/>
      <c r="DVP1" s="332"/>
      <c r="DVQ1" s="332"/>
      <c r="DVR1" s="332"/>
      <c r="DVS1" s="332"/>
      <c r="DVT1" s="332"/>
      <c r="DVU1" s="331"/>
      <c r="DVV1" s="332"/>
      <c r="DVW1" s="332"/>
      <c r="DVX1" s="332"/>
      <c r="DVY1" s="332"/>
      <c r="DVZ1" s="332"/>
      <c r="DWA1" s="332"/>
      <c r="DWB1" s="332"/>
      <c r="DWC1" s="332"/>
      <c r="DWD1" s="332"/>
      <c r="DWE1" s="332"/>
      <c r="DWF1" s="332"/>
      <c r="DWG1" s="332"/>
      <c r="DWH1" s="332"/>
      <c r="DWI1" s="332"/>
      <c r="DWJ1" s="332"/>
      <c r="DWK1" s="331"/>
      <c r="DWL1" s="332"/>
      <c r="DWM1" s="332"/>
      <c r="DWN1" s="332"/>
      <c r="DWO1" s="332"/>
      <c r="DWP1" s="332"/>
      <c r="DWQ1" s="332"/>
      <c r="DWR1" s="332"/>
      <c r="DWS1" s="332"/>
      <c r="DWT1" s="332"/>
      <c r="DWU1" s="332"/>
      <c r="DWV1" s="332"/>
      <c r="DWW1" s="332"/>
      <c r="DWX1" s="332"/>
      <c r="DWY1" s="332"/>
      <c r="DWZ1" s="332"/>
      <c r="DXA1" s="331"/>
      <c r="DXB1" s="332"/>
      <c r="DXC1" s="332"/>
      <c r="DXD1" s="332"/>
      <c r="DXE1" s="332"/>
      <c r="DXF1" s="332"/>
      <c r="DXG1" s="332"/>
      <c r="DXH1" s="332"/>
      <c r="DXI1" s="332"/>
      <c r="DXJ1" s="332"/>
      <c r="DXK1" s="332"/>
      <c r="DXL1" s="332"/>
      <c r="DXM1" s="332"/>
      <c r="DXN1" s="332"/>
      <c r="DXO1" s="332"/>
      <c r="DXP1" s="332"/>
      <c r="DXQ1" s="331"/>
      <c r="DXR1" s="332"/>
      <c r="DXS1" s="332"/>
      <c r="DXT1" s="332"/>
      <c r="DXU1" s="332"/>
      <c r="DXV1" s="332"/>
      <c r="DXW1" s="332"/>
      <c r="DXX1" s="332"/>
      <c r="DXY1" s="332"/>
      <c r="DXZ1" s="332"/>
      <c r="DYA1" s="332"/>
      <c r="DYB1" s="332"/>
      <c r="DYC1" s="332"/>
      <c r="DYD1" s="332"/>
      <c r="DYE1" s="332"/>
      <c r="DYF1" s="332"/>
      <c r="DYG1" s="331"/>
      <c r="DYH1" s="332"/>
      <c r="DYI1" s="332"/>
      <c r="DYJ1" s="332"/>
      <c r="DYK1" s="332"/>
      <c r="DYL1" s="332"/>
      <c r="DYM1" s="332"/>
      <c r="DYN1" s="332"/>
      <c r="DYO1" s="332"/>
      <c r="DYP1" s="332"/>
      <c r="DYQ1" s="332"/>
      <c r="DYR1" s="332"/>
      <c r="DYS1" s="332"/>
      <c r="DYT1" s="332"/>
      <c r="DYU1" s="332"/>
      <c r="DYV1" s="332"/>
      <c r="DYW1" s="331"/>
      <c r="DYX1" s="332"/>
      <c r="DYY1" s="332"/>
      <c r="DYZ1" s="332"/>
      <c r="DZA1" s="332"/>
      <c r="DZB1" s="332"/>
      <c r="DZC1" s="332"/>
      <c r="DZD1" s="332"/>
      <c r="DZE1" s="332"/>
      <c r="DZF1" s="332"/>
      <c r="DZG1" s="332"/>
      <c r="DZH1" s="332"/>
      <c r="DZI1" s="332"/>
      <c r="DZJ1" s="332"/>
      <c r="DZK1" s="332"/>
      <c r="DZL1" s="332"/>
      <c r="DZM1" s="331"/>
      <c r="DZN1" s="332"/>
      <c r="DZO1" s="332"/>
      <c r="DZP1" s="332"/>
      <c r="DZQ1" s="332"/>
      <c r="DZR1" s="332"/>
      <c r="DZS1" s="332"/>
      <c r="DZT1" s="332"/>
      <c r="DZU1" s="332"/>
      <c r="DZV1" s="332"/>
      <c r="DZW1" s="332"/>
      <c r="DZX1" s="332"/>
      <c r="DZY1" s="332"/>
      <c r="DZZ1" s="332"/>
      <c r="EAA1" s="332"/>
      <c r="EAB1" s="332"/>
      <c r="EAC1" s="331"/>
      <c r="EAD1" s="332"/>
      <c r="EAE1" s="332"/>
      <c r="EAF1" s="332"/>
      <c r="EAG1" s="332"/>
      <c r="EAH1" s="332"/>
      <c r="EAI1" s="332"/>
      <c r="EAJ1" s="332"/>
      <c r="EAK1" s="332"/>
      <c r="EAL1" s="332"/>
      <c r="EAM1" s="332"/>
      <c r="EAN1" s="332"/>
      <c r="EAO1" s="332"/>
      <c r="EAP1" s="332"/>
      <c r="EAQ1" s="332"/>
      <c r="EAR1" s="332"/>
      <c r="EAS1" s="331"/>
      <c r="EAT1" s="332"/>
      <c r="EAU1" s="332"/>
      <c r="EAV1" s="332"/>
      <c r="EAW1" s="332"/>
      <c r="EAX1" s="332"/>
      <c r="EAY1" s="332"/>
      <c r="EAZ1" s="332"/>
      <c r="EBA1" s="332"/>
      <c r="EBB1" s="332"/>
      <c r="EBC1" s="332"/>
      <c r="EBD1" s="332"/>
      <c r="EBE1" s="332"/>
      <c r="EBF1" s="332"/>
      <c r="EBG1" s="332"/>
      <c r="EBH1" s="332"/>
      <c r="EBI1" s="331"/>
      <c r="EBJ1" s="332"/>
      <c r="EBK1" s="332"/>
      <c r="EBL1" s="332"/>
      <c r="EBM1" s="332"/>
      <c r="EBN1" s="332"/>
      <c r="EBO1" s="332"/>
      <c r="EBP1" s="332"/>
      <c r="EBQ1" s="332"/>
      <c r="EBR1" s="332"/>
      <c r="EBS1" s="332"/>
      <c r="EBT1" s="332"/>
      <c r="EBU1" s="332"/>
      <c r="EBV1" s="332"/>
      <c r="EBW1" s="332"/>
      <c r="EBX1" s="332"/>
      <c r="EBY1" s="331"/>
      <c r="EBZ1" s="332"/>
      <c r="ECA1" s="332"/>
      <c r="ECB1" s="332"/>
      <c r="ECC1" s="332"/>
      <c r="ECD1" s="332"/>
      <c r="ECE1" s="332"/>
      <c r="ECF1" s="332"/>
      <c r="ECG1" s="332"/>
      <c r="ECH1" s="332"/>
      <c r="ECI1" s="332"/>
      <c r="ECJ1" s="332"/>
      <c r="ECK1" s="332"/>
      <c r="ECL1" s="332"/>
      <c r="ECM1" s="332"/>
      <c r="ECN1" s="332"/>
      <c r="ECO1" s="331"/>
      <c r="ECP1" s="332"/>
      <c r="ECQ1" s="332"/>
      <c r="ECR1" s="332"/>
      <c r="ECS1" s="332"/>
      <c r="ECT1" s="332"/>
      <c r="ECU1" s="332"/>
      <c r="ECV1" s="332"/>
      <c r="ECW1" s="332"/>
      <c r="ECX1" s="332"/>
      <c r="ECY1" s="332"/>
      <c r="ECZ1" s="332"/>
      <c r="EDA1" s="332"/>
      <c r="EDB1" s="332"/>
      <c r="EDC1" s="332"/>
      <c r="EDD1" s="332"/>
      <c r="EDE1" s="331"/>
      <c r="EDF1" s="332"/>
      <c r="EDG1" s="332"/>
      <c r="EDH1" s="332"/>
      <c r="EDI1" s="332"/>
      <c r="EDJ1" s="332"/>
      <c r="EDK1" s="332"/>
      <c r="EDL1" s="332"/>
      <c r="EDM1" s="332"/>
      <c r="EDN1" s="332"/>
      <c r="EDO1" s="332"/>
      <c r="EDP1" s="332"/>
      <c r="EDQ1" s="332"/>
      <c r="EDR1" s="332"/>
      <c r="EDS1" s="332"/>
      <c r="EDT1" s="332"/>
      <c r="EDU1" s="331"/>
      <c r="EDV1" s="332"/>
      <c r="EDW1" s="332"/>
      <c r="EDX1" s="332"/>
      <c r="EDY1" s="332"/>
      <c r="EDZ1" s="332"/>
      <c r="EEA1" s="332"/>
      <c r="EEB1" s="332"/>
      <c r="EEC1" s="332"/>
      <c r="EED1" s="332"/>
      <c r="EEE1" s="332"/>
      <c r="EEF1" s="332"/>
      <c r="EEG1" s="332"/>
      <c r="EEH1" s="332"/>
      <c r="EEI1" s="332"/>
      <c r="EEJ1" s="332"/>
      <c r="EEK1" s="331"/>
      <c r="EEL1" s="332"/>
      <c r="EEM1" s="332"/>
      <c r="EEN1" s="332"/>
      <c r="EEO1" s="332"/>
      <c r="EEP1" s="332"/>
      <c r="EEQ1" s="332"/>
      <c r="EER1" s="332"/>
      <c r="EES1" s="332"/>
      <c r="EET1" s="332"/>
      <c r="EEU1" s="332"/>
      <c r="EEV1" s="332"/>
      <c r="EEW1" s="332"/>
      <c r="EEX1" s="332"/>
      <c r="EEY1" s="332"/>
      <c r="EEZ1" s="332"/>
      <c r="EFA1" s="331"/>
      <c r="EFB1" s="332"/>
      <c r="EFC1" s="332"/>
      <c r="EFD1" s="332"/>
      <c r="EFE1" s="332"/>
      <c r="EFF1" s="332"/>
      <c r="EFG1" s="332"/>
      <c r="EFH1" s="332"/>
      <c r="EFI1" s="332"/>
      <c r="EFJ1" s="332"/>
      <c r="EFK1" s="332"/>
      <c r="EFL1" s="332"/>
      <c r="EFM1" s="332"/>
      <c r="EFN1" s="332"/>
      <c r="EFO1" s="332"/>
      <c r="EFP1" s="332"/>
      <c r="EFQ1" s="331"/>
      <c r="EFR1" s="332"/>
      <c r="EFS1" s="332"/>
      <c r="EFT1" s="332"/>
      <c r="EFU1" s="332"/>
      <c r="EFV1" s="332"/>
      <c r="EFW1" s="332"/>
      <c r="EFX1" s="332"/>
      <c r="EFY1" s="332"/>
      <c r="EFZ1" s="332"/>
      <c r="EGA1" s="332"/>
      <c r="EGB1" s="332"/>
      <c r="EGC1" s="332"/>
      <c r="EGD1" s="332"/>
      <c r="EGE1" s="332"/>
      <c r="EGF1" s="332"/>
      <c r="EGG1" s="331"/>
      <c r="EGH1" s="332"/>
      <c r="EGI1" s="332"/>
      <c r="EGJ1" s="332"/>
      <c r="EGK1" s="332"/>
      <c r="EGL1" s="332"/>
      <c r="EGM1" s="332"/>
      <c r="EGN1" s="332"/>
      <c r="EGO1" s="332"/>
      <c r="EGP1" s="332"/>
      <c r="EGQ1" s="332"/>
      <c r="EGR1" s="332"/>
      <c r="EGS1" s="332"/>
      <c r="EGT1" s="332"/>
      <c r="EGU1" s="332"/>
      <c r="EGV1" s="332"/>
      <c r="EGW1" s="331"/>
      <c r="EGX1" s="332"/>
      <c r="EGY1" s="332"/>
      <c r="EGZ1" s="332"/>
      <c r="EHA1" s="332"/>
      <c r="EHB1" s="332"/>
      <c r="EHC1" s="332"/>
      <c r="EHD1" s="332"/>
      <c r="EHE1" s="332"/>
      <c r="EHF1" s="332"/>
      <c r="EHG1" s="332"/>
      <c r="EHH1" s="332"/>
      <c r="EHI1" s="332"/>
      <c r="EHJ1" s="332"/>
      <c r="EHK1" s="332"/>
      <c r="EHL1" s="332"/>
      <c r="EHM1" s="331"/>
      <c r="EHN1" s="332"/>
      <c r="EHO1" s="332"/>
      <c r="EHP1" s="332"/>
      <c r="EHQ1" s="332"/>
      <c r="EHR1" s="332"/>
      <c r="EHS1" s="332"/>
      <c r="EHT1" s="332"/>
      <c r="EHU1" s="332"/>
      <c r="EHV1" s="332"/>
      <c r="EHW1" s="332"/>
      <c r="EHX1" s="332"/>
      <c r="EHY1" s="332"/>
      <c r="EHZ1" s="332"/>
      <c r="EIA1" s="332"/>
      <c r="EIB1" s="332"/>
      <c r="EIC1" s="331"/>
      <c r="EID1" s="332"/>
      <c r="EIE1" s="332"/>
      <c r="EIF1" s="332"/>
      <c r="EIG1" s="332"/>
      <c r="EIH1" s="332"/>
      <c r="EII1" s="332"/>
      <c r="EIJ1" s="332"/>
      <c r="EIK1" s="332"/>
      <c r="EIL1" s="332"/>
      <c r="EIM1" s="332"/>
      <c r="EIN1" s="332"/>
      <c r="EIO1" s="332"/>
      <c r="EIP1" s="332"/>
      <c r="EIQ1" s="332"/>
      <c r="EIR1" s="332"/>
      <c r="EIS1" s="331"/>
      <c r="EIT1" s="332"/>
      <c r="EIU1" s="332"/>
      <c r="EIV1" s="332"/>
      <c r="EIW1" s="332"/>
      <c r="EIX1" s="332"/>
      <c r="EIY1" s="332"/>
      <c r="EIZ1" s="332"/>
      <c r="EJA1" s="332"/>
      <c r="EJB1" s="332"/>
      <c r="EJC1" s="332"/>
      <c r="EJD1" s="332"/>
      <c r="EJE1" s="332"/>
      <c r="EJF1" s="332"/>
      <c r="EJG1" s="332"/>
      <c r="EJH1" s="332"/>
      <c r="EJI1" s="331"/>
      <c r="EJJ1" s="332"/>
      <c r="EJK1" s="332"/>
      <c r="EJL1" s="332"/>
      <c r="EJM1" s="332"/>
      <c r="EJN1" s="332"/>
      <c r="EJO1" s="332"/>
      <c r="EJP1" s="332"/>
      <c r="EJQ1" s="332"/>
      <c r="EJR1" s="332"/>
      <c r="EJS1" s="332"/>
      <c r="EJT1" s="332"/>
      <c r="EJU1" s="332"/>
      <c r="EJV1" s="332"/>
      <c r="EJW1" s="332"/>
      <c r="EJX1" s="332"/>
      <c r="EJY1" s="331"/>
      <c r="EJZ1" s="332"/>
      <c r="EKA1" s="332"/>
      <c r="EKB1" s="332"/>
      <c r="EKC1" s="332"/>
      <c r="EKD1" s="332"/>
      <c r="EKE1" s="332"/>
      <c r="EKF1" s="332"/>
      <c r="EKG1" s="332"/>
      <c r="EKH1" s="332"/>
      <c r="EKI1" s="332"/>
      <c r="EKJ1" s="332"/>
      <c r="EKK1" s="332"/>
      <c r="EKL1" s="332"/>
      <c r="EKM1" s="332"/>
      <c r="EKN1" s="332"/>
      <c r="EKO1" s="331"/>
      <c r="EKP1" s="332"/>
      <c r="EKQ1" s="332"/>
      <c r="EKR1" s="332"/>
      <c r="EKS1" s="332"/>
      <c r="EKT1" s="332"/>
      <c r="EKU1" s="332"/>
      <c r="EKV1" s="332"/>
      <c r="EKW1" s="332"/>
      <c r="EKX1" s="332"/>
      <c r="EKY1" s="332"/>
      <c r="EKZ1" s="332"/>
      <c r="ELA1" s="332"/>
      <c r="ELB1" s="332"/>
      <c r="ELC1" s="332"/>
      <c r="ELD1" s="332"/>
      <c r="ELE1" s="331"/>
      <c r="ELF1" s="332"/>
      <c r="ELG1" s="332"/>
      <c r="ELH1" s="332"/>
      <c r="ELI1" s="332"/>
      <c r="ELJ1" s="332"/>
      <c r="ELK1" s="332"/>
      <c r="ELL1" s="332"/>
      <c r="ELM1" s="332"/>
      <c r="ELN1" s="332"/>
      <c r="ELO1" s="332"/>
      <c r="ELP1" s="332"/>
      <c r="ELQ1" s="332"/>
      <c r="ELR1" s="332"/>
      <c r="ELS1" s="332"/>
      <c r="ELT1" s="332"/>
      <c r="ELU1" s="331"/>
      <c r="ELV1" s="332"/>
      <c r="ELW1" s="332"/>
      <c r="ELX1" s="332"/>
      <c r="ELY1" s="332"/>
      <c r="ELZ1" s="332"/>
      <c r="EMA1" s="332"/>
      <c r="EMB1" s="332"/>
      <c r="EMC1" s="332"/>
      <c r="EMD1" s="332"/>
      <c r="EME1" s="332"/>
      <c r="EMF1" s="332"/>
      <c r="EMG1" s="332"/>
      <c r="EMH1" s="332"/>
      <c r="EMI1" s="332"/>
      <c r="EMJ1" s="332"/>
      <c r="EMK1" s="331"/>
      <c r="EML1" s="332"/>
      <c r="EMM1" s="332"/>
      <c r="EMN1" s="332"/>
      <c r="EMO1" s="332"/>
      <c r="EMP1" s="332"/>
      <c r="EMQ1" s="332"/>
      <c r="EMR1" s="332"/>
      <c r="EMS1" s="332"/>
      <c r="EMT1" s="332"/>
      <c r="EMU1" s="332"/>
      <c r="EMV1" s="332"/>
      <c r="EMW1" s="332"/>
      <c r="EMX1" s="332"/>
      <c r="EMY1" s="332"/>
      <c r="EMZ1" s="332"/>
      <c r="ENA1" s="331"/>
      <c r="ENB1" s="332"/>
      <c r="ENC1" s="332"/>
      <c r="END1" s="332"/>
      <c r="ENE1" s="332"/>
      <c r="ENF1" s="332"/>
      <c r="ENG1" s="332"/>
      <c r="ENH1" s="332"/>
      <c r="ENI1" s="332"/>
      <c r="ENJ1" s="332"/>
      <c r="ENK1" s="332"/>
      <c r="ENL1" s="332"/>
      <c r="ENM1" s="332"/>
      <c r="ENN1" s="332"/>
      <c r="ENO1" s="332"/>
      <c r="ENP1" s="332"/>
      <c r="ENQ1" s="331"/>
      <c r="ENR1" s="332"/>
      <c r="ENS1" s="332"/>
      <c r="ENT1" s="332"/>
      <c r="ENU1" s="332"/>
      <c r="ENV1" s="332"/>
      <c r="ENW1" s="332"/>
      <c r="ENX1" s="332"/>
      <c r="ENY1" s="332"/>
      <c r="ENZ1" s="332"/>
      <c r="EOA1" s="332"/>
      <c r="EOB1" s="332"/>
      <c r="EOC1" s="332"/>
      <c r="EOD1" s="332"/>
      <c r="EOE1" s="332"/>
      <c r="EOF1" s="332"/>
      <c r="EOG1" s="331"/>
      <c r="EOH1" s="332"/>
      <c r="EOI1" s="332"/>
      <c r="EOJ1" s="332"/>
      <c r="EOK1" s="332"/>
      <c r="EOL1" s="332"/>
      <c r="EOM1" s="332"/>
      <c r="EON1" s="332"/>
      <c r="EOO1" s="332"/>
      <c r="EOP1" s="332"/>
      <c r="EOQ1" s="332"/>
      <c r="EOR1" s="332"/>
      <c r="EOS1" s="332"/>
      <c r="EOT1" s="332"/>
      <c r="EOU1" s="332"/>
      <c r="EOV1" s="332"/>
      <c r="EOW1" s="331"/>
      <c r="EOX1" s="332"/>
      <c r="EOY1" s="332"/>
      <c r="EOZ1" s="332"/>
      <c r="EPA1" s="332"/>
      <c r="EPB1" s="332"/>
      <c r="EPC1" s="332"/>
      <c r="EPD1" s="332"/>
      <c r="EPE1" s="332"/>
      <c r="EPF1" s="332"/>
      <c r="EPG1" s="332"/>
      <c r="EPH1" s="332"/>
      <c r="EPI1" s="332"/>
      <c r="EPJ1" s="332"/>
      <c r="EPK1" s="332"/>
      <c r="EPL1" s="332"/>
      <c r="EPM1" s="331"/>
      <c r="EPN1" s="332"/>
      <c r="EPO1" s="332"/>
      <c r="EPP1" s="332"/>
      <c r="EPQ1" s="332"/>
      <c r="EPR1" s="332"/>
      <c r="EPS1" s="332"/>
      <c r="EPT1" s="332"/>
      <c r="EPU1" s="332"/>
      <c r="EPV1" s="332"/>
      <c r="EPW1" s="332"/>
      <c r="EPX1" s="332"/>
      <c r="EPY1" s="332"/>
      <c r="EPZ1" s="332"/>
      <c r="EQA1" s="332"/>
      <c r="EQB1" s="332"/>
      <c r="EQC1" s="331"/>
      <c r="EQD1" s="332"/>
      <c r="EQE1" s="332"/>
      <c r="EQF1" s="332"/>
      <c r="EQG1" s="332"/>
      <c r="EQH1" s="332"/>
      <c r="EQI1" s="332"/>
      <c r="EQJ1" s="332"/>
      <c r="EQK1" s="332"/>
      <c r="EQL1" s="332"/>
      <c r="EQM1" s="332"/>
      <c r="EQN1" s="332"/>
      <c r="EQO1" s="332"/>
      <c r="EQP1" s="332"/>
      <c r="EQQ1" s="332"/>
      <c r="EQR1" s="332"/>
      <c r="EQS1" s="331"/>
      <c r="EQT1" s="332"/>
      <c r="EQU1" s="332"/>
      <c r="EQV1" s="332"/>
      <c r="EQW1" s="332"/>
      <c r="EQX1" s="332"/>
      <c r="EQY1" s="332"/>
      <c r="EQZ1" s="332"/>
      <c r="ERA1" s="332"/>
      <c r="ERB1" s="332"/>
      <c r="ERC1" s="332"/>
      <c r="ERD1" s="332"/>
      <c r="ERE1" s="332"/>
      <c r="ERF1" s="332"/>
      <c r="ERG1" s="332"/>
      <c r="ERH1" s="332"/>
      <c r="ERI1" s="331"/>
      <c r="ERJ1" s="332"/>
      <c r="ERK1" s="332"/>
      <c r="ERL1" s="332"/>
      <c r="ERM1" s="332"/>
      <c r="ERN1" s="332"/>
      <c r="ERO1" s="332"/>
      <c r="ERP1" s="332"/>
      <c r="ERQ1" s="332"/>
      <c r="ERR1" s="332"/>
      <c r="ERS1" s="332"/>
      <c r="ERT1" s="332"/>
      <c r="ERU1" s="332"/>
      <c r="ERV1" s="332"/>
      <c r="ERW1" s="332"/>
      <c r="ERX1" s="332"/>
      <c r="ERY1" s="331"/>
      <c r="ERZ1" s="332"/>
      <c r="ESA1" s="332"/>
      <c r="ESB1" s="332"/>
      <c r="ESC1" s="332"/>
      <c r="ESD1" s="332"/>
      <c r="ESE1" s="332"/>
      <c r="ESF1" s="332"/>
      <c r="ESG1" s="332"/>
      <c r="ESH1" s="332"/>
      <c r="ESI1" s="332"/>
      <c r="ESJ1" s="332"/>
      <c r="ESK1" s="332"/>
      <c r="ESL1" s="332"/>
      <c r="ESM1" s="332"/>
      <c r="ESN1" s="332"/>
      <c r="ESO1" s="331"/>
      <c r="ESP1" s="332"/>
      <c r="ESQ1" s="332"/>
      <c r="ESR1" s="332"/>
      <c r="ESS1" s="332"/>
      <c r="EST1" s="332"/>
      <c r="ESU1" s="332"/>
      <c r="ESV1" s="332"/>
      <c r="ESW1" s="332"/>
      <c r="ESX1" s="332"/>
      <c r="ESY1" s="332"/>
      <c r="ESZ1" s="332"/>
      <c r="ETA1" s="332"/>
      <c r="ETB1" s="332"/>
      <c r="ETC1" s="332"/>
      <c r="ETD1" s="332"/>
      <c r="ETE1" s="331"/>
      <c r="ETF1" s="332"/>
      <c r="ETG1" s="332"/>
      <c r="ETH1" s="332"/>
      <c r="ETI1" s="332"/>
      <c r="ETJ1" s="332"/>
      <c r="ETK1" s="332"/>
      <c r="ETL1" s="332"/>
      <c r="ETM1" s="332"/>
      <c r="ETN1" s="332"/>
      <c r="ETO1" s="332"/>
      <c r="ETP1" s="332"/>
      <c r="ETQ1" s="332"/>
      <c r="ETR1" s="332"/>
      <c r="ETS1" s="332"/>
      <c r="ETT1" s="332"/>
      <c r="ETU1" s="331"/>
      <c r="ETV1" s="332"/>
      <c r="ETW1" s="332"/>
      <c r="ETX1" s="332"/>
      <c r="ETY1" s="332"/>
      <c r="ETZ1" s="332"/>
      <c r="EUA1" s="332"/>
      <c r="EUB1" s="332"/>
      <c r="EUC1" s="332"/>
      <c r="EUD1" s="332"/>
      <c r="EUE1" s="332"/>
      <c r="EUF1" s="332"/>
      <c r="EUG1" s="332"/>
      <c r="EUH1" s="332"/>
      <c r="EUI1" s="332"/>
      <c r="EUJ1" s="332"/>
      <c r="EUK1" s="331"/>
      <c r="EUL1" s="332"/>
      <c r="EUM1" s="332"/>
      <c r="EUN1" s="332"/>
      <c r="EUO1" s="332"/>
      <c r="EUP1" s="332"/>
      <c r="EUQ1" s="332"/>
      <c r="EUR1" s="332"/>
      <c r="EUS1" s="332"/>
      <c r="EUT1" s="332"/>
      <c r="EUU1" s="332"/>
      <c r="EUV1" s="332"/>
      <c r="EUW1" s="332"/>
      <c r="EUX1" s="332"/>
      <c r="EUY1" s="332"/>
      <c r="EUZ1" s="332"/>
      <c r="EVA1" s="331"/>
      <c r="EVB1" s="332"/>
      <c r="EVC1" s="332"/>
      <c r="EVD1" s="332"/>
      <c r="EVE1" s="332"/>
      <c r="EVF1" s="332"/>
      <c r="EVG1" s="332"/>
      <c r="EVH1" s="332"/>
      <c r="EVI1" s="332"/>
      <c r="EVJ1" s="332"/>
      <c r="EVK1" s="332"/>
      <c r="EVL1" s="332"/>
      <c r="EVM1" s="332"/>
      <c r="EVN1" s="332"/>
      <c r="EVO1" s="332"/>
      <c r="EVP1" s="332"/>
      <c r="EVQ1" s="331"/>
      <c r="EVR1" s="332"/>
      <c r="EVS1" s="332"/>
      <c r="EVT1" s="332"/>
      <c r="EVU1" s="332"/>
      <c r="EVV1" s="332"/>
      <c r="EVW1" s="332"/>
      <c r="EVX1" s="332"/>
      <c r="EVY1" s="332"/>
      <c r="EVZ1" s="332"/>
      <c r="EWA1" s="332"/>
      <c r="EWB1" s="332"/>
      <c r="EWC1" s="332"/>
      <c r="EWD1" s="332"/>
      <c r="EWE1" s="332"/>
      <c r="EWF1" s="332"/>
      <c r="EWG1" s="331"/>
      <c r="EWH1" s="332"/>
      <c r="EWI1" s="332"/>
      <c r="EWJ1" s="332"/>
      <c r="EWK1" s="332"/>
      <c r="EWL1" s="332"/>
      <c r="EWM1" s="332"/>
      <c r="EWN1" s="332"/>
      <c r="EWO1" s="332"/>
      <c r="EWP1" s="332"/>
      <c r="EWQ1" s="332"/>
      <c r="EWR1" s="332"/>
      <c r="EWS1" s="332"/>
      <c r="EWT1" s="332"/>
      <c r="EWU1" s="332"/>
      <c r="EWV1" s="332"/>
      <c r="EWW1" s="331"/>
      <c r="EWX1" s="332"/>
      <c r="EWY1" s="332"/>
      <c r="EWZ1" s="332"/>
      <c r="EXA1" s="332"/>
      <c r="EXB1" s="332"/>
      <c r="EXC1" s="332"/>
      <c r="EXD1" s="332"/>
      <c r="EXE1" s="332"/>
      <c r="EXF1" s="332"/>
      <c r="EXG1" s="332"/>
      <c r="EXH1" s="332"/>
      <c r="EXI1" s="332"/>
      <c r="EXJ1" s="332"/>
      <c r="EXK1" s="332"/>
      <c r="EXL1" s="332"/>
      <c r="EXM1" s="331"/>
      <c r="EXN1" s="332"/>
      <c r="EXO1" s="332"/>
      <c r="EXP1" s="332"/>
      <c r="EXQ1" s="332"/>
      <c r="EXR1" s="332"/>
      <c r="EXS1" s="332"/>
      <c r="EXT1" s="332"/>
      <c r="EXU1" s="332"/>
      <c r="EXV1" s="332"/>
      <c r="EXW1" s="332"/>
      <c r="EXX1" s="332"/>
      <c r="EXY1" s="332"/>
      <c r="EXZ1" s="332"/>
      <c r="EYA1" s="332"/>
      <c r="EYB1" s="332"/>
      <c r="EYC1" s="331"/>
      <c r="EYD1" s="332"/>
      <c r="EYE1" s="332"/>
      <c r="EYF1" s="332"/>
      <c r="EYG1" s="332"/>
      <c r="EYH1" s="332"/>
      <c r="EYI1" s="332"/>
      <c r="EYJ1" s="332"/>
      <c r="EYK1" s="332"/>
      <c r="EYL1" s="332"/>
      <c r="EYM1" s="332"/>
      <c r="EYN1" s="332"/>
      <c r="EYO1" s="332"/>
      <c r="EYP1" s="332"/>
      <c r="EYQ1" s="332"/>
      <c r="EYR1" s="332"/>
      <c r="EYS1" s="331"/>
      <c r="EYT1" s="332"/>
      <c r="EYU1" s="332"/>
      <c r="EYV1" s="332"/>
      <c r="EYW1" s="332"/>
      <c r="EYX1" s="332"/>
      <c r="EYY1" s="332"/>
      <c r="EYZ1" s="332"/>
      <c r="EZA1" s="332"/>
      <c r="EZB1" s="332"/>
      <c r="EZC1" s="332"/>
      <c r="EZD1" s="332"/>
      <c r="EZE1" s="332"/>
      <c r="EZF1" s="332"/>
      <c r="EZG1" s="332"/>
      <c r="EZH1" s="332"/>
      <c r="EZI1" s="331"/>
      <c r="EZJ1" s="332"/>
      <c r="EZK1" s="332"/>
      <c r="EZL1" s="332"/>
      <c r="EZM1" s="332"/>
      <c r="EZN1" s="332"/>
      <c r="EZO1" s="332"/>
      <c r="EZP1" s="332"/>
      <c r="EZQ1" s="332"/>
      <c r="EZR1" s="332"/>
      <c r="EZS1" s="332"/>
      <c r="EZT1" s="332"/>
      <c r="EZU1" s="332"/>
      <c r="EZV1" s="332"/>
      <c r="EZW1" s="332"/>
      <c r="EZX1" s="332"/>
      <c r="EZY1" s="331"/>
      <c r="EZZ1" s="332"/>
      <c r="FAA1" s="332"/>
      <c r="FAB1" s="332"/>
      <c r="FAC1" s="332"/>
      <c r="FAD1" s="332"/>
      <c r="FAE1" s="332"/>
      <c r="FAF1" s="332"/>
      <c r="FAG1" s="332"/>
      <c r="FAH1" s="332"/>
      <c r="FAI1" s="332"/>
      <c r="FAJ1" s="332"/>
      <c r="FAK1" s="332"/>
      <c r="FAL1" s="332"/>
      <c r="FAM1" s="332"/>
      <c r="FAN1" s="332"/>
      <c r="FAO1" s="331"/>
      <c r="FAP1" s="332"/>
      <c r="FAQ1" s="332"/>
      <c r="FAR1" s="332"/>
      <c r="FAS1" s="332"/>
      <c r="FAT1" s="332"/>
      <c r="FAU1" s="332"/>
      <c r="FAV1" s="332"/>
      <c r="FAW1" s="332"/>
      <c r="FAX1" s="332"/>
      <c r="FAY1" s="332"/>
      <c r="FAZ1" s="332"/>
      <c r="FBA1" s="332"/>
      <c r="FBB1" s="332"/>
      <c r="FBC1" s="332"/>
      <c r="FBD1" s="332"/>
      <c r="FBE1" s="331"/>
      <c r="FBF1" s="332"/>
      <c r="FBG1" s="332"/>
      <c r="FBH1" s="332"/>
      <c r="FBI1" s="332"/>
      <c r="FBJ1" s="332"/>
      <c r="FBK1" s="332"/>
      <c r="FBL1" s="332"/>
      <c r="FBM1" s="332"/>
      <c r="FBN1" s="332"/>
      <c r="FBO1" s="332"/>
      <c r="FBP1" s="332"/>
      <c r="FBQ1" s="332"/>
      <c r="FBR1" s="332"/>
      <c r="FBS1" s="332"/>
      <c r="FBT1" s="332"/>
      <c r="FBU1" s="331"/>
      <c r="FBV1" s="332"/>
      <c r="FBW1" s="332"/>
      <c r="FBX1" s="332"/>
      <c r="FBY1" s="332"/>
      <c r="FBZ1" s="332"/>
      <c r="FCA1" s="332"/>
      <c r="FCB1" s="332"/>
      <c r="FCC1" s="332"/>
      <c r="FCD1" s="332"/>
      <c r="FCE1" s="332"/>
      <c r="FCF1" s="332"/>
      <c r="FCG1" s="332"/>
      <c r="FCH1" s="332"/>
      <c r="FCI1" s="332"/>
      <c r="FCJ1" s="332"/>
      <c r="FCK1" s="331"/>
      <c r="FCL1" s="332"/>
      <c r="FCM1" s="332"/>
      <c r="FCN1" s="332"/>
      <c r="FCO1" s="332"/>
      <c r="FCP1" s="332"/>
      <c r="FCQ1" s="332"/>
      <c r="FCR1" s="332"/>
      <c r="FCS1" s="332"/>
      <c r="FCT1" s="332"/>
      <c r="FCU1" s="332"/>
      <c r="FCV1" s="332"/>
      <c r="FCW1" s="332"/>
      <c r="FCX1" s="332"/>
      <c r="FCY1" s="332"/>
      <c r="FCZ1" s="332"/>
      <c r="FDA1" s="331"/>
      <c r="FDB1" s="332"/>
      <c r="FDC1" s="332"/>
      <c r="FDD1" s="332"/>
      <c r="FDE1" s="332"/>
      <c r="FDF1" s="332"/>
      <c r="FDG1" s="332"/>
      <c r="FDH1" s="332"/>
      <c r="FDI1" s="332"/>
      <c r="FDJ1" s="332"/>
      <c r="FDK1" s="332"/>
      <c r="FDL1" s="332"/>
      <c r="FDM1" s="332"/>
      <c r="FDN1" s="332"/>
      <c r="FDO1" s="332"/>
      <c r="FDP1" s="332"/>
      <c r="FDQ1" s="331"/>
      <c r="FDR1" s="332"/>
      <c r="FDS1" s="332"/>
      <c r="FDT1" s="332"/>
      <c r="FDU1" s="332"/>
      <c r="FDV1" s="332"/>
      <c r="FDW1" s="332"/>
      <c r="FDX1" s="332"/>
      <c r="FDY1" s="332"/>
      <c r="FDZ1" s="332"/>
      <c r="FEA1" s="332"/>
      <c r="FEB1" s="332"/>
      <c r="FEC1" s="332"/>
      <c r="FED1" s="332"/>
      <c r="FEE1" s="332"/>
      <c r="FEF1" s="332"/>
      <c r="FEG1" s="331"/>
      <c r="FEH1" s="332"/>
      <c r="FEI1" s="332"/>
      <c r="FEJ1" s="332"/>
      <c r="FEK1" s="332"/>
      <c r="FEL1" s="332"/>
      <c r="FEM1" s="332"/>
      <c r="FEN1" s="332"/>
      <c r="FEO1" s="332"/>
      <c r="FEP1" s="332"/>
      <c r="FEQ1" s="332"/>
      <c r="FER1" s="332"/>
      <c r="FES1" s="332"/>
      <c r="FET1" s="332"/>
      <c r="FEU1" s="332"/>
      <c r="FEV1" s="332"/>
      <c r="FEW1" s="331"/>
      <c r="FEX1" s="332"/>
      <c r="FEY1" s="332"/>
      <c r="FEZ1" s="332"/>
      <c r="FFA1" s="332"/>
      <c r="FFB1" s="332"/>
      <c r="FFC1" s="332"/>
      <c r="FFD1" s="332"/>
      <c r="FFE1" s="332"/>
      <c r="FFF1" s="332"/>
      <c r="FFG1" s="332"/>
      <c r="FFH1" s="332"/>
      <c r="FFI1" s="332"/>
      <c r="FFJ1" s="332"/>
      <c r="FFK1" s="332"/>
      <c r="FFL1" s="332"/>
      <c r="FFM1" s="331"/>
      <c r="FFN1" s="332"/>
      <c r="FFO1" s="332"/>
      <c r="FFP1" s="332"/>
      <c r="FFQ1" s="332"/>
      <c r="FFR1" s="332"/>
      <c r="FFS1" s="332"/>
      <c r="FFT1" s="332"/>
      <c r="FFU1" s="332"/>
      <c r="FFV1" s="332"/>
      <c r="FFW1" s="332"/>
      <c r="FFX1" s="332"/>
      <c r="FFY1" s="332"/>
      <c r="FFZ1" s="332"/>
      <c r="FGA1" s="332"/>
      <c r="FGB1" s="332"/>
      <c r="FGC1" s="331"/>
      <c r="FGD1" s="332"/>
      <c r="FGE1" s="332"/>
      <c r="FGF1" s="332"/>
      <c r="FGG1" s="332"/>
      <c r="FGH1" s="332"/>
      <c r="FGI1" s="332"/>
      <c r="FGJ1" s="332"/>
      <c r="FGK1" s="332"/>
      <c r="FGL1" s="332"/>
      <c r="FGM1" s="332"/>
      <c r="FGN1" s="332"/>
      <c r="FGO1" s="332"/>
      <c r="FGP1" s="332"/>
      <c r="FGQ1" s="332"/>
      <c r="FGR1" s="332"/>
      <c r="FGS1" s="331"/>
      <c r="FGT1" s="332"/>
      <c r="FGU1" s="332"/>
      <c r="FGV1" s="332"/>
      <c r="FGW1" s="332"/>
      <c r="FGX1" s="332"/>
      <c r="FGY1" s="332"/>
      <c r="FGZ1" s="332"/>
      <c r="FHA1" s="332"/>
      <c r="FHB1" s="332"/>
      <c r="FHC1" s="332"/>
      <c r="FHD1" s="332"/>
      <c r="FHE1" s="332"/>
      <c r="FHF1" s="332"/>
      <c r="FHG1" s="332"/>
      <c r="FHH1" s="332"/>
      <c r="FHI1" s="331"/>
      <c r="FHJ1" s="332"/>
      <c r="FHK1" s="332"/>
      <c r="FHL1" s="332"/>
      <c r="FHM1" s="332"/>
      <c r="FHN1" s="332"/>
      <c r="FHO1" s="332"/>
      <c r="FHP1" s="332"/>
      <c r="FHQ1" s="332"/>
      <c r="FHR1" s="332"/>
      <c r="FHS1" s="332"/>
      <c r="FHT1" s="332"/>
      <c r="FHU1" s="332"/>
      <c r="FHV1" s="332"/>
      <c r="FHW1" s="332"/>
      <c r="FHX1" s="332"/>
      <c r="FHY1" s="331"/>
      <c r="FHZ1" s="332"/>
      <c r="FIA1" s="332"/>
      <c r="FIB1" s="332"/>
      <c r="FIC1" s="332"/>
      <c r="FID1" s="332"/>
      <c r="FIE1" s="332"/>
      <c r="FIF1" s="332"/>
      <c r="FIG1" s="332"/>
      <c r="FIH1" s="332"/>
      <c r="FII1" s="332"/>
      <c r="FIJ1" s="332"/>
      <c r="FIK1" s="332"/>
      <c r="FIL1" s="332"/>
      <c r="FIM1" s="332"/>
      <c r="FIN1" s="332"/>
      <c r="FIO1" s="331"/>
      <c r="FIP1" s="332"/>
      <c r="FIQ1" s="332"/>
      <c r="FIR1" s="332"/>
      <c r="FIS1" s="332"/>
      <c r="FIT1" s="332"/>
      <c r="FIU1" s="332"/>
      <c r="FIV1" s="332"/>
      <c r="FIW1" s="332"/>
      <c r="FIX1" s="332"/>
      <c r="FIY1" s="332"/>
      <c r="FIZ1" s="332"/>
      <c r="FJA1" s="332"/>
      <c r="FJB1" s="332"/>
      <c r="FJC1" s="332"/>
      <c r="FJD1" s="332"/>
      <c r="FJE1" s="331"/>
      <c r="FJF1" s="332"/>
      <c r="FJG1" s="332"/>
      <c r="FJH1" s="332"/>
      <c r="FJI1" s="332"/>
      <c r="FJJ1" s="332"/>
      <c r="FJK1" s="332"/>
      <c r="FJL1" s="332"/>
      <c r="FJM1" s="332"/>
      <c r="FJN1" s="332"/>
      <c r="FJO1" s="332"/>
      <c r="FJP1" s="332"/>
      <c r="FJQ1" s="332"/>
      <c r="FJR1" s="332"/>
      <c r="FJS1" s="332"/>
      <c r="FJT1" s="332"/>
      <c r="FJU1" s="331"/>
      <c r="FJV1" s="332"/>
      <c r="FJW1" s="332"/>
      <c r="FJX1" s="332"/>
      <c r="FJY1" s="332"/>
      <c r="FJZ1" s="332"/>
      <c r="FKA1" s="332"/>
      <c r="FKB1" s="332"/>
      <c r="FKC1" s="332"/>
      <c r="FKD1" s="332"/>
      <c r="FKE1" s="332"/>
      <c r="FKF1" s="332"/>
      <c r="FKG1" s="332"/>
      <c r="FKH1" s="332"/>
      <c r="FKI1" s="332"/>
      <c r="FKJ1" s="332"/>
      <c r="FKK1" s="331"/>
      <c r="FKL1" s="332"/>
      <c r="FKM1" s="332"/>
      <c r="FKN1" s="332"/>
      <c r="FKO1" s="332"/>
      <c r="FKP1" s="332"/>
      <c r="FKQ1" s="332"/>
      <c r="FKR1" s="332"/>
      <c r="FKS1" s="332"/>
      <c r="FKT1" s="332"/>
      <c r="FKU1" s="332"/>
      <c r="FKV1" s="332"/>
      <c r="FKW1" s="332"/>
      <c r="FKX1" s="332"/>
      <c r="FKY1" s="332"/>
      <c r="FKZ1" s="332"/>
      <c r="FLA1" s="331"/>
      <c r="FLB1" s="332"/>
      <c r="FLC1" s="332"/>
      <c r="FLD1" s="332"/>
      <c r="FLE1" s="332"/>
      <c r="FLF1" s="332"/>
      <c r="FLG1" s="332"/>
      <c r="FLH1" s="332"/>
      <c r="FLI1" s="332"/>
      <c r="FLJ1" s="332"/>
      <c r="FLK1" s="332"/>
      <c r="FLL1" s="332"/>
      <c r="FLM1" s="332"/>
      <c r="FLN1" s="332"/>
      <c r="FLO1" s="332"/>
      <c r="FLP1" s="332"/>
      <c r="FLQ1" s="331"/>
      <c r="FLR1" s="332"/>
      <c r="FLS1" s="332"/>
      <c r="FLT1" s="332"/>
      <c r="FLU1" s="332"/>
      <c r="FLV1" s="332"/>
      <c r="FLW1" s="332"/>
      <c r="FLX1" s="332"/>
      <c r="FLY1" s="332"/>
      <c r="FLZ1" s="332"/>
      <c r="FMA1" s="332"/>
      <c r="FMB1" s="332"/>
      <c r="FMC1" s="332"/>
      <c r="FMD1" s="332"/>
      <c r="FME1" s="332"/>
      <c r="FMF1" s="332"/>
      <c r="FMG1" s="331"/>
      <c r="FMH1" s="332"/>
      <c r="FMI1" s="332"/>
      <c r="FMJ1" s="332"/>
      <c r="FMK1" s="332"/>
      <c r="FML1" s="332"/>
      <c r="FMM1" s="332"/>
      <c r="FMN1" s="332"/>
      <c r="FMO1" s="332"/>
      <c r="FMP1" s="332"/>
      <c r="FMQ1" s="332"/>
      <c r="FMR1" s="332"/>
      <c r="FMS1" s="332"/>
      <c r="FMT1" s="332"/>
      <c r="FMU1" s="332"/>
      <c r="FMV1" s="332"/>
      <c r="FMW1" s="331"/>
      <c r="FMX1" s="332"/>
      <c r="FMY1" s="332"/>
      <c r="FMZ1" s="332"/>
      <c r="FNA1" s="332"/>
      <c r="FNB1" s="332"/>
      <c r="FNC1" s="332"/>
      <c r="FND1" s="332"/>
      <c r="FNE1" s="332"/>
      <c r="FNF1" s="332"/>
      <c r="FNG1" s="332"/>
      <c r="FNH1" s="332"/>
      <c r="FNI1" s="332"/>
      <c r="FNJ1" s="332"/>
      <c r="FNK1" s="332"/>
      <c r="FNL1" s="332"/>
      <c r="FNM1" s="331"/>
      <c r="FNN1" s="332"/>
      <c r="FNO1" s="332"/>
      <c r="FNP1" s="332"/>
      <c r="FNQ1" s="332"/>
      <c r="FNR1" s="332"/>
      <c r="FNS1" s="332"/>
      <c r="FNT1" s="332"/>
      <c r="FNU1" s="332"/>
      <c r="FNV1" s="332"/>
      <c r="FNW1" s="332"/>
      <c r="FNX1" s="332"/>
      <c r="FNY1" s="332"/>
      <c r="FNZ1" s="332"/>
      <c r="FOA1" s="332"/>
      <c r="FOB1" s="332"/>
      <c r="FOC1" s="331"/>
      <c r="FOD1" s="332"/>
      <c r="FOE1" s="332"/>
      <c r="FOF1" s="332"/>
      <c r="FOG1" s="332"/>
      <c r="FOH1" s="332"/>
      <c r="FOI1" s="332"/>
      <c r="FOJ1" s="332"/>
      <c r="FOK1" s="332"/>
      <c r="FOL1" s="332"/>
      <c r="FOM1" s="332"/>
      <c r="FON1" s="332"/>
      <c r="FOO1" s="332"/>
      <c r="FOP1" s="332"/>
      <c r="FOQ1" s="332"/>
      <c r="FOR1" s="332"/>
      <c r="FOS1" s="331"/>
      <c r="FOT1" s="332"/>
      <c r="FOU1" s="332"/>
      <c r="FOV1" s="332"/>
      <c r="FOW1" s="332"/>
      <c r="FOX1" s="332"/>
      <c r="FOY1" s="332"/>
      <c r="FOZ1" s="332"/>
      <c r="FPA1" s="332"/>
      <c r="FPB1" s="332"/>
      <c r="FPC1" s="332"/>
      <c r="FPD1" s="332"/>
      <c r="FPE1" s="332"/>
      <c r="FPF1" s="332"/>
      <c r="FPG1" s="332"/>
      <c r="FPH1" s="332"/>
      <c r="FPI1" s="331"/>
      <c r="FPJ1" s="332"/>
      <c r="FPK1" s="332"/>
      <c r="FPL1" s="332"/>
      <c r="FPM1" s="332"/>
      <c r="FPN1" s="332"/>
      <c r="FPO1" s="332"/>
      <c r="FPP1" s="332"/>
      <c r="FPQ1" s="332"/>
      <c r="FPR1" s="332"/>
      <c r="FPS1" s="332"/>
      <c r="FPT1" s="332"/>
      <c r="FPU1" s="332"/>
      <c r="FPV1" s="332"/>
      <c r="FPW1" s="332"/>
      <c r="FPX1" s="332"/>
      <c r="FPY1" s="331"/>
      <c r="FPZ1" s="332"/>
      <c r="FQA1" s="332"/>
      <c r="FQB1" s="332"/>
      <c r="FQC1" s="332"/>
      <c r="FQD1" s="332"/>
      <c r="FQE1" s="332"/>
      <c r="FQF1" s="332"/>
      <c r="FQG1" s="332"/>
      <c r="FQH1" s="332"/>
      <c r="FQI1" s="332"/>
      <c r="FQJ1" s="332"/>
      <c r="FQK1" s="332"/>
      <c r="FQL1" s="332"/>
      <c r="FQM1" s="332"/>
      <c r="FQN1" s="332"/>
      <c r="FQO1" s="331"/>
      <c r="FQP1" s="332"/>
      <c r="FQQ1" s="332"/>
      <c r="FQR1" s="332"/>
      <c r="FQS1" s="332"/>
      <c r="FQT1" s="332"/>
      <c r="FQU1" s="332"/>
      <c r="FQV1" s="332"/>
      <c r="FQW1" s="332"/>
      <c r="FQX1" s="332"/>
      <c r="FQY1" s="332"/>
      <c r="FQZ1" s="332"/>
      <c r="FRA1" s="332"/>
      <c r="FRB1" s="332"/>
      <c r="FRC1" s="332"/>
      <c r="FRD1" s="332"/>
      <c r="FRE1" s="331"/>
      <c r="FRF1" s="332"/>
      <c r="FRG1" s="332"/>
      <c r="FRH1" s="332"/>
      <c r="FRI1" s="332"/>
      <c r="FRJ1" s="332"/>
      <c r="FRK1" s="332"/>
      <c r="FRL1" s="332"/>
      <c r="FRM1" s="332"/>
      <c r="FRN1" s="332"/>
      <c r="FRO1" s="332"/>
      <c r="FRP1" s="332"/>
      <c r="FRQ1" s="332"/>
      <c r="FRR1" s="332"/>
      <c r="FRS1" s="332"/>
      <c r="FRT1" s="332"/>
      <c r="FRU1" s="331"/>
      <c r="FRV1" s="332"/>
      <c r="FRW1" s="332"/>
      <c r="FRX1" s="332"/>
      <c r="FRY1" s="332"/>
      <c r="FRZ1" s="332"/>
      <c r="FSA1" s="332"/>
      <c r="FSB1" s="332"/>
      <c r="FSC1" s="332"/>
      <c r="FSD1" s="332"/>
      <c r="FSE1" s="332"/>
      <c r="FSF1" s="332"/>
      <c r="FSG1" s="332"/>
      <c r="FSH1" s="332"/>
      <c r="FSI1" s="332"/>
      <c r="FSJ1" s="332"/>
      <c r="FSK1" s="331"/>
      <c r="FSL1" s="332"/>
      <c r="FSM1" s="332"/>
      <c r="FSN1" s="332"/>
      <c r="FSO1" s="332"/>
      <c r="FSP1" s="332"/>
      <c r="FSQ1" s="332"/>
      <c r="FSR1" s="332"/>
      <c r="FSS1" s="332"/>
      <c r="FST1" s="332"/>
      <c r="FSU1" s="332"/>
      <c r="FSV1" s="332"/>
      <c r="FSW1" s="332"/>
      <c r="FSX1" s="332"/>
      <c r="FSY1" s="332"/>
      <c r="FSZ1" s="332"/>
      <c r="FTA1" s="331"/>
      <c r="FTB1" s="332"/>
      <c r="FTC1" s="332"/>
      <c r="FTD1" s="332"/>
      <c r="FTE1" s="332"/>
      <c r="FTF1" s="332"/>
      <c r="FTG1" s="332"/>
      <c r="FTH1" s="332"/>
      <c r="FTI1" s="332"/>
      <c r="FTJ1" s="332"/>
      <c r="FTK1" s="332"/>
      <c r="FTL1" s="332"/>
      <c r="FTM1" s="332"/>
      <c r="FTN1" s="332"/>
      <c r="FTO1" s="332"/>
      <c r="FTP1" s="332"/>
      <c r="FTQ1" s="331"/>
      <c r="FTR1" s="332"/>
      <c r="FTS1" s="332"/>
      <c r="FTT1" s="332"/>
      <c r="FTU1" s="332"/>
      <c r="FTV1" s="332"/>
      <c r="FTW1" s="332"/>
      <c r="FTX1" s="332"/>
      <c r="FTY1" s="332"/>
      <c r="FTZ1" s="332"/>
      <c r="FUA1" s="332"/>
      <c r="FUB1" s="332"/>
      <c r="FUC1" s="332"/>
      <c r="FUD1" s="332"/>
      <c r="FUE1" s="332"/>
      <c r="FUF1" s="332"/>
      <c r="FUG1" s="331"/>
      <c r="FUH1" s="332"/>
      <c r="FUI1" s="332"/>
      <c r="FUJ1" s="332"/>
      <c r="FUK1" s="332"/>
      <c r="FUL1" s="332"/>
      <c r="FUM1" s="332"/>
      <c r="FUN1" s="332"/>
      <c r="FUO1" s="332"/>
      <c r="FUP1" s="332"/>
      <c r="FUQ1" s="332"/>
      <c r="FUR1" s="332"/>
      <c r="FUS1" s="332"/>
      <c r="FUT1" s="332"/>
      <c r="FUU1" s="332"/>
      <c r="FUV1" s="332"/>
      <c r="FUW1" s="331"/>
      <c r="FUX1" s="332"/>
      <c r="FUY1" s="332"/>
      <c r="FUZ1" s="332"/>
      <c r="FVA1" s="332"/>
      <c r="FVB1" s="332"/>
      <c r="FVC1" s="332"/>
      <c r="FVD1" s="332"/>
      <c r="FVE1" s="332"/>
      <c r="FVF1" s="332"/>
      <c r="FVG1" s="332"/>
      <c r="FVH1" s="332"/>
      <c r="FVI1" s="332"/>
      <c r="FVJ1" s="332"/>
      <c r="FVK1" s="332"/>
      <c r="FVL1" s="332"/>
      <c r="FVM1" s="331"/>
      <c r="FVN1" s="332"/>
      <c r="FVO1" s="332"/>
      <c r="FVP1" s="332"/>
      <c r="FVQ1" s="332"/>
      <c r="FVR1" s="332"/>
      <c r="FVS1" s="332"/>
      <c r="FVT1" s="332"/>
      <c r="FVU1" s="332"/>
      <c r="FVV1" s="332"/>
      <c r="FVW1" s="332"/>
      <c r="FVX1" s="332"/>
      <c r="FVY1" s="332"/>
      <c r="FVZ1" s="332"/>
      <c r="FWA1" s="332"/>
      <c r="FWB1" s="332"/>
      <c r="FWC1" s="331"/>
      <c r="FWD1" s="332"/>
      <c r="FWE1" s="332"/>
      <c r="FWF1" s="332"/>
      <c r="FWG1" s="332"/>
      <c r="FWH1" s="332"/>
      <c r="FWI1" s="332"/>
      <c r="FWJ1" s="332"/>
      <c r="FWK1" s="332"/>
      <c r="FWL1" s="332"/>
      <c r="FWM1" s="332"/>
      <c r="FWN1" s="332"/>
      <c r="FWO1" s="332"/>
      <c r="FWP1" s="332"/>
      <c r="FWQ1" s="332"/>
      <c r="FWR1" s="332"/>
      <c r="FWS1" s="331"/>
      <c r="FWT1" s="332"/>
      <c r="FWU1" s="332"/>
      <c r="FWV1" s="332"/>
      <c r="FWW1" s="332"/>
      <c r="FWX1" s="332"/>
      <c r="FWY1" s="332"/>
      <c r="FWZ1" s="332"/>
      <c r="FXA1" s="332"/>
      <c r="FXB1" s="332"/>
      <c r="FXC1" s="332"/>
      <c r="FXD1" s="332"/>
      <c r="FXE1" s="332"/>
      <c r="FXF1" s="332"/>
      <c r="FXG1" s="332"/>
      <c r="FXH1" s="332"/>
      <c r="FXI1" s="331"/>
      <c r="FXJ1" s="332"/>
      <c r="FXK1" s="332"/>
      <c r="FXL1" s="332"/>
      <c r="FXM1" s="332"/>
      <c r="FXN1" s="332"/>
      <c r="FXO1" s="332"/>
      <c r="FXP1" s="332"/>
      <c r="FXQ1" s="332"/>
      <c r="FXR1" s="332"/>
      <c r="FXS1" s="332"/>
      <c r="FXT1" s="332"/>
      <c r="FXU1" s="332"/>
      <c r="FXV1" s="332"/>
      <c r="FXW1" s="332"/>
      <c r="FXX1" s="332"/>
      <c r="FXY1" s="331"/>
      <c r="FXZ1" s="332"/>
      <c r="FYA1" s="332"/>
      <c r="FYB1" s="332"/>
      <c r="FYC1" s="332"/>
      <c r="FYD1" s="332"/>
      <c r="FYE1" s="332"/>
      <c r="FYF1" s="332"/>
      <c r="FYG1" s="332"/>
      <c r="FYH1" s="332"/>
      <c r="FYI1" s="332"/>
      <c r="FYJ1" s="332"/>
      <c r="FYK1" s="332"/>
      <c r="FYL1" s="332"/>
      <c r="FYM1" s="332"/>
      <c r="FYN1" s="332"/>
      <c r="FYO1" s="331"/>
      <c r="FYP1" s="332"/>
      <c r="FYQ1" s="332"/>
      <c r="FYR1" s="332"/>
      <c r="FYS1" s="332"/>
      <c r="FYT1" s="332"/>
      <c r="FYU1" s="332"/>
      <c r="FYV1" s="332"/>
      <c r="FYW1" s="332"/>
      <c r="FYX1" s="332"/>
      <c r="FYY1" s="332"/>
      <c r="FYZ1" s="332"/>
      <c r="FZA1" s="332"/>
      <c r="FZB1" s="332"/>
      <c r="FZC1" s="332"/>
      <c r="FZD1" s="332"/>
      <c r="FZE1" s="331"/>
      <c r="FZF1" s="332"/>
      <c r="FZG1" s="332"/>
      <c r="FZH1" s="332"/>
      <c r="FZI1" s="332"/>
      <c r="FZJ1" s="332"/>
      <c r="FZK1" s="332"/>
      <c r="FZL1" s="332"/>
      <c r="FZM1" s="332"/>
      <c r="FZN1" s="332"/>
      <c r="FZO1" s="332"/>
      <c r="FZP1" s="332"/>
      <c r="FZQ1" s="332"/>
      <c r="FZR1" s="332"/>
      <c r="FZS1" s="332"/>
      <c r="FZT1" s="332"/>
      <c r="FZU1" s="331"/>
      <c r="FZV1" s="332"/>
      <c r="FZW1" s="332"/>
      <c r="FZX1" s="332"/>
      <c r="FZY1" s="332"/>
      <c r="FZZ1" s="332"/>
      <c r="GAA1" s="332"/>
      <c r="GAB1" s="332"/>
      <c r="GAC1" s="332"/>
      <c r="GAD1" s="332"/>
      <c r="GAE1" s="332"/>
      <c r="GAF1" s="332"/>
      <c r="GAG1" s="332"/>
      <c r="GAH1" s="332"/>
      <c r="GAI1" s="332"/>
      <c r="GAJ1" s="332"/>
      <c r="GAK1" s="331"/>
      <c r="GAL1" s="332"/>
      <c r="GAM1" s="332"/>
      <c r="GAN1" s="332"/>
      <c r="GAO1" s="332"/>
      <c r="GAP1" s="332"/>
      <c r="GAQ1" s="332"/>
      <c r="GAR1" s="332"/>
      <c r="GAS1" s="332"/>
      <c r="GAT1" s="332"/>
      <c r="GAU1" s="332"/>
      <c r="GAV1" s="332"/>
      <c r="GAW1" s="332"/>
      <c r="GAX1" s="332"/>
      <c r="GAY1" s="332"/>
      <c r="GAZ1" s="332"/>
      <c r="GBA1" s="331"/>
      <c r="GBB1" s="332"/>
      <c r="GBC1" s="332"/>
      <c r="GBD1" s="332"/>
      <c r="GBE1" s="332"/>
      <c r="GBF1" s="332"/>
      <c r="GBG1" s="332"/>
      <c r="GBH1" s="332"/>
      <c r="GBI1" s="332"/>
      <c r="GBJ1" s="332"/>
      <c r="GBK1" s="332"/>
      <c r="GBL1" s="332"/>
      <c r="GBM1" s="332"/>
      <c r="GBN1" s="332"/>
      <c r="GBO1" s="332"/>
      <c r="GBP1" s="332"/>
      <c r="GBQ1" s="331"/>
      <c r="GBR1" s="332"/>
      <c r="GBS1" s="332"/>
      <c r="GBT1" s="332"/>
      <c r="GBU1" s="332"/>
      <c r="GBV1" s="332"/>
      <c r="GBW1" s="332"/>
      <c r="GBX1" s="332"/>
      <c r="GBY1" s="332"/>
      <c r="GBZ1" s="332"/>
      <c r="GCA1" s="332"/>
      <c r="GCB1" s="332"/>
      <c r="GCC1" s="332"/>
      <c r="GCD1" s="332"/>
      <c r="GCE1" s="332"/>
      <c r="GCF1" s="332"/>
      <c r="GCG1" s="331"/>
      <c r="GCH1" s="332"/>
      <c r="GCI1" s="332"/>
      <c r="GCJ1" s="332"/>
      <c r="GCK1" s="332"/>
      <c r="GCL1" s="332"/>
      <c r="GCM1" s="332"/>
      <c r="GCN1" s="332"/>
      <c r="GCO1" s="332"/>
      <c r="GCP1" s="332"/>
      <c r="GCQ1" s="332"/>
      <c r="GCR1" s="332"/>
      <c r="GCS1" s="332"/>
      <c r="GCT1" s="332"/>
      <c r="GCU1" s="332"/>
      <c r="GCV1" s="332"/>
      <c r="GCW1" s="331"/>
      <c r="GCX1" s="332"/>
      <c r="GCY1" s="332"/>
      <c r="GCZ1" s="332"/>
      <c r="GDA1" s="332"/>
      <c r="GDB1" s="332"/>
      <c r="GDC1" s="332"/>
      <c r="GDD1" s="332"/>
      <c r="GDE1" s="332"/>
      <c r="GDF1" s="332"/>
      <c r="GDG1" s="332"/>
      <c r="GDH1" s="332"/>
      <c r="GDI1" s="332"/>
      <c r="GDJ1" s="332"/>
      <c r="GDK1" s="332"/>
      <c r="GDL1" s="332"/>
      <c r="GDM1" s="331"/>
      <c r="GDN1" s="332"/>
      <c r="GDO1" s="332"/>
      <c r="GDP1" s="332"/>
      <c r="GDQ1" s="332"/>
      <c r="GDR1" s="332"/>
      <c r="GDS1" s="332"/>
      <c r="GDT1" s="332"/>
      <c r="GDU1" s="332"/>
      <c r="GDV1" s="332"/>
      <c r="GDW1" s="332"/>
      <c r="GDX1" s="332"/>
      <c r="GDY1" s="332"/>
      <c r="GDZ1" s="332"/>
      <c r="GEA1" s="332"/>
      <c r="GEB1" s="332"/>
      <c r="GEC1" s="331"/>
      <c r="GED1" s="332"/>
      <c r="GEE1" s="332"/>
      <c r="GEF1" s="332"/>
      <c r="GEG1" s="332"/>
      <c r="GEH1" s="332"/>
      <c r="GEI1" s="332"/>
      <c r="GEJ1" s="332"/>
      <c r="GEK1" s="332"/>
      <c r="GEL1" s="332"/>
      <c r="GEM1" s="332"/>
      <c r="GEN1" s="332"/>
      <c r="GEO1" s="332"/>
      <c r="GEP1" s="332"/>
      <c r="GEQ1" s="332"/>
      <c r="GER1" s="332"/>
      <c r="GES1" s="331"/>
      <c r="GET1" s="332"/>
      <c r="GEU1" s="332"/>
      <c r="GEV1" s="332"/>
      <c r="GEW1" s="332"/>
      <c r="GEX1" s="332"/>
      <c r="GEY1" s="332"/>
      <c r="GEZ1" s="332"/>
      <c r="GFA1" s="332"/>
      <c r="GFB1" s="332"/>
      <c r="GFC1" s="332"/>
      <c r="GFD1" s="332"/>
      <c r="GFE1" s="332"/>
      <c r="GFF1" s="332"/>
      <c r="GFG1" s="332"/>
      <c r="GFH1" s="332"/>
      <c r="GFI1" s="331"/>
      <c r="GFJ1" s="332"/>
      <c r="GFK1" s="332"/>
      <c r="GFL1" s="332"/>
      <c r="GFM1" s="332"/>
      <c r="GFN1" s="332"/>
      <c r="GFO1" s="332"/>
      <c r="GFP1" s="332"/>
      <c r="GFQ1" s="332"/>
      <c r="GFR1" s="332"/>
      <c r="GFS1" s="332"/>
      <c r="GFT1" s="332"/>
      <c r="GFU1" s="332"/>
      <c r="GFV1" s="332"/>
      <c r="GFW1" s="332"/>
      <c r="GFX1" s="332"/>
      <c r="GFY1" s="331"/>
      <c r="GFZ1" s="332"/>
      <c r="GGA1" s="332"/>
      <c r="GGB1" s="332"/>
      <c r="GGC1" s="332"/>
      <c r="GGD1" s="332"/>
      <c r="GGE1" s="332"/>
      <c r="GGF1" s="332"/>
      <c r="GGG1" s="332"/>
      <c r="GGH1" s="332"/>
      <c r="GGI1" s="332"/>
      <c r="GGJ1" s="332"/>
      <c r="GGK1" s="332"/>
      <c r="GGL1" s="332"/>
      <c r="GGM1" s="332"/>
      <c r="GGN1" s="332"/>
      <c r="GGO1" s="331"/>
      <c r="GGP1" s="332"/>
      <c r="GGQ1" s="332"/>
      <c r="GGR1" s="332"/>
      <c r="GGS1" s="332"/>
      <c r="GGT1" s="332"/>
      <c r="GGU1" s="332"/>
      <c r="GGV1" s="332"/>
      <c r="GGW1" s="332"/>
      <c r="GGX1" s="332"/>
      <c r="GGY1" s="332"/>
      <c r="GGZ1" s="332"/>
      <c r="GHA1" s="332"/>
      <c r="GHB1" s="332"/>
      <c r="GHC1" s="332"/>
      <c r="GHD1" s="332"/>
      <c r="GHE1" s="331"/>
      <c r="GHF1" s="332"/>
      <c r="GHG1" s="332"/>
      <c r="GHH1" s="332"/>
      <c r="GHI1" s="332"/>
      <c r="GHJ1" s="332"/>
      <c r="GHK1" s="332"/>
      <c r="GHL1" s="332"/>
      <c r="GHM1" s="332"/>
      <c r="GHN1" s="332"/>
      <c r="GHO1" s="332"/>
      <c r="GHP1" s="332"/>
      <c r="GHQ1" s="332"/>
      <c r="GHR1" s="332"/>
      <c r="GHS1" s="332"/>
      <c r="GHT1" s="332"/>
      <c r="GHU1" s="331"/>
      <c r="GHV1" s="332"/>
      <c r="GHW1" s="332"/>
      <c r="GHX1" s="332"/>
      <c r="GHY1" s="332"/>
      <c r="GHZ1" s="332"/>
      <c r="GIA1" s="332"/>
      <c r="GIB1" s="332"/>
      <c r="GIC1" s="332"/>
      <c r="GID1" s="332"/>
      <c r="GIE1" s="332"/>
      <c r="GIF1" s="332"/>
      <c r="GIG1" s="332"/>
      <c r="GIH1" s="332"/>
      <c r="GII1" s="332"/>
      <c r="GIJ1" s="332"/>
      <c r="GIK1" s="331"/>
      <c r="GIL1" s="332"/>
      <c r="GIM1" s="332"/>
      <c r="GIN1" s="332"/>
      <c r="GIO1" s="332"/>
      <c r="GIP1" s="332"/>
      <c r="GIQ1" s="332"/>
      <c r="GIR1" s="332"/>
      <c r="GIS1" s="332"/>
      <c r="GIT1" s="332"/>
      <c r="GIU1" s="332"/>
      <c r="GIV1" s="332"/>
      <c r="GIW1" s="332"/>
      <c r="GIX1" s="332"/>
      <c r="GIY1" s="332"/>
      <c r="GIZ1" s="332"/>
      <c r="GJA1" s="331"/>
      <c r="GJB1" s="332"/>
      <c r="GJC1" s="332"/>
      <c r="GJD1" s="332"/>
      <c r="GJE1" s="332"/>
      <c r="GJF1" s="332"/>
      <c r="GJG1" s="332"/>
      <c r="GJH1" s="332"/>
      <c r="GJI1" s="332"/>
      <c r="GJJ1" s="332"/>
      <c r="GJK1" s="332"/>
      <c r="GJL1" s="332"/>
      <c r="GJM1" s="332"/>
      <c r="GJN1" s="332"/>
      <c r="GJO1" s="332"/>
      <c r="GJP1" s="332"/>
      <c r="GJQ1" s="331"/>
      <c r="GJR1" s="332"/>
      <c r="GJS1" s="332"/>
      <c r="GJT1" s="332"/>
      <c r="GJU1" s="332"/>
      <c r="GJV1" s="332"/>
      <c r="GJW1" s="332"/>
      <c r="GJX1" s="332"/>
      <c r="GJY1" s="332"/>
      <c r="GJZ1" s="332"/>
      <c r="GKA1" s="332"/>
      <c r="GKB1" s="332"/>
      <c r="GKC1" s="332"/>
      <c r="GKD1" s="332"/>
      <c r="GKE1" s="332"/>
      <c r="GKF1" s="332"/>
      <c r="GKG1" s="331"/>
      <c r="GKH1" s="332"/>
      <c r="GKI1" s="332"/>
      <c r="GKJ1" s="332"/>
      <c r="GKK1" s="332"/>
      <c r="GKL1" s="332"/>
      <c r="GKM1" s="332"/>
      <c r="GKN1" s="332"/>
      <c r="GKO1" s="332"/>
      <c r="GKP1" s="332"/>
      <c r="GKQ1" s="332"/>
      <c r="GKR1" s="332"/>
      <c r="GKS1" s="332"/>
      <c r="GKT1" s="332"/>
      <c r="GKU1" s="332"/>
      <c r="GKV1" s="332"/>
      <c r="GKW1" s="331"/>
      <c r="GKX1" s="332"/>
      <c r="GKY1" s="332"/>
      <c r="GKZ1" s="332"/>
      <c r="GLA1" s="332"/>
      <c r="GLB1" s="332"/>
      <c r="GLC1" s="332"/>
      <c r="GLD1" s="332"/>
      <c r="GLE1" s="332"/>
      <c r="GLF1" s="332"/>
      <c r="GLG1" s="332"/>
      <c r="GLH1" s="332"/>
      <c r="GLI1" s="332"/>
      <c r="GLJ1" s="332"/>
      <c r="GLK1" s="332"/>
      <c r="GLL1" s="332"/>
      <c r="GLM1" s="331"/>
      <c r="GLN1" s="332"/>
      <c r="GLO1" s="332"/>
      <c r="GLP1" s="332"/>
      <c r="GLQ1" s="332"/>
      <c r="GLR1" s="332"/>
      <c r="GLS1" s="332"/>
      <c r="GLT1" s="332"/>
      <c r="GLU1" s="332"/>
      <c r="GLV1" s="332"/>
      <c r="GLW1" s="332"/>
      <c r="GLX1" s="332"/>
      <c r="GLY1" s="332"/>
      <c r="GLZ1" s="332"/>
      <c r="GMA1" s="332"/>
      <c r="GMB1" s="332"/>
      <c r="GMC1" s="331"/>
      <c r="GMD1" s="332"/>
      <c r="GME1" s="332"/>
      <c r="GMF1" s="332"/>
      <c r="GMG1" s="332"/>
      <c r="GMH1" s="332"/>
      <c r="GMI1" s="332"/>
      <c r="GMJ1" s="332"/>
      <c r="GMK1" s="332"/>
      <c r="GML1" s="332"/>
      <c r="GMM1" s="332"/>
      <c r="GMN1" s="332"/>
      <c r="GMO1" s="332"/>
      <c r="GMP1" s="332"/>
      <c r="GMQ1" s="332"/>
      <c r="GMR1" s="332"/>
      <c r="GMS1" s="331"/>
      <c r="GMT1" s="332"/>
      <c r="GMU1" s="332"/>
      <c r="GMV1" s="332"/>
      <c r="GMW1" s="332"/>
      <c r="GMX1" s="332"/>
      <c r="GMY1" s="332"/>
      <c r="GMZ1" s="332"/>
      <c r="GNA1" s="332"/>
      <c r="GNB1" s="332"/>
      <c r="GNC1" s="332"/>
      <c r="GND1" s="332"/>
      <c r="GNE1" s="332"/>
      <c r="GNF1" s="332"/>
      <c r="GNG1" s="332"/>
      <c r="GNH1" s="332"/>
      <c r="GNI1" s="331"/>
      <c r="GNJ1" s="332"/>
      <c r="GNK1" s="332"/>
      <c r="GNL1" s="332"/>
      <c r="GNM1" s="332"/>
      <c r="GNN1" s="332"/>
      <c r="GNO1" s="332"/>
      <c r="GNP1" s="332"/>
      <c r="GNQ1" s="332"/>
      <c r="GNR1" s="332"/>
      <c r="GNS1" s="332"/>
      <c r="GNT1" s="332"/>
      <c r="GNU1" s="332"/>
      <c r="GNV1" s="332"/>
      <c r="GNW1" s="332"/>
      <c r="GNX1" s="332"/>
      <c r="GNY1" s="331"/>
      <c r="GNZ1" s="332"/>
      <c r="GOA1" s="332"/>
      <c r="GOB1" s="332"/>
      <c r="GOC1" s="332"/>
      <c r="GOD1" s="332"/>
      <c r="GOE1" s="332"/>
      <c r="GOF1" s="332"/>
      <c r="GOG1" s="332"/>
      <c r="GOH1" s="332"/>
      <c r="GOI1" s="332"/>
      <c r="GOJ1" s="332"/>
      <c r="GOK1" s="332"/>
      <c r="GOL1" s="332"/>
      <c r="GOM1" s="332"/>
      <c r="GON1" s="332"/>
      <c r="GOO1" s="331"/>
      <c r="GOP1" s="332"/>
      <c r="GOQ1" s="332"/>
      <c r="GOR1" s="332"/>
      <c r="GOS1" s="332"/>
      <c r="GOT1" s="332"/>
      <c r="GOU1" s="332"/>
      <c r="GOV1" s="332"/>
      <c r="GOW1" s="332"/>
      <c r="GOX1" s="332"/>
      <c r="GOY1" s="332"/>
      <c r="GOZ1" s="332"/>
      <c r="GPA1" s="332"/>
      <c r="GPB1" s="332"/>
      <c r="GPC1" s="332"/>
      <c r="GPD1" s="332"/>
      <c r="GPE1" s="331"/>
      <c r="GPF1" s="332"/>
      <c r="GPG1" s="332"/>
      <c r="GPH1" s="332"/>
      <c r="GPI1" s="332"/>
      <c r="GPJ1" s="332"/>
      <c r="GPK1" s="332"/>
      <c r="GPL1" s="332"/>
      <c r="GPM1" s="332"/>
      <c r="GPN1" s="332"/>
      <c r="GPO1" s="332"/>
      <c r="GPP1" s="332"/>
      <c r="GPQ1" s="332"/>
      <c r="GPR1" s="332"/>
      <c r="GPS1" s="332"/>
      <c r="GPT1" s="332"/>
      <c r="GPU1" s="331"/>
      <c r="GPV1" s="332"/>
      <c r="GPW1" s="332"/>
      <c r="GPX1" s="332"/>
      <c r="GPY1" s="332"/>
      <c r="GPZ1" s="332"/>
      <c r="GQA1" s="332"/>
      <c r="GQB1" s="332"/>
      <c r="GQC1" s="332"/>
      <c r="GQD1" s="332"/>
      <c r="GQE1" s="332"/>
      <c r="GQF1" s="332"/>
      <c r="GQG1" s="332"/>
      <c r="GQH1" s="332"/>
      <c r="GQI1" s="332"/>
      <c r="GQJ1" s="332"/>
      <c r="GQK1" s="331"/>
      <c r="GQL1" s="332"/>
      <c r="GQM1" s="332"/>
      <c r="GQN1" s="332"/>
      <c r="GQO1" s="332"/>
      <c r="GQP1" s="332"/>
      <c r="GQQ1" s="332"/>
      <c r="GQR1" s="332"/>
      <c r="GQS1" s="332"/>
      <c r="GQT1" s="332"/>
      <c r="GQU1" s="332"/>
      <c r="GQV1" s="332"/>
      <c r="GQW1" s="332"/>
      <c r="GQX1" s="332"/>
      <c r="GQY1" s="332"/>
      <c r="GQZ1" s="332"/>
      <c r="GRA1" s="331"/>
      <c r="GRB1" s="332"/>
      <c r="GRC1" s="332"/>
      <c r="GRD1" s="332"/>
      <c r="GRE1" s="332"/>
      <c r="GRF1" s="332"/>
      <c r="GRG1" s="332"/>
      <c r="GRH1" s="332"/>
      <c r="GRI1" s="332"/>
      <c r="GRJ1" s="332"/>
      <c r="GRK1" s="332"/>
      <c r="GRL1" s="332"/>
      <c r="GRM1" s="332"/>
      <c r="GRN1" s="332"/>
      <c r="GRO1" s="332"/>
      <c r="GRP1" s="332"/>
      <c r="GRQ1" s="331"/>
      <c r="GRR1" s="332"/>
      <c r="GRS1" s="332"/>
      <c r="GRT1" s="332"/>
      <c r="GRU1" s="332"/>
      <c r="GRV1" s="332"/>
      <c r="GRW1" s="332"/>
      <c r="GRX1" s="332"/>
      <c r="GRY1" s="332"/>
      <c r="GRZ1" s="332"/>
      <c r="GSA1" s="332"/>
      <c r="GSB1" s="332"/>
      <c r="GSC1" s="332"/>
      <c r="GSD1" s="332"/>
      <c r="GSE1" s="332"/>
      <c r="GSF1" s="332"/>
      <c r="GSG1" s="331"/>
      <c r="GSH1" s="332"/>
      <c r="GSI1" s="332"/>
      <c r="GSJ1" s="332"/>
      <c r="GSK1" s="332"/>
      <c r="GSL1" s="332"/>
      <c r="GSM1" s="332"/>
      <c r="GSN1" s="332"/>
      <c r="GSO1" s="332"/>
      <c r="GSP1" s="332"/>
      <c r="GSQ1" s="332"/>
      <c r="GSR1" s="332"/>
      <c r="GSS1" s="332"/>
      <c r="GST1" s="332"/>
      <c r="GSU1" s="332"/>
      <c r="GSV1" s="332"/>
      <c r="GSW1" s="331"/>
      <c r="GSX1" s="332"/>
      <c r="GSY1" s="332"/>
      <c r="GSZ1" s="332"/>
      <c r="GTA1" s="332"/>
      <c r="GTB1" s="332"/>
      <c r="GTC1" s="332"/>
      <c r="GTD1" s="332"/>
      <c r="GTE1" s="332"/>
      <c r="GTF1" s="332"/>
      <c r="GTG1" s="332"/>
      <c r="GTH1" s="332"/>
      <c r="GTI1" s="332"/>
      <c r="GTJ1" s="332"/>
      <c r="GTK1" s="332"/>
      <c r="GTL1" s="332"/>
      <c r="GTM1" s="331"/>
      <c r="GTN1" s="332"/>
      <c r="GTO1" s="332"/>
      <c r="GTP1" s="332"/>
      <c r="GTQ1" s="332"/>
      <c r="GTR1" s="332"/>
      <c r="GTS1" s="332"/>
      <c r="GTT1" s="332"/>
      <c r="GTU1" s="332"/>
      <c r="GTV1" s="332"/>
      <c r="GTW1" s="332"/>
      <c r="GTX1" s="332"/>
      <c r="GTY1" s="332"/>
      <c r="GTZ1" s="332"/>
      <c r="GUA1" s="332"/>
      <c r="GUB1" s="332"/>
      <c r="GUC1" s="331"/>
      <c r="GUD1" s="332"/>
      <c r="GUE1" s="332"/>
      <c r="GUF1" s="332"/>
      <c r="GUG1" s="332"/>
      <c r="GUH1" s="332"/>
      <c r="GUI1" s="332"/>
      <c r="GUJ1" s="332"/>
      <c r="GUK1" s="332"/>
      <c r="GUL1" s="332"/>
      <c r="GUM1" s="332"/>
      <c r="GUN1" s="332"/>
      <c r="GUO1" s="332"/>
      <c r="GUP1" s="332"/>
      <c r="GUQ1" s="332"/>
      <c r="GUR1" s="332"/>
      <c r="GUS1" s="331"/>
      <c r="GUT1" s="332"/>
      <c r="GUU1" s="332"/>
      <c r="GUV1" s="332"/>
      <c r="GUW1" s="332"/>
      <c r="GUX1" s="332"/>
      <c r="GUY1" s="332"/>
      <c r="GUZ1" s="332"/>
      <c r="GVA1" s="332"/>
      <c r="GVB1" s="332"/>
      <c r="GVC1" s="332"/>
      <c r="GVD1" s="332"/>
      <c r="GVE1" s="332"/>
      <c r="GVF1" s="332"/>
      <c r="GVG1" s="332"/>
      <c r="GVH1" s="332"/>
      <c r="GVI1" s="331"/>
      <c r="GVJ1" s="332"/>
      <c r="GVK1" s="332"/>
      <c r="GVL1" s="332"/>
      <c r="GVM1" s="332"/>
      <c r="GVN1" s="332"/>
      <c r="GVO1" s="332"/>
      <c r="GVP1" s="332"/>
      <c r="GVQ1" s="332"/>
      <c r="GVR1" s="332"/>
      <c r="GVS1" s="332"/>
      <c r="GVT1" s="332"/>
      <c r="GVU1" s="332"/>
      <c r="GVV1" s="332"/>
      <c r="GVW1" s="332"/>
      <c r="GVX1" s="332"/>
      <c r="GVY1" s="331"/>
      <c r="GVZ1" s="332"/>
      <c r="GWA1" s="332"/>
      <c r="GWB1" s="332"/>
      <c r="GWC1" s="332"/>
      <c r="GWD1" s="332"/>
      <c r="GWE1" s="332"/>
      <c r="GWF1" s="332"/>
      <c r="GWG1" s="332"/>
      <c r="GWH1" s="332"/>
      <c r="GWI1" s="332"/>
      <c r="GWJ1" s="332"/>
      <c r="GWK1" s="332"/>
      <c r="GWL1" s="332"/>
      <c r="GWM1" s="332"/>
      <c r="GWN1" s="332"/>
      <c r="GWO1" s="331"/>
      <c r="GWP1" s="332"/>
      <c r="GWQ1" s="332"/>
      <c r="GWR1" s="332"/>
      <c r="GWS1" s="332"/>
      <c r="GWT1" s="332"/>
      <c r="GWU1" s="332"/>
      <c r="GWV1" s="332"/>
      <c r="GWW1" s="332"/>
      <c r="GWX1" s="332"/>
      <c r="GWY1" s="332"/>
      <c r="GWZ1" s="332"/>
      <c r="GXA1" s="332"/>
      <c r="GXB1" s="332"/>
      <c r="GXC1" s="332"/>
      <c r="GXD1" s="332"/>
      <c r="GXE1" s="331"/>
      <c r="GXF1" s="332"/>
      <c r="GXG1" s="332"/>
      <c r="GXH1" s="332"/>
      <c r="GXI1" s="332"/>
      <c r="GXJ1" s="332"/>
      <c r="GXK1" s="332"/>
      <c r="GXL1" s="332"/>
      <c r="GXM1" s="332"/>
      <c r="GXN1" s="332"/>
      <c r="GXO1" s="332"/>
      <c r="GXP1" s="332"/>
      <c r="GXQ1" s="332"/>
      <c r="GXR1" s="332"/>
      <c r="GXS1" s="332"/>
      <c r="GXT1" s="332"/>
      <c r="GXU1" s="331"/>
      <c r="GXV1" s="332"/>
      <c r="GXW1" s="332"/>
      <c r="GXX1" s="332"/>
      <c r="GXY1" s="332"/>
      <c r="GXZ1" s="332"/>
      <c r="GYA1" s="332"/>
      <c r="GYB1" s="332"/>
      <c r="GYC1" s="332"/>
      <c r="GYD1" s="332"/>
      <c r="GYE1" s="332"/>
      <c r="GYF1" s="332"/>
      <c r="GYG1" s="332"/>
      <c r="GYH1" s="332"/>
      <c r="GYI1" s="332"/>
      <c r="GYJ1" s="332"/>
      <c r="GYK1" s="331"/>
      <c r="GYL1" s="332"/>
      <c r="GYM1" s="332"/>
      <c r="GYN1" s="332"/>
      <c r="GYO1" s="332"/>
      <c r="GYP1" s="332"/>
      <c r="GYQ1" s="332"/>
      <c r="GYR1" s="332"/>
      <c r="GYS1" s="332"/>
      <c r="GYT1" s="332"/>
      <c r="GYU1" s="332"/>
      <c r="GYV1" s="332"/>
      <c r="GYW1" s="332"/>
      <c r="GYX1" s="332"/>
      <c r="GYY1" s="332"/>
      <c r="GYZ1" s="332"/>
      <c r="GZA1" s="331"/>
      <c r="GZB1" s="332"/>
      <c r="GZC1" s="332"/>
      <c r="GZD1" s="332"/>
      <c r="GZE1" s="332"/>
      <c r="GZF1" s="332"/>
      <c r="GZG1" s="332"/>
      <c r="GZH1" s="332"/>
      <c r="GZI1" s="332"/>
      <c r="GZJ1" s="332"/>
      <c r="GZK1" s="332"/>
      <c r="GZL1" s="332"/>
      <c r="GZM1" s="332"/>
      <c r="GZN1" s="332"/>
      <c r="GZO1" s="332"/>
      <c r="GZP1" s="332"/>
      <c r="GZQ1" s="331"/>
      <c r="GZR1" s="332"/>
      <c r="GZS1" s="332"/>
      <c r="GZT1" s="332"/>
      <c r="GZU1" s="332"/>
      <c r="GZV1" s="332"/>
      <c r="GZW1" s="332"/>
      <c r="GZX1" s="332"/>
      <c r="GZY1" s="332"/>
      <c r="GZZ1" s="332"/>
      <c r="HAA1" s="332"/>
      <c r="HAB1" s="332"/>
      <c r="HAC1" s="332"/>
      <c r="HAD1" s="332"/>
      <c r="HAE1" s="332"/>
      <c r="HAF1" s="332"/>
      <c r="HAG1" s="331"/>
      <c r="HAH1" s="332"/>
      <c r="HAI1" s="332"/>
      <c r="HAJ1" s="332"/>
      <c r="HAK1" s="332"/>
      <c r="HAL1" s="332"/>
      <c r="HAM1" s="332"/>
      <c r="HAN1" s="332"/>
      <c r="HAO1" s="332"/>
      <c r="HAP1" s="332"/>
      <c r="HAQ1" s="332"/>
      <c r="HAR1" s="332"/>
      <c r="HAS1" s="332"/>
      <c r="HAT1" s="332"/>
      <c r="HAU1" s="332"/>
      <c r="HAV1" s="332"/>
      <c r="HAW1" s="331"/>
      <c r="HAX1" s="332"/>
      <c r="HAY1" s="332"/>
      <c r="HAZ1" s="332"/>
      <c r="HBA1" s="332"/>
      <c r="HBB1" s="332"/>
      <c r="HBC1" s="332"/>
      <c r="HBD1" s="332"/>
      <c r="HBE1" s="332"/>
      <c r="HBF1" s="332"/>
      <c r="HBG1" s="332"/>
      <c r="HBH1" s="332"/>
      <c r="HBI1" s="332"/>
      <c r="HBJ1" s="332"/>
      <c r="HBK1" s="332"/>
      <c r="HBL1" s="332"/>
      <c r="HBM1" s="331"/>
      <c r="HBN1" s="332"/>
      <c r="HBO1" s="332"/>
      <c r="HBP1" s="332"/>
      <c r="HBQ1" s="332"/>
      <c r="HBR1" s="332"/>
      <c r="HBS1" s="332"/>
      <c r="HBT1" s="332"/>
      <c r="HBU1" s="332"/>
      <c r="HBV1" s="332"/>
      <c r="HBW1" s="332"/>
      <c r="HBX1" s="332"/>
      <c r="HBY1" s="332"/>
      <c r="HBZ1" s="332"/>
      <c r="HCA1" s="332"/>
      <c r="HCB1" s="332"/>
      <c r="HCC1" s="331"/>
      <c r="HCD1" s="332"/>
      <c r="HCE1" s="332"/>
      <c r="HCF1" s="332"/>
      <c r="HCG1" s="332"/>
      <c r="HCH1" s="332"/>
      <c r="HCI1" s="332"/>
      <c r="HCJ1" s="332"/>
      <c r="HCK1" s="332"/>
      <c r="HCL1" s="332"/>
      <c r="HCM1" s="332"/>
      <c r="HCN1" s="332"/>
      <c r="HCO1" s="332"/>
      <c r="HCP1" s="332"/>
      <c r="HCQ1" s="332"/>
      <c r="HCR1" s="332"/>
      <c r="HCS1" s="331"/>
      <c r="HCT1" s="332"/>
      <c r="HCU1" s="332"/>
      <c r="HCV1" s="332"/>
      <c r="HCW1" s="332"/>
      <c r="HCX1" s="332"/>
      <c r="HCY1" s="332"/>
      <c r="HCZ1" s="332"/>
      <c r="HDA1" s="332"/>
      <c r="HDB1" s="332"/>
      <c r="HDC1" s="332"/>
      <c r="HDD1" s="332"/>
      <c r="HDE1" s="332"/>
      <c r="HDF1" s="332"/>
      <c r="HDG1" s="332"/>
      <c r="HDH1" s="332"/>
      <c r="HDI1" s="331"/>
      <c r="HDJ1" s="332"/>
      <c r="HDK1" s="332"/>
      <c r="HDL1" s="332"/>
      <c r="HDM1" s="332"/>
      <c r="HDN1" s="332"/>
      <c r="HDO1" s="332"/>
      <c r="HDP1" s="332"/>
      <c r="HDQ1" s="332"/>
      <c r="HDR1" s="332"/>
      <c r="HDS1" s="332"/>
      <c r="HDT1" s="332"/>
      <c r="HDU1" s="332"/>
      <c r="HDV1" s="332"/>
      <c r="HDW1" s="332"/>
      <c r="HDX1" s="332"/>
      <c r="HDY1" s="331"/>
      <c r="HDZ1" s="332"/>
      <c r="HEA1" s="332"/>
      <c r="HEB1" s="332"/>
      <c r="HEC1" s="332"/>
      <c r="HED1" s="332"/>
      <c r="HEE1" s="332"/>
      <c r="HEF1" s="332"/>
      <c r="HEG1" s="332"/>
      <c r="HEH1" s="332"/>
      <c r="HEI1" s="332"/>
      <c r="HEJ1" s="332"/>
      <c r="HEK1" s="332"/>
      <c r="HEL1" s="332"/>
      <c r="HEM1" s="332"/>
      <c r="HEN1" s="332"/>
      <c r="HEO1" s="331"/>
      <c r="HEP1" s="332"/>
      <c r="HEQ1" s="332"/>
      <c r="HER1" s="332"/>
      <c r="HES1" s="332"/>
      <c r="HET1" s="332"/>
      <c r="HEU1" s="332"/>
      <c r="HEV1" s="332"/>
      <c r="HEW1" s="332"/>
      <c r="HEX1" s="332"/>
      <c r="HEY1" s="332"/>
      <c r="HEZ1" s="332"/>
      <c r="HFA1" s="332"/>
      <c r="HFB1" s="332"/>
      <c r="HFC1" s="332"/>
      <c r="HFD1" s="332"/>
      <c r="HFE1" s="331"/>
      <c r="HFF1" s="332"/>
      <c r="HFG1" s="332"/>
      <c r="HFH1" s="332"/>
      <c r="HFI1" s="332"/>
      <c r="HFJ1" s="332"/>
      <c r="HFK1" s="332"/>
      <c r="HFL1" s="332"/>
      <c r="HFM1" s="332"/>
      <c r="HFN1" s="332"/>
      <c r="HFO1" s="332"/>
      <c r="HFP1" s="332"/>
      <c r="HFQ1" s="332"/>
      <c r="HFR1" s="332"/>
      <c r="HFS1" s="332"/>
      <c r="HFT1" s="332"/>
      <c r="HFU1" s="331"/>
      <c r="HFV1" s="332"/>
      <c r="HFW1" s="332"/>
      <c r="HFX1" s="332"/>
      <c r="HFY1" s="332"/>
      <c r="HFZ1" s="332"/>
      <c r="HGA1" s="332"/>
      <c r="HGB1" s="332"/>
      <c r="HGC1" s="332"/>
      <c r="HGD1" s="332"/>
      <c r="HGE1" s="332"/>
      <c r="HGF1" s="332"/>
      <c r="HGG1" s="332"/>
      <c r="HGH1" s="332"/>
      <c r="HGI1" s="332"/>
      <c r="HGJ1" s="332"/>
      <c r="HGK1" s="331"/>
      <c r="HGL1" s="332"/>
      <c r="HGM1" s="332"/>
      <c r="HGN1" s="332"/>
      <c r="HGO1" s="332"/>
      <c r="HGP1" s="332"/>
      <c r="HGQ1" s="332"/>
      <c r="HGR1" s="332"/>
      <c r="HGS1" s="332"/>
      <c r="HGT1" s="332"/>
      <c r="HGU1" s="332"/>
      <c r="HGV1" s="332"/>
      <c r="HGW1" s="332"/>
      <c r="HGX1" s="332"/>
      <c r="HGY1" s="332"/>
      <c r="HGZ1" s="332"/>
      <c r="HHA1" s="331"/>
      <c r="HHB1" s="332"/>
      <c r="HHC1" s="332"/>
      <c r="HHD1" s="332"/>
      <c r="HHE1" s="332"/>
      <c r="HHF1" s="332"/>
      <c r="HHG1" s="332"/>
      <c r="HHH1" s="332"/>
      <c r="HHI1" s="332"/>
      <c r="HHJ1" s="332"/>
      <c r="HHK1" s="332"/>
      <c r="HHL1" s="332"/>
      <c r="HHM1" s="332"/>
      <c r="HHN1" s="332"/>
      <c r="HHO1" s="332"/>
      <c r="HHP1" s="332"/>
      <c r="HHQ1" s="331"/>
      <c r="HHR1" s="332"/>
      <c r="HHS1" s="332"/>
      <c r="HHT1" s="332"/>
      <c r="HHU1" s="332"/>
      <c r="HHV1" s="332"/>
      <c r="HHW1" s="332"/>
      <c r="HHX1" s="332"/>
      <c r="HHY1" s="332"/>
      <c r="HHZ1" s="332"/>
      <c r="HIA1" s="332"/>
      <c r="HIB1" s="332"/>
      <c r="HIC1" s="332"/>
      <c r="HID1" s="332"/>
      <c r="HIE1" s="332"/>
      <c r="HIF1" s="332"/>
      <c r="HIG1" s="331"/>
      <c r="HIH1" s="332"/>
      <c r="HII1" s="332"/>
      <c r="HIJ1" s="332"/>
      <c r="HIK1" s="332"/>
      <c r="HIL1" s="332"/>
      <c r="HIM1" s="332"/>
      <c r="HIN1" s="332"/>
      <c r="HIO1" s="332"/>
      <c r="HIP1" s="332"/>
      <c r="HIQ1" s="332"/>
      <c r="HIR1" s="332"/>
      <c r="HIS1" s="332"/>
      <c r="HIT1" s="332"/>
      <c r="HIU1" s="332"/>
      <c r="HIV1" s="332"/>
      <c r="HIW1" s="331"/>
      <c r="HIX1" s="332"/>
      <c r="HIY1" s="332"/>
      <c r="HIZ1" s="332"/>
      <c r="HJA1" s="332"/>
      <c r="HJB1" s="332"/>
      <c r="HJC1" s="332"/>
      <c r="HJD1" s="332"/>
      <c r="HJE1" s="332"/>
      <c r="HJF1" s="332"/>
      <c r="HJG1" s="332"/>
      <c r="HJH1" s="332"/>
      <c r="HJI1" s="332"/>
      <c r="HJJ1" s="332"/>
      <c r="HJK1" s="332"/>
      <c r="HJL1" s="332"/>
      <c r="HJM1" s="331"/>
      <c r="HJN1" s="332"/>
      <c r="HJO1" s="332"/>
      <c r="HJP1" s="332"/>
      <c r="HJQ1" s="332"/>
      <c r="HJR1" s="332"/>
      <c r="HJS1" s="332"/>
      <c r="HJT1" s="332"/>
      <c r="HJU1" s="332"/>
      <c r="HJV1" s="332"/>
      <c r="HJW1" s="332"/>
      <c r="HJX1" s="332"/>
      <c r="HJY1" s="332"/>
      <c r="HJZ1" s="332"/>
      <c r="HKA1" s="332"/>
      <c r="HKB1" s="332"/>
      <c r="HKC1" s="331"/>
      <c r="HKD1" s="332"/>
      <c r="HKE1" s="332"/>
      <c r="HKF1" s="332"/>
      <c r="HKG1" s="332"/>
      <c r="HKH1" s="332"/>
      <c r="HKI1" s="332"/>
      <c r="HKJ1" s="332"/>
      <c r="HKK1" s="332"/>
      <c r="HKL1" s="332"/>
      <c r="HKM1" s="332"/>
      <c r="HKN1" s="332"/>
      <c r="HKO1" s="332"/>
      <c r="HKP1" s="332"/>
      <c r="HKQ1" s="332"/>
      <c r="HKR1" s="332"/>
      <c r="HKS1" s="331"/>
      <c r="HKT1" s="332"/>
      <c r="HKU1" s="332"/>
      <c r="HKV1" s="332"/>
      <c r="HKW1" s="332"/>
      <c r="HKX1" s="332"/>
      <c r="HKY1" s="332"/>
      <c r="HKZ1" s="332"/>
      <c r="HLA1" s="332"/>
      <c r="HLB1" s="332"/>
      <c r="HLC1" s="332"/>
      <c r="HLD1" s="332"/>
      <c r="HLE1" s="332"/>
      <c r="HLF1" s="332"/>
      <c r="HLG1" s="332"/>
      <c r="HLH1" s="332"/>
      <c r="HLI1" s="331"/>
      <c r="HLJ1" s="332"/>
      <c r="HLK1" s="332"/>
      <c r="HLL1" s="332"/>
      <c r="HLM1" s="332"/>
      <c r="HLN1" s="332"/>
      <c r="HLO1" s="332"/>
      <c r="HLP1" s="332"/>
      <c r="HLQ1" s="332"/>
      <c r="HLR1" s="332"/>
      <c r="HLS1" s="332"/>
      <c r="HLT1" s="332"/>
      <c r="HLU1" s="332"/>
      <c r="HLV1" s="332"/>
      <c r="HLW1" s="332"/>
      <c r="HLX1" s="332"/>
      <c r="HLY1" s="331"/>
      <c r="HLZ1" s="332"/>
      <c r="HMA1" s="332"/>
      <c r="HMB1" s="332"/>
      <c r="HMC1" s="332"/>
      <c r="HMD1" s="332"/>
      <c r="HME1" s="332"/>
      <c r="HMF1" s="332"/>
      <c r="HMG1" s="332"/>
      <c r="HMH1" s="332"/>
      <c r="HMI1" s="332"/>
      <c r="HMJ1" s="332"/>
      <c r="HMK1" s="332"/>
      <c r="HML1" s="332"/>
      <c r="HMM1" s="332"/>
      <c r="HMN1" s="332"/>
      <c r="HMO1" s="331"/>
      <c r="HMP1" s="332"/>
      <c r="HMQ1" s="332"/>
      <c r="HMR1" s="332"/>
      <c r="HMS1" s="332"/>
      <c r="HMT1" s="332"/>
      <c r="HMU1" s="332"/>
      <c r="HMV1" s="332"/>
      <c r="HMW1" s="332"/>
      <c r="HMX1" s="332"/>
      <c r="HMY1" s="332"/>
      <c r="HMZ1" s="332"/>
      <c r="HNA1" s="332"/>
      <c r="HNB1" s="332"/>
      <c r="HNC1" s="332"/>
      <c r="HND1" s="332"/>
      <c r="HNE1" s="331"/>
      <c r="HNF1" s="332"/>
      <c r="HNG1" s="332"/>
      <c r="HNH1" s="332"/>
      <c r="HNI1" s="332"/>
      <c r="HNJ1" s="332"/>
      <c r="HNK1" s="332"/>
      <c r="HNL1" s="332"/>
      <c r="HNM1" s="332"/>
      <c r="HNN1" s="332"/>
      <c r="HNO1" s="332"/>
      <c r="HNP1" s="332"/>
      <c r="HNQ1" s="332"/>
      <c r="HNR1" s="332"/>
      <c r="HNS1" s="332"/>
      <c r="HNT1" s="332"/>
      <c r="HNU1" s="331"/>
      <c r="HNV1" s="332"/>
      <c r="HNW1" s="332"/>
      <c r="HNX1" s="332"/>
      <c r="HNY1" s="332"/>
      <c r="HNZ1" s="332"/>
      <c r="HOA1" s="332"/>
      <c r="HOB1" s="332"/>
      <c r="HOC1" s="332"/>
      <c r="HOD1" s="332"/>
      <c r="HOE1" s="332"/>
      <c r="HOF1" s="332"/>
      <c r="HOG1" s="332"/>
      <c r="HOH1" s="332"/>
      <c r="HOI1" s="332"/>
      <c r="HOJ1" s="332"/>
      <c r="HOK1" s="331"/>
      <c r="HOL1" s="332"/>
      <c r="HOM1" s="332"/>
      <c r="HON1" s="332"/>
      <c r="HOO1" s="332"/>
      <c r="HOP1" s="332"/>
      <c r="HOQ1" s="332"/>
      <c r="HOR1" s="332"/>
      <c r="HOS1" s="332"/>
      <c r="HOT1" s="332"/>
      <c r="HOU1" s="332"/>
      <c r="HOV1" s="332"/>
      <c r="HOW1" s="332"/>
      <c r="HOX1" s="332"/>
      <c r="HOY1" s="332"/>
      <c r="HOZ1" s="332"/>
      <c r="HPA1" s="331"/>
      <c r="HPB1" s="332"/>
      <c r="HPC1" s="332"/>
      <c r="HPD1" s="332"/>
      <c r="HPE1" s="332"/>
      <c r="HPF1" s="332"/>
      <c r="HPG1" s="332"/>
      <c r="HPH1" s="332"/>
      <c r="HPI1" s="332"/>
      <c r="HPJ1" s="332"/>
      <c r="HPK1" s="332"/>
      <c r="HPL1" s="332"/>
      <c r="HPM1" s="332"/>
      <c r="HPN1" s="332"/>
      <c r="HPO1" s="332"/>
      <c r="HPP1" s="332"/>
      <c r="HPQ1" s="331"/>
      <c r="HPR1" s="332"/>
      <c r="HPS1" s="332"/>
      <c r="HPT1" s="332"/>
      <c r="HPU1" s="332"/>
      <c r="HPV1" s="332"/>
      <c r="HPW1" s="332"/>
      <c r="HPX1" s="332"/>
      <c r="HPY1" s="332"/>
      <c r="HPZ1" s="332"/>
      <c r="HQA1" s="332"/>
      <c r="HQB1" s="332"/>
      <c r="HQC1" s="332"/>
      <c r="HQD1" s="332"/>
      <c r="HQE1" s="332"/>
      <c r="HQF1" s="332"/>
      <c r="HQG1" s="331"/>
      <c r="HQH1" s="332"/>
      <c r="HQI1" s="332"/>
      <c r="HQJ1" s="332"/>
      <c r="HQK1" s="332"/>
      <c r="HQL1" s="332"/>
      <c r="HQM1" s="332"/>
      <c r="HQN1" s="332"/>
      <c r="HQO1" s="332"/>
      <c r="HQP1" s="332"/>
      <c r="HQQ1" s="332"/>
      <c r="HQR1" s="332"/>
      <c r="HQS1" s="332"/>
      <c r="HQT1" s="332"/>
      <c r="HQU1" s="332"/>
      <c r="HQV1" s="332"/>
      <c r="HQW1" s="331"/>
      <c r="HQX1" s="332"/>
      <c r="HQY1" s="332"/>
      <c r="HQZ1" s="332"/>
      <c r="HRA1" s="332"/>
      <c r="HRB1" s="332"/>
      <c r="HRC1" s="332"/>
      <c r="HRD1" s="332"/>
      <c r="HRE1" s="332"/>
      <c r="HRF1" s="332"/>
      <c r="HRG1" s="332"/>
      <c r="HRH1" s="332"/>
      <c r="HRI1" s="332"/>
      <c r="HRJ1" s="332"/>
      <c r="HRK1" s="332"/>
      <c r="HRL1" s="332"/>
      <c r="HRM1" s="331"/>
      <c r="HRN1" s="332"/>
      <c r="HRO1" s="332"/>
      <c r="HRP1" s="332"/>
      <c r="HRQ1" s="332"/>
      <c r="HRR1" s="332"/>
      <c r="HRS1" s="332"/>
      <c r="HRT1" s="332"/>
      <c r="HRU1" s="332"/>
      <c r="HRV1" s="332"/>
      <c r="HRW1" s="332"/>
      <c r="HRX1" s="332"/>
      <c r="HRY1" s="332"/>
      <c r="HRZ1" s="332"/>
      <c r="HSA1" s="332"/>
      <c r="HSB1" s="332"/>
      <c r="HSC1" s="331"/>
      <c r="HSD1" s="332"/>
      <c r="HSE1" s="332"/>
      <c r="HSF1" s="332"/>
      <c r="HSG1" s="332"/>
      <c r="HSH1" s="332"/>
      <c r="HSI1" s="332"/>
      <c r="HSJ1" s="332"/>
      <c r="HSK1" s="332"/>
      <c r="HSL1" s="332"/>
      <c r="HSM1" s="332"/>
      <c r="HSN1" s="332"/>
      <c r="HSO1" s="332"/>
      <c r="HSP1" s="332"/>
      <c r="HSQ1" s="332"/>
      <c r="HSR1" s="332"/>
      <c r="HSS1" s="331"/>
      <c r="HST1" s="332"/>
      <c r="HSU1" s="332"/>
      <c r="HSV1" s="332"/>
      <c r="HSW1" s="332"/>
      <c r="HSX1" s="332"/>
      <c r="HSY1" s="332"/>
      <c r="HSZ1" s="332"/>
      <c r="HTA1" s="332"/>
      <c r="HTB1" s="332"/>
      <c r="HTC1" s="332"/>
      <c r="HTD1" s="332"/>
      <c r="HTE1" s="332"/>
      <c r="HTF1" s="332"/>
      <c r="HTG1" s="332"/>
      <c r="HTH1" s="332"/>
      <c r="HTI1" s="331"/>
      <c r="HTJ1" s="332"/>
      <c r="HTK1" s="332"/>
      <c r="HTL1" s="332"/>
      <c r="HTM1" s="332"/>
      <c r="HTN1" s="332"/>
      <c r="HTO1" s="332"/>
      <c r="HTP1" s="332"/>
      <c r="HTQ1" s="332"/>
      <c r="HTR1" s="332"/>
      <c r="HTS1" s="332"/>
      <c r="HTT1" s="332"/>
      <c r="HTU1" s="332"/>
      <c r="HTV1" s="332"/>
      <c r="HTW1" s="332"/>
      <c r="HTX1" s="332"/>
      <c r="HTY1" s="331"/>
      <c r="HTZ1" s="332"/>
      <c r="HUA1" s="332"/>
      <c r="HUB1" s="332"/>
      <c r="HUC1" s="332"/>
      <c r="HUD1" s="332"/>
      <c r="HUE1" s="332"/>
      <c r="HUF1" s="332"/>
      <c r="HUG1" s="332"/>
      <c r="HUH1" s="332"/>
      <c r="HUI1" s="332"/>
      <c r="HUJ1" s="332"/>
      <c r="HUK1" s="332"/>
      <c r="HUL1" s="332"/>
      <c r="HUM1" s="332"/>
      <c r="HUN1" s="332"/>
      <c r="HUO1" s="331"/>
      <c r="HUP1" s="332"/>
      <c r="HUQ1" s="332"/>
      <c r="HUR1" s="332"/>
      <c r="HUS1" s="332"/>
      <c r="HUT1" s="332"/>
      <c r="HUU1" s="332"/>
      <c r="HUV1" s="332"/>
      <c r="HUW1" s="332"/>
      <c r="HUX1" s="332"/>
      <c r="HUY1" s="332"/>
      <c r="HUZ1" s="332"/>
      <c r="HVA1" s="332"/>
      <c r="HVB1" s="332"/>
      <c r="HVC1" s="332"/>
      <c r="HVD1" s="332"/>
      <c r="HVE1" s="331"/>
      <c r="HVF1" s="332"/>
      <c r="HVG1" s="332"/>
      <c r="HVH1" s="332"/>
      <c r="HVI1" s="332"/>
      <c r="HVJ1" s="332"/>
      <c r="HVK1" s="332"/>
      <c r="HVL1" s="332"/>
      <c r="HVM1" s="332"/>
      <c r="HVN1" s="332"/>
      <c r="HVO1" s="332"/>
      <c r="HVP1" s="332"/>
      <c r="HVQ1" s="332"/>
      <c r="HVR1" s="332"/>
      <c r="HVS1" s="332"/>
      <c r="HVT1" s="332"/>
      <c r="HVU1" s="331"/>
      <c r="HVV1" s="332"/>
      <c r="HVW1" s="332"/>
      <c r="HVX1" s="332"/>
      <c r="HVY1" s="332"/>
      <c r="HVZ1" s="332"/>
      <c r="HWA1" s="332"/>
      <c r="HWB1" s="332"/>
      <c r="HWC1" s="332"/>
      <c r="HWD1" s="332"/>
      <c r="HWE1" s="332"/>
      <c r="HWF1" s="332"/>
      <c r="HWG1" s="332"/>
      <c r="HWH1" s="332"/>
      <c r="HWI1" s="332"/>
      <c r="HWJ1" s="332"/>
      <c r="HWK1" s="331"/>
      <c r="HWL1" s="332"/>
      <c r="HWM1" s="332"/>
      <c r="HWN1" s="332"/>
      <c r="HWO1" s="332"/>
      <c r="HWP1" s="332"/>
      <c r="HWQ1" s="332"/>
      <c r="HWR1" s="332"/>
      <c r="HWS1" s="332"/>
      <c r="HWT1" s="332"/>
      <c r="HWU1" s="332"/>
      <c r="HWV1" s="332"/>
      <c r="HWW1" s="332"/>
      <c r="HWX1" s="332"/>
      <c r="HWY1" s="332"/>
      <c r="HWZ1" s="332"/>
      <c r="HXA1" s="331"/>
      <c r="HXB1" s="332"/>
      <c r="HXC1" s="332"/>
      <c r="HXD1" s="332"/>
      <c r="HXE1" s="332"/>
      <c r="HXF1" s="332"/>
      <c r="HXG1" s="332"/>
      <c r="HXH1" s="332"/>
      <c r="HXI1" s="332"/>
      <c r="HXJ1" s="332"/>
      <c r="HXK1" s="332"/>
      <c r="HXL1" s="332"/>
      <c r="HXM1" s="332"/>
      <c r="HXN1" s="332"/>
      <c r="HXO1" s="332"/>
      <c r="HXP1" s="332"/>
      <c r="HXQ1" s="331"/>
      <c r="HXR1" s="332"/>
      <c r="HXS1" s="332"/>
      <c r="HXT1" s="332"/>
      <c r="HXU1" s="332"/>
      <c r="HXV1" s="332"/>
      <c r="HXW1" s="332"/>
      <c r="HXX1" s="332"/>
      <c r="HXY1" s="332"/>
      <c r="HXZ1" s="332"/>
      <c r="HYA1" s="332"/>
      <c r="HYB1" s="332"/>
      <c r="HYC1" s="332"/>
      <c r="HYD1" s="332"/>
      <c r="HYE1" s="332"/>
      <c r="HYF1" s="332"/>
      <c r="HYG1" s="331"/>
      <c r="HYH1" s="332"/>
      <c r="HYI1" s="332"/>
      <c r="HYJ1" s="332"/>
      <c r="HYK1" s="332"/>
      <c r="HYL1" s="332"/>
      <c r="HYM1" s="332"/>
      <c r="HYN1" s="332"/>
      <c r="HYO1" s="332"/>
      <c r="HYP1" s="332"/>
      <c r="HYQ1" s="332"/>
      <c r="HYR1" s="332"/>
      <c r="HYS1" s="332"/>
      <c r="HYT1" s="332"/>
      <c r="HYU1" s="332"/>
      <c r="HYV1" s="332"/>
      <c r="HYW1" s="331"/>
      <c r="HYX1" s="332"/>
      <c r="HYY1" s="332"/>
      <c r="HYZ1" s="332"/>
      <c r="HZA1" s="332"/>
      <c r="HZB1" s="332"/>
      <c r="HZC1" s="332"/>
      <c r="HZD1" s="332"/>
      <c r="HZE1" s="332"/>
      <c r="HZF1" s="332"/>
      <c r="HZG1" s="332"/>
      <c r="HZH1" s="332"/>
      <c r="HZI1" s="332"/>
      <c r="HZJ1" s="332"/>
      <c r="HZK1" s="332"/>
      <c r="HZL1" s="332"/>
      <c r="HZM1" s="331"/>
      <c r="HZN1" s="332"/>
      <c r="HZO1" s="332"/>
      <c r="HZP1" s="332"/>
      <c r="HZQ1" s="332"/>
      <c r="HZR1" s="332"/>
      <c r="HZS1" s="332"/>
      <c r="HZT1" s="332"/>
      <c r="HZU1" s="332"/>
      <c r="HZV1" s="332"/>
      <c r="HZW1" s="332"/>
      <c r="HZX1" s="332"/>
      <c r="HZY1" s="332"/>
      <c r="HZZ1" s="332"/>
      <c r="IAA1" s="332"/>
      <c r="IAB1" s="332"/>
      <c r="IAC1" s="331"/>
      <c r="IAD1" s="332"/>
      <c r="IAE1" s="332"/>
      <c r="IAF1" s="332"/>
      <c r="IAG1" s="332"/>
      <c r="IAH1" s="332"/>
      <c r="IAI1" s="332"/>
      <c r="IAJ1" s="332"/>
      <c r="IAK1" s="332"/>
      <c r="IAL1" s="332"/>
      <c r="IAM1" s="332"/>
      <c r="IAN1" s="332"/>
      <c r="IAO1" s="332"/>
      <c r="IAP1" s="332"/>
      <c r="IAQ1" s="332"/>
      <c r="IAR1" s="332"/>
      <c r="IAS1" s="331"/>
      <c r="IAT1" s="332"/>
      <c r="IAU1" s="332"/>
      <c r="IAV1" s="332"/>
      <c r="IAW1" s="332"/>
      <c r="IAX1" s="332"/>
      <c r="IAY1" s="332"/>
      <c r="IAZ1" s="332"/>
      <c r="IBA1" s="332"/>
      <c r="IBB1" s="332"/>
      <c r="IBC1" s="332"/>
      <c r="IBD1" s="332"/>
      <c r="IBE1" s="332"/>
      <c r="IBF1" s="332"/>
      <c r="IBG1" s="332"/>
      <c r="IBH1" s="332"/>
      <c r="IBI1" s="331"/>
      <c r="IBJ1" s="332"/>
      <c r="IBK1" s="332"/>
      <c r="IBL1" s="332"/>
      <c r="IBM1" s="332"/>
      <c r="IBN1" s="332"/>
      <c r="IBO1" s="332"/>
      <c r="IBP1" s="332"/>
      <c r="IBQ1" s="332"/>
      <c r="IBR1" s="332"/>
      <c r="IBS1" s="332"/>
      <c r="IBT1" s="332"/>
      <c r="IBU1" s="332"/>
      <c r="IBV1" s="332"/>
      <c r="IBW1" s="332"/>
      <c r="IBX1" s="332"/>
      <c r="IBY1" s="331"/>
      <c r="IBZ1" s="332"/>
      <c r="ICA1" s="332"/>
      <c r="ICB1" s="332"/>
      <c r="ICC1" s="332"/>
      <c r="ICD1" s="332"/>
      <c r="ICE1" s="332"/>
      <c r="ICF1" s="332"/>
      <c r="ICG1" s="332"/>
      <c r="ICH1" s="332"/>
      <c r="ICI1" s="332"/>
      <c r="ICJ1" s="332"/>
      <c r="ICK1" s="332"/>
      <c r="ICL1" s="332"/>
      <c r="ICM1" s="332"/>
      <c r="ICN1" s="332"/>
      <c r="ICO1" s="331"/>
      <c r="ICP1" s="332"/>
      <c r="ICQ1" s="332"/>
      <c r="ICR1" s="332"/>
      <c r="ICS1" s="332"/>
      <c r="ICT1" s="332"/>
      <c r="ICU1" s="332"/>
      <c r="ICV1" s="332"/>
      <c r="ICW1" s="332"/>
      <c r="ICX1" s="332"/>
      <c r="ICY1" s="332"/>
      <c r="ICZ1" s="332"/>
      <c r="IDA1" s="332"/>
      <c r="IDB1" s="332"/>
      <c r="IDC1" s="332"/>
      <c r="IDD1" s="332"/>
      <c r="IDE1" s="331"/>
      <c r="IDF1" s="332"/>
      <c r="IDG1" s="332"/>
      <c r="IDH1" s="332"/>
      <c r="IDI1" s="332"/>
      <c r="IDJ1" s="332"/>
      <c r="IDK1" s="332"/>
      <c r="IDL1" s="332"/>
      <c r="IDM1" s="332"/>
      <c r="IDN1" s="332"/>
      <c r="IDO1" s="332"/>
      <c r="IDP1" s="332"/>
      <c r="IDQ1" s="332"/>
      <c r="IDR1" s="332"/>
      <c r="IDS1" s="332"/>
      <c r="IDT1" s="332"/>
      <c r="IDU1" s="331"/>
      <c r="IDV1" s="332"/>
      <c r="IDW1" s="332"/>
      <c r="IDX1" s="332"/>
      <c r="IDY1" s="332"/>
      <c r="IDZ1" s="332"/>
      <c r="IEA1" s="332"/>
      <c r="IEB1" s="332"/>
      <c r="IEC1" s="332"/>
      <c r="IED1" s="332"/>
      <c r="IEE1" s="332"/>
      <c r="IEF1" s="332"/>
      <c r="IEG1" s="332"/>
      <c r="IEH1" s="332"/>
      <c r="IEI1" s="332"/>
      <c r="IEJ1" s="332"/>
      <c r="IEK1" s="331"/>
      <c r="IEL1" s="332"/>
      <c r="IEM1" s="332"/>
      <c r="IEN1" s="332"/>
      <c r="IEO1" s="332"/>
      <c r="IEP1" s="332"/>
      <c r="IEQ1" s="332"/>
      <c r="IER1" s="332"/>
      <c r="IES1" s="332"/>
      <c r="IET1" s="332"/>
      <c r="IEU1" s="332"/>
      <c r="IEV1" s="332"/>
      <c r="IEW1" s="332"/>
      <c r="IEX1" s="332"/>
      <c r="IEY1" s="332"/>
      <c r="IEZ1" s="332"/>
      <c r="IFA1" s="331"/>
      <c r="IFB1" s="332"/>
      <c r="IFC1" s="332"/>
      <c r="IFD1" s="332"/>
      <c r="IFE1" s="332"/>
      <c r="IFF1" s="332"/>
      <c r="IFG1" s="332"/>
      <c r="IFH1" s="332"/>
      <c r="IFI1" s="332"/>
      <c r="IFJ1" s="332"/>
      <c r="IFK1" s="332"/>
      <c r="IFL1" s="332"/>
      <c r="IFM1" s="332"/>
      <c r="IFN1" s="332"/>
      <c r="IFO1" s="332"/>
      <c r="IFP1" s="332"/>
      <c r="IFQ1" s="331"/>
      <c r="IFR1" s="332"/>
      <c r="IFS1" s="332"/>
      <c r="IFT1" s="332"/>
      <c r="IFU1" s="332"/>
      <c r="IFV1" s="332"/>
      <c r="IFW1" s="332"/>
      <c r="IFX1" s="332"/>
      <c r="IFY1" s="332"/>
      <c r="IFZ1" s="332"/>
      <c r="IGA1" s="332"/>
      <c r="IGB1" s="332"/>
      <c r="IGC1" s="332"/>
      <c r="IGD1" s="332"/>
      <c r="IGE1" s="332"/>
      <c r="IGF1" s="332"/>
      <c r="IGG1" s="331"/>
      <c r="IGH1" s="332"/>
      <c r="IGI1" s="332"/>
      <c r="IGJ1" s="332"/>
      <c r="IGK1" s="332"/>
      <c r="IGL1" s="332"/>
      <c r="IGM1" s="332"/>
      <c r="IGN1" s="332"/>
      <c r="IGO1" s="332"/>
      <c r="IGP1" s="332"/>
      <c r="IGQ1" s="332"/>
      <c r="IGR1" s="332"/>
      <c r="IGS1" s="332"/>
      <c r="IGT1" s="332"/>
      <c r="IGU1" s="332"/>
      <c r="IGV1" s="332"/>
      <c r="IGW1" s="331"/>
      <c r="IGX1" s="332"/>
      <c r="IGY1" s="332"/>
      <c r="IGZ1" s="332"/>
      <c r="IHA1" s="332"/>
      <c r="IHB1" s="332"/>
      <c r="IHC1" s="332"/>
      <c r="IHD1" s="332"/>
      <c r="IHE1" s="332"/>
      <c r="IHF1" s="332"/>
      <c r="IHG1" s="332"/>
      <c r="IHH1" s="332"/>
      <c r="IHI1" s="332"/>
      <c r="IHJ1" s="332"/>
      <c r="IHK1" s="332"/>
      <c r="IHL1" s="332"/>
      <c r="IHM1" s="331"/>
      <c r="IHN1" s="332"/>
      <c r="IHO1" s="332"/>
      <c r="IHP1" s="332"/>
      <c r="IHQ1" s="332"/>
      <c r="IHR1" s="332"/>
      <c r="IHS1" s="332"/>
      <c r="IHT1" s="332"/>
      <c r="IHU1" s="332"/>
      <c r="IHV1" s="332"/>
      <c r="IHW1" s="332"/>
      <c r="IHX1" s="332"/>
      <c r="IHY1" s="332"/>
      <c r="IHZ1" s="332"/>
      <c r="IIA1" s="332"/>
      <c r="IIB1" s="332"/>
      <c r="IIC1" s="331"/>
      <c r="IID1" s="332"/>
      <c r="IIE1" s="332"/>
      <c r="IIF1" s="332"/>
      <c r="IIG1" s="332"/>
      <c r="IIH1" s="332"/>
      <c r="III1" s="332"/>
      <c r="IIJ1" s="332"/>
      <c r="IIK1" s="332"/>
      <c r="IIL1" s="332"/>
      <c r="IIM1" s="332"/>
      <c r="IIN1" s="332"/>
      <c r="IIO1" s="332"/>
      <c r="IIP1" s="332"/>
      <c r="IIQ1" s="332"/>
      <c r="IIR1" s="332"/>
      <c r="IIS1" s="331"/>
      <c r="IIT1" s="332"/>
      <c r="IIU1" s="332"/>
      <c r="IIV1" s="332"/>
      <c r="IIW1" s="332"/>
      <c r="IIX1" s="332"/>
      <c r="IIY1" s="332"/>
      <c r="IIZ1" s="332"/>
      <c r="IJA1" s="332"/>
      <c r="IJB1" s="332"/>
      <c r="IJC1" s="332"/>
      <c r="IJD1" s="332"/>
      <c r="IJE1" s="332"/>
      <c r="IJF1" s="332"/>
      <c r="IJG1" s="332"/>
      <c r="IJH1" s="332"/>
      <c r="IJI1" s="331"/>
      <c r="IJJ1" s="332"/>
      <c r="IJK1" s="332"/>
      <c r="IJL1" s="332"/>
      <c r="IJM1" s="332"/>
      <c r="IJN1" s="332"/>
      <c r="IJO1" s="332"/>
      <c r="IJP1" s="332"/>
      <c r="IJQ1" s="332"/>
      <c r="IJR1" s="332"/>
      <c r="IJS1" s="332"/>
      <c r="IJT1" s="332"/>
      <c r="IJU1" s="332"/>
      <c r="IJV1" s="332"/>
      <c r="IJW1" s="332"/>
      <c r="IJX1" s="332"/>
      <c r="IJY1" s="331"/>
      <c r="IJZ1" s="332"/>
      <c r="IKA1" s="332"/>
      <c r="IKB1" s="332"/>
      <c r="IKC1" s="332"/>
      <c r="IKD1" s="332"/>
      <c r="IKE1" s="332"/>
      <c r="IKF1" s="332"/>
      <c r="IKG1" s="332"/>
      <c r="IKH1" s="332"/>
      <c r="IKI1" s="332"/>
      <c r="IKJ1" s="332"/>
      <c r="IKK1" s="332"/>
      <c r="IKL1" s="332"/>
      <c r="IKM1" s="332"/>
      <c r="IKN1" s="332"/>
      <c r="IKO1" s="331"/>
      <c r="IKP1" s="332"/>
      <c r="IKQ1" s="332"/>
      <c r="IKR1" s="332"/>
      <c r="IKS1" s="332"/>
      <c r="IKT1" s="332"/>
      <c r="IKU1" s="332"/>
      <c r="IKV1" s="332"/>
      <c r="IKW1" s="332"/>
      <c r="IKX1" s="332"/>
      <c r="IKY1" s="332"/>
      <c r="IKZ1" s="332"/>
      <c r="ILA1" s="332"/>
      <c r="ILB1" s="332"/>
      <c r="ILC1" s="332"/>
      <c r="ILD1" s="332"/>
      <c r="ILE1" s="331"/>
      <c r="ILF1" s="332"/>
      <c r="ILG1" s="332"/>
      <c r="ILH1" s="332"/>
      <c r="ILI1" s="332"/>
      <c r="ILJ1" s="332"/>
      <c r="ILK1" s="332"/>
      <c r="ILL1" s="332"/>
      <c r="ILM1" s="332"/>
      <c r="ILN1" s="332"/>
      <c r="ILO1" s="332"/>
      <c r="ILP1" s="332"/>
      <c r="ILQ1" s="332"/>
      <c r="ILR1" s="332"/>
      <c r="ILS1" s="332"/>
      <c r="ILT1" s="332"/>
      <c r="ILU1" s="331"/>
      <c r="ILV1" s="332"/>
      <c r="ILW1" s="332"/>
      <c r="ILX1" s="332"/>
      <c r="ILY1" s="332"/>
      <c r="ILZ1" s="332"/>
      <c r="IMA1" s="332"/>
      <c r="IMB1" s="332"/>
      <c r="IMC1" s="332"/>
      <c r="IMD1" s="332"/>
      <c r="IME1" s="332"/>
      <c r="IMF1" s="332"/>
      <c r="IMG1" s="332"/>
      <c r="IMH1" s="332"/>
      <c r="IMI1" s="332"/>
      <c r="IMJ1" s="332"/>
      <c r="IMK1" s="331"/>
      <c r="IML1" s="332"/>
      <c r="IMM1" s="332"/>
      <c r="IMN1" s="332"/>
      <c r="IMO1" s="332"/>
      <c r="IMP1" s="332"/>
      <c r="IMQ1" s="332"/>
      <c r="IMR1" s="332"/>
      <c r="IMS1" s="332"/>
      <c r="IMT1" s="332"/>
      <c r="IMU1" s="332"/>
      <c r="IMV1" s="332"/>
      <c r="IMW1" s="332"/>
      <c r="IMX1" s="332"/>
      <c r="IMY1" s="332"/>
      <c r="IMZ1" s="332"/>
      <c r="INA1" s="331"/>
      <c r="INB1" s="332"/>
      <c r="INC1" s="332"/>
      <c r="IND1" s="332"/>
      <c r="INE1" s="332"/>
      <c r="INF1" s="332"/>
      <c r="ING1" s="332"/>
      <c r="INH1" s="332"/>
      <c r="INI1" s="332"/>
      <c r="INJ1" s="332"/>
      <c r="INK1" s="332"/>
      <c r="INL1" s="332"/>
      <c r="INM1" s="332"/>
      <c r="INN1" s="332"/>
      <c r="INO1" s="332"/>
      <c r="INP1" s="332"/>
      <c r="INQ1" s="331"/>
      <c r="INR1" s="332"/>
      <c r="INS1" s="332"/>
      <c r="INT1" s="332"/>
      <c r="INU1" s="332"/>
      <c r="INV1" s="332"/>
      <c r="INW1" s="332"/>
      <c r="INX1" s="332"/>
      <c r="INY1" s="332"/>
      <c r="INZ1" s="332"/>
      <c r="IOA1" s="332"/>
      <c r="IOB1" s="332"/>
      <c r="IOC1" s="332"/>
      <c r="IOD1" s="332"/>
      <c r="IOE1" s="332"/>
      <c r="IOF1" s="332"/>
      <c r="IOG1" s="331"/>
      <c r="IOH1" s="332"/>
      <c r="IOI1" s="332"/>
      <c r="IOJ1" s="332"/>
      <c r="IOK1" s="332"/>
      <c r="IOL1" s="332"/>
      <c r="IOM1" s="332"/>
      <c r="ION1" s="332"/>
      <c r="IOO1" s="332"/>
      <c r="IOP1" s="332"/>
      <c r="IOQ1" s="332"/>
      <c r="IOR1" s="332"/>
      <c r="IOS1" s="332"/>
      <c r="IOT1" s="332"/>
      <c r="IOU1" s="332"/>
      <c r="IOV1" s="332"/>
      <c r="IOW1" s="331"/>
      <c r="IOX1" s="332"/>
      <c r="IOY1" s="332"/>
      <c r="IOZ1" s="332"/>
      <c r="IPA1" s="332"/>
      <c r="IPB1" s="332"/>
      <c r="IPC1" s="332"/>
      <c r="IPD1" s="332"/>
      <c r="IPE1" s="332"/>
      <c r="IPF1" s="332"/>
      <c r="IPG1" s="332"/>
      <c r="IPH1" s="332"/>
      <c r="IPI1" s="332"/>
      <c r="IPJ1" s="332"/>
      <c r="IPK1" s="332"/>
      <c r="IPL1" s="332"/>
      <c r="IPM1" s="331"/>
      <c r="IPN1" s="332"/>
      <c r="IPO1" s="332"/>
      <c r="IPP1" s="332"/>
      <c r="IPQ1" s="332"/>
      <c r="IPR1" s="332"/>
      <c r="IPS1" s="332"/>
      <c r="IPT1" s="332"/>
      <c r="IPU1" s="332"/>
      <c r="IPV1" s="332"/>
      <c r="IPW1" s="332"/>
      <c r="IPX1" s="332"/>
      <c r="IPY1" s="332"/>
      <c r="IPZ1" s="332"/>
      <c r="IQA1" s="332"/>
      <c r="IQB1" s="332"/>
      <c r="IQC1" s="331"/>
      <c r="IQD1" s="332"/>
      <c r="IQE1" s="332"/>
      <c r="IQF1" s="332"/>
      <c r="IQG1" s="332"/>
      <c r="IQH1" s="332"/>
      <c r="IQI1" s="332"/>
      <c r="IQJ1" s="332"/>
      <c r="IQK1" s="332"/>
      <c r="IQL1" s="332"/>
      <c r="IQM1" s="332"/>
      <c r="IQN1" s="332"/>
      <c r="IQO1" s="332"/>
      <c r="IQP1" s="332"/>
      <c r="IQQ1" s="332"/>
      <c r="IQR1" s="332"/>
      <c r="IQS1" s="331"/>
      <c r="IQT1" s="332"/>
      <c r="IQU1" s="332"/>
      <c r="IQV1" s="332"/>
      <c r="IQW1" s="332"/>
      <c r="IQX1" s="332"/>
      <c r="IQY1" s="332"/>
      <c r="IQZ1" s="332"/>
      <c r="IRA1" s="332"/>
      <c r="IRB1" s="332"/>
      <c r="IRC1" s="332"/>
      <c r="IRD1" s="332"/>
      <c r="IRE1" s="332"/>
      <c r="IRF1" s="332"/>
      <c r="IRG1" s="332"/>
      <c r="IRH1" s="332"/>
      <c r="IRI1" s="331"/>
      <c r="IRJ1" s="332"/>
      <c r="IRK1" s="332"/>
      <c r="IRL1" s="332"/>
      <c r="IRM1" s="332"/>
      <c r="IRN1" s="332"/>
      <c r="IRO1" s="332"/>
      <c r="IRP1" s="332"/>
      <c r="IRQ1" s="332"/>
      <c r="IRR1" s="332"/>
      <c r="IRS1" s="332"/>
      <c r="IRT1" s="332"/>
      <c r="IRU1" s="332"/>
      <c r="IRV1" s="332"/>
      <c r="IRW1" s="332"/>
      <c r="IRX1" s="332"/>
      <c r="IRY1" s="331"/>
      <c r="IRZ1" s="332"/>
      <c r="ISA1" s="332"/>
      <c r="ISB1" s="332"/>
      <c r="ISC1" s="332"/>
      <c r="ISD1" s="332"/>
      <c r="ISE1" s="332"/>
      <c r="ISF1" s="332"/>
      <c r="ISG1" s="332"/>
      <c r="ISH1" s="332"/>
      <c r="ISI1" s="332"/>
      <c r="ISJ1" s="332"/>
      <c r="ISK1" s="332"/>
      <c r="ISL1" s="332"/>
      <c r="ISM1" s="332"/>
      <c r="ISN1" s="332"/>
      <c r="ISO1" s="331"/>
      <c r="ISP1" s="332"/>
      <c r="ISQ1" s="332"/>
      <c r="ISR1" s="332"/>
      <c r="ISS1" s="332"/>
      <c r="IST1" s="332"/>
      <c r="ISU1" s="332"/>
      <c r="ISV1" s="332"/>
      <c r="ISW1" s="332"/>
      <c r="ISX1" s="332"/>
      <c r="ISY1" s="332"/>
      <c r="ISZ1" s="332"/>
      <c r="ITA1" s="332"/>
      <c r="ITB1" s="332"/>
      <c r="ITC1" s="332"/>
      <c r="ITD1" s="332"/>
      <c r="ITE1" s="331"/>
      <c r="ITF1" s="332"/>
      <c r="ITG1" s="332"/>
      <c r="ITH1" s="332"/>
      <c r="ITI1" s="332"/>
      <c r="ITJ1" s="332"/>
      <c r="ITK1" s="332"/>
      <c r="ITL1" s="332"/>
      <c r="ITM1" s="332"/>
      <c r="ITN1" s="332"/>
      <c r="ITO1" s="332"/>
      <c r="ITP1" s="332"/>
      <c r="ITQ1" s="332"/>
      <c r="ITR1" s="332"/>
      <c r="ITS1" s="332"/>
      <c r="ITT1" s="332"/>
      <c r="ITU1" s="331"/>
      <c r="ITV1" s="332"/>
      <c r="ITW1" s="332"/>
      <c r="ITX1" s="332"/>
      <c r="ITY1" s="332"/>
      <c r="ITZ1" s="332"/>
      <c r="IUA1" s="332"/>
      <c r="IUB1" s="332"/>
      <c r="IUC1" s="332"/>
      <c r="IUD1" s="332"/>
      <c r="IUE1" s="332"/>
      <c r="IUF1" s="332"/>
      <c r="IUG1" s="332"/>
      <c r="IUH1" s="332"/>
      <c r="IUI1" s="332"/>
      <c r="IUJ1" s="332"/>
      <c r="IUK1" s="331"/>
      <c r="IUL1" s="332"/>
      <c r="IUM1" s="332"/>
      <c r="IUN1" s="332"/>
      <c r="IUO1" s="332"/>
      <c r="IUP1" s="332"/>
      <c r="IUQ1" s="332"/>
      <c r="IUR1" s="332"/>
      <c r="IUS1" s="332"/>
      <c r="IUT1" s="332"/>
      <c r="IUU1" s="332"/>
      <c r="IUV1" s="332"/>
      <c r="IUW1" s="332"/>
      <c r="IUX1" s="332"/>
      <c r="IUY1" s="332"/>
      <c r="IUZ1" s="332"/>
      <c r="IVA1" s="331"/>
      <c r="IVB1" s="332"/>
      <c r="IVC1" s="332"/>
      <c r="IVD1" s="332"/>
      <c r="IVE1" s="332"/>
      <c r="IVF1" s="332"/>
      <c r="IVG1" s="332"/>
      <c r="IVH1" s="332"/>
      <c r="IVI1" s="332"/>
      <c r="IVJ1" s="332"/>
      <c r="IVK1" s="332"/>
      <c r="IVL1" s="332"/>
      <c r="IVM1" s="332"/>
      <c r="IVN1" s="332"/>
      <c r="IVO1" s="332"/>
      <c r="IVP1" s="332"/>
      <c r="IVQ1" s="331"/>
      <c r="IVR1" s="332"/>
      <c r="IVS1" s="332"/>
      <c r="IVT1" s="332"/>
      <c r="IVU1" s="332"/>
      <c r="IVV1" s="332"/>
      <c r="IVW1" s="332"/>
      <c r="IVX1" s="332"/>
      <c r="IVY1" s="332"/>
      <c r="IVZ1" s="332"/>
      <c r="IWA1" s="332"/>
      <c r="IWB1" s="332"/>
      <c r="IWC1" s="332"/>
      <c r="IWD1" s="332"/>
      <c r="IWE1" s="332"/>
      <c r="IWF1" s="332"/>
      <c r="IWG1" s="331"/>
      <c r="IWH1" s="332"/>
      <c r="IWI1" s="332"/>
      <c r="IWJ1" s="332"/>
      <c r="IWK1" s="332"/>
      <c r="IWL1" s="332"/>
      <c r="IWM1" s="332"/>
      <c r="IWN1" s="332"/>
      <c r="IWO1" s="332"/>
      <c r="IWP1" s="332"/>
      <c r="IWQ1" s="332"/>
      <c r="IWR1" s="332"/>
      <c r="IWS1" s="332"/>
      <c r="IWT1" s="332"/>
      <c r="IWU1" s="332"/>
      <c r="IWV1" s="332"/>
      <c r="IWW1" s="331"/>
      <c r="IWX1" s="332"/>
      <c r="IWY1" s="332"/>
      <c r="IWZ1" s="332"/>
      <c r="IXA1" s="332"/>
      <c r="IXB1" s="332"/>
      <c r="IXC1" s="332"/>
      <c r="IXD1" s="332"/>
      <c r="IXE1" s="332"/>
      <c r="IXF1" s="332"/>
      <c r="IXG1" s="332"/>
      <c r="IXH1" s="332"/>
      <c r="IXI1" s="332"/>
      <c r="IXJ1" s="332"/>
      <c r="IXK1" s="332"/>
      <c r="IXL1" s="332"/>
      <c r="IXM1" s="331"/>
      <c r="IXN1" s="332"/>
      <c r="IXO1" s="332"/>
      <c r="IXP1" s="332"/>
      <c r="IXQ1" s="332"/>
      <c r="IXR1" s="332"/>
      <c r="IXS1" s="332"/>
      <c r="IXT1" s="332"/>
      <c r="IXU1" s="332"/>
      <c r="IXV1" s="332"/>
      <c r="IXW1" s="332"/>
      <c r="IXX1" s="332"/>
      <c r="IXY1" s="332"/>
      <c r="IXZ1" s="332"/>
      <c r="IYA1" s="332"/>
      <c r="IYB1" s="332"/>
      <c r="IYC1" s="331"/>
      <c r="IYD1" s="332"/>
      <c r="IYE1" s="332"/>
      <c r="IYF1" s="332"/>
      <c r="IYG1" s="332"/>
      <c r="IYH1" s="332"/>
      <c r="IYI1" s="332"/>
      <c r="IYJ1" s="332"/>
      <c r="IYK1" s="332"/>
      <c r="IYL1" s="332"/>
      <c r="IYM1" s="332"/>
      <c r="IYN1" s="332"/>
      <c r="IYO1" s="332"/>
      <c r="IYP1" s="332"/>
      <c r="IYQ1" s="332"/>
      <c r="IYR1" s="332"/>
      <c r="IYS1" s="331"/>
      <c r="IYT1" s="332"/>
      <c r="IYU1" s="332"/>
      <c r="IYV1" s="332"/>
      <c r="IYW1" s="332"/>
      <c r="IYX1" s="332"/>
      <c r="IYY1" s="332"/>
      <c r="IYZ1" s="332"/>
      <c r="IZA1" s="332"/>
      <c r="IZB1" s="332"/>
      <c r="IZC1" s="332"/>
      <c r="IZD1" s="332"/>
      <c r="IZE1" s="332"/>
      <c r="IZF1" s="332"/>
      <c r="IZG1" s="332"/>
      <c r="IZH1" s="332"/>
      <c r="IZI1" s="331"/>
      <c r="IZJ1" s="332"/>
      <c r="IZK1" s="332"/>
      <c r="IZL1" s="332"/>
      <c r="IZM1" s="332"/>
      <c r="IZN1" s="332"/>
      <c r="IZO1" s="332"/>
      <c r="IZP1" s="332"/>
      <c r="IZQ1" s="332"/>
      <c r="IZR1" s="332"/>
      <c r="IZS1" s="332"/>
      <c r="IZT1" s="332"/>
      <c r="IZU1" s="332"/>
      <c r="IZV1" s="332"/>
      <c r="IZW1" s="332"/>
      <c r="IZX1" s="332"/>
      <c r="IZY1" s="331"/>
      <c r="IZZ1" s="332"/>
      <c r="JAA1" s="332"/>
      <c r="JAB1" s="332"/>
      <c r="JAC1" s="332"/>
      <c r="JAD1" s="332"/>
      <c r="JAE1" s="332"/>
      <c r="JAF1" s="332"/>
      <c r="JAG1" s="332"/>
      <c r="JAH1" s="332"/>
      <c r="JAI1" s="332"/>
      <c r="JAJ1" s="332"/>
      <c r="JAK1" s="332"/>
      <c r="JAL1" s="332"/>
      <c r="JAM1" s="332"/>
      <c r="JAN1" s="332"/>
      <c r="JAO1" s="331"/>
      <c r="JAP1" s="332"/>
      <c r="JAQ1" s="332"/>
      <c r="JAR1" s="332"/>
      <c r="JAS1" s="332"/>
      <c r="JAT1" s="332"/>
      <c r="JAU1" s="332"/>
      <c r="JAV1" s="332"/>
      <c r="JAW1" s="332"/>
      <c r="JAX1" s="332"/>
      <c r="JAY1" s="332"/>
      <c r="JAZ1" s="332"/>
      <c r="JBA1" s="332"/>
      <c r="JBB1" s="332"/>
      <c r="JBC1" s="332"/>
      <c r="JBD1" s="332"/>
      <c r="JBE1" s="331"/>
      <c r="JBF1" s="332"/>
      <c r="JBG1" s="332"/>
      <c r="JBH1" s="332"/>
      <c r="JBI1" s="332"/>
      <c r="JBJ1" s="332"/>
      <c r="JBK1" s="332"/>
      <c r="JBL1" s="332"/>
      <c r="JBM1" s="332"/>
      <c r="JBN1" s="332"/>
      <c r="JBO1" s="332"/>
      <c r="JBP1" s="332"/>
      <c r="JBQ1" s="332"/>
      <c r="JBR1" s="332"/>
      <c r="JBS1" s="332"/>
      <c r="JBT1" s="332"/>
      <c r="JBU1" s="331"/>
      <c r="JBV1" s="332"/>
      <c r="JBW1" s="332"/>
      <c r="JBX1" s="332"/>
      <c r="JBY1" s="332"/>
      <c r="JBZ1" s="332"/>
      <c r="JCA1" s="332"/>
      <c r="JCB1" s="332"/>
      <c r="JCC1" s="332"/>
      <c r="JCD1" s="332"/>
      <c r="JCE1" s="332"/>
      <c r="JCF1" s="332"/>
      <c r="JCG1" s="332"/>
      <c r="JCH1" s="332"/>
      <c r="JCI1" s="332"/>
      <c r="JCJ1" s="332"/>
      <c r="JCK1" s="331"/>
      <c r="JCL1" s="332"/>
      <c r="JCM1" s="332"/>
      <c r="JCN1" s="332"/>
      <c r="JCO1" s="332"/>
      <c r="JCP1" s="332"/>
      <c r="JCQ1" s="332"/>
      <c r="JCR1" s="332"/>
      <c r="JCS1" s="332"/>
      <c r="JCT1" s="332"/>
      <c r="JCU1" s="332"/>
      <c r="JCV1" s="332"/>
      <c r="JCW1" s="332"/>
      <c r="JCX1" s="332"/>
      <c r="JCY1" s="332"/>
      <c r="JCZ1" s="332"/>
      <c r="JDA1" s="331"/>
      <c r="JDB1" s="332"/>
      <c r="JDC1" s="332"/>
      <c r="JDD1" s="332"/>
      <c r="JDE1" s="332"/>
      <c r="JDF1" s="332"/>
      <c r="JDG1" s="332"/>
      <c r="JDH1" s="332"/>
      <c r="JDI1" s="332"/>
      <c r="JDJ1" s="332"/>
      <c r="JDK1" s="332"/>
      <c r="JDL1" s="332"/>
      <c r="JDM1" s="332"/>
      <c r="JDN1" s="332"/>
      <c r="JDO1" s="332"/>
      <c r="JDP1" s="332"/>
      <c r="JDQ1" s="331"/>
      <c r="JDR1" s="332"/>
      <c r="JDS1" s="332"/>
      <c r="JDT1" s="332"/>
      <c r="JDU1" s="332"/>
      <c r="JDV1" s="332"/>
      <c r="JDW1" s="332"/>
      <c r="JDX1" s="332"/>
      <c r="JDY1" s="332"/>
      <c r="JDZ1" s="332"/>
      <c r="JEA1" s="332"/>
      <c r="JEB1" s="332"/>
      <c r="JEC1" s="332"/>
      <c r="JED1" s="332"/>
      <c r="JEE1" s="332"/>
      <c r="JEF1" s="332"/>
      <c r="JEG1" s="331"/>
      <c r="JEH1" s="332"/>
      <c r="JEI1" s="332"/>
      <c r="JEJ1" s="332"/>
      <c r="JEK1" s="332"/>
      <c r="JEL1" s="332"/>
      <c r="JEM1" s="332"/>
      <c r="JEN1" s="332"/>
      <c r="JEO1" s="332"/>
      <c r="JEP1" s="332"/>
      <c r="JEQ1" s="332"/>
      <c r="JER1" s="332"/>
      <c r="JES1" s="332"/>
      <c r="JET1" s="332"/>
      <c r="JEU1" s="332"/>
      <c r="JEV1" s="332"/>
      <c r="JEW1" s="331"/>
      <c r="JEX1" s="332"/>
      <c r="JEY1" s="332"/>
      <c r="JEZ1" s="332"/>
      <c r="JFA1" s="332"/>
      <c r="JFB1" s="332"/>
      <c r="JFC1" s="332"/>
      <c r="JFD1" s="332"/>
      <c r="JFE1" s="332"/>
      <c r="JFF1" s="332"/>
      <c r="JFG1" s="332"/>
      <c r="JFH1" s="332"/>
      <c r="JFI1" s="332"/>
      <c r="JFJ1" s="332"/>
      <c r="JFK1" s="332"/>
      <c r="JFL1" s="332"/>
      <c r="JFM1" s="331"/>
      <c r="JFN1" s="332"/>
      <c r="JFO1" s="332"/>
      <c r="JFP1" s="332"/>
      <c r="JFQ1" s="332"/>
      <c r="JFR1" s="332"/>
      <c r="JFS1" s="332"/>
      <c r="JFT1" s="332"/>
      <c r="JFU1" s="332"/>
      <c r="JFV1" s="332"/>
      <c r="JFW1" s="332"/>
      <c r="JFX1" s="332"/>
      <c r="JFY1" s="332"/>
      <c r="JFZ1" s="332"/>
      <c r="JGA1" s="332"/>
      <c r="JGB1" s="332"/>
      <c r="JGC1" s="331"/>
      <c r="JGD1" s="332"/>
      <c r="JGE1" s="332"/>
      <c r="JGF1" s="332"/>
      <c r="JGG1" s="332"/>
      <c r="JGH1" s="332"/>
      <c r="JGI1" s="332"/>
      <c r="JGJ1" s="332"/>
      <c r="JGK1" s="332"/>
      <c r="JGL1" s="332"/>
      <c r="JGM1" s="332"/>
      <c r="JGN1" s="332"/>
      <c r="JGO1" s="332"/>
      <c r="JGP1" s="332"/>
      <c r="JGQ1" s="332"/>
      <c r="JGR1" s="332"/>
      <c r="JGS1" s="331"/>
      <c r="JGT1" s="332"/>
      <c r="JGU1" s="332"/>
      <c r="JGV1" s="332"/>
      <c r="JGW1" s="332"/>
      <c r="JGX1" s="332"/>
      <c r="JGY1" s="332"/>
      <c r="JGZ1" s="332"/>
      <c r="JHA1" s="332"/>
      <c r="JHB1" s="332"/>
      <c r="JHC1" s="332"/>
      <c r="JHD1" s="332"/>
      <c r="JHE1" s="332"/>
      <c r="JHF1" s="332"/>
      <c r="JHG1" s="332"/>
      <c r="JHH1" s="332"/>
      <c r="JHI1" s="331"/>
      <c r="JHJ1" s="332"/>
      <c r="JHK1" s="332"/>
      <c r="JHL1" s="332"/>
      <c r="JHM1" s="332"/>
      <c r="JHN1" s="332"/>
      <c r="JHO1" s="332"/>
      <c r="JHP1" s="332"/>
      <c r="JHQ1" s="332"/>
      <c r="JHR1" s="332"/>
      <c r="JHS1" s="332"/>
      <c r="JHT1" s="332"/>
      <c r="JHU1" s="332"/>
      <c r="JHV1" s="332"/>
      <c r="JHW1" s="332"/>
      <c r="JHX1" s="332"/>
      <c r="JHY1" s="331"/>
      <c r="JHZ1" s="332"/>
      <c r="JIA1" s="332"/>
      <c r="JIB1" s="332"/>
      <c r="JIC1" s="332"/>
      <c r="JID1" s="332"/>
      <c r="JIE1" s="332"/>
      <c r="JIF1" s="332"/>
      <c r="JIG1" s="332"/>
      <c r="JIH1" s="332"/>
      <c r="JII1" s="332"/>
      <c r="JIJ1" s="332"/>
      <c r="JIK1" s="332"/>
      <c r="JIL1" s="332"/>
      <c r="JIM1" s="332"/>
      <c r="JIN1" s="332"/>
      <c r="JIO1" s="331"/>
      <c r="JIP1" s="332"/>
      <c r="JIQ1" s="332"/>
      <c r="JIR1" s="332"/>
      <c r="JIS1" s="332"/>
      <c r="JIT1" s="332"/>
      <c r="JIU1" s="332"/>
      <c r="JIV1" s="332"/>
      <c r="JIW1" s="332"/>
      <c r="JIX1" s="332"/>
      <c r="JIY1" s="332"/>
      <c r="JIZ1" s="332"/>
      <c r="JJA1" s="332"/>
      <c r="JJB1" s="332"/>
      <c r="JJC1" s="332"/>
      <c r="JJD1" s="332"/>
      <c r="JJE1" s="331"/>
      <c r="JJF1" s="332"/>
      <c r="JJG1" s="332"/>
      <c r="JJH1" s="332"/>
      <c r="JJI1" s="332"/>
      <c r="JJJ1" s="332"/>
      <c r="JJK1" s="332"/>
      <c r="JJL1" s="332"/>
      <c r="JJM1" s="332"/>
      <c r="JJN1" s="332"/>
      <c r="JJO1" s="332"/>
      <c r="JJP1" s="332"/>
      <c r="JJQ1" s="332"/>
      <c r="JJR1" s="332"/>
      <c r="JJS1" s="332"/>
      <c r="JJT1" s="332"/>
      <c r="JJU1" s="331"/>
      <c r="JJV1" s="332"/>
      <c r="JJW1" s="332"/>
      <c r="JJX1" s="332"/>
      <c r="JJY1" s="332"/>
      <c r="JJZ1" s="332"/>
      <c r="JKA1" s="332"/>
      <c r="JKB1" s="332"/>
      <c r="JKC1" s="332"/>
      <c r="JKD1" s="332"/>
      <c r="JKE1" s="332"/>
      <c r="JKF1" s="332"/>
      <c r="JKG1" s="332"/>
      <c r="JKH1" s="332"/>
      <c r="JKI1" s="332"/>
      <c r="JKJ1" s="332"/>
      <c r="JKK1" s="331"/>
      <c r="JKL1" s="332"/>
      <c r="JKM1" s="332"/>
      <c r="JKN1" s="332"/>
      <c r="JKO1" s="332"/>
      <c r="JKP1" s="332"/>
      <c r="JKQ1" s="332"/>
      <c r="JKR1" s="332"/>
      <c r="JKS1" s="332"/>
      <c r="JKT1" s="332"/>
      <c r="JKU1" s="332"/>
      <c r="JKV1" s="332"/>
      <c r="JKW1" s="332"/>
      <c r="JKX1" s="332"/>
      <c r="JKY1" s="332"/>
      <c r="JKZ1" s="332"/>
      <c r="JLA1" s="331"/>
      <c r="JLB1" s="332"/>
      <c r="JLC1" s="332"/>
      <c r="JLD1" s="332"/>
      <c r="JLE1" s="332"/>
      <c r="JLF1" s="332"/>
      <c r="JLG1" s="332"/>
      <c r="JLH1" s="332"/>
      <c r="JLI1" s="332"/>
      <c r="JLJ1" s="332"/>
      <c r="JLK1" s="332"/>
      <c r="JLL1" s="332"/>
      <c r="JLM1" s="332"/>
      <c r="JLN1" s="332"/>
      <c r="JLO1" s="332"/>
      <c r="JLP1" s="332"/>
      <c r="JLQ1" s="331"/>
      <c r="JLR1" s="332"/>
      <c r="JLS1" s="332"/>
      <c r="JLT1" s="332"/>
      <c r="JLU1" s="332"/>
      <c r="JLV1" s="332"/>
      <c r="JLW1" s="332"/>
      <c r="JLX1" s="332"/>
      <c r="JLY1" s="332"/>
      <c r="JLZ1" s="332"/>
      <c r="JMA1" s="332"/>
      <c r="JMB1" s="332"/>
      <c r="JMC1" s="332"/>
      <c r="JMD1" s="332"/>
      <c r="JME1" s="332"/>
      <c r="JMF1" s="332"/>
      <c r="JMG1" s="331"/>
      <c r="JMH1" s="332"/>
      <c r="JMI1" s="332"/>
      <c r="JMJ1" s="332"/>
      <c r="JMK1" s="332"/>
      <c r="JML1" s="332"/>
      <c r="JMM1" s="332"/>
      <c r="JMN1" s="332"/>
      <c r="JMO1" s="332"/>
      <c r="JMP1" s="332"/>
      <c r="JMQ1" s="332"/>
      <c r="JMR1" s="332"/>
      <c r="JMS1" s="332"/>
      <c r="JMT1" s="332"/>
      <c r="JMU1" s="332"/>
      <c r="JMV1" s="332"/>
      <c r="JMW1" s="331"/>
      <c r="JMX1" s="332"/>
      <c r="JMY1" s="332"/>
      <c r="JMZ1" s="332"/>
      <c r="JNA1" s="332"/>
      <c r="JNB1" s="332"/>
      <c r="JNC1" s="332"/>
      <c r="JND1" s="332"/>
      <c r="JNE1" s="332"/>
      <c r="JNF1" s="332"/>
      <c r="JNG1" s="332"/>
      <c r="JNH1" s="332"/>
      <c r="JNI1" s="332"/>
      <c r="JNJ1" s="332"/>
      <c r="JNK1" s="332"/>
      <c r="JNL1" s="332"/>
      <c r="JNM1" s="331"/>
      <c r="JNN1" s="332"/>
      <c r="JNO1" s="332"/>
      <c r="JNP1" s="332"/>
      <c r="JNQ1" s="332"/>
      <c r="JNR1" s="332"/>
      <c r="JNS1" s="332"/>
      <c r="JNT1" s="332"/>
      <c r="JNU1" s="332"/>
      <c r="JNV1" s="332"/>
      <c r="JNW1" s="332"/>
      <c r="JNX1" s="332"/>
      <c r="JNY1" s="332"/>
      <c r="JNZ1" s="332"/>
      <c r="JOA1" s="332"/>
      <c r="JOB1" s="332"/>
      <c r="JOC1" s="331"/>
      <c r="JOD1" s="332"/>
      <c r="JOE1" s="332"/>
      <c r="JOF1" s="332"/>
      <c r="JOG1" s="332"/>
      <c r="JOH1" s="332"/>
      <c r="JOI1" s="332"/>
      <c r="JOJ1" s="332"/>
      <c r="JOK1" s="332"/>
      <c r="JOL1" s="332"/>
      <c r="JOM1" s="332"/>
      <c r="JON1" s="332"/>
      <c r="JOO1" s="332"/>
      <c r="JOP1" s="332"/>
      <c r="JOQ1" s="332"/>
      <c r="JOR1" s="332"/>
      <c r="JOS1" s="331"/>
      <c r="JOT1" s="332"/>
      <c r="JOU1" s="332"/>
      <c r="JOV1" s="332"/>
      <c r="JOW1" s="332"/>
      <c r="JOX1" s="332"/>
      <c r="JOY1" s="332"/>
      <c r="JOZ1" s="332"/>
      <c r="JPA1" s="332"/>
      <c r="JPB1" s="332"/>
      <c r="JPC1" s="332"/>
      <c r="JPD1" s="332"/>
      <c r="JPE1" s="332"/>
      <c r="JPF1" s="332"/>
      <c r="JPG1" s="332"/>
      <c r="JPH1" s="332"/>
      <c r="JPI1" s="331"/>
      <c r="JPJ1" s="332"/>
      <c r="JPK1" s="332"/>
      <c r="JPL1" s="332"/>
      <c r="JPM1" s="332"/>
      <c r="JPN1" s="332"/>
      <c r="JPO1" s="332"/>
      <c r="JPP1" s="332"/>
      <c r="JPQ1" s="332"/>
      <c r="JPR1" s="332"/>
      <c r="JPS1" s="332"/>
      <c r="JPT1" s="332"/>
      <c r="JPU1" s="332"/>
      <c r="JPV1" s="332"/>
      <c r="JPW1" s="332"/>
      <c r="JPX1" s="332"/>
      <c r="JPY1" s="331"/>
      <c r="JPZ1" s="332"/>
      <c r="JQA1" s="332"/>
      <c r="JQB1" s="332"/>
      <c r="JQC1" s="332"/>
      <c r="JQD1" s="332"/>
      <c r="JQE1" s="332"/>
      <c r="JQF1" s="332"/>
      <c r="JQG1" s="332"/>
      <c r="JQH1" s="332"/>
      <c r="JQI1" s="332"/>
      <c r="JQJ1" s="332"/>
      <c r="JQK1" s="332"/>
      <c r="JQL1" s="332"/>
      <c r="JQM1" s="332"/>
      <c r="JQN1" s="332"/>
      <c r="JQO1" s="331"/>
      <c r="JQP1" s="332"/>
      <c r="JQQ1" s="332"/>
      <c r="JQR1" s="332"/>
      <c r="JQS1" s="332"/>
      <c r="JQT1" s="332"/>
      <c r="JQU1" s="332"/>
      <c r="JQV1" s="332"/>
      <c r="JQW1" s="332"/>
      <c r="JQX1" s="332"/>
      <c r="JQY1" s="332"/>
      <c r="JQZ1" s="332"/>
      <c r="JRA1" s="332"/>
      <c r="JRB1" s="332"/>
      <c r="JRC1" s="332"/>
      <c r="JRD1" s="332"/>
      <c r="JRE1" s="331"/>
      <c r="JRF1" s="332"/>
      <c r="JRG1" s="332"/>
      <c r="JRH1" s="332"/>
      <c r="JRI1" s="332"/>
      <c r="JRJ1" s="332"/>
      <c r="JRK1" s="332"/>
      <c r="JRL1" s="332"/>
      <c r="JRM1" s="332"/>
      <c r="JRN1" s="332"/>
      <c r="JRO1" s="332"/>
      <c r="JRP1" s="332"/>
      <c r="JRQ1" s="332"/>
      <c r="JRR1" s="332"/>
      <c r="JRS1" s="332"/>
      <c r="JRT1" s="332"/>
      <c r="JRU1" s="331"/>
      <c r="JRV1" s="332"/>
      <c r="JRW1" s="332"/>
      <c r="JRX1" s="332"/>
      <c r="JRY1" s="332"/>
      <c r="JRZ1" s="332"/>
      <c r="JSA1" s="332"/>
      <c r="JSB1" s="332"/>
      <c r="JSC1" s="332"/>
      <c r="JSD1" s="332"/>
      <c r="JSE1" s="332"/>
      <c r="JSF1" s="332"/>
      <c r="JSG1" s="332"/>
      <c r="JSH1" s="332"/>
      <c r="JSI1" s="332"/>
      <c r="JSJ1" s="332"/>
      <c r="JSK1" s="331"/>
      <c r="JSL1" s="332"/>
      <c r="JSM1" s="332"/>
      <c r="JSN1" s="332"/>
      <c r="JSO1" s="332"/>
      <c r="JSP1" s="332"/>
      <c r="JSQ1" s="332"/>
      <c r="JSR1" s="332"/>
      <c r="JSS1" s="332"/>
      <c r="JST1" s="332"/>
      <c r="JSU1" s="332"/>
      <c r="JSV1" s="332"/>
      <c r="JSW1" s="332"/>
      <c r="JSX1" s="332"/>
      <c r="JSY1" s="332"/>
      <c r="JSZ1" s="332"/>
      <c r="JTA1" s="331"/>
      <c r="JTB1" s="332"/>
      <c r="JTC1" s="332"/>
      <c r="JTD1" s="332"/>
      <c r="JTE1" s="332"/>
      <c r="JTF1" s="332"/>
      <c r="JTG1" s="332"/>
      <c r="JTH1" s="332"/>
      <c r="JTI1" s="332"/>
      <c r="JTJ1" s="332"/>
      <c r="JTK1" s="332"/>
      <c r="JTL1" s="332"/>
      <c r="JTM1" s="332"/>
      <c r="JTN1" s="332"/>
      <c r="JTO1" s="332"/>
      <c r="JTP1" s="332"/>
      <c r="JTQ1" s="331"/>
      <c r="JTR1" s="332"/>
      <c r="JTS1" s="332"/>
      <c r="JTT1" s="332"/>
      <c r="JTU1" s="332"/>
      <c r="JTV1" s="332"/>
      <c r="JTW1" s="332"/>
      <c r="JTX1" s="332"/>
      <c r="JTY1" s="332"/>
      <c r="JTZ1" s="332"/>
      <c r="JUA1" s="332"/>
      <c r="JUB1" s="332"/>
      <c r="JUC1" s="332"/>
      <c r="JUD1" s="332"/>
      <c r="JUE1" s="332"/>
      <c r="JUF1" s="332"/>
      <c r="JUG1" s="331"/>
      <c r="JUH1" s="332"/>
      <c r="JUI1" s="332"/>
      <c r="JUJ1" s="332"/>
      <c r="JUK1" s="332"/>
      <c r="JUL1" s="332"/>
      <c r="JUM1" s="332"/>
      <c r="JUN1" s="332"/>
      <c r="JUO1" s="332"/>
      <c r="JUP1" s="332"/>
      <c r="JUQ1" s="332"/>
      <c r="JUR1" s="332"/>
      <c r="JUS1" s="332"/>
      <c r="JUT1" s="332"/>
      <c r="JUU1" s="332"/>
      <c r="JUV1" s="332"/>
      <c r="JUW1" s="331"/>
      <c r="JUX1" s="332"/>
      <c r="JUY1" s="332"/>
      <c r="JUZ1" s="332"/>
      <c r="JVA1" s="332"/>
      <c r="JVB1" s="332"/>
      <c r="JVC1" s="332"/>
      <c r="JVD1" s="332"/>
      <c r="JVE1" s="332"/>
      <c r="JVF1" s="332"/>
      <c r="JVG1" s="332"/>
      <c r="JVH1" s="332"/>
      <c r="JVI1" s="332"/>
      <c r="JVJ1" s="332"/>
      <c r="JVK1" s="332"/>
      <c r="JVL1" s="332"/>
      <c r="JVM1" s="331"/>
      <c r="JVN1" s="332"/>
      <c r="JVO1" s="332"/>
      <c r="JVP1" s="332"/>
      <c r="JVQ1" s="332"/>
      <c r="JVR1" s="332"/>
      <c r="JVS1" s="332"/>
      <c r="JVT1" s="332"/>
      <c r="JVU1" s="332"/>
      <c r="JVV1" s="332"/>
      <c r="JVW1" s="332"/>
      <c r="JVX1" s="332"/>
      <c r="JVY1" s="332"/>
      <c r="JVZ1" s="332"/>
      <c r="JWA1" s="332"/>
      <c r="JWB1" s="332"/>
      <c r="JWC1" s="331"/>
      <c r="JWD1" s="332"/>
      <c r="JWE1" s="332"/>
      <c r="JWF1" s="332"/>
      <c r="JWG1" s="332"/>
      <c r="JWH1" s="332"/>
      <c r="JWI1" s="332"/>
      <c r="JWJ1" s="332"/>
      <c r="JWK1" s="332"/>
      <c r="JWL1" s="332"/>
      <c r="JWM1" s="332"/>
      <c r="JWN1" s="332"/>
      <c r="JWO1" s="332"/>
      <c r="JWP1" s="332"/>
      <c r="JWQ1" s="332"/>
      <c r="JWR1" s="332"/>
      <c r="JWS1" s="331"/>
      <c r="JWT1" s="332"/>
      <c r="JWU1" s="332"/>
      <c r="JWV1" s="332"/>
      <c r="JWW1" s="332"/>
      <c r="JWX1" s="332"/>
      <c r="JWY1" s="332"/>
      <c r="JWZ1" s="332"/>
      <c r="JXA1" s="332"/>
      <c r="JXB1" s="332"/>
      <c r="JXC1" s="332"/>
      <c r="JXD1" s="332"/>
      <c r="JXE1" s="332"/>
      <c r="JXF1" s="332"/>
      <c r="JXG1" s="332"/>
      <c r="JXH1" s="332"/>
      <c r="JXI1" s="331"/>
      <c r="JXJ1" s="332"/>
      <c r="JXK1" s="332"/>
      <c r="JXL1" s="332"/>
      <c r="JXM1" s="332"/>
      <c r="JXN1" s="332"/>
      <c r="JXO1" s="332"/>
      <c r="JXP1" s="332"/>
      <c r="JXQ1" s="332"/>
      <c r="JXR1" s="332"/>
      <c r="JXS1" s="332"/>
      <c r="JXT1" s="332"/>
      <c r="JXU1" s="332"/>
      <c r="JXV1" s="332"/>
      <c r="JXW1" s="332"/>
      <c r="JXX1" s="332"/>
      <c r="JXY1" s="331"/>
      <c r="JXZ1" s="332"/>
      <c r="JYA1" s="332"/>
      <c r="JYB1" s="332"/>
      <c r="JYC1" s="332"/>
      <c r="JYD1" s="332"/>
      <c r="JYE1" s="332"/>
      <c r="JYF1" s="332"/>
      <c r="JYG1" s="332"/>
      <c r="JYH1" s="332"/>
      <c r="JYI1" s="332"/>
      <c r="JYJ1" s="332"/>
      <c r="JYK1" s="332"/>
      <c r="JYL1" s="332"/>
      <c r="JYM1" s="332"/>
      <c r="JYN1" s="332"/>
      <c r="JYO1" s="331"/>
      <c r="JYP1" s="332"/>
      <c r="JYQ1" s="332"/>
      <c r="JYR1" s="332"/>
      <c r="JYS1" s="332"/>
      <c r="JYT1" s="332"/>
      <c r="JYU1" s="332"/>
      <c r="JYV1" s="332"/>
      <c r="JYW1" s="332"/>
      <c r="JYX1" s="332"/>
      <c r="JYY1" s="332"/>
      <c r="JYZ1" s="332"/>
      <c r="JZA1" s="332"/>
      <c r="JZB1" s="332"/>
      <c r="JZC1" s="332"/>
      <c r="JZD1" s="332"/>
      <c r="JZE1" s="331"/>
      <c r="JZF1" s="332"/>
      <c r="JZG1" s="332"/>
      <c r="JZH1" s="332"/>
      <c r="JZI1" s="332"/>
      <c r="JZJ1" s="332"/>
      <c r="JZK1" s="332"/>
      <c r="JZL1" s="332"/>
      <c r="JZM1" s="332"/>
      <c r="JZN1" s="332"/>
      <c r="JZO1" s="332"/>
      <c r="JZP1" s="332"/>
      <c r="JZQ1" s="332"/>
      <c r="JZR1" s="332"/>
      <c r="JZS1" s="332"/>
      <c r="JZT1" s="332"/>
      <c r="JZU1" s="331"/>
      <c r="JZV1" s="332"/>
      <c r="JZW1" s="332"/>
      <c r="JZX1" s="332"/>
      <c r="JZY1" s="332"/>
      <c r="JZZ1" s="332"/>
      <c r="KAA1" s="332"/>
      <c r="KAB1" s="332"/>
      <c r="KAC1" s="332"/>
      <c r="KAD1" s="332"/>
      <c r="KAE1" s="332"/>
      <c r="KAF1" s="332"/>
      <c r="KAG1" s="332"/>
      <c r="KAH1" s="332"/>
      <c r="KAI1" s="332"/>
      <c r="KAJ1" s="332"/>
      <c r="KAK1" s="331"/>
      <c r="KAL1" s="332"/>
      <c r="KAM1" s="332"/>
      <c r="KAN1" s="332"/>
      <c r="KAO1" s="332"/>
      <c r="KAP1" s="332"/>
      <c r="KAQ1" s="332"/>
      <c r="KAR1" s="332"/>
      <c r="KAS1" s="332"/>
      <c r="KAT1" s="332"/>
      <c r="KAU1" s="332"/>
      <c r="KAV1" s="332"/>
      <c r="KAW1" s="332"/>
      <c r="KAX1" s="332"/>
      <c r="KAY1" s="332"/>
      <c r="KAZ1" s="332"/>
      <c r="KBA1" s="331"/>
      <c r="KBB1" s="332"/>
      <c r="KBC1" s="332"/>
      <c r="KBD1" s="332"/>
      <c r="KBE1" s="332"/>
      <c r="KBF1" s="332"/>
      <c r="KBG1" s="332"/>
      <c r="KBH1" s="332"/>
      <c r="KBI1" s="332"/>
      <c r="KBJ1" s="332"/>
      <c r="KBK1" s="332"/>
      <c r="KBL1" s="332"/>
      <c r="KBM1" s="332"/>
      <c r="KBN1" s="332"/>
      <c r="KBO1" s="332"/>
      <c r="KBP1" s="332"/>
      <c r="KBQ1" s="331"/>
      <c r="KBR1" s="332"/>
      <c r="KBS1" s="332"/>
      <c r="KBT1" s="332"/>
      <c r="KBU1" s="332"/>
      <c r="KBV1" s="332"/>
      <c r="KBW1" s="332"/>
      <c r="KBX1" s="332"/>
      <c r="KBY1" s="332"/>
      <c r="KBZ1" s="332"/>
      <c r="KCA1" s="332"/>
      <c r="KCB1" s="332"/>
      <c r="KCC1" s="332"/>
      <c r="KCD1" s="332"/>
      <c r="KCE1" s="332"/>
      <c r="KCF1" s="332"/>
      <c r="KCG1" s="331"/>
      <c r="KCH1" s="332"/>
      <c r="KCI1" s="332"/>
      <c r="KCJ1" s="332"/>
      <c r="KCK1" s="332"/>
      <c r="KCL1" s="332"/>
      <c r="KCM1" s="332"/>
      <c r="KCN1" s="332"/>
      <c r="KCO1" s="332"/>
      <c r="KCP1" s="332"/>
      <c r="KCQ1" s="332"/>
      <c r="KCR1" s="332"/>
      <c r="KCS1" s="332"/>
      <c r="KCT1" s="332"/>
      <c r="KCU1" s="332"/>
      <c r="KCV1" s="332"/>
      <c r="KCW1" s="331"/>
      <c r="KCX1" s="332"/>
      <c r="KCY1" s="332"/>
      <c r="KCZ1" s="332"/>
      <c r="KDA1" s="332"/>
      <c r="KDB1" s="332"/>
      <c r="KDC1" s="332"/>
      <c r="KDD1" s="332"/>
      <c r="KDE1" s="332"/>
      <c r="KDF1" s="332"/>
      <c r="KDG1" s="332"/>
      <c r="KDH1" s="332"/>
      <c r="KDI1" s="332"/>
      <c r="KDJ1" s="332"/>
      <c r="KDK1" s="332"/>
      <c r="KDL1" s="332"/>
      <c r="KDM1" s="331"/>
      <c r="KDN1" s="332"/>
      <c r="KDO1" s="332"/>
      <c r="KDP1" s="332"/>
      <c r="KDQ1" s="332"/>
      <c r="KDR1" s="332"/>
      <c r="KDS1" s="332"/>
      <c r="KDT1" s="332"/>
      <c r="KDU1" s="332"/>
      <c r="KDV1" s="332"/>
      <c r="KDW1" s="332"/>
      <c r="KDX1" s="332"/>
      <c r="KDY1" s="332"/>
      <c r="KDZ1" s="332"/>
      <c r="KEA1" s="332"/>
      <c r="KEB1" s="332"/>
      <c r="KEC1" s="331"/>
      <c r="KED1" s="332"/>
      <c r="KEE1" s="332"/>
      <c r="KEF1" s="332"/>
      <c r="KEG1" s="332"/>
      <c r="KEH1" s="332"/>
      <c r="KEI1" s="332"/>
      <c r="KEJ1" s="332"/>
      <c r="KEK1" s="332"/>
      <c r="KEL1" s="332"/>
      <c r="KEM1" s="332"/>
      <c r="KEN1" s="332"/>
      <c r="KEO1" s="332"/>
      <c r="KEP1" s="332"/>
      <c r="KEQ1" s="332"/>
      <c r="KER1" s="332"/>
      <c r="KES1" s="331"/>
      <c r="KET1" s="332"/>
      <c r="KEU1" s="332"/>
      <c r="KEV1" s="332"/>
      <c r="KEW1" s="332"/>
      <c r="KEX1" s="332"/>
      <c r="KEY1" s="332"/>
      <c r="KEZ1" s="332"/>
      <c r="KFA1" s="332"/>
      <c r="KFB1" s="332"/>
      <c r="KFC1" s="332"/>
      <c r="KFD1" s="332"/>
      <c r="KFE1" s="332"/>
      <c r="KFF1" s="332"/>
      <c r="KFG1" s="332"/>
      <c r="KFH1" s="332"/>
      <c r="KFI1" s="331"/>
      <c r="KFJ1" s="332"/>
      <c r="KFK1" s="332"/>
      <c r="KFL1" s="332"/>
      <c r="KFM1" s="332"/>
      <c r="KFN1" s="332"/>
      <c r="KFO1" s="332"/>
      <c r="KFP1" s="332"/>
      <c r="KFQ1" s="332"/>
      <c r="KFR1" s="332"/>
      <c r="KFS1" s="332"/>
      <c r="KFT1" s="332"/>
      <c r="KFU1" s="332"/>
      <c r="KFV1" s="332"/>
      <c r="KFW1" s="332"/>
      <c r="KFX1" s="332"/>
      <c r="KFY1" s="331"/>
      <c r="KFZ1" s="332"/>
      <c r="KGA1" s="332"/>
      <c r="KGB1" s="332"/>
      <c r="KGC1" s="332"/>
      <c r="KGD1" s="332"/>
      <c r="KGE1" s="332"/>
      <c r="KGF1" s="332"/>
      <c r="KGG1" s="332"/>
      <c r="KGH1" s="332"/>
      <c r="KGI1" s="332"/>
      <c r="KGJ1" s="332"/>
      <c r="KGK1" s="332"/>
      <c r="KGL1" s="332"/>
      <c r="KGM1" s="332"/>
      <c r="KGN1" s="332"/>
      <c r="KGO1" s="331"/>
      <c r="KGP1" s="332"/>
      <c r="KGQ1" s="332"/>
      <c r="KGR1" s="332"/>
      <c r="KGS1" s="332"/>
      <c r="KGT1" s="332"/>
      <c r="KGU1" s="332"/>
      <c r="KGV1" s="332"/>
      <c r="KGW1" s="332"/>
      <c r="KGX1" s="332"/>
      <c r="KGY1" s="332"/>
      <c r="KGZ1" s="332"/>
      <c r="KHA1" s="332"/>
      <c r="KHB1" s="332"/>
      <c r="KHC1" s="332"/>
      <c r="KHD1" s="332"/>
      <c r="KHE1" s="331"/>
      <c r="KHF1" s="332"/>
      <c r="KHG1" s="332"/>
      <c r="KHH1" s="332"/>
      <c r="KHI1" s="332"/>
      <c r="KHJ1" s="332"/>
      <c r="KHK1" s="332"/>
      <c r="KHL1" s="332"/>
      <c r="KHM1" s="332"/>
      <c r="KHN1" s="332"/>
      <c r="KHO1" s="332"/>
      <c r="KHP1" s="332"/>
      <c r="KHQ1" s="332"/>
      <c r="KHR1" s="332"/>
      <c r="KHS1" s="332"/>
      <c r="KHT1" s="332"/>
      <c r="KHU1" s="331"/>
      <c r="KHV1" s="332"/>
      <c r="KHW1" s="332"/>
      <c r="KHX1" s="332"/>
      <c r="KHY1" s="332"/>
      <c r="KHZ1" s="332"/>
      <c r="KIA1" s="332"/>
      <c r="KIB1" s="332"/>
      <c r="KIC1" s="332"/>
      <c r="KID1" s="332"/>
      <c r="KIE1" s="332"/>
      <c r="KIF1" s="332"/>
      <c r="KIG1" s="332"/>
      <c r="KIH1" s="332"/>
      <c r="KII1" s="332"/>
      <c r="KIJ1" s="332"/>
      <c r="KIK1" s="331"/>
      <c r="KIL1" s="332"/>
      <c r="KIM1" s="332"/>
      <c r="KIN1" s="332"/>
      <c r="KIO1" s="332"/>
      <c r="KIP1" s="332"/>
      <c r="KIQ1" s="332"/>
      <c r="KIR1" s="332"/>
      <c r="KIS1" s="332"/>
      <c r="KIT1" s="332"/>
      <c r="KIU1" s="332"/>
      <c r="KIV1" s="332"/>
      <c r="KIW1" s="332"/>
      <c r="KIX1" s="332"/>
      <c r="KIY1" s="332"/>
      <c r="KIZ1" s="332"/>
      <c r="KJA1" s="331"/>
      <c r="KJB1" s="332"/>
      <c r="KJC1" s="332"/>
      <c r="KJD1" s="332"/>
      <c r="KJE1" s="332"/>
      <c r="KJF1" s="332"/>
      <c r="KJG1" s="332"/>
      <c r="KJH1" s="332"/>
      <c r="KJI1" s="332"/>
      <c r="KJJ1" s="332"/>
      <c r="KJK1" s="332"/>
      <c r="KJL1" s="332"/>
      <c r="KJM1" s="332"/>
      <c r="KJN1" s="332"/>
      <c r="KJO1" s="332"/>
      <c r="KJP1" s="332"/>
      <c r="KJQ1" s="331"/>
      <c r="KJR1" s="332"/>
      <c r="KJS1" s="332"/>
      <c r="KJT1" s="332"/>
      <c r="KJU1" s="332"/>
      <c r="KJV1" s="332"/>
      <c r="KJW1" s="332"/>
      <c r="KJX1" s="332"/>
      <c r="KJY1" s="332"/>
      <c r="KJZ1" s="332"/>
      <c r="KKA1" s="332"/>
      <c r="KKB1" s="332"/>
      <c r="KKC1" s="332"/>
      <c r="KKD1" s="332"/>
      <c r="KKE1" s="332"/>
      <c r="KKF1" s="332"/>
      <c r="KKG1" s="331"/>
      <c r="KKH1" s="332"/>
      <c r="KKI1" s="332"/>
      <c r="KKJ1" s="332"/>
      <c r="KKK1" s="332"/>
      <c r="KKL1" s="332"/>
      <c r="KKM1" s="332"/>
      <c r="KKN1" s="332"/>
      <c r="KKO1" s="332"/>
      <c r="KKP1" s="332"/>
      <c r="KKQ1" s="332"/>
      <c r="KKR1" s="332"/>
      <c r="KKS1" s="332"/>
      <c r="KKT1" s="332"/>
      <c r="KKU1" s="332"/>
      <c r="KKV1" s="332"/>
      <c r="KKW1" s="331"/>
      <c r="KKX1" s="332"/>
      <c r="KKY1" s="332"/>
      <c r="KKZ1" s="332"/>
      <c r="KLA1" s="332"/>
      <c r="KLB1" s="332"/>
      <c r="KLC1" s="332"/>
      <c r="KLD1" s="332"/>
      <c r="KLE1" s="332"/>
      <c r="KLF1" s="332"/>
      <c r="KLG1" s="332"/>
      <c r="KLH1" s="332"/>
      <c r="KLI1" s="332"/>
      <c r="KLJ1" s="332"/>
      <c r="KLK1" s="332"/>
      <c r="KLL1" s="332"/>
      <c r="KLM1" s="331"/>
      <c r="KLN1" s="332"/>
      <c r="KLO1" s="332"/>
      <c r="KLP1" s="332"/>
      <c r="KLQ1" s="332"/>
      <c r="KLR1" s="332"/>
      <c r="KLS1" s="332"/>
      <c r="KLT1" s="332"/>
      <c r="KLU1" s="332"/>
      <c r="KLV1" s="332"/>
      <c r="KLW1" s="332"/>
      <c r="KLX1" s="332"/>
      <c r="KLY1" s="332"/>
      <c r="KLZ1" s="332"/>
      <c r="KMA1" s="332"/>
      <c r="KMB1" s="332"/>
      <c r="KMC1" s="331"/>
      <c r="KMD1" s="332"/>
      <c r="KME1" s="332"/>
      <c r="KMF1" s="332"/>
      <c r="KMG1" s="332"/>
      <c r="KMH1" s="332"/>
      <c r="KMI1" s="332"/>
      <c r="KMJ1" s="332"/>
      <c r="KMK1" s="332"/>
      <c r="KML1" s="332"/>
      <c r="KMM1" s="332"/>
      <c r="KMN1" s="332"/>
      <c r="KMO1" s="332"/>
      <c r="KMP1" s="332"/>
      <c r="KMQ1" s="332"/>
      <c r="KMR1" s="332"/>
      <c r="KMS1" s="331"/>
      <c r="KMT1" s="332"/>
      <c r="KMU1" s="332"/>
      <c r="KMV1" s="332"/>
      <c r="KMW1" s="332"/>
      <c r="KMX1" s="332"/>
      <c r="KMY1" s="332"/>
      <c r="KMZ1" s="332"/>
      <c r="KNA1" s="332"/>
      <c r="KNB1" s="332"/>
      <c r="KNC1" s="332"/>
      <c r="KND1" s="332"/>
      <c r="KNE1" s="332"/>
      <c r="KNF1" s="332"/>
      <c r="KNG1" s="332"/>
      <c r="KNH1" s="332"/>
      <c r="KNI1" s="331"/>
      <c r="KNJ1" s="332"/>
      <c r="KNK1" s="332"/>
      <c r="KNL1" s="332"/>
      <c r="KNM1" s="332"/>
      <c r="KNN1" s="332"/>
      <c r="KNO1" s="332"/>
      <c r="KNP1" s="332"/>
      <c r="KNQ1" s="332"/>
      <c r="KNR1" s="332"/>
      <c r="KNS1" s="332"/>
      <c r="KNT1" s="332"/>
      <c r="KNU1" s="332"/>
      <c r="KNV1" s="332"/>
      <c r="KNW1" s="332"/>
      <c r="KNX1" s="332"/>
      <c r="KNY1" s="331"/>
      <c r="KNZ1" s="332"/>
      <c r="KOA1" s="332"/>
      <c r="KOB1" s="332"/>
      <c r="KOC1" s="332"/>
      <c r="KOD1" s="332"/>
      <c r="KOE1" s="332"/>
      <c r="KOF1" s="332"/>
      <c r="KOG1" s="332"/>
      <c r="KOH1" s="332"/>
      <c r="KOI1" s="332"/>
      <c r="KOJ1" s="332"/>
      <c r="KOK1" s="332"/>
      <c r="KOL1" s="332"/>
      <c r="KOM1" s="332"/>
      <c r="KON1" s="332"/>
      <c r="KOO1" s="331"/>
      <c r="KOP1" s="332"/>
      <c r="KOQ1" s="332"/>
      <c r="KOR1" s="332"/>
      <c r="KOS1" s="332"/>
      <c r="KOT1" s="332"/>
      <c r="KOU1" s="332"/>
      <c r="KOV1" s="332"/>
      <c r="KOW1" s="332"/>
      <c r="KOX1" s="332"/>
      <c r="KOY1" s="332"/>
      <c r="KOZ1" s="332"/>
      <c r="KPA1" s="332"/>
      <c r="KPB1" s="332"/>
      <c r="KPC1" s="332"/>
      <c r="KPD1" s="332"/>
      <c r="KPE1" s="331"/>
      <c r="KPF1" s="332"/>
      <c r="KPG1" s="332"/>
      <c r="KPH1" s="332"/>
      <c r="KPI1" s="332"/>
      <c r="KPJ1" s="332"/>
      <c r="KPK1" s="332"/>
      <c r="KPL1" s="332"/>
      <c r="KPM1" s="332"/>
      <c r="KPN1" s="332"/>
      <c r="KPO1" s="332"/>
      <c r="KPP1" s="332"/>
      <c r="KPQ1" s="332"/>
      <c r="KPR1" s="332"/>
      <c r="KPS1" s="332"/>
      <c r="KPT1" s="332"/>
      <c r="KPU1" s="331"/>
      <c r="KPV1" s="332"/>
      <c r="KPW1" s="332"/>
      <c r="KPX1" s="332"/>
      <c r="KPY1" s="332"/>
      <c r="KPZ1" s="332"/>
      <c r="KQA1" s="332"/>
      <c r="KQB1" s="332"/>
      <c r="KQC1" s="332"/>
      <c r="KQD1" s="332"/>
      <c r="KQE1" s="332"/>
      <c r="KQF1" s="332"/>
      <c r="KQG1" s="332"/>
      <c r="KQH1" s="332"/>
      <c r="KQI1" s="332"/>
      <c r="KQJ1" s="332"/>
      <c r="KQK1" s="331"/>
      <c r="KQL1" s="332"/>
      <c r="KQM1" s="332"/>
      <c r="KQN1" s="332"/>
      <c r="KQO1" s="332"/>
      <c r="KQP1" s="332"/>
      <c r="KQQ1" s="332"/>
      <c r="KQR1" s="332"/>
      <c r="KQS1" s="332"/>
      <c r="KQT1" s="332"/>
      <c r="KQU1" s="332"/>
      <c r="KQV1" s="332"/>
      <c r="KQW1" s="332"/>
      <c r="KQX1" s="332"/>
      <c r="KQY1" s="332"/>
      <c r="KQZ1" s="332"/>
      <c r="KRA1" s="331"/>
      <c r="KRB1" s="332"/>
      <c r="KRC1" s="332"/>
      <c r="KRD1" s="332"/>
      <c r="KRE1" s="332"/>
      <c r="KRF1" s="332"/>
      <c r="KRG1" s="332"/>
      <c r="KRH1" s="332"/>
      <c r="KRI1" s="332"/>
      <c r="KRJ1" s="332"/>
      <c r="KRK1" s="332"/>
      <c r="KRL1" s="332"/>
      <c r="KRM1" s="332"/>
      <c r="KRN1" s="332"/>
      <c r="KRO1" s="332"/>
      <c r="KRP1" s="332"/>
      <c r="KRQ1" s="331"/>
      <c r="KRR1" s="332"/>
      <c r="KRS1" s="332"/>
      <c r="KRT1" s="332"/>
      <c r="KRU1" s="332"/>
      <c r="KRV1" s="332"/>
      <c r="KRW1" s="332"/>
      <c r="KRX1" s="332"/>
      <c r="KRY1" s="332"/>
      <c r="KRZ1" s="332"/>
      <c r="KSA1" s="332"/>
      <c r="KSB1" s="332"/>
      <c r="KSC1" s="332"/>
      <c r="KSD1" s="332"/>
      <c r="KSE1" s="332"/>
      <c r="KSF1" s="332"/>
      <c r="KSG1" s="331"/>
      <c r="KSH1" s="332"/>
      <c r="KSI1" s="332"/>
      <c r="KSJ1" s="332"/>
      <c r="KSK1" s="332"/>
      <c r="KSL1" s="332"/>
      <c r="KSM1" s="332"/>
      <c r="KSN1" s="332"/>
      <c r="KSO1" s="332"/>
      <c r="KSP1" s="332"/>
      <c r="KSQ1" s="332"/>
      <c r="KSR1" s="332"/>
      <c r="KSS1" s="332"/>
      <c r="KST1" s="332"/>
      <c r="KSU1" s="332"/>
      <c r="KSV1" s="332"/>
      <c r="KSW1" s="331"/>
      <c r="KSX1" s="332"/>
      <c r="KSY1" s="332"/>
      <c r="KSZ1" s="332"/>
      <c r="KTA1" s="332"/>
      <c r="KTB1" s="332"/>
      <c r="KTC1" s="332"/>
      <c r="KTD1" s="332"/>
      <c r="KTE1" s="332"/>
      <c r="KTF1" s="332"/>
      <c r="KTG1" s="332"/>
      <c r="KTH1" s="332"/>
      <c r="KTI1" s="332"/>
      <c r="KTJ1" s="332"/>
      <c r="KTK1" s="332"/>
      <c r="KTL1" s="332"/>
      <c r="KTM1" s="331"/>
      <c r="KTN1" s="332"/>
      <c r="KTO1" s="332"/>
      <c r="KTP1" s="332"/>
      <c r="KTQ1" s="332"/>
      <c r="KTR1" s="332"/>
      <c r="KTS1" s="332"/>
      <c r="KTT1" s="332"/>
      <c r="KTU1" s="332"/>
      <c r="KTV1" s="332"/>
      <c r="KTW1" s="332"/>
      <c r="KTX1" s="332"/>
      <c r="KTY1" s="332"/>
      <c r="KTZ1" s="332"/>
      <c r="KUA1" s="332"/>
      <c r="KUB1" s="332"/>
      <c r="KUC1" s="331"/>
      <c r="KUD1" s="332"/>
      <c r="KUE1" s="332"/>
      <c r="KUF1" s="332"/>
      <c r="KUG1" s="332"/>
      <c r="KUH1" s="332"/>
      <c r="KUI1" s="332"/>
      <c r="KUJ1" s="332"/>
      <c r="KUK1" s="332"/>
      <c r="KUL1" s="332"/>
      <c r="KUM1" s="332"/>
      <c r="KUN1" s="332"/>
      <c r="KUO1" s="332"/>
      <c r="KUP1" s="332"/>
      <c r="KUQ1" s="332"/>
      <c r="KUR1" s="332"/>
      <c r="KUS1" s="331"/>
      <c r="KUT1" s="332"/>
      <c r="KUU1" s="332"/>
      <c r="KUV1" s="332"/>
      <c r="KUW1" s="332"/>
      <c r="KUX1" s="332"/>
      <c r="KUY1" s="332"/>
      <c r="KUZ1" s="332"/>
      <c r="KVA1" s="332"/>
      <c r="KVB1" s="332"/>
      <c r="KVC1" s="332"/>
      <c r="KVD1" s="332"/>
      <c r="KVE1" s="332"/>
      <c r="KVF1" s="332"/>
      <c r="KVG1" s="332"/>
      <c r="KVH1" s="332"/>
      <c r="KVI1" s="331"/>
      <c r="KVJ1" s="332"/>
      <c r="KVK1" s="332"/>
      <c r="KVL1" s="332"/>
      <c r="KVM1" s="332"/>
      <c r="KVN1" s="332"/>
      <c r="KVO1" s="332"/>
      <c r="KVP1" s="332"/>
      <c r="KVQ1" s="332"/>
      <c r="KVR1" s="332"/>
      <c r="KVS1" s="332"/>
      <c r="KVT1" s="332"/>
      <c r="KVU1" s="332"/>
      <c r="KVV1" s="332"/>
      <c r="KVW1" s="332"/>
      <c r="KVX1" s="332"/>
      <c r="KVY1" s="331"/>
      <c r="KVZ1" s="332"/>
      <c r="KWA1" s="332"/>
      <c r="KWB1" s="332"/>
      <c r="KWC1" s="332"/>
      <c r="KWD1" s="332"/>
      <c r="KWE1" s="332"/>
      <c r="KWF1" s="332"/>
      <c r="KWG1" s="332"/>
      <c r="KWH1" s="332"/>
      <c r="KWI1" s="332"/>
      <c r="KWJ1" s="332"/>
      <c r="KWK1" s="332"/>
      <c r="KWL1" s="332"/>
      <c r="KWM1" s="332"/>
      <c r="KWN1" s="332"/>
      <c r="KWO1" s="331"/>
      <c r="KWP1" s="332"/>
      <c r="KWQ1" s="332"/>
      <c r="KWR1" s="332"/>
      <c r="KWS1" s="332"/>
      <c r="KWT1" s="332"/>
      <c r="KWU1" s="332"/>
      <c r="KWV1" s="332"/>
      <c r="KWW1" s="332"/>
      <c r="KWX1" s="332"/>
      <c r="KWY1" s="332"/>
      <c r="KWZ1" s="332"/>
      <c r="KXA1" s="332"/>
      <c r="KXB1" s="332"/>
      <c r="KXC1" s="332"/>
      <c r="KXD1" s="332"/>
      <c r="KXE1" s="331"/>
      <c r="KXF1" s="332"/>
      <c r="KXG1" s="332"/>
      <c r="KXH1" s="332"/>
      <c r="KXI1" s="332"/>
      <c r="KXJ1" s="332"/>
      <c r="KXK1" s="332"/>
      <c r="KXL1" s="332"/>
      <c r="KXM1" s="332"/>
      <c r="KXN1" s="332"/>
      <c r="KXO1" s="332"/>
      <c r="KXP1" s="332"/>
      <c r="KXQ1" s="332"/>
      <c r="KXR1" s="332"/>
      <c r="KXS1" s="332"/>
      <c r="KXT1" s="332"/>
      <c r="KXU1" s="331"/>
      <c r="KXV1" s="332"/>
      <c r="KXW1" s="332"/>
      <c r="KXX1" s="332"/>
      <c r="KXY1" s="332"/>
      <c r="KXZ1" s="332"/>
      <c r="KYA1" s="332"/>
      <c r="KYB1" s="332"/>
      <c r="KYC1" s="332"/>
      <c r="KYD1" s="332"/>
      <c r="KYE1" s="332"/>
      <c r="KYF1" s="332"/>
      <c r="KYG1" s="332"/>
      <c r="KYH1" s="332"/>
      <c r="KYI1" s="332"/>
      <c r="KYJ1" s="332"/>
      <c r="KYK1" s="331"/>
      <c r="KYL1" s="332"/>
      <c r="KYM1" s="332"/>
      <c r="KYN1" s="332"/>
      <c r="KYO1" s="332"/>
      <c r="KYP1" s="332"/>
      <c r="KYQ1" s="332"/>
      <c r="KYR1" s="332"/>
      <c r="KYS1" s="332"/>
      <c r="KYT1" s="332"/>
      <c r="KYU1" s="332"/>
      <c r="KYV1" s="332"/>
      <c r="KYW1" s="332"/>
      <c r="KYX1" s="332"/>
      <c r="KYY1" s="332"/>
      <c r="KYZ1" s="332"/>
      <c r="KZA1" s="331"/>
      <c r="KZB1" s="332"/>
      <c r="KZC1" s="332"/>
      <c r="KZD1" s="332"/>
      <c r="KZE1" s="332"/>
      <c r="KZF1" s="332"/>
      <c r="KZG1" s="332"/>
      <c r="KZH1" s="332"/>
      <c r="KZI1" s="332"/>
      <c r="KZJ1" s="332"/>
      <c r="KZK1" s="332"/>
      <c r="KZL1" s="332"/>
      <c r="KZM1" s="332"/>
      <c r="KZN1" s="332"/>
      <c r="KZO1" s="332"/>
      <c r="KZP1" s="332"/>
      <c r="KZQ1" s="331"/>
      <c r="KZR1" s="332"/>
      <c r="KZS1" s="332"/>
      <c r="KZT1" s="332"/>
      <c r="KZU1" s="332"/>
      <c r="KZV1" s="332"/>
      <c r="KZW1" s="332"/>
      <c r="KZX1" s="332"/>
      <c r="KZY1" s="332"/>
      <c r="KZZ1" s="332"/>
      <c r="LAA1" s="332"/>
      <c r="LAB1" s="332"/>
      <c r="LAC1" s="332"/>
      <c r="LAD1" s="332"/>
      <c r="LAE1" s="332"/>
      <c r="LAF1" s="332"/>
      <c r="LAG1" s="331"/>
      <c r="LAH1" s="332"/>
      <c r="LAI1" s="332"/>
      <c r="LAJ1" s="332"/>
      <c r="LAK1" s="332"/>
      <c r="LAL1" s="332"/>
      <c r="LAM1" s="332"/>
      <c r="LAN1" s="332"/>
      <c r="LAO1" s="332"/>
      <c r="LAP1" s="332"/>
      <c r="LAQ1" s="332"/>
      <c r="LAR1" s="332"/>
      <c r="LAS1" s="332"/>
      <c r="LAT1" s="332"/>
      <c r="LAU1" s="332"/>
      <c r="LAV1" s="332"/>
      <c r="LAW1" s="331"/>
      <c r="LAX1" s="332"/>
      <c r="LAY1" s="332"/>
      <c r="LAZ1" s="332"/>
      <c r="LBA1" s="332"/>
      <c r="LBB1" s="332"/>
      <c r="LBC1" s="332"/>
      <c r="LBD1" s="332"/>
      <c r="LBE1" s="332"/>
      <c r="LBF1" s="332"/>
      <c r="LBG1" s="332"/>
      <c r="LBH1" s="332"/>
      <c r="LBI1" s="332"/>
      <c r="LBJ1" s="332"/>
      <c r="LBK1" s="332"/>
      <c r="LBL1" s="332"/>
      <c r="LBM1" s="331"/>
      <c r="LBN1" s="332"/>
      <c r="LBO1" s="332"/>
      <c r="LBP1" s="332"/>
      <c r="LBQ1" s="332"/>
      <c r="LBR1" s="332"/>
      <c r="LBS1" s="332"/>
      <c r="LBT1" s="332"/>
      <c r="LBU1" s="332"/>
      <c r="LBV1" s="332"/>
      <c r="LBW1" s="332"/>
      <c r="LBX1" s="332"/>
      <c r="LBY1" s="332"/>
      <c r="LBZ1" s="332"/>
      <c r="LCA1" s="332"/>
      <c r="LCB1" s="332"/>
      <c r="LCC1" s="331"/>
      <c r="LCD1" s="332"/>
      <c r="LCE1" s="332"/>
      <c r="LCF1" s="332"/>
      <c r="LCG1" s="332"/>
      <c r="LCH1" s="332"/>
      <c r="LCI1" s="332"/>
      <c r="LCJ1" s="332"/>
      <c r="LCK1" s="332"/>
      <c r="LCL1" s="332"/>
      <c r="LCM1" s="332"/>
      <c r="LCN1" s="332"/>
      <c r="LCO1" s="332"/>
      <c r="LCP1" s="332"/>
      <c r="LCQ1" s="332"/>
      <c r="LCR1" s="332"/>
      <c r="LCS1" s="331"/>
      <c r="LCT1" s="332"/>
      <c r="LCU1" s="332"/>
      <c r="LCV1" s="332"/>
      <c r="LCW1" s="332"/>
      <c r="LCX1" s="332"/>
      <c r="LCY1" s="332"/>
      <c r="LCZ1" s="332"/>
      <c r="LDA1" s="332"/>
      <c r="LDB1" s="332"/>
      <c r="LDC1" s="332"/>
      <c r="LDD1" s="332"/>
      <c r="LDE1" s="332"/>
      <c r="LDF1" s="332"/>
      <c r="LDG1" s="332"/>
      <c r="LDH1" s="332"/>
      <c r="LDI1" s="331"/>
      <c r="LDJ1" s="332"/>
      <c r="LDK1" s="332"/>
      <c r="LDL1" s="332"/>
      <c r="LDM1" s="332"/>
      <c r="LDN1" s="332"/>
      <c r="LDO1" s="332"/>
      <c r="LDP1" s="332"/>
      <c r="LDQ1" s="332"/>
      <c r="LDR1" s="332"/>
      <c r="LDS1" s="332"/>
      <c r="LDT1" s="332"/>
      <c r="LDU1" s="332"/>
      <c r="LDV1" s="332"/>
      <c r="LDW1" s="332"/>
      <c r="LDX1" s="332"/>
      <c r="LDY1" s="331"/>
      <c r="LDZ1" s="332"/>
      <c r="LEA1" s="332"/>
      <c r="LEB1" s="332"/>
      <c r="LEC1" s="332"/>
      <c r="LED1" s="332"/>
      <c r="LEE1" s="332"/>
      <c r="LEF1" s="332"/>
      <c r="LEG1" s="332"/>
      <c r="LEH1" s="332"/>
      <c r="LEI1" s="332"/>
      <c r="LEJ1" s="332"/>
      <c r="LEK1" s="332"/>
      <c r="LEL1" s="332"/>
      <c r="LEM1" s="332"/>
      <c r="LEN1" s="332"/>
      <c r="LEO1" s="331"/>
      <c r="LEP1" s="332"/>
      <c r="LEQ1" s="332"/>
      <c r="LER1" s="332"/>
      <c r="LES1" s="332"/>
      <c r="LET1" s="332"/>
      <c r="LEU1" s="332"/>
      <c r="LEV1" s="332"/>
      <c r="LEW1" s="332"/>
      <c r="LEX1" s="332"/>
      <c r="LEY1" s="332"/>
      <c r="LEZ1" s="332"/>
      <c r="LFA1" s="332"/>
      <c r="LFB1" s="332"/>
      <c r="LFC1" s="332"/>
      <c r="LFD1" s="332"/>
      <c r="LFE1" s="331"/>
      <c r="LFF1" s="332"/>
      <c r="LFG1" s="332"/>
      <c r="LFH1" s="332"/>
      <c r="LFI1" s="332"/>
      <c r="LFJ1" s="332"/>
      <c r="LFK1" s="332"/>
      <c r="LFL1" s="332"/>
      <c r="LFM1" s="332"/>
      <c r="LFN1" s="332"/>
      <c r="LFO1" s="332"/>
      <c r="LFP1" s="332"/>
      <c r="LFQ1" s="332"/>
      <c r="LFR1" s="332"/>
      <c r="LFS1" s="332"/>
      <c r="LFT1" s="332"/>
      <c r="LFU1" s="331"/>
      <c r="LFV1" s="332"/>
      <c r="LFW1" s="332"/>
      <c r="LFX1" s="332"/>
      <c r="LFY1" s="332"/>
      <c r="LFZ1" s="332"/>
      <c r="LGA1" s="332"/>
      <c r="LGB1" s="332"/>
      <c r="LGC1" s="332"/>
      <c r="LGD1" s="332"/>
      <c r="LGE1" s="332"/>
      <c r="LGF1" s="332"/>
      <c r="LGG1" s="332"/>
      <c r="LGH1" s="332"/>
      <c r="LGI1" s="332"/>
      <c r="LGJ1" s="332"/>
      <c r="LGK1" s="331"/>
      <c r="LGL1" s="332"/>
      <c r="LGM1" s="332"/>
      <c r="LGN1" s="332"/>
      <c r="LGO1" s="332"/>
      <c r="LGP1" s="332"/>
      <c r="LGQ1" s="332"/>
      <c r="LGR1" s="332"/>
      <c r="LGS1" s="332"/>
      <c r="LGT1" s="332"/>
      <c r="LGU1" s="332"/>
      <c r="LGV1" s="332"/>
      <c r="LGW1" s="332"/>
      <c r="LGX1" s="332"/>
      <c r="LGY1" s="332"/>
      <c r="LGZ1" s="332"/>
      <c r="LHA1" s="331"/>
      <c r="LHB1" s="332"/>
      <c r="LHC1" s="332"/>
      <c r="LHD1" s="332"/>
      <c r="LHE1" s="332"/>
      <c r="LHF1" s="332"/>
      <c r="LHG1" s="332"/>
      <c r="LHH1" s="332"/>
      <c r="LHI1" s="332"/>
      <c r="LHJ1" s="332"/>
      <c r="LHK1" s="332"/>
      <c r="LHL1" s="332"/>
      <c r="LHM1" s="332"/>
      <c r="LHN1" s="332"/>
      <c r="LHO1" s="332"/>
      <c r="LHP1" s="332"/>
      <c r="LHQ1" s="331"/>
      <c r="LHR1" s="332"/>
      <c r="LHS1" s="332"/>
      <c r="LHT1" s="332"/>
      <c r="LHU1" s="332"/>
      <c r="LHV1" s="332"/>
      <c r="LHW1" s="332"/>
      <c r="LHX1" s="332"/>
      <c r="LHY1" s="332"/>
      <c r="LHZ1" s="332"/>
      <c r="LIA1" s="332"/>
      <c r="LIB1" s="332"/>
      <c r="LIC1" s="332"/>
      <c r="LID1" s="332"/>
      <c r="LIE1" s="332"/>
      <c r="LIF1" s="332"/>
      <c r="LIG1" s="331"/>
      <c r="LIH1" s="332"/>
      <c r="LII1" s="332"/>
      <c r="LIJ1" s="332"/>
      <c r="LIK1" s="332"/>
      <c r="LIL1" s="332"/>
      <c r="LIM1" s="332"/>
      <c r="LIN1" s="332"/>
      <c r="LIO1" s="332"/>
      <c r="LIP1" s="332"/>
      <c r="LIQ1" s="332"/>
      <c r="LIR1" s="332"/>
      <c r="LIS1" s="332"/>
      <c r="LIT1" s="332"/>
      <c r="LIU1" s="332"/>
      <c r="LIV1" s="332"/>
      <c r="LIW1" s="331"/>
      <c r="LIX1" s="332"/>
      <c r="LIY1" s="332"/>
      <c r="LIZ1" s="332"/>
      <c r="LJA1" s="332"/>
      <c r="LJB1" s="332"/>
      <c r="LJC1" s="332"/>
      <c r="LJD1" s="332"/>
      <c r="LJE1" s="332"/>
      <c r="LJF1" s="332"/>
      <c r="LJG1" s="332"/>
      <c r="LJH1" s="332"/>
      <c r="LJI1" s="332"/>
      <c r="LJJ1" s="332"/>
      <c r="LJK1" s="332"/>
      <c r="LJL1" s="332"/>
      <c r="LJM1" s="331"/>
      <c r="LJN1" s="332"/>
      <c r="LJO1" s="332"/>
      <c r="LJP1" s="332"/>
      <c r="LJQ1" s="332"/>
      <c r="LJR1" s="332"/>
      <c r="LJS1" s="332"/>
      <c r="LJT1" s="332"/>
      <c r="LJU1" s="332"/>
      <c r="LJV1" s="332"/>
      <c r="LJW1" s="332"/>
      <c r="LJX1" s="332"/>
      <c r="LJY1" s="332"/>
      <c r="LJZ1" s="332"/>
      <c r="LKA1" s="332"/>
      <c r="LKB1" s="332"/>
      <c r="LKC1" s="331"/>
      <c r="LKD1" s="332"/>
      <c r="LKE1" s="332"/>
      <c r="LKF1" s="332"/>
      <c r="LKG1" s="332"/>
      <c r="LKH1" s="332"/>
      <c r="LKI1" s="332"/>
      <c r="LKJ1" s="332"/>
      <c r="LKK1" s="332"/>
      <c r="LKL1" s="332"/>
      <c r="LKM1" s="332"/>
      <c r="LKN1" s="332"/>
      <c r="LKO1" s="332"/>
      <c r="LKP1" s="332"/>
      <c r="LKQ1" s="332"/>
      <c r="LKR1" s="332"/>
      <c r="LKS1" s="331"/>
      <c r="LKT1" s="332"/>
      <c r="LKU1" s="332"/>
      <c r="LKV1" s="332"/>
      <c r="LKW1" s="332"/>
      <c r="LKX1" s="332"/>
      <c r="LKY1" s="332"/>
      <c r="LKZ1" s="332"/>
      <c r="LLA1" s="332"/>
      <c r="LLB1" s="332"/>
      <c r="LLC1" s="332"/>
      <c r="LLD1" s="332"/>
      <c r="LLE1" s="332"/>
      <c r="LLF1" s="332"/>
      <c r="LLG1" s="332"/>
      <c r="LLH1" s="332"/>
      <c r="LLI1" s="331"/>
      <c r="LLJ1" s="332"/>
      <c r="LLK1" s="332"/>
      <c r="LLL1" s="332"/>
      <c r="LLM1" s="332"/>
      <c r="LLN1" s="332"/>
      <c r="LLO1" s="332"/>
      <c r="LLP1" s="332"/>
      <c r="LLQ1" s="332"/>
      <c r="LLR1" s="332"/>
      <c r="LLS1" s="332"/>
      <c r="LLT1" s="332"/>
      <c r="LLU1" s="332"/>
      <c r="LLV1" s="332"/>
      <c r="LLW1" s="332"/>
      <c r="LLX1" s="332"/>
      <c r="LLY1" s="331"/>
      <c r="LLZ1" s="332"/>
      <c r="LMA1" s="332"/>
      <c r="LMB1" s="332"/>
      <c r="LMC1" s="332"/>
      <c r="LMD1" s="332"/>
      <c r="LME1" s="332"/>
      <c r="LMF1" s="332"/>
      <c r="LMG1" s="332"/>
      <c r="LMH1" s="332"/>
      <c r="LMI1" s="332"/>
      <c r="LMJ1" s="332"/>
      <c r="LMK1" s="332"/>
      <c r="LML1" s="332"/>
      <c r="LMM1" s="332"/>
      <c r="LMN1" s="332"/>
      <c r="LMO1" s="331"/>
      <c r="LMP1" s="332"/>
      <c r="LMQ1" s="332"/>
      <c r="LMR1" s="332"/>
      <c r="LMS1" s="332"/>
      <c r="LMT1" s="332"/>
      <c r="LMU1" s="332"/>
      <c r="LMV1" s="332"/>
      <c r="LMW1" s="332"/>
      <c r="LMX1" s="332"/>
      <c r="LMY1" s="332"/>
      <c r="LMZ1" s="332"/>
      <c r="LNA1" s="332"/>
      <c r="LNB1" s="332"/>
      <c r="LNC1" s="332"/>
      <c r="LND1" s="332"/>
      <c r="LNE1" s="331"/>
      <c r="LNF1" s="332"/>
      <c r="LNG1" s="332"/>
      <c r="LNH1" s="332"/>
      <c r="LNI1" s="332"/>
      <c r="LNJ1" s="332"/>
      <c r="LNK1" s="332"/>
      <c r="LNL1" s="332"/>
      <c r="LNM1" s="332"/>
      <c r="LNN1" s="332"/>
      <c r="LNO1" s="332"/>
      <c r="LNP1" s="332"/>
      <c r="LNQ1" s="332"/>
      <c r="LNR1" s="332"/>
      <c r="LNS1" s="332"/>
      <c r="LNT1" s="332"/>
      <c r="LNU1" s="331"/>
      <c r="LNV1" s="332"/>
      <c r="LNW1" s="332"/>
      <c r="LNX1" s="332"/>
      <c r="LNY1" s="332"/>
      <c r="LNZ1" s="332"/>
      <c r="LOA1" s="332"/>
      <c r="LOB1" s="332"/>
      <c r="LOC1" s="332"/>
      <c r="LOD1" s="332"/>
      <c r="LOE1" s="332"/>
      <c r="LOF1" s="332"/>
      <c r="LOG1" s="332"/>
      <c r="LOH1" s="332"/>
      <c r="LOI1" s="332"/>
      <c r="LOJ1" s="332"/>
      <c r="LOK1" s="331"/>
      <c r="LOL1" s="332"/>
      <c r="LOM1" s="332"/>
      <c r="LON1" s="332"/>
      <c r="LOO1" s="332"/>
      <c r="LOP1" s="332"/>
      <c r="LOQ1" s="332"/>
      <c r="LOR1" s="332"/>
      <c r="LOS1" s="332"/>
      <c r="LOT1" s="332"/>
      <c r="LOU1" s="332"/>
      <c r="LOV1" s="332"/>
      <c r="LOW1" s="332"/>
      <c r="LOX1" s="332"/>
      <c r="LOY1" s="332"/>
      <c r="LOZ1" s="332"/>
      <c r="LPA1" s="331"/>
      <c r="LPB1" s="332"/>
      <c r="LPC1" s="332"/>
      <c r="LPD1" s="332"/>
      <c r="LPE1" s="332"/>
      <c r="LPF1" s="332"/>
      <c r="LPG1" s="332"/>
      <c r="LPH1" s="332"/>
      <c r="LPI1" s="332"/>
      <c r="LPJ1" s="332"/>
      <c r="LPK1" s="332"/>
      <c r="LPL1" s="332"/>
      <c r="LPM1" s="332"/>
      <c r="LPN1" s="332"/>
      <c r="LPO1" s="332"/>
      <c r="LPP1" s="332"/>
      <c r="LPQ1" s="331"/>
      <c r="LPR1" s="332"/>
      <c r="LPS1" s="332"/>
      <c r="LPT1" s="332"/>
      <c r="LPU1" s="332"/>
      <c r="LPV1" s="332"/>
      <c r="LPW1" s="332"/>
      <c r="LPX1" s="332"/>
      <c r="LPY1" s="332"/>
      <c r="LPZ1" s="332"/>
      <c r="LQA1" s="332"/>
      <c r="LQB1" s="332"/>
      <c r="LQC1" s="332"/>
      <c r="LQD1" s="332"/>
      <c r="LQE1" s="332"/>
      <c r="LQF1" s="332"/>
      <c r="LQG1" s="331"/>
      <c r="LQH1" s="332"/>
      <c r="LQI1" s="332"/>
      <c r="LQJ1" s="332"/>
      <c r="LQK1" s="332"/>
      <c r="LQL1" s="332"/>
      <c r="LQM1" s="332"/>
      <c r="LQN1" s="332"/>
      <c r="LQO1" s="332"/>
      <c r="LQP1" s="332"/>
      <c r="LQQ1" s="332"/>
      <c r="LQR1" s="332"/>
      <c r="LQS1" s="332"/>
      <c r="LQT1" s="332"/>
      <c r="LQU1" s="332"/>
      <c r="LQV1" s="332"/>
      <c r="LQW1" s="331"/>
      <c r="LQX1" s="332"/>
      <c r="LQY1" s="332"/>
      <c r="LQZ1" s="332"/>
      <c r="LRA1" s="332"/>
      <c r="LRB1" s="332"/>
      <c r="LRC1" s="332"/>
      <c r="LRD1" s="332"/>
      <c r="LRE1" s="332"/>
      <c r="LRF1" s="332"/>
      <c r="LRG1" s="332"/>
      <c r="LRH1" s="332"/>
      <c r="LRI1" s="332"/>
      <c r="LRJ1" s="332"/>
      <c r="LRK1" s="332"/>
      <c r="LRL1" s="332"/>
      <c r="LRM1" s="331"/>
      <c r="LRN1" s="332"/>
      <c r="LRO1" s="332"/>
      <c r="LRP1" s="332"/>
      <c r="LRQ1" s="332"/>
      <c r="LRR1" s="332"/>
      <c r="LRS1" s="332"/>
      <c r="LRT1" s="332"/>
      <c r="LRU1" s="332"/>
      <c r="LRV1" s="332"/>
      <c r="LRW1" s="332"/>
      <c r="LRX1" s="332"/>
      <c r="LRY1" s="332"/>
      <c r="LRZ1" s="332"/>
      <c r="LSA1" s="332"/>
      <c r="LSB1" s="332"/>
      <c r="LSC1" s="331"/>
      <c r="LSD1" s="332"/>
      <c r="LSE1" s="332"/>
      <c r="LSF1" s="332"/>
      <c r="LSG1" s="332"/>
      <c r="LSH1" s="332"/>
      <c r="LSI1" s="332"/>
      <c r="LSJ1" s="332"/>
      <c r="LSK1" s="332"/>
      <c r="LSL1" s="332"/>
      <c r="LSM1" s="332"/>
      <c r="LSN1" s="332"/>
      <c r="LSO1" s="332"/>
      <c r="LSP1" s="332"/>
      <c r="LSQ1" s="332"/>
      <c r="LSR1" s="332"/>
      <c r="LSS1" s="331"/>
      <c r="LST1" s="332"/>
      <c r="LSU1" s="332"/>
      <c r="LSV1" s="332"/>
      <c r="LSW1" s="332"/>
      <c r="LSX1" s="332"/>
      <c r="LSY1" s="332"/>
      <c r="LSZ1" s="332"/>
      <c r="LTA1" s="332"/>
      <c r="LTB1" s="332"/>
      <c r="LTC1" s="332"/>
      <c r="LTD1" s="332"/>
      <c r="LTE1" s="332"/>
      <c r="LTF1" s="332"/>
      <c r="LTG1" s="332"/>
      <c r="LTH1" s="332"/>
      <c r="LTI1" s="331"/>
      <c r="LTJ1" s="332"/>
      <c r="LTK1" s="332"/>
      <c r="LTL1" s="332"/>
      <c r="LTM1" s="332"/>
      <c r="LTN1" s="332"/>
      <c r="LTO1" s="332"/>
      <c r="LTP1" s="332"/>
      <c r="LTQ1" s="332"/>
      <c r="LTR1" s="332"/>
      <c r="LTS1" s="332"/>
      <c r="LTT1" s="332"/>
      <c r="LTU1" s="332"/>
      <c r="LTV1" s="332"/>
      <c r="LTW1" s="332"/>
      <c r="LTX1" s="332"/>
      <c r="LTY1" s="331"/>
      <c r="LTZ1" s="332"/>
      <c r="LUA1" s="332"/>
      <c r="LUB1" s="332"/>
      <c r="LUC1" s="332"/>
      <c r="LUD1" s="332"/>
      <c r="LUE1" s="332"/>
      <c r="LUF1" s="332"/>
      <c r="LUG1" s="332"/>
      <c r="LUH1" s="332"/>
      <c r="LUI1" s="332"/>
      <c r="LUJ1" s="332"/>
      <c r="LUK1" s="332"/>
      <c r="LUL1" s="332"/>
      <c r="LUM1" s="332"/>
      <c r="LUN1" s="332"/>
      <c r="LUO1" s="331"/>
      <c r="LUP1" s="332"/>
      <c r="LUQ1" s="332"/>
      <c r="LUR1" s="332"/>
      <c r="LUS1" s="332"/>
      <c r="LUT1" s="332"/>
      <c r="LUU1" s="332"/>
      <c r="LUV1" s="332"/>
      <c r="LUW1" s="332"/>
      <c r="LUX1" s="332"/>
      <c r="LUY1" s="332"/>
      <c r="LUZ1" s="332"/>
      <c r="LVA1" s="332"/>
      <c r="LVB1" s="332"/>
      <c r="LVC1" s="332"/>
      <c r="LVD1" s="332"/>
      <c r="LVE1" s="331"/>
      <c r="LVF1" s="332"/>
      <c r="LVG1" s="332"/>
      <c r="LVH1" s="332"/>
      <c r="LVI1" s="332"/>
      <c r="LVJ1" s="332"/>
      <c r="LVK1" s="332"/>
      <c r="LVL1" s="332"/>
      <c r="LVM1" s="332"/>
      <c r="LVN1" s="332"/>
      <c r="LVO1" s="332"/>
      <c r="LVP1" s="332"/>
      <c r="LVQ1" s="332"/>
      <c r="LVR1" s="332"/>
      <c r="LVS1" s="332"/>
      <c r="LVT1" s="332"/>
      <c r="LVU1" s="331"/>
      <c r="LVV1" s="332"/>
      <c r="LVW1" s="332"/>
      <c r="LVX1" s="332"/>
      <c r="LVY1" s="332"/>
      <c r="LVZ1" s="332"/>
      <c r="LWA1" s="332"/>
      <c r="LWB1" s="332"/>
      <c r="LWC1" s="332"/>
      <c r="LWD1" s="332"/>
      <c r="LWE1" s="332"/>
      <c r="LWF1" s="332"/>
      <c r="LWG1" s="332"/>
      <c r="LWH1" s="332"/>
      <c r="LWI1" s="332"/>
      <c r="LWJ1" s="332"/>
      <c r="LWK1" s="331"/>
      <c r="LWL1" s="332"/>
      <c r="LWM1" s="332"/>
      <c r="LWN1" s="332"/>
      <c r="LWO1" s="332"/>
      <c r="LWP1" s="332"/>
      <c r="LWQ1" s="332"/>
      <c r="LWR1" s="332"/>
      <c r="LWS1" s="332"/>
      <c r="LWT1" s="332"/>
      <c r="LWU1" s="332"/>
      <c r="LWV1" s="332"/>
      <c r="LWW1" s="332"/>
      <c r="LWX1" s="332"/>
      <c r="LWY1" s="332"/>
      <c r="LWZ1" s="332"/>
      <c r="LXA1" s="331"/>
      <c r="LXB1" s="332"/>
      <c r="LXC1" s="332"/>
      <c r="LXD1" s="332"/>
      <c r="LXE1" s="332"/>
      <c r="LXF1" s="332"/>
      <c r="LXG1" s="332"/>
      <c r="LXH1" s="332"/>
      <c r="LXI1" s="332"/>
      <c r="LXJ1" s="332"/>
      <c r="LXK1" s="332"/>
      <c r="LXL1" s="332"/>
      <c r="LXM1" s="332"/>
      <c r="LXN1" s="332"/>
      <c r="LXO1" s="332"/>
      <c r="LXP1" s="332"/>
      <c r="LXQ1" s="331"/>
      <c r="LXR1" s="332"/>
      <c r="LXS1" s="332"/>
      <c r="LXT1" s="332"/>
      <c r="LXU1" s="332"/>
      <c r="LXV1" s="332"/>
      <c r="LXW1" s="332"/>
      <c r="LXX1" s="332"/>
      <c r="LXY1" s="332"/>
      <c r="LXZ1" s="332"/>
      <c r="LYA1" s="332"/>
      <c r="LYB1" s="332"/>
      <c r="LYC1" s="332"/>
      <c r="LYD1" s="332"/>
      <c r="LYE1" s="332"/>
      <c r="LYF1" s="332"/>
      <c r="LYG1" s="331"/>
      <c r="LYH1" s="332"/>
      <c r="LYI1" s="332"/>
      <c r="LYJ1" s="332"/>
      <c r="LYK1" s="332"/>
      <c r="LYL1" s="332"/>
      <c r="LYM1" s="332"/>
      <c r="LYN1" s="332"/>
      <c r="LYO1" s="332"/>
      <c r="LYP1" s="332"/>
      <c r="LYQ1" s="332"/>
      <c r="LYR1" s="332"/>
      <c r="LYS1" s="332"/>
      <c r="LYT1" s="332"/>
      <c r="LYU1" s="332"/>
      <c r="LYV1" s="332"/>
      <c r="LYW1" s="331"/>
      <c r="LYX1" s="332"/>
      <c r="LYY1" s="332"/>
      <c r="LYZ1" s="332"/>
      <c r="LZA1" s="332"/>
      <c r="LZB1" s="332"/>
      <c r="LZC1" s="332"/>
      <c r="LZD1" s="332"/>
      <c r="LZE1" s="332"/>
      <c r="LZF1" s="332"/>
      <c r="LZG1" s="332"/>
      <c r="LZH1" s="332"/>
      <c r="LZI1" s="332"/>
      <c r="LZJ1" s="332"/>
      <c r="LZK1" s="332"/>
      <c r="LZL1" s="332"/>
      <c r="LZM1" s="331"/>
      <c r="LZN1" s="332"/>
      <c r="LZO1" s="332"/>
      <c r="LZP1" s="332"/>
      <c r="LZQ1" s="332"/>
      <c r="LZR1" s="332"/>
      <c r="LZS1" s="332"/>
      <c r="LZT1" s="332"/>
      <c r="LZU1" s="332"/>
      <c r="LZV1" s="332"/>
      <c r="LZW1" s="332"/>
      <c r="LZX1" s="332"/>
      <c r="LZY1" s="332"/>
      <c r="LZZ1" s="332"/>
      <c r="MAA1" s="332"/>
      <c r="MAB1" s="332"/>
      <c r="MAC1" s="331"/>
      <c r="MAD1" s="332"/>
      <c r="MAE1" s="332"/>
      <c r="MAF1" s="332"/>
      <c r="MAG1" s="332"/>
      <c r="MAH1" s="332"/>
      <c r="MAI1" s="332"/>
      <c r="MAJ1" s="332"/>
      <c r="MAK1" s="332"/>
      <c r="MAL1" s="332"/>
      <c r="MAM1" s="332"/>
      <c r="MAN1" s="332"/>
      <c r="MAO1" s="332"/>
      <c r="MAP1" s="332"/>
      <c r="MAQ1" s="332"/>
      <c r="MAR1" s="332"/>
      <c r="MAS1" s="331"/>
      <c r="MAT1" s="332"/>
      <c r="MAU1" s="332"/>
      <c r="MAV1" s="332"/>
      <c r="MAW1" s="332"/>
      <c r="MAX1" s="332"/>
      <c r="MAY1" s="332"/>
      <c r="MAZ1" s="332"/>
      <c r="MBA1" s="332"/>
      <c r="MBB1" s="332"/>
      <c r="MBC1" s="332"/>
      <c r="MBD1" s="332"/>
      <c r="MBE1" s="332"/>
      <c r="MBF1" s="332"/>
      <c r="MBG1" s="332"/>
      <c r="MBH1" s="332"/>
      <c r="MBI1" s="331"/>
      <c r="MBJ1" s="332"/>
      <c r="MBK1" s="332"/>
      <c r="MBL1" s="332"/>
      <c r="MBM1" s="332"/>
      <c r="MBN1" s="332"/>
      <c r="MBO1" s="332"/>
      <c r="MBP1" s="332"/>
      <c r="MBQ1" s="332"/>
      <c r="MBR1" s="332"/>
      <c r="MBS1" s="332"/>
      <c r="MBT1" s="332"/>
      <c r="MBU1" s="332"/>
      <c r="MBV1" s="332"/>
      <c r="MBW1" s="332"/>
      <c r="MBX1" s="332"/>
      <c r="MBY1" s="331"/>
      <c r="MBZ1" s="332"/>
      <c r="MCA1" s="332"/>
      <c r="MCB1" s="332"/>
      <c r="MCC1" s="332"/>
      <c r="MCD1" s="332"/>
      <c r="MCE1" s="332"/>
      <c r="MCF1" s="332"/>
      <c r="MCG1" s="332"/>
      <c r="MCH1" s="332"/>
      <c r="MCI1" s="332"/>
      <c r="MCJ1" s="332"/>
      <c r="MCK1" s="332"/>
      <c r="MCL1" s="332"/>
      <c r="MCM1" s="332"/>
      <c r="MCN1" s="332"/>
      <c r="MCO1" s="331"/>
      <c r="MCP1" s="332"/>
      <c r="MCQ1" s="332"/>
      <c r="MCR1" s="332"/>
      <c r="MCS1" s="332"/>
      <c r="MCT1" s="332"/>
      <c r="MCU1" s="332"/>
      <c r="MCV1" s="332"/>
      <c r="MCW1" s="332"/>
      <c r="MCX1" s="332"/>
      <c r="MCY1" s="332"/>
      <c r="MCZ1" s="332"/>
      <c r="MDA1" s="332"/>
      <c r="MDB1" s="332"/>
      <c r="MDC1" s="332"/>
      <c r="MDD1" s="332"/>
      <c r="MDE1" s="331"/>
      <c r="MDF1" s="332"/>
      <c r="MDG1" s="332"/>
      <c r="MDH1" s="332"/>
      <c r="MDI1" s="332"/>
      <c r="MDJ1" s="332"/>
      <c r="MDK1" s="332"/>
      <c r="MDL1" s="332"/>
      <c r="MDM1" s="332"/>
      <c r="MDN1" s="332"/>
      <c r="MDO1" s="332"/>
      <c r="MDP1" s="332"/>
      <c r="MDQ1" s="332"/>
      <c r="MDR1" s="332"/>
      <c r="MDS1" s="332"/>
      <c r="MDT1" s="332"/>
      <c r="MDU1" s="331"/>
      <c r="MDV1" s="332"/>
      <c r="MDW1" s="332"/>
      <c r="MDX1" s="332"/>
      <c r="MDY1" s="332"/>
      <c r="MDZ1" s="332"/>
      <c r="MEA1" s="332"/>
      <c r="MEB1" s="332"/>
      <c r="MEC1" s="332"/>
      <c r="MED1" s="332"/>
      <c r="MEE1" s="332"/>
      <c r="MEF1" s="332"/>
      <c r="MEG1" s="332"/>
      <c r="MEH1" s="332"/>
      <c r="MEI1" s="332"/>
      <c r="MEJ1" s="332"/>
      <c r="MEK1" s="331"/>
      <c r="MEL1" s="332"/>
      <c r="MEM1" s="332"/>
      <c r="MEN1" s="332"/>
      <c r="MEO1" s="332"/>
      <c r="MEP1" s="332"/>
      <c r="MEQ1" s="332"/>
      <c r="MER1" s="332"/>
      <c r="MES1" s="332"/>
      <c r="MET1" s="332"/>
      <c r="MEU1" s="332"/>
      <c r="MEV1" s="332"/>
      <c r="MEW1" s="332"/>
      <c r="MEX1" s="332"/>
      <c r="MEY1" s="332"/>
      <c r="MEZ1" s="332"/>
      <c r="MFA1" s="331"/>
      <c r="MFB1" s="332"/>
      <c r="MFC1" s="332"/>
      <c r="MFD1" s="332"/>
      <c r="MFE1" s="332"/>
      <c r="MFF1" s="332"/>
      <c r="MFG1" s="332"/>
      <c r="MFH1" s="332"/>
      <c r="MFI1" s="332"/>
      <c r="MFJ1" s="332"/>
      <c r="MFK1" s="332"/>
      <c r="MFL1" s="332"/>
      <c r="MFM1" s="332"/>
      <c r="MFN1" s="332"/>
      <c r="MFO1" s="332"/>
      <c r="MFP1" s="332"/>
      <c r="MFQ1" s="331"/>
      <c r="MFR1" s="332"/>
      <c r="MFS1" s="332"/>
      <c r="MFT1" s="332"/>
      <c r="MFU1" s="332"/>
      <c r="MFV1" s="332"/>
      <c r="MFW1" s="332"/>
      <c r="MFX1" s="332"/>
      <c r="MFY1" s="332"/>
      <c r="MFZ1" s="332"/>
      <c r="MGA1" s="332"/>
      <c r="MGB1" s="332"/>
      <c r="MGC1" s="332"/>
      <c r="MGD1" s="332"/>
      <c r="MGE1" s="332"/>
      <c r="MGF1" s="332"/>
      <c r="MGG1" s="331"/>
      <c r="MGH1" s="332"/>
      <c r="MGI1" s="332"/>
      <c r="MGJ1" s="332"/>
      <c r="MGK1" s="332"/>
      <c r="MGL1" s="332"/>
      <c r="MGM1" s="332"/>
      <c r="MGN1" s="332"/>
      <c r="MGO1" s="332"/>
      <c r="MGP1" s="332"/>
      <c r="MGQ1" s="332"/>
      <c r="MGR1" s="332"/>
      <c r="MGS1" s="332"/>
      <c r="MGT1" s="332"/>
      <c r="MGU1" s="332"/>
      <c r="MGV1" s="332"/>
      <c r="MGW1" s="331"/>
      <c r="MGX1" s="332"/>
      <c r="MGY1" s="332"/>
      <c r="MGZ1" s="332"/>
      <c r="MHA1" s="332"/>
      <c r="MHB1" s="332"/>
      <c r="MHC1" s="332"/>
      <c r="MHD1" s="332"/>
      <c r="MHE1" s="332"/>
      <c r="MHF1" s="332"/>
      <c r="MHG1" s="332"/>
      <c r="MHH1" s="332"/>
      <c r="MHI1" s="332"/>
      <c r="MHJ1" s="332"/>
      <c r="MHK1" s="332"/>
      <c r="MHL1" s="332"/>
      <c r="MHM1" s="331"/>
      <c r="MHN1" s="332"/>
      <c r="MHO1" s="332"/>
      <c r="MHP1" s="332"/>
      <c r="MHQ1" s="332"/>
      <c r="MHR1" s="332"/>
      <c r="MHS1" s="332"/>
      <c r="MHT1" s="332"/>
      <c r="MHU1" s="332"/>
      <c r="MHV1" s="332"/>
      <c r="MHW1" s="332"/>
      <c r="MHX1" s="332"/>
      <c r="MHY1" s="332"/>
      <c r="MHZ1" s="332"/>
      <c r="MIA1" s="332"/>
      <c r="MIB1" s="332"/>
      <c r="MIC1" s="331"/>
      <c r="MID1" s="332"/>
      <c r="MIE1" s="332"/>
      <c r="MIF1" s="332"/>
      <c r="MIG1" s="332"/>
      <c r="MIH1" s="332"/>
      <c r="MII1" s="332"/>
      <c r="MIJ1" s="332"/>
      <c r="MIK1" s="332"/>
      <c r="MIL1" s="332"/>
      <c r="MIM1" s="332"/>
      <c r="MIN1" s="332"/>
      <c r="MIO1" s="332"/>
      <c r="MIP1" s="332"/>
      <c r="MIQ1" s="332"/>
      <c r="MIR1" s="332"/>
      <c r="MIS1" s="331"/>
      <c r="MIT1" s="332"/>
      <c r="MIU1" s="332"/>
      <c r="MIV1" s="332"/>
      <c r="MIW1" s="332"/>
      <c r="MIX1" s="332"/>
      <c r="MIY1" s="332"/>
      <c r="MIZ1" s="332"/>
      <c r="MJA1" s="332"/>
      <c r="MJB1" s="332"/>
      <c r="MJC1" s="332"/>
      <c r="MJD1" s="332"/>
      <c r="MJE1" s="332"/>
      <c r="MJF1" s="332"/>
      <c r="MJG1" s="332"/>
      <c r="MJH1" s="332"/>
      <c r="MJI1" s="331"/>
      <c r="MJJ1" s="332"/>
      <c r="MJK1" s="332"/>
      <c r="MJL1" s="332"/>
      <c r="MJM1" s="332"/>
      <c r="MJN1" s="332"/>
      <c r="MJO1" s="332"/>
      <c r="MJP1" s="332"/>
      <c r="MJQ1" s="332"/>
      <c r="MJR1" s="332"/>
      <c r="MJS1" s="332"/>
      <c r="MJT1" s="332"/>
      <c r="MJU1" s="332"/>
      <c r="MJV1" s="332"/>
      <c r="MJW1" s="332"/>
      <c r="MJX1" s="332"/>
      <c r="MJY1" s="331"/>
      <c r="MJZ1" s="332"/>
      <c r="MKA1" s="332"/>
      <c r="MKB1" s="332"/>
      <c r="MKC1" s="332"/>
      <c r="MKD1" s="332"/>
      <c r="MKE1" s="332"/>
      <c r="MKF1" s="332"/>
      <c r="MKG1" s="332"/>
      <c r="MKH1" s="332"/>
      <c r="MKI1" s="332"/>
      <c r="MKJ1" s="332"/>
      <c r="MKK1" s="332"/>
      <c r="MKL1" s="332"/>
      <c r="MKM1" s="332"/>
      <c r="MKN1" s="332"/>
      <c r="MKO1" s="331"/>
      <c r="MKP1" s="332"/>
      <c r="MKQ1" s="332"/>
      <c r="MKR1" s="332"/>
      <c r="MKS1" s="332"/>
      <c r="MKT1" s="332"/>
      <c r="MKU1" s="332"/>
      <c r="MKV1" s="332"/>
      <c r="MKW1" s="332"/>
      <c r="MKX1" s="332"/>
      <c r="MKY1" s="332"/>
      <c r="MKZ1" s="332"/>
      <c r="MLA1" s="332"/>
      <c r="MLB1" s="332"/>
      <c r="MLC1" s="332"/>
      <c r="MLD1" s="332"/>
      <c r="MLE1" s="331"/>
      <c r="MLF1" s="332"/>
      <c r="MLG1" s="332"/>
      <c r="MLH1" s="332"/>
      <c r="MLI1" s="332"/>
      <c r="MLJ1" s="332"/>
      <c r="MLK1" s="332"/>
      <c r="MLL1" s="332"/>
      <c r="MLM1" s="332"/>
      <c r="MLN1" s="332"/>
      <c r="MLO1" s="332"/>
      <c r="MLP1" s="332"/>
      <c r="MLQ1" s="332"/>
      <c r="MLR1" s="332"/>
      <c r="MLS1" s="332"/>
      <c r="MLT1" s="332"/>
      <c r="MLU1" s="331"/>
      <c r="MLV1" s="332"/>
      <c r="MLW1" s="332"/>
      <c r="MLX1" s="332"/>
      <c r="MLY1" s="332"/>
      <c r="MLZ1" s="332"/>
      <c r="MMA1" s="332"/>
      <c r="MMB1" s="332"/>
      <c r="MMC1" s="332"/>
      <c r="MMD1" s="332"/>
      <c r="MME1" s="332"/>
      <c r="MMF1" s="332"/>
      <c r="MMG1" s="332"/>
      <c r="MMH1" s="332"/>
      <c r="MMI1" s="332"/>
      <c r="MMJ1" s="332"/>
      <c r="MMK1" s="331"/>
      <c r="MML1" s="332"/>
      <c r="MMM1" s="332"/>
      <c r="MMN1" s="332"/>
      <c r="MMO1" s="332"/>
      <c r="MMP1" s="332"/>
      <c r="MMQ1" s="332"/>
      <c r="MMR1" s="332"/>
      <c r="MMS1" s="332"/>
      <c r="MMT1" s="332"/>
      <c r="MMU1" s="332"/>
      <c r="MMV1" s="332"/>
      <c r="MMW1" s="332"/>
      <c r="MMX1" s="332"/>
      <c r="MMY1" s="332"/>
      <c r="MMZ1" s="332"/>
      <c r="MNA1" s="331"/>
      <c r="MNB1" s="332"/>
      <c r="MNC1" s="332"/>
      <c r="MND1" s="332"/>
      <c r="MNE1" s="332"/>
      <c r="MNF1" s="332"/>
      <c r="MNG1" s="332"/>
      <c r="MNH1" s="332"/>
      <c r="MNI1" s="332"/>
      <c r="MNJ1" s="332"/>
      <c r="MNK1" s="332"/>
      <c r="MNL1" s="332"/>
      <c r="MNM1" s="332"/>
      <c r="MNN1" s="332"/>
      <c r="MNO1" s="332"/>
      <c r="MNP1" s="332"/>
      <c r="MNQ1" s="331"/>
      <c r="MNR1" s="332"/>
      <c r="MNS1" s="332"/>
      <c r="MNT1" s="332"/>
      <c r="MNU1" s="332"/>
      <c r="MNV1" s="332"/>
      <c r="MNW1" s="332"/>
      <c r="MNX1" s="332"/>
      <c r="MNY1" s="332"/>
      <c r="MNZ1" s="332"/>
      <c r="MOA1" s="332"/>
      <c r="MOB1" s="332"/>
      <c r="MOC1" s="332"/>
      <c r="MOD1" s="332"/>
      <c r="MOE1" s="332"/>
      <c r="MOF1" s="332"/>
      <c r="MOG1" s="331"/>
      <c r="MOH1" s="332"/>
      <c r="MOI1" s="332"/>
      <c r="MOJ1" s="332"/>
      <c r="MOK1" s="332"/>
      <c r="MOL1" s="332"/>
      <c r="MOM1" s="332"/>
      <c r="MON1" s="332"/>
      <c r="MOO1" s="332"/>
      <c r="MOP1" s="332"/>
      <c r="MOQ1" s="332"/>
      <c r="MOR1" s="332"/>
      <c r="MOS1" s="332"/>
      <c r="MOT1" s="332"/>
      <c r="MOU1" s="332"/>
      <c r="MOV1" s="332"/>
      <c r="MOW1" s="331"/>
      <c r="MOX1" s="332"/>
      <c r="MOY1" s="332"/>
      <c r="MOZ1" s="332"/>
      <c r="MPA1" s="332"/>
      <c r="MPB1" s="332"/>
      <c r="MPC1" s="332"/>
      <c r="MPD1" s="332"/>
      <c r="MPE1" s="332"/>
      <c r="MPF1" s="332"/>
      <c r="MPG1" s="332"/>
      <c r="MPH1" s="332"/>
      <c r="MPI1" s="332"/>
      <c r="MPJ1" s="332"/>
      <c r="MPK1" s="332"/>
      <c r="MPL1" s="332"/>
      <c r="MPM1" s="331"/>
      <c r="MPN1" s="332"/>
      <c r="MPO1" s="332"/>
      <c r="MPP1" s="332"/>
      <c r="MPQ1" s="332"/>
      <c r="MPR1" s="332"/>
      <c r="MPS1" s="332"/>
      <c r="MPT1" s="332"/>
      <c r="MPU1" s="332"/>
      <c r="MPV1" s="332"/>
      <c r="MPW1" s="332"/>
      <c r="MPX1" s="332"/>
      <c r="MPY1" s="332"/>
      <c r="MPZ1" s="332"/>
      <c r="MQA1" s="332"/>
      <c r="MQB1" s="332"/>
      <c r="MQC1" s="331"/>
      <c r="MQD1" s="332"/>
      <c r="MQE1" s="332"/>
      <c r="MQF1" s="332"/>
      <c r="MQG1" s="332"/>
      <c r="MQH1" s="332"/>
      <c r="MQI1" s="332"/>
      <c r="MQJ1" s="332"/>
      <c r="MQK1" s="332"/>
      <c r="MQL1" s="332"/>
      <c r="MQM1" s="332"/>
      <c r="MQN1" s="332"/>
      <c r="MQO1" s="332"/>
      <c r="MQP1" s="332"/>
      <c r="MQQ1" s="332"/>
      <c r="MQR1" s="332"/>
      <c r="MQS1" s="331"/>
      <c r="MQT1" s="332"/>
      <c r="MQU1" s="332"/>
      <c r="MQV1" s="332"/>
      <c r="MQW1" s="332"/>
      <c r="MQX1" s="332"/>
      <c r="MQY1" s="332"/>
      <c r="MQZ1" s="332"/>
      <c r="MRA1" s="332"/>
      <c r="MRB1" s="332"/>
      <c r="MRC1" s="332"/>
      <c r="MRD1" s="332"/>
      <c r="MRE1" s="332"/>
      <c r="MRF1" s="332"/>
      <c r="MRG1" s="332"/>
      <c r="MRH1" s="332"/>
      <c r="MRI1" s="331"/>
      <c r="MRJ1" s="332"/>
      <c r="MRK1" s="332"/>
      <c r="MRL1" s="332"/>
      <c r="MRM1" s="332"/>
      <c r="MRN1" s="332"/>
      <c r="MRO1" s="332"/>
      <c r="MRP1" s="332"/>
      <c r="MRQ1" s="332"/>
      <c r="MRR1" s="332"/>
      <c r="MRS1" s="332"/>
      <c r="MRT1" s="332"/>
      <c r="MRU1" s="332"/>
      <c r="MRV1" s="332"/>
      <c r="MRW1" s="332"/>
      <c r="MRX1" s="332"/>
      <c r="MRY1" s="331"/>
      <c r="MRZ1" s="332"/>
      <c r="MSA1" s="332"/>
      <c r="MSB1" s="332"/>
      <c r="MSC1" s="332"/>
      <c r="MSD1" s="332"/>
      <c r="MSE1" s="332"/>
      <c r="MSF1" s="332"/>
      <c r="MSG1" s="332"/>
      <c r="MSH1" s="332"/>
      <c r="MSI1" s="332"/>
      <c r="MSJ1" s="332"/>
      <c r="MSK1" s="332"/>
      <c r="MSL1" s="332"/>
      <c r="MSM1" s="332"/>
      <c r="MSN1" s="332"/>
      <c r="MSO1" s="331"/>
      <c r="MSP1" s="332"/>
      <c r="MSQ1" s="332"/>
      <c r="MSR1" s="332"/>
      <c r="MSS1" s="332"/>
      <c r="MST1" s="332"/>
      <c r="MSU1" s="332"/>
      <c r="MSV1" s="332"/>
      <c r="MSW1" s="332"/>
      <c r="MSX1" s="332"/>
      <c r="MSY1" s="332"/>
      <c r="MSZ1" s="332"/>
      <c r="MTA1" s="332"/>
      <c r="MTB1" s="332"/>
      <c r="MTC1" s="332"/>
      <c r="MTD1" s="332"/>
      <c r="MTE1" s="331"/>
      <c r="MTF1" s="332"/>
      <c r="MTG1" s="332"/>
      <c r="MTH1" s="332"/>
      <c r="MTI1" s="332"/>
      <c r="MTJ1" s="332"/>
      <c r="MTK1" s="332"/>
      <c r="MTL1" s="332"/>
      <c r="MTM1" s="332"/>
      <c r="MTN1" s="332"/>
      <c r="MTO1" s="332"/>
      <c r="MTP1" s="332"/>
      <c r="MTQ1" s="332"/>
      <c r="MTR1" s="332"/>
      <c r="MTS1" s="332"/>
      <c r="MTT1" s="332"/>
      <c r="MTU1" s="331"/>
      <c r="MTV1" s="332"/>
      <c r="MTW1" s="332"/>
      <c r="MTX1" s="332"/>
      <c r="MTY1" s="332"/>
      <c r="MTZ1" s="332"/>
      <c r="MUA1" s="332"/>
      <c r="MUB1" s="332"/>
      <c r="MUC1" s="332"/>
      <c r="MUD1" s="332"/>
      <c r="MUE1" s="332"/>
      <c r="MUF1" s="332"/>
      <c r="MUG1" s="332"/>
      <c r="MUH1" s="332"/>
      <c r="MUI1" s="332"/>
      <c r="MUJ1" s="332"/>
      <c r="MUK1" s="331"/>
      <c r="MUL1" s="332"/>
      <c r="MUM1" s="332"/>
      <c r="MUN1" s="332"/>
      <c r="MUO1" s="332"/>
      <c r="MUP1" s="332"/>
      <c r="MUQ1" s="332"/>
      <c r="MUR1" s="332"/>
      <c r="MUS1" s="332"/>
      <c r="MUT1" s="332"/>
      <c r="MUU1" s="332"/>
      <c r="MUV1" s="332"/>
      <c r="MUW1" s="332"/>
      <c r="MUX1" s="332"/>
      <c r="MUY1" s="332"/>
      <c r="MUZ1" s="332"/>
      <c r="MVA1" s="331"/>
      <c r="MVB1" s="332"/>
      <c r="MVC1" s="332"/>
      <c r="MVD1" s="332"/>
      <c r="MVE1" s="332"/>
      <c r="MVF1" s="332"/>
      <c r="MVG1" s="332"/>
      <c r="MVH1" s="332"/>
      <c r="MVI1" s="332"/>
      <c r="MVJ1" s="332"/>
      <c r="MVK1" s="332"/>
      <c r="MVL1" s="332"/>
      <c r="MVM1" s="332"/>
      <c r="MVN1" s="332"/>
      <c r="MVO1" s="332"/>
      <c r="MVP1" s="332"/>
      <c r="MVQ1" s="331"/>
      <c r="MVR1" s="332"/>
      <c r="MVS1" s="332"/>
      <c r="MVT1" s="332"/>
      <c r="MVU1" s="332"/>
      <c r="MVV1" s="332"/>
      <c r="MVW1" s="332"/>
      <c r="MVX1" s="332"/>
      <c r="MVY1" s="332"/>
      <c r="MVZ1" s="332"/>
      <c r="MWA1" s="332"/>
      <c r="MWB1" s="332"/>
      <c r="MWC1" s="332"/>
      <c r="MWD1" s="332"/>
      <c r="MWE1" s="332"/>
      <c r="MWF1" s="332"/>
      <c r="MWG1" s="331"/>
      <c r="MWH1" s="332"/>
      <c r="MWI1" s="332"/>
      <c r="MWJ1" s="332"/>
      <c r="MWK1" s="332"/>
      <c r="MWL1" s="332"/>
      <c r="MWM1" s="332"/>
      <c r="MWN1" s="332"/>
      <c r="MWO1" s="332"/>
      <c r="MWP1" s="332"/>
      <c r="MWQ1" s="332"/>
      <c r="MWR1" s="332"/>
      <c r="MWS1" s="332"/>
      <c r="MWT1" s="332"/>
      <c r="MWU1" s="332"/>
      <c r="MWV1" s="332"/>
      <c r="MWW1" s="331"/>
      <c r="MWX1" s="332"/>
      <c r="MWY1" s="332"/>
      <c r="MWZ1" s="332"/>
      <c r="MXA1" s="332"/>
      <c r="MXB1" s="332"/>
      <c r="MXC1" s="332"/>
      <c r="MXD1" s="332"/>
      <c r="MXE1" s="332"/>
      <c r="MXF1" s="332"/>
      <c r="MXG1" s="332"/>
      <c r="MXH1" s="332"/>
      <c r="MXI1" s="332"/>
      <c r="MXJ1" s="332"/>
      <c r="MXK1" s="332"/>
      <c r="MXL1" s="332"/>
      <c r="MXM1" s="331"/>
      <c r="MXN1" s="332"/>
      <c r="MXO1" s="332"/>
      <c r="MXP1" s="332"/>
      <c r="MXQ1" s="332"/>
      <c r="MXR1" s="332"/>
      <c r="MXS1" s="332"/>
      <c r="MXT1" s="332"/>
      <c r="MXU1" s="332"/>
      <c r="MXV1" s="332"/>
      <c r="MXW1" s="332"/>
      <c r="MXX1" s="332"/>
      <c r="MXY1" s="332"/>
      <c r="MXZ1" s="332"/>
      <c r="MYA1" s="332"/>
      <c r="MYB1" s="332"/>
      <c r="MYC1" s="331"/>
      <c r="MYD1" s="332"/>
      <c r="MYE1" s="332"/>
      <c r="MYF1" s="332"/>
      <c r="MYG1" s="332"/>
      <c r="MYH1" s="332"/>
      <c r="MYI1" s="332"/>
      <c r="MYJ1" s="332"/>
      <c r="MYK1" s="332"/>
      <c r="MYL1" s="332"/>
      <c r="MYM1" s="332"/>
      <c r="MYN1" s="332"/>
      <c r="MYO1" s="332"/>
      <c r="MYP1" s="332"/>
      <c r="MYQ1" s="332"/>
      <c r="MYR1" s="332"/>
      <c r="MYS1" s="331"/>
      <c r="MYT1" s="332"/>
      <c r="MYU1" s="332"/>
      <c r="MYV1" s="332"/>
      <c r="MYW1" s="332"/>
      <c r="MYX1" s="332"/>
      <c r="MYY1" s="332"/>
      <c r="MYZ1" s="332"/>
      <c r="MZA1" s="332"/>
      <c r="MZB1" s="332"/>
      <c r="MZC1" s="332"/>
      <c r="MZD1" s="332"/>
      <c r="MZE1" s="332"/>
      <c r="MZF1" s="332"/>
      <c r="MZG1" s="332"/>
      <c r="MZH1" s="332"/>
      <c r="MZI1" s="331"/>
      <c r="MZJ1" s="332"/>
      <c r="MZK1" s="332"/>
      <c r="MZL1" s="332"/>
      <c r="MZM1" s="332"/>
      <c r="MZN1" s="332"/>
      <c r="MZO1" s="332"/>
      <c r="MZP1" s="332"/>
      <c r="MZQ1" s="332"/>
      <c r="MZR1" s="332"/>
      <c r="MZS1" s="332"/>
      <c r="MZT1" s="332"/>
      <c r="MZU1" s="332"/>
      <c r="MZV1" s="332"/>
      <c r="MZW1" s="332"/>
      <c r="MZX1" s="332"/>
      <c r="MZY1" s="331"/>
      <c r="MZZ1" s="332"/>
      <c r="NAA1" s="332"/>
      <c r="NAB1" s="332"/>
      <c r="NAC1" s="332"/>
      <c r="NAD1" s="332"/>
      <c r="NAE1" s="332"/>
      <c r="NAF1" s="332"/>
      <c r="NAG1" s="332"/>
      <c r="NAH1" s="332"/>
      <c r="NAI1" s="332"/>
      <c r="NAJ1" s="332"/>
      <c r="NAK1" s="332"/>
      <c r="NAL1" s="332"/>
      <c r="NAM1" s="332"/>
      <c r="NAN1" s="332"/>
      <c r="NAO1" s="331"/>
      <c r="NAP1" s="332"/>
      <c r="NAQ1" s="332"/>
      <c r="NAR1" s="332"/>
      <c r="NAS1" s="332"/>
      <c r="NAT1" s="332"/>
      <c r="NAU1" s="332"/>
      <c r="NAV1" s="332"/>
      <c r="NAW1" s="332"/>
      <c r="NAX1" s="332"/>
      <c r="NAY1" s="332"/>
      <c r="NAZ1" s="332"/>
      <c r="NBA1" s="332"/>
      <c r="NBB1" s="332"/>
      <c r="NBC1" s="332"/>
      <c r="NBD1" s="332"/>
      <c r="NBE1" s="331"/>
      <c r="NBF1" s="332"/>
      <c r="NBG1" s="332"/>
      <c r="NBH1" s="332"/>
      <c r="NBI1" s="332"/>
      <c r="NBJ1" s="332"/>
      <c r="NBK1" s="332"/>
      <c r="NBL1" s="332"/>
      <c r="NBM1" s="332"/>
      <c r="NBN1" s="332"/>
      <c r="NBO1" s="332"/>
      <c r="NBP1" s="332"/>
      <c r="NBQ1" s="332"/>
      <c r="NBR1" s="332"/>
      <c r="NBS1" s="332"/>
      <c r="NBT1" s="332"/>
      <c r="NBU1" s="331"/>
      <c r="NBV1" s="332"/>
      <c r="NBW1" s="332"/>
      <c r="NBX1" s="332"/>
      <c r="NBY1" s="332"/>
      <c r="NBZ1" s="332"/>
      <c r="NCA1" s="332"/>
      <c r="NCB1" s="332"/>
      <c r="NCC1" s="332"/>
      <c r="NCD1" s="332"/>
      <c r="NCE1" s="332"/>
      <c r="NCF1" s="332"/>
      <c r="NCG1" s="332"/>
      <c r="NCH1" s="332"/>
      <c r="NCI1" s="332"/>
      <c r="NCJ1" s="332"/>
      <c r="NCK1" s="331"/>
      <c r="NCL1" s="332"/>
      <c r="NCM1" s="332"/>
      <c r="NCN1" s="332"/>
      <c r="NCO1" s="332"/>
      <c r="NCP1" s="332"/>
      <c r="NCQ1" s="332"/>
      <c r="NCR1" s="332"/>
      <c r="NCS1" s="332"/>
      <c r="NCT1" s="332"/>
      <c r="NCU1" s="332"/>
      <c r="NCV1" s="332"/>
      <c r="NCW1" s="332"/>
      <c r="NCX1" s="332"/>
      <c r="NCY1" s="332"/>
      <c r="NCZ1" s="332"/>
      <c r="NDA1" s="331"/>
      <c r="NDB1" s="332"/>
      <c r="NDC1" s="332"/>
      <c r="NDD1" s="332"/>
      <c r="NDE1" s="332"/>
      <c r="NDF1" s="332"/>
      <c r="NDG1" s="332"/>
      <c r="NDH1" s="332"/>
      <c r="NDI1" s="332"/>
      <c r="NDJ1" s="332"/>
      <c r="NDK1" s="332"/>
      <c r="NDL1" s="332"/>
      <c r="NDM1" s="332"/>
      <c r="NDN1" s="332"/>
      <c r="NDO1" s="332"/>
      <c r="NDP1" s="332"/>
      <c r="NDQ1" s="331"/>
      <c r="NDR1" s="332"/>
      <c r="NDS1" s="332"/>
      <c r="NDT1" s="332"/>
      <c r="NDU1" s="332"/>
      <c r="NDV1" s="332"/>
      <c r="NDW1" s="332"/>
      <c r="NDX1" s="332"/>
      <c r="NDY1" s="332"/>
      <c r="NDZ1" s="332"/>
      <c r="NEA1" s="332"/>
      <c r="NEB1" s="332"/>
      <c r="NEC1" s="332"/>
      <c r="NED1" s="332"/>
      <c r="NEE1" s="332"/>
      <c r="NEF1" s="332"/>
      <c r="NEG1" s="331"/>
      <c r="NEH1" s="332"/>
      <c r="NEI1" s="332"/>
      <c r="NEJ1" s="332"/>
      <c r="NEK1" s="332"/>
      <c r="NEL1" s="332"/>
      <c r="NEM1" s="332"/>
      <c r="NEN1" s="332"/>
      <c r="NEO1" s="332"/>
      <c r="NEP1" s="332"/>
      <c r="NEQ1" s="332"/>
      <c r="NER1" s="332"/>
      <c r="NES1" s="332"/>
      <c r="NET1" s="332"/>
      <c r="NEU1" s="332"/>
      <c r="NEV1" s="332"/>
      <c r="NEW1" s="331"/>
      <c r="NEX1" s="332"/>
      <c r="NEY1" s="332"/>
      <c r="NEZ1" s="332"/>
      <c r="NFA1" s="332"/>
      <c r="NFB1" s="332"/>
      <c r="NFC1" s="332"/>
      <c r="NFD1" s="332"/>
      <c r="NFE1" s="332"/>
      <c r="NFF1" s="332"/>
      <c r="NFG1" s="332"/>
      <c r="NFH1" s="332"/>
      <c r="NFI1" s="332"/>
      <c r="NFJ1" s="332"/>
      <c r="NFK1" s="332"/>
      <c r="NFL1" s="332"/>
      <c r="NFM1" s="331"/>
      <c r="NFN1" s="332"/>
      <c r="NFO1" s="332"/>
      <c r="NFP1" s="332"/>
      <c r="NFQ1" s="332"/>
      <c r="NFR1" s="332"/>
      <c r="NFS1" s="332"/>
      <c r="NFT1" s="332"/>
      <c r="NFU1" s="332"/>
      <c r="NFV1" s="332"/>
      <c r="NFW1" s="332"/>
      <c r="NFX1" s="332"/>
      <c r="NFY1" s="332"/>
      <c r="NFZ1" s="332"/>
      <c r="NGA1" s="332"/>
      <c r="NGB1" s="332"/>
      <c r="NGC1" s="331"/>
      <c r="NGD1" s="332"/>
      <c r="NGE1" s="332"/>
      <c r="NGF1" s="332"/>
      <c r="NGG1" s="332"/>
      <c r="NGH1" s="332"/>
      <c r="NGI1" s="332"/>
      <c r="NGJ1" s="332"/>
      <c r="NGK1" s="332"/>
      <c r="NGL1" s="332"/>
      <c r="NGM1" s="332"/>
      <c r="NGN1" s="332"/>
      <c r="NGO1" s="332"/>
      <c r="NGP1" s="332"/>
      <c r="NGQ1" s="332"/>
      <c r="NGR1" s="332"/>
      <c r="NGS1" s="331"/>
      <c r="NGT1" s="332"/>
      <c r="NGU1" s="332"/>
      <c r="NGV1" s="332"/>
      <c r="NGW1" s="332"/>
      <c r="NGX1" s="332"/>
      <c r="NGY1" s="332"/>
      <c r="NGZ1" s="332"/>
      <c r="NHA1" s="332"/>
      <c r="NHB1" s="332"/>
      <c r="NHC1" s="332"/>
      <c r="NHD1" s="332"/>
      <c r="NHE1" s="332"/>
      <c r="NHF1" s="332"/>
      <c r="NHG1" s="332"/>
      <c r="NHH1" s="332"/>
      <c r="NHI1" s="331"/>
      <c r="NHJ1" s="332"/>
      <c r="NHK1" s="332"/>
      <c r="NHL1" s="332"/>
      <c r="NHM1" s="332"/>
      <c r="NHN1" s="332"/>
      <c r="NHO1" s="332"/>
      <c r="NHP1" s="332"/>
      <c r="NHQ1" s="332"/>
      <c r="NHR1" s="332"/>
      <c r="NHS1" s="332"/>
      <c r="NHT1" s="332"/>
      <c r="NHU1" s="332"/>
      <c r="NHV1" s="332"/>
      <c r="NHW1" s="332"/>
      <c r="NHX1" s="332"/>
      <c r="NHY1" s="331"/>
      <c r="NHZ1" s="332"/>
      <c r="NIA1" s="332"/>
      <c r="NIB1" s="332"/>
      <c r="NIC1" s="332"/>
      <c r="NID1" s="332"/>
      <c r="NIE1" s="332"/>
      <c r="NIF1" s="332"/>
      <c r="NIG1" s="332"/>
      <c r="NIH1" s="332"/>
      <c r="NII1" s="332"/>
      <c r="NIJ1" s="332"/>
      <c r="NIK1" s="332"/>
      <c r="NIL1" s="332"/>
      <c r="NIM1" s="332"/>
      <c r="NIN1" s="332"/>
      <c r="NIO1" s="331"/>
      <c r="NIP1" s="332"/>
      <c r="NIQ1" s="332"/>
      <c r="NIR1" s="332"/>
      <c r="NIS1" s="332"/>
      <c r="NIT1" s="332"/>
      <c r="NIU1" s="332"/>
      <c r="NIV1" s="332"/>
      <c r="NIW1" s="332"/>
      <c r="NIX1" s="332"/>
      <c r="NIY1" s="332"/>
      <c r="NIZ1" s="332"/>
      <c r="NJA1" s="332"/>
      <c r="NJB1" s="332"/>
      <c r="NJC1" s="332"/>
      <c r="NJD1" s="332"/>
      <c r="NJE1" s="331"/>
      <c r="NJF1" s="332"/>
      <c r="NJG1" s="332"/>
      <c r="NJH1" s="332"/>
      <c r="NJI1" s="332"/>
      <c r="NJJ1" s="332"/>
      <c r="NJK1" s="332"/>
      <c r="NJL1" s="332"/>
      <c r="NJM1" s="332"/>
      <c r="NJN1" s="332"/>
      <c r="NJO1" s="332"/>
      <c r="NJP1" s="332"/>
      <c r="NJQ1" s="332"/>
      <c r="NJR1" s="332"/>
      <c r="NJS1" s="332"/>
      <c r="NJT1" s="332"/>
      <c r="NJU1" s="331"/>
      <c r="NJV1" s="332"/>
      <c r="NJW1" s="332"/>
      <c r="NJX1" s="332"/>
      <c r="NJY1" s="332"/>
      <c r="NJZ1" s="332"/>
      <c r="NKA1" s="332"/>
      <c r="NKB1" s="332"/>
      <c r="NKC1" s="332"/>
      <c r="NKD1" s="332"/>
      <c r="NKE1" s="332"/>
      <c r="NKF1" s="332"/>
      <c r="NKG1" s="332"/>
      <c r="NKH1" s="332"/>
      <c r="NKI1" s="332"/>
      <c r="NKJ1" s="332"/>
      <c r="NKK1" s="331"/>
      <c r="NKL1" s="332"/>
      <c r="NKM1" s="332"/>
      <c r="NKN1" s="332"/>
      <c r="NKO1" s="332"/>
      <c r="NKP1" s="332"/>
      <c r="NKQ1" s="332"/>
      <c r="NKR1" s="332"/>
      <c r="NKS1" s="332"/>
      <c r="NKT1" s="332"/>
      <c r="NKU1" s="332"/>
      <c r="NKV1" s="332"/>
      <c r="NKW1" s="332"/>
      <c r="NKX1" s="332"/>
      <c r="NKY1" s="332"/>
      <c r="NKZ1" s="332"/>
      <c r="NLA1" s="331"/>
      <c r="NLB1" s="332"/>
      <c r="NLC1" s="332"/>
      <c r="NLD1" s="332"/>
      <c r="NLE1" s="332"/>
      <c r="NLF1" s="332"/>
      <c r="NLG1" s="332"/>
      <c r="NLH1" s="332"/>
      <c r="NLI1" s="332"/>
      <c r="NLJ1" s="332"/>
      <c r="NLK1" s="332"/>
      <c r="NLL1" s="332"/>
      <c r="NLM1" s="332"/>
      <c r="NLN1" s="332"/>
      <c r="NLO1" s="332"/>
      <c r="NLP1" s="332"/>
      <c r="NLQ1" s="331"/>
      <c r="NLR1" s="332"/>
      <c r="NLS1" s="332"/>
      <c r="NLT1" s="332"/>
      <c r="NLU1" s="332"/>
      <c r="NLV1" s="332"/>
      <c r="NLW1" s="332"/>
      <c r="NLX1" s="332"/>
      <c r="NLY1" s="332"/>
      <c r="NLZ1" s="332"/>
      <c r="NMA1" s="332"/>
      <c r="NMB1" s="332"/>
      <c r="NMC1" s="332"/>
      <c r="NMD1" s="332"/>
      <c r="NME1" s="332"/>
      <c r="NMF1" s="332"/>
      <c r="NMG1" s="331"/>
      <c r="NMH1" s="332"/>
      <c r="NMI1" s="332"/>
      <c r="NMJ1" s="332"/>
      <c r="NMK1" s="332"/>
      <c r="NML1" s="332"/>
      <c r="NMM1" s="332"/>
      <c r="NMN1" s="332"/>
      <c r="NMO1" s="332"/>
      <c r="NMP1" s="332"/>
      <c r="NMQ1" s="332"/>
      <c r="NMR1" s="332"/>
      <c r="NMS1" s="332"/>
      <c r="NMT1" s="332"/>
      <c r="NMU1" s="332"/>
      <c r="NMV1" s="332"/>
      <c r="NMW1" s="331"/>
      <c r="NMX1" s="332"/>
      <c r="NMY1" s="332"/>
      <c r="NMZ1" s="332"/>
      <c r="NNA1" s="332"/>
      <c r="NNB1" s="332"/>
      <c r="NNC1" s="332"/>
      <c r="NND1" s="332"/>
      <c r="NNE1" s="332"/>
      <c r="NNF1" s="332"/>
      <c r="NNG1" s="332"/>
      <c r="NNH1" s="332"/>
      <c r="NNI1" s="332"/>
      <c r="NNJ1" s="332"/>
      <c r="NNK1" s="332"/>
      <c r="NNL1" s="332"/>
      <c r="NNM1" s="331"/>
      <c r="NNN1" s="332"/>
      <c r="NNO1" s="332"/>
      <c r="NNP1" s="332"/>
      <c r="NNQ1" s="332"/>
      <c r="NNR1" s="332"/>
      <c r="NNS1" s="332"/>
      <c r="NNT1" s="332"/>
      <c r="NNU1" s="332"/>
      <c r="NNV1" s="332"/>
      <c r="NNW1" s="332"/>
      <c r="NNX1" s="332"/>
      <c r="NNY1" s="332"/>
      <c r="NNZ1" s="332"/>
      <c r="NOA1" s="332"/>
      <c r="NOB1" s="332"/>
      <c r="NOC1" s="331"/>
      <c r="NOD1" s="332"/>
      <c r="NOE1" s="332"/>
      <c r="NOF1" s="332"/>
      <c r="NOG1" s="332"/>
      <c r="NOH1" s="332"/>
      <c r="NOI1" s="332"/>
      <c r="NOJ1" s="332"/>
      <c r="NOK1" s="332"/>
      <c r="NOL1" s="332"/>
      <c r="NOM1" s="332"/>
      <c r="NON1" s="332"/>
      <c r="NOO1" s="332"/>
      <c r="NOP1" s="332"/>
      <c r="NOQ1" s="332"/>
      <c r="NOR1" s="332"/>
      <c r="NOS1" s="331"/>
      <c r="NOT1" s="332"/>
      <c r="NOU1" s="332"/>
      <c r="NOV1" s="332"/>
      <c r="NOW1" s="332"/>
      <c r="NOX1" s="332"/>
      <c r="NOY1" s="332"/>
      <c r="NOZ1" s="332"/>
      <c r="NPA1" s="332"/>
      <c r="NPB1" s="332"/>
      <c r="NPC1" s="332"/>
      <c r="NPD1" s="332"/>
      <c r="NPE1" s="332"/>
      <c r="NPF1" s="332"/>
      <c r="NPG1" s="332"/>
      <c r="NPH1" s="332"/>
      <c r="NPI1" s="331"/>
      <c r="NPJ1" s="332"/>
      <c r="NPK1" s="332"/>
      <c r="NPL1" s="332"/>
      <c r="NPM1" s="332"/>
      <c r="NPN1" s="332"/>
      <c r="NPO1" s="332"/>
      <c r="NPP1" s="332"/>
      <c r="NPQ1" s="332"/>
      <c r="NPR1" s="332"/>
      <c r="NPS1" s="332"/>
      <c r="NPT1" s="332"/>
      <c r="NPU1" s="332"/>
      <c r="NPV1" s="332"/>
      <c r="NPW1" s="332"/>
      <c r="NPX1" s="332"/>
      <c r="NPY1" s="331"/>
      <c r="NPZ1" s="332"/>
      <c r="NQA1" s="332"/>
      <c r="NQB1" s="332"/>
      <c r="NQC1" s="332"/>
      <c r="NQD1" s="332"/>
      <c r="NQE1" s="332"/>
      <c r="NQF1" s="332"/>
      <c r="NQG1" s="332"/>
      <c r="NQH1" s="332"/>
      <c r="NQI1" s="332"/>
      <c r="NQJ1" s="332"/>
      <c r="NQK1" s="332"/>
      <c r="NQL1" s="332"/>
      <c r="NQM1" s="332"/>
      <c r="NQN1" s="332"/>
      <c r="NQO1" s="331"/>
      <c r="NQP1" s="332"/>
      <c r="NQQ1" s="332"/>
      <c r="NQR1" s="332"/>
      <c r="NQS1" s="332"/>
      <c r="NQT1" s="332"/>
      <c r="NQU1" s="332"/>
      <c r="NQV1" s="332"/>
      <c r="NQW1" s="332"/>
      <c r="NQX1" s="332"/>
      <c r="NQY1" s="332"/>
      <c r="NQZ1" s="332"/>
      <c r="NRA1" s="332"/>
      <c r="NRB1" s="332"/>
      <c r="NRC1" s="332"/>
      <c r="NRD1" s="332"/>
      <c r="NRE1" s="331"/>
      <c r="NRF1" s="332"/>
      <c r="NRG1" s="332"/>
      <c r="NRH1" s="332"/>
      <c r="NRI1" s="332"/>
      <c r="NRJ1" s="332"/>
      <c r="NRK1" s="332"/>
      <c r="NRL1" s="332"/>
      <c r="NRM1" s="332"/>
      <c r="NRN1" s="332"/>
      <c r="NRO1" s="332"/>
      <c r="NRP1" s="332"/>
      <c r="NRQ1" s="332"/>
      <c r="NRR1" s="332"/>
      <c r="NRS1" s="332"/>
      <c r="NRT1" s="332"/>
      <c r="NRU1" s="331"/>
      <c r="NRV1" s="332"/>
      <c r="NRW1" s="332"/>
      <c r="NRX1" s="332"/>
      <c r="NRY1" s="332"/>
      <c r="NRZ1" s="332"/>
      <c r="NSA1" s="332"/>
      <c r="NSB1" s="332"/>
      <c r="NSC1" s="332"/>
      <c r="NSD1" s="332"/>
      <c r="NSE1" s="332"/>
      <c r="NSF1" s="332"/>
      <c r="NSG1" s="332"/>
      <c r="NSH1" s="332"/>
      <c r="NSI1" s="332"/>
      <c r="NSJ1" s="332"/>
      <c r="NSK1" s="331"/>
      <c r="NSL1" s="332"/>
      <c r="NSM1" s="332"/>
      <c r="NSN1" s="332"/>
      <c r="NSO1" s="332"/>
      <c r="NSP1" s="332"/>
      <c r="NSQ1" s="332"/>
      <c r="NSR1" s="332"/>
      <c r="NSS1" s="332"/>
      <c r="NST1" s="332"/>
      <c r="NSU1" s="332"/>
      <c r="NSV1" s="332"/>
      <c r="NSW1" s="332"/>
      <c r="NSX1" s="332"/>
      <c r="NSY1" s="332"/>
      <c r="NSZ1" s="332"/>
      <c r="NTA1" s="331"/>
      <c r="NTB1" s="332"/>
      <c r="NTC1" s="332"/>
      <c r="NTD1" s="332"/>
      <c r="NTE1" s="332"/>
      <c r="NTF1" s="332"/>
      <c r="NTG1" s="332"/>
      <c r="NTH1" s="332"/>
      <c r="NTI1" s="332"/>
      <c r="NTJ1" s="332"/>
      <c r="NTK1" s="332"/>
      <c r="NTL1" s="332"/>
      <c r="NTM1" s="332"/>
      <c r="NTN1" s="332"/>
      <c r="NTO1" s="332"/>
      <c r="NTP1" s="332"/>
      <c r="NTQ1" s="331"/>
      <c r="NTR1" s="332"/>
      <c r="NTS1" s="332"/>
      <c r="NTT1" s="332"/>
      <c r="NTU1" s="332"/>
      <c r="NTV1" s="332"/>
      <c r="NTW1" s="332"/>
      <c r="NTX1" s="332"/>
      <c r="NTY1" s="332"/>
      <c r="NTZ1" s="332"/>
      <c r="NUA1" s="332"/>
      <c r="NUB1" s="332"/>
      <c r="NUC1" s="332"/>
      <c r="NUD1" s="332"/>
      <c r="NUE1" s="332"/>
      <c r="NUF1" s="332"/>
      <c r="NUG1" s="331"/>
      <c r="NUH1" s="332"/>
      <c r="NUI1" s="332"/>
      <c r="NUJ1" s="332"/>
      <c r="NUK1" s="332"/>
      <c r="NUL1" s="332"/>
      <c r="NUM1" s="332"/>
      <c r="NUN1" s="332"/>
      <c r="NUO1" s="332"/>
      <c r="NUP1" s="332"/>
      <c r="NUQ1" s="332"/>
      <c r="NUR1" s="332"/>
      <c r="NUS1" s="332"/>
      <c r="NUT1" s="332"/>
      <c r="NUU1" s="332"/>
      <c r="NUV1" s="332"/>
      <c r="NUW1" s="331"/>
      <c r="NUX1" s="332"/>
      <c r="NUY1" s="332"/>
      <c r="NUZ1" s="332"/>
      <c r="NVA1" s="332"/>
      <c r="NVB1" s="332"/>
      <c r="NVC1" s="332"/>
      <c r="NVD1" s="332"/>
      <c r="NVE1" s="332"/>
      <c r="NVF1" s="332"/>
      <c r="NVG1" s="332"/>
      <c r="NVH1" s="332"/>
      <c r="NVI1" s="332"/>
      <c r="NVJ1" s="332"/>
      <c r="NVK1" s="332"/>
      <c r="NVL1" s="332"/>
      <c r="NVM1" s="331"/>
      <c r="NVN1" s="332"/>
      <c r="NVO1" s="332"/>
      <c r="NVP1" s="332"/>
      <c r="NVQ1" s="332"/>
      <c r="NVR1" s="332"/>
      <c r="NVS1" s="332"/>
      <c r="NVT1" s="332"/>
      <c r="NVU1" s="332"/>
      <c r="NVV1" s="332"/>
      <c r="NVW1" s="332"/>
      <c r="NVX1" s="332"/>
      <c r="NVY1" s="332"/>
      <c r="NVZ1" s="332"/>
      <c r="NWA1" s="332"/>
      <c r="NWB1" s="332"/>
      <c r="NWC1" s="331"/>
      <c r="NWD1" s="332"/>
      <c r="NWE1" s="332"/>
      <c r="NWF1" s="332"/>
      <c r="NWG1" s="332"/>
      <c r="NWH1" s="332"/>
      <c r="NWI1" s="332"/>
      <c r="NWJ1" s="332"/>
      <c r="NWK1" s="332"/>
      <c r="NWL1" s="332"/>
      <c r="NWM1" s="332"/>
      <c r="NWN1" s="332"/>
      <c r="NWO1" s="332"/>
      <c r="NWP1" s="332"/>
      <c r="NWQ1" s="332"/>
      <c r="NWR1" s="332"/>
      <c r="NWS1" s="331"/>
      <c r="NWT1" s="332"/>
      <c r="NWU1" s="332"/>
      <c r="NWV1" s="332"/>
      <c r="NWW1" s="332"/>
      <c r="NWX1" s="332"/>
      <c r="NWY1" s="332"/>
      <c r="NWZ1" s="332"/>
      <c r="NXA1" s="332"/>
      <c r="NXB1" s="332"/>
      <c r="NXC1" s="332"/>
      <c r="NXD1" s="332"/>
      <c r="NXE1" s="332"/>
      <c r="NXF1" s="332"/>
      <c r="NXG1" s="332"/>
      <c r="NXH1" s="332"/>
      <c r="NXI1" s="331"/>
      <c r="NXJ1" s="332"/>
      <c r="NXK1" s="332"/>
      <c r="NXL1" s="332"/>
      <c r="NXM1" s="332"/>
      <c r="NXN1" s="332"/>
      <c r="NXO1" s="332"/>
      <c r="NXP1" s="332"/>
      <c r="NXQ1" s="332"/>
      <c r="NXR1" s="332"/>
      <c r="NXS1" s="332"/>
      <c r="NXT1" s="332"/>
      <c r="NXU1" s="332"/>
      <c r="NXV1" s="332"/>
      <c r="NXW1" s="332"/>
      <c r="NXX1" s="332"/>
      <c r="NXY1" s="331"/>
      <c r="NXZ1" s="332"/>
      <c r="NYA1" s="332"/>
      <c r="NYB1" s="332"/>
      <c r="NYC1" s="332"/>
      <c r="NYD1" s="332"/>
      <c r="NYE1" s="332"/>
      <c r="NYF1" s="332"/>
      <c r="NYG1" s="332"/>
      <c r="NYH1" s="332"/>
      <c r="NYI1" s="332"/>
      <c r="NYJ1" s="332"/>
      <c r="NYK1" s="332"/>
      <c r="NYL1" s="332"/>
      <c r="NYM1" s="332"/>
      <c r="NYN1" s="332"/>
      <c r="NYO1" s="331"/>
      <c r="NYP1" s="332"/>
      <c r="NYQ1" s="332"/>
      <c r="NYR1" s="332"/>
      <c r="NYS1" s="332"/>
      <c r="NYT1" s="332"/>
      <c r="NYU1" s="332"/>
      <c r="NYV1" s="332"/>
      <c r="NYW1" s="332"/>
      <c r="NYX1" s="332"/>
      <c r="NYY1" s="332"/>
      <c r="NYZ1" s="332"/>
      <c r="NZA1" s="332"/>
      <c r="NZB1" s="332"/>
      <c r="NZC1" s="332"/>
      <c r="NZD1" s="332"/>
      <c r="NZE1" s="331"/>
      <c r="NZF1" s="332"/>
      <c r="NZG1" s="332"/>
      <c r="NZH1" s="332"/>
      <c r="NZI1" s="332"/>
      <c r="NZJ1" s="332"/>
      <c r="NZK1" s="332"/>
      <c r="NZL1" s="332"/>
      <c r="NZM1" s="332"/>
      <c r="NZN1" s="332"/>
      <c r="NZO1" s="332"/>
      <c r="NZP1" s="332"/>
      <c r="NZQ1" s="332"/>
      <c r="NZR1" s="332"/>
      <c r="NZS1" s="332"/>
      <c r="NZT1" s="332"/>
      <c r="NZU1" s="331"/>
      <c r="NZV1" s="332"/>
      <c r="NZW1" s="332"/>
      <c r="NZX1" s="332"/>
      <c r="NZY1" s="332"/>
      <c r="NZZ1" s="332"/>
      <c r="OAA1" s="332"/>
      <c r="OAB1" s="332"/>
      <c r="OAC1" s="332"/>
      <c r="OAD1" s="332"/>
      <c r="OAE1" s="332"/>
      <c r="OAF1" s="332"/>
      <c r="OAG1" s="332"/>
      <c r="OAH1" s="332"/>
      <c r="OAI1" s="332"/>
      <c r="OAJ1" s="332"/>
      <c r="OAK1" s="331"/>
      <c r="OAL1" s="332"/>
      <c r="OAM1" s="332"/>
      <c r="OAN1" s="332"/>
      <c r="OAO1" s="332"/>
      <c r="OAP1" s="332"/>
      <c r="OAQ1" s="332"/>
      <c r="OAR1" s="332"/>
      <c r="OAS1" s="332"/>
      <c r="OAT1" s="332"/>
      <c r="OAU1" s="332"/>
      <c r="OAV1" s="332"/>
      <c r="OAW1" s="332"/>
      <c r="OAX1" s="332"/>
      <c r="OAY1" s="332"/>
      <c r="OAZ1" s="332"/>
      <c r="OBA1" s="331"/>
      <c r="OBB1" s="332"/>
      <c r="OBC1" s="332"/>
      <c r="OBD1" s="332"/>
      <c r="OBE1" s="332"/>
      <c r="OBF1" s="332"/>
      <c r="OBG1" s="332"/>
      <c r="OBH1" s="332"/>
      <c r="OBI1" s="332"/>
      <c r="OBJ1" s="332"/>
      <c r="OBK1" s="332"/>
      <c r="OBL1" s="332"/>
      <c r="OBM1" s="332"/>
      <c r="OBN1" s="332"/>
      <c r="OBO1" s="332"/>
      <c r="OBP1" s="332"/>
      <c r="OBQ1" s="331"/>
      <c r="OBR1" s="332"/>
      <c r="OBS1" s="332"/>
      <c r="OBT1" s="332"/>
      <c r="OBU1" s="332"/>
      <c r="OBV1" s="332"/>
      <c r="OBW1" s="332"/>
      <c r="OBX1" s="332"/>
      <c r="OBY1" s="332"/>
      <c r="OBZ1" s="332"/>
      <c r="OCA1" s="332"/>
      <c r="OCB1" s="332"/>
      <c r="OCC1" s="332"/>
      <c r="OCD1" s="332"/>
      <c r="OCE1" s="332"/>
      <c r="OCF1" s="332"/>
      <c r="OCG1" s="331"/>
      <c r="OCH1" s="332"/>
      <c r="OCI1" s="332"/>
      <c r="OCJ1" s="332"/>
      <c r="OCK1" s="332"/>
      <c r="OCL1" s="332"/>
      <c r="OCM1" s="332"/>
      <c r="OCN1" s="332"/>
      <c r="OCO1" s="332"/>
      <c r="OCP1" s="332"/>
      <c r="OCQ1" s="332"/>
      <c r="OCR1" s="332"/>
      <c r="OCS1" s="332"/>
      <c r="OCT1" s="332"/>
      <c r="OCU1" s="332"/>
      <c r="OCV1" s="332"/>
      <c r="OCW1" s="331"/>
      <c r="OCX1" s="332"/>
      <c r="OCY1" s="332"/>
      <c r="OCZ1" s="332"/>
      <c r="ODA1" s="332"/>
      <c r="ODB1" s="332"/>
      <c r="ODC1" s="332"/>
      <c r="ODD1" s="332"/>
      <c r="ODE1" s="332"/>
      <c r="ODF1" s="332"/>
      <c r="ODG1" s="332"/>
      <c r="ODH1" s="332"/>
      <c r="ODI1" s="332"/>
      <c r="ODJ1" s="332"/>
      <c r="ODK1" s="332"/>
      <c r="ODL1" s="332"/>
      <c r="ODM1" s="331"/>
      <c r="ODN1" s="332"/>
      <c r="ODO1" s="332"/>
      <c r="ODP1" s="332"/>
      <c r="ODQ1" s="332"/>
      <c r="ODR1" s="332"/>
      <c r="ODS1" s="332"/>
      <c r="ODT1" s="332"/>
      <c r="ODU1" s="332"/>
      <c r="ODV1" s="332"/>
      <c r="ODW1" s="332"/>
      <c r="ODX1" s="332"/>
      <c r="ODY1" s="332"/>
      <c r="ODZ1" s="332"/>
      <c r="OEA1" s="332"/>
      <c r="OEB1" s="332"/>
      <c r="OEC1" s="331"/>
      <c r="OED1" s="332"/>
      <c r="OEE1" s="332"/>
      <c r="OEF1" s="332"/>
      <c r="OEG1" s="332"/>
      <c r="OEH1" s="332"/>
      <c r="OEI1" s="332"/>
      <c r="OEJ1" s="332"/>
      <c r="OEK1" s="332"/>
      <c r="OEL1" s="332"/>
      <c r="OEM1" s="332"/>
      <c r="OEN1" s="332"/>
      <c r="OEO1" s="332"/>
      <c r="OEP1" s="332"/>
      <c r="OEQ1" s="332"/>
      <c r="OER1" s="332"/>
      <c r="OES1" s="331"/>
      <c r="OET1" s="332"/>
      <c r="OEU1" s="332"/>
      <c r="OEV1" s="332"/>
      <c r="OEW1" s="332"/>
      <c r="OEX1" s="332"/>
      <c r="OEY1" s="332"/>
      <c r="OEZ1" s="332"/>
      <c r="OFA1" s="332"/>
      <c r="OFB1" s="332"/>
      <c r="OFC1" s="332"/>
      <c r="OFD1" s="332"/>
      <c r="OFE1" s="332"/>
      <c r="OFF1" s="332"/>
      <c r="OFG1" s="332"/>
      <c r="OFH1" s="332"/>
      <c r="OFI1" s="331"/>
      <c r="OFJ1" s="332"/>
      <c r="OFK1" s="332"/>
      <c r="OFL1" s="332"/>
      <c r="OFM1" s="332"/>
      <c r="OFN1" s="332"/>
      <c r="OFO1" s="332"/>
      <c r="OFP1" s="332"/>
      <c r="OFQ1" s="332"/>
      <c r="OFR1" s="332"/>
      <c r="OFS1" s="332"/>
      <c r="OFT1" s="332"/>
      <c r="OFU1" s="332"/>
      <c r="OFV1" s="332"/>
      <c r="OFW1" s="332"/>
      <c r="OFX1" s="332"/>
      <c r="OFY1" s="331"/>
      <c r="OFZ1" s="332"/>
      <c r="OGA1" s="332"/>
      <c r="OGB1" s="332"/>
      <c r="OGC1" s="332"/>
      <c r="OGD1" s="332"/>
      <c r="OGE1" s="332"/>
      <c r="OGF1" s="332"/>
      <c r="OGG1" s="332"/>
      <c r="OGH1" s="332"/>
      <c r="OGI1" s="332"/>
      <c r="OGJ1" s="332"/>
      <c r="OGK1" s="332"/>
      <c r="OGL1" s="332"/>
      <c r="OGM1" s="332"/>
      <c r="OGN1" s="332"/>
      <c r="OGO1" s="331"/>
      <c r="OGP1" s="332"/>
      <c r="OGQ1" s="332"/>
      <c r="OGR1" s="332"/>
      <c r="OGS1" s="332"/>
      <c r="OGT1" s="332"/>
      <c r="OGU1" s="332"/>
      <c r="OGV1" s="332"/>
      <c r="OGW1" s="332"/>
      <c r="OGX1" s="332"/>
      <c r="OGY1" s="332"/>
      <c r="OGZ1" s="332"/>
      <c r="OHA1" s="332"/>
      <c r="OHB1" s="332"/>
      <c r="OHC1" s="332"/>
      <c r="OHD1" s="332"/>
      <c r="OHE1" s="331"/>
      <c r="OHF1" s="332"/>
      <c r="OHG1" s="332"/>
      <c r="OHH1" s="332"/>
      <c r="OHI1" s="332"/>
      <c r="OHJ1" s="332"/>
      <c r="OHK1" s="332"/>
      <c r="OHL1" s="332"/>
      <c r="OHM1" s="332"/>
      <c r="OHN1" s="332"/>
      <c r="OHO1" s="332"/>
      <c r="OHP1" s="332"/>
      <c r="OHQ1" s="332"/>
      <c r="OHR1" s="332"/>
      <c r="OHS1" s="332"/>
      <c r="OHT1" s="332"/>
      <c r="OHU1" s="331"/>
      <c r="OHV1" s="332"/>
      <c r="OHW1" s="332"/>
      <c r="OHX1" s="332"/>
      <c r="OHY1" s="332"/>
      <c r="OHZ1" s="332"/>
      <c r="OIA1" s="332"/>
      <c r="OIB1" s="332"/>
      <c r="OIC1" s="332"/>
      <c r="OID1" s="332"/>
      <c r="OIE1" s="332"/>
      <c r="OIF1" s="332"/>
      <c r="OIG1" s="332"/>
      <c r="OIH1" s="332"/>
      <c r="OII1" s="332"/>
      <c r="OIJ1" s="332"/>
      <c r="OIK1" s="331"/>
      <c r="OIL1" s="332"/>
      <c r="OIM1" s="332"/>
      <c r="OIN1" s="332"/>
      <c r="OIO1" s="332"/>
      <c r="OIP1" s="332"/>
      <c r="OIQ1" s="332"/>
      <c r="OIR1" s="332"/>
      <c r="OIS1" s="332"/>
      <c r="OIT1" s="332"/>
      <c r="OIU1" s="332"/>
      <c r="OIV1" s="332"/>
      <c r="OIW1" s="332"/>
      <c r="OIX1" s="332"/>
      <c r="OIY1" s="332"/>
      <c r="OIZ1" s="332"/>
      <c r="OJA1" s="331"/>
      <c r="OJB1" s="332"/>
      <c r="OJC1" s="332"/>
      <c r="OJD1" s="332"/>
      <c r="OJE1" s="332"/>
      <c r="OJF1" s="332"/>
      <c r="OJG1" s="332"/>
      <c r="OJH1" s="332"/>
      <c r="OJI1" s="332"/>
      <c r="OJJ1" s="332"/>
      <c r="OJK1" s="332"/>
      <c r="OJL1" s="332"/>
      <c r="OJM1" s="332"/>
      <c r="OJN1" s="332"/>
      <c r="OJO1" s="332"/>
      <c r="OJP1" s="332"/>
      <c r="OJQ1" s="331"/>
      <c r="OJR1" s="332"/>
      <c r="OJS1" s="332"/>
      <c r="OJT1" s="332"/>
      <c r="OJU1" s="332"/>
      <c r="OJV1" s="332"/>
      <c r="OJW1" s="332"/>
      <c r="OJX1" s="332"/>
      <c r="OJY1" s="332"/>
      <c r="OJZ1" s="332"/>
      <c r="OKA1" s="332"/>
      <c r="OKB1" s="332"/>
      <c r="OKC1" s="332"/>
      <c r="OKD1" s="332"/>
      <c r="OKE1" s="332"/>
      <c r="OKF1" s="332"/>
      <c r="OKG1" s="331"/>
      <c r="OKH1" s="332"/>
      <c r="OKI1" s="332"/>
      <c r="OKJ1" s="332"/>
      <c r="OKK1" s="332"/>
      <c r="OKL1" s="332"/>
      <c r="OKM1" s="332"/>
      <c r="OKN1" s="332"/>
      <c r="OKO1" s="332"/>
      <c r="OKP1" s="332"/>
      <c r="OKQ1" s="332"/>
      <c r="OKR1" s="332"/>
      <c r="OKS1" s="332"/>
      <c r="OKT1" s="332"/>
      <c r="OKU1" s="332"/>
      <c r="OKV1" s="332"/>
      <c r="OKW1" s="331"/>
      <c r="OKX1" s="332"/>
      <c r="OKY1" s="332"/>
      <c r="OKZ1" s="332"/>
      <c r="OLA1" s="332"/>
      <c r="OLB1" s="332"/>
      <c r="OLC1" s="332"/>
      <c r="OLD1" s="332"/>
      <c r="OLE1" s="332"/>
      <c r="OLF1" s="332"/>
      <c r="OLG1" s="332"/>
      <c r="OLH1" s="332"/>
      <c r="OLI1" s="332"/>
      <c r="OLJ1" s="332"/>
      <c r="OLK1" s="332"/>
      <c r="OLL1" s="332"/>
      <c r="OLM1" s="331"/>
      <c r="OLN1" s="332"/>
      <c r="OLO1" s="332"/>
      <c r="OLP1" s="332"/>
      <c r="OLQ1" s="332"/>
      <c r="OLR1" s="332"/>
      <c r="OLS1" s="332"/>
      <c r="OLT1" s="332"/>
      <c r="OLU1" s="332"/>
      <c r="OLV1" s="332"/>
      <c r="OLW1" s="332"/>
      <c r="OLX1" s="332"/>
      <c r="OLY1" s="332"/>
      <c r="OLZ1" s="332"/>
      <c r="OMA1" s="332"/>
      <c r="OMB1" s="332"/>
      <c r="OMC1" s="331"/>
      <c r="OMD1" s="332"/>
      <c r="OME1" s="332"/>
      <c r="OMF1" s="332"/>
      <c r="OMG1" s="332"/>
      <c r="OMH1" s="332"/>
      <c r="OMI1" s="332"/>
      <c r="OMJ1" s="332"/>
      <c r="OMK1" s="332"/>
      <c r="OML1" s="332"/>
      <c r="OMM1" s="332"/>
      <c r="OMN1" s="332"/>
      <c r="OMO1" s="332"/>
      <c r="OMP1" s="332"/>
      <c r="OMQ1" s="332"/>
      <c r="OMR1" s="332"/>
      <c r="OMS1" s="331"/>
      <c r="OMT1" s="332"/>
      <c r="OMU1" s="332"/>
      <c r="OMV1" s="332"/>
      <c r="OMW1" s="332"/>
      <c r="OMX1" s="332"/>
      <c r="OMY1" s="332"/>
      <c r="OMZ1" s="332"/>
      <c r="ONA1" s="332"/>
      <c r="ONB1" s="332"/>
      <c r="ONC1" s="332"/>
      <c r="OND1" s="332"/>
      <c r="ONE1" s="332"/>
      <c r="ONF1" s="332"/>
      <c r="ONG1" s="332"/>
      <c r="ONH1" s="332"/>
      <c r="ONI1" s="331"/>
      <c r="ONJ1" s="332"/>
      <c r="ONK1" s="332"/>
      <c r="ONL1" s="332"/>
      <c r="ONM1" s="332"/>
      <c r="ONN1" s="332"/>
      <c r="ONO1" s="332"/>
      <c r="ONP1" s="332"/>
      <c r="ONQ1" s="332"/>
      <c r="ONR1" s="332"/>
      <c r="ONS1" s="332"/>
      <c r="ONT1" s="332"/>
      <c r="ONU1" s="332"/>
      <c r="ONV1" s="332"/>
      <c r="ONW1" s="332"/>
      <c r="ONX1" s="332"/>
      <c r="ONY1" s="331"/>
      <c r="ONZ1" s="332"/>
      <c r="OOA1" s="332"/>
      <c r="OOB1" s="332"/>
      <c r="OOC1" s="332"/>
      <c r="OOD1" s="332"/>
      <c r="OOE1" s="332"/>
      <c r="OOF1" s="332"/>
      <c r="OOG1" s="332"/>
      <c r="OOH1" s="332"/>
      <c r="OOI1" s="332"/>
      <c r="OOJ1" s="332"/>
      <c r="OOK1" s="332"/>
      <c r="OOL1" s="332"/>
      <c r="OOM1" s="332"/>
      <c r="OON1" s="332"/>
      <c r="OOO1" s="331"/>
      <c r="OOP1" s="332"/>
      <c r="OOQ1" s="332"/>
      <c r="OOR1" s="332"/>
      <c r="OOS1" s="332"/>
      <c r="OOT1" s="332"/>
      <c r="OOU1" s="332"/>
      <c r="OOV1" s="332"/>
      <c r="OOW1" s="332"/>
      <c r="OOX1" s="332"/>
      <c r="OOY1" s="332"/>
      <c r="OOZ1" s="332"/>
      <c r="OPA1" s="332"/>
      <c r="OPB1" s="332"/>
      <c r="OPC1" s="332"/>
      <c r="OPD1" s="332"/>
      <c r="OPE1" s="331"/>
      <c r="OPF1" s="332"/>
      <c r="OPG1" s="332"/>
      <c r="OPH1" s="332"/>
      <c r="OPI1" s="332"/>
      <c r="OPJ1" s="332"/>
      <c r="OPK1" s="332"/>
      <c r="OPL1" s="332"/>
      <c r="OPM1" s="332"/>
      <c r="OPN1" s="332"/>
      <c r="OPO1" s="332"/>
      <c r="OPP1" s="332"/>
      <c r="OPQ1" s="332"/>
      <c r="OPR1" s="332"/>
      <c r="OPS1" s="332"/>
      <c r="OPT1" s="332"/>
      <c r="OPU1" s="331"/>
      <c r="OPV1" s="332"/>
      <c r="OPW1" s="332"/>
      <c r="OPX1" s="332"/>
      <c r="OPY1" s="332"/>
      <c r="OPZ1" s="332"/>
      <c r="OQA1" s="332"/>
      <c r="OQB1" s="332"/>
      <c r="OQC1" s="332"/>
      <c r="OQD1" s="332"/>
      <c r="OQE1" s="332"/>
      <c r="OQF1" s="332"/>
      <c r="OQG1" s="332"/>
      <c r="OQH1" s="332"/>
      <c r="OQI1" s="332"/>
      <c r="OQJ1" s="332"/>
      <c r="OQK1" s="331"/>
      <c r="OQL1" s="332"/>
      <c r="OQM1" s="332"/>
      <c r="OQN1" s="332"/>
      <c r="OQO1" s="332"/>
      <c r="OQP1" s="332"/>
      <c r="OQQ1" s="332"/>
      <c r="OQR1" s="332"/>
      <c r="OQS1" s="332"/>
      <c r="OQT1" s="332"/>
      <c r="OQU1" s="332"/>
      <c r="OQV1" s="332"/>
      <c r="OQW1" s="332"/>
      <c r="OQX1" s="332"/>
      <c r="OQY1" s="332"/>
      <c r="OQZ1" s="332"/>
      <c r="ORA1" s="331"/>
      <c r="ORB1" s="332"/>
      <c r="ORC1" s="332"/>
      <c r="ORD1" s="332"/>
      <c r="ORE1" s="332"/>
      <c r="ORF1" s="332"/>
      <c r="ORG1" s="332"/>
      <c r="ORH1" s="332"/>
      <c r="ORI1" s="332"/>
      <c r="ORJ1" s="332"/>
      <c r="ORK1" s="332"/>
      <c r="ORL1" s="332"/>
      <c r="ORM1" s="332"/>
      <c r="ORN1" s="332"/>
      <c r="ORO1" s="332"/>
      <c r="ORP1" s="332"/>
      <c r="ORQ1" s="331"/>
      <c r="ORR1" s="332"/>
      <c r="ORS1" s="332"/>
      <c r="ORT1" s="332"/>
      <c r="ORU1" s="332"/>
      <c r="ORV1" s="332"/>
      <c r="ORW1" s="332"/>
      <c r="ORX1" s="332"/>
      <c r="ORY1" s="332"/>
      <c r="ORZ1" s="332"/>
      <c r="OSA1" s="332"/>
      <c r="OSB1" s="332"/>
      <c r="OSC1" s="332"/>
      <c r="OSD1" s="332"/>
      <c r="OSE1" s="332"/>
      <c r="OSF1" s="332"/>
      <c r="OSG1" s="331"/>
      <c r="OSH1" s="332"/>
      <c r="OSI1" s="332"/>
      <c r="OSJ1" s="332"/>
      <c r="OSK1" s="332"/>
      <c r="OSL1" s="332"/>
      <c r="OSM1" s="332"/>
      <c r="OSN1" s="332"/>
      <c r="OSO1" s="332"/>
      <c r="OSP1" s="332"/>
      <c r="OSQ1" s="332"/>
      <c r="OSR1" s="332"/>
      <c r="OSS1" s="332"/>
      <c r="OST1" s="332"/>
      <c r="OSU1" s="332"/>
      <c r="OSV1" s="332"/>
      <c r="OSW1" s="331"/>
      <c r="OSX1" s="332"/>
      <c r="OSY1" s="332"/>
      <c r="OSZ1" s="332"/>
      <c r="OTA1" s="332"/>
      <c r="OTB1" s="332"/>
      <c r="OTC1" s="332"/>
      <c r="OTD1" s="332"/>
      <c r="OTE1" s="332"/>
      <c r="OTF1" s="332"/>
      <c r="OTG1" s="332"/>
      <c r="OTH1" s="332"/>
      <c r="OTI1" s="332"/>
      <c r="OTJ1" s="332"/>
      <c r="OTK1" s="332"/>
      <c r="OTL1" s="332"/>
      <c r="OTM1" s="331"/>
      <c r="OTN1" s="332"/>
      <c r="OTO1" s="332"/>
      <c r="OTP1" s="332"/>
      <c r="OTQ1" s="332"/>
      <c r="OTR1" s="332"/>
      <c r="OTS1" s="332"/>
      <c r="OTT1" s="332"/>
      <c r="OTU1" s="332"/>
      <c r="OTV1" s="332"/>
      <c r="OTW1" s="332"/>
      <c r="OTX1" s="332"/>
      <c r="OTY1" s="332"/>
      <c r="OTZ1" s="332"/>
      <c r="OUA1" s="332"/>
      <c r="OUB1" s="332"/>
      <c r="OUC1" s="331"/>
      <c r="OUD1" s="332"/>
      <c r="OUE1" s="332"/>
      <c r="OUF1" s="332"/>
      <c r="OUG1" s="332"/>
      <c r="OUH1" s="332"/>
      <c r="OUI1" s="332"/>
      <c r="OUJ1" s="332"/>
      <c r="OUK1" s="332"/>
      <c r="OUL1" s="332"/>
      <c r="OUM1" s="332"/>
      <c r="OUN1" s="332"/>
      <c r="OUO1" s="332"/>
      <c r="OUP1" s="332"/>
      <c r="OUQ1" s="332"/>
      <c r="OUR1" s="332"/>
      <c r="OUS1" s="331"/>
      <c r="OUT1" s="332"/>
      <c r="OUU1" s="332"/>
      <c r="OUV1" s="332"/>
      <c r="OUW1" s="332"/>
      <c r="OUX1" s="332"/>
      <c r="OUY1" s="332"/>
      <c r="OUZ1" s="332"/>
      <c r="OVA1" s="332"/>
      <c r="OVB1" s="332"/>
      <c r="OVC1" s="332"/>
      <c r="OVD1" s="332"/>
      <c r="OVE1" s="332"/>
      <c r="OVF1" s="332"/>
      <c r="OVG1" s="332"/>
      <c r="OVH1" s="332"/>
      <c r="OVI1" s="331"/>
      <c r="OVJ1" s="332"/>
      <c r="OVK1" s="332"/>
      <c r="OVL1" s="332"/>
      <c r="OVM1" s="332"/>
      <c r="OVN1" s="332"/>
      <c r="OVO1" s="332"/>
      <c r="OVP1" s="332"/>
      <c r="OVQ1" s="332"/>
      <c r="OVR1" s="332"/>
      <c r="OVS1" s="332"/>
      <c r="OVT1" s="332"/>
      <c r="OVU1" s="332"/>
      <c r="OVV1" s="332"/>
      <c r="OVW1" s="332"/>
      <c r="OVX1" s="332"/>
      <c r="OVY1" s="331"/>
      <c r="OVZ1" s="332"/>
      <c r="OWA1" s="332"/>
      <c r="OWB1" s="332"/>
      <c r="OWC1" s="332"/>
      <c r="OWD1" s="332"/>
      <c r="OWE1" s="332"/>
      <c r="OWF1" s="332"/>
      <c r="OWG1" s="332"/>
      <c r="OWH1" s="332"/>
      <c r="OWI1" s="332"/>
      <c r="OWJ1" s="332"/>
      <c r="OWK1" s="332"/>
      <c r="OWL1" s="332"/>
      <c r="OWM1" s="332"/>
      <c r="OWN1" s="332"/>
      <c r="OWO1" s="331"/>
      <c r="OWP1" s="332"/>
      <c r="OWQ1" s="332"/>
      <c r="OWR1" s="332"/>
      <c r="OWS1" s="332"/>
      <c r="OWT1" s="332"/>
      <c r="OWU1" s="332"/>
      <c r="OWV1" s="332"/>
      <c r="OWW1" s="332"/>
      <c r="OWX1" s="332"/>
      <c r="OWY1" s="332"/>
      <c r="OWZ1" s="332"/>
      <c r="OXA1" s="332"/>
      <c r="OXB1" s="332"/>
      <c r="OXC1" s="332"/>
      <c r="OXD1" s="332"/>
      <c r="OXE1" s="331"/>
      <c r="OXF1" s="332"/>
      <c r="OXG1" s="332"/>
      <c r="OXH1" s="332"/>
      <c r="OXI1" s="332"/>
      <c r="OXJ1" s="332"/>
      <c r="OXK1" s="332"/>
      <c r="OXL1" s="332"/>
      <c r="OXM1" s="332"/>
      <c r="OXN1" s="332"/>
      <c r="OXO1" s="332"/>
      <c r="OXP1" s="332"/>
      <c r="OXQ1" s="332"/>
      <c r="OXR1" s="332"/>
      <c r="OXS1" s="332"/>
      <c r="OXT1" s="332"/>
      <c r="OXU1" s="331"/>
      <c r="OXV1" s="332"/>
      <c r="OXW1" s="332"/>
      <c r="OXX1" s="332"/>
      <c r="OXY1" s="332"/>
      <c r="OXZ1" s="332"/>
      <c r="OYA1" s="332"/>
      <c r="OYB1" s="332"/>
      <c r="OYC1" s="332"/>
      <c r="OYD1" s="332"/>
      <c r="OYE1" s="332"/>
      <c r="OYF1" s="332"/>
      <c r="OYG1" s="332"/>
      <c r="OYH1" s="332"/>
      <c r="OYI1" s="332"/>
      <c r="OYJ1" s="332"/>
      <c r="OYK1" s="331"/>
      <c r="OYL1" s="332"/>
      <c r="OYM1" s="332"/>
      <c r="OYN1" s="332"/>
      <c r="OYO1" s="332"/>
      <c r="OYP1" s="332"/>
      <c r="OYQ1" s="332"/>
      <c r="OYR1" s="332"/>
      <c r="OYS1" s="332"/>
      <c r="OYT1" s="332"/>
      <c r="OYU1" s="332"/>
      <c r="OYV1" s="332"/>
      <c r="OYW1" s="332"/>
      <c r="OYX1" s="332"/>
      <c r="OYY1" s="332"/>
      <c r="OYZ1" s="332"/>
      <c r="OZA1" s="331"/>
      <c r="OZB1" s="332"/>
      <c r="OZC1" s="332"/>
      <c r="OZD1" s="332"/>
      <c r="OZE1" s="332"/>
      <c r="OZF1" s="332"/>
      <c r="OZG1" s="332"/>
      <c r="OZH1" s="332"/>
      <c r="OZI1" s="332"/>
      <c r="OZJ1" s="332"/>
      <c r="OZK1" s="332"/>
      <c r="OZL1" s="332"/>
      <c r="OZM1" s="332"/>
      <c r="OZN1" s="332"/>
      <c r="OZO1" s="332"/>
      <c r="OZP1" s="332"/>
      <c r="OZQ1" s="331"/>
      <c r="OZR1" s="332"/>
      <c r="OZS1" s="332"/>
      <c r="OZT1" s="332"/>
      <c r="OZU1" s="332"/>
      <c r="OZV1" s="332"/>
      <c r="OZW1" s="332"/>
      <c r="OZX1" s="332"/>
      <c r="OZY1" s="332"/>
      <c r="OZZ1" s="332"/>
      <c r="PAA1" s="332"/>
      <c r="PAB1" s="332"/>
      <c r="PAC1" s="332"/>
      <c r="PAD1" s="332"/>
      <c r="PAE1" s="332"/>
      <c r="PAF1" s="332"/>
      <c r="PAG1" s="331"/>
      <c r="PAH1" s="332"/>
      <c r="PAI1" s="332"/>
      <c r="PAJ1" s="332"/>
      <c r="PAK1" s="332"/>
      <c r="PAL1" s="332"/>
      <c r="PAM1" s="332"/>
      <c r="PAN1" s="332"/>
      <c r="PAO1" s="332"/>
      <c r="PAP1" s="332"/>
      <c r="PAQ1" s="332"/>
      <c r="PAR1" s="332"/>
      <c r="PAS1" s="332"/>
      <c r="PAT1" s="332"/>
      <c r="PAU1" s="332"/>
      <c r="PAV1" s="332"/>
      <c r="PAW1" s="331"/>
      <c r="PAX1" s="332"/>
      <c r="PAY1" s="332"/>
      <c r="PAZ1" s="332"/>
      <c r="PBA1" s="332"/>
      <c r="PBB1" s="332"/>
      <c r="PBC1" s="332"/>
      <c r="PBD1" s="332"/>
      <c r="PBE1" s="332"/>
      <c r="PBF1" s="332"/>
      <c r="PBG1" s="332"/>
      <c r="PBH1" s="332"/>
      <c r="PBI1" s="332"/>
      <c r="PBJ1" s="332"/>
      <c r="PBK1" s="332"/>
      <c r="PBL1" s="332"/>
      <c r="PBM1" s="331"/>
      <c r="PBN1" s="332"/>
      <c r="PBO1" s="332"/>
      <c r="PBP1" s="332"/>
      <c r="PBQ1" s="332"/>
      <c r="PBR1" s="332"/>
      <c r="PBS1" s="332"/>
      <c r="PBT1" s="332"/>
      <c r="PBU1" s="332"/>
      <c r="PBV1" s="332"/>
      <c r="PBW1" s="332"/>
      <c r="PBX1" s="332"/>
      <c r="PBY1" s="332"/>
      <c r="PBZ1" s="332"/>
      <c r="PCA1" s="332"/>
      <c r="PCB1" s="332"/>
      <c r="PCC1" s="331"/>
      <c r="PCD1" s="332"/>
      <c r="PCE1" s="332"/>
      <c r="PCF1" s="332"/>
      <c r="PCG1" s="332"/>
      <c r="PCH1" s="332"/>
      <c r="PCI1" s="332"/>
      <c r="PCJ1" s="332"/>
      <c r="PCK1" s="332"/>
      <c r="PCL1" s="332"/>
      <c r="PCM1" s="332"/>
      <c r="PCN1" s="332"/>
      <c r="PCO1" s="332"/>
      <c r="PCP1" s="332"/>
      <c r="PCQ1" s="332"/>
      <c r="PCR1" s="332"/>
      <c r="PCS1" s="331"/>
      <c r="PCT1" s="332"/>
      <c r="PCU1" s="332"/>
      <c r="PCV1" s="332"/>
      <c r="PCW1" s="332"/>
      <c r="PCX1" s="332"/>
      <c r="PCY1" s="332"/>
      <c r="PCZ1" s="332"/>
      <c r="PDA1" s="332"/>
      <c r="PDB1" s="332"/>
      <c r="PDC1" s="332"/>
      <c r="PDD1" s="332"/>
      <c r="PDE1" s="332"/>
      <c r="PDF1" s="332"/>
      <c r="PDG1" s="332"/>
      <c r="PDH1" s="332"/>
      <c r="PDI1" s="331"/>
      <c r="PDJ1" s="332"/>
      <c r="PDK1" s="332"/>
      <c r="PDL1" s="332"/>
      <c r="PDM1" s="332"/>
      <c r="PDN1" s="332"/>
      <c r="PDO1" s="332"/>
      <c r="PDP1" s="332"/>
      <c r="PDQ1" s="332"/>
      <c r="PDR1" s="332"/>
      <c r="PDS1" s="332"/>
      <c r="PDT1" s="332"/>
      <c r="PDU1" s="332"/>
      <c r="PDV1" s="332"/>
      <c r="PDW1" s="332"/>
      <c r="PDX1" s="332"/>
      <c r="PDY1" s="331"/>
      <c r="PDZ1" s="332"/>
      <c r="PEA1" s="332"/>
      <c r="PEB1" s="332"/>
      <c r="PEC1" s="332"/>
      <c r="PED1" s="332"/>
      <c r="PEE1" s="332"/>
      <c r="PEF1" s="332"/>
      <c r="PEG1" s="332"/>
      <c r="PEH1" s="332"/>
      <c r="PEI1" s="332"/>
      <c r="PEJ1" s="332"/>
      <c r="PEK1" s="332"/>
      <c r="PEL1" s="332"/>
      <c r="PEM1" s="332"/>
      <c r="PEN1" s="332"/>
      <c r="PEO1" s="331"/>
      <c r="PEP1" s="332"/>
      <c r="PEQ1" s="332"/>
      <c r="PER1" s="332"/>
      <c r="PES1" s="332"/>
      <c r="PET1" s="332"/>
      <c r="PEU1" s="332"/>
      <c r="PEV1" s="332"/>
      <c r="PEW1" s="332"/>
      <c r="PEX1" s="332"/>
      <c r="PEY1" s="332"/>
      <c r="PEZ1" s="332"/>
      <c r="PFA1" s="332"/>
      <c r="PFB1" s="332"/>
      <c r="PFC1" s="332"/>
      <c r="PFD1" s="332"/>
      <c r="PFE1" s="331"/>
      <c r="PFF1" s="332"/>
      <c r="PFG1" s="332"/>
      <c r="PFH1" s="332"/>
      <c r="PFI1" s="332"/>
      <c r="PFJ1" s="332"/>
      <c r="PFK1" s="332"/>
      <c r="PFL1" s="332"/>
      <c r="PFM1" s="332"/>
      <c r="PFN1" s="332"/>
      <c r="PFO1" s="332"/>
      <c r="PFP1" s="332"/>
      <c r="PFQ1" s="332"/>
      <c r="PFR1" s="332"/>
      <c r="PFS1" s="332"/>
      <c r="PFT1" s="332"/>
      <c r="PFU1" s="331"/>
      <c r="PFV1" s="332"/>
      <c r="PFW1" s="332"/>
      <c r="PFX1" s="332"/>
      <c r="PFY1" s="332"/>
      <c r="PFZ1" s="332"/>
      <c r="PGA1" s="332"/>
      <c r="PGB1" s="332"/>
      <c r="PGC1" s="332"/>
      <c r="PGD1" s="332"/>
      <c r="PGE1" s="332"/>
      <c r="PGF1" s="332"/>
      <c r="PGG1" s="332"/>
      <c r="PGH1" s="332"/>
      <c r="PGI1" s="332"/>
      <c r="PGJ1" s="332"/>
      <c r="PGK1" s="331"/>
      <c r="PGL1" s="332"/>
      <c r="PGM1" s="332"/>
      <c r="PGN1" s="332"/>
      <c r="PGO1" s="332"/>
      <c r="PGP1" s="332"/>
      <c r="PGQ1" s="332"/>
      <c r="PGR1" s="332"/>
      <c r="PGS1" s="332"/>
      <c r="PGT1" s="332"/>
      <c r="PGU1" s="332"/>
      <c r="PGV1" s="332"/>
      <c r="PGW1" s="332"/>
      <c r="PGX1" s="332"/>
      <c r="PGY1" s="332"/>
      <c r="PGZ1" s="332"/>
      <c r="PHA1" s="331"/>
      <c r="PHB1" s="332"/>
      <c r="PHC1" s="332"/>
      <c r="PHD1" s="332"/>
      <c r="PHE1" s="332"/>
      <c r="PHF1" s="332"/>
      <c r="PHG1" s="332"/>
      <c r="PHH1" s="332"/>
      <c r="PHI1" s="332"/>
      <c r="PHJ1" s="332"/>
      <c r="PHK1" s="332"/>
      <c r="PHL1" s="332"/>
      <c r="PHM1" s="332"/>
      <c r="PHN1" s="332"/>
      <c r="PHO1" s="332"/>
      <c r="PHP1" s="332"/>
      <c r="PHQ1" s="331"/>
      <c r="PHR1" s="332"/>
      <c r="PHS1" s="332"/>
      <c r="PHT1" s="332"/>
      <c r="PHU1" s="332"/>
      <c r="PHV1" s="332"/>
      <c r="PHW1" s="332"/>
      <c r="PHX1" s="332"/>
      <c r="PHY1" s="332"/>
      <c r="PHZ1" s="332"/>
      <c r="PIA1" s="332"/>
      <c r="PIB1" s="332"/>
      <c r="PIC1" s="332"/>
      <c r="PID1" s="332"/>
      <c r="PIE1" s="332"/>
      <c r="PIF1" s="332"/>
      <c r="PIG1" s="331"/>
      <c r="PIH1" s="332"/>
      <c r="PII1" s="332"/>
      <c r="PIJ1" s="332"/>
      <c r="PIK1" s="332"/>
      <c r="PIL1" s="332"/>
      <c r="PIM1" s="332"/>
      <c r="PIN1" s="332"/>
      <c r="PIO1" s="332"/>
      <c r="PIP1" s="332"/>
      <c r="PIQ1" s="332"/>
      <c r="PIR1" s="332"/>
      <c r="PIS1" s="332"/>
      <c r="PIT1" s="332"/>
      <c r="PIU1" s="332"/>
      <c r="PIV1" s="332"/>
      <c r="PIW1" s="331"/>
      <c r="PIX1" s="332"/>
      <c r="PIY1" s="332"/>
      <c r="PIZ1" s="332"/>
      <c r="PJA1" s="332"/>
      <c r="PJB1" s="332"/>
      <c r="PJC1" s="332"/>
      <c r="PJD1" s="332"/>
      <c r="PJE1" s="332"/>
      <c r="PJF1" s="332"/>
      <c r="PJG1" s="332"/>
      <c r="PJH1" s="332"/>
      <c r="PJI1" s="332"/>
      <c r="PJJ1" s="332"/>
      <c r="PJK1" s="332"/>
      <c r="PJL1" s="332"/>
      <c r="PJM1" s="331"/>
      <c r="PJN1" s="332"/>
      <c r="PJO1" s="332"/>
      <c r="PJP1" s="332"/>
      <c r="PJQ1" s="332"/>
      <c r="PJR1" s="332"/>
      <c r="PJS1" s="332"/>
      <c r="PJT1" s="332"/>
      <c r="PJU1" s="332"/>
      <c r="PJV1" s="332"/>
      <c r="PJW1" s="332"/>
      <c r="PJX1" s="332"/>
      <c r="PJY1" s="332"/>
      <c r="PJZ1" s="332"/>
      <c r="PKA1" s="332"/>
      <c r="PKB1" s="332"/>
      <c r="PKC1" s="331"/>
      <c r="PKD1" s="332"/>
      <c r="PKE1" s="332"/>
      <c r="PKF1" s="332"/>
      <c r="PKG1" s="332"/>
      <c r="PKH1" s="332"/>
      <c r="PKI1" s="332"/>
      <c r="PKJ1" s="332"/>
      <c r="PKK1" s="332"/>
      <c r="PKL1" s="332"/>
      <c r="PKM1" s="332"/>
      <c r="PKN1" s="332"/>
      <c r="PKO1" s="332"/>
      <c r="PKP1" s="332"/>
      <c r="PKQ1" s="332"/>
      <c r="PKR1" s="332"/>
      <c r="PKS1" s="331"/>
      <c r="PKT1" s="332"/>
      <c r="PKU1" s="332"/>
      <c r="PKV1" s="332"/>
      <c r="PKW1" s="332"/>
      <c r="PKX1" s="332"/>
      <c r="PKY1" s="332"/>
      <c r="PKZ1" s="332"/>
      <c r="PLA1" s="332"/>
      <c r="PLB1" s="332"/>
      <c r="PLC1" s="332"/>
      <c r="PLD1" s="332"/>
      <c r="PLE1" s="332"/>
      <c r="PLF1" s="332"/>
      <c r="PLG1" s="332"/>
      <c r="PLH1" s="332"/>
      <c r="PLI1" s="331"/>
      <c r="PLJ1" s="332"/>
      <c r="PLK1" s="332"/>
      <c r="PLL1" s="332"/>
      <c r="PLM1" s="332"/>
      <c r="PLN1" s="332"/>
      <c r="PLO1" s="332"/>
      <c r="PLP1" s="332"/>
      <c r="PLQ1" s="332"/>
      <c r="PLR1" s="332"/>
      <c r="PLS1" s="332"/>
      <c r="PLT1" s="332"/>
      <c r="PLU1" s="332"/>
      <c r="PLV1" s="332"/>
      <c r="PLW1" s="332"/>
      <c r="PLX1" s="332"/>
      <c r="PLY1" s="331"/>
      <c r="PLZ1" s="332"/>
      <c r="PMA1" s="332"/>
      <c r="PMB1" s="332"/>
      <c r="PMC1" s="332"/>
      <c r="PMD1" s="332"/>
      <c r="PME1" s="332"/>
      <c r="PMF1" s="332"/>
      <c r="PMG1" s="332"/>
      <c r="PMH1" s="332"/>
      <c r="PMI1" s="332"/>
      <c r="PMJ1" s="332"/>
      <c r="PMK1" s="332"/>
      <c r="PML1" s="332"/>
      <c r="PMM1" s="332"/>
      <c r="PMN1" s="332"/>
      <c r="PMO1" s="331"/>
      <c r="PMP1" s="332"/>
      <c r="PMQ1" s="332"/>
      <c r="PMR1" s="332"/>
      <c r="PMS1" s="332"/>
      <c r="PMT1" s="332"/>
      <c r="PMU1" s="332"/>
      <c r="PMV1" s="332"/>
      <c r="PMW1" s="332"/>
      <c r="PMX1" s="332"/>
      <c r="PMY1" s="332"/>
      <c r="PMZ1" s="332"/>
      <c r="PNA1" s="332"/>
      <c r="PNB1" s="332"/>
      <c r="PNC1" s="332"/>
      <c r="PND1" s="332"/>
      <c r="PNE1" s="331"/>
      <c r="PNF1" s="332"/>
      <c r="PNG1" s="332"/>
      <c r="PNH1" s="332"/>
      <c r="PNI1" s="332"/>
      <c r="PNJ1" s="332"/>
      <c r="PNK1" s="332"/>
      <c r="PNL1" s="332"/>
      <c r="PNM1" s="332"/>
      <c r="PNN1" s="332"/>
      <c r="PNO1" s="332"/>
      <c r="PNP1" s="332"/>
      <c r="PNQ1" s="332"/>
      <c r="PNR1" s="332"/>
      <c r="PNS1" s="332"/>
      <c r="PNT1" s="332"/>
      <c r="PNU1" s="331"/>
      <c r="PNV1" s="332"/>
      <c r="PNW1" s="332"/>
      <c r="PNX1" s="332"/>
      <c r="PNY1" s="332"/>
      <c r="PNZ1" s="332"/>
      <c r="POA1" s="332"/>
      <c r="POB1" s="332"/>
      <c r="POC1" s="332"/>
      <c r="POD1" s="332"/>
      <c r="POE1" s="332"/>
      <c r="POF1" s="332"/>
      <c r="POG1" s="332"/>
      <c r="POH1" s="332"/>
      <c r="POI1" s="332"/>
      <c r="POJ1" s="332"/>
      <c r="POK1" s="331"/>
      <c r="POL1" s="332"/>
      <c r="POM1" s="332"/>
      <c r="PON1" s="332"/>
      <c r="POO1" s="332"/>
      <c r="POP1" s="332"/>
      <c r="POQ1" s="332"/>
      <c r="POR1" s="332"/>
      <c r="POS1" s="332"/>
      <c r="POT1" s="332"/>
      <c r="POU1" s="332"/>
      <c r="POV1" s="332"/>
      <c r="POW1" s="332"/>
      <c r="POX1" s="332"/>
      <c r="POY1" s="332"/>
      <c r="POZ1" s="332"/>
      <c r="PPA1" s="331"/>
      <c r="PPB1" s="332"/>
      <c r="PPC1" s="332"/>
      <c r="PPD1" s="332"/>
      <c r="PPE1" s="332"/>
      <c r="PPF1" s="332"/>
      <c r="PPG1" s="332"/>
      <c r="PPH1" s="332"/>
      <c r="PPI1" s="332"/>
      <c r="PPJ1" s="332"/>
      <c r="PPK1" s="332"/>
      <c r="PPL1" s="332"/>
      <c r="PPM1" s="332"/>
      <c r="PPN1" s="332"/>
      <c r="PPO1" s="332"/>
      <c r="PPP1" s="332"/>
      <c r="PPQ1" s="331"/>
      <c r="PPR1" s="332"/>
      <c r="PPS1" s="332"/>
      <c r="PPT1" s="332"/>
      <c r="PPU1" s="332"/>
      <c r="PPV1" s="332"/>
      <c r="PPW1" s="332"/>
      <c r="PPX1" s="332"/>
      <c r="PPY1" s="332"/>
      <c r="PPZ1" s="332"/>
      <c r="PQA1" s="332"/>
      <c r="PQB1" s="332"/>
      <c r="PQC1" s="332"/>
      <c r="PQD1" s="332"/>
      <c r="PQE1" s="332"/>
      <c r="PQF1" s="332"/>
      <c r="PQG1" s="331"/>
      <c r="PQH1" s="332"/>
      <c r="PQI1" s="332"/>
      <c r="PQJ1" s="332"/>
      <c r="PQK1" s="332"/>
      <c r="PQL1" s="332"/>
      <c r="PQM1" s="332"/>
      <c r="PQN1" s="332"/>
      <c r="PQO1" s="332"/>
      <c r="PQP1" s="332"/>
      <c r="PQQ1" s="332"/>
      <c r="PQR1" s="332"/>
      <c r="PQS1" s="332"/>
      <c r="PQT1" s="332"/>
      <c r="PQU1" s="332"/>
      <c r="PQV1" s="332"/>
      <c r="PQW1" s="331"/>
      <c r="PQX1" s="332"/>
      <c r="PQY1" s="332"/>
      <c r="PQZ1" s="332"/>
      <c r="PRA1" s="332"/>
      <c r="PRB1" s="332"/>
      <c r="PRC1" s="332"/>
      <c r="PRD1" s="332"/>
      <c r="PRE1" s="332"/>
      <c r="PRF1" s="332"/>
      <c r="PRG1" s="332"/>
      <c r="PRH1" s="332"/>
      <c r="PRI1" s="332"/>
      <c r="PRJ1" s="332"/>
      <c r="PRK1" s="332"/>
      <c r="PRL1" s="332"/>
      <c r="PRM1" s="331"/>
      <c r="PRN1" s="332"/>
      <c r="PRO1" s="332"/>
      <c r="PRP1" s="332"/>
      <c r="PRQ1" s="332"/>
      <c r="PRR1" s="332"/>
      <c r="PRS1" s="332"/>
      <c r="PRT1" s="332"/>
      <c r="PRU1" s="332"/>
      <c r="PRV1" s="332"/>
      <c r="PRW1" s="332"/>
      <c r="PRX1" s="332"/>
      <c r="PRY1" s="332"/>
      <c r="PRZ1" s="332"/>
      <c r="PSA1" s="332"/>
      <c r="PSB1" s="332"/>
      <c r="PSC1" s="331"/>
      <c r="PSD1" s="332"/>
      <c r="PSE1" s="332"/>
      <c r="PSF1" s="332"/>
      <c r="PSG1" s="332"/>
      <c r="PSH1" s="332"/>
      <c r="PSI1" s="332"/>
      <c r="PSJ1" s="332"/>
      <c r="PSK1" s="332"/>
      <c r="PSL1" s="332"/>
      <c r="PSM1" s="332"/>
      <c r="PSN1" s="332"/>
      <c r="PSO1" s="332"/>
      <c r="PSP1" s="332"/>
      <c r="PSQ1" s="332"/>
      <c r="PSR1" s="332"/>
      <c r="PSS1" s="331"/>
      <c r="PST1" s="332"/>
      <c r="PSU1" s="332"/>
      <c r="PSV1" s="332"/>
      <c r="PSW1" s="332"/>
      <c r="PSX1" s="332"/>
      <c r="PSY1" s="332"/>
      <c r="PSZ1" s="332"/>
      <c r="PTA1" s="332"/>
      <c r="PTB1" s="332"/>
      <c r="PTC1" s="332"/>
      <c r="PTD1" s="332"/>
      <c r="PTE1" s="332"/>
      <c r="PTF1" s="332"/>
      <c r="PTG1" s="332"/>
      <c r="PTH1" s="332"/>
      <c r="PTI1" s="331"/>
      <c r="PTJ1" s="332"/>
      <c r="PTK1" s="332"/>
      <c r="PTL1" s="332"/>
      <c r="PTM1" s="332"/>
      <c r="PTN1" s="332"/>
      <c r="PTO1" s="332"/>
      <c r="PTP1" s="332"/>
      <c r="PTQ1" s="332"/>
      <c r="PTR1" s="332"/>
      <c r="PTS1" s="332"/>
      <c r="PTT1" s="332"/>
      <c r="PTU1" s="332"/>
      <c r="PTV1" s="332"/>
      <c r="PTW1" s="332"/>
      <c r="PTX1" s="332"/>
      <c r="PTY1" s="331"/>
      <c r="PTZ1" s="332"/>
      <c r="PUA1" s="332"/>
      <c r="PUB1" s="332"/>
      <c r="PUC1" s="332"/>
      <c r="PUD1" s="332"/>
      <c r="PUE1" s="332"/>
      <c r="PUF1" s="332"/>
      <c r="PUG1" s="332"/>
      <c r="PUH1" s="332"/>
      <c r="PUI1" s="332"/>
      <c r="PUJ1" s="332"/>
      <c r="PUK1" s="332"/>
      <c r="PUL1" s="332"/>
      <c r="PUM1" s="332"/>
      <c r="PUN1" s="332"/>
      <c r="PUO1" s="331"/>
      <c r="PUP1" s="332"/>
      <c r="PUQ1" s="332"/>
      <c r="PUR1" s="332"/>
      <c r="PUS1" s="332"/>
      <c r="PUT1" s="332"/>
      <c r="PUU1" s="332"/>
      <c r="PUV1" s="332"/>
      <c r="PUW1" s="332"/>
      <c r="PUX1" s="332"/>
      <c r="PUY1" s="332"/>
      <c r="PUZ1" s="332"/>
      <c r="PVA1" s="332"/>
      <c r="PVB1" s="332"/>
      <c r="PVC1" s="332"/>
      <c r="PVD1" s="332"/>
      <c r="PVE1" s="331"/>
      <c r="PVF1" s="332"/>
      <c r="PVG1" s="332"/>
      <c r="PVH1" s="332"/>
      <c r="PVI1" s="332"/>
      <c r="PVJ1" s="332"/>
      <c r="PVK1" s="332"/>
      <c r="PVL1" s="332"/>
      <c r="PVM1" s="332"/>
      <c r="PVN1" s="332"/>
      <c r="PVO1" s="332"/>
      <c r="PVP1" s="332"/>
      <c r="PVQ1" s="332"/>
      <c r="PVR1" s="332"/>
      <c r="PVS1" s="332"/>
      <c r="PVT1" s="332"/>
      <c r="PVU1" s="331"/>
      <c r="PVV1" s="332"/>
      <c r="PVW1" s="332"/>
      <c r="PVX1" s="332"/>
      <c r="PVY1" s="332"/>
      <c r="PVZ1" s="332"/>
      <c r="PWA1" s="332"/>
      <c r="PWB1" s="332"/>
      <c r="PWC1" s="332"/>
      <c r="PWD1" s="332"/>
      <c r="PWE1" s="332"/>
      <c r="PWF1" s="332"/>
      <c r="PWG1" s="332"/>
      <c r="PWH1" s="332"/>
      <c r="PWI1" s="332"/>
      <c r="PWJ1" s="332"/>
      <c r="PWK1" s="331"/>
      <c r="PWL1" s="332"/>
      <c r="PWM1" s="332"/>
      <c r="PWN1" s="332"/>
      <c r="PWO1" s="332"/>
      <c r="PWP1" s="332"/>
      <c r="PWQ1" s="332"/>
      <c r="PWR1" s="332"/>
      <c r="PWS1" s="332"/>
      <c r="PWT1" s="332"/>
      <c r="PWU1" s="332"/>
      <c r="PWV1" s="332"/>
      <c r="PWW1" s="332"/>
      <c r="PWX1" s="332"/>
      <c r="PWY1" s="332"/>
      <c r="PWZ1" s="332"/>
      <c r="PXA1" s="331"/>
      <c r="PXB1" s="332"/>
      <c r="PXC1" s="332"/>
      <c r="PXD1" s="332"/>
      <c r="PXE1" s="332"/>
      <c r="PXF1" s="332"/>
      <c r="PXG1" s="332"/>
      <c r="PXH1" s="332"/>
      <c r="PXI1" s="332"/>
      <c r="PXJ1" s="332"/>
      <c r="PXK1" s="332"/>
      <c r="PXL1" s="332"/>
      <c r="PXM1" s="332"/>
      <c r="PXN1" s="332"/>
      <c r="PXO1" s="332"/>
      <c r="PXP1" s="332"/>
      <c r="PXQ1" s="331"/>
      <c r="PXR1" s="332"/>
      <c r="PXS1" s="332"/>
      <c r="PXT1" s="332"/>
      <c r="PXU1" s="332"/>
      <c r="PXV1" s="332"/>
      <c r="PXW1" s="332"/>
      <c r="PXX1" s="332"/>
      <c r="PXY1" s="332"/>
      <c r="PXZ1" s="332"/>
      <c r="PYA1" s="332"/>
      <c r="PYB1" s="332"/>
      <c r="PYC1" s="332"/>
      <c r="PYD1" s="332"/>
      <c r="PYE1" s="332"/>
      <c r="PYF1" s="332"/>
      <c r="PYG1" s="331"/>
      <c r="PYH1" s="332"/>
      <c r="PYI1" s="332"/>
      <c r="PYJ1" s="332"/>
      <c r="PYK1" s="332"/>
      <c r="PYL1" s="332"/>
      <c r="PYM1" s="332"/>
      <c r="PYN1" s="332"/>
      <c r="PYO1" s="332"/>
      <c r="PYP1" s="332"/>
      <c r="PYQ1" s="332"/>
      <c r="PYR1" s="332"/>
      <c r="PYS1" s="332"/>
      <c r="PYT1" s="332"/>
      <c r="PYU1" s="332"/>
      <c r="PYV1" s="332"/>
      <c r="PYW1" s="331"/>
      <c r="PYX1" s="332"/>
      <c r="PYY1" s="332"/>
      <c r="PYZ1" s="332"/>
      <c r="PZA1" s="332"/>
      <c r="PZB1" s="332"/>
      <c r="PZC1" s="332"/>
      <c r="PZD1" s="332"/>
      <c r="PZE1" s="332"/>
      <c r="PZF1" s="332"/>
      <c r="PZG1" s="332"/>
      <c r="PZH1" s="332"/>
      <c r="PZI1" s="332"/>
      <c r="PZJ1" s="332"/>
      <c r="PZK1" s="332"/>
      <c r="PZL1" s="332"/>
      <c r="PZM1" s="331"/>
      <c r="PZN1" s="332"/>
      <c r="PZO1" s="332"/>
      <c r="PZP1" s="332"/>
      <c r="PZQ1" s="332"/>
      <c r="PZR1" s="332"/>
      <c r="PZS1" s="332"/>
      <c r="PZT1" s="332"/>
      <c r="PZU1" s="332"/>
      <c r="PZV1" s="332"/>
      <c r="PZW1" s="332"/>
      <c r="PZX1" s="332"/>
      <c r="PZY1" s="332"/>
      <c r="PZZ1" s="332"/>
      <c r="QAA1" s="332"/>
      <c r="QAB1" s="332"/>
      <c r="QAC1" s="331"/>
      <c r="QAD1" s="332"/>
      <c r="QAE1" s="332"/>
      <c r="QAF1" s="332"/>
      <c r="QAG1" s="332"/>
      <c r="QAH1" s="332"/>
      <c r="QAI1" s="332"/>
      <c r="QAJ1" s="332"/>
      <c r="QAK1" s="332"/>
      <c r="QAL1" s="332"/>
      <c r="QAM1" s="332"/>
      <c r="QAN1" s="332"/>
      <c r="QAO1" s="332"/>
      <c r="QAP1" s="332"/>
      <c r="QAQ1" s="332"/>
      <c r="QAR1" s="332"/>
      <c r="QAS1" s="331"/>
      <c r="QAT1" s="332"/>
      <c r="QAU1" s="332"/>
      <c r="QAV1" s="332"/>
      <c r="QAW1" s="332"/>
      <c r="QAX1" s="332"/>
      <c r="QAY1" s="332"/>
      <c r="QAZ1" s="332"/>
      <c r="QBA1" s="332"/>
      <c r="QBB1" s="332"/>
      <c r="QBC1" s="332"/>
      <c r="QBD1" s="332"/>
      <c r="QBE1" s="332"/>
      <c r="QBF1" s="332"/>
      <c r="QBG1" s="332"/>
      <c r="QBH1" s="332"/>
      <c r="QBI1" s="331"/>
      <c r="QBJ1" s="332"/>
      <c r="QBK1" s="332"/>
      <c r="QBL1" s="332"/>
      <c r="QBM1" s="332"/>
      <c r="QBN1" s="332"/>
      <c r="QBO1" s="332"/>
      <c r="QBP1" s="332"/>
      <c r="QBQ1" s="332"/>
      <c r="QBR1" s="332"/>
      <c r="QBS1" s="332"/>
      <c r="QBT1" s="332"/>
      <c r="QBU1" s="332"/>
      <c r="QBV1" s="332"/>
      <c r="QBW1" s="332"/>
      <c r="QBX1" s="332"/>
      <c r="QBY1" s="331"/>
      <c r="QBZ1" s="332"/>
      <c r="QCA1" s="332"/>
      <c r="QCB1" s="332"/>
      <c r="QCC1" s="332"/>
      <c r="QCD1" s="332"/>
      <c r="QCE1" s="332"/>
      <c r="QCF1" s="332"/>
      <c r="QCG1" s="332"/>
      <c r="QCH1" s="332"/>
      <c r="QCI1" s="332"/>
      <c r="QCJ1" s="332"/>
      <c r="QCK1" s="332"/>
      <c r="QCL1" s="332"/>
      <c r="QCM1" s="332"/>
      <c r="QCN1" s="332"/>
      <c r="QCO1" s="331"/>
      <c r="QCP1" s="332"/>
      <c r="QCQ1" s="332"/>
      <c r="QCR1" s="332"/>
      <c r="QCS1" s="332"/>
      <c r="QCT1" s="332"/>
      <c r="QCU1" s="332"/>
      <c r="QCV1" s="332"/>
      <c r="QCW1" s="332"/>
      <c r="QCX1" s="332"/>
      <c r="QCY1" s="332"/>
      <c r="QCZ1" s="332"/>
      <c r="QDA1" s="332"/>
      <c r="QDB1" s="332"/>
      <c r="QDC1" s="332"/>
      <c r="QDD1" s="332"/>
      <c r="QDE1" s="331"/>
      <c r="QDF1" s="332"/>
      <c r="QDG1" s="332"/>
      <c r="QDH1" s="332"/>
      <c r="QDI1" s="332"/>
      <c r="QDJ1" s="332"/>
      <c r="QDK1" s="332"/>
      <c r="QDL1" s="332"/>
      <c r="QDM1" s="332"/>
      <c r="QDN1" s="332"/>
      <c r="QDO1" s="332"/>
      <c r="QDP1" s="332"/>
      <c r="QDQ1" s="332"/>
      <c r="QDR1" s="332"/>
      <c r="QDS1" s="332"/>
      <c r="QDT1" s="332"/>
      <c r="QDU1" s="331"/>
      <c r="QDV1" s="332"/>
      <c r="QDW1" s="332"/>
      <c r="QDX1" s="332"/>
      <c r="QDY1" s="332"/>
      <c r="QDZ1" s="332"/>
      <c r="QEA1" s="332"/>
      <c r="QEB1" s="332"/>
      <c r="QEC1" s="332"/>
      <c r="QED1" s="332"/>
      <c r="QEE1" s="332"/>
      <c r="QEF1" s="332"/>
      <c r="QEG1" s="332"/>
      <c r="QEH1" s="332"/>
      <c r="QEI1" s="332"/>
      <c r="QEJ1" s="332"/>
      <c r="QEK1" s="331"/>
      <c r="QEL1" s="332"/>
      <c r="QEM1" s="332"/>
      <c r="QEN1" s="332"/>
      <c r="QEO1" s="332"/>
      <c r="QEP1" s="332"/>
      <c r="QEQ1" s="332"/>
      <c r="QER1" s="332"/>
      <c r="QES1" s="332"/>
      <c r="QET1" s="332"/>
      <c r="QEU1" s="332"/>
      <c r="QEV1" s="332"/>
      <c r="QEW1" s="332"/>
      <c r="QEX1" s="332"/>
      <c r="QEY1" s="332"/>
      <c r="QEZ1" s="332"/>
      <c r="QFA1" s="331"/>
      <c r="QFB1" s="332"/>
      <c r="QFC1" s="332"/>
      <c r="QFD1" s="332"/>
      <c r="QFE1" s="332"/>
      <c r="QFF1" s="332"/>
      <c r="QFG1" s="332"/>
      <c r="QFH1" s="332"/>
      <c r="QFI1" s="332"/>
      <c r="QFJ1" s="332"/>
      <c r="QFK1" s="332"/>
      <c r="QFL1" s="332"/>
      <c r="QFM1" s="332"/>
      <c r="QFN1" s="332"/>
      <c r="QFO1" s="332"/>
      <c r="QFP1" s="332"/>
      <c r="QFQ1" s="331"/>
      <c r="QFR1" s="332"/>
      <c r="QFS1" s="332"/>
      <c r="QFT1" s="332"/>
      <c r="QFU1" s="332"/>
      <c r="QFV1" s="332"/>
      <c r="QFW1" s="332"/>
      <c r="QFX1" s="332"/>
      <c r="QFY1" s="332"/>
      <c r="QFZ1" s="332"/>
      <c r="QGA1" s="332"/>
      <c r="QGB1" s="332"/>
      <c r="QGC1" s="332"/>
      <c r="QGD1" s="332"/>
      <c r="QGE1" s="332"/>
      <c r="QGF1" s="332"/>
      <c r="QGG1" s="331"/>
      <c r="QGH1" s="332"/>
      <c r="QGI1" s="332"/>
      <c r="QGJ1" s="332"/>
      <c r="QGK1" s="332"/>
      <c r="QGL1" s="332"/>
      <c r="QGM1" s="332"/>
      <c r="QGN1" s="332"/>
      <c r="QGO1" s="332"/>
      <c r="QGP1" s="332"/>
      <c r="QGQ1" s="332"/>
      <c r="QGR1" s="332"/>
      <c r="QGS1" s="332"/>
      <c r="QGT1" s="332"/>
      <c r="QGU1" s="332"/>
      <c r="QGV1" s="332"/>
      <c r="QGW1" s="331"/>
      <c r="QGX1" s="332"/>
      <c r="QGY1" s="332"/>
      <c r="QGZ1" s="332"/>
      <c r="QHA1" s="332"/>
      <c r="QHB1" s="332"/>
      <c r="QHC1" s="332"/>
      <c r="QHD1" s="332"/>
      <c r="QHE1" s="332"/>
      <c r="QHF1" s="332"/>
      <c r="QHG1" s="332"/>
      <c r="QHH1" s="332"/>
      <c r="QHI1" s="332"/>
      <c r="QHJ1" s="332"/>
      <c r="QHK1" s="332"/>
      <c r="QHL1" s="332"/>
      <c r="QHM1" s="331"/>
      <c r="QHN1" s="332"/>
      <c r="QHO1" s="332"/>
      <c r="QHP1" s="332"/>
      <c r="QHQ1" s="332"/>
      <c r="QHR1" s="332"/>
      <c r="QHS1" s="332"/>
      <c r="QHT1" s="332"/>
      <c r="QHU1" s="332"/>
      <c r="QHV1" s="332"/>
      <c r="QHW1" s="332"/>
      <c r="QHX1" s="332"/>
      <c r="QHY1" s="332"/>
      <c r="QHZ1" s="332"/>
      <c r="QIA1" s="332"/>
      <c r="QIB1" s="332"/>
      <c r="QIC1" s="331"/>
      <c r="QID1" s="332"/>
      <c r="QIE1" s="332"/>
      <c r="QIF1" s="332"/>
      <c r="QIG1" s="332"/>
      <c r="QIH1" s="332"/>
      <c r="QII1" s="332"/>
      <c r="QIJ1" s="332"/>
      <c r="QIK1" s="332"/>
      <c r="QIL1" s="332"/>
      <c r="QIM1" s="332"/>
      <c r="QIN1" s="332"/>
      <c r="QIO1" s="332"/>
      <c r="QIP1" s="332"/>
      <c r="QIQ1" s="332"/>
      <c r="QIR1" s="332"/>
      <c r="QIS1" s="331"/>
      <c r="QIT1" s="332"/>
      <c r="QIU1" s="332"/>
      <c r="QIV1" s="332"/>
      <c r="QIW1" s="332"/>
      <c r="QIX1" s="332"/>
      <c r="QIY1" s="332"/>
      <c r="QIZ1" s="332"/>
      <c r="QJA1" s="332"/>
      <c r="QJB1" s="332"/>
      <c r="QJC1" s="332"/>
      <c r="QJD1" s="332"/>
      <c r="QJE1" s="332"/>
      <c r="QJF1" s="332"/>
      <c r="QJG1" s="332"/>
      <c r="QJH1" s="332"/>
      <c r="QJI1" s="331"/>
      <c r="QJJ1" s="332"/>
      <c r="QJK1" s="332"/>
      <c r="QJL1" s="332"/>
      <c r="QJM1" s="332"/>
      <c r="QJN1" s="332"/>
      <c r="QJO1" s="332"/>
      <c r="QJP1" s="332"/>
      <c r="QJQ1" s="332"/>
      <c r="QJR1" s="332"/>
      <c r="QJS1" s="332"/>
      <c r="QJT1" s="332"/>
      <c r="QJU1" s="332"/>
      <c r="QJV1" s="332"/>
      <c r="QJW1" s="332"/>
      <c r="QJX1" s="332"/>
      <c r="QJY1" s="331"/>
      <c r="QJZ1" s="332"/>
      <c r="QKA1" s="332"/>
      <c r="QKB1" s="332"/>
      <c r="QKC1" s="332"/>
      <c r="QKD1" s="332"/>
      <c r="QKE1" s="332"/>
      <c r="QKF1" s="332"/>
      <c r="QKG1" s="332"/>
      <c r="QKH1" s="332"/>
      <c r="QKI1" s="332"/>
      <c r="QKJ1" s="332"/>
      <c r="QKK1" s="332"/>
      <c r="QKL1" s="332"/>
      <c r="QKM1" s="332"/>
      <c r="QKN1" s="332"/>
      <c r="QKO1" s="331"/>
      <c r="QKP1" s="332"/>
      <c r="QKQ1" s="332"/>
      <c r="QKR1" s="332"/>
      <c r="QKS1" s="332"/>
      <c r="QKT1" s="332"/>
      <c r="QKU1" s="332"/>
      <c r="QKV1" s="332"/>
      <c r="QKW1" s="332"/>
      <c r="QKX1" s="332"/>
      <c r="QKY1" s="332"/>
      <c r="QKZ1" s="332"/>
      <c r="QLA1" s="332"/>
      <c r="QLB1" s="332"/>
      <c r="QLC1" s="332"/>
      <c r="QLD1" s="332"/>
      <c r="QLE1" s="331"/>
      <c r="QLF1" s="332"/>
      <c r="QLG1" s="332"/>
      <c r="QLH1" s="332"/>
      <c r="QLI1" s="332"/>
      <c r="QLJ1" s="332"/>
      <c r="QLK1" s="332"/>
      <c r="QLL1" s="332"/>
      <c r="QLM1" s="332"/>
      <c r="QLN1" s="332"/>
      <c r="QLO1" s="332"/>
      <c r="QLP1" s="332"/>
      <c r="QLQ1" s="332"/>
      <c r="QLR1" s="332"/>
      <c r="QLS1" s="332"/>
      <c r="QLT1" s="332"/>
      <c r="QLU1" s="331"/>
      <c r="QLV1" s="332"/>
      <c r="QLW1" s="332"/>
      <c r="QLX1" s="332"/>
      <c r="QLY1" s="332"/>
      <c r="QLZ1" s="332"/>
      <c r="QMA1" s="332"/>
      <c r="QMB1" s="332"/>
      <c r="QMC1" s="332"/>
      <c r="QMD1" s="332"/>
      <c r="QME1" s="332"/>
      <c r="QMF1" s="332"/>
      <c r="QMG1" s="332"/>
      <c r="QMH1" s="332"/>
      <c r="QMI1" s="332"/>
      <c r="QMJ1" s="332"/>
      <c r="QMK1" s="331"/>
      <c r="QML1" s="332"/>
      <c r="QMM1" s="332"/>
      <c r="QMN1" s="332"/>
      <c r="QMO1" s="332"/>
      <c r="QMP1" s="332"/>
      <c r="QMQ1" s="332"/>
      <c r="QMR1" s="332"/>
      <c r="QMS1" s="332"/>
      <c r="QMT1" s="332"/>
      <c r="QMU1" s="332"/>
      <c r="QMV1" s="332"/>
      <c r="QMW1" s="332"/>
      <c r="QMX1" s="332"/>
      <c r="QMY1" s="332"/>
      <c r="QMZ1" s="332"/>
      <c r="QNA1" s="331"/>
      <c r="QNB1" s="332"/>
      <c r="QNC1" s="332"/>
      <c r="QND1" s="332"/>
      <c r="QNE1" s="332"/>
      <c r="QNF1" s="332"/>
      <c r="QNG1" s="332"/>
      <c r="QNH1" s="332"/>
      <c r="QNI1" s="332"/>
      <c r="QNJ1" s="332"/>
      <c r="QNK1" s="332"/>
      <c r="QNL1" s="332"/>
      <c r="QNM1" s="332"/>
      <c r="QNN1" s="332"/>
      <c r="QNO1" s="332"/>
      <c r="QNP1" s="332"/>
      <c r="QNQ1" s="331"/>
      <c r="QNR1" s="332"/>
      <c r="QNS1" s="332"/>
      <c r="QNT1" s="332"/>
      <c r="QNU1" s="332"/>
      <c r="QNV1" s="332"/>
      <c r="QNW1" s="332"/>
      <c r="QNX1" s="332"/>
      <c r="QNY1" s="332"/>
      <c r="QNZ1" s="332"/>
      <c r="QOA1" s="332"/>
      <c r="QOB1" s="332"/>
      <c r="QOC1" s="332"/>
      <c r="QOD1" s="332"/>
      <c r="QOE1" s="332"/>
      <c r="QOF1" s="332"/>
      <c r="QOG1" s="331"/>
      <c r="QOH1" s="332"/>
      <c r="QOI1" s="332"/>
      <c r="QOJ1" s="332"/>
      <c r="QOK1" s="332"/>
      <c r="QOL1" s="332"/>
      <c r="QOM1" s="332"/>
      <c r="QON1" s="332"/>
      <c r="QOO1" s="332"/>
      <c r="QOP1" s="332"/>
      <c r="QOQ1" s="332"/>
      <c r="QOR1" s="332"/>
      <c r="QOS1" s="332"/>
      <c r="QOT1" s="332"/>
      <c r="QOU1" s="332"/>
      <c r="QOV1" s="332"/>
      <c r="QOW1" s="331"/>
      <c r="QOX1" s="332"/>
      <c r="QOY1" s="332"/>
      <c r="QOZ1" s="332"/>
      <c r="QPA1" s="332"/>
      <c r="QPB1" s="332"/>
      <c r="QPC1" s="332"/>
      <c r="QPD1" s="332"/>
      <c r="QPE1" s="332"/>
      <c r="QPF1" s="332"/>
      <c r="QPG1" s="332"/>
      <c r="QPH1" s="332"/>
      <c r="QPI1" s="332"/>
      <c r="QPJ1" s="332"/>
      <c r="QPK1" s="332"/>
      <c r="QPL1" s="332"/>
      <c r="QPM1" s="331"/>
      <c r="QPN1" s="332"/>
      <c r="QPO1" s="332"/>
      <c r="QPP1" s="332"/>
      <c r="QPQ1" s="332"/>
      <c r="QPR1" s="332"/>
      <c r="QPS1" s="332"/>
      <c r="QPT1" s="332"/>
      <c r="QPU1" s="332"/>
      <c r="QPV1" s="332"/>
      <c r="QPW1" s="332"/>
      <c r="QPX1" s="332"/>
      <c r="QPY1" s="332"/>
      <c r="QPZ1" s="332"/>
      <c r="QQA1" s="332"/>
      <c r="QQB1" s="332"/>
      <c r="QQC1" s="331"/>
      <c r="QQD1" s="332"/>
      <c r="QQE1" s="332"/>
      <c r="QQF1" s="332"/>
      <c r="QQG1" s="332"/>
      <c r="QQH1" s="332"/>
      <c r="QQI1" s="332"/>
      <c r="QQJ1" s="332"/>
      <c r="QQK1" s="332"/>
      <c r="QQL1" s="332"/>
      <c r="QQM1" s="332"/>
      <c r="QQN1" s="332"/>
      <c r="QQO1" s="332"/>
      <c r="QQP1" s="332"/>
      <c r="QQQ1" s="332"/>
      <c r="QQR1" s="332"/>
      <c r="QQS1" s="331"/>
      <c r="QQT1" s="332"/>
      <c r="QQU1" s="332"/>
      <c r="QQV1" s="332"/>
      <c r="QQW1" s="332"/>
      <c r="QQX1" s="332"/>
      <c r="QQY1" s="332"/>
      <c r="QQZ1" s="332"/>
      <c r="QRA1" s="332"/>
      <c r="QRB1" s="332"/>
      <c r="QRC1" s="332"/>
      <c r="QRD1" s="332"/>
      <c r="QRE1" s="332"/>
      <c r="QRF1" s="332"/>
      <c r="QRG1" s="332"/>
      <c r="QRH1" s="332"/>
      <c r="QRI1" s="331"/>
      <c r="QRJ1" s="332"/>
      <c r="QRK1" s="332"/>
      <c r="QRL1" s="332"/>
      <c r="QRM1" s="332"/>
      <c r="QRN1" s="332"/>
      <c r="QRO1" s="332"/>
      <c r="QRP1" s="332"/>
      <c r="QRQ1" s="332"/>
      <c r="QRR1" s="332"/>
      <c r="QRS1" s="332"/>
      <c r="QRT1" s="332"/>
      <c r="QRU1" s="332"/>
      <c r="QRV1" s="332"/>
      <c r="QRW1" s="332"/>
      <c r="QRX1" s="332"/>
      <c r="QRY1" s="331"/>
      <c r="QRZ1" s="332"/>
      <c r="QSA1" s="332"/>
      <c r="QSB1" s="332"/>
      <c r="QSC1" s="332"/>
      <c r="QSD1" s="332"/>
      <c r="QSE1" s="332"/>
      <c r="QSF1" s="332"/>
      <c r="QSG1" s="332"/>
      <c r="QSH1" s="332"/>
      <c r="QSI1" s="332"/>
      <c r="QSJ1" s="332"/>
      <c r="QSK1" s="332"/>
      <c r="QSL1" s="332"/>
      <c r="QSM1" s="332"/>
      <c r="QSN1" s="332"/>
      <c r="QSO1" s="331"/>
      <c r="QSP1" s="332"/>
      <c r="QSQ1" s="332"/>
      <c r="QSR1" s="332"/>
      <c r="QSS1" s="332"/>
      <c r="QST1" s="332"/>
      <c r="QSU1" s="332"/>
      <c r="QSV1" s="332"/>
      <c r="QSW1" s="332"/>
      <c r="QSX1" s="332"/>
      <c r="QSY1" s="332"/>
      <c r="QSZ1" s="332"/>
      <c r="QTA1" s="332"/>
      <c r="QTB1" s="332"/>
      <c r="QTC1" s="332"/>
      <c r="QTD1" s="332"/>
      <c r="QTE1" s="331"/>
      <c r="QTF1" s="332"/>
      <c r="QTG1" s="332"/>
      <c r="QTH1" s="332"/>
      <c r="QTI1" s="332"/>
      <c r="QTJ1" s="332"/>
      <c r="QTK1" s="332"/>
      <c r="QTL1" s="332"/>
      <c r="QTM1" s="332"/>
      <c r="QTN1" s="332"/>
      <c r="QTO1" s="332"/>
      <c r="QTP1" s="332"/>
      <c r="QTQ1" s="332"/>
      <c r="QTR1" s="332"/>
      <c r="QTS1" s="332"/>
      <c r="QTT1" s="332"/>
      <c r="QTU1" s="331"/>
      <c r="QTV1" s="332"/>
      <c r="QTW1" s="332"/>
      <c r="QTX1" s="332"/>
      <c r="QTY1" s="332"/>
      <c r="QTZ1" s="332"/>
      <c r="QUA1" s="332"/>
      <c r="QUB1" s="332"/>
      <c r="QUC1" s="332"/>
      <c r="QUD1" s="332"/>
      <c r="QUE1" s="332"/>
      <c r="QUF1" s="332"/>
      <c r="QUG1" s="332"/>
      <c r="QUH1" s="332"/>
      <c r="QUI1" s="332"/>
      <c r="QUJ1" s="332"/>
      <c r="QUK1" s="331"/>
      <c r="QUL1" s="332"/>
      <c r="QUM1" s="332"/>
      <c r="QUN1" s="332"/>
      <c r="QUO1" s="332"/>
      <c r="QUP1" s="332"/>
      <c r="QUQ1" s="332"/>
      <c r="QUR1" s="332"/>
      <c r="QUS1" s="332"/>
      <c r="QUT1" s="332"/>
      <c r="QUU1" s="332"/>
      <c r="QUV1" s="332"/>
      <c r="QUW1" s="332"/>
      <c r="QUX1" s="332"/>
      <c r="QUY1" s="332"/>
      <c r="QUZ1" s="332"/>
      <c r="QVA1" s="331"/>
      <c r="QVB1" s="332"/>
      <c r="QVC1" s="332"/>
      <c r="QVD1" s="332"/>
      <c r="QVE1" s="332"/>
      <c r="QVF1" s="332"/>
      <c r="QVG1" s="332"/>
      <c r="QVH1" s="332"/>
      <c r="QVI1" s="332"/>
      <c r="QVJ1" s="332"/>
      <c r="QVK1" s="332"/>
      <c r="QVL1" s="332"/>
      <c r="QVM1" s="332"/>
      <c r="QVN1" s="332"/>
      <c r="QVO1" s="332"/>
      <c r="QVP1" s="332"/>
      <c r="QVQ1" s="331"/>
      <c r="QVR1" s="332"/>
      <c r="QVS1" s="332"/>
      <c r="QVT1" s="332"/>
      <c r="QVU1" s="332"/>
      <c r="QVV1" s="332"/>
      <c r="QVW1" s="332"/>
      <c r="QVX1" s="332"/>
      <c r="QVY1" s="332"/>
      <c r="QVZ1" s="332"/>
      <c r="QWA1" s="332"/>
      <c r="QWB1" s="332"/>
      <c r="QWC1" s="332"/>
      <c r="QWD1" s="332"/>
      <c r="QWE1" s="332"/>
      <c r="QWF1" s="332"/>
      <c r="QWG1" s="331"/>
      <c r="QWH1" s="332"/>
      <c r="QWI1" s="332"/>
      <c r="QWJ1" s="332"/>
      <c r="QWK1" s="332"/>
      <c r="QWL1" s="332"/>
      <c r="QWM1" s="332"/>
      <c r="QWN1" s="332"/>
      <c r="QWO1" s="332"/>
      <c r="QWP1" s="332"/>
      <c r="QWQ1" s="332"/>
      <c r="QWR1" s="332"/>
      <c r="QWS1" s="332"/>
      <c r="QWT1" s="332"/>
      <c r="QWU1" s="332"/>
      <c r="QWV1" s="332"/>
      <c r="QWW1" s="331"/>
      <c r="QWX1" s="332"/>
      <c r="QWY1" s="332"/>
      <c r="QWZ1" s="332"/>
      <c r="QXA1" s="332"/>
      <c r="QXB1" s="332"/>
      <c r="QXC1" s="332"/>
      <c r="QXD1" s="332"/>
      <c r="QXE1" s="332"/>
      <c r="QXF1" s="332"/>
      <c r="QXG1" s="332"/>
      <c r="QXH1" s="332"/>
      <c r="QXI1" s="332"/>
      <c r="QXJ1" s="332"/>
      <c r="QXK1" s="332"/>
      <c r="QXL1" s="332"/>
      <c r="QXM1" s="331"/>
      <c r="QXN1" s="332"/>
      <c r="QXO1" s="332"/>
      <c r="QXP1" s="332"/>
      <c r="QXQ1" s="332"/>
      <c r="QXR1" s="332"/>
      <c r="QXS1" s="332"/>
      <c r="QXT1" s="332"/>
      <c r="QXU1" s="332"/>
      <c r="QXV1" s="332"/>
      <c r="QXW1" s="332"/>
      <c r="QXX1" s="332"/>
      <c r="QXY1" s="332"/>
      <c r="QXZ1" s="332"/>
      <c r="QYA1" s="332"/>
      <c r="QYB1" s="332"/>
      <c r="QYC1" s="331"/>
      <c r="QYD1" s="332"/>
      <c r="QYE1" s="332"/>
      <c r="QYF1" s="332"/>
      <c r="QYG1" s="332"/>
      <c r="QYH1" s="332"/>
      <c r="QYI1" s="332"/>
      <c r="QYJ1" s="332"/>
      <c r="QYK1" s="332"/>
      <c r="QYL1" s="332"/>
      <c r="QYM1" s="332"/>
      <c r="QYN1" s="332"/>
      <c r="QYO1" s="332"/>
      <c r="QYP1" s="332"/>
      <c r="QYQ1" s="332"/>
      <c r="QYR1" s="332"/>
      <c r="QYS1" s="331"/>
      <c r="QYT1" s="332"/>
      <c r="QYU1" s="332"/>
      <c r="QYV1" s="332"/>
      <c r="QYW1" s="332"/>
      <c r="QYX1" s="332"/>
      <c r="QYY1" s="332"/>
      <c r="QYZ1" s="332"/>
      <c r="QZA1" s="332"/>
      <c r="QZB1" s="332"/>
      <c r="QZC1" s="332"/>
      <c r="QZD1" s="332"/>
      <c r="QZE1" s="332"/>
      <c r="QZF1" s="332"/>
      <c r="QZG1" s="332"/>
      <c r="QZH1" s="332"/>
      <c r="QZI1" s="331"/>
      <c r="QZJ1" s="332"/>
      <c r="QZK1" s="332"/>
      <c r="QZL1" s="332"/>
      <c r="QZM1" s="332"/>
      <c r="QZN1" s="332"/>
      <c r="QZO1" s="332"/>
      <c r="QZP1" s="332"/>
      <c r="QZQ1" s="332"/>
      <c r="QZR1" s="332"/>
      <c r="QZS1" s="332"/>
      <c r="QZT1" s="332"/>
      <c r="QZU1" s="332"/>
      <c r="QZV1" s="332"/>
      <c r="QZW1" s="332"/>
      <c r="QZX1" s="332"/>
      <c r="QZY1" s="331"/>
      <c r="QZZ1" s="332"/>
      <c r="RAA1" s="332"/>
      <c r="RAB1" s="332"/>
      <c r="RAC1" s="332"/>
      <c r="RAD1" s="332"/>
      <c r="RAE1" s="332"/>
      <c r="RAF1" s="332"/>
      <c r="RAG1" s="332"/>
      <c r="RAH1" s="332"/>
      <c r="RAI1" s="332"/>
      <c r="RAJ1" s="332"/>
      <c r="RAK1" s="332"/>
      <c r="RAL1" s="332"/>
      <c r="RAM1" s="332"/>
      <c r="RAN1" s="332"/>
      <c r="RAO1" s="331"/>
      <c r="RAP1" s="332"/>
      <c r="RAQ1" s="332"/>
      <c r="RAR1" s="332"/>
      <c r="RAS1" s="332"/>
      <c r="RAT1" s="332"/>
      <c r="RAU1" s="332"/>
      <c r="RAV1" s="332"/>
      <c r="RAW1" s="332"/>
      <c r="RAX1" s="332"/>
      <c r="RAY1" s="332"/>
      <c r="RAZ1" s="332"/>
      <c r="RBA1" s="332"/>
      <c r="RBB1" s="332"/>
      <c r="RBC1" s="332"/>
      <c r="RBD1" s="332"/>
      <c r="RBE1" s="331"/>
      <c r="RBF1" s="332"/>
      <c r="RBG1" s="332"/>
      <c r="RBH1" s="332"/>
      <c r="RBI1" s="332"/>
      <c r="RBJ1" s="332"/>
      <c r="RBK1" s="332"/>
      <c r="RBL1" s="332"/>
      <c r="RBM1" s="332"/>
      <c r="RBN1" s="332"/>
      <c r="RBO1" s="332"/>
      <c r="RBP1" s="332"/>
      <c r="RBQ1" s="332"/>
      <c r="RBR1" s="332"/>
      <c r="RBS1" s="332"/>
      <c r="RBT1" s="332"/>
      <c r="RBU1" s="331"/>
      <c r="RBV1" s="332"/>
      <c r="RBW1" s="332"/>
      <c r="RBX1" s="332"/>
      <c r="RBY1" s="332"/>
      <c r="RBZ1" s="332"/>
      <c r="RCA1" s="332"/>
      <c r="RCB1" s="332"/>
      <c r="RCC1" s="332"/>
      <c r="RCD1" s="332"/>
      <c r="RCE1" s="332"/>
      <c r="RCF1" s="332"/>
      <c r="RCG1" s="332"/>
      <c r="RCH1" s="332"/>
      <c r="RCI1" s="332"/>
      <c r="RCJ1" s="332"/>
      <c r="RCK1" s="331"/>
      <c r="RCL1" s="332"/>
      <c r="RCM1" s="332"/>
      <c r="RCN1" s="332"/>
      <c r="RCO1" s="332"/>
      <c r="RCP1" s="332"/>
      <c r="RCQ1" s="332"/>
      <c r="RCR1" s="332"/>
      <c r="RCS1" s="332"/>
      <c r="RCT1" s="332"/>
      <c r="RCU1" s="332"/>
      <c r="RCV1" s="332"/>
      <c r="RCW1" s="332"/>
      <c r="RCX1" s="332"/>
      <c r="RCY1" s="332"/>
      <c r="RCZ1" s="332"/>
      <c r="RDA1" s="331"/>
      <c r="RDB1" s="332"/>
      <c r="RDC1" s="332"/>
      <c r="RDD1" s="332"/>
      <c r="RDE1" s="332"/>
      <c r="RDF1" s="332"/>
      <c r="RDG1" s="332"/>
      <c r="RDH1" s="332"/>
      <c r="RDI1" s="332"/>
      <c r="RDJ1" s="332"/>
      <c r="RDK1" s="332"/>
      <c r="RDL1" s="332"/>
      <c r="RDM1" s="332"/>
      <c r="RDN1" s="332"/>
      <c r="RDO1" s="332"/>
      <c r="RDP1" s="332"/>
      <c r="RDQ1" s="331"/>
      <c r="RDR1" s="332"/>
      <c r="RDS1" s="332"/>
      <c r="RDT1" s="332"/>
      <c r="RDU1" s="332"/>
      <c r="RDV1" s="332"/>
      <c r="RDW1" s="332"/>
      <c r="RDX1" s="332"/>
      <c r="RDY1" s="332"/>
      <c r="RDZ1" s="332"/>
      <c r="REA1" s="332"/>
      <c r="REB1" s="332"/>
      <c r="REC1" s="332"/>
      <c r="RED1" s="332"/>
      <c r="REE1" s="332"/>
      <c r="REF1" s="332"/>
      <c r="REG1" s="331"/>
      <c r="REH1" s="332"/>
      <c r="REI1" s="332"/>
      <c r="REJ1" s="332"/>
      <c r="REK1" s="332"/>
      <c r="REL1" s="332"/>
      <c r="REM1" s="332"/>
      <c r="REN1" s="332"/>
      <c r="REO1" s="332"/>
      <c r="REP1" s="332"/>
      <c r="REQ1" s="332"/>
      <c r="RER1" s="332"/>
      <c r="RES1" s="332"/>
      <c r="RET1" s="332"/>
      <c r="REU1" s="332"/>
      <c r="REV1" s="332"/>
      <c r="REW1" s="331"/>
      <c r="REX1" s="332"/>
      <c r="REY1" s="332"/>
      <c r="REZ1" s="332"/>
      <c r="RFA1" s="332"/>
      <c r="RFB1" s="332"/>
      <c r="RFC1" s="332"/>
      <c r="RFD1" s="332"/>
      <c r="RFE1" s="332"/>
      <c r="RFF1" s="332"/>
      <c r="RFG1" s="332"/>
      <c r="RFH1" s="332"/>
      <c r="RFI1" s="332"/>
      <c r="RFJ1" s="332"/>
      <c r="RFK1" s="332"/>
      <c r="RFL1" s="332"/>
      <c r="RFM1" s="331"/>
      <c r="RFN1" s="332"/>
      <c r="RFO1" s="332"/>
      <c r="RFP1" s="332"/>
      <c r="RFQ1" s="332"/>
      <c r="RFR1" s="332"/>
      <c r="RFS1" s="332"/>
      <c r="RFT1" s="332"/>
      <c r="RFU1" s="332"/>
      <c r="RFV1" s="332"/>
      <c r="RFW1" s="332"/>
      <c r="RFX1" s="332"/>
      <c r="RFY1" s="332"/>
      <c r="RFZ1" s="332"/>
      <c r="RGA1" s="332"/>
      <c r="RGB1" s="332"/>
      <c r="RGC1" s="331"/>
      <c r="RGD1" s="332"/>
      <c r="RGE1" s="332"/>
      <c r="RGF1" s="332"/>
      <c r="RGG1" s="332"/>
      <c r="RGH1" s="332"/>
      <c r="RGI1" s="332"/>
      <c r="RGJ1" s="332"/>
      <c r="RGK1" s="332"/>
      <c r="RGL1" s="332"/>
      <c r="RGM1" s="332"/>
      <c r="RGN1" s="332"/>
      <c r="RGO1" s="332"/>
      <c r="RGP1" s="332"/>
      <c r="RGQ1" s="332"/>
      <c r="RGR1" s="332"/>
      <c r="RGS1" s="331"/>
      <c r="RGT1" s="332"/>
      <c r="RGU1" s="332"/>
      <c r="RGV1" s="332"/>
      <c r="RGW1" s="332"/>
      <c r="RGX1" s="332"/>
      <c r="RGY1" s="332"/>
      <c r="RGZ1" s="332"/>
      <c r="RHA1" s="332"/>
      <c r="RHB1" s="332"/>
      <c r="RHC1" s="332"/>
      <c r="RHD1" s="332"/>
      <c r="RHE1" s="332"/>
      <c r="RHF1" s="332"/>
      <c r="RHG1" s="332"/>
      <c r="RHH1" s="332"/>
      <c r="RHI1" s="331"/>
      <c r="RHJ1" s="332"/>
      <c r="RHK1" s="332"/>
      <c r="RHL1" s="332"/>
      <c r="RHM1" s="332"/>
      <c r="RHN1" s="332"/>
      <c r="RHO1" s="332"/>
      <c r="RHP1" s="332"/>
      <c r="RHQ1" s="332"/>
      <c r="RHR1" s="332"/>
      <c r="RHS1" s="332"/>
      <c r="RHT1" s="332"/>
      <c r="RHU1" s="332"/>
      <c r="RHV1" s="332"/>
      <c r="RHW1" s="332"/>
      <c r="RHX1" s="332"/>
      <c r="RHY1" s="331"/>
      <c r="RHZ1" s="332"/>
      <c r="RIA1" s="332"/>
      <c r="RIB1" s="332"/>
      <c r="RIC1" s="332"/>
      <c r="RID1" s="332"/>
      <c r="RIE1" s="332"/>
      <c r="RIF1" s="332"/>
      <c r="RIG1" s="332"/>
      <c r="RIH1" s="332"/>
      <c r="RII1" s="332"/>
      <c r="RIJ1" s="332"/>
      <c r="RIK1" s="332"/>
      <c r="RIL1" s="332"/>
      <c r="RIM1" s="332"/>
      <c r="RIN1" s="332"/>
      <c r="RIO1" s="331"/>
      <c r="RIP1" s="332"/>
      <c r="RIQ1" s="332"/>
      <c r="RIR1" s="332"/>
      <c r="RIS1" s="332"/>
      <c r="RIT1" s="332"/>
      <c r="RIU1" s="332"/>
      <c r="RIV1" s="332"/>
      <c r="RIW1" s="332"/>
      <c r="RIX1" s="332"/>
      <c r="RIY1" s="332"/>
      <c r="RIZ1" s="332"/>
      <c r="RJA1" s="332"/>
      <c r="RJB1" s="332"/>
      <c r="RJC1" s="332"/>
      <c r="RJD1" s="332"/>
      <c r="RJE1" s="331"/>
      <c r="RJF1" s="332"/>
      <c r="RJG1" s="332"/>
      <c r="RJH1" s="332"/>
      <c r="RJI1" s="332"/>
      <c r="RJJ1" s="332"/>
      <c r="RJK1" s="332"/>
      <c r="RJL1" s="332"/>
      <c r="RJM1" s="332"/>
      <c r="RJN1" s="332"/>
      <c r="RJO1" s="332"/>
      <c r="RJP1" s="332"/>
      <c r="RJQ1" s="332"/>
      <c r="RJR1" s="332"/>
      <c r="RJS1" s="332"/>
      <c r="RJT1" s="332"/>
      <c r="RJU1" s="331"/>
      <c r="RJV1" s="332"/>
      <c r="RJW1" s="332"/>
      <c r="RJX1" s="332"/>
      <c r="RJY1" s="332"/>
      <c r="RJZ1" s="332"/>
      <c r="RKA1" s="332"/>
      <c r="RKB1" s="332"/>
      <c r="RKC1" s="332"/>
      <c r="RKD1" s="332"/>
      <c r="RKE1" s="332"/>
      <c r="RKF1" s="332"/>
      <c r="RKG1" s="332"/>
      <c r="RKH1" s="332"/>
      <c r="RKI1" s="332"/>
      <c r="RKJ1" s="332"/>
      <c r="RKK1" s="331"/>
      <c r="RKL1" s="332"/>
      <c r="RKM1" s="332"/>
      <c r="RKN1" s="332"/>
      <c r="RKO1" s="332"/>
      <c r="RKP1" s="332"/>
      <c r="RKQ1" s="332"/>
      <c r="RKR1" s="332"/>
      <c r="RKS1" s="332"/>
      <c r="RKT1" s="332"/>
      <c r="RKU1" s="332"/>
      <c r="RKV1" s="332"/>
      <c r="RKW1" s="332"/>
      <c r="RKX1" s="332"/>
      <c r="RKY1" s="332"/>
      <c r="RKZ1" s="332"/>
      <c r="RLA1" s="331"/>
      <c r="RLB1" s="332"/>
      <c r="RLC1" s="332"/>
      <c r="RLD1" s="332"/>
      <c r="RLE1" s="332"/>
      <c r="RLF1" s="332"/>
      <c r="RLG1" s="332"/>
      <c r="RLH1" s="332"/>
      <c r="RLI1" s="332"/>
      <c r="RLJ1" s="332"/>
      <c r="RLK1" s="332"/>
      <c r="RLL1" s="332"/>
      <c r="RLM1" s="332"/>
      <c r="RLN1" s="332"/>
      <c r="RLO1" s="332"/>
      <c r="RLP1" s="332"/>
      <c r="RLQ1" s="331"/>
      <c r="RLR1" s="332"/>
      <c r="RLS1" s="332"/>
      <c r="RLT1" s="332"/>
      <c r="RLU1" s="332"/>
      <c r="RLV1" s="332"/>
      <c r="RLW1" s="332"/>
      <c r="RLX1" s="332"/>
      <c r="RLY1" s="332"/>
      <c r="RLZ1" s="332"/>
      <c r="RMA1" s="332"/>
      <c r="RMB1" s="332"/>
      <c r="RMC1" s="332"/>
      <c r="RMD1" s="332"/>
      <c r="RME1" s="332"/>
      <c r="RMF1" s="332"/>
      <c r="RMG1" s="331"/>
      <c r="RMH1" s="332"/>
      <c r="RMI1" s="332"/>
      <c r="RMJ1" s="332"/>
      <c r="RMK1" s="332"/>
      <c r="RML1" s="332"/>
      <c r="RMM1" s="332"/>
      <c r="RMN1" s="332"/>
      <c r="RMO1" s="332"/>
      <c r="RMP1" s="332"/>
      <c r="RMQ1" s="332"/>
      <c r="RMR1" s="332"/>
      <c r="RMS1" s="332"/>
      <c r="RMT1" s="332"/>
      <c r="RMU1" s="332"/>
      <c r="RMV1" s="332"/>
      <c r="RMW1" s="331"/>
      <c r="RMX1" s="332"/>
      <c r="RMY1" s="332"/>
      <c r="RMZ1" s="332"/>
      <c r="RNA1" s="332"/>
      <c r="RNB1" s="332"/>
      <c r="RNC1" s="332"/>
      <c r="RND1" s="332"/>
      <c r="RNE1" s="332"/>
      <c r="RNF1" s="332"/>
      <c r="RNG1" s="332"/>
      <c r="RNH1" s="332"/>
      <c r="RNI1" s="332"/>
      <c r="RNJ1" s="332"/>
      <c r="RNK1" s="332"/>
      <c r="RNL1" s="332"/>
      <c r="RNM1" s="331"/>
      <c r="RNN1" s="332"/>
      <c r="RNO1" s="332"/>
      <c r="RNP1" s="332"/>
      <c r="RNQ1" s="332"/>
      <c r="RNR1" s="332"/>
      <c r="RNS1" s="332"/>
      <c r="RNT1" s="332"/>
      <c r="RNU1" s="332"/>
      <c r="RNV1" s="332"/>
      <c r="RNW1" s="332"/>
      <c r="RNX1" s="332"/>
      <c r="RNY1" s="332"/>
      <c r="RNZ1" s="332"/>
      <c r="ROA1" s="332"/>
      <c r="ROB1" s="332"/>
      <c r="ROC1" s="331"/>
      <c r="ROD1" s="332"/>
      <c r="ROE1" s="332"/>
      <c r="ROF1" s="332"/>
      <c r="ROG1" s="332"/>
      <c r="ROH1" s="332"/>
      <c r="ROI1" s="332"/>
      <c r="ROJ1" s="332"/>
      <c r="ROK1" s="332"/>
      <c r="ROL1" s="332"/>
      <c r="ROM1" s="332"/>
      <c r="RON1" s="332"/>
      <c r="ROO1" s="332"/>
      <c r="ROP1" s="332"/>
      <c r="ROQ1" s="332"/>
      <c r="ROR1" s="332"/>
      <c r="ROS1" s="331"/>
      <c r="ROT1" s="332"/>
      <c r="ROU1" s="332"/>
      <c r="ROV1" s="332"/>
      <c r="ROW1" s="332"/>
      <c r="ROX1" s="332"/>
      <c r="ROY1" s="332"/>
      <c r="ROZ1" s="332"/>
      <c r="RPA1" s="332"/>
      <c r="RPB1" s="332"/>
      <c r="RPC1" s="332"/>
      <c r="RPD1" s="332"/>
      <c r="RPE1" s="332"/>
      <c r="RPF1" s="332"/>
      <c r="RPG1" s="332"/>
      <c r="RPH1" s="332"/>
      <c r="RPI1" s="331"/>
      <c r="RPJ1" s="332"/>
      <c r="RPK1" s="332"/>
      <c r="RPL1" s="332"/>
      <c r="RPM1" s="332"/>
      <c r="RPN1" s="332"/>
      <c r="RPO1" s="332"/>
      <c r="RPP1" s="332"/>
      <c r="RPQ1" s="332"/>
      <c r="RPR1" s="332"/>
      <c r="RPS1" s="332"/>
      <c r="RPT1" s="332"/>
      <c r="RPU1" s="332"/>
      <c r="RPV1" s="332"/>
      <c r="RPW1" s="332"/>
      <c r="RPX1" s="332"/>
      <c r="RPY1" s="331"/>
      <c r="RPZ1" s="332"/>
      <c r="RQA1" s="332"/>
      <c r="RQB1" s="332"/>
      <c r="RQC1" s="332"/>
      <c r="RQD1" s="332"/>
      <c r="RQE1" s="332"/>
      <c r="RQF1" s="332"/>
      <c r="RQG1" s="332"/>
      <c r="RQH1" s="332"/>
      <c r="RQI1" s="332"/>
      <c r="RQJ1" s="332"/>
      <c r="RQK1" s="332"/>
      <c r="RQL1" s="332"/>
      <c r="RQM1" s="332"/>
      <c r="RQN1" s="332"/>
      <c r="RQO1" s="331"/>
      <c r="RQP1" s="332"/>
      <c r="RQQ1" s="332"/>
      <c r="RQR1" s="332"/>
      <c r="RQS1" s="332"/>
      <c r="RQT1" s="332"/>
      <c r="RQU1" s="332"/>
      <c r="RQV1" s="332"/>
      <c r="RQW1" s="332"/>
      <c r="RQX1" s="332"/>
      <c r="RQY1" s="332"/>
      <c r="RQZ1" s="332"/>
      <c r="RRA1" s="332"/>
      <c r="RRB1" s="332"/>
      <c r="RRC1" s="332"/>
      <c r="RRD1" s="332"/>
      <c r="RRE1" s="331"/>
      <c r="RRF1" s="332"/>
      <c r="RRG1" s="332"/>
      <c r="RRH1" s="332"/>
      <c r="RRI1" s="332"/>
      <c r="RRJ1" s="332"/>
      <c r="RRK1" s="332"/>
      <c r="RRL1" s="332"/>
      <c r="RRM1" s="332"/>
      <c r="RRN1" s="332"/>
      <c r="RRO1" s="332"/>
      <c r="RRP1" s="332"/>
      <c r="RRQ1" s="332"/>
      <c r="RRR1" s="332"/>
      <c r="RRS1" s="332"/>
      <c r="RRT1" s="332"/>
      <c r="RRU1" s="331"/>
      <c r="RRV1" s="332"/>
      <c r="RRW1" s="332"/>
      <c r="RRX1" s="332"/>
      <c r="RRY1" s="332"/>
      <c r="RRZ1" s="332"/>
      <c r="RSA1" s="332"/>
      <c r="RSB1" s="332"/>
      <c r="RSC1" s="332"/>
      <c r="RSD1" s="332"/>
      <c r="RSE1" s="332"/>
      <c r="RSF1" s="332"/>
      <c r="RSG1" s="332"/>
      <c r="RSH1" s="332"/>
      <c r="RSI1" s="332"/>
      <c r="RSJ1" s="332"/>
      <c r="RSK1" s="331"/>
      <c r="RSL1" s="332"/>
      <c r="RSM1" s="332"/>
      <c r="RSN1" s="332"/>
      <c r="RSO1" s="332"/>
      <c r="RSP1" s="332"/>
      <c r="RSQ1" s="332"/>
      <c r="RSR1" s="332"/>
      <c r="RSS1" s="332"/>
      <c r="RST1" s="332"/>
      <c r="RSU1" s="332"/>
      <c r="RSV1" s="332"/>
      <c r="RSW1" s="332"/>
      <c r="RSX1" s="332"/>
      <c r="RSY1" s="332"/>
      <c r="RSZ1" s="332"/>
      <c r="RTA1" s="331"/>
      <c r="RTB1" s="332"/>
      <c r="RTC1" s="332"/>
      <c r="RTD1" s="332"/>
      <c r="RTE1" s="332"/>
      <c r="RTF1" s="332"/>
      <c r="RTG1" s="332"/>
      <c r="RTH1" s="332"/>
      <c r="RTI1" s="332"/>
      <c r="RTJ1" s="332"/>
      <c r="RTK1" s="332"/>
      <c r="RTL1" s="332"/>
      <c r="RTM1" s="332"/>
      <c r="RTN1" s="332"/>
      <c r="RTO1" s="332"/>
      <c r="RTP1" s="332"/>
      <c r="RTQ1" s="331"/>
      <c r="RTR1" s="332"/>
      <c r="RTS1" s="332"/>
      <c r="RTT1" s="332"/>
      <c r="RTU1" s="332"/>
      <c r="RTV1" s="332"/>
      <c r="RTW1" s="332"/>
      <c r="RTX1" s="332"/>
      <c r="RTY1" s="332"/>
      <c r="RTZ1" s="332"/>
      <c r="RUA1" s="332"/>
      <c r="RUB1" s="332"/>
      <c r="RUC1" s="332"/>
      <c r="RUD1" s="332"/>
      <c r="RUE1" s="332"/>
      <c r="RUF1" s="332"/>
      <c r="RUG1" s="331"/>
      <c r="RUH1" s="332"/>
      <c r="RUI1" s="332"/>
      <c r="RUJ1" s="332"/>
      <c r="RUK1" s="332"/>
      <c r="RUL1" s="332"/>
      <c r="RUM1" s="332"/>
      <c r="RUN1" s="332"/>
      <c r="RUO1" s="332"/>
      <c r="RUP1" s="332"/>
      <c r="RUQ1" s="332"/>
      <c r="RUR1" s="332"/>
      <c r="RUS1" s="332"/>
      <c r="RUT1" s="332"/>
      <c r="RUU1" s="332"/>
      <c r="RUV1" s="332"/>
      <c r="RUW1" s="331"/>
      <c r="RUX1" s="332"/>
      <c r="RUY1" s="332"/>
      <c r="RUZ1" s="332"/>
      <c r="RVA1" s="332"/>
      <c r="RVB1" s="332"/>
      <c r="RVC1" s="332"/>
      <c r="RVD1" s="332"/>
      <c r="RVE1" s="332"/>
      <c r="RVF1" s="332"/>
      <c r="RVG1" s="332"/>
      <c r="RVH1" s="332"/>
      <c r="RVI1" s="332"/>
      <c r="RVJ1" s="332"/>
      <c r="RVK1" s="332"/>
      <c r="RVL1" s="332"/>
      <c r="RVM1" s="331"/>
      <c r="RVN1" s="332"/>
      <c r="RVO1" s="332"/>
      <c r="RVP1" s="332"/>
      <c r="RVQ1" s="332"/>
      <c r="RVR1" s="332"/>
      <c r="RVS1" s="332"/>
      <c r="RVT1" s="332"/>
      <c r="RVU1" s="332"/>
      <c r="RVV1" s="332"/>
      <c r="RVW1" s="332"/>
      <c r="RVX1" s="332"/>
      <c r="RVY1" s="332"/>
      <c r="RVZ1" s="332"/>
      <c r="RWA1" s="332"/>
      <c r="RWB1" s="332"/>
      <c r="RWC1" s="331"/>
      <c r="RWD1" s="332"/>
      <c r="RWE1" s="332"/>
      <c r="RWF1" s="332"/>
      <c r="RWG1" s="332"/>
      <c r="RWH1" s="332"/>
      <c r="RWI1" s="332"/>
      <c r="RWJ1" s="332"/>
      <c r="RWK1" s="332"/>
      <c r="RWL1" s="332"/>
      <c r="RWM1" s="332"/>
      <c r="RWN1" s="332"/>
      <c r="RWO1" s="332"/>
      <c r="RWP1" s="332"/>
      <c r="RWQ1" s="332"/>
      <c r="RWR1" s="332"/>
      <c r="RWS1" s="331"/>
      <c r="RWT1" s="332"/>
      <c r="RWU1" s="332"/>
      <c r="RWV1" s="332"/>
      <c r="RWW1" s="332"/>
      <c r="RWX1" s="332"/>
      <c r="RWY1" s="332"/>
      <c r="RWZ1" s="332"/>
      <c r="RXA1" s="332"/>
      <c r="RXB1" s="332"/>
      <c r="RXC1" s="332"/>
      <c r="RXD1" s="332"/>
      <c r="RXE1" s="332"/>
      <c r="RXF1" s="332"/>
      <c r="RXG1" s="332"/>
      <c r="RXH1" s="332"/>
      <c r="RXI1" s="331"/>
      <c r="RXJ1" s="332"/>
      <c r="RXK1" s="332"/>
      <c r="RXL1" s="332"/>
      <c r="RXM1" s="332"/>
      <c r="RXN1" s="332"/>
      <c r="RXO1" s="332"/>
      <c r="RXP1" s="332"/>
      <c r="RXQ1" s="332"/>
      <c r="RXR1" s="332"/>
      <c r="RXS1" s="332"/>
      <c r="RXT1" s="332"/>
      <c r="RXU1" s="332"/>
      <c r="RXV1" s="332"/>
      <c r="RXW1" s="332"/>
      <c r="RXX1" s="332"/>
      <c r="RXY1" s="331"/>
      <c r="RXZ1" s="332"/>
      <c r="RYA1" s="332"/>
      <c r="RYB1" s="332"/>
      <c r="RYC1" s="332"/>
      <c r="RYD1" s="332"/>
      <c r="RYE1" s="332"/>
      <c r="RYF1" s="332"/>
      <c r="RYG1" s="332"/>
      <c r="RYH1" s="332"/>
      <c r="RYI1" s="332"/>
      <c r="RYJ1" s="332"/>
      <c r="RYK1" s="332"/>
      <c r="RYL1" s="332"/>
      <c r="RYM1" s="332"/>
      <c r="RYN1" s="332"/>
      <c r="RYO1" s="331"/>
      <c r="RYP1" s="332"/>
      <c r="RYQ1" s="332"/>
      <c r="RYR1" s="332"/>
      <c r="RYS1" s="332"/>
      <c r="RYT1" s="332"/>
      <c r="RYU1" s="332"/>
      <c r="RYV1" s="332"/>
      <c r="RYW1" s="332"/>
      <c r="RYX1" s="332"/>
      <c r="RYY1" s="332"/>
      <c r="RYZ1" s="332"/>
      <c r="RZA1" s="332"/>
      <c r="RZB1" s="332"/>
      <c r="RZC1" s="332"/>
      <c r="RZD1" s="332"/>
      <c r="RZE1" s="331"/>
      <c r="RZF1" s="332"/>
      <c r="RZG1" s="332"/>
      <c r="RZH1" s="332"/>
      <c r="RZI1" s="332"/>
      <c r="RZJ1" s="332"/>
      <c r="RZK1" s="332"/>
      <c r="RZL1" s="332"/>
      <c r="RZM1" s="332"/>
      <c r="RZN1" s="332"/>
      <c r="RZO1" s="332"/>
      <c r="RZP1" s="332"/>
      <c r="RZQ1" s="332"/>
      <c r="RZR1" s="332"/>
      <c r="RZS1" s="332"/>
      <c r="RZT1" s="332"/>
      <c r="RZU1" s="331"/>
      <c r="RZV1" s="332"/>
      <c r="RZW1" s="332"/>
      <c r="RZX1" s="332"/>
      <c r="RZY1" s="332"/>
      <c r="RZZ1" s="332"/>
      <c r="SAA1" s="332"/>
      <c r="SAB1" s="332"/>
      <c r="SAC1" s="332"/>
      <c r="SAD1" s="332"/>
      <c r="SAE1" s="332"/>
      <c r="SAF1" s="332"/>
      <c r="SAG1" s="332"/>
      <c r="SAH1" s="332"/>
      <c r="SAI1" s="332"/>
      <c r="SAJ1" s="332"/>
      <c r="SAK1" s="331"/>
      <c r="SAL1" s="332"/>
      <c r="SAM1" s="332"/>
      <c r="SAN1" s="332"/>
      <c r="SAO1" s="332"/>
      <c r="SAP1" s="332"/>
      <c r="SAQ1" s="332"/>
      <c r="SAR1" s="332"/>
      <c r="SAS1" s="332"/>
      <c r="SAT1" s="332"/>
      <c r="SAU1" s="332"/>
      <c r="SAV1" s="332"/>
      <c r="SAW1" s="332"/>
      <c r="SAX1" s="332"/>
      <c r="SAY1" s="332"/>
      <c r="SAZ1" s="332"/>
      <c r="SBA1" s="331"/>
      <c r="SBB1" s="332"/>
      <c r="SBC1" s="332"/>
      <c r="SBD1" s="332"/>
      <c r="SBE1" s="332"/>
      <c r="SBF1" s="332"/>
      <c r="SBG1" s="332"/>
      <c r="SBH1" s="332"/>
      <c r="SBI1" s="332"/>
      <c r="SBJ1" s="332"/>
      <c r="SBK1" s="332"/>
      <c r="SBL1" s="332"/>
      <c r="SBM1" s="332"/>
      <c r="SBN1" s="332"/>
      <c r="SBO1" s="332"/>
      <c r="SBP1" s="332"/>
      <c r="SBQ1" s="331"/>
      <c r="SBR1" s="332"/>
      <c r="SBS1" s="332"/>
      <c r="SBT1" s="332"/>
      <c r="SBU1" s="332"/>
      <c r="SBV1" s="332"/>
      <c r="SBW1" s="332"/>
      <c r="SBX1" s="332"/>
      <c r="SBY1" s="332"/>
      <c r="SBZ1" s="332"/>
      <c r="SCA1" s="332"/>
      <c r="SCB1" s="332"/>
      <c r="SCC1" s="332"/>
      <c r="SCD1" s="332"/>
      <c r="SCE1" s="332"/>
      <c r="SCF1" s="332"/>
      <c r="SCG1" s="331"/>
      <c r="SCH1" s="332"/>
      <c r="SCI1" s="332"/>
      <c r="SCJ1" s="332"/>
      <c r="SCK1" s="332"/>
      <c r="SCL1" s="332"/>
      <c r="SCM1" s="332"/>
      <c r="SCN1" s="332"/>
      <c r="SCO1" s="332"/>
      <c r="SCP1" s="332"/>
      <c r="SCQ1" s="332"/>
      <c r="SCR1" s="332"/>
      <c r="SCS1" s="332"/>
      <c r="SCT1" s="332"/>
      <c r="SCU1" s="332"/>
      <c r="SCV1" s="332"/>
      <c r="SCW1" s="331"/>
      <c r="SCX1" s="332"/>
      <c r="SCY1" s="332"/>
      <c r="SCZ1" s="332"/>
      <c r="SDA1" s="332"/>
      <c r="SDB1" s="332"/>
      <c r="SDC1" s="332"/>
      <c r="SDD1" s="332"/>
      <c r="SDE1" s="332"/>
      <c r="SDF1" s="332"/>
      <c r="SDG1" s="332"/>
      <c r="SDH1" s="332"/>
      <c r="SDI1" s="332"/>
      <c r="SDJ1" s="332"/>
      <c r="SDK1" s="332"/>
      <c r="SDL1" s="332"/>
      <c r="SDM1" s="331"/>
      <c r="SDN1" s="332"/>
      <c r="SDO1" s="332"/>
      <c r="SDP1" s="332"/>
      <c r="SDQ1" s="332"/>
      <c r="SDR1" s="332"/>
      <c r="SDS1" s="332"/>
      <c r="SDT1" s="332"/>
      <c r="SDU1" s="332"/>
      <c r="SDV1" s="332"/>
      <c r="SDW1" s="332"/>
      <c r="SDX1" s="332"/>
      <c r="SDY1" s="332"/>
      <c r="SDZ1" s="332"/>
      <c r="SEA1" s="332"/>
      <c r="SEB1" s="332"/>
      <c r="SEC1" s="331"/>
      <c r="SED1" s="332"/>
      <c r="SEE1" s="332"/>
      <c r="SEF1" s="332"/>
      <c r="SEG1" s="332"/>
      <c r="SEH1" s="332"/>
      <c r="SEI1" s="332"/>
      <c r="SEJ1" s="332"/>
      <c r="SEK1" s="332"/>
      <c r="SEL1" s="332"/>
      <c r="SEM1" s="332"/>
      <c r="SEN1" s="332"/>
      <c r="SEO1" s="332"/>
      <c r="SEP1" s="332"/>
      <c r="SEQ1" s="332"/>
      <c r="SER1" s="332"/>
      <c r="SES1" s="331"/>
      <c r="SET1" s="332"/>
      <c r="SEU1" s="332"/>
      <c r="SEV1" s="332"/>
      <c r="SEW1" s="332"/>
      <c r="SEX1" s="332"/>
      <c r="SEY1" s="332"/>
      <c r="SEZ1" s="332"/>
      <c r="SFA1" s="332"/>
      <c r="SFB1" s="332"/>
      <c r="SFC1" s="332"/>
      <c r="SFD1" s="332"/>
      <c r="SFE1" s="332"/>
      <c r="SFF1" s="332"/>
      <c r="SFG1" s="332"/>
      <c r="SFH1" s="332"/>
      <c r="SFI1" s="331"/>
      <c r="SFJ1" s="332"/>
      <c r="SFK1" s="332"/>
      <c r="SFL1" s="332"/>
      <c r="SFM1" s="332"/>
      <c r="SFN1" s="332"/>
      <c r="SFO1" s="332"/>
      <c r="SFP1" s="332"/>
      <c r="SFQ1" s="332"/>
      <c r="SFR1" s="332"/>
      <c r="SFS1" s="332"/>
      <c r="SFT1" s="332"/>
      <c r="SFU1" s="332"/>
      <c r="SFV1" s="332"/>
      <c r="SFW1" s="332"/>
      <c r="SFX1" s="332"/>
      <c r="SFY1" s="331"/>
      <c r="SFZ1" s="332"/>
      <c r="SGA1" s="332"/>
      <c r="SGB1" s="332"/>
      <c r="SGC1" s="332"/>
      <c r="SGD1" s="332"/>
      <c r="SGE1" s="332"/>
      <c r="SGF1" s="332"/>
      <c r="SGG1" s="332"/>
      <c r="SGH1" s="332"/>
      <c r="SGI1" s="332"/>
      <c r="SGJ1" s="332"/>
      <c r="SGK1" s="332"/>
      <c r="SGL1" s="332"/>
      <c r="SGM1" s="332"/>
      <c r="SGN1" s="332"/>
      <c r="SGO1" s="331"/>
      <c r="SGP1" s="332"/>
      <c r="SGQ1" s="332"/>
      <c r="SGR1" s="332"/>
      <c r="SGS1" s="332"/>
      <c r="SGT1" s="332"/>
      <c r="SGU1" s="332"/>
      <c r="SGV1" s="332"/>
      <c r="SGW1" s="332"/>
      <c r="SGX1" s="332"/>
      <c r="SGY1" s="332"/>
      <c r="SGZ1" s="332"/>
      <c r="SHA1" s="332"/>
      <c r="SHB1" s="332"/>
      <c r="SHC1" s="332"/>
      <c r="SHD1" s="332"/>
      <c r="SHE1" s="331"/>
      <c r="SHF1" s="332"/>
      <c r="SHG1" s="332"/>
      <c r="SHH1" s="332"/>
      <c r="SHI1" s="332"/>
      <c r="SHJ1" s="332"/>
      <c r="SHK1" s="332"/>
      <c r="SHL1" s="332"/>
      <c r="SHM1" s="332"/>
      <c r="SHN1" s="332"/>
      <c r="SHO1" s="332"/>
      <c r="SHP1" s="332"/>
      <c r="SHQ1" s="332"/>
      <c r="SHR1" s="332"/>
      <c r="SHS1" s="332"/>
      <c r="SHT1" s="332"/>
      <c r="SHU1" s="331"/>
      <c r="SHV1" s="332"/>
      <c r="SHW1" s="332"/>
      <c r="SHX1" s="332"/>
      <c r="SHY1" s="332"/>
      <c r="SHZ1" s="332"/>
      <c r="SIA1" s="332"/>
      <c r="SIB1" s="332"/>
      <c r="SIC1" s="332"/>
      <c r="SID1" s="332"/>
      <c r="SIE1" s="332"/>
      <c r="SIF1" s="332"/>
      <c r="SIG1" s="332"/>
      <c r="SIH1" s="332"/>
      <c r="SII1" s="332"/>
      <c r="SIJ1" s="332"/>
      <c r="SIK1" s="331"/>
      <c r="SIL1" s="332"/>
      <c r="SIM1" s="332"/>
      <c r="SIN1" s="332"/>
      <c r="SIO1" s="332"/>
      <c r="SIP1" s="332"/>
      <c r="SIQ1" s="332"/>
      <c r="SIR1" s="332"/>
      <c r="SIS1" s="332"/>
      <c r="SIT1" s="332"/>
      <c r="SIU1" s="332"/>
      <c r="SIV1" s="332"/>
      <c r="SIW1" s="332"/>
      <c r="SIX1" s="332"/>
      <c r="SIY1" s="332"/>
      <c r="SIZ1" s="332"/>
      <c r="SJA1" s="331"/>
      <c r="SJB1" s="332"/>
      <c r="SJC1" s="332"/>
      <c r="SJD1" s="332"/>
      <c r="SJE1" s="332"/>
      <c r="SJF1" s="332"/>
      <c r="SJG1" s="332"/>
      <c r="SJH1" s="332"/>
      <c r="SJI1" s="332"/>
      <c r="SJJ1" s="332"/>
      <c r="SJK1" s="332"/>
      <c r="SJL1" s="332"/>
      <c r="SJM1" s="332"/>
      <c r="SJN1" s="332"/>
      <c r="SJO1" s="332"/>
      <c r="SJP1" s="332"/>
      <c r="SJQ1" s="331"/>
      <c r="SJR1" s="332"/>
      <c r="SJS1" s="332"/>
      <c r="SJT1" s="332"/>
      <c r="SJU1" s="332"/>
      <c r="SJV1" s="332"/>
      <c r="SJW1" s="332"/>
      <c r="SJX1" s="332"/>
      <c r="SJY1" s="332"/>
      <c r="SJZ1" s="332"/>
      <c r="SKA1" s="332"/>
      <c r="SKB1" s="332"/>
      <c r="SKC1" s="332"/>
      <c r="SKD1" s="332"/>
      <c r="SKE1" s="332"/>
      <c r="SKF1" s="332"/>
      <c r="SKG1" s="331"/>
      <c r="SKH1" s="332"/>
      <c r="SKI1" s="332"/>
      <c r="SKJ1" s="332"/>
      <c r="SKK1" s="332"/>
      <c r="SKL1" s="332"/>
      <c r="SKM1" s="332"/>
      <c r="SKN1" s="332"/>
      <c r="SKO1" s="332"/>
      <c r="SKP1" s="332"/>
      <c r="SKQ1" s="332"/>
      <c r="SKR1" s="332"/>
      <c r="SKS1" s="332"/>
      <c r="SKT1" s="332"/>
      <c r="SKU1" s="332"/>
      <c r="SKV1" s="332"/>
      <c r="SKW1" s="331"/>
      <c r="SKX1" s="332"/>
      <c r="SKY1" s="332"/>
      <c r="SKZ1" s="332"/>
      <c r="SLA1" s="332"/>
      <c r="SLB1" s="332"/>
      <c r="SLC1" s="332"/>
      <c r="SLD1" s="332"/>
      <c r="SLE1" s="332"/>
      <c r="SLF1" s="332"/>
      <c r="SLG1" s="332"/>
      <c r="SLH1" s="332"/>
      <c r="SLI1" s="332"/>
      <c r="SLJ1" s="332"/>
      <c r="SLK1" s="332"/>
      <c r="SLL1" s="332"/>
      <c r="SLM1" s="331"/>
      <c r="SLN1" s="332"/>
      <c r="SLO1" s="332"/>
      <c r="SLP1" s="332"/>
      <c r="SLQ1" s="332"/>
      <c r="SLR1" s="332"/>
      <c r="SLS1" s="332"/>
      <c r="SLT1" s="332"/>
      <c r="SLU1" s="332"/>
      <c r="SLV1" s="332"/>
      <c r="SLW1" s="332"/>
      <c r="SLX1" s="332"/>
      <c r="SLY1" s="332"/>
      <c r="SLZ1" s="332"/>
      <c r="SMA1" s="332"/>
      <c r="SMB1" s="332"/>
      <c r="SMC1" s="331"/>
      <c r="SMD1" s="332"/>
      <c r="SME1" s="332"/>
      <c r="SMF1" s="332"/>
      <c r="SMG1" s="332"/>
      <c r="SMH1" s="332"/>
      <c r="SMI1" s="332"/>
      <c r="SMJ1" s="332"/>
      <c r="SMK1" s="332"/>
      <c r="SML1" s="332"/>
      <c r="SMM1" s="332"/>
      <c r="SMN1" s="332"/>
      <c r="SMO1" s="332"/>
      <c r="SMP1" s="332"/>
      <c r="SMQ1" s="332"/>
      <c r="SMR1" s="332"/>
      <c r="SMS1" s="331"/>
      <c r="SMT1" s="332"/>
      <c r="SMU1" s="332"/>
      <c r="SMV1" s="332"/>
      <c r="SMW1" s="332"/>
      <c r="SMX1" s="332"/>
      <c r="SMY1" s="332"/>
      <c r="SMZ1" s="332"/>
      <c r="SNA1" s="332"/>
      <c r="SNB1" s="332"/>
      <c r="SNC1" s="332"/>
      <c r="SND1" s="332"/>
      <c r="SNE1" s="332"/>
      <c r="SNF1" s="332"/>
      <c r="SNG1" s="332"/>
      <c r="SNH1" s="332"/>
      <c r="SNI1" s="331"/>
      <c r="SNJ1" s="332"/>
      <c r="SNK1" s="332"/>
      <c r="SNL1" s="332"/>
      <c r="SNM1" s="332"/>
      <c r="SNN1" s="332"/>
      <c r="SNO1" s="332"/>
      <c r="SNP1" s="332"/>
      <c r="SNQ1" s="332"/>
      <c r="SNR1" s="332"/>
      <c r="SNS1" s="332"/>
      <c r="SNT1" s="332"/>
      <c r="SNU1" s="332"/>
      <c r="SNV1" s="332"/>
      <c r="SNW1" s="332"/>
      <c r="SNX1" s="332"/>
      <c r="SNY1" s="331"/>
      <c r="SNZ1" s="332"/>
      <c r="SOA1" s="332"/>
      <c r="SOB1" s="332"/>
      <c r="SOC1" s="332"/>
      <c r="SOD1" s="332"/>
      <c r="SOE1" s="332"/>
      <c r="SOF1" s="332"/>
      <c r="SOG1" s="332"/>
      <c r="SOH1" s="332"/>
      <c r="SOI1" s="332"/>
      <c r="SOJ1" s="332"/>
      <c r="SOK1" s="332"/>
      <c r="SOL1" s="332"/>
      <c r="SOM1" s="332"/>
      <c r="SON1" s="332"/>
      <c r="SOO1" s="331"/>
      <c r="SOP1" s="332"/>
      <c r="SOQ1" s="332"/>
      <c r="SOR1" s="332"/>
      <c r="SOS1" s="332"/>
      <c r="SOT1" s="332"/>
      <c r="SOU1" s="332"/>
      <c r="SOV1" s="332"/>
      <c r="SOW1" s="332"/>
      <c r="SOX1" s="332"/>
      <c r="SOY1" s="332"/>
      <c r="SOZ1" s="332"/>
      <c r="SPA1" s="332"/>
      <c r="SPB1" s="332"/>
      <c r="SPC1" s="332"/>
      <c r="SPD1" s="332"/>
      <c r="SPE1" s="331"/>
      <c r="SPF1" s="332"/>
      <c r="SPG1" s="332"/>
      <c r="SPH1" s="332"/>
      <c r="SPI1" s="332"/>
      <c r="SPJ1" s="332"/>
      <c r="SPK1" s="332"/>
      <c r="SPL1" s="332"/>
      <c r="SPM1" s="332"/>
      <c r="SPN1" s="332"/>
      <c r="SPO1" s="332"/>
      <c r="SPP1" s="332"/>
      <c r="SPQ1" s="332"/>
      <c r="SPR1" s="332"/>
      <c r="SPS1" s="332"/>
      <c r="SPT1" s="332"/>
      <c r="SPU1" s="331"/>
      <c r="SPV1" s="332"/>
      <c r="SPW1" s="332"/>
      <c r="SPX1" s="332"/>
      <c r="SPY1" s="332"/>
      <c r="SPZ1" s="332"/>
      <c r="SQA1" s="332"/>
      <c r="SQB1" s="332"/>
      <c r="SQC1" s="332"/>
      <c r="SQD1" s="332"/>
      <c r="SQE1" s="332"/>
      <c r="SQF1" s="332"/>
      <c r="SQG1" s="332"/>
      <c r="SQH1" s="332"/>
      <c r="SQI1" s="332"/>
      <c r="SQJ1" s="332"/>
      <c r="SQK1" s="331"/>
      <c r="SQL1" s="332"/>
      <c r="SQM1" s="332"/>
      <c r="SQN1" s="332"/>
      <c r="SQO1" s="332"/>
      <c r="SQP1" s="332"/>
      <c r="SQQ1" s="332"/>
      <c r="SQR1" s="332"/>
      <c r="SQS1" s="332"/>
      <c r="SQT1" s="332"/>
      <c r="SQU1" s="332"/>
      <c r="SQV1" s="332"/>
      <c r="SQW1" s="332"/>
      <c r="SQX1" s="332"/>
      <c r="SQY1" s="332"/>
      <c r="SQZ1" s="332"/>
      <c r="SRA1" s="331"/>
      <c r="SRB1" s="332"/>
      <c r="SRC1" s="332"/>
      <c r="SRD1" s="332"/>
      <c r="SRE1" s="332"/>
      <c r="SRF1" s="332"/>
      <c r="SRG1" s="332"/>
      <c r="SRH1" s="332"/>
      <c r="SRI1" s="332"/>
      <c r="SRJ1" s="332"/>
      <c r="SRK1" s="332"/>
      <c r="SRL1" s="332"/>
      <c r="SRM1" s="332"/>
      <c r="SRN1" s="332"/>
      <c r="SRO1" s="332"/>
      <c r="SRP1" s="332"/>
      <c r="SRQ1" s="331"/>
      <c r="SRR1" s="332"/>
      <c r="SRS1" s="332"/>
      <c r="SRT1" s="332"/>
      <c r="SRU1" s="332"/>
      <c r="SRV1" s="332"/>
      <c r="SRW1" s="332"/>
      <c r="SRX1" s="332"/>
      <c r="SRY1" s="332"/>
      <c r="SRZ1" s="332"/>
      <c r="SSA1" s="332"/>
      <c r="SSB1" s="332"/>
      <c r="SSC1" s="332"/>
      <c r="SSD1" s="332"/>
      <c r="SSE1" s="332"/>
      <c r="SSF1" s="332"/>
      <c r="SSG1" s="331"/>
      <c r="SSH1" s="332"/>
      <c r="SSI1" s="332"/>
      <c r="SSJ1" s="332"/>
      <c r="SSK1" s="332"/>
      <c r="SSL1" s="332"/>
      <c r="SSM1" s="332"/>
      <c r="SSN1" s="332"/>
      <c r="SSO1" s="332"/>
      <c r="SSP1" s="332"/>
      <c r="SSQ1" s="332"/>
      <c r="SSR1" s="332"/>
      <c r="SSS1" s="332"/>
      <c r="SST1" s="332"/>
      <c r="SSU1" s="332"/>
      <c r="SSV1" s="332"/>
      <c r="SSW1" s="331"/>
      <c r="SSX1" s="332"/>
      <c r="SSY1" s="332"/>
      <c r="SSZ1" s="332"/>
      <c r="STA1" s="332"/>
      <c r="STB1" s="332"/>
      <c r="STC1" s="332"/>
      <c r="STD1" s="332"/>
      <c r="STE1" s="332"/>
      <c r="STF1" s="332"/>
      <c r="STG1" s="332"/>
      <c r="STH1" s="332"/>
      <c r="STI1" s="332"/>
      <c r="STJ1" s="332"/>
      <c r="STK1" s="332"/>
      <c r="STL1" s="332"/>
      <c r="STM1" s="331"/>
      <c r="STN1" s="332"/>
      <c r="STO1" s="332"/>
      <c r="STP1" s="332"/>
      <c r="STQ1" s="332"/>
      <c r="STR1" s="332"/>
      <c r="STS1" s="332"/>
      <c r="STT1" s="332"/>
      <c r="STU1" s="332"/>
      <c r="STV1" s="332"/>
      <c r="STW1" s="332"/>
      <c r="STX1" s="332"/>
      <c r="STY1" s="332"/>
      <c r="STZ1" s="332"/>
      <c r="SUA1" s="332"/>
      <c r="SUB1" s="332"/>
      <c r="SUC1" s="331"/>
      <c r="SUD1" s="332"/>
      <c r="SUE1" s="332"/>
      <c r="SUF1" s="332"/>
      <c r="SUG1" s="332"/>
      <c r="SUH1" s="332"/>
      <c r="SUI1" s="332"/>
      <c r="SUJ1" s="332"/>
      <c r="SUK1" s="332"/>
      <c r="SUL1" s="332"/>
      <c r="SUM1" s="332"/>
      <c r="SUN1" s="332"/>
      <c r="SUO1" s="332"/>
      <c r="SUP1" s="332"/>
      <c r="SUQ1" s="332"/>
      <c r="SUR1" s="332"/>
      <c r="SUS1" s="331"/>
      <c r="SUT1" s="332"/>
      <c r="SUU1" s="332"/>
      <c r="SUV1" s="332"/>
      <c r="SUW1" s="332"/>
      <c r="SUX1" s="332"/>
      <c r="SUY1" s="332"/>
      <c r="SUZ1" s="332"/>
      <c r="SVA1" s="332"/>
      <c r="SVB1" s="332"/>
      <c r="SVC1" s="332"/>
      <c r="SVD1" s="332"/>
      <c r="SVE1" s="332"/>
      <c r="SVF1" s="332"/>
      <c r="SVG1" s="332"/>
      <c r="SVH1" s="332"/>
      <c r="SVI1" s="331"/>
      <c r="SVJ1" s="332"/>
      <c r="SVK1" s="332"/>
      <c r="SVL1" s="332"/>
      <c r="SVM1" s="332"/>
      <c r="SVN1" s="332"/>
      <c r="SVO1" s="332"/>
      <c r="SVP1" s="332"/>
      <c r="SVQ1" s="332"/>
      <c r="SVR1" s="332"/>
      <c r="SVS1" s="332"/>
      <c r="SVT1" s="332"/>
      <c r="SVU1" s="332"/>
      <c r="SVV1" s="332"/>
      <c r="SVW1" s="332"/>
      <c r="SVX1" s="332"/>
      <c r="SVY1" s="331"/>
      <c r="SVZ1" s="332"/>
      <c r="SWA1" s="332"/>
      <c r="SWB1" s="332"/>
      <c r="SWC1" s="332"/>
      <c r="SWD1" s="332"/>
      <c r="SWE1" s="332"/>
      <c r="SWF1" s="332"/>
      <c r="SWG1" s="332"/>
      <c r="SWH1" s="332"/>
      <c r="SWI1" s="332"/>
      <c r="SWJ1" s="332"/>
      <c r="SWK1" s="332"/>
      <c r="SWL1" s="332"/>
      <c r="SWM1" s="332"/>
      <c r="SWN1" s="332"/>
      <c r="SWO1" s="331"/>
      <c r="SWP1" s="332"/>
      <c r="SWQ1" s="332"/>
      <c r="SWR1" s="332"/>
      <c r="SWS1" s="332"/>
      <c r="SWT1" s="332"/>
      <c r="SWU1" s="332"/>
      <c r="SWV1" s="332"/>
      <c r="SWW1" s="332"/>
      <c r="SWX1" s="332"/>
      <c r="SWY1" s="332"/>
      <c r="SWZ1" s="332"/>
      <c r="SXA1" s="332"/>
      <c r="SXB1" s="332"/>
      <c r="SXC1" s="332"/>
      <c r="SXD1" s="332"/>
      <c r="SXE1" s="331"/>
      <c r="SXF1" s="332"/>
      <c r="SXG1" s="332"/>
      <c r="SXH1" s="332"/>
      <c r="SXI1" s="332"/>
      <c r="SXJ1" s="332"/>
      <c r="SXK1" s="332"/>
      <c r="SXL1" s="332"/>
      <c r="SXM1" s="332"/>
      <c r="SXN1" s="332"/>
      <c r="SXO1" s="332"/>
      <c r="SXP1" s="332"/>
      <c r="SXQ1" s="332"/>
      <c r="SXR1" s="332"/>
      <c r="SXS1" s="332"/>
      <c r="SXT1" s="332"/>
      <c r="SXU1" s="331"/>
      <c r="SXV1" s="332"/>
      <c r="SXW1" s="332"/>
      <c r="SXX1" s="332"/>
      <c r="SXY1" s="332"/>
      <c r="SXZ1" s="332"/>
      <c r="SYA1" s="332"/>
      <c r="SYB1" s="332"/>
      <c r="SYC1" s="332"/>
      <c r="SYD1" s="332"/>
      <c r="SYE1" s="332"/>
      <c r="SYF1" s="332"/>
      <c r="SYG1" s="332"/>
      <c r="SYH1" s="332"/>
      <c r="SYI1" s="332"/>
      <c r="SYJ1" s="332"/>
      <c r="SYK1" s="331"/>
      <c r="SYL1" s="332"/>
      <c r="SYM1" s="332"/>
      <c r="SYN1" s="332"/>
      <c r="SYO1" s="332"/>
      <c r="SYP1" s="332"/>
      <c r="SYQ1" s="332"/>
      <c r="SYR1" s="332"/>
      <c r="SYS1" s="332"/>
      <c r="SYT1" s="332"/>
      <c r="SYU1" s="332"/>
      <c r="SYV1" s="332"/>
      <c r="SYW1" s="332"/>
      <c r="SYX1" s="332"/>
      <c r="SYY1" s="332"/>
      <c r="SYZ1" s="332"/>
      <c r="SZA1" s="331"/>
      <c r="SZB1" s="332"/>
      <c r="SZC1" s="332"/>
      <c r="SZD1" s="332"/>
      <c r="SZE1" s="332"/>
      <c r="SZF1" s="332"/>
      <c r="SZG1" s="332"/>
      <c r="SZH1" s="332"/>
      <c r="SZI1" s="332"/>
      <c r="SZJ1" s="332"/>
      <c r="SZK1" s="332"/>
      <c r="SZL1" s="332"/>
      <c r="SZM1" s="332"/>
      <c r="SZN1" s="332"/>
      <c r="SZO1" s="332"/>
      <c r="SZP1" s="332"/>
      <c r="SZQ1" s="331"/>
      <c r="SZR1" s="332"/>
      <c r="SZS1" s="332"/>
      <c r="SZT1" s="332"/>
      <c r="SZU1" s="332"/>
      <c r="SZV1" s="332"/>
      <c r="SZW1" s="332"/>
      <c r="SZX1" s="332"/>
      <c r="SZY1" s="332"/>
      <c r="SZZ1" s="332"/>
      <c r="TAA1" s="332"/>
      <c r="TAB1" s="332"/>
      <c r="TAC1" s="332"/>
      <c r="TAD1" s="332"/>
      <c r="TAE1" s="332"/>
      <c r="TAF1" s="332"/>
      <c r="TAG1" s="331"/>
      <c r="TAH1" s="332"/>
      <c r="TAI1" s="332"/>
      <c r="TAJ1" s="332"/>
      <c r="TAK1" s="332"/>
      <c r="TAL1" s="332"/>
      <c r="TAM1" s="332"/>
      <c r="TAN1" s="332"/>
      <c r="TAO1" s="332"/>
      <c r="TAP1" s="332"/>
      <c r="TAQ1" s="332"/>
      <c r="TAR1" s="332"/>
      <c r="TAS1" s="332"/>
      <c r="TAT1" s="332"/>
      <c r="TAU1" s="332"/>
      <c r="TAV1" s="332"/>
      <c r="TAW1" s="331"/>
      <c r="TAX1" s="332"/>
      <c r="TAY1" s="332"/>
      <c r="TAZ1" s="332"/>
      <c r="TBA1" s="332"/>
      <c r="TBB1" s="332"/>
      <c r="TBC1" s="332"/>
      <c r="TBD1" s="332"/>
      <c r="TBE1" s="332"/>
      <c r="TBF1" s="332"/>
      <c r="TBG1" s="332"/>
      <c r="TBH1" s="332"/>
      <c r="TBI1" s="332"/>
      <c r="TBJ1" s="332"/>
      <c r="TBK1" s="332"/>
      <c r="TBL1" s="332"/>
      <c r="TBM1" s="331"/>
      <c r="TBN1" s="332"/>
      <c r="TBO1" s="332"/>
      <c r="TBP1" s="332"/>
      <c r="TBQ1" s="332"/>
      <c r="TBR1" s="332"/>
      <c r="TBS1" s="332"/>
      <c r="TBT1" s="332"/>
      <c r="TBU1" s="332"/>
      <c r="TBV1" s="332"/>
      <c r="TBW1" s="332"/>
      <c r="TBX1" s="332"/>
      <c r="TBY1" s="332"/>
      <c r="TBZ1" s="332"/>
      <c r="TCA1" s="332"/>
      <c r="TCB1" s="332"/>
      <c r="TCC1" s="331"/>
      <c r="TCD1" s="332"/>
      <c r="TCE1" s="332"/>
      <c r="TCF1" s="332"/>
      <c r="TCG1" s="332"/>
      <c r="TCH1" s="332"/>
      <c r="TCI1" s="332"/>
      <c r="TCJ1" s="332"/>
      <c r="TCK1" s="332"/>
      <c r="TCL1" s="332"/>
      <c r="TCM1" s="332"/>
      <c r="TCN1" s="332"/>
      <c r="TCO1" s="332"/>
      <c r="TCP1" s="332"/>
      <c r="TCQ1" s="332"/>
      <c r="TCR1" s="332"/>
      <c r="TCS1" s="331"/>
      <c r="TCT1" s="332"/>
      <c r="TCU1" s="332"/>
      <c r="TCV1" s="332"/>
      <c r="TCW1" s="332"/>
      <c r="TCX1" s="332"/>
      <c r="TCY1" s="332"/>
      <c r="TCZ1" s="332"/>
      <c r="TDA1" s="332"/>
      <c r="TDB1" s="332"/>
      <c r="TDC1" s="332"/>
      <c r="TDD1" s="332"/>
      <c r="TDE1" s="332"/>
      <c r="TDF1" s="332"/>
      <c r="TDG1" s="332"/>
      <c r="TDH1" s="332"/>
      <c r="TDI1" s="331"/>
      <c r="TDJ1" s="332"/>
      <c r="TDK1" s="332"/>
      <c r="TDL1" s="332"/>
      <c r="TDM1" s="332"/>
      <c r="TDN1" s="332"/>
      <c r="TDO1" s="332"/>
      <c r="TDP1" s="332"/>
      <c r="TDQ1" s="332"/>
      <c r="TDR1" s="332"/>
      <c r="TDS1" s="332"/>
      <c r="TDT1" s="332"/>
      <c r="TDU1" s="332"/>
      <c r="TDV1" s="332"/>
      <c r="TDW1" s="332"/>
      <c r="TDX1" s="332"/>
      <c r="TDY1" s="331"/>
      <c r="TDZ1" s="332"/>
      <c r="TEA1" s="332"/>
      <c r="TEB1" s="332"/>
      <c r="TEC1" s="332"/>
      <c r="TED1" s="332"/>
      <c r="TEE1" s="332"/>
      <c r="TEF1" s="332"/>
      <c r="TEG1" s="332"/>
      <c r="TEH1" s="332"/>
      <c r="TEI1" s="332"/>
      <c r="TEJ1" s="332"/>
      <c r="TEK1" s="332"/>
      <c r="TEL1" s="332"/>
      <c r="TEM1" s="332"/>
      <c r="TEN1" s="332"/>
      <c r="TEO1" s="331"/>
      <c r="TEP1" s="332"/>
      <c r="TEQ1" s="332"/>
      <c r="TER1" s="332"/>
      <c r="TES1" s="332"/>
      <c r="TET1" s="332"/>
      <c r="TEU1" s="332"/>
      <c r="TEV1" s="332"/>
      <c r="TEW1" s="332"/>
      <c r="TEX1" s="332"/>
      <c r="TEY1" s="332"/>
      <c r="TEZ1" s="332"/>
      <c r="TFA1" s="332"/>
      <c r="TFB1" s="332"/>
      <c r="TFC1" s="332"/>
      <c r="TFD1" s="332"/>
      <c r="TFE1" s="331"/>
      <c r="TFF1" s="332"/>
      <c r="TFG1" s="332"/>
      <c r="TFH1" s="332"/>
      <c r="TFI1" s="332"/>
      <c r="TFJ1" s="332"/>
      <c r="TFK1" s="332"/>
      <c r="TFL1" s="332"/>
      <c r="TFM1" s="332"/>
      <c r="TFN1" s="332"/>
      <c r="TFO1" s="332"/>
      <c r="TFP1" s="332"/>
      <c r="TFQ1" s="332"/>
      <c r="TFR1" s="332"/>
      <c r="TFS1" s="332"/>
      <c r="TFT1" s="332"/>
      <c r="TFU1" s="331"/>
      <c r="TFV1" s="332"/>
      <c r="TFW1" s="332"/>
      <c r="TFX1" s="332"/>
      <c r="TFY1" s="332"/>
      <c r="TFZ1" s="332"/>
      <c r="TGA1" s="332"/>
      <c r="TGB1" s="332"/>
      <c r="TGC1" s="332"/>
      <c r="TGD1" s="332"/>
      <c r="TGE1" s="332"/>
      <c r="TGF1" s="332"/>
      <c r="TGG1" s="332"/>
      <c r="TGH1" s="332"/>
      <c r="TGI1" s="332"/>
      <c r="TGJ1" s="332"/>
      <c r="TGK1" s="331"/>
      <c r="TGL1" s="332"/>
      <c r="TGM1" s="332"/>
      <c r="TGN1" s="332"/>
      <c r="TGO1" s="332"/>
      <c r="TGP1" s="332"/>
      <c r="TGQ1" s="332"/>
      <c r="TGR1" s="332"/>
      <c r="TGS1" s="332"/>
      <c r="TGT1" s="332"/>
      <c r="TGU1" s="332"/>
      <c r="TGV1" s="332"/>
      <c r="TGW1" s="332"/>
      <c r="TGX1" s="332"/>
      <c r="TGY1" s="332"/>
      <c r="TGZ1" s="332"/>
      <c r="THA1" s="331"/>
      <c r="THB1" s="332"/>
      <c r="THC1" s="332"/>
      <c r="THD1" s="332"/>
      <c r="THE1" s="332"/>
      <c r="THF1" s="332"/>
      <c r="THG1" s="332"/>
      <c r="THH1" s="332"/>
      <c r="THI1" s="332"/>
      <c r="THJ1" s="332"/>
      <c r="THK1" s="332"/>
      <c r="THL1" s="332"/>
      <c r="THM1" s="332"/>
      <c r="THN1" s="332"/>
      <c r="THO1" s="332"/>
      <c r="THP1" s="332"/>
      <c r="THQ1" s="331"/>
      <c r="THR1" s="332"/>
      <c r="THS1" s="332"/>
      <c r="THT1" s="332"/>
      <c r="THU1" s="332"/>
      <c r="THV1" s="332"/>
      <c r="THW1" s="332"/>
      <c r="THX1" s="332"/>
      <c r="THY1" s="332"/>
      <c r="THZ1" s="332"/>
      <c r="TIA1" s="332"/>
      <c r="TIB1" s="332"/>
      <c r="TIC1" s="332"/>
      <c r="TID1" s="332"/>
      <c r="TIE1" s="332"/>
      <c r="TIF1" s="332"/>
      <c r="TIG1" s="331"/>
      <c r="TIH1" s="332"/>
      <c r="TII1" s="332"/>
      <c r="TIJ1" s="332"/>
      <c r="TIK1" s="332"/>
      <c r="TIL1" s="332"/>
      <c r="TIM1" s="332"/>
      <c r="TIN1" s="332"/>
      <c r="TIO1" s="332"/>
      <c r="TIP1" s="332"/>
      <c r="TIQ1" s="332"/>
      <c r="TIR1" s="332"/>
      <c r="TIS1" s="332"/>
      <c r="TIT1" s="332"/>
      <c r="TIU1" s="332"/>
      <c r="TIV1" s="332"/>
      <c r="TIW1" s="331"/>
      <c r="TIX1" s="332"/>
      <c r="TIY1" s="332"/>
      <c r="TIZ1" s="332"/>
      <c r="TJA1" s="332"/>
      <c r="TJB1" s="332"/>
      <c r="TJC1" s="332"/>
      <c r="TJD1" s="332"/>
      <c r="TJE1" s="332"/>
      <c r="TJF1" s="332"/>
      <c r="TJG1" s="332"/>
      <c r="TJH1" s="332"/>
      <c r="TJI1" s="332"/>
      <c r="TJJ1" s="332"/>
      <c r="TJK1" s="332"/>
      <c r="TJL1" s="332"/>
      <c r="TJM1" s="331"/>
      <c r="TJN1" s="332"/>
      <c r="TJO1" s="332"/>
      <c r="TJP1" s="332"/>
      <c r="TJQ1" s="332"/>
      <c r="TJR1" s="332"/>
      <c r="TJS1" s="332"/>
      <c r="TJT1" s="332"/>
      <c r="TJU1" s="332"/>
      <c r="TJV1" s="332"/>
      <c r="TJW1" s="332"/>
      <c r="TJX1" s="332"/>
      <c r="TJY1" s="332"/>
      <c r="TJZ1" s="332"/>
      <c r="TKA1" s="332"/>
      <c r="TKB1" s="332"/>
      <c r="TKC1" s="331"/>
      <c r="TKD1" s="332"/>
      <c r="TKE1" s="332"/>
      <c r="TKF1" s="332"/>
      <c r="TKG1" s="332"/>
      <c r="TKH1" s="332"/>
      <c r="TKI1" s="332"/>
      <c r="TKJ1" s="332"/>
      <c r="TKK1" s="332"/>
      <c r="TKL1" s="332"/>
      <c r="TKM1" s="332"/>
      <c r="TKN1" s="332"/>
      <c r="TKO1" s="332"/>
      <c r="TKP1" s="332"/>
      <c r="TKQ1" s="332"/>
      <c r="TKR1" s="332"/>
      <c r="TKS1" s="331"/>
      <c r="TKT1" s="332"/>
      <c r="TKU1" s="332"/>
      <c r="TKV1" s="332"/>
      <c r="TKW1" s="332"/>
      <c r="TKX1" s="332"/>
      <c r="TKY1" s="332"/>
      <c r="TKZ1" s="332"/>
      <c r="TLA1" s="332"/>
      <c r="TLB1" s="332"/>
      <c r="TLC1" s="332"/>
      <c r="TLD1" s="332"/>
      <c r="TLE1" s="332"/>
      <c r="TLF1" s="332"/>
      <c r="TLG1" s="332"/>
      <c r="TLH1" s="332"/>
      <c r="TLI1" s="331"/>
      <c r="TLJ1" s="332"/>
      <c r="TLK1" s="332"/>
      <c r="TLL1" s="332"/>
      <c r="TLM1" s="332"/>
      <c r="TLN1" s="332"/>
      <c r="TLO1" s="332"/>
      <c r="TLP1" s="332"/>
      <c r="TLQ1" s="332"/>
      <c r="TLR1" s="332"/>
      <c r="TLS1" s="332"/>
      <c r="TLT1" s="332"/>
      <c r="TLU1" s="332"/>
      <c r="TLV1" s="332"/>
      <c r="TLW1" s="332"/>
      <c r="TLX1" s="332"/>
      <c r="TLY1" s="331"/>
      <c r="TLZ1" s="332"/>
      <c r="TMA1" s="332"/>
      <c r="TMB1" s="332"/>
      <c r="TMC1" s="332"/>
      <c r="TMD1" s="332"/>
      <c r="TME1" s="332"/>
      <c r="TMF1" s="332"/>
      <c r="TMG1" s="332"/>
      <c r="TMH1" s="332"/>
      <c r="TMI1" s="332"/>
      <c r="TMJ1" s="332"/>
      <c r="TMK1" s="332"/>
      <c r="TML1" s="332"/>
      <c r="TMM1" s="332"/>
      <c r="TMN1" s="332"/>
      <c r="TMO1" s="331"/>
      <c r="TMP1" s="332"/>
      <c r="TMQ1" s="332"/>
      <c r="TMR1" s="332"/>
      <c r="TMS1" s="332"/>
      <c r="TMT1" s="332"/>
      <c r="TMU1" s="332"/>
      <c r="TMV1" s="332"/>
      <c r="TMW1" s="332"/>
      <c r="TMX1" s="332"/>
      <c r="TMY1" s="332"/>
      <c r="TMZ1" s="332"/>
      <c r="TNA1" s="332"/>
      <c r="TNB1" s="332"/>
      <c r="TNC1" s="332"/>
      <c r="TND1" s="332"/>
      <c r="TNE1" s="331"/>
      <c r="TNF1" s="332"/>
      <c r="TNG1" s="332"/>
      <c r="TNH1" s="332"/>
      <c r="TNI1" s="332"/>
      <c r="TNJ1" s="332"/>
      <c r="TNK1" s="332"/>
      <c r="TNL1" s="332"/>
      <c r="TNM1" s="332"/>
      <c r="TNN1" s="332"/>
      <c r="TNO1" s="332"/>
      <c r="TNP1" s="332"/>
      <c r="TNQ1" s="332"/>
      <c r="TNR1" s="332"/>
      <c r="TNS1" s="332"/>
      <c r="TNT1" s="332"/>
      <c r="TNU1" s="331"/>
      <c r="TNV1" s="332"/>
      <c r="TNW1" s="332"/>
      <c r="TNX1" s="332"/>
      <c r="TNY1" s="332"/>
      <c r="TNZ1" s="332"/>
      <c r="TOA1" s="332"/>
      <c r="TOB1" s="332"/>
      <c r="TOC1" s="332"/>
      <c r="TOD1" s="332"/>
      <c r="TOE1" s="332"/>
      <c r="TOF1" s="332"/>
      <c r="TOG1" s="332"/>
      <c r="TOH1" s="332"/>
      <c r="TOI1" s="332"/>
      <c r="TOJ1" s="332"/>
      <c r="TOK1" s="331"/>
      <c r="TOL1" s="332"/>
      <c r="TOM1" s="332"/>
      <c r="TON1" s="332"/>
      <c r="TOO1" s="332"/>
      <c r="TOP1" s="332"/>
      <c r="TOQ1" s="332"/>
      <c r="TOR1" s="332"/>
      <c r="TOS1" s="332"/>
      <c r="TOT1" s="332"/>
      <c r="TOU1" s="332"/>
      <c r="TOV1" s="332"/>
      <c r="TOW1" s="332"/>
      <c r="TOX1" s="332"/>
      <c r="TOY1" s="332"/>
      <c r="TOZ1" s="332"/>
      <c r="TPA1" s="331"/>
      <c r="TPB1" s="332"/>
      <c r="TPC1" s="332"/>
      <c r="TPD1" s="332"/>
      <c r="TPE1" s="332"/>
      <c r="TPF1" s="332"/>
      <c r="TPG1" s="332"/>
      <c r="TPH1" s="332"/>
      <c r="TPI1" s="332"/>
      <c r="TPJ1" s="332"/>
      <c r="TPK1" s="332"/>
      <c r="TPL1" s="332"/>
      <c r="TPM1" s="332"/>
      <c r="TPN1" s="332"/>
      <c r="TPO1" s="332"/>
      <c r="TPP1" s="332"/>
      <c r="TPQ1" s="331"/>
      <c r="TPR1" s="332"/>
      <c r="TPS1" s="332"/>
      <c r="TPT1" s="332"/>
      <c r="TPU1" s="332"/>
      <c r="TPV1" s="332"/>
      <c r="TPW1" s="332"/>
      <c r="TPX1" s="332"/>
      <c r="TPY1" s="332"/>
      <c r="TPZ1" s="332"/>
      <c r="TQA1" s="332"/>
      <c r="TQB1" s="332"/>
      <c r="TQC1" s="332"/>
      <c r="TQD1" s="332"/>
      <c r="TQE1" s="332"/>
      <c r="TQF1" s="332"/>
      <c r="TQG1" s="331"/>
      <c r="TQH1" s="332"/>
      <c r="TQI1" s="332"/>
      <c r="TQJ1" s="332"/>
      <c r="TQK1" s="332"/>
      <c r="TQL1" s="332"/>
      <c r="TQM1" s="332"/>
      <c r="TQN1" s="332"/>
      <c r="TQO1" s="332"/>
      <c r="TQP1" s="332"/>
      <c r="TQQ1" s="332"/>
      <c r="TQR1" s="332"/>
      <c r="TQS1" s="332"/>
      <c r="TQT1" s="332"/>
      <c r="TQU1" s="332"/>
      <c r="TQV1" s="332"/>
      <c r="TQW1" s="331"/>
      <c r="TQX1" s="332"/>
      <c r="TQY1" s="332"/>
      <c r="TQZ1" s="332"/>
      <c r="TRA1" s="332"/>
      <c r="TRB1" s="332"/>
      <c r="TRC1" s="332"/>
      <c r="TRD1" s="332"/>
      <c r="TRE1" s="332"/>
      <c r="TRF1" s="332"/>
      <c r="TRG1" s="332"/>
      <c r="TRH1" s="332"/>
      <c r="TRI1" s="332"/>
      <c r="TRJ1" s="332"/>
      <c r="TRK1" s="332"/>
      <c r="TRL1" s="332"/>
      <c r="TRM1" s="331"/>
      <c r="TRN1" s="332"/>
      <c r="TRO1" s="332"/>
      <c r="TRP1" s="332"/>
      <c r="TRQ1" s="332"/>
      <c r="TRR1" s="332"/>
      <c r="TRS1" s="332"/>
      <c r="TRT1" s="332"/>
      <c r="TRU1" s="332"/>
      <c r="TRV1" s="332"/>
      <c r="TRW1" s="332"/>
      <c r="TRX1" s="332"/>
      <c r="TRY1" s="332"/>
      <c r="TRZ1" s="332"/>
      <c r="TSA1" s="332"/>
      <c r="TSB1" s="332"/>
      <c r="TSC1" s="331"/>
      <c r="TSD1" s="332"/>
      <c r="TSE1" s="332"/>
      <c r="TSF1" s="332"/>
      <c r="TSG1" s="332"/>
      <c r="TSH1" s="332"/>
      <c r="TSI1" s="332"/>
      <c r="TSJ1" s="332"/>
      <c r="TSK1" s="332"/>
      <c r="TSL1" s="332"/>
      <c r="TSM1" s="332"/>
      <c r="TSN1" s="332"/>
      <c r="TSO1" s="332"/>
      <c r="TSP1" s="332"/>
      <c r="TSQ1" s="332"/>
      <c r="TSR1" s="332"/>
      <c r="TSS1" s="331"/>
      <c r="TST1" s="332"/>
      <c r="TSU1" s="332"/>
      <c r="TSV1" s="332"/>
      <c r="TSW1" s="332"/>
      <c r="TSX1" s="332"/>
      <c r="TSY1" s="332"/>
      <c r="TSZ1" s="332"/>
      <c r="TTA1" s="332"/>
      <c r="TTB1" s="332"/>
      <c r="TTC1" s="332"/>
      <c r="TTD1" s="332"/>
      <c r="TTE1" s="332"/>
      <c r="TTF1" s="332"/>
      <c r="TTG1" s="332"/>
      <c r="TTH1" s="332"/>
      <c r="TTI1" s="331"/>
      <c r="TTJ1" s="332"/>
      <c r="TTK1" s="332"/>
      <c r="TTL1" s="332"/>
      <c r="TTM1" s="332"/>
      <c r="TTN1" s="332"/>
      <c r="TTO1" s="332"/>
      <c r="TTP1" s="332"/>
      <c r="TTQ1" s="332"/>
      <c r="TTR1" s="332"/>
      <c r="TTS1" s="332"/>
      <c r="TTT1" s="332"/>
      <c r="TTU1" s="332"/>
      <c r="TTV1" s="332"/>
      <c r="TTW1" s="332"/>
      <c r="TTX1" s="332"/>
      <c r="TTY1" s="331"/>
      <c r="TTZ1" s="332"/>
      <c r="TUA1" s="332"/>
      <c r="TUB1" s="332"/>
      <c r="TUC1" s="332"/>
      <c r="TUD1" s="332"/>
      <c r="TUE1" s="332"/>
      <c r="TUF1" s="332"/>
      <c r="TUG1" s="332"/>
      <c r="TUH1" s="332"/>
      <c r="TUI1" s="332"/>
      <c r="TUJ1" s="332"/>
      <c r="TUK1" s="332"/>
      <c r="TUL1" s="332"/>
      <c r="TUM1" s="332"/>
      <c r="TUN1" s="332"/>
      <c r="TUO1" s="331"/>
      <c r="TUP1" s="332"/>
      <c r="TUQ1" s="332"/>
      <c r="TUR1" s="332"/>
      <c r="TUS1" s="332"/>
      <c r="TUT1" s="332"/>
      <c r="TUU1" s="332"/>
      <c r="TUV1" s="332"/>
      <c r="TUW1" s="332"/>
      <c r="TUX1" s="332"/>
      <c r="TUY1" s="332"/>
      <c r="TUZ1" s="332"/>
      <c r="TVA1" s="332"/>
      <c r="TVB1" s="332"/>
      <c r="TVC1" s="332"/>
      <c r="TVD1" s="332"/>
      <c r="TVE1" s="331"/>
      <c r="TVF1" s="332"/>
      <c r="TVG1" s="332"/>
      <c r="TVH1" s="332"/>
      <c r="TVI1" s="332"/>
      <c r="TVJ1" s="332"/>
      <c r="TVK1" s="332"/>
      <c r="TVL1" s="332"/>
      <c r="TVM1" s="332"/>
      <c r="TVN1" s="332"/>
      <c r="TVO1" s="332"/>
      <c r="TVP1" s="332"/>
      <c r="TVQ1" s="332"/>
      <c r="TVR1" s="332"/>
      <c r="TVS1" s="332"/>
      <c r="TVT1" s="332"/>
      <c r="TVU1" s="331"/>
      <c r="TVV1" s="332"/>
      <c r="TVW1" s="332"/>
      <c r="TVX1" s="332"/>
      <c r="TVY1" s="332"/>
      <c r="TVZ1" s="332"/>
      <c r="TWA1" s="332"/>
      <c r="TWB1" s="332"/>
      <c r="TWC1" s="332"/>
      <c r="TWD1" s="332"/>
      <c r="TWE1" s="332"/>
      <c r="TWF1" s="332"/>
      <c r="TWG1" s="332"/>
      <c r="TWH1" s="332"/>
      <c r="TWI1" s="332"/>
      <c r="TWJ1" s="332"/>
      <c r="TWK1" s="331"/>
      <c r="TWL1" s="332"/>
      <c r="TWM1" s="332"/>
      <c r="TWN1" s="332"/>
      <c r="TWO1" s="332"/>
      <c r="TWP1" s="332"/>
      <c r="TWQ1" s="332"/>
      <c r="TWR1" s="332"/>
      <c r="TWS1" s="332"/>
      <c r="TWT1" s="332"/>
      <c r="TWU1" s="332"/>
      <c r="TWV1" s="332"/>
      <c r="TWW1" s="332"/>
      <c r="TWX1" s="332"/>
      <c r="TWY1" s="332"/>
      <c r="TWZ1" s="332"/>
      <c r="TXA1" s="331"/>
      <c r="TXB1" s="332"/>
      <c r="TXC1" s="332"/>
      <c r="TXD1" s="332"/>
      <c r="TXE1" s="332"/>
      <c r="TXF1" s="332"/>
      <c r="TXG1" s="332"/>
      <c r="TXH1" s="332"/>
      <c r="TXI1" s="332"/>
      <c r="TXJ1" s="332"/>
      <c r="TXK1" s="332"/>
      <c r="TXL1" s="332"/>
      <c r="TXM1" s="332"/>
      <c r="TXN1" s="332"/>
      <c r="TXO1" s="332"/>
      <c r="TXP1" s="332"/>
      <c r="TXQ1" s="331"/>
      <c r="TXR1" s="332"/>
      <c r="TXS1" s="332"/>
      <c r="TXT1" s="332"/>
      <c r="TXU1" s="332"/>
      <c r="TXV1" s="332"/>
      <c r="TXW1" s="332"/>
      <c r="TXX1" s="332"/>
      <c r="TXY1" s="332"/>
      <c r="TXZ1" s="332"/>
      <c r="TYA1" s="332"/>
      <c r="TYB1" s="332"/>
      <c r="TYC1" s="332"/>
      <c r="TYD1" s="332"/>
      <c r="TYE1" s="332"/>
      <c r="TYF1" s="332"/>
      <c r="TYG1" s="331"/>
      <c r="TYH1" s="332"/>
      <c r="TYI1" s="332"/>
      <c r="TYJ1" s="332"/>
      <c r="TYK1" s="332"/>
      <c r="TYL1" s="332"/>
      <c r="TYM1" s="332"/>
      <c r="TYN1" s="332"/>
      <c r="TYO1" s="332"/>
      <c r="TYP1" s="332"/>
      <c r="TYQ1" s="332"/>
      <c r="TYR1" s="332"/>
      <c r="TYS1" s="332"/>
      <c r="TYT1" s="332"/>
      <c r="TYU1" s="332"/>
      <c r="TYV1" s="332"/>
      <c r="TYW1" s="331"/>
      <c r="TYX1" s="332"/>
      <c r="TYY1" s="332"/>
      <c r="TYZ1" s="332"/>
      <c r="TZA1" s="332"/>
      <c r="TZB1" s="332"/>
      <c r="TZC1" s="332"/>
      <c r="TZD1" s="332"/>
      <c r="TZE1" s="332"/>
      <c r="TZF1" s="332"/>
      <c r="TZG1" s="332"/>
      <c r="TZH1" s="332"/>
      <c r="TZI1" s="332"/>
      <c r="TZJ1" s="332"/>
      <c r="TZK1" s="332"/>
      <c r="TZL1" s="332"/>
      <c r="TZM1" s="331"/>
      <c r="TZN1" s="332"/>
      <c r="TZO1" s="332"/>
      <c r="TZP1" s="332"/>
      <c r="TZQ1" s="332"/>
      <c r="TZR1" s="332"/>
      <c r="TZS1" s="332"/>
      <c r="TZT1" s="332"/>
      <c r="TZU1" s="332"/>
      <c r="TZV1" s="332"/>
      <c r="TZW1" s="332"/>
      <c r="TZX1" s="332"/>
      <c r="TZY1" s="332"/>
      <c r="TZZ1" s="332"/>
      <c r="UAA1" s="332"/>
      <c r="UAB1" s="332"/>
      <c r="UAC1" s="331"/>
      <c r="UAD1" s="332"/>
      <c r="UAE1" s="332"/>
      <c r="UAF1" s="332"/>
      <c r="UAG1" s="332"/>
      <c r="UAH1" s="332"/>
      <c r="UAI1" s="332"/>
      <c r="UAJ1" s="332"/>
      <c r="UAK1" s="332"/>
      <c r="UAL1" s="332"/>
      <c r="UAM1" s="332"/>
      <c r="UAN1" s="332"/>
      <c r="UAO1" s="332"/>
      <c r="UAP1" s="332"/>
      <c r="UAQ1" s="332"/>
      <c r="UAR1" s="332"/>
      <c r="UAS1" s="331"/>
      <c r="UAT1" s="332"/>
      <c r="UAU1" s="332"/>
      <c r="UAV1" s="332"/>
      <c r="UAW1" s="332"/>
      <c r="UAX1" s="332"/>
      <c r="UAY1" s="332"/>
      <c r="UAZ1" s="332"/>
      <c r="UBA1" s="332"/>
      <c r="UBB1" s="332"/>
      <c r="UBC1" s="332"/>
      <c r="UBD1" s="332"/>
      <c r="UBE1" s="332"/>
      <c r="UBF1" s="332"/>
      <c r="UBG1" s="332"/>
      <c r="UBH1" s="332"/>
      <c r="UBI1" s="331"/>
      <c r="UBJ1" s="332"/>
      <c r="UBK1" s="332"/>
      <c r="UBL1" s="332"/>
      <c r="UBM1" s="332"/>
      <c r="UBN1" s="332"/>
      <c r="UBO1" s="332"/>
      <c r="UBP1" s="332"/>
      <c r="UBQ1" s="332"/>
      <c r="UBR1" s="332"/>
      <c r="UBS1" s="332"/>
      <c r="UBT1" s="332"/>
      <c r="UBU1" s="332"/>
      <c r="UBV1" s="332"/>
      <c r="UBW1" s="332"/>
      <c r="UBX1" s="332"/>
      <c r="UBY1" s="331"/>
      <c r="UBZ1" s="332"/>
      <c r="UCA1" s="332"/>
      <c r="UCB1" s="332"/>
      <c r="UCC1" s="332"/>
      <c r="UCD1" s="332"/>
      <c r="UCE1" s="332"/>
      <c r="UCF1" s="332"/>
      <c r="UCG1" s="332"/>
      <c r="UCH1" s="332"/>
      <c r="UCI1" s="332"/>
      <c r="UCJ1" s="332"/>
      <c r="UCK1" s="332"/>
      <c r="UCL1" s="332"/>
      <c r="UCM1" s="332"/>
      <c r="UCN1" s="332"/>
      <c r="UCO1" s="331"/>
      <c r="UCP1" s="332"/>
      <c r="UCQ1" s="332"/>
      <c r="UCR1" s="332"/>
      <c r="UCS1" s="332"/>
      <c r="UCT1" s="332"/>
      <c r="UCU1" s="332"/>
      <c r="UCV1" s="332"/>
      <c r="UCW1" s="332"/>
      <c r="UCX1" s="332"/>
      <c r="UCY1" s="332"/>
      <c r="UCZ1" s="332"/>
      <c r="UDA1" s="332"/>
      <c r="UDB1" s="332"/>
      <c r="UDC1" s="332"/>
      <c r="UDD1" s="332"/>
      <c r="UDE1" s="331"/>
      <c r="UDF1" s="332"/>
      <c r="UDG1" s="332"/>
      <c r="UDH1" s="332"/>
      <c r="UDI1" s="332"/>
      <c r="UDJ1" s="332"/>
      <c r="UDK1" s="332"/>
      <c r="UDL1" s="332"/>
      <c r="UDM1" s="332"/>
      <c r="UDN1" s="332"/>
      <c r="UDO1" s="332"/>
      <c r="UDP1" s="332"/>
      <c r="UDQ1" s="332"/>
      <c r="UDR1" s="332"/>
      <c r="UDS1" s="332"/>
      <c r="UDT1" s="332"/>
      <c r="UDU1" s="331"/>
      <c r="UDV1" s="332"/>
      <c r="UDW1" s="332"/>
      <c r="UDX1" s="332"/>
      <c r="UDY1" s="332"/>
      <c r="UDZ1" s="332"/>
      <c r="UEA1" s="332"/>
      <c r="UEB1" s="332"/>
      <c r="UEC1" s="332"/>
      <c r="UED1" s="332"/>
      <c r="UEE1" s="332"/>
      <c r="UEF1" s="332"/>
      <c r="UEG1" s="332"/>
      <c r="UEH1" s="332"/>
      <c r="UEI1" s="332"/>
      <c r="UEJ1" s="332"/>
      <c r="UEK1" s="331"/>
      <c r="UEL1" s="332"/>
      <c r="UEM1" s="332"/>
      <c r="UEN1" s="332"/>
      <c r="UEO1" s="332"/>
      <c r="UEP1" s="332"/>
      <c r="UEQ1" s="332"/>
      <c r="UER1" s="332"/>
      <c r="UES1" s="332"/>
      <c r="UET1" s="332"/>
      <c r="UEU1" s="332"/>
      <c r="UEV1" s="332"/>
      <c r="UEW1" s="332"/>
      <c r="UEX1" s="332"/>
      <c r="UEY1" s="332"/>
      <c r="UEZ1" s="332"/>
      <c r="UFA1" s="331"/>
      <c r="UFB1" s="332"/>
      <c r="UFC1" s="332"/>
      <c r="UFD1" s="332"/>
      <c r="UFE1" s="332"/>
      <c r="UFF1" s="332"/>
      <c r="UFG1" s="332"/>
      <c r="UFH1" s="332"/>
      <c r="UFI1" s="332"/>
      <c r="UFJ1" s="332"/>
      <c r="UFK1" s="332"/>
      <c r="UFL1" s="332"/>
      <c r="UFM1" s="332"/>
      <c r="UFN1" s="332"/>
      <c r="UFO1" s="332"/>
      <c r="UFP1" s="332"/>
      <c r="UFQ1" s="331"/>
      <c r="UFR1" s="332"/>
      <c r="UFS1" s="332"/>
      <c r="UFT1" s="332"/>
      <c r="UFU1" s="332"/>
      <c r="UFV1" s="332"/>
      <c r="UFW1" s="332"/>
      <c r="UFX1" s="332"/>
      <c r="UFY1" s="332"/>
      <c r="UFZ1" s="332"/>
      <c r="UGA1" s="332"/>
      <c r="UGB1" s="332"/>
      <c r="UGC1" s="332"/>
      <c r="UGD1" s="332"/>
      <c r="UGE1" s="332"/>
      <c r="UGF1" s="332"/>
      <c r="UGG1" s="331"/>
      <c r="UGH1" s="332"/>
      <c r="UGI1" s="332"/>
      <c r="UGJ1" s="332"/>
      <c r="UGK1" s="332"/>
      <c r="UGL1" s="332"/>
      <c r="UGM1" s="332"/>
      <c r="UGN1" s="332"/>
      <c r="UGO1" s="332"/>
      <c r="UGP1" s="332"/>
      <c r="UGQ1" s="332"/>
      <c r="UGR1" s="332"/>
      <c r="UGS1" s="332"/>
      <c r="UGT1" s="332"/>
      <c r="UGU1" s="332"/>
      <c r="UGV1" s="332"/>
      <c r="UGW1" s="331"/>
      <c r="UGX1" s="332"/>
      <c r="UGY1" s="332"/>
      <c r="UGZ1" s="332"/>
      <c r="UHA1" s="332"/>
      <c r="UHB1" s="332"/>
      <c r="UHC1" s="332"/>
      <c r="UHD1" s="332"/>
      <c r="UHE1" s="332"/>
      <c r="UHF1" s="332"/>
      <c r="UHG1" s="332"/>
      <c r="UHH1" s="332"/>
      <c r="UHI1" s="332"/>
      <c r="UHJ1" s="332"/>
      <c r="UHK1" s="332"/>
      <c r="UHL1" s="332"/>
      <c r="UHM1" s="331"/>
      <c r="UHN1" s="332"/>
      <c r="UHO1" s="332"/>
      <c r="UHP1" s="332"/>
      <c r="UHQ1" s="332"/>
      <c r="UHR1" s="332"/>
      <c r="UHS1" s="332"/>
      <c r="UHT1" s="332"/>
      <c r="UHU1" s="332"/>
      <c r="UHV1" s="332"/>
      <c r="UHW1" s="332"/>
      <c r="UHX1" s="332"/>
      <c r="UHY1" s="332"/>
      <c r="UHZ1" s="332"/>
      <c r="UIA1" s="332"/>
      <c r="UIB1" s="332"/>
      <c r="UIC1" s="331"/>
      <c r="UID1" s="332"/>
      <c r="UIE1" s="332"/>
      <c r="UIF1" s="332"/>
      <c r="UIG1" s="332"/>
      <c r="UIH1" s="332"/>
      <c r="UII1" s="332"/>
      <c r="UIJ1" s="332"/>
      <c r="UIK1" s="332"/>
      <c r="UIL1" s="332"/>
      <c r="UIM1" s="332"/>
      <c r="UIN1" s="332"/>
      <c r="UIO1" s="332"/>
      <c r="UIP1" s="332"/>
      <c r="UIQ1" s="332"/>
      <c r="UIR1" s="332"/>
      <c r="UIS1" s="331"/>
      <c r="UIT1" s="332"/>
      <c r="UIU1" s="332"/>
      <c r="UIV1" s="332"/>
      <c r="UIW1" s="332"/>
      <c r="UIX1" s="332"/>
      <c r="UIY1" s="332"/>
      <c r="UIZ1" s="332"/>
      <c r="UJA1" s="332"/>
      <c r="UJB1" s="332"/>
      <c r="UJC1" s="332"/>
      <c r="UJD1" s="332"/>
      <c r="UJE1" s="332"/>
      <c r="UJF1" s="332"/>
      <c r="UJG1" s="332"/>
      <c r="UJH1" s="332"/>
      <c r="UJI1" s="331"/>
      <c r="UJJ1" s="332"/>
      <c r="UJK1" s="332"/>
      <c r="UJL1" s="332"/>
      <c r="UJM1" s="332"/>
      <c r="UJN1" s="332"/>
      <c r="UJO1" s="332"/>
      <c r="UJP1" s="332"/>
      <c r="UJQ1" s="332"/>
      <c r="UJR1" s="332"/>
      <c r="UJS1" s="332"/>
      <c r="UJT1" s="332"/>
      <c r="UJU1" s="332"/>
      <c r="UJV1" s="332"/>
      <c r="UJW1" s="332"/>
      <c r="UJX1" s="332"/>
      <c r="UJY1" s="331"/>
      <c r="UJZ1" s="332"/>
      <c r="UKA1" s="332"/>
      <c r="UKB1" s="332"/>
      <c r="UKC1" s="332"/>
      <c r="UKD1" s="332"/>
      <c r="UKE1" s="332"/>
      <c r="UKF1" s="332"/>
      <c r="UKG1" s="332"/>
      <c r="UKH1" s="332"/>
      <c r="UKI1" s="332"/>
      <c r="UKJ1" s="332"/>
      <c r="UKK1" s="332"/>
      <c r="UKL1" s="332"/>
      <c r="UKM1" s="332"/>
      <c r="UKN1" s="332"/>
      <c r="UKO1" s="331"/>
      <c r="UKP1" s="332"/>
      <c r="UKQ1" s="332"/>
      <c r="UKR1" s="332"/>
      <c r="UKS1" s="332"/>
      <c r="UKT1" s="332"/>
      <c r="UKU1" s="332"/>
      <c r="UKV1" s="332"/>
      <c r="UKW1" s="332"/>
      <c r="UKX1" s="332"/>
      <c r="UKY1" s="332"/>
      <c r="UKZ1" s="332"/>
      <c r="ULA1" s="332"/>
      <c r="ULB1" s="332"/>
      <c r="ULC1" s="332"/>
      <c r="ULD1" s="332"/>
      <c r="ULE1" s="331"/>
      <c r="ULF1" s="332"/>
      <c r="ULG1" s="332"/>
      <c r="ULH1" s="332"/>
      <c r="ULI1" s="332"/>
      <c r="ULJ1" s="332"/>
      <c r="ULK1" s="332"/>
      <c r="ULL1" s="332"/>
      <c r="ULM1" s="332"/>
      <c r="ULN1" s="332"/>
      <c r="ULO1" s="332"/>
      <c r="ULP1" s="332"/>
      <c r="ULQ1" s="332"/>
      <c r="ULR1" s="332"/>
      <c r="ULS1" s="332"/>
      <c r="ULT1" s="332"/>
      <c r="ULU1" s="331"/>
      <c r="ULV1" s="332"/>
      <c r="ULW1" s="332"/>
      <c r="ULX1" s="332"/>
      <c r="ULY1" s="332"/>
      <c r="ULZ1" s="332"/>
      <c r="UMA1" s="332"/>
      <c r="UMB1" s="332"/>
      <c r="UMC1" s="332"/>
      <c r="UMD1" s="332"/>
      <c r="UME1" s="332"/>
      <c r="UMF1" s="332"/>
      <c r="UMG1" s="332"/>
      <c r="UMH1" s="332"/>
      <c r="UMI1" s="332"/>
      <c r="UMJ1" s="332"/>
      <c r="UMK1" s="331"/>
      <c r="UML1" s="332"/>
      <c r="UMM1" s="332"/>
      <c r="UMN1" s="332"/>
      <c r="UMO1" s="332"/>
      <c r="UMP1" s="332"/>
      <c r="UMQ1" s="332"/>
      <c r="UMR1" s="332"/>
      <c r="UMS1" s="332"/>
      <c r="UMT1" s="332"/>
      <c r="UMU1" s="332"/>
      <c r="UMV1" s="332"/>
      <c r="UMW1" s="332"/>
      <c r="UMX1" s="332"/>
      <c r="UMY1" s="332"/>
      <c r="UMZ1" s="332"/>
      <c r="UNA1" s="331"/>
      <c r="UNB1" s="332"/>
      <c r="UNC1" s="332"/>
      <c r="UND1" s="332"/>
      <c r="UNE1" s="332"/>
      <c r="UNF1" s="332"/>
      <c r="UNG1" s="332"/>
      <c r="UNH1" s="332"/>
      <c r="UNI1" s="332"/>
      <c r="UNJ1" s="332"/>
      <c r="UNK1" s="332"/>
      <c r="UNL1" s="332"/>
      <c r="UNM1" s="332"/>
      <c r="UNN1" s="332"/>
      <c r="UNO1" s="332"/>
      <c r="UNP1" s="332"/>
      <c r="UNQ1" s="331"/>
      <c r="UNR1" s="332"/>
      <c r="UNS1" s="332"/>
      <c r="UNT1" s="332"/>
      <c r="UNU1" s="332"/>
      <c r="UNV1" s="332"/>
      <c r="UNW1" s="332"/>
      <c r="UNX1" s="332"/>
      <c r="UNY1" s="332"/>
      <c r="UNZ1" s="332"/>
      <c r="UOA1" s="332"/>
      <c r="UOB1" s="332"/>
      <c r="UOC1" s="332"/>
      <c r="UOD1" s="332"/>
      <c r="UOE1" s="332"/>
      <c r="UOF1" s="332"/>
      <c r="UOG1" s="331"/>
      <c r="UOH1" s="332"/>
      <c r="UOI1" s="332"/>
      <c r="UOJ1" s="332"/>
      <c r="UOK1" s="332"/>
      <c r="UOL1" s="332"/>
      <c r="UOM1" s="332"/>
      <c r="UON1" s="332"/>
      <c r="UOO1" s="332"/>
      <c r="UOP1" s="332"/>
      <c r="UOQ1" s="332"/>
      <c r="UOR1" s="332"/>
      <c r="UOS1" s="332"/>
      <c r="UOT1" s="332"/>
      <c r="UOU1" s="332"/>
      <c r="UOV1" s="332"/>
      <c r="UOW1" s="331"/>
      <c r="UOX1" s="332"/>
      <c r="UOY1" s="332"/>
      <c r="UOZ1" s="332"/>
      <c r="UPA1" s="332"/>
      <c r="UPB1" s="332"/>
      <c r="UPC1" s="332"/>
      <c r="UPD1" s="332"/>
      <c r="UPE1" s="332"/>
      <c r="UPF1" s="332"/>
      <c r="UPG1" s="332"/>
      <c r="UPH1" s="332"/>
      <c r="UPI1" s="332"/>
      <c r="UPJ1" s="332"/>
      <c r="UPK1" s="332"/>
      <c r="UPL1" s="332"/>
      <c r="UPM1" s="331"/>
      <c r="UPN1" s="332"/>
      <c r="UPO1" s="332"/>
      <c r="UPP1" s="332"/>
      <c r="UPQ1" s="332"/>
      <c r="UPR1" s="332"/>
      <c r="UPS1" s="332"/>
      <c r="UPT1" s="332"/>
      <c r="UPU1" s="332"/>
      <c r="UPV1" s="332"/>
      <c r="UPW1" s="332"/>
      <c r="UPX1" s="332"/>
      <c r="UPY1" s="332"/>
      <c r="UPZ1" s="332"/>
      <c r="UQA1" s="332"/>
      <c r="UQB1" s="332"/>
      <c r="UQC1" s="331"/>
      <c r="UQD1" s="332"/>
      <c r="UQE1" s="332"/>
      <c r="UQF1" s="332"/>
      <c r="UQG1" s="332"/>
      <c r="UQH1" s="332"/>
      <c r="UQI1" s="332"/>
      <c r="UQJ1" s="332"/>
      <c r="UQK1" s="332"/>
      <c r="UQL1" s="332"/>
      <c r="UQM1" s="332"/>
      <c r="UQN1" s="332"/>
      <c r="UQO1" s="332"/>
      <c r="UQP1" s="332"/>
      <c r="UQQ1" s="332"/>
      <c r="UQR1" s="332"/>
      <c r="UQS1" s="331"/>
      <c r="UQT1" s="332"/>
      <c r="UQU1" s="332"/>
      <c r="UQV1" s="332"/>
      <c r="UQW1" s="332"/>
      <c r="UQX1" s="332"/>
      <c r="UQY1" s="332"/>
      <c r="UQZ1" s="332"/>
      <c r="URA1" s="332"/>
      <c r="URB1" s="332"/>
      <c r="URC1" s="332"/>
      <c r="URD1" s="332"/>
      <c r="URE1" s="332"/>
      <c r="URF1" s="332"/>
      <c r="URG1" s="332"/>
      <c r="URH1" s="332"/>
      <c r="URI1" s="331"/>
      <c r="URJ1" s="332"/>
      <c r="URK1" s="332"/>
      <c r="URL1" s="332"/>
      <c r="URM1" s="332"/>
      <c r="URN1" s="332"/>
      <c r="URO1" s="332"/>
      <c r="URP1" s="332"/>
      <c r="URQ1" s="332"/>
      <c r="URR1" s="332"/>
      <c r="URS1" s="332"/>
      <c r="URT1" s="332"/>
      <c r="URU1" s="332"/>
      <c r="URV1" s="332"/>
      <c r="URW1" s="332"/>
      <c r="URX1" s="332"/>
      <c r="URY1" s="331"/>
      <c r="URZ1" s="332"/>
      <c r="USA1" s="332"/>
      <c r="USB1" s="332"/>
      <c r="USC1" s="332"/>
      <c r="USD1" s="332"/>
      <c r="USE1" s="332"/>
      <c r="USF1" s="332"/>
      <c r="USG1" s="332"/>
      <c r="USH1" s="332"/>
      <c r="USI1" s="332"/>
      <c r="USJ1" s="332"/>
      <c r="USK1" s="332"/>
      <c r="USL1" s="332"/>
      <c r="USM1" s="332"/>
      <c r="USN1" s="332"/>
      <c r="USO1" s="331"/>
      <c r="USP1" s="332"/>
      <c r="USQ1" s="332"/>
      <c r="USR1" s="332"/>
      <c r="USS1" s="332"/>
      <c r="UST1" s="332"/>
      <c r="USU1" s="332"/>
      <c r="USV1" s="332"/>
      <c r="USW1" s="332"/>
      <c r="USX1" s="332"/>
      <c r="USY1" s="332"/>
      <c r="USZ1" s="332"/>
      <c r="UTA1" s="332"/>
      <c r="UTB1" s="332"/>
      <c r="UTC1" s="332"/>
      <c r="UTD1" s="332"/>
      <c r="UTE1" s="331"/>
      <c r="UTF1" s="332"/>
      <c r="UTG1" s="332"/>
      <c r="UTH1" s="332"/>
      <c r="UTI1" s="332"/>
      <c r="UTJ1" s="332"/>
      <c r="UTK1" s="332"/>
      <c r="UTL1" s="332"/>
      <c r="UTM1" s="332"/>
      <c r="UTN1" s="332"/>
      <c r="UTO1" s="332"/>
      <c r="UTP1" s="332"/>
      <c r="UTQ1" s="332"/>
      <c r="UTR1" s="332"/>
      <c r="UTS1" s="332"/>
      <c r="UTT1" s="332"/>
      <c r="UTU1" s="331"/>
      <c r="UTV1" s="332"/>
      <c r="UTW1" s="332"/>
      <c r="UTX1" s="332"/>
      <c r="UTY1" s="332"/>
      <c r="UTZ1" s="332"/>
      <c r="UUA1" s="332"/>
      <c r="UUB1" s="332"/>
      <c r="UUC1" s="332"/>
      <c r="UUD1" s="332"/>
      <c r="UUE1" s="332"/>
      <c r="UUF1" s="332"/>
      <c r="UUG1" s="332"/>
      <c r="UUH1" s="332"/>
      <c r="UUI1" s="332"/>
      <c r="UUJ1" s="332"/>
      <c r="UUK1" s="331"/>
      <c r="UUL1" s="332"/>
      <c r="UUM1" s="332"/>
      <c r="UUN1" s="332"/>
      <c r="UUO1" s="332"/>
      <c r="UUP1" s="332"/>
      <c r="UUQ1" s="332"/>
      <c r="UUR1" s="332"/>
      <c r="UUS1" s="332"/>
      <c r="UUT1" s="332"/>
      <c r="UUU1" s="332"/>
      <c r="UUV1" s="332"/>
      <c r="UUW1" s="332"/>
      <c r="UUX1" s="332"/>
      <c r="UUY1" s="332"/>
      <c r="UUZ1" s="332"/>
      <c r="UVA1" s="331"/>
      <c r="UVB1" s="332"/>
      <c r="UVC1" s="332"/>
      <c r="UVD1" s="332"/>
      <c r="UVE1" s="332"/>
      <c r="UVF1" s="332"/>
      <c r="UVG1" s="332"/>
      <c r="UVH1" s="332"/>
      <c r="UVI1" s="332"/>
      <c r="UVJ1" s="332"/>
      <c r="UVK1" s="332"/>
      <c r="UVL1" s="332"/>
      <c r="UVM1" s="332"/>
      <c r="UVN1" s="332"/>
      <c r="UVO1" s="332"/>
      <c r="UVP1" s="332"/>
      <c r="UVQ1" s="331"/>
      <c r="UVR1" s="332"/>
      <c r="UVS1" s="332"/>
      <c r="UVT1" s="332"/>
      <c r="UVU1" s="332"/>
      <c r="UVV1" s="332"/>
      <c r="UVW1" s="332"/>
      <c r="UVX1" s="332"/>
      <c r="UVY1" s="332"/>
      <c r="UVZ1" s="332"/>
      <c r="UWA1" s="332"/>
      <c r="UWB1" s="332"/>
      <c r="UWC1" s="332"/>
      <c r="UWD1" s="332"/>
      <c r="UWE1" s="332"/>
      <c r="UWF1" s="332"/>
      <c r="UWG1" s="331"/>
      <c r="UWH1" s="332"/>
      <c r="UWI1" s="332"/>
      <c r="UWJ1" s="332"/>
      <c r="UWK1" s="332"/>
      <c r="UWL1" s="332"/>
      <c r="UWM1" s="332"/>
      <c r="UWN1" s="332"/>
      <c r="UWO1" s="332"/>
      <c r="UWP1" s="332"/>
      <c r="UWQ1" s="332"/>
      <c r="UWR1" s="332"/>
      <c r="UWS1" s="332"/>
      <c r="UWT1" s="332"/>
      <c r="UWU1" s="332"/>
      <c r="UWV1" s="332"/>
      <c r="UWW1" s="331"/>
      <c r="UWX1" s="332"/>
      <c r="UWY1" s="332"/>
      <c r="UWZ1" s="332"/>
      <c r="UXA1" s="332"/>
      <c r="UXB1" s="332"/>
      <c r="UXC1" s="332"/>
      <c r="UXD1" s="332"/>
      <c r="UXE1" s="332"/>
      <c r="UXF1" s="332"/>
      <c r="UXG1" s="332"/>
      <c r="UXH1" s="332"/>
      <c r="UXI1" s="332"/>
      <c r="UXJ1" s="332"/>
      <c r="UXK1" s="332"/>
      <c r="UXL1" s="332"/>
      <c r="UXM1" s="331"/>
      <c r="UXN1" s="332"/>
      <c r="UXO1" s="332"/>
      <c r="UXP1" s="332"/>
      <c r="UXQ1" s="332"/>
      <c r="UXR1" s="332"/>
      <c r="UXS1" s="332"/>
      <c r="UXT1" s="332"/>
      <c r="UXU1" s="332"/>
      <c r="UXV1" s="332"/>
      <c r="UXW1" s="332"/>
      <c r="UXX1" s="332"/>
      <c r="UXY1" s="332"/>
      <c r="UXZ1" s="332"/>
      <c r="UYA1" s="332"/>
      <c r="UYB1" s="332"/>
      <c r="UYC1" s="331"/>
      <c r="UYD1" s="332"/>
      <c r="UYE1" s="332"/>
      <c r="UYF1" s="332"/>
      <c r="UYG1" s="332"/>
      <c r="UYH1" s="332"/>
      <c r="UYI1" s="332"/>
      <c r="UYJ1" s="332"/>
      <c r="UYK1" s="332"/>
      <c r="UYL1" s="332"/>
      <c r="UYM1" s="332"/>
      <c r="UYN1" s="332"/>
      <c r="UYO1" s="332"/>
      <c r="UYP1" s="332"/>
      <c r="UYQ1" s="332"/>
      <c r="UYR1" s="332"/>
      <c r="UYS1" s="331"/>
      <c r="UYT1" s="332"/>
      <c r="UYU1" s="332"/>
      <c r="UYV1" s="332"/>
      <c r="UYW1" s="332"/>
      <c r="UYX1" s="332"/>
      <c r="UYY1" s="332"/>
      <c r="UYZ1" s="332"/>
      <c r="UZA1" s="332"/>
      <c r="UZB1" s="332"/>
      <c r="UZC1" s="332"/>
      <c r="UZD1" s="332"/>
      <c r="UZE1" s="332"/>
      <c r="UZF1" s="332"/>
      <c r="UZG1" s="332"/>
      <c r="UZH1" s="332"/>
      <c r="UZI1" s="331"/>
      <c r="UZJ1" s="332"/>
      <c r="UZK1" s="332"/>
      <c r="UZL1" s="332"/>
      <c r="UZM1" s="332"/>
      <c r="UZN1" s="332"/>
      <c r="UZO1" s="332"/>
      <c r="UZP1" s="332"/>
      <c r="UZQ1" s="332"/>
      <c r="UZR1" s="332"/>
      <c r="UZS1" s="332"/>
      <c r="UZT1" s="332"/>
      <c r="UZU1" s="332"/>
      <c r="UZV1" s="332"/>
      <c r="UZW1" s="332"/>
      <c r="UZX1" s="332"/>
      <c r="UZY1" s="331"/>
      <c r="UZZ1" s="332"/>
      <c r="VAA1" s="332"/>
      <c r="VAB1" s="332"/>
      <c r="VAC1" s="332"/>
      <c r="VAD1" s="332"/>
      <c r="VAE1" s="332"/>
      <c r="VAF1" s="332"/>
      <c r="VAG1" s="332"/>
      <c r="VAH1" s="332"/>
      <c r="VAI1" s="332"/>
      <c r="VAJ1" s="332"/>
      <c r="VAK1" s="332"/>
      <c r="VAL1" s="332"/>
      <c r="VAM1" s="332"/>
      <c r="VAN1" s="332"/>
      <c r="VAO1" s="331"/>
      <c r="VAP1" s="332"/>
      <c r="VAQ1" s="332"/>
      <c r="VAR1" s="332"/>
      <c r="VAS1" s="332"/>
      <c r="VAT1" s="332"/>
      <c r="VAU1" s="332"/>
      <c r="VAV1" s="332"/>
      <c r="VAW1" s="332"/>
      <c r="VAX1" s="332"/>
      <c r="VAY1" s="332"/>
      <c r="VAZ1" s="332"/>
      <c r="VBA1" s="332"/>
      <c r="VBB1" s="332"/>
      <c r="VBC1" s="332"/>
      <c r="VBD1" s="332"/>
      <c r="VBE1" s="331"/>
      <c r="VBF1" s="332"/>
      <c r="VBG1" s="332"/>
      <c r="VBH1" s="332"/>
      <c r="VBI1" s="332"/>
      <c r="VBJ1" s="332"/>
      <c r="VBK1" s="332"/>
      <c r="VBL1" s="332"/>
      <c r="VBM1" s="332"/>
      <c r="VBN1" s="332"/>
      <c r="VBO1" s="332"/>
      <c r="VBP1" s="332"/>
      <c r="VBQ1" s="332"/>
      <c r="VBR1" s="332"/>
      <c r="VBS1" s="332"/>
      <c r="VBT1" s="332"/>
      <c r="VBU1" s="331"/>
      <c r="VBV1" s="332"/>
      <c r="VBW1" s="332"/>
      <c r="VBX1" s="332"/>
      <c r="VBY1" s="332"/>
      <c r="VBZ1" s="332"/>
      <c r="VCA1" s="332"/>
      <c r="VCB1" s="332"/>
      <c r="VCC1" s="332"/>
      <c r="VCD1" s="332"/>
      <c r="VCE1" s="332"/>
      <c r="VCF1" s="332"/>
      <c r="VCG1" s="332"/>
      <c r="VCH1" s="332"/>
      <c r="VCI1" s="332"/>
      <c r="VCJ1" s="332"/>
      <c r="VCK1" s="331"/>
      <c r="VCL1" s="332"/>
      <c r="VCM1" s="332"/>
      <c r="VCN1" s="332"/>
      <c r="VCO1" s="332"/>
      <c r="VCP1" s="332"/>
      <c r="VCQ1" s="332"/>
      <c r="VCR1" s="332"/>
      <c r="VCS1" s="332"/>
      <c r="VCT1" s="332"/>
      <c r="VCU1" s="332"/>
      <c r="VCV1" s="332"/>
      <c r="VCW1" s="332"/>
      <c r="VCX1" s="332"/>
      <c r="VCY1" s="332"/>
      <c r="VCZ1" s="332"/>
      <c r="VDA1" s="331"/>
      <c r="VDB1" s="332"/>
      <c r="VDC1" s="332"/>
      <c r="VDD1" s="332"/>
      <c r="VDE1" s="332"/>
      <c r="VDF1" s="332"/>
      <c r="VDG1" s="332"/>
      <c r="VDH1" s="332"/>
      <c r="VDI1" s="332"/>
      <c r="VDJ1" s="332"/>
      <c r="VDK1" s="332"/>
      <c r="VDL1" s="332"/>
      <c r="VDM1" s="332"/>
      <c r="VDN1" s="332"/>
      <c r="VDO1" s="332"/>
      <c r="VDP1" s="332"/>
      <c r="VDQ1" s="331"/>
      <c r="VDR1" s="332"/>
      <c r="VDS1" s="332"/>
      <c r="VDT1" s="332"/>
      <c r="VDU1" s="332"/>
      <c r="VDV1" s="332"/>
      <c r="VDW1" s="332"/>
      <c r="VDX1" s="332"/>
      <c r="VDY1" s="332"/>
      <c r="VDZ1" s="332"/>
      <c r="VEA1" s="332"/>
      <c r="VEB1" s="332"/>
      <c r="VEC1" s="332"/>
      <c r="VED1" s="332"/>
      <c r="VEE1" s="332"/>
      <c r="VEF1" s="332"/>
      <c r="VEG1" s="331"/>
      <c r="VEH1" s="332"/>
      <c r="VEI1" s="332"/>
      <c r="VEJ1" s="332"/>
      <c r="VEK1" s="332"/>
      <c r="VEL1" s="332"/>
      <c r="VEM1" s="332"/>
      <c r="VEN1" s="332"/>
      <c r="VEO1" s="332"/>
      <c r="VEP1" s="332"/>
      <c r="VEQ1" s="332"/>
      <c r="VER1" s="332"/>
      <c r="VES1" s="332"/>
      <c r="VET1" s="332"/>
      <c r="VEU1" s="332"/>
      <c r="VEV1" s="332"/>
      <c r="VEW1" s="331"/>
      <c r="VEX1" s="332"/>
      <c r="VEY1" s="332"/>
      <c r="VEZ1" s="332"/>
      <c r="VFA1" s="332"/>
      <c r="VFB1" s="332"/>
      <c r="VFC1" s="332"/>
      <c r="VFD1" s="332"/>
      <c r="VFE1" s="332"/>
      <c r="VFF1" s="332"/>
      <c r="VFG1" s="332"/>
      <c r="VFH1" s="332"/>
      <c r="VFI1" s="332"/>
      <c r="VFJ1" s="332"/>
      <c r="VFK1" s="332"/>
      <c r="VFL1" s="332"/>
      <c r="VFM1" s="331"/>
      <c r="VFN1" s="332"/>
      <c r="VFO1" s="332"/>
      <c r="VFP1" s="332"/>
      <c r="VFQ1" s="332"/>
      <c r="VFR1" s="332"/>
      <c r="VFS1" s="332"/>
      <c r="VFT1" s="332"/>
      <c r="VFU1" s="332"/>
      <c r="VFV1" s="332"/>
      <c r="VFW1" s="332"/>
      <c r="VFX1" s="332"/>
      <c r="VFY1" s="332"/>
      <c r="VFZ1" s="332"/>
      <c r="VGA1" s="332"/>
      <c r="VGB1" s="332"/>
      <c r="VGC1" s="331"/>
      <c r="VGD1" s="332"/>
      <c r="VGE1" s="332"/>
      <c r="VGF1" s="332"/>
      <c r="VGG1" s="332"/>
      <c r="VGH1" s="332"/>
      <c r="VGI1" s="332"/>
      <c r="VGJ1" s="332"/>
      <c r="VGK1" s="332"/>
      <c r="VGL1" s="332"/>
      <c r="VGM1" s="332"/>
      <c r="VGN1" s="332"/>
      <c r="VGO1" s="332"/>
      <c r="VGP1" s="332"/>
      <c r="VGQ1" s="332"/>
      <c r="VGR1" s="332"/>
      <c r="VGS1" s="331"/>
      <c r="VGT1" s="332"/>
      <c r="VGU1" s="332"/>
      <c r="VGV1" s="332"/>
      <c r="VGW1" s="332"/>
      <c r="VGX1" s="332"/>
      <c r="VGY1" s="332"/>
      <c r="VGZ1" s="332"/>
      <c r="VHA1" s="332"/>
      <c r="VHB1" s="332"/>
      <c r="VHC1" s="332"/>
      <c r="VHD1" s="332"/>
      <c r="VHE1" s="332"/>
      <c r="VHF1" s="332"/>
      <c r="VHG1" s="332"/>
      <c r="VHH1" s="332"/>
      <c r="VHI1" s="331"/>
      <c r="VHJ1" s="332"/>
      <c r="VHK1" s="332"/>
      <c r="VHL1" s="332"/>
      <c r="VHM1" s="332"/>
      <c r="VHN1" s="332"/>
      <c r="VHO1" s="332"/>
      <c r="VHP1" s="332"/>
      <c r="VHQ1" s="332"/>
      <c r="VHR1" s="332"/>
      <c r="VHS1" s="332"/>
      <c r="VHT1" s="332"/>
      <c r="VHU1" s="332"/>
      <c r="VHV1" s="332"/>
      <c r="VHW1" s="332"/>
      <c r="VHX1" s="332"/>
      <c r="VHY1" s="331"/>
      <c r="VHZ1" s="332"/>
      <c r="VIA1" s="332"/>
      <c r="VIB1" s="332"/>
      <c r="VIC1" s="332"/>
      <c r="VID1" s="332"/>
      <c r="VIE1" s="332"/>
      <c r="VIF1" s="332"/>
      <c r="VIG1" s="332"/>
      <c r="VIH1" s="332"/>
      <c r="VII1" s="332"/>
      <c r="VIJ1" s="332"/>
      <c r="VIK1" s="332"/>
      <c r="VIL1" s="332"/>
      <c r="VIM1" s="332"/>
      <c r="VIN1" s="332"/>
      <c r="VIO1" s="331"/>
      <c r="VIP1" s="332"/>
      <c r="VIQ1" s="332"/>
      <c r="VIR1" s="332"/>
      <c r="VIS1" s="332"/>
      <c r="VIT1" s="332"/>
      <c r="VIU1" s="332"/>
      <c r="VIV1" s="332"/>
      <c r="VIW1" s="332"/>
      <c r="VIX1" s="332"/>
      <c r="VIY1" s="332"/>
      <c r="VIZ1" s="332"/>
      <c r="VJA1" s="332"/>
      <c r="VJB1" s="332"/>
      <c r="VJC1" s="332"/>
      <c r="VJD1" s="332"/>
      <c r="VJE1" s="331"/>
      <c r="VJF1" s="332"/>
      <c r="VJG1" s="332"/>
      <c r="VJH1" s="332"/>
      <c r="VJI1" s="332"/>
      <c r="VJJ1" s="332"/>
      <c r="VJK1" s="332"/>
      <c r="VJL1" s="332"/>
      <c r="VJM1" s="332"/>
      <c r="VJN1" s="332"/>
      <c r="VJO1" s="332"/>
      <c r="VJP1" s="332"/>
      <c r="VJQ1" s="332"/>
      <c r="VJR1" s="332"/>
      <c r="VJS1" s="332"/>
      <c r="VJT1" s="332"/>
      <c r="VJU1" s="331"/>
      <c r="VJV1" s="332"/>
      <c r="VJW1" s="332"/>
      <c r="VJX1" s="332"/>
      <c r="VJY1" s="332"/>
      <c r="VJZ1" s="332"/>
      <c r="VKA1" s="332"/>
      <c r="VKB1" s="332"/>
      <c r="VKC1" s="332"/>
      <c r="VKD1" s="332"/>
      <c r="VKE1" s="332"/>
      <c r="VKF1" s="332"/>
      <c r="VKG1" s="332"/>
      <c r="VKH1" s="332"/>
      <c r="VKI1" s="332"/>
      <c r="VKJ1" s="332"/>
      <c r="VKK1" s="331"/>
      <c r="VKL1" s="332"/>
      <c r="VKM1" s="332"/>
      <c r="VKN1" s="332"/>
      <c r="VKO1" s="332"/>
      <c r="VKP1" s="332"/>
      <c r="VKQ1" s="332"/>
      <c r="VKR1" s="332"/>
      <c r="VKS1" s="332"/>
      <c r="VKT1" s="332"/>
      <c r="VKU1" s="332"/>
      <c r="VKV1" s="332"/>
      <c r="VKW1" s="332"/>
      <c r="VKX1" s="332"/>
      <c r="VKY1" s="332"/>
      <c r="VKZ1" s="332"/>
      <c r="VLA1" s="331"/>
      <c r="VLB1" s="332"/>
      <c r="VLC1" s="332"/>
      <c r="VLD1" s="332"/>
      <c r="VLE1" s="332"/>
      <c r="VLF1" s="332"/>
      <c r="VLG1" s="332"/>
      <c r="VLH1" s="332"/>
      <c r="VLI1" s="332"/>
      <c r="VLJ1" s="332"/>
      <c r="VLK1" s="332"/>
      <c r="VLL1" s="332"/>
      <c r="VLM1" s="332"/>
      <c r="VLN1" s="332"/>
      <c r="VLO1" s="332"/>
      <c r="VLP1" s="332"/>
      <c r="VLQ1" s="331"/>
      <c r="VLR1" s="332"/>
      <c r="VLS1" s="332"/>
      <c r="VLT1" s="332"/>
      <c r="VLU1" s="332"/>
      <c r="VLV1" s="332"/>
      <c r="VLW1" s="332"/>
      <c r="VLX1" s="332"/>
      <c r="VLY1" s="332"/>
      <c r="VLZ1" s="332"/>
      <c r="VMA1" s="332"/>
      <c r="VMB1" s="332"/>
      <c r="VMC1" s="332"/>
      <c r="VMD1" s="332"/>
      <c r="VME1" s="332"/>
      <c r="VMF1" s="332"/>
      <c r="VMG1" s="331"/>
      <c r="VMH1" s="332"/>
      <c r="VMI1" s="332"/>
      <c r="VMJ1" s="332"/>
      <c r="VMK1" s="332"/>
      <c r="VML1" s="332"/>
      <c r="VMM1" s="332"/>
      <c r="VMN1" s="332"/>
      <c r="VMO1" s="332"/>
      <c r="VMP1" s="332"/>
      <c r="VMQ1" s="332"/>
      <c r="VMR1" s="332"/>
      <c r="VMS1" s="332"/>
      <c r="VMT1" s="332"/>
      <c r="VMU1" s="332"/>
      <c r="VMV1" s="332"/>
      <c r="VMW1" s="331"/>
      <c r="VMX1" s="332"/>
      <c r="VMY1" s="332"/>
      <c r="VMZ1" s="332"/>
      <c r="VNA1" s="332"/>
      <c r="VNB1" s="332"/>
      <c r="VNC1" s="332"/>
      <c r="VND1" s="332"/>
      <c r="VNE1" s="332"/>
      <c r="VNF1" s="332"/>
      <c r="VNG1" s="332"/>
      <c r="VNH1" s="332"/>
      <c r="VNI1" s="332"/>
      <c r="VNJ1" s="332"/>
      <c r="VNK1" s="332"/>
      <c r="VNL1" s="332"/>
      <c r="VNM1" s="331"/>
      <c r="VNN1" s="332"/>
      <c r="VNO1" s="332"/>
      <c r="VNP1" s="332"/>
      <c r="VNQ1" s="332"/>
      <c r="VNR1" s="332"/>
      <c r="VNS1" s="332"/>
      <c r="VNT1" s="332"/>
      <c r="VNU1" s="332"/>
      <c r="VNV1" s="332"/>
      <c r="VNW1" s="332"/>
      <c r="VNX1" s="332"/>
      <c r="VNY1" s="332"/>
      <c r="VNZ1" s="332"/>
      <c r="VOA1" s="332"/>
      <c r="VOB1" s="332"/>
      <c r="VOC1" s="331"/>
      <c r="VOD1" s="332"/>
      <c r="VOE1" s="332"/>
      <c r="VOF1" s="332"/>
      <c r="VOG1" s="332"/>
      <c r="VOH1" s="332"/>
      <c r="VOI1" s="332"/>
      <c r="VOJ1" s="332"/>
      <c r="VOK1" s="332"/>
      <c r="VOL1" s="332"/>
      <c r="VOM1" s="332"/>
      <c r="VON1" s="332"/>
      <c r="VOO1" s="332"/>
      <c r="VOP1" s="332"/>
      <c r="VOQ1" s="332"/>
      <c r="VOR1" s="332"/>
      <c r="VOS1" s="331"/>
      <c r="VOT1" s="332"/>
      <c r="VOU1" s="332"/>
      <c r="VOV1" s="332"/>
      <c r="VOW1" s="332"/>
      <c r="VOX1" s="332"/>
      <c r="VOY1" s="332"/>
      <c r="VOZ1" s="332"/>
      <c r="VPA1" s="332"/>
      <c r="VPB1" s="332"/>
      <c r="VPC1" s="332"/>
      <c r="VPD1" s="332"/>
      <c r="VPE1" s="332"/>
      <c r="VPF1" s="332"/>
      <c r="VPG1" s="332"/>
      <c r="VPH1" s="332"/>
      <c r="VPI1" s="331"/>
      <c r="VPJ1" s="332"/>
      <c r="VPK1" s="332"/>
      <c r="VPL1" s="332"/>
      <c r="VPM1" s="332"/>
      <c r="VPN1" s="332"/>
      <c r="VPO1" s="332"/>
      <c r="VPP1" s="332"/>
      <c r="VPQ1" s="332"/>
      <c r="VPR1" s="332"/>
      <c r="VPS1" s="332"/>
      <c r="VPT1" s="332"/>
      <c r="VPU1" s="332"/>
      <c r="VPV1" s="332"/>
      <c r="VPW1" s="332"/>
      <c r="VPX1" s="332"/>
      <c r="VPY1" s="331"/>
      <c r="VPZ1" s="332"/>
      <c r="VQA1" s="332"/>
      <c r="VQB1" s="332"/>
      <c r="VQC1" s="332"/>
      <c r="VQD1" s="332"/>
      <c r="VQE1" s="332"/>
      <c r="VQF1" s="332"/>
      <c r="VQG1" s="332"/>
      <c r="VQH1" s="332"/>
      <c r="VQI1" s="332"/>
      <c r="VQJ1" s="332"/>
      <c r="VQK1" s="332"/>
      <c r="VQL1" s="332"/>
      <c r="VQM1" s="332"/>
      <c r="VQN1" s="332"/>
      <c r="VQO1" s="331"/>
      <c r="VQP1" s="332"/>
      <c r="VQQ1" s="332"/>
      <c r="VQR1" s="332"/>
      <c r="VQS1" s="332"/>
      <c r="VQT1" s="332"/>
      <c r="VQU1" s="332"/>
      <c r="VQV1" s="332"/>
      <c r="VQW1" s="332"/>
      <c r="VQX1" s="332"/>
      <c r="VQY1" s="332"/>
      <c r="VQZ1" s="332"/>
      <c r="VRA1" s="332"/>
      <c r="VRB1" s="332"/>
      <c r="VRC1" s="332"/>
      <c r="VRD1" s="332"/>
      <c r="VRE1" s="331"/>
      <c r="VRF1" s="332"/>
      <c r="VRG1" s="332"/>
      <c r="VRH1" s="332"/>
      <c r="VRI1" s="332"/>
      <c r="VRJ1" s="332"/>
      <c r="VRK1" s="332"/>
      <c r="VRL1" s="332"/>
      <c r="VRM1" s="332"/>
      <c r="VRN1" s="332"/>
      <c r="VRO1" s="332"/>
      <c r="VRP1" s="332"/>
      <c r="VRQ1" s="332"/>
      <c r="VRR1" s="332"/>
      <c r="VRS1" s="332"/>
      <c r="VRT1" s="332"/>
      <c r="VRU1" s="331"/>
      <c r="VRV1" s="332"/>
      <c r="VRW1" s="332"/>
      <c r="VRX1" s="332"/>
      <c r="VRY1" s="332"/>
      <c r="VRZ1" s="332"/>
      <c r="VSA1" s="332"/>
      <c r="VSB1" s="332"/>
      <c r="VSC1" s="332"/>
      <c r="VSD1" s="332"/>
      <c r="VSE1" s="332"/>
      <c r="VSF1" s="332"/>
      <c r="VSG1" s="332"/>
      <c r="VSH1" s="332"/>
      <c r="VSI1" s="332"/>
      <c r="VSJ1" s="332"/>
      <c r="VSK1" s="331"/>
      <c r="VSL1" s="332"/>
      <c r="VSM1" s="332"/>
      <c r="VSN1" s="332"/>
      <c r="VSO1" s="332"/>
      <c r="VSP1" s="332"/>
      <c r="VSQ1" s="332"/>
      <c r="VSR1" s="332"/>
      <c r="VSS1" s="332"/>
      <c r="VST1" s="332"/>
      <c r="VSU1" s="332"/>
      <c r="VSV1" s="332"/>
      <c r="VSW1" s="332"/>
      <c r="VSX1" s="332"/>
      <c r="VSY1" s="332"/>
      <c r="VSZ1" s="332"/>
      <c r="VTA1" s="331"/>
      <c r="VTB1" s="332"/>
      <c r="VTC1" s="332"/>
      <c r="VTD1" s="332"/>
      <c r="VTE1" s="332"/>
      <c r="VTF1" s="332"/>
      <c r="VTG1" s="332"/>
      <c r="VTH1" s="332"/>
      <c r="VTI1" s="332"/>
      <c r="VTJ1" s="332"/>
      <c r="VTK1" s="332"/>
      <c r="VTL1" s="332"/>
      <c r="VTM1" s="332"/>
      <c r="VTN1" s="332"/>
      <c r="VTO1" s="332"/>
      <c r="VTP1" s="332"/>
      <c r="VTQ1" s="331"/>
      <c r="VTR1" s="332"/>
      <c r="VTS1" s="332"/>
      <c r="VTT1" s="332"/>
      <c r="VTU1" s="332"/>
      <c r="VTV1" s="332"/>
      <c r="VTW1" s="332"/>
      <c r="VTX1" s="332"/>
      <c r="VTY1" s="332"/>
      <c r="VTZ1" s="332"/>
      <c r="VUA1" s="332"/>
      <c r="VUB1" s="332"/>
      <c r="VUC1" s="332"/>
      <c r="VUD1" s="332"/>
      <c r="VUE1" s="332"/>
      <c r="VUF1" s="332"/>
      <c r="VUG1" s="331"/>
      <c r="VUH1" s="332"/>
      <c r="VUI1" s="332"/>
      <c r="VUJ1" s="332"/>
      <c r="VUK1" s="332"/>
      <c r="VUL1" s="332"/>
      <c r="VUM1" s="332"/>
      <c r="VUN1" s="332"/>
      <c r="VUO1" s="332"/>
      <c r="VUP1" s="332"/>
      <c r="VUQ1" s="332"/>
      <c r="VUR1" s="332"/>
      <c r="VUS1" s="332"/>
      <c r="VUT1" s="332"/>
      <c r="VUU1" s="332"/>
      <c r="VUV1" s="332"/>
      <c r="VUW1" s="331"/>
      <c r="VUX1" s="332"/>
      <c r="VUY1" s="332"/>
      <c r="VUZ1" s="332"/>
      <c r="VVA1" s="332"/>
      <c r="VVB1" s="332"/>
      <c r="VVC1" s="332"/>
      <c r="VVD1" s="332"/>
      <c r="VVE1" s="332"/>
      <c r="VVF1" s="332"/>
      <c r="VVG1" s="332"/>
      <c r="VVH1" s="332"/>
      <c r="VVI1" s="332"/>
      <c r="VVJ1" s="332"/>
      <c r="VVK1" s="332"/>
      <c r="VVL1" s="332"/>
      <c r="VVM1" s="331"/>
      <c r="VVN1" s="332"/>
      <c r="VVO1" s="332"/>
      <c r="VVP1" s="332"/>
      <c r="VVQ1" s="332"/>
      <c r="VVR1" s="332"/>
      <c r="VVS1" s="332"/>
      <c r="VVT1" s="332"/>
      <c r="VVU1" s="332"/>
      <c r="VVV1" s="332"/>
      <c r="VVW1" s="332"/>
      <c r="VVX1" s="332"/>
      <c r="VVY1" s="332"/>
      <c r="VVZ1" s="332"/>
      <c r="VWA1" s="332"/>
      <c r="VWB1" s="332"/>
      <c r="VWC1" s="331"/>
      <c r="VWD1" s="332"/>
      <c r="VWE1" s="332"/>
      <c r="VWF1" s="332"/>
      <c r="VWG1" s="332"/>
      <c r="VWH1" s="332"/>
      <c r="VWI1" s="332"/>
      <c r="VWJ1" s="332"/>
      <c r="VWK1" s="332"/>
      <c r="VWL1" s="332"/>
      <c r="VWM1" s="332"/>
      <c r="VWN1" s="332"/>
      <c r="VWO1" s="332"/>
      <c r="VWP1" s="332"/>
      <c r="VWQ1" s="332"/>
      <c r="VWR1" s="332"/>
      <c r="VWS1" s="331"/>
      <c r="VWT1" s="332"/>
      <c r="VWU1" s="332"/>
      <c r="VWV1" s="332"/>
      <c r="VWW1" s="332"/>
      <c r="VWX1" s="332"/>
      <c r="VWY1" s="332"/>
      <c r="VWZ1" s="332"/>
      <c r="VXA1" s="332"/>
      <c r="VXB1" s="332"/>
      <c r="VXC1" s="332"/>
      <c r="VXD1" s="332"/>
      <c r="VXE1" s="332"/>
      <c r="VXF1" s="332"/>
      <c r="VXG1" s="332"/>
      <c r="VXH1" s="332"/>
      <c r="VXI1" s="331"/>
      <c r="VXJ1" s="332"/>
      <c r="VXK1" s="332"/>
      <c r="VXL1" s="332"/>
      <c r="VXM1" s="332"/>
      <c r="VXN1" s="332"/>
      <c r="VXO1" s="332"/>
      <c r="VXP1" s="332"/>
      <c r="VXQ1" s="332"/>
      <c r="VXR1" s="332"/>
      <c r="VXS1" s="332"/>
      <c r="VXT1" s="332"/>
      <c r="VXU1" s="332"/>
      <c r="VXV1" s="332"/>
      <c r="VXW1" s="332"/>
      <c r="VXX1" s="332"/>
      <c r="VXY1" s="331"/>
      <c r="VXZ1" s="332"/>
      <c r="VYA1" s="332"/>
      <c r="VYB1" s="332"/>
      <c r="VYC1" s="332"/>
      <c r="VYD1" s="332"/>
      <c r="VYE1" s="332"/>
      <c r="VYF1" s="332"/>
      <c r="VYG1" s="332"/>
      <c r="VYH1" s="332"/>
      <c r="VYI1" s="332"/>
      <c r="VYJ1" s="332"/>
      <c r="VYK1" s="332"/>
      <c r="VYL1" s="332"/>
      <c r="VYM1" s="332"/>
      <c r="VYN1" s="332"/>
      <c r="VYO1" s="331"/>
      <c r="VYP1" s="332"/>
      <c r="VYQ1" s="332"/>
      <c r="VYR1" s="332"/>
      <c r="VYS1" s="332"/>
      <c r="VYT1" s="332"/>
      <c r="VYU1" s="332"/>
      <c r="VYV1" s="332"/>
      <c r="VYW1" s="332"/>
      <c r="VYX1" s="332"/>
      <c r="VYY1" s="332"/>
      <c r="VYZ1" s="332"/>
      <c r="VZA1" s="332"/>
      <c r="VZB1" s="332"/>
      <c r="VZC1" s="332"/>
      <c r="VZD1" s="332"/>
      <c r="VZE1" s="331"/>
      <c r="VZF1" s="332"/>
      <c r="VZG1" s="332"/>
      <c r="VZH1" s="332"/>
      <c r="VZI1" s="332"/>
      <c r="VZJ1" s="332"/>
      <c r="VZK1" s="332"/>
      <c r="VZL1" s="332"/>
      <c r="VZM1" s="332"/>
      <c r="VZN1" s="332"/>
      <c r="VZO1" s="332"/>
      <c r="VZP1" s="332"/>
      <c r="VZQ1" s="332"/>
      <c r="VZR1" s="332"/>
      <c r="VZS1" s="332"/>
      <c r="VZT1" s="332"/>
      <c r="VZU1" s="331"/>
      <c r="VZV1" s="332"/>
      <c r="VZW1" s="332"/>
      <c r="VZX1" s="332"/>
      <c r="VZY1" s="332"/>
      <c r="VZZ1" s="332"/>
      <c r="WAA1" s="332"/>
      <c r="WAB1" s="332"/>
      <c r="WAC1" s="332"/>
      <c r="WAD1" s="332"/>
      <c r="WAE1" s="332"/>
      <c r="WAF1" s="332"/>
      <c r="WAG1" s="332"/>
      <c r="WAH1" s="332"/>
      <c r="WAI1" s="332"/>
      <c r="WAJ1" s="332"/>
      <c r="WAK1" s="331"/>
      <c r="WAL1" s="332"/>
      <c r="WAM1" s="332"/>
      <c r="WAN1" s="332"/>
      <c r="WAO1" s="332"/>
      <c r="WAP1" s="332"/>
      <c r="WAQ1" s="332"/>
      <c r="WAR1" s="332"/>
      <c r="WAS1" s="332"/>
      <c r="WAT1" s="332"/>
      <c r="WAU1" s="332"/>
      <c r="WAV1" s="332"/>
      <c r="WAW1" s="332"/>
      <c r="WAX1" s="332"/>
      <c r="WAY1" s="332"/>
      <c r="WAZ1" s="332"/>
      <c r="WBA1" s="331"/>
      <c r="WBB1" s="332"/>
      <c r="WBC1" s="332"/>
      <c r="WBD1" s="332"/>
      <c r="WBE1" s="332"/>
      <c r="WBF1" s="332"/>
      <c r="WBG1" s="332"/>
      <c r="WBH1" s="332"/>
      <c r="WBI1" s="332"/>
      <c r="WBJ1" s="332"/>
      <c r="WBK1" s="332"/>
      <c r="WBL1" s="332"/>
      <c r="WBM1" s="332"/>
      <c r="WBN1" s="332"/>
      <c r="WBO1" s="332"/>
      <c r="WBP1" s="332"/>
      <c r="WBQ1" s="331"/>
      <c r="WBR1" s="332"/>
      <c r="WBS1" s="332"/>
      <c r="WBT1" s="332"/>
      <c r="WBU1" s="332"/>
      <c r="WBV1" s="332"/>
      <c r="WBW1" s="332"/>
      <c r="WBX1" s="332"/>
      <c r="WBY1" s="332"/>
      <c r="WBZ1" s="332"/>
      <c r="WCA1" s="332"/>
      <c r="WCB1" s="332"/>
      <c r="WCC1" s="332"/>
      <c r="WCD1" s="332"/>
      <c r="WCE1" s="332"/>
      <c r="WCF1" s="332"/>
      <c r="WCG1" s="331"/>
      <c r="WCH1" s="332"/>
      <c r="WCI1" s="332"/>
      <c r="WCJ1" s="332"/>
      <c r="WCK1" s="332"/>
      <c r="WCL1" s="332"/>
      <c r="WCM1" s="332"/>
      <c r="WCN1" s="332"/>
      <c r="WCO1" s="332"/>
      <c r="WCP1" s="332"/>
      <c r="WCQ1" s="332"/>
      <c r="WCR1" s="332"/>
      <c r="WCS1" s="332"/>
      <c r="WCT1" s="332"/>
      <c r="WCU1" s="332"/>
      <c r="WCV1" s="332"/>
      <c r="WCW1" s="331"/>
      <c r="WCX1" s="332"/>
      <c r="WCY1" s="332"/>
      <c r="WCZ1" s="332"/>
      <c r="WDA1" s="332"/>
      <c r="WDB1" s="332"/>
      <c r="WDC1" s="332"/>
      <c r="WDD1" s="332"/>
      <c r="WDE1" s="332"/>
      <c r="WDF1" s="332"/>
      <c r="WDG1" s="332"/>
      <c r="WDH1" s="332"/>
      <c r="WDI1" s="332"/>
      <c r="WDJ1" s="332"/>
      <c r="WDK1" s="332"/>
      <c r="WDL1" s="332"/>
      <c r="WDM1" s="331"/>
      <c r="WDN1" s="332"/>
      <c r="WDO1" s="332"/>
      <c r="WDP1" s="332"/>
      <c r="WDQ1" s="332"/>
      <c r="WDR1" s="332"/>
      <c r="WDS1" s="332"/>
      <c r="WDT1" s="332"/>
      <c r="WDU1" s="332"/>
      <c r="WDV1" s="332"/>
      <c r="WDW1" s="332"/>
      <c r="WDX1" s="332"/>
      <c r="WDY1" s="332"/>
      <c r="WDZ1" s="332"/>
      <c r="WEA1" s="332"/>
      <c r="WEB1" s="332"/>
      <c r="WEC1" s="331"/>
      <c r="WED1" s="332"/>
      <c r="WEE1" s="332"/>
      <c r="WEF1" s="332"/>
      <c r="WEG1" s="332"/>
      <c r="WEH1" s="332"/>
      <c r="WEI1" s="332"/>
      <c r="WEJ1" s="332"/>
      <c r="WEK1" s="332"/>
      <c r="WEL1" s="332"/>
      <c r="WEM1" s="332"/>
      <c r="WEN1" s="332"/>
      <c r="WEO1" s="332"/>
      <c r="WEP1" s="332"/>
      <c r="WEQ1" s="332"/>
      <c r="WER1" s="332"/>
      <c r="WES1" s="331"/>
      <c r="WET1" s="332"/>
      <c r="WEU1" s="332"/>
      <c r="WEV1" s="332"/>
      <c r="WEW1" s="332"/>
      <c r="WEX1" s="332"/>
      <c r="WEY1" s="332"/>
      <c r="WEZ1" s="332"/>
      <c r="WFA1" s="332"/>
      <c r="WFB1" s="332"/>
      <c r="WFC1" s="332"/>
      <c r="WFD1" s="332"/>
      <c r="WFE1" s="332"/>
      <c r="WFF1" s="332"/>
      <c r="WFG1" s="332"/>
      <c r="WFH1" s="332"/>
      <c r="WFI1" s="331"/>
      <c r="WFJ1" s="332"/>
      <c r="WFK1" s="332"/>
      <c r="WFL1" s="332"/>
      <c r="WFM1" s="332"/>
      <c r="WFN1" s="332"/>
      <c r="WFO1" s="332"/>
      <c r="WFP1" s="332"/>
      <c r="WFQ1" s="332"/>
      <c r="WFR1" s="332"/>
      <c r="WFS1" s="332"/>
      <c r="WFT1" s="332"/>
      <c r="WFU1" s="332"/>
      <c r="WFV1" s="332"/>
      <c r="WFW1" s="332"/>
      <c r="WFX1" s="332"/>
      <c r="WFY1" s="331"/>
      <c r="WFZ1" s="332"/>
      <c r="WGA1" s="332"/>
      <c r="WGB1" s="332"/>
      <c r="WGC1" s="332"/>
      <c r="WGD1" s="332"/>
      <c r="WGE1" s="332"/>
      <c r="WGF1" s="332"/>
      <c r="WGG1" s="332"/>
      <c r="WGH1" s="332"/>
      <c r="WGI1" s="332"/>
      <c r="WGJ1" s="332"/>
      <c r="WGK1" s="332"/>
      <c r="WGL1" s="332"/>
      <c r="WGM1" s="332"/>
      <c r="WGN1" s="332"/>
      <c r="WGO1" s="331"/>
      <c r="WGP1" s="332"/>
      <c r="WGQ1" s="332"/>
      <c r="WGR1" s="332"/>
      <c r="WGS1" s="332"/>
      <c r="WGT1" s="332"/>
      <c r="WGU1" s="332"/>
      <c r="WGV1" s="332"/>
      <c r="WGW1" s="332"/>
      <c r="WGX1" s="332"/>
      <c r="WGY1" s="332"/>
      <c r="WGZ1" s="332"/>
      <c r="WHA1" s="332"/>
      <c r="WHB1" s="332"/>
      <c r="WHC1" s="332"/>
      <c r="WHD1" s="332"/>
      <c r="WHE1" s="331"/>
      <c r="WHF1" s="332"/>
      <c r="WHG1" s="332"/>
      <c r="WHH1" s="332"/>
      <c r="WHI1" s="332"/>
      <c r="WHJ1" s="332"/>
      <c r="WHK1" s="332"/>
      <c r="WHL1" s="332"/>
      <c r="WHM1" s="332"/>
      <c r="WHN1" s="332"/>
      <c r="WHO1" s="332"/>
      <c r="WHP1" s="332"/>
      <c r="WHQ1" s="332"/>
      <c r="WHR1" s="332"/>
      <c r="WHS1" s="332"/>
      <c r="WHT1" s="332"/>
      <c r="WHU1" s="331"/>
      <c r="WHV1" s="332"/>
      <c r="WHW1" s="332"/>
      <c r="WHX1" s="332"/>
      <c r="WHY1" s="332"/>
      <c r="WHZ1" s="332"/>
      <c r="WIA1" s="332"/>
      <c r="WIB1" s="332"/>
      <c r="WIC1" s="332"/>
      <c r="WID1" s="332"/>
      <c r="WIE1" s="332"/>
      <c r="WIF1" s="332"/>
      <c r="WIG1" s="332"/>
      <c r="WIH1" s="332"/>
      <c r="WII1" s="332"/>
      <c r="WIJ1" s="332"/>
      <c r="WIK1" s="331"/>
      <c r="WIL1" s="332"/>
      <c r="WIM1" s="332"/>
      <c r="WIN1" s="332"/>
      <c r="WIO1" s="332"/>
      <c r="WIP1" s="332"/>
      <c r="WIQ1" s="332"/>
      <c r="WIR1" s="332"/>
      <c r="WIS1" s="332"/>
      <c r="WIT1" s="332"/>
      <c r="WIU1" s="332"/>
      <c r="WIV1" s="332"/>
      <c r="WIW1" s="332"/>
      <c r="WIX1" s="332"/>
      <c r="WIY1" s="332"/>
      <c r="WIZ1" s="332"/>
      <c r="WJA1" s="331"/>
      <c r="WJB1" s="332"/>
      <c r="WJC1" s="332"/>
      <c r="WJD1" s="332"/>
      <c r="WJE1" s="332"/>
      <c r="WJF1" s="332"/>
      <c r="WJG1" s="332"/>
      <c r="WJH1" s="332"/>
      <c r="WJI1" s="332"/>
      <c r="WJJ1" s="332"/>
      <c r="WJK1" s="332"/>
      <c r="WJL1" s="332"/>
      <c r="WJM1" s="332"/>
      <c r="WJN1" s="332"/>
      <c r="WJO1" s="332"/>
      <c r="WJP1" s="332"/>
      <c r="WJQ1" s="331"/>
      <c r="WJR1" s="332"/>
      <c r="WJS1" s="332"/>
      <c r="WJT1" s="332"/>
      <c r="WJU1" s="332"/>
      <c r="WJV1" s="332"/>
      <c r="WJW1" s="332"/>
      <c r="WJX1" s="332"/>
      <c r="WJY1" s="332"/>
      <c r="WJZ1" s="332"/>
      <c r="WKA1" s="332"/>
      <c r="WKB1" s="332"/>
      <c r="WKC1" s="332"/>
      <c r="WKD1" s="332"/>
      <c r="WKE1" s="332"/>
      <c r="WKF1" s="332"/>
      <c r="WKG1" s="331"/>
      <c r="WKH1" s="332"/>
      <c r="WKI1" s="332"/>
      <c r="WKJ1" s="332"/>
      <c r="WKK1" s="332"/>
      <c r="WKL1" s="332"/>
      <c r="WKM1" s="332"/>
      <c r="WKN1" s="332"/>
      <c r="WKO1" s="332"/>
      <c r="WKP1" s="332"/>
      <c r="WKQ1" s="332"/>
      <c r="WKR1" s="332"/>
      <c r="WKS1" s="332"/>
      <c r="WKT1" s="332"/>
      <c r="WKU1" s="332"/>
      <c r="WKV1" s="332"/>
      <c r="WKW1" s="331"/>
      <c r="WKX1" s="332"/>
      <c r="WKY1" s="332"/>
      <c r="WKZ1" s="332"/>
      <c r="WLA1" s="332"/>
      <c r="WLB1" s="332"/>
      <c r="WLC1" s="332"/>
      <c r="WLD1" s="332"/>
      <c r="WLE1" s="332"/>
      <c r="WLF1" s="332"/>
      <c r="WLG1" s="332"/>
      <c r="WLH1" s="332"/>
      <c r="WLI1" s="332"/>
      <c r="WLJ1" s="332"/>
      <c r="WLK1" s="332"/>
      <c r="WLL1" s="332"/>
      <c r="WLM1" s="331"/>
      <c r="WLN1" s="332"/>
      <c r="WLO1" s="332"/>
      <c r="WLP1" s="332"/>
      <c r="WLQ1" s="332"/>
      <c r="WLR1" s="332"/>
      <c r="WLS1" s="332"/>
      <c r="WLT1" s="332"/>
      <c r="WLU1" s="332"/>
      <c r="WLV1" s="332"/>
      <c r="WLW1" s="332"/>
      <c r="WLX1" s="332"/>
      <c r="WLY1" s="332"/>
      <c r="WLZ1" s="332"/>
      <c r="WMA1" s="332"/>
      <c r="WMB1" s="332"/>
      <c r="WMC1" s="331"/>
      <c r="WMD1" s="332"/>
      <c r="WME1" s="332"/>
      <c r="WMF1" s="332"/>
      <c r="WMG1" s="332"/>
      <c r="WMH1" s="332"/>
      <c r="WMI1" s="332"/>
      <c r="WMJ1" s="332"/>
      <c r="WMK1" s="332"/>
      <c r="WML1" s="332"/>
      <c r="WMM1" s="332"/>
      <c r="WMN1" s="332"/>
      <c r="WMO1" s="332"/>
      <c r="WMP1" s="332"/>
      <c r="WMQ1" s="332"/>
      <c r="WMR1" s="332"/>
      <c r="WMS1" s="331"/>
      <c r="WMT1" s="332"/>
      <c r="WMU1" s="332"/>
      <c r="WMV1" s="332"/>
      <c r="WMW1" s="332"/>
      <c r="WMX1" s="332"/>
      <c r="WMY1" s="332"/>
      <c r="WMZ1" s="332"/>
      <c r="WNA1" s="332"/>
      <c r="WNB1" s="332"/>
      <c r="WNC1" s="332"/>
      <c r="WND1" s="332"/>
      <c r="WNE1" s="332"/>
      <c r="WNF1" s="332"/>
      <c r="WNG1" s="332"/>
      <c r="WNH1" s="332"/>
      <c r="WNI1" s="331"/>
      <c r="WNJ1" s="332"/>
      <c r="WNK1" s="332"/>
      <c r="WNL1" s="332"/>
      <c r="WNM1" s="332"/>
      <c r="WNN1" s="332"/>
      <c r="WNO1" s="332"/>
      <c r="WNP1" s="332"/>
      <c r="WNQ1" s="332"/>
      <c r="WNR1" s="332"/>
      <c r="WNS1" s="332"/>
      <c r="WNT1" s="332"/>
      <c r="WNU1" s="332"/>
      <c r="WNV1" s="332"/>
      <c r="WNW1" s="332"/>
      <c r="WNX1" s="332"/>
      <c r="WNY1" s="331"/>
      <c r="WNZ1" s="332"/>
      <c r="WOA1" s="332"/>
      <c r="WOB1" s="332"/>
      <c r="WOC1" s="332"/>
      <c r="WOD1" s="332"/>
      <c r="WOE1" s="332"/>
      <c r="WOF1" s="332"/>
      <c r="WOG1" s="332"/>
      <c r="WOH1" s="332"/>
      <c r="WOI1" s="332"/>
      <c r="WOJ1" s="332"/>
      <c r="WOK1" s="332"/>
      <c r="WOL1" s="332"/>
      <c r="WOM1" s="332"/>
      <c r="WON1" s="332"/>
      <c r="WOO1" s="331"/>
      <c r="WOP1" s="332"/>
      <c r="WOQ1" s="332"/>
      <c r="WOR1" s="332"/>
      <c r="WOS1" s="332"/>
      <c r="WOT1" s="332"/>
      <c r="WOU1" s="332"/>
      <c r="WOV1" s="332"/>
      <c r="WOW1" s="332"/>
      <c r="WOX1" s="332"/>
      <c r="WOY1" s="332"/>
      <c r="WOZ1" s="332"/>
      <c r="WPA1" s="332"/>
      <c r="WPB1" s="332"/>
      <c r="WPC1" s="332"/>
      <c r="WPD1" s="332"/>
      <c r="WPE1" s="331"/>
      <c r="WPF1" s="332"/>
      <c r="WPG1" s="332"/>
      <c r="WPH1" s="332"/>
      <c r="WPI1" s="332"/>
      <c r="WPJ1" s="332"/>
      <c r="WPK1" s="332"/>
      <c r="WPL1" s="332"/>
      <c r="WPM1" s="332"/>
      <c r="WPN1" s="332"/>
      <c r="WPO1" s="332"/>
      <c r="WPP1" s="332"/>
      <c r="WPQ1" s="332"/>
      <c r="WPR1" s="332"/>
      <c r="WPS1" s="332"/>
      <c r="WPT1" s="332"/>
      <c r="WPU1" s="331"/>
      <c r="WPV1" s="332"/>
      <c r="WPW1" s="332"/>
      <c r="WPX1" s="332"/>
      <c r="WPY1" s="332"/>
      <c r="WPZ1" s="332"/>
      <c r="WQA1" s="332"/>
      <c r="WQB1" s="332"/>
      <c r="WQC1" s="332"/>
      <c r="WQD1" s="332"/>
      <c r="WQE1" s="332"/>
      <c r="WQF1" s="332"/>
      <c r="WQG1" s="332"/>
      <c r="WQH1" s="332"/>
      <c r="WQI1" s="332"/>
      <c r="WQJ1" s="332"/>
      <c r="WQK1" s="331"/>
      <c r="WQL1" s="332"/>
      <c r="WQM1" s="332"/>
      <c r="WQN1" s="332"/>
      <c r="WQO1" s="332"/>
      <c r="WQP1" s="332"/>
      <c r="WQQ1" s="332"/>
      <c r="WQR1" s="332"/>
      <c r="WQS1" s="332"/>
      <c r="WQT1" s="332"/>
      <c r="WQU1" s="332"/>
      <c r="WQV1" s="332"/>
      <c r="WQW1" s="332"/>
      <c r="WQX1" s="332"/>
      <c r="WQY1" s="332"/>
      <c r="WQZ1" s="332"/>
      <c r="WRA1" s="331"/>
      <c r="WRB1" s="332"/>
      <c r="WRC1" s="332"/>
      <c r="WRD1" s="332"/>
      <c r="WRE1" s="332"/>
      <c r="WRF1" s="332"/>
      <c r="WRG1" s="332"/>
      <c r="WRH1" s="332"/>
      <c r="WRI1" s="332"/>
      <c r="WRJ1" s="332"/>
      <c r="WRK1" s="332"/>
      <c r="WRL1" s="332"/>
      <c r="WRM1" s="332"/>
      <c r="WRN1" s="332"/>
      <c r="WRO1" s="332"/>
      <c r="WRP1" s="332"/>
      <c r="WRQ1" s="331"/>
      <c r="WRR1" s="332"/>
      <c r="WRS1" s="332"/>
      <c r="WRT1" s="332"/>
      <c r="WRU1" s="332"/>
      <c r="WRV1" s="332"/>
      <c r="WRW1" s="332"/>
      <c r="WRX1" s="332"/>
      <c r="WRY1" s="332"/>
      <c r="WRZ1" s="332"/>
      <c r="WSA1" s="332"/>
      <c r="WSB1" s="332"/>
      <c r="WSC1" s="332"/>
      <c r="WSD1" s="332"/>
      <c r="WSE1" s="332"/>
      <c r="WSF1" s="332"/>
      <c r="WSG1" s="331"/>
      <c r="WSH1" s="332"/>
      <c r="WSI1" s="332"/>
      <c r="WSJ1" s="332"/>
      <c r="WSK1" s="332"/>
      <c r="WSL1" s="332"/>
      <c r="WSM1" s="332"/>
      <c r="WSN1" s="332"/>
      <c r="WSO1" s="332"/>
      <c r="WSP1" s="332"/>
      <c r="WSQ1" s="332"/>
      <c r="WSR1" s="332"/>
      <c r="WSS1" s="332"/>
      <c r="WST1" s="332"/>
      <c r="WSU1" s="332"/>
      <c r="WSV1" s="332"/>
      <c r="WSW1" s="331"/>
      <c r="WSX1" s="332"/>
      <c r="WSY1" s="332"/>
      <c r="WSZ1" s="332"/>
      <c r="WTA1" s="332"/>
      <c r="WTB1" s="332"/>
      <c r="WTC1" s="332"/>
      <c r="WTD1" s="332"/>
      <c r="WTE1" s="332"/>
      <c r="WTF1" s="332"/>
      <c r="WTG1" s="332"/>
      <c r="WTH1" s="332"/>
      <c r="WTI1" s="332"/>
      <c r="WTJ1" s="332"/>
      <c r="WTK1" s="332"/>
      <c r="WTL1" s="332"/>
      <c r="WTM1" s="331"/>
      <c r="WTN1" s="332"/>
      <c r="WTO1" s="332"/>
      <c r="WTP1" s="332"/>
      <c r="WTQ1" s="332"/>
      <c r="WTR1" s="332"/>
      <c r="WTS1" s="332"/>
      <c r="WTT1" s="332"/>
      <c r="WTU1" s="332"/>
      <c r="WTV1" s="332"/>
      <c r="WTW1" s="332"/>
      <c r="WTX1" s="332"/>
      <c r="WTY1" s="332"/>
      <c r="WTZ1" s="332"/>
      <c r="WUA1" s="332"/>
      <c r="WUB1" s="332"/>
      <c r="WUC1" s="331"/>
      <c r="WUD1" s="332"/>
      <c r="WUE1" s="332"/>
      <c r="WUF1" s="332"/>
      <c r="WUG1" s="332"/>
      <c r="WUH1" s="332"/>
      <c r="WUI1" s="332"/>
      <c r="WUJ1" s="332"/>
      <c r="WUK1" s="332"/>
      <c r="WUL1" s="332"/>
      <c r="WUM1" s="332"/>
      <c r="WUN1" s="332"/>
      <c r="WUO1" s="332"/>
      <c r="WUP1" s="332"/>
      <c r="WUQ1" s="332"/>
      <c r="WUR1" s="332"/>
      <c r="WUS1" s="331"/>
      <c r="WUT1" s="332"/>
      <c r="WUU1" s="332"/>
      <c r="WUV1" s="332"/>
      <c r="WUW1" s="332"/>
      <c r="WUX1" s="332"/>
      <c r="WUY1" s="332"/>
      <c r="WUZ1" s="332"/>
      <c r="WVA1" s="332"/>
      <c r="WVB1" s="332"/>
      <c r="WVC1" s="332"/>
      <c r="WVD1" s="332"/>
      <c r="WVE1" s="332"/>
      <c r="WVF1" s="332"/>
      <c r="WVG1" s="332"/>
      <c r="WVH1" s="332"/>
      <c r="WVI1" s="331"/>
      <c r="WVJ1" s="332"/>
      <c r="WVK1" s="332"/>
      <c r="WVL1" s="332"/>
      <c r="WVM1" s="332"/>
      <c r="WVN1" s="332"/>
      <c r="WVO1" s="332"/>
      <c r="WVP1" s="332"/>
      <c r="WVQ1" s="332"/>
      <c r="WVR1" s="332"/>
      <c r="WVS1" s="332"/>
      <c r="WVT1" s="332"/>
      <c r="WVU1" s="332"/>
      <c r="WVV1" s="332"/>
      <c r="WVW1" s="332"/>
      <c r="WVX1" s="332"/>
      <c r="WVY1" s="331"/>
      <c r="WVZ1" s="332"/>
      <c r="WWA1" s="332"/>
      <c r="WWB1" s="332"/>
      <c r="WWC1" s="332"/>
      <c r="WWD1" s="332"/>
      <c r="WWE1" s="332"/>
      <c r="WWF1" s="332"/>
      <c r="WWG1" s="332"/>
      <c r="WWH1" s="332"/>
      <c r="WWI1" s="332"/>
      <c r="WWJ1" s="332"/>
      <c r="WWK1" s="332"/>
      <c r="WWL1" s="332"/>
      <c r="WWM1" s="332"/>
      <c r="WWN1" s="332"/>
      <c r="WWO1" s="331"/>
      <c r="WWP1" s="332"/>
      <c r="WWQ1" s="332"/>
      <c r="WWR1" s="332"/>
      <c r="WWS1" s="332"/>
      <c r="WWT1" s="332"/>
      <c r="WWU1" s="332"/>
      <c r="WWV1" s="332"/>
      <c r="WWW1" s="332"/>
      <c r="WWX1" s="332"/>
      <c r="WWY1" s="332"/>
      <c r="WWZ1" s="332"/>
      <c r="WXA1" s="332"/>
      <c r="WXB1" s="332"/>
      <c r="WXC1" s="332"/>
      <c r="WXD1" s="332"/>
      <c r="WXE1" s="331"/>
      <c r="WXF1" s="332"/>
      <c r="WXG1" s="332"/>
      <c r="WXH1" s="332"/>
      <c r="WXI1" s="332"/>
      <c r="WXJ1" s="332"/>
      <c r="WXK1" s="332"/>
      <c r="WXL1" s="332"/>
      <c r="WXM1" s="332"/>
      <c r="WXN1" s="332"/>
      <c r="WXO1" s="332"/>
      <c r="WXP1" s="332"/>
      <c r="WXQ1" s="332"/>
      <c r="WXR1" s="332"/>
      <c r="WXS1" s="332"/>
      <c r="WXT1" s="332"/>
      <c r="WXU1" s="331"/>
      <c r="WXV1" s="332"/>
      <c r="WXW1" s="332"/>
      <c r="WXX1" s="332"/>
      <c r="WXY1" s="332"/>
      <c r="WXZ1" s="332"/>
      <c r="WYA1" s="332"/>
      <c r="WYB1" s="332"/>
      <c r="WYC1" s="332"/>
      <c r="WYD1" s="332"/>
      <c r="WYE1" s="332"/>
      <c r="WYF1" s="332"/>
      <c r="WYG1" s="332"/>
      <c r="WYH1" s="332"/>
      <c r="WYI1" s="332"/>
      <c r="WYJ1" s="332"/>
      <c r="WYK1" s="331"/>
      <c r="WYL1" s="332"/>
      <c r="WYM1" s="332"/>
      <c r="WYN1" s="332"/>
      <c r="WYO1" s="332"/>
      <c r="WYP1" s="332"/>
      <c r="WYQ1" s="332"/>
      <c r="WYR1" s="332"/>
      <c r="WYS1" s="332"/>
      <c r="WYT1" s="332"/>
      <c r="WYU1" s="332"/>
      <c r="WYV1" s="332"/>
      <c r="WYW1" s="332"/>
      <c r="WYX1" s="332"/>
      <c r="WYY1" s="332"/>
      <c r="WYZ1" s="332"/>
      <c r="WZA1" s="331"/>
      <c r="WZB1" s="332"/>
      <c r="WZC1" s="332"/>
      <c r="WZD1" s="332"/>
      <c r="WZE1" s="332"/>
      <c r="WZF1" s="332"/>
      <c r="WZG1" s="332"/>
      <c r="WZH1" s="332"/>
      <c r="WZI1" s="332"/>
      <c r="WZJ1" s="332"/>
      <c r="WZK1" s="332"/>
      <c r="WZL1" s="332"/>
      <c r="WZM1" s="332"/>
      <c r="WZN1" s="332"/>
      <c r="WZO1" s="332"/>
      <c r="WZP1" s="332"/>
      <c r="WZQ1" s="331"/>
      <c r="WZR1" s="332"/>
      <c r="WZS1" s="332"/>
      <c r="WZT1" s="332"/>
      <c r="WZU1" s="332"/>
      <c r="WZV1" s="332"/>
      <c r="WZW1" s="332"/>
      <c r="WZX1" s="332"/>
      <c r="WZY1" s="332"/>
      <c r="WZZ1" s="332"/>
      <c r="XAA1" s="332"/>
      <c r="XAB1" s="332"/>
      <c r="XAC1" s="332"/>
      <c r="XAD1" s="332"/>
      <c r="XAE1" s="332"/>
      <c r="XAF1" s="332"/>
      <c r="XAG1" s="331"/>
      <c r="XAH1" s="332"/>
      <c r="XAI1" s="332"/>
      <c r="XAJ1" s="332"/>
      <c r="XAK1" s="332"/>
      <c r="XAL1" s="332"/>
      <c r="XAM1" s="332"/>
      <c r="XAN1" s="332"/>
      <c r="XAO1" s="332"/>
      <c r="XAP1" s="332"/>
      <c r="XAQ1" s="332"/>
      <c r="XAR1" s="332"/>
      <c r="XAS1" s="332"/>
      <c r="XAT1" s="332"/>
      <c r="XAU1" s="332"/>
      <c r="XAV1" s="332"/>
      <c r="XAW1" s="331"/>
      <c r="XAX1" s="332"/>
      <c r="XAY1" s="332"/>
      <c r="XAZ1" s="332"/>
      <c r="XBA1" s="332"/>
      <c r="XBB1" s="332"/>
      <c r="XBC1" s="332"/>
      <c r="XBD1" s="332"/>
      <c r="XBE1" s="332"/>
      <c r="XBF1" s="332"/>
      <c r="XBG1" s="332"/>
      <c r="XBH1" s="332"/>
      <c r="XBI1" s="332"/>
      <c r="XBJ1" s="332"/>
      <c r="XBK1" s="332"/>
      <c r="XBL1" s="332"/>
      <c r="XBM1" s="331"/>
      <c r="XBN1" s="332"/>
      <c r="XBO1" s="332"/>
      <c r="XBP1" s="332"/>
      <c r="XBQ1" s="332"/>
      <c r="XBR1" s="332"/>
      <c r="XBS1" s="332"/>
      <c r="XBT1" s="332"/>
      <c r="XBU1" s="332"/>
      <c r="XBV1" s="332"/>
      <c r="XBW1" s="332"/>
      <c r="XBX1" s="332"/>
      <c r="XBY1" s="332"/>
      <c r="XBZ1" s="332"/>
      <c r="XCA1" s="332"/>
      <c r="XCB1" s="332"/>
      <c r="XCC1" s="331"/>
      <c r="XCD1" s="332"/>
      <c r="XCE1" s="332"/>
      <c r="XCF1" s="332"/>
      <c r="XCG1" s="332"/>
      <c r="XCH1" s="332"/>
      <c r="XCI1" s="332"/>
      <c r="XCJ1" s="332"/>
      <c r="XCK1" s="332"/>
      <c r="XCL1" s="332"/>
      <c r="XCM1" s="332"/>
      <c r="XCN1" s="332"/>
      <c r="XCO1" s="332"/>
      <c r="XCP1" s="332"/>
      <c r="XCQ1" s="332"/>
      <c r="XCR1" s="332"/>
      <c r="XCS1" s="331"/>
      <c r="XCT1" s="332"/>
      <c r="XCU1" s="332"/>
      <c r="XCV1" s="332"/>
      <c r="XCW1" s="332"/>
      <c r="XCX1" s="332"/>
      <c r="XCY1" s="332"/>
      <c r="XCZ1" s="332"/>
      <c r="XDA1" s="332"/>
      <c r="XDB1" s="332"/>
      <c r="XDC1" s="332"/>
      <c r="XDD1" s="332"/>
      <c r="XDE1" s="332"/>
      <c r="XDF1" s="332"/>
      <c r="XDG1" s="332"/>
      <c r="XDH1" s="332"/>
      <c r="XDI1" s="331"/>
      <c r="XDJ1" s="332"/>
      <c r="XDK1" s="332"/>
      <c r="XDL1" s="332"/>
      <c r="XDM1" s="332"/>
      <c r="XDN1" s="332"/>
      <c r="XDO1" s="332"/>
      <c r="XDP1" s="332"/>
      <c r="XDQ1" s="332"/>
      <c r="XDR1" s="332"/>
      <c r="XDS1" s="332"/>
      <c r="XDT1" s="332"/>
      <c r="XDU1" s="332"/>
      <c r="XDV1" s="332"/>
      <c r="XDW1" s="332"/>
      <c r="XDX1" s="332"/>
      <c r="XDY1" s="331"/>
      <c r="XDZ1" s="332"/>
      <c r="XEA1" s="332"/>
      <c r="XEB1" s="332"/>
      <c r="XEC1" s="332"/>
      <c r="XED1" s="332"/>
      <c r="XEE1" s="332"/>
      <c r="XEF1" s="332"/>
      <c r="XEG1" s="332"/>
      <c r="XEH1" s="332"/>
      <c r="XEI1" s="332"/>
      <c r="XEJ1" s="332"/>
      <c r="XEK1" s="332"/>
      <c r="XEL1" s="332"/>
      <c r="XEM1" s="332"/>
      <c r="XEN1" s="332"/>
      <c r="XEO1" s="331"/>
      <c r="XEP1" s="332"/>
      <c r="XEQ1" s="332"/>
      <c r="XER1" s="332"/>
      <c r="XES1" s="332"/>
      <c r="XET1" s="332"/>
      <c r="XEU1" s="332"/>
      <c r="XEV1" s="332"/>
      <c r="XEW1" s="332"/>
      <c r="XEX1" s="332"/>
      <c r="XEY1" s="332"/>
      <c r="XEZ1" s="332"/>
      <c r="XFA1" s="332"/>
      <c r="XFB1" s="332"/>
      <c r="XFC1" s="332"/>
      <c r="XFD1" s="332"/>
    </row>
    <row r="2" spans="1:16384" s="154" customFormat="1" ht="12.75" x14ac:dyDescent="0.2">
      <c r="A2" s="331" t="str">
        <f>'Rate Case Constants'!C10</f>
        <v>CASE NO. 2014-00372 - GAS OPERATIONS - RESPONSE TO PSC 2-89 (SLIPPAGE FACTOR 97.728%)</v>
      </c>
      <c r="B2" s="332"/>
      <c r="C2" s="332"/>
      <c r="D2" s="332"/>
      <c r="E2" s="332"/>
      <c r="F2" s="332"/>
      <c r="G2" s="332"/>
      <c r="H2" s="332"/>
      <c r="I2" s="332"/>
      <c r="J2" s="332"/>
      <c r="K2" s="332"/>
      <c r="L2" s="332"/>
      <c r="M2" s="332"/>
      <c r="N2" s="332"/>
      <c r="O2" s="332"/>
      <c r="P2" s="332"/>
      <c r="Q2" s="331"/>
      <c r="R2" s="332"/>
      <c r="S2" s="332"/>
      <c r="T2" s="332"/>
      <c r="U2" s="332"/>
      <c r="V2" s="332"/>
      <c r="W2" s="332"/>
      <c r="X2" s="332"/>
      <c r="Y2" s="332"/>
      <c r="Z2" s="332"/>
      <c r="AA2" s="332"/>
      <c r="AB2" s="332"/>
      <c r="AC2" s="332"/>
      <c r="AD2" s="332"/>
      <c r="AE2" s="332"/>
      <c r="AF2" s="332"/>
      <c r="AG2" s="331"/>
      <c r="AH2" s="332"/>
      <c r="AI2" s="332"/>
      <c r="AJ2" s="332"/>
      <c r="AK2" s="332"/>
      <c r="AL2" s="332"/>
      <c r="AM2" s="332"/>
      <c r="AN2" s="332"/>
      <c r="AO2" s="332"/>
      <c r="AP2" s="332"/>
      <c r="AQ2" s="332"/>
      <c r="AR2" s="332"/>
      <c r="AS2" s="332"/>
      <c r="AT2" s="332"/>
      <c r="AU2" s="332"/>
      <c r="AV2" s="332"/>
      <c r="AW2" s="331"/>
      <c r="AX2" s="332"/>
      <c r="AY2" s="332"/>
      <c r="AZ2" s="332"/>
      <c r="BA2" s="332"/>
      <c r="BB2" s="332"/>
      <c r="BC2" s="332"/>
      <c r="BD2" s="332"/>
      <c r="BE2" s="332"/>
      <c r="BF2" s="332"/>
      <c r="BG2" s="332"/>
      <c r="BH2" s="332"/>
      <c r="BI2" s="332"/>
      <c r="BJ2" s="332"/>
      <c r="BK2" s="332"/>
      <c r="BL2" s="332"/>
      <c r="BM2" s="331"/>
      <c r="BN2" s="332"/>
      <c r="BO2" s="332"/>
      <c r="BP2" s="332"/>
      <c r="BQ2" s="332"/>
      <c r="BR2" s="332"/>
      <c r="BS2" s="332"/>
      <c r="BT2" s="332"/>
      <c r="BU2" s="332"/>
      <c r="BV2" s="332"/>
      <c r="BW2" s="332"/>
      <c r="BX2" s="332"/>
      <c r="BY2" s="332"/>
      <c r="BZ2" s="332"/>
      <c r="CA2" s="332"/>
      <c r="CB2" s="332"/>
      <c r="CC2" s="331"/>
      <c r="CD2" s="332"/>
      <c r="CE2" s="332"/>
      <c r="CF2" s="332"/>
      <c r="CG2" s="332"/>
      <c r="CH2" s="332"/>
      <c r="CI2" s="332"/>
      <c r="CJ2" s="332"/>
      <c r="CK2" s="332"/>
      <c r="CL2" s="332"/>
      <c r="CM2" s="332"/>
      <c r="CN2" s="332"/>
      <c r="CO2" s="332"/>
      <c r="CP2" s="332"/>
      <c r="CQ2" s="332"/>
      <c r="CR2" s="332"/>
      <c r="CS2" s="331"/>
      <c r="CT2" s="332"/>
      <c r="CU2" s="332"/>
      <c r="CV2" s="332"/>
      <c r="CW2" s="332"/>
      <c r="CX2" s="332"/>
      <c r="CY2" s="332"/>
      <c r="CZ2" s="332"/>
      <c r="DA2" s="332"/>
      <c r="DB2" s="332"/>
      <c r="DC2" s="332"/>
      <c r="DD2" s="332"/>
      <c r="DE2" s="332"/>
      <c r="DF2" s="332"/>
      <c r="DG2" s="332"/>
      <c r="DH2" s="332"/>
      <c r="DI2" s="331"/>
      <c r="DJ2" s="332"/>
      <c r="DK2" s="332"/>
      <c r="DL2" s="332"/>
      <c r="DM2" s="332"/>
      <c r="DN2" s="332"/>
      <c r="DO2" s="332"/>
      <c r="DP2" s="332"/>
      <c r="DQ2" s="332"/>
      <c r="DR2" s="332"/>
      <c r="DS2" s="332"/>
      <c r="DT2" s="332"/>
      <c r="DU2" s="332"/>
      <c r="DV2" s="332"/>
      <c r="DW2" s="332"/>
      <c r="DX2" s="332"/>
      <c r="DY2" s="331"/>
      <c r="DZ2" s="332"/>
      <c r="EA2" s="332"/>
      <c r="EB2" s="332"/>
      <c r="EC2" s="332"/>
      <c r="ED2" s="332"/>
      <c r="EE2" s="332"/>
      <c r="EF2" s="332"/>
      <c r="EG2" s="332"/>
      <c r="EH2" s="332"/>
      <c r="EI2" s="332"/>
      <c r="EJ2" s="332"/>
      <c r="EK2" s="332"/>
      <c r="EL2" s="332"/>
      <c r="EM2" s="332"/>
      <c r="EN2" s="332"/>
      <c r="EO2" s="331"/>
      <c r="EP2" s="332"/>
      <c r="EQ2" s="332"/>
      <c r="ER2" s="332"/>
      <c r="ES2" s="332"/>
      <c r="ET2" s="332"/>
      <c r="EU2" s="332"/>
      <c r="EV2" s="332"/>
      <c r="EW2" s="332"/>
      <c r="EX2" s="332"/>
      <c r="EY2" s="332"/>
      <c r="EZ2" s="332"/>
      <c r="FA2" s="332"/>
      <c r="FB2" s="332"/>
      <c r="FC2" s="332"/>
      <c r="FD2" s="332"/>
      <c r="FE2" s="331"/>
      <c r="FF2" s="332"/>
      <c r="FG2" s="332"/>
      <c r="FH2" s="332"/>
      <c r="FI2" s="332"/>
      <c r="FJ2" s="332"/>
      <c r="FK2" s="332"/>
      <c r="FL2" s="332"/>
      <c r="FM2" s="332"/>
      <c r="FN2" s="332"/>
      <c r="FO2" s="332"/>
      <c r="FP2" s="332"/>
      <c r="FQ2" s="332"/>
      <c r="FR2" s="332"/>
      <c r="FS2" s="332"/>
      <c r="FT2" s="332"/>
      <c r="FU2" s="331"/>
      <c r="FV2" s="332"/>
      <c r="FW2" s="332"/>
      <c r="FX2" s="332"/>
      <c r="FY2" s="332"/>
      <c r="FZ2" s="332"/>
      <c r="GA2" s="332"/>
      <c r="GB2" s="332"/>
      <c r="GC2" s="332"/>
      <c r="GD2" s="332"/>
      <c r="GE2" s="332"/>
      <c r="GF2" s="332"/>
      <c r="GG2" s="332"/>
      <c r="GH2" s="332"/>
      <c r="GI2" s="332"/>
      <c r="GJ2" s="332"/>
      <c r="GK2" s="331"/>
      <c r="GL2" s="332"/>
      <c r="GM2" s="332"/>
      <c r="GN2" s="332"/>
      <c r="GO2" s="332"/>
      <c r="GP2" s="332"/>
      <c r="GQ2" s="332"/>
      <c r="GR2" s="332"/>
      <c r="GS2" s="332"/>
      <c r="GT2" s="332"/>
      <c r="GU2" s="332"/>
      <c r="GV2" s="332"/>
      <c r="GW2" s="332"/>
      <c r="GX2" s="332"/>
      <c r="GY2" s="332"/>
      <c r="GZ2" s="332"/>
      <c r="HA2" s="331"/>
      <c r="HB2" s="332"/>
      <c r="HC2" s="332"/>
      <c r="HD2" s="332"/>
      <c r="HE2" s="332"/>
      <c r="HF2" s="332"/>
      <c r="HG2" s="332"/>
      <c r="HH2" s="332"/>
      <c r="HI2" s="332"/>
      <c r="HJ2" s="332"/>
      <c r="HK2" s="332"/>
      <c r="HL2" s="332"/>
      <c r="HM2" s="332"/>
      <c r="HN2" s="332"/>
      <c r="HO2" s="332"/>
      <c r="HP2" s="332"/>
      <c r="HQ2" s="331"/>
      <c r="HR2" s="332"/>
      <c r="HS2" s="332"/>
      <c r="HT2" s="332"/>
      <c r="HU2" s="332"/>
      <c r="HV2" s="332"/>
      <c r="HW2" s="332"/>
      <c r="HX2" s="332"/>
      <c r="HY2" s="332"/>
      <c r="HZ2" s="332"/>
      <c r="IA2" s="332"/>
      <c r="IB2" s="332"/>
      <c r="IC2" s="332"/>
      <c r="ID2" s="332"/>
      <c r="IE2" s="332"/>
      <c r="IF2" s="332"/>
      <c r="IG2" s="331"/>
      <c r="IH2" s="332"/>
      <c r="II2" s="332"/>
      <c r="IJ2" s="332"/>
      <c r="IK2" s="332"/>
      <c r="IL2" s="332"/>
      <c r="IM2" s="332"/>
      <c r="IN2" s="332"/>
      <c r="IO2" s="332"/>
      <c r="IP2" s="332"/>
      <c r="IQ2" s="332"/>
      <c r="IR2" s="332"/>
      <c r="IS2" s="332"/>
      <c r="IT2" s="332"/>
      <c r="IU2" s="332"/>
      <c r="IV2" s="332"/>
      <c r="IW2" s="331"/>
      <c r="IX2" s="332"/>
      <c r="IY2" s="332"/>
      <c r="IZ2" s="332"/>
      <c r="JA2" s="332"/>
      <c r="JB2" s="332"/>
      <c r="JC2" s="332"/>
      <c r="JD2" s="332"/>
      <c r="JE2" s="332"/>
      <c r="JF2" s="332"/>
      <c r="JG2" s="332"/>
      <c r="JH2" s="332"/>
      <c r="JI2" s="332"/>
      <c r="JJ2" s="332"/>
      <c r="JK2" s="332"/>
      <c r="JL2" s="332"/>
      <c r="JM2" s="331"/>
      <c r="JN2" s="332"/>
      <c r="JO2" s="332"/>
      <c r="JP2" s="332"/>
      <c r="JQ2" s="332"/>
      <c r="JR2" s="332"/>
      <c r="JS2" s="332"/>
      <c r="JT2" s="332"/>
      <c r="JU2" s="332"/>
      <c r="JV2" s="332"/>
      <c r="JW2" s="332"/>
      <c r="JX2" s="332"/>
      <c r="JY2" s="332"/>
      <c r="JZ2" s="332"/>
      <c r="KA2" s="332"/>
      <c r="KB2" s="332"/>
      <c r="KC2" s="331"/>
      <c r="KD2" s="332"/>
      <c r="KE2" s="332"/>
      <c r="KF2" s="332"/>
      <c r="KG2" s="332"/>
      <c r="KH2" s="332"/>
      <c r="KI2" s="332"/>
      <c r="KJ2" s="332"/>
      <c r="KK2" s="332"/>
      <c r="KL2" s="332"/>
      <c r="KM2" s="332"/>
      <c r="KN2" s="332"/>
      <c r="KO2" s="332"/>
      <c r="KP2" s="332"/>
      <c r="KQ2" s="332"/>
      <c r="KR2" s="332"/>
      <c r="KS2" s="331"/>
      <c r="KT2" s="332"/>
      <c r="KU2" s="332"/>
      <c r="KV2" s="332"/>
      <c r="KW2" s="332"/>
      <c r="KX2" s="332"/>
      <c r="KY2" s="332"/>
      <c r="KZ2" s="332"/>
      <c r="LA2" s="332"/>
      <c r="LB2" s="332"/>
      <c r="LC2" s="332"/>
      <c r="LD2" s="332"/>
      <c r="LE2" s="332"/>
      <c r="LF2" s="332"/>
      <c r="LG2" s="332"/>
      <c r="LH2" s="332"/>
      <c r="LI2" s="331"/>
      <c r="LJ2" s="332"/>
      <c r="LK2" s="332"/>
      <c r="LL2" s="332"/>
      <c r="LM2" s="332"/>
      <c r="LN2" s="332"/>
      <c r="LO2" s="332"/>
      <c r="LP2" s="332"/>
      <c r="LQ2" s="332"/>
      <c r="LR2" s="332"/>
      <c r="LS2" s="332"/>
      <c r="LT2" s="332"/>
      <c r="LU2" s="332"/>
      <c r="LV2" s="332"/>
      <c r="LW2" s="332"/>
      <c r="LX2" s="332"/>
      <c r="LY2" s="331"/>
      <c r="LZ2" s="332"/>
      <c r="MA2" s="332"/>
      <c r="MB2" s="332"/>
      <c r="MC2" s="332"/>
      <c r="MD2" s="332"/>
      <c r="ME2" s="332"/>
      <c r="MF2" s="332"/>
      <c r="MG2" s="332"/>
      <c r="MH2" s="332"/>
      <c r="MI2" s="332"/>
      <c r="MJ2" s="332"/>
      <c r="MK2" s="332"/>
      <c r="ML2" s="332"/>
      <c r="MM2" s="332"/>
      <c r="MN2" s="332"/>
      <c r="MO2" s="331"/>
      <c r="MP2" s="332"/>
      <c r="MQ2" s="332"/>
      <c r="MR2" s="332"/>
      <c r="MS2" s="332"/>
      <c r="MT2" s="332"/>
      <c r="MU2" s="332"/>
      <c r="MV2" s="332"/>
      <c r="MW2" s="332"/>
      <c r="MX2" s="332"/>
      <c r="MY2" s="332"/>
      <c r="MZ2" s="332"/>
      <c r="NA2" s="332"/>
      <c r="NB2" s="332"/>
      <c r="NC2" s="332"/>
      <c r="ND2" s="332"/>
      <c r="NE2" s="331"/>
      <c r="NF2" s="332"/>
      <c r="NG2" s="332"/>
      <c r="NH2" s="332"/>
      <c r="NI2" s="332"/>
      <c r="NJ2" s="332"/>
      <c r="NK2" s="332"/>
      <c r="NL2" s="332"/>
      <c r="NM2" s="332"/>
      <c r="NN2" s="332"/>
      <c r="NO2" s="332"/>
      <c r="NP2" s="332"/>
      <c r="NQ2" s="332"/>
      <c r="NR2" s="332"/>
      <c r="NS2" s="332"/>
      <c r="NT2" s="332"/>
      <c r="NU2" s="331"/>
      <c r="NV2" s="332"/>
      <c r="NW2" s="332"/>
      <c r="NX2" s="332"/>
      <c r="NY2" s="332"/>
      <c r="NZ2" s="332"/>
      <c r="OA2" s="332"/>
      <c r="OB2" s="332"/>
      <c r="OC2" s="332"/>
      <c r="OD2" s="332"/>
      <c r="OE2" s="332"/>
      <c r="OF2" s="332"/>
      <c r="OG2" s="332"/>
      <c r="OH2" s="332"/>
      <c r="OI2" s="332"/>
      <c r="OJ2" s="332"/>
      <c r="OK2" s="331"/>
      <c r="OL2" s="332"/>
      <c r="OM2" s="332"/>
      <c r="ON2" s="332"/>
      <c r="OO2" s="332"/>
      <c r="OP2" s="332"/>
      <c r="OQ2" s="332"/>
      <c r="OR2" s="332"/>
      <c r="OS2" s="332"/>
      <c r="OT2" s="332"/>
      <c r="OU2" s="332"/>
      <c r="OV2" s="332"/>
      <c r="OW2" s="332"/>
      <c r="OX2" s="332"/>
      <c r="OY2" s="332"/>
      <c r="OZ2" s="332"/>
      <c r="PA2" s="331"/>
      <c r="PB2" s="332"/>
      <c r="PC2" s="332"/>
      <c r="PD2" s="332"/>
      <c r="PE2" s="332"/>
      <c r="PF2" s="332"/>
      <c r="PG2" s="332"/>
      <c r="PH2" s="332"/>
      <c r="PI2" s="332"/>
      <c r="PJ2" s="332"/>
      <c r="PK2" s="332"/>
      <c r="PL2" s="332"/>
      <c r="PM2" s="332"/>
      <c r="PN2" s="332"/>
      <c r="PO2" s="332"/>
      <c r="PP2" s="332"/>
      <c r="PQ2" s="331"/>
      <c r="PR2" s="332"/>
      <c r="PS2" s="332"/>
      <c r="PT2" s="332"/>
      <c r="PU2" s="332"/>
      <c r="PV2" s="332"/>
      <c r="PW2" s="332"/>
      <c r="PX2" s="332"/>
      <c r="PY2" s="332"/>
      <c r="PZ2" s="332"/>
      <c r="QA2" s="332"/>
      <c r="QB2" s="332"/>
      <c r="QC2" s="332"/>
      <c r="QD2" s="332"/>
      <c r="QE2" s="332"/>
      <c r="QF2" s="332"/>
      <c r="QG2" s="331"/>
      <c r="QH2" s="332"/>
      <c r="QI2" s="332"/>
      <c r="QJ2" s="332"/>
      <c r="QK2" s="332"/>
      <c r="QL2" s="332"/>
      <c r="QM2" s="332"/>
      <c r="QN2" s="332"/>
      <c r="QO2" s="332"/>
      <c r="QP2" s="332"/>
      <c r="QQ2" s="332"/>
      <c r="QR2" s="332"/>
      <c r="QS2" s="332"/>
      <c r="QT2" s="332"/>
      <c r="QU2" s="332"/>
      <c r="QV2" s="332"/>
      <c r="QW2" s="331"/>
      <c r="QX2" s="332"/>
      <c r="QY2" s="332"/>
      <c r="QZ2" s="332"/>
      <c r="RA2" s="332"/>
      <c r="RB2" s="332"/>
      <c r="RC2" s="332"/>
      <c r="RD2" s="332"/>
      <c r="RE2" s="332"/>
      <c r="RF2" s="332"/>
      <c r="RG2" s="332"/>
      <c r="RH2" s="332"/>
      <c r="RI2" s="332"/>
      <c r="RJ2" s="332"/>
      <c r="RK2" s="332"/>
      <c r="RL2" s="332"/>
      <c r="RM2" s="331"/>
      <c r="RN2" s="332"/>
      <c r="RO2" s="332"/>
      <c r="RP2" s="332"/>
      <c r="RQ2" s="332"/>
      <c r="RR2" s="332"/>
      <c r="RS2" s="332"/>
      <c r="RT2" s="332"/>
      <c r="RU2" s="332"/>
      <c r="RV2" s="332"/>
      <c r="RW2" s="332"/>
      <c r="RX2" s="332"/>
      <c r="RY2" s="332"/>
      <c r="RZ2" s="332"/>
      <c r="SA2" s="332"/>
      <c r="SB2" s="332"/>
      <c r="SC2" s="331"/>
      <c r="SD2" s="332"/>
      <c r="SE2" s="332"/>
      <c r="SF2" s="332"/>
      <c r="SG2" s="332"/>
      <c r="SH2" s="332"/>
      <c r="SI2" s="332"/>
      <c r="SJ2" s="332"/>
      <c r="SK2" s="332"/>
      <c r="SL2" s="332"/>
      <c r="SM2" s="332"/>
      <c r="SN2" s="332"/>
      <c r="SO2" s="332"/>
      <c r="SP2" s="332"/>
      <c r="SQ2" s="332"/>
      <c r="SR2" s="332"/>
      <c r="SS2" s="331"/>
      <c r="ST2" s="332"/>
      <c r="SU2" s="332"/>
      <c r="SV2" s="332"/>
      <c r="SW2" s="332"/>
      <c r="SX2" s="332"/>
      <c r="SY2" s="332"/>
      <c r="SZ2" s="332"/>
      <c r="TA2" s="332"/>
      <c r="TB2" s="332"/>
      <c r="TC2" s="332"/>
      <c r="TD2" s="332"/>
      <c r="TE2" s="332"/>
      <c r="TF2" s="332"/>
      <c r="TG2" s="332"/>
      <c r="TH2" s="332"/>
      <c r="TI2" s="331"/>
      <c r="TJ2" s="332"/>
      <c r="TK2" s="332"/>
      <c r="TL2" s="332"/>
      <c r="TM2" s="332"/>
      <c r="TN2" s="332"/>
      <c r="TO2" s="332"/>
      <c r="TP2" s="332"/>
      <c r="TQ2" s="332"/>
      <c r="TR2" s="332"/>
      <c r="TS2" s="332"/>
      <c r="TT2" s="332"/>
      <c r="TU2" s="332"/>
      <c r="TV2" s="332"/>
      <c r="TW2" s="332"/>
      <c r="TX2" s="332"/>
      <c r="TY2" s="331"/>
      <c r="TZ2" s="332"/>
      <c r="UA2" s="332"/>
      <c r="UB2" s="332"/>
      <c r="UC2" s="332"/>
      <c r="UD2" s="332"/>
      <c r="UE2" s="332"/>
      <c r="UF2" s="332"/>
      <c r="UG2" s="332"/>
      <c r="UH2" s="332"/>
      <c r="UI2" s="332"/>
      <c r="UJ2" s="332"/>
      <c r="UK2" s="332"/>
      <c r="UL2" s="332"/>
      <c r="UM2" s="332"/>
      <c r="UN2" s="332"/>
      <c r="UO2" s="331"/>
      <c r="UP2" s="332"/>
      <c r="UQ2" s="332"/>
      <c r="UR2" s="332"/>
      <c r="US2" s="332"/>
      <c r="UT2" s="332"/>
      <c r="UU2" s="332"/>
      <c r="UV2" s="332"/>
      <c r="UW2" s="332"/>
      <c r="UX2" s="332"/>
      <c r="UY2" s="332"/>
      <c r="UZ2" s="332"/>
      <c r="VA2" s="332"/>
      <c r="VB2" s="332"/>
      <c r="VC2" s="332"/>
      <c r="VD2" s="332"/>
      <c r="VE2" s="331"/>
      <c r="VF2" s="332"/>
      <c r="VG2" s="332"/>
      <c r="VH2" s="332"/>
      <c r="VI2" s="332"/>
      <c r="VJ2" s="332"/>
      <c r="VK2" s="332"/>
      <c r="VL2" s="332"/>
      <c r="VM2" s="332"/>
      <c r="VN2" s="332"/>
      <c r="VO2" s="332"/>
      <c r="VP2" s="332"/>
      <c r="VQ2" s="332"/>
      <c r="VR2" s="332"/>
      <c r="VS2" s="332"/>
      <c r="VT2" s="332"/>
      <c r="VU2" s="331"/>
      <c r="VV2" s="332"/>
      <c r="VW2" s="332"/>
      <c r="VX2" s="332"/>
      <c r="VY2" s="332"/>
      <c r="VZ2" s="332"/>
      <c r="WA2" s="332"/>
      <c r="WB2" s="332"/>
      <c r="WC2" s="332"/>
      <c r="WD2" s="332"/>
      <c r="WE2" s="332"/>
      <c r="WF2" s="332"/>
      <c r="WG2" s="332"/>
      <c r="WH2" s="332"/>
      <c r="WI2" s="332"/>
      <c r="WJ2" s="332"/>
      <c r="WK2" s="331"/>
      <c r="WL2" s="332"/>
      <c r="WM2" s="332"/>
      <c r="WN2" s="332"/>
      <c r="WO2" s="332"/>
      <c r="WP2" s="332"/>
      <c r="WQ2" s="332"/>
      <c r="WR2" s="332"/>
      <c r="WS2" s="332"/>
      <c r="WT2" s="332"/>
      <c r="WU2" s="332"/>
      <c r="WV2" s="332"/>
      <c r="WW2" s="332"/>
      <c r="WX2" s="332"/>
      <c r="WY2" s="332"/>
      <c r="WZ2" s="332"/>
      <c r="XA2" s="331"/>
      <c r="XB2" s="332"/>
      <c r="XC2" s="332"/>
      <c r="XD2" s="332"/>
      <c r="XE2" s="332"/>
      <c r="XF2" s="332"/>
      <c r="XG2" s="332"/>
      <c r="XH2" s="332"/>
      <c r="XI2" s="332"/>
      <c r="XJ2" s="332"/>
      <c r="XK2" s="332"/>
      <c r="XL2" s="332"/>
      <c r="XM2" s="332"/>
      <c r="XN2" s="332"/>
      <c r="XO2" s="332"/>
      <c r="XP2" s="332"/>
      <c r="XQ2" s="331"/>
      <c r="XR2" s="332"/>
      <c r="XS2" s="332"/>
      <c r="XT2" s="332"/>
      <c r="XU2" s="332"/>
      <c r="XV2" s="332"/>
      <c r="XW2" s="332"/>
      <c r="XX2" s="332"/>
      <c r="XY2" s="332"/>
      <c r="XZ2" s="332"/>
      <c r="YA2" s="332"/>
      <c r="YB2" s="332"/>
      <c r="YC2" s="332"/>
      <c r="YD2" s="332"/>
      <c r="YE2" s="332"/>
      <c r="YF2" s="332"/>
      <c r="YG2" s="331"/>
      <c r="YH2" s="332"/>
      <c r="YI2" s="332"/>
      <c r="YJ2" s="332"/>
      <c r="YK2" s="332"/>
      <c r="YL2" s="332"/>
      <c r="YM2" s="332"/>
      <c r="YN2" s="332"/>
      <c r="YO2" s="332"/>
      <c r="YP2" s="332"/>
      <c r="YQ2" s="332"/>
      <c r="YR2" s="332"/>
      <c r="YS2" s="332"/>
      <c r="YT2" s="332"/>
      <c r="YU2" s="332"/>
      <c r="YV2" s="332"/>
      <c r="YW2" s="331"/>
      <c r="YX2" s="332"/>
      <c r="YY2" s="332"/>
      <c r="YZ2" s="332"/>
      <c r="ZA2" s="332"/>
      <c r="ZB2" s="332"/>
      <c r="ZC2" s="332"/>
      <c r="ZD2" s="332"/>
      <c r="ZE2" s="332"/>
      <c r="ZF2" s="332"/>
      <c r="ZG2" s="332"/>
      <c r="ZH2" s="332"/>
      <c r="ZI2" s="332"/>
      <c r="ZJ2" s="332"/>
      <c r="ZK2" s="332"/>
      <c r="ZL2" s="332"/>
      <c r="ZM2" s="331"/>
      <c r="ZN2" s="332"/>
      <c r="ZO2" s="332"/>
      <c r="ZP2" s="332"/>
      <c r="ZQ2" s="332"/>
      <c r="ZR2" s="332"/>
      <c r="ZS2" s="332"/>
      <c r="ZT2" s="332"/>
      <c r="ZU2" s="332"/>
      <c r="ZV2" s="332"/>
      <c r="ZW2" s="332"/>
      <c r="ZX2" s="332"/>
      <c r="ZY2" s="332"/>
      <c r="ZZ2" s="332"/>
      <c r="AAA2" s="332"/>
      <c r="AAB2" s="332"/>
      <c r="AAC2" s="331"/>
      <c r="AAD2" s="332"/>
      <c r="AAE2" s="332"/>
      <c r="AAF2" s="332"/>
      <c r="AAG2" s="332"/>
      <c r="AAH2" s="332"/>
      <c r="AAI2" s="332"/>
      <c r="AAJ2" s="332"/>
      <c r="AAK2" s="332"/>
      <c r="AAL2" s="332"/>
      <c r="AAM2" s="332"/>
      <c r="AAN2" s="332"/>
      <c r="AAO2" s="332"/>
      <c r="AAP2" s="332"/>
      <c r="AAQ2" s="332"/>
      <c r="AAR2" s="332"/>
      <c r="AAS2" s="331"/>
      <c r="AAT2" s="332"/>
      <c r="AAU2" s="332"/>
      <c r="AAV2" s="332"/>
      <c r="AAW2" s="332"/>
      <c r="AAX2" s="332"/>
      <c r="AAY2" s="332"/>
      <c r="AAZ2" s="332"/>
      <c r="ABA2" s="332"/>
      <c r="ABB2" s="332"/>
      <c r="ABC2" s="332"/>
      <c r="ABD2" s="332"/>
      <c r="ABE2" s="332"/>
      <c r="ABF2" s="332"/>
      <c r="ABG2" s="332"/>
      <c r="ABH2" s="332"/>
      <c r="ABI2" s="331"/>
      <c r="ABJ2" s="332"/>
      <c r="ABK2" s="332"/>
      <c r="ABL2" s="332"/>
      <c r="ABM2" s="332"/>
      <c r="ABN2" s="332"/>
      <c r="ABO2" s="332"/>
      <c r="ABP2" s="332"/>
      <c r="ABQ2" s="332"/>
      <c r="ABR2" s="332"/>
      <c r="ABS2" s="332"/>
      <c r="ABT2" s="332"/>
      <c r="ABU2" s="332"/>
      <c r="ABV2" s="332"/>
      <c r="ABW2" s="332"/>
      <c r="ABX2" s="332"/>
      <c r="ABY2" s="331"/>
      <c r="ABZ2" s="332"/>
      <c r="ACA2" s="332"/>
      <c r="ACB2" s="332"/>
      <c r="ACC2" s="332"/>
      <c r="ACD2" s="332"/>
      <c r="ACE2" s="332"/>
      <c r="ACF2" s="332"/>
      <c r="ACG2" s="332"/>
      <c r="ACH2" s="332"/>
      <c r="ACI2" s="332"/>
      <c r="ACJ2" s="332"/>
      <c r="ACK2" s="332"/>
      <c r="ACL2" s="332"/>
      <c r="ACM2" s="332"/>
      <c r="ACN2" s="332"/>
      <c r="ACO2" s="331"/>
      <c r="ACP2" s="332"/>
      <c r="ACQ2" s="332"/>
      <c r="ACR2" s="332"/>
      <c r="ACS2" s="332"/>
      <c r="ACT2" s="332"/>
      <c r="ACU2" s="332"/>
      <c r="ACV2" s="332"/>
      <c r="ACW2" s="332"/>
      <c r="ACX2" s="332"/>
      <c r="ACY2" s="332"/>
      <c r="ACZ2" s="332"/>
      <c r="ADA2" s="332"/>
      <c r="ADB2" s="332"/>
      <c r="ADC2" s="332"/>
      <c r="ADD2" s="332"/>
      <c r="ADE2" s="331"/>
      <c r="ADF2" s="332"/>
      <c r="ADG2" s="332"/>
      <c r="ADH2" s="332"/>
      <c r="ADI2" s="332"/>
      <c r="ADJ2" s="332"/>
      <c r="ADK2" s="332"/>
      <c r="ADL2" s="332"/>
      <c r="ADM2" s="332"/>
      <c r="ADN2" s="332"/>
      <c r="ADO2" s="332"/>
      <c r="ADP2" s="332"/>
      <c r="ADQ2" s="332"/>
      <c r="ADR2" s="332"/>
      <c r="ADS2" s="332"/>
      <c r="ADT2" s="332"/>
      <c r="ADU2" s="331"/>
      <c r="ADV2" s="332"/>
      <c r="ADW2" s="332"/>
      <c r="ADX2" s="332"/>
      <c r="ADY2" s="332"/>
      <c r="ADZ2" s="332"/>
      <c r="AEA2" s="332"/>
      <c r="AEB2" s="332"/>
      <c r="AEC2" s="332"/>
      <c r="AED2" s="332"/>
      <c r="AEE2" s="332"/>
      <c r="AEF2" s="332"/>
      <c r="AEG2" s="332"/>
      <c r="AEH2" s="332"/>
      <c r="AEI2" s="332"/>
      <c r="AEJ2" s="332"/>
      <c r="AEK2" s="331"/>
      <c r="AEL2" s="332"/>
      <c r="AEM2" s="332"/>
      <c r="AEN2" s="332"/>
      <c r="AEO2" s="332"/>
      <c r="AEP2" s="332"/>
      <c r="AEQ2" s="332"/>
      <c r="AER2" s="332"/>
      <c r="AES2" s="332"/>
      <c r="AET2" s="332"/>
      <c r="AEU2" s="332"/>
      <c r="AEV2" s="332"/>
      <c r="AEW2" s="332"/>
      <c r="AEX2" s="332"/>
      <c r="AEY2" s="332"/>
      <c r="AEZ2" s="332"/>
      <c r="AFA2" s="331"/>
      <c r="AFB2" s="332"/>
      <c r="AFC2" s="332"/>
      <c r="AFD2" s="332"/>
      <c r="AFE2" s="332"/>
      <c r="AFF2" s="332"/>
      <c r="AFG2" s="332"/>
      <c r="AFH2" s="332"/>
      <c r="AFI2" s="332"/>
      <c r="AFJ2" s="332"/>
      <c r="AFK2" s="332"/>
      <c r="AFL2" s="332"/>
      <c r="AFM2" s="332"/>
      <c r="AFN2" s="332"/>
      <c r="AFO2" s="332"/>
      <c r="AFP2" s="332"/>
      <c r="AFQ2" s="331"/>
      <c r="AFR2" s="332"/>
      <c r="AFS2" s="332"/>
      <c r="AFT2" s="332"/>
      <c r="AFU2" s="332"/>
      <c r="AFV2" s="332"/>
      <c r="AFW2" s="332"/>
      <c r="AFX2" s="332"/>
      <c r="AFY2" s="332"/>
      <c r="AFZ2" s="332"/>
      <c r="AGA2" s="332"/>
      <c r="AGB2" s="332"/>
      <c r="AGC2" s="332"/>
      <c r="AGD2" s="332"/>
      <c r="AGE2" s="332"/>
      <c r="AGF2" s="332"/>
      <c r="AGG2" s="331"/>
      <c r="AGH2" s="332"/>
      <c r="AGI2" s="332"/>
      <c r="AGJ2" s="332"/>
      <c r="AGK2" s="332"/>
      <c r="AGL2" s="332"/>
      <c r="AGM2" s="332"/>
      <c r="AGN2" s="332"/>
      <c r="AGO2" s="332"/>
      <c r="AGP2" s="332"/>
      <c r="AGQ2" s="332"/>
      <c r="AGR2" s="332"/>
      <c r="AGS2" s="332"/>
      <c r="AGT2" s="332"/>
      <c r="AGU2" s="332"/>
      <c r="AGV2" s="332"/>
      <c r="AGW2" s="331"/>
      <c r="AGX2" s="332"/>
      <c r="AGY2" s="332"/>
      <c r="AGZ2" s="332"/>
      <c r="AHA2" s="332"/>
      <c r="AHB2" s="332"/>
      <c r="AHC2" s="332"/>
      <c r="AHD2" s="332"/>
      <c r="AHE2" s="332"/>
      <c r="AHF2" s="332"/>
      <c r="AHG2" s="332"/>
      <c r="AHH2" s="332"/>
      <c r="AHI2" s="332"/>
      <c r="AHJ2" s="332"/>
      <c r="AHK2" s="332"/>
      <c r="AHL2" s="332"/>
      <c r="AHM2" s="331"/>
      <c r="AHN2" s="332"/>
      <c r="AHO2" s="332"/>
      <c r="AHP2" s="332"/>
      <c r="AHQ2" s="332"/>
      <c r="AHR2" s="332"/>
      <c r="AHS2" s="332"/>
      <c r="AHT2" s="332"/>
      <c r="AHU2" s="332"/>
      <c r="AHV2" s="332"/>
      <c r="AHW2" s="332"/>
      <c r="AHX2" s="332"/>
      <c r="AHY2" s="332"/>
      <c r="AHZ2" s="332"/>
      <c r="AIA2" s="332"/>
      <c r="AIB2" s="332"/>
      <c r="AIC2" s="331"/>
      <c r="AID2" s="332"/>
      <c r="AIE2" s="332"/>
      <c r="AIF2" s="332"/>
      <c r="AIG2" s="332"/>
      <c r="AIH2" s="332"/>
      <c r="AII2" s="332"/>
      <c r="AIJ2" s="332"/>
      <c r="AIK2" s="332"/>
      <c r="AIL2" s="332"/>
      <c r="AIM2" s="332"/>
      <c r="AIN2" s="332"/>
      <c r="AIO2" s="332"/>
      <c r="AIP2" s="332"/>
      <c r="AIQ2" s="332"/>
      <c r="AIR2" s="332"/>
      <c r="AIS2" s="331"/>
      <c r="AIT2" s="332"/>
      <c r="AIU2" s="332"/>
      <c r="AIV2" s="332"/>
      <c r="AIW2" s="332"/>
      <c r="AIX2" s="332"/>
      <c r="AIY2" s="332"/>
      <c r="AIZ2" s="332"/>
      <c r="AJA2" s="332"/>
      <c r="AJB2" s="332"/>
      <c r="AJC2" s="332"/>
      <c r="AJD2" s="332"/>
      <c r="AJE2" s="332"/>
      <c r="AJF2" s="332"/>
      <c r="AJG2" s="332"/>
      <c r="AJH2" s="332"/>
      <c r="AJI2" s="331"/>
      <c r="AJJ2" s="332"/>
      <c r="AJK2" s="332"/>
      <c r="AJL2" s="332"/>
      <c r="AJM2" s="332"/>
      <c r="AJN2" s="332"/>
      <c r="AJO2" s="332"/>
      <c r="AJP2" s="332"/>
      <c r="AJQ2" s="332"/>
      <c r="AJR2" s="332"/>
      <c r="AJS2" s="332"/>
      <c r="AJT2" s="332"/>
      <c r="AJU2" s="332"/>
      <c r="AJV2" s="332"/>
      <c r="AJW2" s="332"/>
      <c r="AJX2" s="332"/>
      <c r="AJY2" s="331"/>
      <c r="AJZ2" s="332"/>
      <c r="AKA2" s="332"/>
      <c r="AKB2" s="332"/>
      <c r="AKC2" s="332"/>
      <c r="AKD2" s="332"/>
      <c r="AKE2" s="332"/>
      <c r="AKF2" s="332"/>
      <c r="AKG2" s="332"/>
      <c r="AKH2" s="332"/>
      <c r="AKI2" s="332"/>
      <c r="AKJ2" s="332"/>
      <c r="AKK2" s="332"/>
      <c r="AKL2" s="332"/>
      <c r="AKM2" s="332"/>
      <c r="AKN2" s="332"/>
      <c r="AKO2" s="331"/>
      <c r="AKP2" s="332"/>
      <c r="AKQ2" s="332"/>
      <c r="AKR2" s="332"/>
      <c r="AKS2" s="332"/>
      <c r="AKT2" s="332"/>
      <c r="AKU2" s="332"/>
      <c r="AKV2" s="332"/>
      <c r="AKW2" s="332"/>
      <c r="AKX2" s="332"/>
      <c r="AKY2" s="332"/>
      <c r="AKZ2" s="332"/>
      <c r="ALA2" s="332"/>
      <c r="ALB2" s="332"/>
      <c r="ALC2" s="332"/>
      <c r="ALD2" s="332"/>
      <c r="ALE2" s="331"/>
      <c r="ALF2" s="332"/>
      <c r="ALG2" s="332"/>
      <c r="ALH2" s="332"/>
      <c r="ALI2" s="332"/>
      <c r="ALJ2" s="332"/>
      <c r="ALK2" s="332"/>
      <c r="ALL2" s="332"/>
      <c r="ALM2" s="332"/>
      <c r="ALN2" s="332"/>
      <c r="ALO2" s="332"/>
      <c r="ALP2" s="332"/>
      <c r="ALQ2" s="332"/>
      <c r="ALR2" s="332"/>
      <c r="ALS2" s="332"/>
      <c r="ALT2" s="332"/>
      <c r="ALU2" s="331"/>
      <c r="ALV2" s="332"/>
      <c r="ALW2" s="332"/>
      <c r="ALX2" s="332"/>
      <c r="ALY2" s="332"/>
      <c r="ALZ2" s="332"/>
      <c r="AMA2" s="332"/>
      <c r="AMB2" s="332"/>
      <c r="AMC2" s="332"/>
      <c r="AMD2" s="332"/>
      <c r="AME2" s="332"/>
      <c r="AMF2" s="332"/>
      <c r="AMG2" s="332"/>
      <c r="AMH2" s="332"/>
      <c r="AMI2" s="332"/>
      <c r="AMJ2" s="332"/>
      <c r="AMK2" s="331"/>
      <c r="AML2" s="332"/>
      <c r="AMM2" s="332"/>
      <c r="AMN2" s="332"/>
      <c r="AMO2" s="332"/>
      <c r="AMP2" s="332"/>
      <c r="AMQ2" s="332"/>
      <c r="AMR2" s="332"/>
      <c r="AMS2" s="332"/>
      <c r="AMT2" s="332"/>
      <c r="AMU2" s="332"/>
      <c r="AMV2" s="332"/>
      <c r="AMW2" s="332"/>
      <c r="AMX2" s="332"/>
      <c r="AMY2" s="332"/>
      <c r="AMZ2" s="332"/>
      <c r="ANA2" s="331"/>
      <c r="ANB2" s="332"/>
      <c r="ANC2" s="332"/>
      <c r="AND2" s="332"/>
      <c r="ANE2" s="332"/>
      <c r="ANF2" s="332"/>
      <c r="ANG2" s="332"/>
      <c r="ANH2" s="332"/>
      <c r="ANI2" s="332"/>
      <c r="ANJ2" s="332"/>
      <c r="ANK2" s="332"/>
      <c r="ANL2" s="332"/>
      <c r="ANM2" s="332"/>
      <c r="ANN2" s="332"/>
      <c r="ANO2" s="332"/>
      <c r="ANP2" s="332"/>
      <c r="ANQ2" s="331"/>
      <c r="ANR2" s="332"/>
      <c r="ANS2" s="332"/>
      <c r="ANT2" s="332"/>
      <c r="ANU2" s="332"/>
      <c r="ANV2" s="332"/>
      <c r="ANW2" s="332"/>
      <c r="ANX2" s="332"/>
      <c r="ANY2" s="332"/>
      <c r="ANZ2" s="332"/>
      <c r="AOA2" s="332"/>
      <c r="AOB2" s="332"/>
      <c r="AOC2" s="332"/>
      <c r="AOD2" s="332"/>
      <c r="AOE2" s="332"/>
      <c r="AOF2" s="332"/>
      <c r="AOG2" s="331"/>
      <c r="AOH2" s="332"/>
      <c r="AOI2" s="332"/>
      <c r="AOJ2" s="332"/>
      <c r="AOK2" s="332"/>
      <c r="AOL2" s="332"/>
      <c r="AOM2" s="332"/>
      <c r="AON2" s="332"/>
      <c r="AOO2" s="332"/>
      <c r="AOP2" s="332"/>
      <c r="AOQ2" s="332"/>
      <c r="AOR2" s="332"/>
      <c r="AOS2" s="332"/>
      <c r="AOT2" s="332"/>
      <c r="AOU2" s="332"/>
      <c r="AOV2" s="332"/>
      <c r="AOW2" s="331"/>
      <c r="AOX2" s="332"/>
      <c r="AOY2" s="332"/>
      <c r="AOZ2" s="332"/>
      <c r="APA2" s="332"/>
      <c r="APB2" s="332"/>
      <c r="APC2" s="332"/>
      <c r="APD2" s="332"/>
      <c r="APE2" s="332"/>
      <c r="APF2" s="332"/>
      <c r="APG2" s="332"/>
      <c r="APH2" s="332"/>
      <c r="API2" s="332"/>
      <c r="APJ2" s="332"/>
      <c r="APK2" s="332"/>
      <c r="APL2" s="332"/>
      <c r="APM2" s="331"/>
      <c r="APN2" s="332"/>
      <c r="APO2" s="332"/>
      <c r="APP2" s="332"/>
      <c r="APQ2" s="332"/>
      <c r="APR2" s="332"/>
      <c r="APS2" s="332"/>
      <c r="APT2" s="332"/>
      <c r="APU2" s="332"/>
      <c r="APV2" s="332"/>
      <c r="APW2" s="332"/>
      <c r="APX2" s="332"/>
      <c r="APY2" s="332"/>
      <c r="APZ2" s="332"/>
      <c r="AQA2" s="332"/>
      <c r="AQB2" s="332"/>
      <c r="AQC2" s="331"/>
      <c r="AQD2" s="332"/>
      <c r="AQE2" s="332"/>
      <c r="AQF2" s="332"/>
      <c r="AQG2" s="332"/>
      <c r="AQH2" s="332"/>
      <c r="AQI2" s="332"/>
      <c r="AQJ2" s="332"/>
      <c r="AQK2" s="332"/>
      <c r="AQL2" s="332"/>
      <c r="AQM2" s="332"/>
      <c r="AQN2" s="332"/>
      <c r="AQO2" s="332"/>
      <c r="AQP2" s="332"/>
      <c r="AQQ2" s="332"/>
      <c r="AQR2" s="332"/>
      <c r="AQS2" s="331"/>
      <c r="AQT2" s="332"/>
      <c r="AQU2" s="332"/>
      <c r="AQV2" s="332"/>
      <c r="AQW2" s="332"/>
      <c r="AQX2" s="332"/>
      <c r="AQY2" s="332"/>
      <c r="AQZ2" s="332"/>
      <c r="ARA2" s="332"/>
      <c r="ARB2" s="332"/>
      <c r="ARC2" s="332"/>
      <c r="ARD2" s="332"/>
      <c r="ARE2" s="332"/>
      <c r="ARF2" s="332"/>
      <c r="ARG2" s="332"/>
      <c r="ARH2" s="332"/>
      <c r="ARI2" s="331"/>
      <c r="ARJ2" s="332"/>
      <c r="ARK2" s="332"/>
      <c r="ARL2" s="332"/>
      <c r="ARM2" s="332"/>
      <c r="ARN2" s="332"/>
      <c r="ARO2" s="332"/>
      <c r="ARP2" s="332"/>
      <c r="ARQ2" s="332"/>
      <c r="ARR2" s="332"/>
      <c r="ARS2" s="332"/>
      <c r="ART2" s="332"/>
      <c r="ARU2" s="332"/>
      <c r="ARV2" s="332"/>
      <c r="ARW2" s="332"/>
      <c r="ARX2" s="332"/>
      <c r="ARY2" s="331"/>
      <c r="ARZ2" s="332"/>
      <c r="ASA2" s="332"/>
      <c r="ASB2" s="332"/>
      <c r="ASC2" s="332"/>
      <c r="ASD2" s="332"/>
      <c r="ASE2" s="332"/>
      <c r="ASF2" s="332"/>
      <c r="ASG2" s="332"/>
      <c r="ASH2" s="332"/>
      <c r="ASI2" s="332"/>
      <c r="ASJ2" s="332"/>
      <c r="ASK2" s="332"/>
      <c r="ASL2" s="332"/>
      <c r="ASM2" s="332"/>
      <c r="ASN2" s="332"/>
      <c r="ASO2" s="331"/>
      <c r="ASP2" s="332"/>
      <c r="ASQ2" s="332"/>
      <c r="ASR2" s="332"/>
      <c r="ASS2" s="332"/>
      <c r="AST2" s="332"/>
      <c r="ASU2" s="332"/>
      <c r="ASV2" s="332"/>
      <c r="ASW2" s="332"/>
      <c r="ASX2" s="332"/>
      <c r="ASY2" s="332"/>
      <c r="ASZ2" s="332"/>
      <c r="ATA2" s="332"/>
      <c r="ATB2" s="332"/>
      <c r="ATC2" s="332"/>
      <c r="ATD2" s="332"/>
      <c r="ATE2" s="331"/>
      <c r="ATF2" s="332"/>
      <c r="ATG2" s="332"/>
      <c r="ATH2" s="332"/>
      <c r="ATI2" s="332"/>
      <c r="ATJ2" s="332"/>
      <c r="ATK2" s="332"/>
      <c r="ATL2" s="332"/>
      <c r="ATM2" s="332"/>
      <c r="ATN2" s="332"/>
      <c r="ATO2" s="332"/>
      <c r="ATP2" s="332"/>
      <c r="ATQ2" s="332"/>
      <c r="ATR2" s="332"/>
      <c r="ATS2" s="332"/>
      <c r="ATT2" s="332"/>
      <c r="ATU2" s="331"/>
      <c r="ATV2" s="332"/>
      <c r="ATW2" s="332"/>
      <c r="ATX2" s="332"/>
      <c r="ATY2" s="332"/>
      <c r="ATZ2" s="332"/>
      <c r="AUA2" s="332"/>
      <c r="AUB2" s="332"/>
      <c r="AUC2" s="332"/>
      <c r="AUD2" s="332"/>
      <c r="AUE2" s="332"/>
      <c r="AUF2" s="332"/>
      <c r="AUG2" s="332"/>
      <c r="AUH2" s="332"/>
      <c r="AUI2" s="332"/>
      <c r="AUJ2" s="332"/>
      <c r="AUK2" s="331"/>
      <c r="AUL2" s="332"/>
      <c r="AUM2" s="332"/>
      <c r="AUN2" s="332"/>
      <c r="AUO2" s="332"/>
      <c r="AUP2" s="332"/>
      <c r="AUQ2" s="332"/>
      <c r="AUR2" s="332"/>
      <c r="AUS2" s="332"/>
      <c r="AUT2" s="332"/>
      <c r="AUU2" s="332"/>
      <c r="AUV2" s="332"/>
      <c r="AUW2" s="332"/>
      <c r="AUX2" s="332"/>
      <c r="AUY2" s="332"/>
      <c r="AUZ2" s="332"/>
      <c r="AVA2" s="331"/>
      <c r="AVB2" s="332"/>
      <c r="AVC2" s="332"/>
      <c r="AVD2" s="332"/>
      <c r="AVE2" s="332"/>
      <c r="AVF2" s="332"/>
      <c r="AVG2" s="332"/>
      <c r="AVH2" s="332"/>
      <c r="AVI2" s="332"/>
      <c r="AVJ2" s="332"/>
      <c r="AVK2" s="332"/>
      <c r="AVL2" s="332"/>
      <c r="AVM2" s="332"/>
      <c r="AVN2" s="332"/>
      <c r="AVO2" s="332"/>
      <c r="AVP2" s="332"/>
      <c r="AVQ2" s="331"/>
      <c r="AVR2" s="332"/>
      <c r="AVS2" s="332"/>
      <c r="AVT2" s="332"/>
      <c r="AVU2" s="332"/>
      <c r="AVV2" s="332"/>
      <c r="AVW2" s="332"/>
      <c r="AVX2" s="332"/>
      <c r="AVY2" s="332"/>
      <c r="AVZ2" s="332"/>
      <c r="AWA2" s="332"/>
      <c r="AWB2" s="332"/>
      <c r="AWC2" s="332"/>
      <c r="AWD2" s="332"/>
      <c r="AWE2" s="332"/>
      <c r="AWF2" s="332"/>
      <c r="AWG2" s="331"/>
      <c r="AWH2" s="332"/>
      <c r="AWI2" s="332"/>
      <c r="AWJ2" s="332"/>
      <c r="AWK2" s="332"/>
      <c r="AWL2" s="332"/>
      <c r="AWM2" s="332"/>
      <c r="AWN2" s="332"/>
      <c r="AWO2" s="332"/>
      <c r="AWP2" s="332"/>
      <c r="AWQ2" s="332"/>
      <c r="AWR2" s="332"/>
      <c r="AWS2" s="332"/>
      <c r="AWT2" s="332"/>
      <c r="AWU2" s="332"/>
      <c r="AWV2" s="332"/>
      <c r="AWW2" s="331"/>
      <c r="AWX2" s="332"/>
      <c r="AWY2" s="332"/>
      <c r="AWZ2" s="332"/>
      <c r="AXA2" s="332"/>
      <c r="AXB2" s="332"/>
      <c r="AXC2" s="332"/>
      <c r="AXD2" s="332"/>
      <c r="AXE2" s="332"/>
      <c r="AXF2" s="332"/>
      <c r="AXG2" s="332"/>
      <c r="AXH2" s="332"/>
      <c r="AXI2" s="332"/>
      <c r="AXJ2" s="332"/>
      <c r="AXK2" s="332"/>
      <c r="AXL2" s="332"/>
      <c r="AXM2" s="331"/>
      <c r="AXN2" s="332"/>
      <c r="AXO2" s="332"/>
      <c r="AXP2" s="332"/>
      <c r="AXQ2" s="332"/>
      <c r="AXR2" s="332"/>
      <c r="AXS2" s="332"/>
      <c r="AXT2" s="332"/>
      <c r="AXU2" s="332"/>
      <c r="AXV2" s="332"/>
      <c r="AXW2" s="332"/>
      <c r="AXX2" s="332"/>
      <c r="AXY2" s="332"/>
      <c r="AXZ2" s="332"/>
      <c r="AYA2" s="332"/>
      <c r="AYB2" s="332"/>
      <c r="AYC2" s="331"/>
      <c r="AYD2" s="332"/>
      <c r="AYE2" s="332"/>
      <c r="AYF2" s="332"/>
      <c r="AYG2" s="332"/>
      <c r="AYH2" s="332"/>
      <c r="AYI2" s="332"/>
      <c r="AYJ2" s="332"/>
      <c r="AYK2" s="332"/>
      <c r="AYL2" s="332"/>
      <c r="AYM2" s="332"/>
      <c r="AYN2" s="332"/>
      <c r="AYO2" s="332"/>
      <c r="AYP2" s="332"/>
      <c r="AYQ2" s="332"/>
      <c r="AYR2" s="332"/>
      <c r="AYS2" s="331"/>
      <c r="AYT2" s="332"/>
      <c r="AYU2" s="332"/>
      <c r="AYV2" s="332"/>
      <c r="AYW2" s="332"/>
      <c r="AYX2" s="332"/>
      <c r="AYY2" s="332"/>
      <c r="AYZ2" s="332"/>
      <c r="AZA2" s="332"/>
      <c r="AZB2" s="332"/>
      <c r="AZC2" s="332"/>
      <c r="AZD2" s="332"/>
      <c r="AZE2" s="332"/>
      <c r="AZF2" s="332"/>
      <c r="AZG2" s="332"/>
      <c r="AZH2" s="332"/>
      <c r="AZI2" s="331"/>
      <c r="AZJ2" s="332"/>
      <c r="AZK2" s="332"/>
      <c r="AZL2" s="332"/>
      <c r="AZM2" s="332"/>
      <c r="AZN2" s="332"/>
      <c r="AZO2" s="332"/>
      <c r="AZP2" s="332"/>
      <c r="AZQ2" s="332"/>
      <c r="AZR2" s="332"/>
      <c r="AZS2" s="332"/>
      <c r="AZT2" s="332"/>
      <c r="AZU2" s="332"/>
      <c r="AZV2" s="332"/>
      <c r="AZW2" s="332"/>
      <c r="AZX2" s="332"/>
      <c r="AZY2" s="331"/>
      <c r="AZZ2" s="332"/>
      <c r="BAA2" s="332"/>
      <c r="BAB2" s="332"/>
      <c r="BAC2" s="332"/>
      <c r="BAD2" s="332"/>
      <c r="BAE2" s="332"/>
      <c r="BAF2" s="332"/>
      <c r="BAG2" s="332"/>
      <c r="BAH2" s="332"/>
      <c r="BAI2" s="332"/>
      <c r="BAJ2" s="332"/>
      <c r="BAK2" s="332"/>
      <c r="BAL2" s="332"/>
      <c r="BAM2" s="332"/>
      <c r="BAN2" s="332"/>
      <c r="BAO2" s="331"/>
      <c r="BAP2" s="332"/>
      <c r="BAQ2" s="332"/>
      <c r="BAR2" s="332"/>
      <c r="BAS2" s="332"/>
      <c r="BAT2" s="332"/>
      <c r="BAU2" s="332"/>
      <c r="BAV2" s="332"/>
      <c r="BAW2" s="332"/>
      <c r="BAX2" s="332"/>
      <c r="BAY2" s="332"/>
      <c r="BAZ2" s="332"/>
      <c r="BBA2" s="332"/>
      <c r="BBB2" s="332"/>
      <c r="BBC2" s="332"/>
      <c r="BBD2" s="332"/>
      <c r="BBE2" s="331"/>
      <c r="BBF2" s="332"/>
      <c r="BBG2" s="332"/>
      <c r="BBH2" s="332"/>
      <c r="BBI2" s="332"/>
      <c r="BBJ2" s="332"/>
      <c r="BBK2" s="332"/>
      <c r="BBL2" s="332"/>
      <c r="BBM2" s="332"/>
      <c r="BBN2" s="332"/>
      <c r="BBO2" s="332"/>
      <c r="BBP2" s="332"/>
      <c r="BBQ2" s="332"/>
      <c r="BBR2" s="332"/>
      <c r="BBS2" s="332"/>
      <c r="BBT2" s="332"/>
      <c r="BBU2" s="331"/>
      <c r="BBV2" s="332"/>
      <c r="BBW2" s="332"/>
      <c r="BBX2" s="332"/>
      <c r="BBY2" s="332"/>
      <c r="BBZ2" s="332"/>
      <c r="BCA2" s="332"/>
      <c r="BCB2" s="332"/>
      <c r="BCC2" s="332"/>
      <c r="BCD2" s="332"/>
      <c r="BCE2" s="332"/>
      <c r="BCF2" s="332"/>
      <c r="BCG2" s="332"/>
      <c r="BCH2" s="332"/>
      <c r="BCI2" s="332"/>
      <c r="BCJ2" s="332"/>
      <c r="BCK2" s="331"/>
      <c r="BCL2" s="332"/>
      <c r="BCM2" s="332"/>
      <c r="BCN2" s="332"/>
      <c r="BCO2" s="332"/>
      <c r="BCP2" s="332"/>
      <c r="BCQ2" s="332"/>
      <c r="BCR2" s="332"/>
      <c r="BCS2" s="332"/>
      <c r="BCT2" s="332"/>
      <c r="BCU2" s="332"/>
      <c r="BCV2" s="332"/>
      <c r="BCW2" s="332"/>
      <c r="BCX2" s="332"/>
      <c r="BCY2" s="332"/>
      <c r="BCZ2" s="332"/>
      <c r="BDA2" s="331"/>
      <c r="BDB2" s="332"/>
      <c r="BDC2" s="332"/>
      <c r="BDD2" s="332"/>
      <c r="BDE2" s="332"/>
      <c r="BDF2" s="332"/>
      <c r="BDG2" s="332"/>
      <c r="BDH2" s="332"/>
      <c r="BDI2" s="332"/>
      <c r="BDJ2" s="332"/>
      <c r="BDK2" s="332"/>
      <c r="BDL2" s="332"/>
      <c r="BDM2" s="332"/>
      <c r="BDN2" s="332"/>
      <c r="BDO2" s="332"/>
      <c r="BDP2" s="332"/>
      <c r="BDQ2" s="331"/>
      <c r="BDR2" s="332"/>
      <c r="BDS2" s="332"/>
      <c r="BDT2" s="332"/>
      <c r="BDU2" s="332"/>
      <c r="BDV2" s="332"/>
      <c r="BDW2" s="332"/>
      <c r="BDX2" s="332"/>
      <c r="BDY2" s="332"/>
      <c r="BDZ2" s="332"/>
      <c r="BEA2" s="332"/>
      <c r="BEB2" s="332"/>
      <c r="BEC2" s="332"/>
      <c r="BED2" s="332"/>
      <c r="BEE2" s="332"/>
      <c r="BEF2" s="332"/>
      <c r="BEG2" s="331"/>
      <c r="BEH2" s="332"/>
      <c r="BEI2" s="332"/>
      <c r="BEJ2" s="332"/>
      <c r="BEK2" s="332"/>
      <c r="BEL2" s="332"/>
      <c r="BEM2" s="332"/>
      <c r="BEN2" s="332"/>
      <c r="BEO2" s="332"/>
      <c r="BEP2" s="332"/>
      <c r="BEQ2" s="332"/>
      <c r="BER2" s="332"/>
      <c r="BES2" s="332"/>
      <c r="BET2" s="332"/>
      <c r="BEU2" s="332"/>
      <c r="BEV2" s="332"/>
      <c r="BEW2" s="331"/>
      <c r="BEX2" s="332"/>
      <c r="BEY2" s="332"/>
      <c r="BEZ2" s="332"/>
      <c r="BFA2" s="332"/>
      <c r="BFB2" s="332"/>
      <c r="BFC2" s="332"/>
      <c r="BFD2" s="332"/>
      <c r="BFE2" s="332"/>
      <c r="BFF2" s="332"/>
      <c r="BFG2" s="332"/>
      <c r="BFH2" s="332"/>
      <c r="BFI2" s="332"/>
      <c r="BFJ2" s="332"/>
      <c r="BFK2" s="332"/>
      <c r="BFL2" s="332"/>
      <c r="BFM2" s="331"/>
      <c r="BFN2" s="332"/>
      <c r="BFO2" s="332"/>
      <c r="BFP2" s="332"/>
      <c r="BFQ2" s="332"/>
      <c r="BFR2" s="332"/>
      <c r="BFS2" s="332"/>
      <c r="BFT2" s="332"/>
      <c r="BFU2" s="332"/>
      <c r="BFV2" s="332"/>
      <c r="BFW2" s="332"/>
      <c r="BFX2" s="332"/>
      <c r="BFY2" s="332"/>
      <c r="BFZ2" s="332"/>
      <c r="BGA2" s="332"/>
      <c r="BGB2" s="332"/>
      <c r="BGC2" s="331"/>
      <c r="BGD2" s="332"/>
      <c r="BGE2" s="332"/>
      <c r="BGF2" s="332"/>
      <c r="BGG2" s="332"/>
      <c r="BGH2" s="332"/>
      <c r="BGI2" s="332"/>
      <c r="BGJ2" s="332"/>
      <c r="BGK2" s="332"/>
      <c r="BGL2" s="332"/>
      <c r="BGM2" s="332"/>
      <c r="BGN2" s="332"/>
      <c r="BGO2" s="332"/>
      <c r="BGP2" s="332"/>
      <c r="BGQ2" s="332"/>
      <c r="BGR2" s="332"/>
      <c r="BGS2" s="331"/>
      <c r="BGT2" s="332"/>
      <c r="BGU2" s="332"/>
      <c r="BGV2" s="332"/>
      <c r="BGW2" s="332"/>
      <c r="BGX2" s="332"/>
      <c r="BGY2" s="332"/>
      <c r="BGZ2" s="332"/>
      <c r="BHA2" s="332"/>
      <c r="BHB2" s="332"/>
      <c r="BHC2" s="332"/>
      <c r="BHD2" s="332"/>
      <c r="BHE2" s="332"/>
      <c r="BHF2" s="332"/>
      <c r="BHG2" s="332"/>
      <c r="BHH2" s="332"/>
      <c r="BHI2" s="331"/>
      <c r="BHJ2" s="332"/>
      <c r="BHK2" s="332"/>
      <c r="BHL2" s="332"/>
      <c r="BHM2" s="332"/>
      <c r="BHN2" s="332"/>
      <c r="BHO2" s="332"/>
      <c r="BHP2" s="332"/>
      <c r="BHQ2" s="332"/>
      <c r="BHR2" s="332"/>
      <c r="BHS2" s="332"/>
      <c r="BHT2" s="332"/>
      <c r="BHU2" s="332"/>
      <c r="BHV2" s="332"/>
      <c r="BHW2" s="332"/>
      <c r="BHX2" s="332"/>
      <c r="BHY2" s="331"/>
      <c r="BHZ2" s="332"/>
      <c r="BIA2" s="332"/>
      <c r="BIB2" s="332"/>
      <c r="BIC2" s="332"/>
      <c r="BID2" s="332"/>
      <c r="BIE2" s="332"/>
      <c r="BIF2" s="332"/>
      <c r="BIG2" s="332"/>
      <c r="BIH2" s="332"/>
      <c r="BII2" s="332"/>
      <c r="BIJ2" s="332"/>
      <c r="BIK2" s="332"/>
      <c r="BIL2" s="332"/>
      <c r="BIM2" s="332"/>
      <c r="BIN2" s="332"/>
      <c r="BIO2" s="331"/>
      <c r="BIP2" s="332"/>
      <c r="BIQ2" s="332"/>
      <c r="BIR2" s="332"/>
      <c r="BIS2" s="332"/>
      <c r="BIT2" s="332"/>
      <c r="BIU2" s="332"/>
      <c r="BIV2" s="332"/>
      <c r="BIW2" s="332"/>
      <c r="BIX2" s="332"/>
      <c r="BIY2" s="332"/>
      <c r="BIZ2" s="332"/>
      <c r="BJA2" s="332"/>
      <c r="BJB2" s="332"/>
      <c r="BJC2" s="332"/>
      <c r="BJD2" s="332"/>
      <c r="BJE2" s="331"/>
      <c r="BJF2" s="332"/>
      <c r="BJG2" s="332"/>
      <c r="BJH2" s="332"/>
      <c r="BJI2" s="332"/>
      <c r="BJJ2" s="332"/>
      <c r="BJK2" s="332"/>
      <c r="BJL2" s="332"/>
      <c r="BJM2" s="332"/>
      <c r="BJN2" s="332"/>
      <c r="BJO2" s="332"/>
      <c r="BJP2" s="332"/>
      <c r="BJQ2" s="332"/>
      <c r="BJR2" s="332"/>
      <c r="BJS2" s="332"/>
      <c r="BJT2" s="332"/>
      <c r="BJU2" s="331"/>
      <c r="BJV2" s="332"/>
      <c r="BJW2" s="332"/>
      <c r="BJX2" s="332"/>
      <c r="BJY2" s="332"/>
      <c r="BJZ2" s="332"/>
      <c r="BKA2" s="332"/>
      <c r="BKB2" s="332"/>
      <c r="BKC2" s="332"/>
      <c r="BKD2" s="332"/>
      <c r="BKE2" s="332"/>
      <c r="BKF2" s="332"/>
      <c r="BKG2" s="332"/>
      <c r="BKH2" s="332"/>
      <c r="BKI2" s="332"/>
      <c r="BKJ2" s="332"/>
      <c r="BKK2" s="331"/>
      <c r="BKL2" s="332"/>
      <c r="BKM2" s="332"/>
      <c r="BKN2" s="332"/>
      <c r="BKO2" s="332"/>
      <c r="BKP2" s="332"/>
      <c r="BKQ2" s="332"/>
      <c r="BKR2" s="332"/>
      <c r="BKS2" s="332"/>
      <c r="BKT2" s="332"/>
      <c r="BKU2" s="332"/>
      <c r="BKV2" s="332"/>
      <c r="BKW2" s="332"/>
      <c r="BKX2" s="332"/>
      <c r="BKY2" s="332"/>
      <c r="BKZ2" s="332"/>
      <c r="BLA2" s="331"/>
      <c r="BLB2" s="332"/>
      <c r="BLC2" s="332"/>
      <c r="BLD2" s="332"/>
      <c r="BLE2" s="332"/>
      <c r="BLF2" s="332"/>
      <c r="BLG2" s="332"/>
      <c r="BLH2" s="332"/>
      <c r="BLI2" s="332"/>
      <c r="BLJ2" s="332"/>
      <c r="BLK2" s="332"/>
      <c r="BLL2" s="332"/>
      <c r="BLM2" s="332"/>
      <c r="BLN2" s="332"/>
      <c r="BLO2" s="332"/>
      <c r="BLP2" s="332"/>
      <c r="BLQ2" s="331"/>
      <c r="BLR2" s="332"/>
      <c r="BLS2" s="332"/>
      <c r="BLT2" s="332"/>
      <c r="BLU2" s="332"/>
      <c r="BLV2" s="332"/>
      <c r="BLW2" s="332"/>
      <c r="BLX2" s="332"/>
      <c r="BLY2" s="332"/>
      <c r="BLZ2" s="332"/>
      <c r="BMA2" s="332"/>
      <c r="BMB2" s="332"/>
      <c r="BMC2" s="332"/>
      <c r="BMD2" s="332"/>
      <c r="BME2" s="332"/>
      <c r="BMF2" s="332"/>
      <c r="BMG2" s="331"/>
      <c r="BMH2" s="332"/>
      <c r="BMI2" s="332"/>
      <c r="BMJ2" s="332"/>
      <c r="BMK2" s="332"/>
      <c r="BML2" s="332"/>
      <c r="BMM2" s="332"/>
      <c r="BMN2" s="332"/>
      <c r="BMO2" s="332"/>
      <c r="BMP2" s="332"/>
      <c r="BMQ2" s="332"/>
      <c r="BMR2" s="332"/>
      <c r="BMS2" s="332"/>
      <c r="BMT2" s="332"/>
      <c r="BMU2" s="332"/>
      <c r="BMV2" s="332"/>
      <c r="BMW2" s="331"/>
      <c r="BMX2" s="332"/>
      <c r="BMY2" s="332"/>
      <c r="BMZ2" s="332"/>
      <c r="BNA2" s="332"/>
      <c r="BNB2" s="332"/>
      <c r="BNC2" s="332"/>
      <c r="BND2" s="332"/>
      <c r="BNE2" s="332"/>
      <c r="BNF2" s="332"/>
      <c r="BNG2" s="332"/>
      <c r="BNH2" s="332"/>
      <c r="BNI2" s="332"/>
      <c r="BNJ2" s="332"/>
      <c r="BNK2" s="332"/>
      <c r="BNL2" s="332"/>
      <c r="BNM2" s="331"/>
      <c r="BNN2" s="332"/>
      <c r="BNO2" s="332"/>
      <c r="BNP2" s="332"/>
      <c r="BNQ2" s="332"/>
      <c r="BNR2" s="332"/>
      <c r="BNS2" s="332"/>
      <c r="BNT2" s="332"/>
      <c r="BNU2" s="332"/>
      <c r="BNV2" s="332"/>
      <c r="BNW2" s="332"/>
      <c r="BNX2" s="332"/>
      <c r="BNY2" s="332"/>
      <c r="BNZ2" s="332"/>
      <c r="BOA2" s="332"/>
      <c r="BOB2" s="332"/>
      <c r="BOC2" s="331"/>
      <c r="BOD2" s="332"/>
      <c r="BOE2" s="332"/>
      <c r="BOF2" s="332"/>
      <c r="BOG2" s="332"/>
      <c r="BOH2" s="332"/>
      <c r="BOI2" s="332"/>
      <c r="BOJ2" s="332"/>
      <c r="BOK2" s="332"/>
      <c r="BOL2" s="332"/>
      <c r="BOM2" s="332"/>
      <c r="BON2" s="332"/>
      <c r="BOO2" s="332"/>
      <c r="BOP2" s="332"/>
      <c r="BOQ2" s="332"/>
      <c r="BOR2" s="332"/>
      <c r="BOS2" s="331"/>
      <c r="BOT2" s="332"/>
      <c r="BOU2" s="332"/>
      <c r="BOV2" s="332"/>
      <c r="BOW2" s="332"/>
      <c r="BOX2" s="332"/>
      <c r="BOY2" s="332"/>
      <c r="BOZ2" s="332"/>
      <c r="BPA2" s="332"/>
      <c r="BPB2" s="332"/>
      <c r="BPC2" s="332"/>
      <c r="BPD2" s="332"/>
      <c r="BPE2" s="332"/>
      <c r="BPF2" s="332"/>
      <c r="BPG2" s="332"/>
      <c r="BPH2" s="332"/>
      <c r="BPI2" s="331"/>
      <c r="BPJ2" s="332"/>
      <c r="BPK2" s="332"/>
      <c r="BPL2" s="332"/>
      <c r="BPM2" s="332"/>
      <c r="BPN2" s="332"/>
      <c r="BPO2" s="332"/>
      <c r="BPP2" s="332"/>
      <c r="BPQ2" s="332"/>
      <c r="BPR2" s="332"/>
      <c r="BPS2" s="332"/>
      <c r="BPT2" s="332"/>
      <c r="BPU2" s="332"/>
      <c r="BPV2" s="332"/>
      <c r="BPW2" s="332"/>
      <c r="BPX2" s="332"/>
      <c r="BPY2" s="331"/>
      <c r="BPZ2" s="332"/>
      <c r="BQA2" s="332"/>
      <c r="BQB2" s="332"/>
      <c r="BQC2" s="332"/>
      <c r="BQD2" s="332"/>
      <c r="BQE2" s="332"/>
      <c r="BQF2" s="332"/>
      <c r="BQG2" s="332"/>
      <c r="BQH2" s="332"/>
      <c r="BQI2" s="332"/>
      <c r="BQJ2" s="332"/>
      <c r="BQK2" s="332"/>
      <c r="BQL2" s="332"/>
      <c r="BQM2" s="332"/>
      <c r="BQN2" s="332"/>
      <c r="BQO2" s="331"/>
      <c r="BQP2" s="332"/>
      <c r="BQQ2" s="332"/>
      <c r="BQR2" s="332"/>
      <c r="BQS2" s="332"/>
      <c r="BQT2" s="332"/>
      <c r="BQU2" s="332"/>
      <c r="BQV2" s="332"/>
      <c r="BQW2" s="332"/>
      <c r="BQX2" s="332"/>
      <c r="BQY2" s="332"/>
      <c r="BQZ2" s="332"/>
      <c r="BRA2" s="332"/>
      <c r="BRB2" s="332"/>
      <c r="BRC2" s="332"/>
      <c r="BRD2" s="332"/>
      <c r="BRE2" s="331"/>
      <c r="BRF2" s="332"/>
      <c r="BRG2" s="332"/>
      <c r="BRH2" s="332"/>
      <c r="BRI2" s="332"/>
      <c r="BRJ2" s="332"/>
      <c r="BRK2" s="332"/>
      <c r="BRL2" s="332"/>
      <c r="BRM2" s="332"/>
      <c r="BRN2" s="332"/>
      <c r="BRO2" s="332"/>
      <c r="BRP2" s="332"/>
      <c r="BRQ2" s="332"/>
      <c r="BRR2" s="332"/>
      <c r="BRS2" s="332"/>
      <c r="BRT2" s="332"/>
      <c r="BRU2" s="331"/>
      <c r="BRV2" s="332"/>
      <c r="BRW2" s="332"/>
      <c r="BRX2" s="332"/>
      <c r="BRY2" s="332"/>
      <c r="BRZ2" s="332"/>
      <c r="BSA2" s="332"/>
      <c r="BSB2" s="332"/>
      <c r="BSC2" s="332"/>
      <c r="BSD2" s="332"/>
      <c r="BSE2" s="332"/>
      <c r="BSF2" s="332"/>
      <c r="BSG2" s="332"/>
      <c r="BSH2" s="332"/>
      <c r="BSI2" s="332"/>
      <c r="BSJ2" s="332"/>
      <c r="BSK2" s="331"/>
      <c r="BSL2" s="332"/>
      <c r="BSM2" s="332"/>
      <c r="BSN2" s="332"/>
      <c r="BSO2" s="332"/>
      <c r="BSP2" s="332"/>
      <c r="BSQ2" s="332"/>
      <c r="BSR2" s="332"/>
      <c r="BSS2" s="332"/>
      <c r="BST2" s="332"/>
      <c r="BSU2" s="332"/>
      <c r="BSV2" s="332"/>
      <c r="BSW2" s="332"/>
      <c r="BSX2" s="332"/>
      <c r="BSY2" s="332"/>
      <c r="BSZ2" s="332"/>
      <c r="BTA2" s="331"/>
      <c r="BTB2" s="332"/>
      <c r="BTC2" s="332"/>
      <c r="BTD2" s="332"/>
      <c r="BTE2" s="332"/>
      <c r="BTF2" s="332"/>
      <c r="BTG2" s="332"/>
      <c r="BTH2" s="332"/>
      <c r="BTI2" s="332"/>
      <c r="BTJ2" s="332"/>
      <c r="BTK2" s="332"/>
      <c r="BTL2" s="332"/>
      <c r="BTM2" s="332"/>
      <c r="BTN2" s="332"/>
      <c r="BTO2" s="332"/>
      <c r="BTP2" s="332"/>
      <c r="BTQ2" s="331"/>
      <c r="BTR2" s="332"/>
      <c r="BTS2" s="332"/>
      <c r="BTT2" s="332"/>
      <c r="BTU2" s="332"/>
      <c r="BTV2" s="332"/>
      <c r="BTW2" s="332"/>
      <c r="BTX2" s="332"/>
      <c r="BTY2" s="332"/>
      <c r="BTZ2" s="332"/>
      <c r="BUA2" s="332"/>
      <c r="BUB2" s="332"/>
      <c r="BUC2" s="332"/>
      <c r="BUD2" s="332"/>
      <c r="BUE2" s="332"/>
      <c r="BUF2" s="332"/>
      <c r="BUG2" s="331"/>
      <c r="BUH2" s="332"/>
      <c r="BUI2" s="332"/>
      <c r="BUJ2" s="332"/>
      <c r="BUK2" s="332"/>
      <c r="BUL2" s="332"/>
      <c r="BUM2" s="332"/>
      <c r="BUN2" s="332"/>
      <c r="BUO2" s="332"/>
      <c r="BUP2" s="332"/>
      <c r="BUQ2" s="332"/>
      <c r="BUR2" s="332"/>
      <c r="BUS2" s="332"/>
      <c r="BUT2" s="332"/>
      <c r="BUU2" s="332"/>
      <c r="BUV2" s="332"/>
      <c r="BUW2" s="331"/>
      <c r="BUX2" s="332"/>
      <c r="BUY2" s="332"/>
      <c r="BUZ2" s="332"/>
      <c r="BVA2" s="332"/>
      <c r="BVB2" s="332"/>
      <c r="BVC2" s="332"/>
      <c r="BVD2" s="332"/>
      <c r="BVE2" s="332"/>
      <c r="BVF2" s="332"/>
      <c r="BVG2" s="332"/>
      <c r="BVH2" s="332"/>
      <c r="BVI2" s="332"/>
      <c r="BVJ2" s="332"/>
      <c r="BVK2" s="332"/>
      <c r="BVL2" s="332"/>
      <c r="BVM2" s="331"/>
      <c r="BVN2" s="332"/>
      <c r="BVO2" s="332"/>
      <c r="BVP2" s="332"/>
      <c r="BVQ2" s="332"/>
      <c r="BVR2" s="332"/>
      <c r="BVS2" s="332"/>
      <c r="BVT2" s="332"/>
      <c r="BVU2" s="332"/>
      <c r="BVV2" s="332"/>
      <c r="BVW2" s="332"/>
      <c r="BVX2" s="332"/>
      <c r="BVY2" s="332"/>
      <c r="BVZ2" s="332"/>
      <c r="BWA2" s="332"/>
      <c r="BWB2" s="332"/>
      <c r="BWC2" s="331"/>
      <c r="BWD2" s="332"/>
      <c r="BWE2" s="332"/>
      <c r="BWF2" s="332"/>
      <c r="BWG2" s="332"/>
      <c r="BWH2" s="332"/>
      <c r="BWI2" s="332"/>
      <c r="BWJ2" s="332"/>
      <c r="BWK2" s="332"/>
      <c r="BWL2" s="332"/>
      <c r="BWM2" s="332"/>
      <c r="BWN2" s="332"/>
      <c r="BWO2" s="332"/>
      <c r="BWP2" s="332"/>
      <c r="BWQ2" s="332"/>
      <c r="BWR2" s="332"/>
      <c r="BWS2" s="331"/>
      <c r="BWT2" s="332"/>
      <c r="BWU2" s="332"/>
      <c r="BWV2" s="332"/>
      <c r="BWW2" s="332"/>
      <c r="BWX2" s="332"/>
      <c r="BWY2" s="332"/>
      <c r="BWZ2" s="332"/>
      <c r="BXA2" s="332"/>
      <c r="BXB2" s="332"/>
      <c r="BXC2" s="332"/>
      <c r="BXD2" s="332"/>
      <c r="BXE2" s="332"/>
      <c r="BXF2" s="332"/>
      <c r="BXG2" s="332"/>
      <c r="BXH2" s="332"/>
      <c r="BXI2" s="331"/>
      <c r="BXJ2" s="332"/>
      <c r="BXK2" s="332"/>
      <c r="BXL2" s="332"/>
      <c r="BXM2" s="332"/>
      <c r="BXN2" s="332"/>
      <c r="BXO2" s="332"/>
      <c r="BXP2" s="332"/>
      <c r="BXQ2" s="332"/>
      <c r="BXR2" s="332"/>
      <c r="BXS2" s="332"/>
      <c r="BXT2" s="332"/>
      <c r="BXU2" s="332"/>
      <c r="BXV2" s="332"/>
      <c r="BXW2" s="332"/>
      <c r="BXX2" s="332"/>
      <c r="BXY2" s="331"/>
      <c r="BXZ2" s="332"/>
      <c r="BYA2" s="332"/>
      <c r="BYB2" s="332"/>
      <c r="BYC2" s="332"/>
      <c r="BYD2" s="332"/>
      <c r="BYE2" s="332"/>
      <c r="BYF2" s="332"/>
      <c r="BYG2" s="332"/>
      <c r="BYH2" s="332"/>
      <c r="BYI2" s="332"/>
      <c r="BYJ2" s="332"/>
      <c r="BYK2" s="332"/>
      <c r="BYL2" s="332"/>
      <c r="BYM2" s="332"/>
      <c r="BYN2" s="332"/>
      <c r="BYO2" s="331"/>
      <c r="BYP2" s="332"/>
      <c r="BYQ2" s="332"/>
      <c r="BYR2" s="332"/>
      <c r="BYS2" s="332"/>
      <c r="BYT2" s="332"/>
      <c r="BYU2" s="332"/>
      <c r="BYV2" s="332"/>
      <c r="BYW2" s="332"/>
      <c r="BYX2" s="332"/>
      <c r="BYY2" s="332"/>
      <c r="BYZ2" s="332"/>
      <c r="BZA2" s="332"/>
      <c r="BZB2" s="332"/>
      <c r="BZC2" s="332"/>
      <c r="BZD2" s="332"/>
      <c r="BZE2" s="331"/>
      <c r="BZF2" s="332"/>
      <c r="BZG2" s="332"/>
      <c r="BZH2" s="332"/>
      <c r="BZI2" s="332"/>
      <c r="BZJ2" s="332"/>
      <c r="BZK2" s="332"/>
      <c r="BZL2" s="332"/>
      <c r="BZM2" s="332"/>
      <c r="BZN2" s="332"/>
      <c r="BZO2" s="332"/>
      <c r="BZP2" s="332"/>
      <c r="BZQ2" s="332"/>
      <c r="BZR2" s="332"/>
      <c r="BZS2" s="332"/>
      <c r="BZT2" s="332"/>
      <c r="BZU2" s="331"/>
      <c r="BZV2" s="332"/>
      <c r="BZW2" s="332"/>
      <c r="BZX2" s="332"/>
      <c r="BZY2" s="332"/>
      <c r="BZZ2" s="332"/>
      <c r="CAA2" s="332"/>
      <c r="CAB2" s="332"/>
      <c r="CAC2" s="332"/>
      <c r="CAD2" s="332"/>
      <c r="CAE2" s="332"/>
      <c r="CAF2" s="332"/>
      <c r="CAG2" s="332"/>
      <c r="CAH2" s="332"/>
      <c r="CAI2" s="332"/>
      <c r="CAJ2" s="332"/>
      <c r="CAK2" s="331"/>
      <c r="CAL2" s="332"/>
      <c r="CAM2" s="332"/>
      <c r="CAN2" s="332"/>
      <c r="CAO2" s="332"/>
      <c r="CAP2" s="332"/>
      <c r="CAQ2" s="332"/>
      <c r="CAR2" s="332"/>
      <c r="CAS2" s="332"/>
      <c r="CAT2" s="332"/>
      <c r="CAU2" s="332"/>
      <c r="CAV2" s="332"/>
      <c r="CAW2" s="332"/>
      <c r="CAX2" s="332"/>
      <c r="CAY2" s="332"/>
      <c r="CAZ2" s="332"/>
      <c r="CBA2" s="331"/>
      <c r="CBB2" s="332"/>
      <c r="CBC2" s="332"/>
      <c r="CBD2" s="332"/>
      <c r="CBE2" s="332"/>
      <c r="CBF2" s="332"/>
      <c r="CBG2" s="332"/>
      <c r="CBH2" s="332"/>
      <c r="CBI2" s="332"/>
      <c r="CBJ2" s="332"/>
      <c r="CBK2" s="332"/>
      <c r="CBL2" s="332"/>
      <c r="CBM2" s="332"/>
      <c r="CBN2" s="332"/>
      <c r="CBO2" s="332"/>
      <c r="CBP2" s="332"/>
      <c r="CBQ2" s="331"/>
      <c r="CBR2" s="332"/>
      <c r="CBS2" s="332"/>
      <c r="CBT2" s="332"/>
      <c r="CBU2" s="332"/>
      <c r="CBV2" s="332"/>
      <c r="CBW2" s="332"/>
      <c r="CBX2" s="332"/>
      <c r="CBY2" s="332"/>
      <c r="CBZ2" s="332"/>
      <c r="CCA2" s="332"/>
      <c r="CCB2" s="332"/>
      <c r="CCC2" s="332"/>
      <c r="CCD2" s="332"/>
      <c r="CCE2" s="332"/>
      <c r="CCF2" s="332"/>
      <c r="CCG2" s="331"/>
      <c r="CCH2" s="332"/>
      <c r="CCI2" s="332"/>
      <c r="CCJ2" s="332"/>
      <c r="CCK2" s="332"/>
      <c r="CCL2" s="332"/>
      <c r="CCM2" s="332"/>
      <c r="CCN2" s="332"/>
      <c r="CCO2" s="332"/>
      <c r="CCP2" s="332"/>
      <c r="CCQ2" s="332"/>
      <c r="CCR2" s="332"/>
      <c r="CCS2" s="332"/>
      <c r="CCT2" s="332"/>
      <c r="CCU2" s="332"/>
      <c r="CCV2" s="332"/>
      <c r="CCW2" s="331"/>
      <c r="CCX2" s="332"/>
      <c r="CCY2" s="332"/>
      <c r="CCZ2" s="332"/>
      <c r="CDA2" s="332"/>
      <c r="CDB2" s="332"/>
      <c r="CDC2" s="332"/>
      <c r="CDD2" s="332"/>
      <c r="CDE2" s="332"/>
      <c r="CDF2" s="332"/>
      <c r="CDG2" s="332"/>
      <c r="CDH2" s="332"/>
      <c r="CDI2" s="332"/>
      <c r="CDJ2" s="332"/>
      <c r="CDK2" s="332"/>
      <c r="CDL2" s="332"/>
      <c r="CDM2" s="331"/>
      <c r="CDN2" s="332"/>
      <c r="CDO2" s="332"/>
      <c r="CDP2" s="332"/>
      <c r="CDQ2" s="332"/>
      <c r="CDR2" s="332"/>
      <c r="CDS2" s="332"/>
      <c r="CDT2" s="332"/>
      <c r="CDU2" s="332"/>
      <c r="CDV2" s="332"/>
      <c r="CDW2" s="332"/>
      <c r="CDX2" s="332"/>
      <c r="CDY2" s="332"/>
      <c r="CDZ2" s="332"/>
      <c r="CEA2" s="332"/>
      <c r="CEB2" s="332"/>
      <c r="CEC2" s="331"/>
      <c r="CED2" s="332"/>
      <c r="CEE2" s="332"/>
      <c r="CEF2" s="332"/>
      <c r="CEG2" s="332"/>
      <c r="CEH2" s="332"/>
      <c r="CEI2" s="332"/>
      <c r="CEJ2" s="332"/>
      <c r="CEK2" s="332"/>
      <c r="CEL2" s="332"/>
      <c r="CEM2" s="332"/>
      <c r="CEN2" s="332"/>
      <c r="CEO2" s="332"/>
      <c r="CEP2" s="332"/>
      <c r="CEQ2" s="332"/>
      <c r="CER2" s="332"/>
      <c r="CES2" s="331"/>
      <c r="CET2" s="332"/>
      <c r="CEU2" s="332"/>
      <c r="CEV2" s="332"/>
      <c r="CEW2" s="332"/>
      <c r="CEX2" s="332"/>
      <c r="CEY2" s="332"/>
      <c r="CEZ2" s="332"/>
      <c r="CFA2" s="332"/>
      <c r="CFB2" s="332"/>
      <c r="CFC2" s="332"/>
      <c r="CFD2" s="332"/>
      <c r="CFE2" s="332"/>
      <c r="CFF2" s="332"/>
      <c r="CFG2" s="332"/>
      <c r="CFH2" s="332"/>
      <c r="CFI2" s="331"/>
      <c r="CFJ2" s="332"/>
      <c r="CFK2" s="332"/>
      <c r="CFL2" s="332"/>
      <c r="CFM2" s="332"/>
      <c r="CFN2" s="332"/>
      <c r="CFO2" s="332"/>
      <c r="CFP2" s="332"/>
      <c r="CFQ2" s="332"/>
      <c r="CFR2" s="332"/>
      <c r="CFS2" s="332"/>
      <c r="CFT2" s="332"/>
      <c r="CFU2" s="332"/>
      <c r="CFV2" s="332"/>
      <c r="CFW2" s="332"/>
      <c r="CFX2" s="332"/>
      <c r="CFY2" s="331"/>
      <c r="CFZ2" s="332"/>
      <c r="CGA2" s="332"/>
      <c r="CGB2" s="332"/>
      <c r="CGC2" s="332"/>
      <c r="CGD2" s="332"/>
      <c r="CGE2" s="332"/>
      <c r="CGF2" s="332"/>
      <c r="CGG2" s="332"/>
      <c r="CGH2" s="332"/>
      <c r="CGI2" s="332"/>
      <c r="CGJ2" s="332"/>
      <c r="CGK2" s="332"/>
      <c r="CGL2" s="332"/>
      <c r="CGM2" s="332"/>
      <c r="CGN2" s="332"/>
      <c r="CGO2" s="331"/>
      <c r="CGP2" s="332"/>
      <c r="CGQ2" s="332"/>
      <c r="CGR2" s="332"/>
      <c r="CGS2" s="332"/>
      <c r="CGT2" s="332"/>
      <c r="CGU2" s="332"/>
      <c r="CGV2" s="332"/>
      <c r="CGW2" s="332"/>
      <c r="CGX2" s="332"/>
      <c r="CGY2" s="332"/>
      <c r="CGZ2" s="332"/>
      <c r="CHA2" s="332"/>
      <c r="CHB2" s="332"/>
      <c r="CHC2" s="332"/>
      <c r="CHD2" s="332"/>
      <c r="CHE2" s="331"/>
      <c r="CHF2" s="332"/>
      <c r="CHG2" s="332"/>
      <c r="CHH2" s="332"/>
      <c r="CHI2" s="332"/>
      <c r="CHJ2" s="332"/>
      <c r="CHK2" s="332"/>
      <c r="CHL2" s="332"/>
      <c r="CHM2" s="332"/>
      <c r="CHN2" s="332"/>
      <c r="CHO2" s="332"/>
      <c r="CHP2" s="332"/>
      <c r="CHQ2" s="332"/>
      <c r="CHR2" s="332"/>
      <c r="CHS2" s="332"/>
      <c r="CHT2" s="332"/>
      <c r="CHU2" s="331"/>
      <c r="CHV2" s="332"/>
      <c r="CHW2" s="332"/>
      <c r="CHX2" s="332"/>
      <c r="CHY2" s="332"/>
      <c r="CHZ2" s="332"/>
      <c r="CIA2" s="332"/>
      <c r="CIB2" s="332"/>
      <c r="CIC2" s="332"/>
      <c r="CID2" s="332"/>
      <c r="CIE2" s="332"/>
      <c r="CIF2" s="332"/>
      <c r="CIG2" s="332"/>
      <c r="CIH2" s="332"/>
      <c r="CII2" s="332"/>
      <c r="CIJ2" s="332"/>
      <c r="CIK2" s="331"/>
      <c r="CIL2" s="332"/>
      <c r="CIM2" s="332"/>
      <c r="CIN2" s="332"/>
      <c r="CIO2" s="332"/>
      <c r="CIP2" s="332"/>
      <c r="CIQ2" s="332"/>
      <c r="CIR2" s="332"/>
      <c r="CIS2" s="332"/>
      <c r="CIT2" s="332"/>
      <c r="CIU2" s="332"/>
      <c r="CIV2" s="332"/>
      <c r="CIW2" s="332"/>
      <c r="CIX2" s="332"/>
      <c r="CIY2" s="332"/>
      <c r="CIZ2" s="332"/>
      <c r="CJA2" s="331"/>
      <c r="CJB2" s="332"/>
      <c r="CJC2" s="332"/>
      <c r="CJD2" s="332"/>
      <c r="CJE2" s="332"/>
      <c r="CJF2" s="332"/>
      <c r="CJG2" s="332"/>
      <c r="CJH2" s="332"/>
      <c r="CJI2" s="332"/>
      <c r="CJJ2" s="332"/>
      <c r="CJK2" s="332"/>
      <c r="CJL2" s="332"/>
      <c r="CJM2" s="332"/>
      <c r="CJN2" s="332"/>
      <c r="CJO2" s="332"/>
      <c r="CJP2" s="332"/>
      <c r="CJQ2" s="331"/>
      <c r="CJR2" s="332"/>
      <c r="CJS2" s="332"/>
      <c r="CJT2" s="332"/>
      <c r="CJU2" s="332"/>
      <c r="CJV2" s="332"/>
      <c r="CJW2" s="332"/>
      <c r="CJX2" s="332"/>
      <c r="CJY2" s="332"/>
      <c r="CJZ2" s="332"/>
      <c r="CKA2" s="332"/>
      <c r="CKB2" s="332"/>
      <c r="CKC2" s="332"/>
      <c r="CKD2" s="332"/>
      <c r="CKE2" s="332"/>
      <c r="CKF2" s="332"/>
      <c r="CKG2" s="331"/>
      <c r="CKH2" s="332"/>
      <c r="CKI2" s="332"/>
      <c r="CKJ2" s="332"/>
      <c r="CKK2" s="332"/>
      <c r="CKL2" s="332"/>
      <c r="CKM2" s="332"/>
      <c r="CKN2" s="332"/>
      <c r="CKO2" s="332"/>
      <c r="CKP2" s="332"/>
      <c r="CKQ2" s="332"/>
      <c r="CKR2" s="332"/>
      <c r="CKS2" s="332"/>
      <c r="CKT2" s="332"/>
      <c r="CKU2" s="332"/>
      <c r="CKV2" s="332"/>
      <c r="CKW2" s="331"/>
      <c r="CKX2" s="332"/>
      <c r="CKY2" s="332"/>
      <c r="CKZ2" s="332"/>
      <c r="CLA2" s="332"/>
      <c r="CLB2" s="332"/>
      <c r="CLC2" s="332"/>
      <c r="CLD2" s="332"/>
      <c r="CLE2" s="332"/>
      <c r="CLF2" s="332"/>
      <c r="CLG2" s="332"/>
      <c r="CLH2" s="332"/>
      <c r="CLI2" s="332"/>
      <c r="CLJ2" s="332"/>
      <c r="CLK2" s="332"/>
      <c r="CLL2" s="332"/>
      <c r="CLM2" s="331"/>
      <c r="CLN2" s="332"/>
      <c r="CLO2" s="332"/>
      <c r="CLP2" s="332"/>
      <c r="CLQ2" s="332"/>
      <c r="CLR2" s="332"/>
      <c r="CLS2" s="332"/>
      <c r="CLT2" s="332"/>
      <c r="CLU2" s="332"/>
      <c r="CLV2" s="332"/>
      <c r="CLW2" s="332"/>
      <c r="CLX2" s="332"/>
      <c r="CLY2" s="332"/>
      <c r="CLZ2" s="332"/>
      <c r="CMA2" s="332"/>
      <c r="CMB2" s="332"/>
      <c r="CMC2" s="331"/>
      <c r="CMD2" s="332"/>
      <c r="CME2" s="332"/>
      <c r="CMF2" s="332"/>
      <c r="CMG2" s="332"/>
      <c r="CMH2" s="332"/>
      <c r="CMI2" s="332"/>
      <c r="CMJ2" s="332"/>
      <c r="CMK2" s="332"/>
      <c r="CML2" s="332"/>
      <c r="CMM2" s="332"/>
      <c r="CMN2" s="332"/>
      <c r="CMO2" s="332"/>
      <c r="CMP2" s="332"/>
      <c r="CMQ2" s="332"/>
      <c r="CMR2" s="332"/>
      <c r="CMS2" s="331"/>
      <c r="CMT2" s="332"/>
      <c r="CMU2" s="332"/>
      <c r="CMV2" s="332"/>
      <c r="CMW2" s="332"/>
      <c r="CMX2" s="332"/>
      <c r="CMY2" s="332"/>
      <c r="CMZ2" s="332"/>
      <c r="CNA2" s="332"/>
      <c r="CNB2" s="332"/>
      <c r="CNC2" s="332"/>
      <c r="CND2" s="332"/>
      <c r="CNE2" s="332"/>
      <c r="CNF2" s="332"/>
      <c r="CNG2" s="332"/>
      <c r="CNH2" s="332"/>
      <c r="CNI2" s="331"/>
      <c r="CNJ2" s="332"/>
      <c r="CNK2" s="332"/>
      <c r="CNL2" s="332"/>
      <c r="CNM2" s="332"/>
      <c r="CNN2" s="332"/>
      <c r="CNO2" s="332"/>
      <c r="CNP2" s="332"/>
      <c r="CNQ2" s="332"/>
      <c r="CNR2" s="332"/>
      <c r="CNS2" s="332"/>
      <c r="CNT2" s="332"/>
      <c r="CNU2" s="332"/>
      <c r="CNV2" s="332"/>
      <c r="CNW2" s="332"/>
      <c r="CNX2" s="332"/>
      <c r="CNY2" s="331"/>
      <c r="CNZ2" s="332"/>
      <c r="COA2" s="332"/>
      <c r="COB2" s="332"/>
      <c r="COC2" s="332"/>
      <c r="COD2" s="332"/>
      <c r="COE2" s="332"/>
      <c r="COF2" s="332"/>
      <c r="COG2" s="332"/>
      <c r="COH2" s="332"/>
      <c r="COI2" s="332"/>
      <c r="COJ2" s="332"/>
      <c r="COK2" s="332"/>
      <c r="COL2" s="332"/>
      <c r="COM2" s="332"/>
      <c r="CON2" s="332"/>
      <c r="COO2" s="331"/>
      <c r="COP2" s="332"/>
      <c r="COQ2" s="332"/>
      <c r="COR2" s="332"/>
      <c r="COS2" s="332"/>
      <c r="COT2" s="332"/>
      <c r="COU2" s="332"/>
      <c r="COV2" s="332"/>
      <c r="COW2" s="332"/>
      <c r="COX2" s="332"/>
      <c r="COY2" s="332"/>
      <c r="COZ2" s="332"/>
      <c r="CPA2" s="332"/>
      <c r="CPB2" s="332"/>
      <c r="CPC2" s="332"/>
      <c r="CPD2" s="332"/>
      <c r="CPE2" s="331"/>
      <c r="CPF2" s="332"/>
      <c r="CPG2" s="332"/>
      <c r="CPH2" s="332"/>
      <c r="CPI2" s="332"/>
      <c r="CPJ2" s="332"/>
      <c r="CPK2" s="332"/>
      <c r="CPL2" s="332"/>
      <c r="CPM2" s="332"/>
      <c r="CPN2" s="332"/>
      <c r="CPO2" s="332"/>
      <c r="CPP2" s="332"/>
      <c r="CPQ2" s="332"/>
      <c r="CPR2" s="332"/>
      <c r="CPS2" s="332"/>
      <c r="CPT2" s="332"/>
      <c r="CPU2" s="331"/>
      <c r="CPV2" s="332"/>
      <c r="CPW2" s="332"/>
      <c r="CPX2" s="332"/>
      <c r="CPY2" s="332"/>
      <c r="CPZ2" s="332"/>
      <c r="CQA2" s="332"/>
      <c r="CQB2" s="332"/>
      <c r="CQC2" s="332"/>
      <c r="CQD2" s="332"/>
      <c r="CQE2" s="332"/>
      <c r="CQF2" s="332"/>
      <c r="CQG2" s="332"/>
      <c r="CQH2" s="332"/>
      <c r="CQI2" s="332"/>
      <c r="CQJ2" s="332"/>
      <c r="CQK2" s="331"/>
      <c r="CQL2" s="332"/>
      <c r="CQM2" s="332"/>
      <c r="CQN2" s="332"/>
      <c r="CQO2" s="332"/>
      <c r="CQP2" s="332"/>
      <c r="CQQ2" s="332"/>
      <c r="CQR2" s="332"/>
      <c r="CQS2" s="332"/>
      <c r="CQT2" s="332"/>
      <c r="CQU2" s="332"/>
      <c r="CQV2" s="332"/>
      <c r="CQW2" s="332"/>
      <c r="CQX2" s="332"/>
      <c r="CQY2" s="332"/>
      <c r="CQZ2" s="332"/>
      <c r="CRA2" s="331"/>
      <c r="CRB2" s="332"/>
      <c r="CRC2" s="332"/>
      <c r="CRD2" s="332"/>
      <c r="CRE2" s="332"/>
      <c r="CRF2" s="332"/>
      <c r="CRG2" s="332"/>
      <c r="CRH2" s="332"/>
      <c r="CRI2" s="332"/>
      <c r="CRJ2" s="332"/>
      <c r="CRK2" s="332"/>
      <c r="CRL2" s="332"/>
      <c r="CRM2" s="332"/>
      <c r="CRN2" s="332"/>
      <c r="CRO2" s="332"/>
      <c r="CRP2" s="332"/>
      <c r="CRQ2" s="331"/>
      <c r="CRR2" s="332"/>
      <c r="CRS2" s="332"/>
      <c r="CRT2" s="332"/>
      <c r="CRU2" s="332"/>
      <c r="CRV2" s="332"/>
      <c r="CRW2" s="332"/>
      <c r="CRX2" s="332"/>
      <c r="CRY2" s="332"/>
      <c r="CRZ2" s="332"/>
      <c r="CSA2" s="332"/>
      <c r="CSB2" s="332"/>
      <c r="CSC2" s="332"/>
      <c r="CSD2" s="332"/>
      <c r="CSE2" s="332"/>
      <c r="CSF2" s="332"/>
      <c r="CSG2" s="331"/>
      <c r="CSH2" s="332"/>
      <c r="CSI2" s="332"/>
      <c r="CSJ2" s="332"/>
      <c r="CSK2" s="332"/>
      <c r="CSL2" s="332"/>
      <c r="CSM2" s="332"/>
      <c r="CSN2" s="332"/>
      <c r="CSO2" s="332"/>
      <c r="CSP2" s="332"/>
      <c r="CSQ2" s="332"/>
      <c r="CSR2" s="332"/>
      <c r="CSS2" s="332"/>
      <c r="CST2" s="332"/>
      <c r="CSU2" s="332"/>
      <c r="CSV2" s="332"/>
      <c r="CSW2" s="331"/>
      <c r="CSX2" s="332"/>
      <c r="CSY2" s="332"/>
      <c r="CSZ2" s="332"/>
      <c r="CTA2" s="332"/>
      <c r="CTB2" s="332"/>
      <c r="CTC2" s="332"/>
      <c r="CTD2" s="332"/>
      <c r="CTE2" s="332"/>
      <c r="CTF2" s="332"/>
      <c r="CTG2" s="332"/>
      <c r="CTH2" s="332"/>
      <c r="CTI2" s="332"/>
      <c r="CTJ2" s="332"/>
      <c r="CTK2" s="332"/>
      <c r="CTL2" s="332"/>
      <c r="CTM2" s="331"/>
      <c r="CTN2" s="332"/>
      <c r="CTO2" s="332"/>
      <c r="CTP2" s="332"/>
      <c r="CTQ2" s="332"/>
      <c r="CTR2" s="332"/>
      <c r="CTS2" s="332"/>
      <c r="CTT2" s="332"/>
      <c r="CTU2" s="332"/>
      <c r="CTV2" s="332"/>
      <c r="CTW2" s="332"/>
      <c r="CTX2" s="332"/>
      <c r="CTY2" s="332"/>
      <c r="CTZ2" s="332"/>
      <c r="CUA2" s="332"/>
      <c r="CUB2" s="332"/>
      <c r="CUC2" s="331"/>
      <c r="CUD2" s="332"/>
      <c r="CUE2" s="332"/>
      <c r="CUF2" s="332"/>
      <c r="CUG2" s="332"/>
      <c r="CUH2" s="332"/>
      <c r="CUI2" s="332"/>
      <c r="CUJ2" s="332"/>
      <c r="CUK2" s="332"/>
      <c r="CUL2" s="332"/>
      <c r="CUM2" s="332"/>
      <c r="CUN2" s="332"/>
      <c r="CUO2" s="332"/>
      <c r="CUP2" s="332"/>
      <c r="CUQ2" s="332"/>
      <c r="CUR2" s="332"/>
      <c r="CUS2" s="331"/>
      <c r="CUT2" s="332"/>
      <c r="CUU2" s="332"/>
      <c r="CUV2" s="332"/>
      <c r="CUW2" s="332"/>
      <c r="CUX2" s="332"/>
      <c r="CUY2" s="332"/>
      <c r="CUZ2" s="332"/>
      <c r="CVA2" s="332"/>
      <c r="CVB2" s="332"/>
      <c r="CVC2" s="332"/>
      <c r="CVD2" s="332"/>
      <c r="CVE2" s="332"/>
      <c r="CVF2" s="332"/>
      <c r="CVG2" s="332"/>
      <c r="CVH2" s="332"/>
      <c r="CVI2" s="331"/>
      <c r="CVJ2" s="332"/>
      <c r="CVK2" s="332"/>
      <c r="CVL2" s="332"/>
      <c r="CVM2" s="332"/>
      <c r="CVN2" s="332"/>
      <c r="CVO2" s="332"/>
      <c r="CVP2" s="332"/>
      <c r="CVQ2" s="332"/>
      <c r="CVR2" s="332"/>
      <c r="CVS2" s="332"/>
      <c r="CVT2" s="332"/>
      <c r="CVU2" s="332"/>
      <c r="CVV2" s="332"/>
      <c r="CVW2" s="332"/>
      <c r="CVX2" s="332"/>
      <c r="CVY2" s="331"/>
      <c r="CVZ2" s="332"/>
      <c r="CWA2" s="332"/>
      <c r="CWB2" s="332"/>
      <c r="CWC2" s="332"/>
      <c r="CWD2" s="332"/>
      <c r="CWE2" s="332"/>
      <c r="CWF2" s="332"/>
      <c r="CWG2" s="332"/>
      <c r="CWH2" s="332"/>
      <c r="CWI2" s="332"/>
      <c r="CWJ2" s="332"/>
      <c r="CWK2" s="332"/>
      <c r="CWL2" s="332"/>
      <c r="CWM2" s="332"/>
      <c r="CWN2" s="332"/>
      <c r="CWO2" s="331"/>
      <c r="CWP2" s="332"/>
      <c r="CWQ2" s="332"/>
      <c r="CWR2" s="332"/>
      <c r="CWS2" s="332"/>
      <c r="CWT2" s="332"/>
      <c r="CWU2" s="332"/>
      <c r="CWV2" s="332"/>
      <c r="CWW2" s="332"/>
      <c r="CWX2" s="332"/>
      <c r="CWY2" s="332"/>
      <c r="CWZ2" s="332"/>
      <c r="CXA2" s="332"/>
      <c r="CXB2" s="332"/>
      <c r="CXC2" s="332"/>
      <c r="CXD2" s="332"/>
      <c r="CXE2" s="331"/>
      <c r="CXF2" s="332"/>
      <c r="CXG2" s="332"/>
      <c r="CXH2" s="332"/>
      <c r="CXI2" s="332"/>
      <c r="CXJ2" s="332"/>
      <c r="CXK2" s="332"/>
      <c r="CXL2" s="332"/>
      <c r="CXM2" s="332"/>
      <c r="CXN2" s="332"/>
      <c r="CXO2" s="332"/>
      <c r="CXP2" s="332"/>
      <c r="CXQ2" s="332"/>
      <c r="CXR2" s="332"/>
      <c r="CXS2" s="332"/>
      <c r="CXT2" s="332"/>
      <c r="CXU2" s="331"/>
      <c r="CXV2" s="332"/>
      <c r="CXW2" s="332"/>
      <c r="CXX2" s="332"/>
      <c r="CXY2" s="332"/>
      <c r="CXZ2" s="332"/>
      <c r="CYA2" s="332"/>
      <c r="CYB2" s="332"/>
      <c r="CYC2" s="332"/>
      <c r="CYD2" s="332"/>
      <c r="CYE2" s="332"/>
      <c r="CYF2" s="332"/>
      <c r="CYG2" s="332"/>
      <c r="CYH2" s="332"/>
      <c r="CYI2" s="332"/>
      <c r="CYJ2" s="332"/>
      <c r="CYK2" s="331"/>
      <c r="CYL2" s="332"/>
      <c r="CYM2" s="332"/>
      <c r="CYN2" s="332"/>
      <c r="CYO2" s="332"/>
      <c r="CYP2" s="332"/>
      <c r="CYQ2" s="332"/>
      <c r="CYR2" s="332"/>
      <c r="CYS2" s="332"/>
      <c r="CYT2" s="332"/>
      <c r="CYU2" s="332"/>
      <c r="CYV2" s="332"/>
      <c r="CYW2" s="332"/>
      <c r="CYX2" s="332"/>
      <c r="CYY2" s="332"/>
      <c r="CYZ2" s="332"/>
      <c r="CZA2" s="331"/>
      <c r="CZB2" s="332"/>
      <c r="CZC2" s="332"/>
      <c r="CZD2" s="332"/>
      <c r="CZE2" s="332"/>
      <c r="CZF2" s="332"/>
      <c r="CZG2" s="332"/>
      <c r="CZH2" s="332"/>
      <c r="CZI2" s="332"/>
      <c r="CZJ2" s="332"/>
      <c r="CZK2" s="332"/>
      <c r="CZL2" s="332"/>
      <c r="CZM2" s="332"/>
      <c r="CZN2" s="332"/>
      <c r="CZO2" s="332"/>
      <c r="CZP2" s="332"/>
      <c r="CZQ2" s="331"/>
      <c r="CZR2" s="332"/>
      <c r="CZS2" s="332"/>
      <c r="CZT2" s="332"/>
      <c r="CZU2" s="332"/>
      <c r="CZV2" s="332"/>
      <c r="CZW2" s="332"/>
      <c r="CZX2" s="332"/>
      <c r="CZY2" s="332"/>
      <c r="CZZ2" s="332"/>
      <c r="DAA2" s="332"/>
      <c r="DAB2" s="332"/>
      <c r="DAC2" s="332"/>
      <c r="DAD2" s="332"/>
      <c r="DAE2" s="332"/>
      <c r="DAF2" s="332"/>
      <c r="DAG2" s="331"/>
      <c r="DAH2" s="332"/>
      <c r="DAI2" s="332"/>
      <c r="DAJ2" s="332"/>
      <c r="DAK2" s="332"/>
      <c r="DAL2" s="332"/>
      <c r="DAM2" s="332"/>
      <c r="DAN2" s="332"/>
      <c r="DAO2" s="332"/>
      <c r="DAP2" s="332"/>
      <c r="DAQ2" s="332"/>
      <c r="DAR2" s="332"/>
      <c r="DAS2" s="332"/>
      <c r="DAT2" s="332"/>
      <c r="DAU2" s="332"/>
      <c r="DAV2" s="332"/>
      <c r="DAW2" s="331"/>
      <c r="DAX2" s="332"/>
      <c r="DAY2" s="332"/>
      <c r="DAZ2" s="332"/>
      <c r="DBA2" s="332"/>
      <c r="DBB2" s="332"/>
      <c r="DBC2" s="332"/>
      <c r="DBD2" s="332"/>
      <c r="DBE2" s="332"/>
      <c r="DBF2" s="332"/>
      <c r="DBG2" s="332"/>
      <c r="DBH2" s="332"/>
      <c r="DBI2" s="332"/>
      <c r="DBJ2" s="332"/>
      <c r="DBK2" s="332"/>
      <c r="DBL2" s="332"/>
      <c r="DBM2" s="331"/>
      <c r="DBN2" s="332"/>
      <c r="DBO2" s="332"/>
      <c r="DBP2" s="332"/>
      <c r="DBQ2" s="332"/>
      <c r="DBR2" s="332"/>
      <c r="DBS2" s="332"/>
      <c r="DBT2" s="332"/>
      <c r="DBU2" s="332"/>
      <c r="DBV2" s="332"/>
      <c r="DBW2" s="332"/>
      <c r="DBX2" s="332"/>
      <c r="DBY2" s="332"/>
      <c r="DBZ2" s="332"/>
      <c r="DCA2" s="332"/>
      <c r="DCB2" s="332"/>
      <c r="DCC2" s="331"/>
      <c r="DCD2" s="332"/>
      <c r="DCE2" s="332"/>
      <c r="DCF2" s="332"/>
      <c r="DCG2" s="332"/>
      <c r="DCH2" s="332"/>
      <c r="DCI2" s="332"/>
      <c r="DCJ2" s="332"/>
      <c r="DCK2" s="332"/>
      <c r="DCL2" s="332"/>
      <c r="DCM2" s="332"/>
      <c r="DCN2" s="332"/>
      <c r="DCO2" s="332"/>
      <c r="DCP2" s="332"/>
      <c r="DCQ2" s="332"/>
      <c r="DCR2" s="332"/>
      <c r="DCS2" s="331"/>
      <c r="DCT2" s="332"/>
      <c r="DCU2" s="332"/>
      <c r="DCV2" s="332"/>
      <c r="DCW2" s="332"/>
      <c r="DCX2" s="332"/>
      <c r="DCY2" s="332"/>
      <c r="DCZ2" s="332"/>
      <c r="DDA2" s="332"/>
      <c r="DDB2" s="332"/>
      <c r="DDC2" s="332"/>
      <c r="DDD2" s="332"/>
      <c r="DDE2" s="332"/>
      <c r="DDF2" s="332"/>
      <c r="DDG2" s="332"/>
      <c r="DDH2" s="332"/>
      <c r="DDI2" s="331"/>
      <c r="DDJ2" s="332"/>
      <c r="DDK2" s="332"/>
      <c r="DDL2" s="332"/>
      <c r="DDM2" s="332"/>
      <c r="DDN2" s="332"/>
      <c r="DDO2" s="332"/>
      <c r="DDP2" s="332"/>
      <c r="DDQ2" s="332"/>
      <c r="DDR2" s="332"/>
      <c r="DDS2" s="332"/>
      <c r="DDT2" s="332"/>
      <c r="DDU2" s="332"/>
      <c r="DDV2" s="332"/>
      <c r="DDW2" s="332"/>
      <c r="DDX2" s="332"/>
      <c r="DDY2" s="331"/>
      <c r="DDZ2" s="332"/>
      <c r="DEA2" s="332"/>
      <c r="DEB2" s="332"/>
      <c r="DEC2" s="332"/>
      <c r="DED2" s="332"/>
      <c r="DEE2" s="332"/>
      <c r="DEF2" s="332"/>
      <c r="DEG2" s="332"/>
      <c r="DEH2" s="332"/>
      <c r="DEI2" s="332"/>
      <c r="DEJ2" s="332"/>
      <c r="DEK2" s="332"/>
      <c r="DEL2" s="332"/>
      <c r="DEM2" s="332"/>
      <c r="DEN2" s="332"/>
      <c r="DEO2" s="331"/>
      <c r="DEP2" s="332"/>
      <c r="DEQ2" s="332"/>
      <c r="DER2" s="332"/>
      <c r="DES2" s="332"/>
      <c r="DET2" s="332"/>
      <c r="DEU2" s="332"/>
      <c r="DEV2" s="332"/>
      <c r="DEW2" s="332"/>
      <c r="DEX2" s="332"/>
      <c r="DEY2" s="332"/>
      <c r="DEZ2" s="332"/>
      <c r="DFA2" s="332"/>
      <c r="DFB2" s="332"/>
      <c r="DFC2" s="332"/>
      <c r="DFD2" s="332"/>
      <c r="DFE2" s="331"/>
      <c r="DFF2" s="332"/>
      <c r="DFG2" s="332"/>
      <c r="DFH2" s="332"/>
      <c r="DFI2" s="332"/>
      <c r="DFJ2" s="332"/>
      <c r="DFK2" s="332"/>
      <c r="DFL2" s="332"/>
      <c r="DFM2" s="332"/>
      <c r="DFN2" s="332"/>
      <c r="DFO2" s="332"/>
      <c r="DFP2" s="332"/>
      <c r="DFQ2" s="332"/>
      <c r="DFR2" s="332"/>
      <c r="DFS2" s="332"/>
      <c r="DFT2" s="332"/>
      <c r="DFU2" s="331"/>
      <c r="DFV2" s="332"/>
      <c r="DFW2" s="332"/>
      <c r="DFX2" s="332"/>
      <c r="DFY2" s="332"/>
      <c r="DFZ2" s="332"/>
      <c r="DGA2" s="332"/>
      <c r="DGB2" s="332"/>
      <c r="DGC2" s="332"/>
      <c r="DGD2" s="332"/>
      <c r="DGE2" s="332"/>
      <c r="DGF2" s="332"/>
      <c r="DGG2" s="332"/>
      <c r="DGH2" s="332"/>
      <c r="DGI2" s="332"/>
      <c r="DGJ2" s="332"/>
      <c r="DGK2" s="331"/>
      <c r="DGL2" s="332"/>
      <c r="DGM2" s="332"/>
      <c r="DGN2" s="332"/>
      <c r="DGO2" s="332"/>
      <c r="DGP2" s="332"/>
      <c r="DGQ2" s="332"/>
      <c r="DGR2" s="332"/>
      <c r="DGS2" s="332"/>
      <c r="DGT2" s="332"/>
      <c r="DGU2" s="332"/>
      <c r="DGV2" s="332"/>
      <c r="DGW2" s="332"/>
      <c r="DGX2" s="332"/>
      <c r="DGY2" s="332"/>
      <c r="DGZ2" s="332"/>
      <c r="DHA2" s="331"/>
      <c r="DHB2" s="332"/>
      <c r="DHC2" s="332"/>
      <c r="DHD2" s="332"/>
      <c r="DHE2" s="332"/>
      <c r="DHF2" s="332"/>
      <c r="DHG2" s="332"/>
      <c r="DHH2" s="332"/>
      <c r="DHI2" s="332"/>
      <c r="DHJ2" s="332"/>
      <c r="DHK2" s="332"/>
      <c r="DHL2" s="332"/>
      <c r="DHM2" s="332"/>
      <c r="DHN2" s="332"/>
      <c r="DHO2" s="332"/>
      <c r="DHP2" s="332"/>
      <c r="DHQ2" s="331"/>
      <c r="DHR2" s="332"/>
      <c r="DHS2" s="332"/>
      <c r="DHT2" s="332"/>
      <c r="DHU2" s="332"/>
      <c r="DHV2" s="332"/>
      <c r="DHW2" s="332"/>
      <c r="DHX2" s="332"/>
      <c r="DHY2" s="332"/>
      <c r="DHZ2" s="332"/>
      <c r="DIA2" s="332"/>
      <c r="DIB2" s="332"/>
      <c r="DIC2" s="332"/>
      <c r="DID2" s="332"/>
      <c r="DIE2" s="332"/>
      <c r="DIF2" s="332"/>
      <c r="DIG2" s="331"/>
      <c r="DIH2" s="332"/>
      <c r="DII2" s="332"/>
      <c r="DIJ2" s="332"/>
      <c r="DIK2" s="332"/>
      <c r="DIL2" s="332"/>
      <c r="DIM2" s="332"/>
      <c r="DIN2" s="332"/>
      <c r="DIO2" s="332"/>
      <c r="DIP2" s="332"/>
      <c r="DIQ2" s="332"/>
      <c r="DIR2" s="332"/>
      <c r="DIS2" s="332"/>
      <c r="DIT2" s="332"/>
      <c r="DIU2" s="332"/>
      <c r="DIV2" s="332"/>
      <c r="DIW2" s="331"/>
      <c r="DIX2" s="332"/>
      <c r="DIY2" s="332"/>
      <c r="DIZ2" s="332"/>
      <c r="DJA2" s="332"/>
      <c r="DJB2" s="332"/>
      <c r="DJC2" s="332"/>
      <c r="DJD2" s="332"/>
      <c r="DJE2" s="332"/>
      <c r="DJF2" s="332"/>
      <c r="DJG2" s="332"/>
      <c r="DJH2" s="332"/>
      <c r="DJI2" s="332"/>
      <c r="DJJ2" s="332"/>
      <c r="DJK2" s="332"/>
      <c r="DJL2" s="332"/>
      <c r="DJM2" s="331"/>
      <c r="DJN2" s="332"/>
      <c r="DJO2" s="332"/>
      <c r="DJP2" s="332"/>
      <c r="DJQ2" s="332"/>
      <c r="DJR2" s="332"/>
      <c r="DJS2" s="332"/>
      <c r="DJT2" s="332"/>
      <c r="DJU2" s="332"/>
      <c r="DJV2" s="332"/>
      <c r="DJW2" s="332"/>
      <c r="DJX2" s="332"/>
      <c r="DJY2" s="332"/>
      <c r="DJZ2" s="332"/>
      <c r="DKA2" s="332"/>
      <c r="DKB2" s="332"/>
      <c r="DKC2" s="331"/>
      <c r="DKD2" s="332"/>
      <c r="DKE2" s="332"/>
      <c r="DKF2" s="332"/>
      <c r="DKG2" s="332"/>
      <c r="DKH2" s="332"/>
      <c r="DKI2" s="332"/>
      <c r="DKJ2" s="332"/>
      <c r="DKK2" s="332"/>
      <c r="DKL2" s="332"/>
      <c r="DKM2" s="332"/>
      <c r="DKN2" s="332"/>
      <c r="DKO2" s="332"/>
      <c r="DKP2" s="332"/>
      <c r="DKQ2" s="332"/>
      <c r="DKR2" s="332"/>
      <c r="DKS2" s="331"/>
      <c r="DKT2" s="332"/>
      <c r="DKU2" s="332"/>
      <c r="DKV2" s="332"/>
      <c r="DKW2" s="332"/>
      <c r="DKX2" s="332"/>
      <c r="DKY2" s="332"/>
      <c r="DKZ2" s="332"/>
      <c r="DLA2" s="332"/>
      <c r="DLB2" s="332"/>
      <c r="DLC2" s="332"/>
      <c r="DLD2" s="332"/>
      <c r="DLE2" s="332"/>
      <c r="DLF2" s="332"/>
      <c r="DLG2" s="332"/>
      <c r="DLH2" s="332"/>
      <c r="DLI2" s="331"/>
      <c r="DLJ2" s="332"/>
      <c r="DLK2" s="332"/>
      <c r="DLL2" s="332"/>
      <c r="DLM2" s="332"/>
      <c r="DLN2" s="332"/>
      <c r="DLO2" s="332"/>
      <c r="DLP2" s="332"/>
      <c r="DLQ2" s="332"/>
      <c r="DLR2" s="332"/>
      <c r="DLS2" s="332"/>
      <c r="DLT2" s="332"/>
      <c r="DLU2" s="332"/>
      <c r="DLV2" s="332"/>
      <c r="DLW2" s="332"/>
      <c r="DLX2" s="332"/>
      <c r="DLY2" s="331"/>
      <c r="DLZ2" s="332"/>
      <c r="DMA2" s="332"/>
      <c r="DMB2" s="332"/>
      <c r="DMC2" s="332"/>
      <c r="DMD2" s="332"/>
      <c r="DME2" s="332"/>
      <c r="DMF2" s="332"/>
      <c r="DMG2" s="332"/>
      <c r="DMH2" s="332"/>
      <c r="DMI2" s="332"/>
      <c r="DMJ2" s="332"/>
      <c r="DMK2" s="332"/>
      <c r="DML2" s="332"/>
      <c r="DMM2" s="332"/>
      <c r="DMN2" s="332"/>
      <c r="DMO2" s="331"/>
      <c r="DMP2" s="332"/>
      <c r="DMQ2" s="332"/>
      <c r="DMR2" s="332"/>
      <c r="DMS2" s="332"/>
      <c r="DMT2" s="332"/>
      <c r="DMU2" s="332"/>
      <c r="DMV2" s="332"/>
      <c r="DMW2" s="332"/>
      <c r="DMX2" s="332"/>
      <c r="DMY2" s="332"/>
      <c r="DMZ2" s="332"/>
      <c r="DNA2" s="332"/>
      <c r="DNB2" s="332"/>
      <c r="DNC2" s="332"/>
      <c r="DND2" s="332"/>
      <c r="DNE2" s="331"/>
      <c r="DNF2" s="332"/>
      <c r="DNG2" s="332"/>
      <c r="DNH2" s="332"/>
      <c r="DNI2" s="332"/>
      <c r="DNJ2" s="332"/>
      <c r="DNK2" s="332"/>
      <c r="DNL2" s="332"/>
      <c r="DNM2" s="332"/>
      <c r="DNN2" s="332"/>
      <c r="DNO2" s="332"/>
      <c r="DNP2" s="332"/>
      <c r="DNQ2" s="332"/>
      <c r="DNR2" s="332"/>
      <c r="DNS2" s="332"/>
      <c r="DNT2" s="332"/>
      <c r="DNU2" s="331"/>
      <c r="DNV2" s="332"/>
      <c r="DNW2" s="332"/>
      <c r="DNX2" s="332"/>
      <c r="DNY2" s="332"/>
      <c r="DNZ2" s="332"/>
      <c r="DOA2" s="332"/>
      <c r="DOB2" s="332"/>
      <c r="DOC2" s="332"/>
      <c r="DOD2" s="332"/>
      <c r="DOE2" s="332"/>
      <c r="DOF2" s="332"/>
      <c r="DOG2" s="332"/>
      <c r="DOH2" s="332"/>
      <c r="DOI2" s="332"/>
      <c r="DOJ2" s="332"/>
      <c r="DOK2" s="331"/>
      <c r="DOL2" s="332"/>
      <c r="DOM2" s="332"/>
      <c r="DON2" s="332"/>
      <c r="DOO2" s="332"/>
      <c r="DOP2" s="332"/>
      <c r="DOQ2" s="332"/>
      <c r="DOR2" s="332"/>
      <c r="DOS2" s="332"/>
      <c r="DOT2" s="332"/>
      <c r="DOU2" s="332"/>
      <c r="DOV2" s="332"/>
      <c r="DOW2" s="332"/>
      <c r="DOX2" s="332"/>
      <c r="DOY2" s="332"/>
      <c r="DOZ2" s="332"/>
      <c r="DPA2" s="331"/>
      <c r="DPB2" s="332"/>
      <c r="DPC2" s="332"/>
      <c r="DPD2" s="332"/>
      <c r="DPE2" s="332"/>
      <c r="DPF2" s="332"/>
      <c r="DPG2" s="332"/>
      <c r="DPH2" s="332"/>
      <c r="DPI2" s="332"/>
      <c r="DPJ2" s="332"/>
      <c r="DPK2" s="332"/>
      <c r="DPL2" s="332"/>
      <c r="DPM2" s="332"/>
      <c r="DPN2" s="332"/>
      <c r="DPO2" s="332"/>
      <c r="DPP2" s="332"/>
      <c r="DPQ2" s="331"/>
      <c r="DPR2" s="332"/>
      <c r="DPS2" s="332"/>
      <c r="DPT2" s="332"/>
      <c r="DPU2" s="332"/>
      <c r="DPV2" s="332"/>
      <c r="DPW2" s="332"/>
      <c r="DPX2" s="332"/>
      <c r="DPY2" s="332"/>
      <c r="DPZ2" s="332"/>
      <c r="DQA2" s="332"/>
      <c r="DQB2" s="332"/>
      <c r="DQC2" s="332"/>
      <c r="DQD2" s="332"/>
      <c r="DQE2" s="332"/>
      <c r="DQF2" s="332"/>
      <c r="DQG2" s="331"/>
      <c r="DQH2" s="332"/>
      <c r="DQI2" s="332"/>
      <c r="DQJ2" s="332"/>
      <c r="DQK2" s="332"/>
      <c r="DQL2" s="332"/>
      <c r="DQM2" s="332"/>
      <c r="DQN2" s="332"/>
      <c r="DQO2" s="332"/>
      <c r="DQP2" s="332"/>
      <c r="DQQ2" s="332"/>
      <c r="DQR2" s="332"/>
      <c r="DQS2" s="332"/>
      <c r="DQT2" s="332"/>
      <c r="DQU2" s="332"/>
      <c r="DQV2" s="332"/>
      <c r="DQW2" s="331"/>
      <c r="DQX2" s="332"/>
      <c r="DQY2" s="332"/>
      <c r="DQZ2" s="332"/>
      <c r="DRA2" s="332"/>
      <c r="DRB2" s="332"/>
      <c r="DRC2" s="332"/>
      <c r="DRD2" s="332"/>
      <c r="DRE2" s="332"/>
      <c r="DRF2" s="332"/>
      <c r="DRG2" s="332"/>
      <c r="DRH2" s="332"/>
      <c r="DRI2" s="332"/>
      <c r="DRJ2" s="332"/>
      <c r="DRK2" s="332"/>
      <c r="DRL2" s="332"/>
      <c r="DRM2" s="331"/>
      <c r="DRN2" s="332"/>
      <c r="DRO2" s="332"/>
      <c r="DRP2" s="332"/>
      <c r="DRQ2" s="332"/>
      <c r="DRR2" s="332"/>
      <c r="DRS2" s="332"/>
      <c r="DRT2" s="332"/>
      <c r="DRU2" s="332"/>
      <c r="DRV2" s="332"/>
      <c r="DRW2" s="332"/>
      <c r="DRX2" s="332"/>
      <c r="DRY2" s="332"/>
      <c r="DRZ2" s="332"/>
      <c r="DSA2" s="332"/>
      <c r="DSB2" s="332"/>
      <c r="DSC2" s="331"/>
      <c r="DSD2" s="332"/>
      <c r="DSE2" s="332"/>
      <c r="DSF2" s="332"/>
      <c r="DSG2" s="332"/>
      <c r="DSH2" s="332"/>
      <c r="DSI2" s="332"/>
      <c r="DSJ2" s="332"/>
      <c r="DSK2" s="332"/>
      <c r="DSL2" s="332"/>
      <c r="DSM2" s="332"/>
      <c r="DSN2" s="332"/>
      <c r="DSO2" s="332"/>
      <c r="DSP2" s="332"/>
      <c r="DSQ2" s="332"/>
      <c r="DSR2" s="332"/>
      <c r="DSS2" s="331"/>
      <c r="DST2" s="332"/>
      <c r="DSU2" s="332"/>
      <c r="DSV2" s="332"/>
      <c r="DSW2" s="332"/>
      <c r="DSX2" s="332"/>
      <c r="DSY2" s="332"/>
      <c r="DSZ2" s="332"/>
      <c r="DTA2" s="332"/>
      <c r="DTB2" s="332"/>
      <c r="DTC2" s="332"/>
      <c r="DTD2" s="332"/>
      <c r="DTE2" s="332"/>
      <c r="DTF2" s="332"/>
      <c r="DTG2" s="332"/>
      <c r="DTH2" s="332"/>
      <c r="DTI2" s="331"/>
      <c r="DTJ2" s="332"/>
      <c r="DTK2" s="332"/>
      <c r="DTL2" s="332"/>
      <c r="DTM2" s="332"/>
      <c r="DTN2" s="332"/>
      <c r="DTO2" s="332"/>
      <c r="DTP2" s="332"/>
      <c r="DTQ2" s="332"/>
      <c r="DTR2" s="332"/>
      <c r="DTS2" s="332"/>
      <c r="DTT2" s="332"/>
      <c r="DTU2" s="332"/>
      <c r="DTV2" s="332"/>
      <c r="DTW2" s="332"/>
      <c r="DTX2" s="332"/>
      <c r="DTY2" s="331"/>
      <c r="DTZ2" s="332"/>
      <c r="DUA2" s="332"/>
      <c r="DUB2" s="332"/>
      <c r="DUC2" s="332"/>
      <c r="DUD2" s="332"/>
      <c r="DUE2" s="332"/>
      <c r="DUF2" s="332"/>
      <c r="DUG2" s="332"/>
      <c r="DUH2" s="332"/>
      <c r="DUI2" s="332"/>
      <c r="DUJ2" s="332"/>
      <c r="DUK2" s="332"/>
      <c r="DUL2" s="332"/>
      <c r="DUM2" s="332"/>
      <c r="DUN2" s="332"/>
      <c r="DUO2" s="331"/>
      <c r="DUP2" s="332"/>
      <c r="DUQ2" s="332"/>
      <c r="DUR2" s="332"/>
      <c r="DUS2" s="332"/>
      <c r="DUT2" s="332"/>
      <c r="DUU2" s="332"/>
      <c r="DUV2" s="332"/>
      <c r="DUW2" s="332"/>
      <c r="DUX2" s="332"/>
      <c r="DUY2" s="332"/>
      <c r="DUZ2" s="332"/>
      <c r="DVA2" s="332"/>
      <c r="DVB2" s="332"/>
      <c r="DVC2" s="332"/>
      <c r="DVD2" s="332"/>
      <c r="DVE2" s="331"/>
      <c r="DVF2" s="332"/>
      <c r="DVG2" s="332"/>
      <c r="DVH2" s="332"/>
      <c r="DVI2" s="332"/>
      <c r="DVJ2" s="332"/>
      <c r="DVK2" s="332"/>
      <c r="DVL2" s="332"/>
      <c r="DVM2" s="332"/>
      <c r="DVN2" s="332"/>
      <c r="DVO2" s="332"/>
      <c r="DVP2" s="332"/>
      <c r="DVQ2" s="332"/>
      <c r="DVR2" s="332"/>
      <c r="DVS2" s="332"/>
      <c r="DVT2" s="332"/>
      <c r="DVU2" s="331"/>
      <c r="DVV2" s="332"/>
      <c r="DVW2" s="332"/>
      <c r="DVX2" s="332"/>
      <c r="DVY2" s="332"/>
      <c r="DVZ2" s="332"/>
      <c r="DWA2" s="332"/>
      <c r="DWB2" s="332"/>
      <c r="DWC2" s="332"/>
      <c r="DWD2" s="332"/>
      <c r="DWE2" s="332"/>
      <c r="DWF2" s="332"/>
      <c r="DWG2" s="332"/>
      <c r="DWH2" s="332"/>
      <c r="DWI2" s="332"/>
      <c r="DWJ2" s="332"/>
      <c r="DWK2" s="331"/>
      <c r="DWL2" s="332"/>
      <c r="DWM2" s="332"/>
      <c r="DWN2" s="332"/>
      <c r="DWO2" s="332"/>
      <c r="DWP2" s="332"/>
      <c r="DWQ2" s="332"/>
      <c r="DWR2" s="332"/>
      <c r="DWS2" s="332"/>
      <c r="DWT2" s="332"/>
      <c r="DWU2" s="332"/>
      <c r="DWV2" s="332"/>
      <c r="DWW2" s="332"/>
      <c r="DWX2" s="332"/>
      <c r="DWY2" s="332"/>
      <c r="DWZ2" s="332"/>
      <c r="DXA2" s="331"/>
      <c r="DXB2" s="332"/>
      <c r="DXC2" s="332"/>
      <c r="DXD2" s="332"/>
      <c r="DXE2" s="332"/>
      <c r="DXF2" s="332"/>
      <c r="DXG2" s="332"/>
      <c r="DXH2" s="332"/>
      <c r="DXI2" s="332"/>
      <c r="DXJ2" s="332"/>
      <c r="DXK2" s="332"/>
      <c r="DXL2" s="332"/>
      <c r="DXM2" s="332"/>
      <c r="DXN2" s="332"/>
      <c r="DXO2" s="332"/>
      <c r="DXP2" s="332"/>
      <c r="DXQ2" s="331"/>
      <c r="DXR2" s="332"/>
      <c r="DXS2" s="332"/>
      <c r="DXT2" s="332"/>
      <c r="DXU2" s="332"/>
      <c r="DXV2" s="332"/>
      <c r="DXW2" s="332"/>
      <c r="DXX2" s="332"/>
      <c r="DXY2" s="332"/>
      <c r="DXZ2" s="332"/>
      <c r="DYA2" s="332"/>
      <c r="DYB2" s="332"/>
      <c r="DYC2" s="332"/>
      <c r="DYD2" s="332"/>
      <c r="DYE2" s="332"/>
      <c r="DYF2" s="332"/>
      <c r="DYG2" s="331"/>
      <c r="DYH2" s="332"/>
      <c r="DYI2" s="332"/>
      <c r="DYJ2" s="332"/>
      <c r="DYK2" s="332"/>
      <c r="DYL2" s="332"/>
      <c r="DYM2" s="332"/>
      <c r="DYN2" s="332"/>
      <c r="DYO2" s="332"/>
      <c r="DYP2" s="332"/>
      <c r="DYQ2" s="332"/>
      <c r="DYR2" s="332"/>
      <c r="DYS2" s="332"/>
      <c r="DYT2" s="332"/>
      <c r="DYU2" s="332"/>
      <c r="DYV2" s="332"/>
      <c r="DYW2" s="331"/>
      <c r="DYX2" s="332"/>
      <c r="DYY2" s="332"/>
      <c r="DYZ2" s="332"/>
      <c r="DZA2" s="332"/>
      <c r="DZB2" s="332"/>
      <c r="DZC2" s="332"/>
      <c r="DZD2" s="332"/>
      <c r="DZE2" s="332"/>
      <c r="DZF2" s="332"/>
      <c r="DZG2" s="332"/>
      <c r="DZH2" s="332"/>
      <c r="DZI2" s="332"/>
      <c r="DZJ2" s="332"/>
      <c r="DZK2" s="332"/>
      <c r="DZL2" s="332"/>
      <c r="DZM2" s="331"/>
      <c r="DZN2" s="332"/>
      <c r="DZO2" s="332"/>
      <c r="DZP2" s="332"/>
      <c r="DZQ2" s="332"/>
      <c r="DZR2" s="332"/>
      <c r="DZS2" s="332"/>
      <c r="DZT2" s="332"/>
      <c r="DZU2" s="332"/>
      <c r="DZV2" s="332"/>
      <c r="DZW2" s="332"/>
      <c r="DZX2" s="332"/>
      <c r="DZY2" s="332"/>
      <c r="DZZ2" s="332"/>
      <c r="EAA2" s="332"/>
      <c r="EAB2" s="332"/>
      <c r="EAC2" s="331"/>
      <c r="EAD2" s="332"/>
      <c r="EAE2" s="332"/>
      <c r="EAF2" s="332"/>
      <c r="EAG2" s="332"/>
      <c r="EAH2" s="332"/>
      <c r="EAI2" s="332"/>
      <c r="EAJ2" s="332"/>
      <c r="EAK2" s="332"/>
      <c r="EAL2" s="332"/>
      <c r="EAM2" s="332"/>
      <c r="EAN2" s="332"/>
      <c r="EAO2" s="332"/>
      <c r="EAP2" s="332"/>
      <c r="EAQ2" s="332"/>
      <c r="EAR2" s="332"/>
      <c r="EAS2" s="331"/>
      <c r="EAT2" s="332"/>
      <c r="EAU2" s="332"/>
      <c r="EAV2" s="332"/>
      <c r="EAW2" s="332"/>
      <c r="EAX2" s="332"/>
      <c r="EAY2" s="332"/>
      <c r="EAZ2" s="332"/>
      <c r="EBA2" s="332"/>
      <c r="EBB2" s="332"/>
      <c r="EBC2" s="332"/>
      <c r="EBD2" s="332"/>
      <c r="EBE2" s="332"/>
      <c r="EBF2" s="332"/>
      <c r="EBG2" s="332"/>
      <c r="EBH2" s="332"/>
      <c r="EBI2" s="331"/>
      <c r="EBJ2" s="332"/>
      <c r="EBK2" s="332"/>
      <c r="EBL2" s="332"/>
      <c r="EBM2" s="332"/>
      <c r="EBN2" s="332"/>
      <c r="EBO2" s="332"/>
      <c r="EBP2" s="332"/>
      <c r="EBQ2" s="332"/>
      <c r="EBR2" s="332"/>
      <c r="EBS2" s="332"/>
      <c r="EBT2" s="332"/>
      <c r="EBU2" s="332"/>
      <c r="EBV2" s="332"/>
      <c r="EBW2" s="332"/>
      <c r="EBX2" s="332"/>
      <c r="EBY2" s="331"/>
      <c r="EBZ2" s="332"/>
      <c r="ECA2" s="332"/>
      <c r="ECB2" s="332"/>
      <c r="ECC2" s="332"/>
      <c r="ECD2" s="332"/>
      <c r="ECE2" s="332"/>
      <c r="ECF2" s="332"/>
      <c r="ECG2" s="332"/>
      <c r="ECH2" s="332"/>
      <c r="ECI2" s="332"/>
      <c r="ECJ2" s="332"/>
      <c r="ECK2" s="332"/>
      <c r="ECL2" s="332"/>
      <c r="ECM2" s="332"/>
      <c r="ECN2" s="332"/>
      <c r="ECO2" s="331"/>
      <c r="ECP2" s="332"/>
      <c r="ECQ2" s="332"/>
      <c r="ECR2" s="332"/>
      <c r="ECS2" s="332"/>
      <c r="ECT2" s="332"/>
      <c r="ECU2" s="332"/>
      <c r="ECV2" s="332"/>
      <c r="ECW2" s="332"/>
      <c r="ECX2" s="332"/>
      <c r="ECY2" s="332"/>
      <c r="ECZ2" s="332"/>
      <c r="EDA2" s="332"/>
      <c r="EDB2" s="332"/>
      <c r="EDC2" s="332"/>
      <c r="EDD2" s="332"/>
      <c r="EDE2" s="331"/>
      <c r="EDF2" s="332"/>
      <c r="EDG2" s="332"/>
      <c r="EDH2" s="332"/>
      <c r="EDI2" s="332"/>
      <c r="EDJ2" s="332"/>
      <c r="EDK2" s="332"/>
      <c r="EDL2" s="332"/>
      <c r="EDM2" s="332"/>
      <c r="EDN2" s="332"/>
      <c r="EDO2" s="332"/>
      <c r="EDP2" s="332"/>
      <c r="EDQ2" s="332"/>
      <c r="EDR2" s="332"/>
      <c r="EDS2" s="332"/>
      <c r="EDT2" s="332"/>
      <c r="EDU2" s="331"/>
      <c r="EDV2" s="332"/>
      <c r="EDW2" s="332"/>
      <c r="EDX2" s="332"/>
      <c r="EDY2" s="332"/>
      <c r="EDZ2" s="332"/>
      <c r="EEA2" s="332"/>
      <c r="EEB2" s="332"/>
      <c r="EEC2" s="332"/>
      <c r="EED2" s="332"/>
      <c r="EEE2" s="332"/>
      <c r="EEF2" s="332"/>
      <c r="EEG2" s="332"/>
      <c r="EEH2" s="332"/>
      <c r="EEI2" s="332"/>
      <c r="EEJ2" s="332"/>
      <c r="EEK2" s="331"/>
      <c r="EEL2" s="332"/>
      <c r="EEM2" s="332"/>
      <c r="EEN2" s="332"/>
      <c r="EEO2" s="332"/>
      <c r="EEP2" s="332"/>
      <c r="EEQ2" s="332"/>
      <c r="EER2" s="332"/>
      <c r="EES2" s="332"/>
      <c r="EET2" s="332"/>
      <c r="EEU2" s="332"/>
      <c r="EEV2" s="332"/>
      <c r="EEW2" s="332"/>
      <c r="EEX2" s="332"/>
      <c r="EEY2" s="332"/>
      <c r="EEZ2" s="332"/>
      <c r="EFA2" s="331"/>
      <c r="EFB2" s="332"/>
      <c r="EFC2" s="332"/>
      <c r="EFD2" s="332"/>
      <c r="EFE2" s="332"/>
      <c r="EFF2" s="332"/>
      <c r="EFG2" s="332"/>
      <c r="EFH2" s="332"/>
      <c r="EFI2" s="332"/>
      <c r="EFJ2" s="332"/>
      <c r="EFK2" s="332"/>
      <c r="EFL2" s="332"/>
      <c r="EFM2" s="332"/>
      <c r="EFN2" s="332"/>
      <c r="EFO2" s="332"/>
      <c r="EFP2" s="332"/>
      <c r="EFQ2" s="331"/>
      <c r="EFR2" s="332"/>
      <c r="EFS2" s="332"/>
      <c r="EFT2" s="332"/>
      <c r="EFU2" s="332"/>
      <c r="EFV2" s="332"/>
      <c r="EFW2" s="332"/>
      <c r="EFX2" s="332"/>
      <c r="EFY2" s="332"/>
      <c r="EFZ2" s="332"/>
      <c r="EGA2" s="332"/>
      <c r="EGB2" s="332"/>
      <c r="EGC2" s="332"/>
      <c r="EGD2" s="332"/>
      <c r="EGE2" s="332"/>
      <c r="EGF2" s="332"/>
      <c r="EGG2" s="331"/>
      <c r="EGH2" s="332"/>
      <c r="EGI2" s="332"/>
      <c r="EGJ2" s="332"/>
      <c r="EGK2" s="332"/>
      <c r="EGL2" s="332"/>
      <c r="EGM2" s="332"/>
      <c r="EGN2" s="332"/>
      <c r="EGO2" s="332"/>
      <c r="EGP2" s="332"/>
      <c r="EGQ2" s="332"/>
      <c r="EGR2" s="332"/>
      <c r="EGS2" s="332"/>
      <c r="EGT2" s="332"/>
      <c r="EGU2" s="332"/>
      <c r="EGV2" s="332"/>
      <c r="EGW2" s="331"/>
      <c r="EGX2" s="332"/>
      <c r="EGY2" s="332"/>
      <c r="EGZ2" s="332"/>
      <c r="EHA2" s="332"/>
      <c r="EHB2" s="332"/>
      <c r="EHC2" s="332"/>
      <c r="EHD2" s="332"/>
      <c r="EHE2" s="332"/>
      <c r="EHF2" s="332"/>
      <c r="EHG2" s="332"/>
      <c r="EHH2" s="332"/>
      <c r="EHI2" s="332"/>
      <c r="EHJ2" s="332"/>
      <c r="EHK2" s="332"/>
      <c r="EHL2" s="332"/>
      <c r="EHM2" s="331"/>
      <c r="EHN2" s="332"/>
      <c r="EHO2" s="332"/>
      <c r="EHP2" s="332"/>
      <c r="EHQ2" s="332"/>
      <c r="EHR2" s="332"/>
      <c r="EHS2" s="332"/>
      <c r="EHT2" s="332"/>
      <c r="EHU2" s="332"/>
      <c r="EHV2" s="332"/>
      <c r="EHW2" s="332"/>
      <c r="EHX2" s="332"/>
      <c r="EHY2" s="332"/>
      <c r="EHZ2" s="332"/>
      <c r="EIA2" s="332"/>
      <c r="EIB2" s="332"/>
      <c r="EIC2" s="331"/>
      <c r="EID2" s="332"/>
      <c r="EIE2" s="332"/>
      <c r="EIF2" s="332"/>
      <c r="EIG2" s="332"/>
      <c r="EIH2" s="332"/>
      <c r="EII2" s="332"/>
      <c r="EIJ2" s="332"/>
      <c r="EIK2" s="332"/>
      <c r="EIL2" s="332"/>
      <c r="EIM2" s="332"/>
      <c r="EIN2" s="332"/>
      <c r="EIO2" s="332"/>
      <c r="EIP2" s="332"/>
      <c r="EIQ2" s="332"/>
      <c r="EIR2" s="332"/>
      <c r="EIS2" s="331"/>
      <c r="EIT2" s="332"/>
      <c r="EIU2" s="332"/>
      <c r="EIV2" s="332"/>
      <c r="EIW2" s="332"/>
      <c r="EIX2" s="332"/>
      <c r="EIY2" s="332"/>
      <c r="EIZ2" s="332"/>
      <c r="EJA2" s="332"/>
      <c r="EJB2" s="332"/>
      <c r="EJC2" s="332"/>
      <c r="EJD2" s="332"/>
      <c r="EJE2" s="332"/>
      <c r="EJF2" s="332"/>
      <c r="EJG2" s="332"/>
      <c r="EJH2" s="332"/>
      <c r="EJI2" s="331"/>
      <c r="EJJ2" s="332"/>
      <c r="EJK2" s="332"/>
      <c r="EJL2" s="332"/>
      <c r="EJM2" s="332"/>
      <c r="EJN2" s="332"/>
      <c r="EJO2" s="332"/>
      <c r="EJP2" s="332"/>
      <c r="EJQ2" s="332"/>
      <c r="EJR2" s="332"/>
      <c r="EJS2" s="332"/>
      <c r="EJT2" s="332"/>
      <c r="EJU2" s="332"/>
      <c r="EJV2" s="332"/>
      <c r="EJW2" s="332"/>
      <c r="EJX2" s="332"/>
      <c r="EJY2" s="331"/>
      <c r="EJZ2" s="332"/>
      <c r="EKA2" s="332"/>
      <c r="EKB2" s="332"/>
      <c r="EKC2" s="332"/>
      <c r="EKD2" s="332"/>
      <c r="EKE2" s="332"/>
      <c r="EKF2" s="332"/>
      <c r="EKG2" s="332"/>
      <c r="EKH2" s="332"/>
      <c r="EKI2" s="332"/>
      <c r="EKJ2" s="332"/>
      <c r="EKK2" s="332"/>
      <c r="EKL2" s="332"/>
      <c r="EKM2" s="332"/>
      <c r="EKN2" s="332"/>
      <c r="EKO2" s="331"/>
      <c r="EKP2" s="332"/>
      <c r="EKQ2" s="332"/>
      <c r="EKR2" s="332"/>
      <c r="EKS2" s="332"/>
      <c r="EKT2" s="332"/>
      <c r="EKU2" s="332"/>
      <c r="EKV2" s="332"/>
      <c r="EKW2" s="332"/>
      <c r="EKX2" s="332"/>
      <c r="EKY2" s="332"/>
      <c r="EKZ2" s="332"/>
      <c r="ELA2" s="332"/>
      <c r="ELB2" s="332"/>
      <c r="ELC2" s="332"/>
      <c r="ELD2" s="332"/>
      <c r="ELE2" s="331"/>
      <c r="ELF2" s="332"/>
      <c r="ELG2" s="332"/>
      <c r="ELH2" s="332"/>
      <c r="ELI2" s="332"/>
      <c r="ELJ2" s="332"/>
      <c r="ELK2" s="332"/>
      <c r="ELL2" s="332"/>
      <c r="ELM2" s="332"/>
      <c r="ELN2" s="332"/>
      <c r="ELO2" s="332"/>
      <c r="ELP2" s="332"/>
      <c r="ELQ2" s="332"/>
      <c r="ELR2" s="332"/>
      <c r="ELS2" s="332"/>
      <c r="ELT2" s="332"/>
      <c r="ELU2" s="331"/>
      <c r="ELV2" s="332"/>
      <c r="ELW2" s="332"/>
      <c r="ELX2" s="332"/>
      <c r="ELY2" s="332"/>
      <c r="ELZ2" s="332"/>
      <c r="EMA2" s="332"/>
      <c r="EMB2" s="332"/>
      <c r="EMC2" s="332"/>
      <c r="EMD2" s="332"/>
      <c r="EME2" s="332"/>
      <c r="EMF2" s="332"/>
      <c r="EMG2" s="332"/>
      <c r="EMH2" s="332"/>
      <c r="EMI2" s="332"/>
      <c r="EMJ2" s="332"/>
      <c r="EMK2" s="331"/>
      <c r="EML2" s="332"/>
      <c r="EMM2" s="332"/>
      <c r="EMN2" s="332"/>
      <c r="EMO2" s="332"/>
      <c r="EMP2" s="332"/>
      <c r="EMQ2" s="332"/>
      <c r="EMR2" s="332"/>
      <c r="EMS2" s="332"/>
      <c r="EMT2" s="332"/>
      <c r="EMU2" s="332"/>
      <c r="EMV2" s="332"/>
      <c r="EMW2" s="332"/>
      <c r="EMX2" s="332"/>
      <c r="EMY2" s="332"/>
      <c r="EMZ2" s="332"/>
      <c r="ENA2" s="331"/>
      <c r="ENB2" s="332"/>
      <c r="ENC2" s="332"/>
      <c r="END2" s="332"/>
      <c r="ENE2" s="332"/>
      <c r="ENF2" s="332"/>
      <c r="ENG2" s="332"/>
      <c r="ENH2" s="332"/>
      <c r="ENI2" s="332"/>
      <c r="ENJ2" s="332"/>
      <c r="ENK2" s="332"/>
      <c r="ENL2" s="332"/>
      <c r="ENM2" s="332"/>
      <c r="ENN2" s="332"/>
      <c r="ENO2" s="332"/>
      <c r="ENP2" s="332"/>
      <c r="ENQ2" s="331"/>
      <c r="ENR2" s="332"/>
      <c r="ENS2" s="332"/>
      <c r="ENT2" s="332"/>
      <c r="ENU2" s="332"/>
      <c r="ENV2" s="332"/>
      <c r="ENW2" s="332"/>
      <c r="ENX2" s="332"/>
      <c r="ENY2" s="332"/>
      <c r="ENZ2" s="332"/>
      <c r="EOA2" s="332"/>
      <c r="EOB2" s="332"/>
      <c r="EOC2" s="332"/>
      <c r="EOD2" s="332"/>
      <c r="EOE2" s="332"/>
      <c r="EOF2" s="332"/>
      <c r="EOG2" s="331"/>
      <c r="EOH2" s="332"/>
      <c r="EOI2" s="332"/>
      <c r="EOJ2" s="332"/>
      <c r="EOK2" s="332"/>
      <c r="EOL2" s="332"/>
      <c r="EOM2" s="332"/>
      <c r="EON2" s="332"/>
      <c r="EOO2" s="332"/>
      <c r="EOP2" s="332"/>
      <c r="EOQ2" s="332"/>
      <c r="EOR2" s="332"/>
      <c r="EOS2" s="332"/>
      <c r="EOT2" s="332"/>
      <c r="EOU2" s="332"/>
      <c r="EOV2" s="332"/>
      <c r="EOW2" s="331"/>
      <c r="EOX2" s="332"/>
      <c r="EOY2" s="332"/>
      <c r="EOZ2" s="332"/>
      <c r="EPA2" s="332"/>
      <c r="EPB2" s="332"/>
      <c r="EPC2" s="332"/>
      <c r="EPD2" s="332"/>
      <c r="EPE2" s="332"/>
      <c r="EPF2" s="332"/>
      <c r="EPG2" s="332"/>
      <c r="EPH2" s="332"/>
      <c r="EPI2" s="332"/>
      <c r="EPJ2" s="332"/>
      <c r="EPK2" s="332"/>
      <c r="EPL2" s="332"/>
      <c r="EPM2" s="331"/>
      <c r="EPN2" s="332"/>
      <c r="EPO2" s="332"/>
      <c r="EPP2" s="332"/>
      <c r="EPQ2" s="332"/>
      <c r="EPR2" s="332"/>
      <c r="EPS2" s="332"/>
      <c r="EPT2" s="332"/>
      <c r="EPU2" s="332"/>
      <c r="EPV2" s="332"/>
      <c r="EPW2" s="332"/>
      <c r="EPX2" s="332"/>
      <c r="EPY2" s="332"/>
      <c r="EPZ2" s="332"/>
      <c r="EQA2" s="332"/>
      <c r="EQB2" s="332"/>
      <c r="EQC2" s="331"/>
      <c r="EQD2" s="332"/>
      <c r="EQE2" s="332"/>
      <c r="EQF2" s="332"/>
      <c r="EQG2" s="332"/>
      <c r="EQH2" s="332"/>
      <c r="EQI2" s="332"/>
      <c r="EQJ2" s="332"/>
      <c r="EQK2" s="332"/>
      <c r="EQL2" s="332"/>
      <c r="EQM2" s="332"/>
      <c r="EQN2" s="332"/>
      <c r="EQO2" s="332"/>
      <c r="EQP2" s="332"/>
      <c r="EQQ2" s="332"/>
      <c r="EQR2" s="332"/>
      <c r="EQS2" s="331"/>
      <c r="EQT2" s="332"/>
      <c r="EQU2" s="332"/>
      <c r="EQV2" s="332"/>
      <c r="EQW2" s="332"/>
      <c r="EQX2" s="332"/>
      <c r="EQY2" s="332"/>
      <c r="EQZ2" s="332"/>
      <c r="ERA2" s="332"/>
      <c r="ERB2" s="332"/>
      <c r="ERC2" s="332"/>
      <c r="ERD2" s="332"/>
      <c r="ERE2" s="332"/>
      <c r="ERF2" s="332"/>
      <c r="ERG2" s="332"/>
      <c r="ERH2" s="332"/>
      <c r="ERI2" s="331"/>
      <c r="ERJ2" s="332"/>
      <c r="ERK2" s="332"/>
      <c r="ERL2" s="332"/>
      <c r="ERM2" s="332"/>
      <c r="ERN2" s="332"/>
      <c r="ERO2" s="332"/>
      <c r="ERP2" s="332"/>
      <c r="ERQ2" s="332"/>
      <c r="ERR2" s="332"/>
      <c r="ERS2" s="332"/>
      <c r="ERT2" s="332"/>
      <c r="ERU2" s="332"/>
      <c r="ERV2" s="332"/>
      <c r="ERW2" s="332"/>
      <c r="ERX2" s="332"/>
      <c r="ERY2" s="331"/>
      <c r="ERZ2" s="332"/>
      <c r="ESA2" s="332"/>
      <c r="ESB2" s="332"/>
      <c r="ESC2" s="332"/>
      <c r="ESD2" s="332"/>
      <c r="ESE2" s="332"/>
      <c r="ESF2" s="332"/>
      <c r="ESG2" s="332"/>
      <c r="ESH2" s="332"/>
      <c r="ESI2" s="332"/>
      <c r="ESJ2" s="332"/>
      <c r="ESK2" s="332"/>
      <c r="ESL2" s="332"/>
      <c r="ESM2" s="332"/>
      <c r="ESN2" s="332"/>
      <c r="ESO2" s="331"/>
      <c r="ESP2" s="332"/>
      <c r="ESQ2" s="332"/>
      <c r="ESR2" s="332"/>
      <c r="ESS2" s="332"/>
      <c r="EST2" s="332"/>
      <c r="ESU2" s="332"/>
      <c r="ESV2" s="332"/>
      <c r="ESW2" s="332"/>
      <c r="ESX2" s="332"/>
      <c r="ESY2" s="332"/>
      <c r="ESZ2" s="332"/>
      <c r="ETA2" s="332"/>
      <c r="ETB2" s="332"/>
      <c r="ETC2" s="332"/>
      <c r="ETD2" s="332"/>
      <c r="ETE2" s="331"/>
      <c r="ETF2" s="332"/>
      <c r="ETG2" s="332"/>
      <c r="ETH2" s="332"/>
      <c r="ETI2" s="332"/>
      <c r="ETJ2" s="332"/>
      <c r="ETK2" s="332"/>
      <c r="ETL2" s="332"/>
      <c r="ETM2" s="332"/>
      <c r="ETN2" s="332"/>
      <c r="ETO2" s="332"/>
      <c r="ETP2" s="332"/>
      <c r="ETQ2" s="332"/>
      <c r="ETR2" s="332"/>
      <c r="ETS2" s="332"/>
      <c r="ETT2" s="332"/>
      <c r="ETU2" s="331"/>
      <c r="ETV2" s="332"/>
      <c r="ETW2" s="332"/>
      <c r="ETX2" s="332"/>
      <c r="ETY2" s="332"/>
      <c r="ETZ2" s="332"/>
      <c r="EUA2" s="332"/>
      <c r="EUB2" s="332"/>
      <c r="EUC2" s="332"/>
      <c r="EUD2" s="332"/>
      <c r="EUE2" s="332"/>
      <c r="EUF2" s="332"/>
      <c r="EUG2" s="332"/>
      <c r="EUH2" s="332"/>
      <c r="EUI2" s="332"/>
      <c r="EUJ2" s="332"/>
      <c r="EUK2" s="331"/>
      <c r="EUL2" s="332"/>
      <c r="EUM2" s="332"/>
      <c r="EUN2" s="332"/>
      <c r="EUO2" s="332"/>
      <c r="EUP2" s="332"/>
      <c r="EUQ2" s="332"/>
      <c r="EUR2" s="332"/>
      <c r="EUS2" s="332"/>
      <c r="EUT2" s="332"/>
      <c r="EUU2" s="332"/>
      <c r="EUV2" s="332"/>
      <c r="EUW2" s="332"/>
      <c r="EUX2" s="332"/>
      <c r="EUY2" s="332"/>
      <c r="EUZ2" s="332"/>
      <c r="EVA2" s="331"/>
      <c r="EVB2" s="332"/>
      <c r="EVC2" s="332"/>
      <c r="EVD2" s="332"/>
      <c r="EVE2" s="332"/>
      <c r="EVF2" s="332"/>
      <c r="EVG2" s="332"/>
      <c r="EVH2" s="332"/>
      <c r="EVI2" s="332"/>
      <c r="EVJ2" s="332"/>
      <c r="EVK2" s="332"/>
      <c r="EVL2" s="332"/>
      <c r="EVM2" s="332"/>
      <c r="EVN2" s="332"/>
      <c r="EVO2" s="332"/>
      <c r="EVP2" s="332"/>
      <c r="EVQ2" s="331"/>
      <c r="EVR2" s="332"/>
      <c r="EVS2" s="332"/>
      <c r="EVT2" s="332"/>
      <c r="EVU2" s="332"/>
      <c r="EVV2" s="332"/>
      <c r="EVW2" s="332"/>
      <c r="EVX2" s="332"/>
      <c r="EVY2" s="332"/>
      <c r="EVZ2" s="332"/>
      <c r="EWA2" s="332"/>
      <c r="EWB2" s="332"/>
      <c r="EWC2" s="332"/>
      <c r="EWD2" s="332"/>
      <c r="EWE2" s="332"/>
      <c r="EWF2" s="332"/>
      <c r="EWG2" s="331"/>
      <c r="EWH2" s="332"/>
      <c r="EWI2" s="332"/>
      <c r="EWJ2" s="332"/>
      <c r="EWK2" s="332"/>
      <c r="EWL2" s="332"/>
      <c r="EWM2" s="332"/>
      <c r="EWN2" s="332"/>
      <c r="EWO2" s="332"/>
      <c r="EWP2" s="332"/>
      <c r="EWQ2" s="332"/>
      <c r="EWR2" s="332"/>
      <c r="EWS2" s="332"/>
      <c r="EWT2" s="332"/>
      <c r="EWU2" s="332"/>
      <c r="EWV2" s="332"/>
      <c r="EWW2" s="331"/>
      <c r="EWX2" s="332"/>
      <c r="EWY2" s="332"/>
      <c r="EWZ2" s="332"/>
      <c r="EXA2" s="332"/>
      <c r="EXB2" s="332"/>
      <c r="EXC2" s="332"/>
      <c r="EXD2" s="332"/>
      <c r="EXE2" s="332"/>
      <c r="EXF2" s="332"/>
      <c r="EXG2" s="332"/>
      <c r="EXH2" s="332"/>
      <c r="EXI2" s="332"/>
      <c r="EXJ2" s="332"/>
      <c r="EXK2" s="332"/>
      <c r="EXL2" s="332"/>
      <c r="EXM2" s="331"/>
      <c r="EXN2" s="332"/>
      <c r="EXO2" s="332"/>
      <c r="EXP2" s="332"/>
      <c r="EXQ2" s="332"/>
      <c r="EXR2" s="332"/>
      <c r="EXS2" s="332"/>
      <c r="EXT2" s="332"/>
      <c r="EXU2" s="332"/>
      <c r="EXV2" s="332"/>
      <c r="EXW2" s="332"/>
      <c r="EXX2" s="332"/>
      <c r="EXY2" s="332"/>
      <c r="EXZ2" s="332"/>
      <c r="EYA2" s="332"/>
      <c r="EYB2" s="332"/>
      <c r="EYC2" s="331"/>
      <c r="EYD2" s="332"/>
      <c r="EYE2" s="332"/>
      <c r="EYF2" s="332"/>
      <c r="EYG2" s="332"/>
      <c r="EYH2" s="332"/>
      <c r="EYI2" s="332"/>
      <c r="EYJ2" s="332"/>
      <c r="EYK2" s="332"/>
      <c r="EYL2" s="332"/>
      <c r="EYM2" s="332"/>
      <c r="EYN2" s="332"/>
      <c r="EYO2" s="332"/>
      <c r="EYP2" s="332"/>
      <c r="EYQ2" s="332"/>
      <c r="EYR2" s="332"/>
      <c r="EYS2" s="331"/>
      <c r="EYT2" s="332"/>
      <c r="EYU2" s="332"/>
      <c r="EYV2" s="332"/>
      <c r="EYW2" s="332"/>
      <c r="EYX2" s="332"/>
      <c r="EYY2" s="332"/>
      <c r="EYZ2" s="332"/>
      <c r="EZA2" s="332"/>
      <c r="EZB2" s="332"/>
      <c r="EZC2" s="332"/>
      <c r="EZD2" s="332"/>
      <c r="EZE2" s="332"/>
      <c r="EZF2" s="332"/>
      <c r="EZG2" s="332"/>
      <c r="EZH2" s="332"/>
      <c r="EZI2" s="331"/>
      <c r="EZJ2" s="332"/>
      <c r="EZK2" s="332"/>
      <c r="EZL2" s="332"/>
      <c r="EZM2" s="332"/>
      <c r="EZN2" s="332"/>
      <c r="EZO2" s="332"/>
      <c r="EZP2" s="332"/>
      <c r="EZQ2" s="332"/>
      <c r="EZR2" s="332"/>
      <c r="EZS2" s="332"/>
      <c r="EZT2" s="332"/>
      <c r="EZU2" s="332"/>
      <c r="EZV2" s="332"/>
      <c r="EZW2" s="332"/>
      <c r="EZX2" s="332"/>
      <c r="EZY2" s="331"/>
      <c r="EZZ2" s="332"/>
      <c r="FAA2" s="332"/>
      <c r="FAB2" s="332"/>
      <c r="FAC2" s="332"/>
      <c r="FAD2" s="332"/>
      <c r="FAE2" s="332"/>
      <c r="FAF2" s="332"/>
      <c r="FAG2" s="332"/>
      <c r="FAH2" s="332"/>
      <c r="FAI2" s="332"/>
      <c r="FAJ2" s="332"/>
      <c r="FAK2" s="332"/>
      <c r="FAL2" s="332"/>
      <c r="FAM2" s="332"/>
      <c r="FAN2" s="332"/>
      <c r="FAO2" s="331"/>
      <c r="FAP2" s="332"/>
      <c r="FAQ2" s="332"/>
      <c r="FAR2" s="332"/>
      <c r="FAS2" s="332"/>
      <c r="FAT2" s="332"/>
      <c r="FAU2" s="332"/>
      <c r="FAV2" s="332"/>
      <c r="FAW2" s="332"/>
      <c r="FAX2" s="332"/>
      <c r="FAY2" s="332"/>
      <c r="FAZ2" s="332"/>
      <c r="FBA2" s="332"/>
      <c r="FBB2" s="332"/>
      <c r="FBC2" s="332"/>
      <c r="FBD2" s="332"/>
      <c r="FBE2" s="331"/>
      <c r="FBF2" s="332"/>
      <c r="FBG2" s="332"/>
      <c r="FBH2" s="332"/>
      <c r="FBI2" s="332"/>
      <c r="FBJ2" s="332"/>
      <c r="FBK2" s="332"/>
      <c r="FBL2" s="332"/>
      <c r="FBM2" s="332"/>
      <c r="FBN2" s="332"/>
      <c r="FBO2" s="332"/>
      <c r="FBP2" s="332"/>
      <c r="FBQ2" s="332"/>
      <c r="FBR2" s="332"/>
      <c r="FBS2" s="332"/>
      <c r="FBT2" s="332"/>
      <c r="FBU2" s="331"/>
      <c r="FBV2" s="332"/>
      <c r="FBW2" s="332"/>
      <c r="FBX2" s="332"/>
      <c r="FBY2" s="332"/>
      <c r="FBZ2" s="332"/>
      <c r="FCA2" s="332"/>
      <c r="FCB2" s="332"/>
      <c r="FCC2" s="332"/>
      <c r="FCD2" s="332"/>
      <c r="FCE2" s="332"/>
      <c r="FCF2" s="332"/>
      <c r="FCG2" s="332"/>
      <c r="FCH2" s="332"/>
      <c r="FCI2" s="332"/>
      <c r="FCJ2" s="332"/>
      <c r="FCK2" s="331"/>
      <c r="FCL2" s="332"/>
      <c r="FCM2" s="332"/>
      <c r="FCN2" s="332"/>
      <c r="FCO2" s="332"/>
      <c r="FCP2" s="332"/>
      <c r="FCQ2" s="332"/>
      <c r="FCR2" s="332"/>
      <c r="FCS2" s="332"/>
      <c r="FCT2" s="332"/>
      <c r="FCU2" s="332"/>
      <c r="FCV2" s="332"/>
      <c r="FCW2" s="332"/>
      <c r="FCX2" s="332"/>
      <c r="FCY2" s="332"/>
      <c r="FCZ2" s="332"/>
      <c r="FDA2" s="331"/>
      <c r="FDB2" s="332"/>
      <c r="FDC2" s="332"/>
      <c r="FDD2" s="332"/>
      <c r="FDE2" s="332"/>
      <c r="FDF2" s="332"/>
      <c r="FDG2" s="332"/>
      <c r="FDH2" s="332"/>
      <c r="FDI2" s="332"/>
      <c r="FDJ2" s="332"/>
      <c r="FDK2" s="332"/>
      <c r="FDL2" s="332"/>
      <c r="FDM2" s="332"/>
      <c r="FDN2" s="332"/>
      <c r="FDO2" s="332"/>
      <c r="FDP2" s="332"/>
      <c r="FDQ2" s="331"/>
      <c r="FDR2" s="332"/>
      <c r="FDS2" s="332"/>
      <c r="FDT2" s="332"/>
      <c r="FDU2" s="332"/>
      <c r="FDV2" s="332"/>
      <c r="FDW2" s="332"/>
      <c r="FDX2" s="332"/>
      <c r="FDY2" s="332"/>
      <c r="FDZ2" s="332"/>
      <c r="FEA2" s="332"/>
      <c r="FEB2" s="332"/>
      <c r="FEC2" s="332"/>
      <c r="FED2" s="332"/>
      <c r="FEE2" s="332"/>
      <c r="FEF2" s="332"/>
      <c r="FEG2" s="331"/>
      <c r="FEH2" s="332"/>
      <c r="FEI2" s="332"/>
      <c r="FEJ2" s="332"/>
      <c r="FEK2" s="332"/>
      <c r="FEL2" s="332"/>
      <c r="FEM2" s="332"/>
      <c r="FEN2" s="332"/>
      <c r="FEO2" s="332"/>
      <c r="FEP2" s="332"/>
      <c r="FEQ2" s="332"/>
      <c r="FER2" s="332"/>
      <c r="FES2" s="332"/>
      <c r="FET2" s="332"/>
      <c r="FEU2" s="332"/>
      <c r="FEV2" s="332"/>
      <c r="FEW2" s="331"/>
      <c r="FEX2" s="332"/>
      <c r="FEY2" s="332"/>
      <c r="FEZ2" s="332"/>
      <c r="FFA2" s="332"/>
      <c r="FFB2" s="332"/>
      <c r="FFC2" s="332"/>
      <c r="FFD2" s="332"/>
      <c r="FFE2" s="332"/>
      <c r="FFF2" s="332"/>
      <c r="FFG2" s="332"/>
      <c r="FFH2" s="332"/>
      <c r="FFI2" s="332"/>
      <c r="FFJ2" s="332"/>
      <c r="FFK2" s="332"/>
      <c r="FFL2" s="332"/>
      <c r="FFM2" s="331"/>
      <c r="FFN2" s="332"/>
      <c r="FFO2" s="332"/>
      <c r="FFP2" s="332"/>
      <c r="FFQ2" s="332"/>
      <c r="FFR2" s="332"/>
      <c r="FFS2" s="332"/>
      <c r="FFT2" s="332"/>
      <c r="FFU2" s="332"/>
      <c r="FFV2" s="332"/>
      <c r="FFW2" s="332"/>
      <c r="FFX2" s="332"/>
      <c r="FFY2" s="332"/>
      <c r="FFZ2" s="332"/>
      <c r="FGA2" s="332"/>
      <c r="FGB2" s="332"/>
      <c r="FGC2" s="331"/>
      <c r="FGD2" s="332"/>
      <c r="FGE2" s="332"/>
      <c r="FGF2" s="332"/>
      <c r="FGG2" s="332"/>
      <c r="FGH2" s="332"/>
      <c r="FGI2" s="332"/>
      <c r="FGJ2" s="332"/>
      <c r="FGK2" s="332"/>
      <c r="FGL2" s="332"/>
      <c r="FGM2" s="332"/>
      <c r="FGN2" s="332"/>
      <c r="FGO2" s="332"/>
      <c r="FGP2" s="332"/>
      <c r="FGQ2" s="332"/>
      <c r="FGR2" s="332"/>
      <c r="FGS2" s="331"/>
      <c r="FGT2" s="332"/>
      <c r="FGU2" s="332"/>
      <c r="FGV2" s="332"/>
      <c r="FGW2" s="332"/>
      <c r="FGX2" s="332"/>
      <c r="FGY2" s="332"/>
      <c r="FGZ2" s="332"/>
      <c r="FHA2" s="332"/>
      <c r="FHB2" s="332"/>
      <c r="FHC2" s="332"/>
      <c r="FHD2" s="332"/>
      <c r="FHE2" s="332"/>
      <c r="FHF2" s="332"/>
      <c r="FHG2" s="332"/>
      <c r="FHH2" s="332"/>
      <c r="FHI2" s="331"/>
      <c r="FHJ2" s="332"/>
      <c r="FHK2" s="332"/>
      <c r="FHL2" s="332"/>
      <c r="FHM2" s="332"/>
      <c r="FHN2" s="332"/>
      <c r="FHO2" s="332"/>
      <c r="FHP2" s="332"/>
      <c r="FHQ2" s="332"/>
      <c r="FHR2" s="332"/>
      <c r="FHS2" s="332"/>
      <c r="FHT2" s="332"/>
      <c r="FHU2" s="332"/>
      <c r="FHV2" s="332"/>
      <c r="FHW2" s="332"/>
      <c r="FHX2" s="332"/>
      <c r="FHY2" s="331"/>
      <c r="FHZ2" s="332"/>
      <c r="FIA2" s="332"/>
      <c r="FIB2" s="332"/>
      <c r="FIC2" s="332"/>
      <c r="FID2" s="332"/>
      <c r="FIE2" s="332"/>
      <c r="FIF2" s="332"/>
      <c r="FIG2" s="332"/>
      <c r="FIH2" s="332"/>
      <c r="FII2" s="332"/>
      <c r="FIJ2" s="332"/>
      <c r="FIK2" s="332"/>
      <c r="FIL2" s="332"/>
      <c r="FIM2" s="332"/>
      <c r="FIN2" s="332"/>
      <c r="FIO2" s="331"/>
      <c r="FIP2" s="332"/>
      <c r="FIQ2" s="332"/>
      <c r="FIR2" s="332"/>
      <c r="FIS2" s="332"/>
      <c r="FIT2" s="332"/>
      <c r="FIU2" s="332"/>
      <c r="FIV2" s="332"/>
      <c r="FIW2" s="332"/>
      <c r="FIX2" s="332"/>
      <c r="FIY2" s="332"/>
      <c r="FIZ2" s="332"/>
      <c r="FJA2" s="332"/>
      <c r="FJB2" s="332"/>
      <c r="FJC2" s="332"/>
      <c r="FJD2" s="332"/>
      <c r="FJE2" s="331"/>
      <c r="FJF2" s="332"/>
      <c r="FJG2" s="332"/>
      <c r="FJH2" s="332"/>
      <c r="FJI2" s="332"/>
      <c r="FJJ2" s="332"/>
      <c r="FJK2" s="332"/>
      <c r="FJL2" s="332"/>
      <c r="FJM2" s="332"/>
      <c r="FJN2" s="332"/>
      <c r="FJO2" s="332"/>
      <c r="FJP2" s="332"/>
      <c r="FJQ2" s="332"/>
      <c r="FJR2" s="332"/>
      <c r="FJS2" s="332"/>
      <c r="FJT2" s="332"/>
      <c r="FJU2" s="331"/>
      <c r="FJV2" s="332"/>
      <c r="FJW2" s="332"/>
      <c r="FJX2" s="332"/>
      <c r="FJY2" s="332"/>
      <c r="FJZ2" s="332"/>
      <c r="FKA2" s="332"/>
      <c r="FKB2" s="332"/>
      <c r="FKC2" s="332"/>
      <c r="FKD2" s="332"/>
      <c r="FKE2" s="332"/>
      <c r="FKF2" s="332"/>
      <c r="FKG2" s="332"/>
      <c r="FKH2" s="332"/>
      <c r="FKI2" s="332"/>
      <c r="FKJ2" s="332"/>
      <c r="FKK2" s="331"/>
      <c r="FKL2" s="332"/>
      <c r="FKM2" s="332"/>
      <c r="FKN2" s="332"/>
      <c r="FKO2" s="332"/>
      <c r="FKP2" s="332"/>
      <c r="FKQ2" s="332"/>
      <c r="FKR2" s="332"/>
      <c r="FKS2" s="332"/>
      <c r="FKT2" s="332"/>
      <c r="FKU2" s="332"/>
      <c r="FKV2" s="332"/>
      <c r="FKW2" s="332"/>
      <c r="FKX2" s="332"/>
      <c r="FKY2" s="332"/>
      <c r="FKZ2" s="332"/>
      <c r="FLA2" s="331"/>
      <c r="FLB2" s="332"/>
      <c r="FLC2" s="332"/>
      <c r="FLD2" s="332"/>
      <c r="FLE2" s="332"/>
      <c r="FLF2" s="332"/>
      <c r="FLG2" s="332"/>
      <c r="FLH2" s="332"/>
      <c r="FLI2" s="332"/>
      <c r="FLJ2" s="332"/>
      <c r="FLK2" s="332"/>
      <c r="FLL2" s="332"/>
      <c r="FLM2" s="332"/>
      <c r="FLN2" s="332"/>
      <c r="FLO2" s="332"/>
      <c r="FLP2" s="332"/>
      <c r="FLQ2" s="331"/>
      <c r="FLR2" s="332"/>
      <c r="FLS2" s="332"/>
      <c r="FLT2" s="332"/>
      <c r="FLU2" s="332"/>
      <c r="FLV2" s="332"/>
      <c r="FLW2" s="332"/>
      <c r="FLX2" s="332"/>
      <c r="FLY2" s="332"/>
      <c r="FLZ2" s="332"/>
      <c r="FMA2" s="332"/>
      <c r="FMB2" s="332"/>
      <c r="FMC2" s="332"/>
      <c r="FMD2" s="332"/>
      <c r="FME2" s="332"/>
      <c r="FMF2" s="332"/>
      <c r="FMG2" s="331"/>
      <c r="FMH2" s="332"/>
      <c r="FMI2" s="332"/>
      <c r="FMJ2" s="332"/>
      <c r="FMK2" s="332"/>
      <c r="FML2" s="332"/>
      <c r="FMM2" s="332"/>
      <c r="FMN2" s="332"/>
      <c r="FMO2" s="332"/>
      <c r="FMP2" s="332"/>
      <c r="FMQ2" s="332"/>
      <c r="FMR2" s="332"/>
      <c r="FMS2" s="332"/>
      <c r="FMT2" s="332"/>
      <c r="FMU2" s="332"/>
      <c r="FMV2" s="332"/>
      <c r="FMW2" s="331"/>
      <c r="FMX2" s="332"/>
      <c r="FMY2" s="332"/>
      <c r="FMZ2" s="332"/>
      <c r="FNA2" s="332"/>
      <c r="FNB2" s="332"/>
      <c r="FNC2" s="332"/>
      <c r="FND2" s="332"/>
      <c r="FNE2" s="332"/>
      <c r="FNF2" s="332"/>
      <c r="FNG2" s="332"/>
      <c r="FNH2" s="332"/>
      <c r="FNI2" s="332"/>
      <c r="FNJ2" s="332"/>
      <c r="FNK2" s="332"/>
      <c r="FNL2" s="332"/>
      <c r="FNM2" s="331"/>
      <c r="FNN2" s="332"/>
      <c r="FNO2" s="332"/>
      <c r="FNP2" s="332"/>
      <c r="FNQ2" s="332"/>
      <c r="FNR2" s="332"/>
      <c r="FNS2" s="332"/>
      <c r="FNT2" s="332"/>
      <c r="FNU2" s="332"/>
      <c r="FNV2" s="332"/>
      <c r="FNW2" s="332"/>
      <c r="FNX2" s="332"/>
      <c r="FNY2" s="332"/>
      <c r="FNZ2" s="332"/>
      <c r="FOA2" s="332"/>
      <c r="FOB2" s="332"/>
      <c r="FOC2" s="331"/>
      <c r="FOD2" s="332"/>
      <c r="FOE2" s="332"/>
      <c r="FOF2" s="332"/>
      <c r="FOG2" s="332"/>
      <c r="FOH2" s="332"/>
      <c r="FOI2" s="332"/>
      <c r="FOJ2" s="332"/>
      <c r="FOK2" s="332"/>
      <c r="FOL2" s="332"/>
      <c r="FOM2" s="332"/>
      <c r="FON2" s="332"/>
      <c r="FOO2" s="332"/>
      <c r="FOP2" s="332"/>
      <c r="FOQ2" s="332"/>
      <c r="FOR2" s="332"/>
      <c r="FOS2" s="331"/>
      <c r="FOT2" s="332"/>
      <c r="FOU2" s="332"/>
      <c r="FOV2" s="332"/>
      <c r="FOW2" s="332"/>
      <c r="FOX2" s="332"/>
      <c r="FOY2" s="332"/>
      <c r="FOZ2" s="332"/>
      <c r="FPA2" s="332"/>
      <c r="FPB2" s="332"/>
      <c r="FPC2" s="332"/>
      <c r="FPD2" s="332"/>
      <c r="FPE2" s="332"/>
      <c r="FPF2" s="332"/>
      <c r="FPG2" s="332"/>
      <c r="FPH2" s="332"/>
      <c r="FPI2" s="331"/>
      <c r="FPJ2" s="332"/>
      <c r="FPK2" s="332"/>
      <c r="FPL2" s="332"/>
      <c r="FPM2" s="332"/>
      <c r="FPN2" s="332"/>
      <c r="FPO2" s="332"/>
      <c r="FPP2" s="332"/>
      <c r="FPQ2" s="332"/>
      <c r="FPR2" s="332"/>
      <c r="FPS2" s="332"/>
      <c r="FPT2" s="332"/>
      <c r="FPU2" s="332"/>
      <c r="FPV2" s="332"/>
      <c r="FPW2" s="332"/>
      <c r="FPX2" s="332"/>
      <c r="FPY2" s="331"/>
      <c r="FPZ2" s="332"/>
      <c r="FQA2" s="332"/>
      <c r="FQB2" s="332"/>
      <c r="FQC2" s="332"/>
      <c r="FQD2" s="332"/>
      <c r="FQE2" s="332"/>
      <c r="FQF2" s="332"/>
      <c r="FQG2" s="332"/>
      <c r="FQH2" s="332"/>
      <c r="FQI2" s="332"/>
      <c r="FQJ2" s="332"/>
      <c r="FQK2" s="332"/>
      <c r="FQL2" s="332"/>
      <c r="FQM2" s="332"/>
      <c r="FQN2" s="332"/>
      <c r="FQO2" s="331"/>
      <c r="FQP2" s="332"/>
      <c r="FQQ2" s="332"/>
      <c r="FQR2" s="332"/>
      <c r="FQS2" s="332"/>
      <c r="FQT2" s="332"/>
      <c r="FQU2" s="332"/>
      <c r="FQV2" s="332"/>
      <c r="FQW2" s="332"/>
      <c r="FQX2" s="332"/>
      <c r="FQY2" s="332"/>
      <c r="FQZ2" s="332"/>
      <c r="FRA2" s="332"/>
      <c r="FRB2" s="332"/>
      <c r="FRC2" s="332"/>
      <c r="FRD2" s="332"/>
      <c r="FRE2" s="331"/>
      <c r="FRF2" s="332"/>
      <c r="FRG2" s="332"/>
      <c r="FRH2" s="332"/>
      <c r="FRI2" s="332"/>
      <c r="FRJ2" s="332"/>
      <c r="FRK2" s="332"/>
      <c r="FRL2" s="332"/>
      <c r="FRM2" s="332"/>
      <c r="FRN2" s="332"/>
      <c r="FRO2" s="332"/>
      <c r="FRP2" s="332"/>
      <c r="FRQ2" s="332"/>
      <c r="FRR2" s="332"/>
      <c r="FRS2" s="332"/>
      <c r="FRT2" s="332"/>
      <c r="FRU2" s="331"/>
      <c r="FRV2" s="332"/>
      <c r="FRW2" s="332"/>
      <c r="FRX2" s="332"/>
      <c r="FRY2" s="332"/>
      <c r="FRZ2" s="332"/>
      <c r="FSA2" s="332"/>
      <c r="FSB2" s="332"/>
      <c r="FSC2" s="332"/>
      <c r="FSD2" s="332"/>
      <c r="FSE2" s="332"/>
      <c r="FSF2" s="332"/>
      <c r="FSG2" s="332"/>
      <c r="FSH2" s="332"/>
      <c r="FSI2" s="332"/>
      <c r="FSJ2" s="332"/>
      <c r="FSK2" s="331"/>
      <c r="FSL2" s="332"/>
      <c r="FSM2" s="332"/>
      <c r="FSN2" s="332"/>
      <c r="FSO2" s="332"/>
      <c r="FSP2" s="332"/>
      <c r="FSQ2" s="332"/>
      <c r="FSR2" s="332"/>
      <c r="FSS2" s="332"/>
      <c r="FST2" s="332"/>
      <c r="FSU2" s="332"/>
      <c r="FSV2" s="332"/>
      <c r="FSW2" s="332"/>
      <c r="FSX2" s="332"/>
      <c r="FSY2" s="332"/>
      <c r="FSZ2" s="332"/>
      <c r="FTA2" s="331"/>
      <c r="FTB2" s="332"/>
      <c r="FTC2" s="332"/>
      <c r="FTD2" s="332"/>
      <c r="FTE2" s="332"/>
      <c r="FTF2" s="332"/>
      <c r="FTG2" s="332"/>
      <c r="FTH2" s="332"/>
      <c r="FTI2" s="332"/>
      <c r="FTJ2" s="332"/>
      <c r="FTK2" s="332"/>
      <c r="FTL2" s="332"/>
      <c r="FTM2" s="332"/>
      <c r="FTN2" s="332"/>
      <c r="FTO2" s="332"/>
      <c r="FTP2" s="332"/>
      <c r="FTQ2" s="331"/>
      <c r="FTR2" s="332"/>
      <c r="FTS2" s="332"/>
      <c r="FTT2" s="332"/>
      <c r="FTU2" s="332"/>
      <c r="FTV2" s="332"/>
      <c r="FTW2" s="332"/>
      <c r="FTX2" s="332"/>
      <c r="FTY2" s="332"/>
      <c r="FTZ2" s="332"/>
      <c r="FUA2" s="332"/>
      <c r="FUB2" s="332"/>
      <c r="FUC2" s="332"/>
      <c r="FUD2" s="332"/>
      <c r="FUE2" s="332"/>
      <c r="FUF2" s="332"/>
      <c r="FUG2" s="331"/>
      <c r="FUH2" s="332"/>
      <c r="FUI2" s="332"/>
      <c r="FUJ2" s="332"/>
      <c r="FUK2" s="332"/>
      <c r="FUL2" s="332"/>
      <c r="FUM2" s="332"/>
      <c r="FUN2" s="332"/>
      <c r="FUO2" s="332"/>
      <c r="FUP2" s="332"/>
      <c r="FUQ2" s="332"/>
      <c r="FUR2" s="332"/>
      <c r="FUS2" s="332"/>
      <c r="FUT2" s="332"/>
      <c r="FUU2" s="332"/>
      <c r="FUV2" s="332"/>
      <c r="FUW2" s="331"/>
      <c r="FUX2" s="332"/>
      <c r="FUY2" s="332"/>
      <c r="FUZ2" s="332"/>
      <c r="FVA2" s="332"/>
      <c r="FVB2" s="332"/>
      <c r="FVC2" s="332"/>
      <c r="FVD2" s="332"/>
      <c r="FVE2" s="332"/>
      <c r="FVF2" s="332"/>
      <c r="FVG2" s="332"/>
      <c r="FVH2" s="332"/>
      <c r="FVI2" s="332"/>
      <c r="FVJ2" s="332"/>
      <c r="FVK2" s="332"/>
      <c r="FVL2" s="332"/>
      <c r="FVM2" s="331"/>
      <c r="FVN2" s="332"/>
      <c r="FVO2" s="332"/>
      <c r="FVP2" s="332"/>
      <c r="FVQ2" s="332"/>
      <c r="FVR2" s="332"/>
      <c r="FVS2" s="332"/>
      <c r="FVT2" s="332"/>
      <c r="FVU2" s="332"/>
      <c r="FVV2" s="332"/>
      <c r="FVW2" s="332"/>
      <c r="FVX2" s="332"/>
      <c r="FVY2" s="332"/>
      <c r="FVZ2" s="332"/>
      <c r="FWA2" s="332"/>
      <c r="FWB2" s="332"/>
      <c r="FWC2" s="331"/>
      <c r="FWD2" s="332"/>
      <c r="FWE2" s="332"/>
      <c r="FWF2" s="332"/>
      <c r="FWG2" s="332"/>
      <c r="FWH2" s="332"/>
      <c r="FWI2" s="332"/>
      <c r="FWJ2" s="332"/>
      <c r="FWK2" s="332"/>
      <c r="FWL2" s="332"/>
      <c r="FWM2" s="332"/>
      <c r="FWN2" s="332"/>
      <c r="FWO2" s="332"/>
      <c r="FWP2" s="332"/>
      <c r="FWQ2" s="332"/>
      <c r="FWR2" s="332"/>
      <c r="FWS2" s="331"/>
      <c r="FWT2" s="332"/>
      <c r="FWU2" s="332"/>
      <c r="FWV2" s="332"/>
      <c r="FWW2" s="332"/>
      <c r="FWX2" s="332"/>
      <c r="FWY2" s="332"/>
      <c r="FWZ2" s="332"/>
      <c r="FXA2" s="332"/>
      <c r="FXB2" s="332"/>
      <c r="FXC2" s="332"/>
      <c r="FXD2" s="332"/>
      <c r="FXE2" s="332"/>
      <c r="FXF2" s="332"/>
      <c r="FXG2" s="332"/>
      <c r="FXH2" s="332"/>
      <c r="FXI2" s="331"/>
      <c r="FXJ2" s="332"/>
      <c r="FXK2" s="332"/>
      <c r="FXL2" s="332"/>
      <c r="FXM2" s="332"/>
      <c r="FXN2" s="332"/>
      <c r="FXO2" s="332"/>
      <c r="FXP2" s="332"/>
      <c r="FXQ2" s="332"/>
      <c r="FXR2" s="332"/>
      <c r="FXS2" s="332"/>
      <c r="FXT2" s="332"/>
      <c r="FXU2" s="332"/>
      <c r="FXV2" s="332"/>
      <c r="FXW2" s="332"/>
      <c r="FXX2" s="332"/>
      <c r="FXY2" s="331"/>
      <c r="FXZ2" s="332"/>
      <c r="FYA2" s="332"/>
      <c r="FYB2" s="332"/>
      <c r="FYC2" s="332"/>
      <c r="FYD2" s="332"/>
      <c r="FYE2" s="332"/>
      <c r="FYF2" s="332"/>
      <c r="FYG2" s="332"/>
      <c r="FYH2" s="332"/>
      <c r="FYI2" s="332"/>
      <c r="FYJ2" s="332"/>
      <c r="FYK2" s="332"/>
      <c r="FYL2" s="332"/>
      <c r="FYM2" s="332"/>
      <c r="FYN2" s="332"/>
      <c r="FYO2" s="331"/>
      <c r="FYP2" s="332"/>
      <c r="FYQ2" s="332"/>
      <c r="FYR2" s="332"/>
      <c r="FYS2" s="332"/>
      <c r="FYT2" s="332"/>
      <c r="FYU2" s="332"/>
      <c r="FYV2" s="332"/>
      <c r="FYW2" s="332"/>
      <c r="FYX2" s="332"/>
      <c r="FYY2" s="332"/>
      <c r="FYZ2" s="332"/>
      <c r="FZA2" s="332"/>
      <c r="FZB2" s="332"/>
      <c r="FZC2" s="332"/>
      <c r="FZD2" s="332"/>
      <c r="FZE2" s="331"/>
      <c r="FZF2" s="332"/>
      <c r="FZG2" s="332"/>
      <c r="FZH2" s="332"/>
      <c r="FZI2" s="332"/>
      <c r="FZJ2" s="332"/>
      <c r="FZK2" s="332"/>
      <c r="FZL2" s="332"/>
      <c r="FZM2" s="332"/>
      <c r="FZN2" s="332"/>
      <c r="FZO2" s="332"/>
      <c r="FZP2" s="332"/>
      <c r="FZQ2" s="332"/>
      <c r="FZR2" s="332"/>
      <c r="FZS2" s="332"/>
      <c r="FZT2" s="332"/>
      <c r="FZU2" s="331"/>
      <c r="FZV2" s="332"/>
      <c r="FZW2" s="332"/>
      <c r="FZX2" s="332"/>
      <c r="FZY2" s="332"/>
      <c r="FZZ2" s="332"/>
      <c r="GAA2" s="332"/>
      <c r="GAB2" s="332"/>
      <c r="GAC2" s="332"/>
      <c r="GAD2" s="332"/>
      <c r="GAE2" s="332"/>
      <c r="GAF2" s="332"/>
      <c r="GAG2" s="332"/>
      <c r="GAH2" s="332"/>
      <c r="GAI2" s="332"/>
      <c r="GAJ2" s="332"/>
      <c r="GAK2" s="331"/>
      <c r="GAL2" s="332"/>
      <c r="GAM2" s="332"/>
      <c r="GAN2" s="332"/>
      <c r="GAO2" s="332"/>
      <c r="GAP2" s="332"/>
      <c r="GAQ2" s="332"/>
      <c r="GAR2" s="332"/>
      <c r="GAS2" s="332"/>
      <c r="GAT2" s="332"/>
      <c r="GAU2" s="332"/>
      <c r="GAV2" s="332"/>
      <c r="GAW2" s="332"/>
      <c r="GAX2" s="332"/>
      <c r="GAY2" s="332"/>
      <c r="GAZ2" s="332"/>
      <c r="GBA2" s="331"/>
      <c r="GBB2" s="332"/>
      <c r="GBC2" s="332"/>
      <c r="GBD2" s="332"/>
      <c r="GBE2" s="332"/>
      <c r="GBF2" s="332"/>
      <c r="GBG2" s="332"/>
      <c r="GBH2" s="332"/>
      <c r="GBI2" s="332"/>
      <c r="GBJ2" s="332"/>
      <c r="GBK2" s="332"/>
      <c r="GBL2" s="332"/>
      <c r="GBM2" s="332"/>
      <c r="GBN2" s="332"/>
      <c r="GBO2" s="332"/>
      <c r="GBP2" s="332"/>
      <c r="GBQ2" s="331"/>
      <c r="GBR2" s="332"/>
      <c r="GBS2" s="332"/>
      <c r="GBT2" s="332"/>
      <c r="GBU2" s="332"/>
      <c r="GBV2" s="332"/>
      <c r="GBW2" s="332"/>
      <c r="GBX2" s="332"/>
      <c r="GBY2" s="332"/>
      <c r="GBZ2" s="332"/>
      <c r="GCA2" s="332"/>
      <c r="GCB2" s="332"/>
      <c r="GCC2" s="332"/>
      <c r="GCD2" s="332"/>
      <c r="GCE2" s="332"/>
      <c r="GCF2" s="332"/>
      <c r="GCG2" s="331"/>
      <c r="GCH2" s="332"/>
      <c r="GCI2" s="332"/>
      <c r="GCJ2" s="332"/>
      <c r="GCK2" s="332"/>
      <c r="GCL2" s="332"/>
      <c r="GCM2" s="332"/>
      <c r="GCN2" s="332"/>
      <c r="GCO2" s="332"/>
      <c r="GCP2" s="332"/>
      <c r="GCQ2" s="332"/>
      <c r="GCR2" s="332"/>
      <c r="GCS2" s="332"/>
      <c r="GCT2" s="332"/>
      <c r="GCU2" s="332"/>
      <c r="GCV2" s="332"/>
      <c r="GCW2" s="331"/>
      <c r="GCX2" s="332"/>
      <c r="GCY2" s="332"/>
      <c r="GCZ2" s="332"/>
      <c r="GDA2" s="332"/>
      <c r="GDB2" s="332"/>
      <c r="GDC2" s="332"/>
      <c r="GDD2" s="332"/>
      <c r="GDE2" s="332"/>
      <c r="GDF2" s="332"/>
      <c r="GDG2" s="332"/>
      <c r="GDH2" s="332"/>
      <c r="GDI2" s="332"/>
      <c r="GDJ2" s="332"/>
      <c r="GDK2" s="332"/>
      <c r="GDL2" s="332"/>
      <c r="GDM2" s="331"/>
      <c r="GDN2" s="332"/>
      <c r="GDO2" s="332"/>
      <c r="GDP2" s="332"/>
      <c r="GDQ2" s="332"/>
      <c r="GDR2" s="332"/>
      <c r="GDS2" s="332"/>
      <c r="GDT2" s="332"/>
      <c r="GDU2" s="332"/>
      <c r="GDV2" s="332"/>
      <c r="GDW2" s="332"/>
      <c r="GDX2" s="332"/>
      <c r="GDY2" s="332"/>
      <c r="GDZ2" s="332"/>
      <c r="GEA2" s="332"/>
      <c r="GEB2" s="332"/>
      <c r="GEC2" s="331"/>
      <c r="GED2" s="332"/>
      <c r="GEE2" s="332"/>
      <c r="GEF2" s="332"/>
      <c r="GEG2" s="332"/>
      <c r="GEH2" s="332"/>
      <c r="GEI2" s="332"/>
      <c r="GEJ2" s="332"/>
      <c r="GEK2" s="332"/>
      <c r="GEL2" s="332"/>
      <c r="GEM2" s="332"/>
      <c r="GEN2" s="332"/>
      <c r="GEO2" s="332"/>
      <c r="GEP2" s="332"/>
      <c r="GEQ2" s="332"/>
      <c r="GER2" s="332"/>
      <c r="GES2" s="331"/>
      <c r="GET2" s="332"/>
      <c r="GEU2" s="332"/>
      <c r="GEV2" s="332"/>
      <c r="GEW2" s="332"/>
      <c r="GEX2" s="332"/>
      <c r="GEY2" s="332"/>
      <c r="GEZ2" s="332"/>
      <c r="GFA2" s="332"/>
      <c r="GFB2" s="332"/>
      <c r="GFC2" s="332"/>
      <c r="GFD2" s="332"/>
      <c r="GFE2" s="332"/>
      <c r="GFF2" s="332"/>
      <c r="GFG2" s="332"/>
      <c r="GFH2" s="332"/>
      <c r="GFI2" s="331"/>
      <c r="GFJ2" s="332"/>
      <c r="GFK2" s="332"/>
      <c r="GFL2" s="332"/>
      <c r="GFM2" s="332"/>
      <c r="GFN2" s="332"/>
      <c r="GFO2" s="332"/>
      <c r="GFP2" s="332"/>
      <c r="GFQ2" s="332"/>
      <c r="GFR2" s="332"/>
      <c r="GFS2" s="332"/>
      <c r="GFT2" s="332"/>
      <c r="GFU2" s="332"/>
      <c r="GFV2" s="332"/>
      <c r="GFW2" s="332"/>
      <c r="GFX2" s="332"/>
      <c r="GFY2" s="331"/>
      <c r="GFZ2" s="332"/>
      <c r="GGA2" s="332"/>
      <c r="GGB2" s="332"/>
      <c r="GGC2" s="332"/>
      <c r="GGD2" s="332"/>
      <c r="GGE2" s="332"/>
      <c r="GGF2" s="332"/>
      <c r="GGG2" s="332"/>
      <c r="GGH2" s="332"/>
      <c r="GGI2" s="332"/>
      <c r="GGJ2" s="332"/>
      <c r="GGK2" s="332"/>
      <c r="GGL2" s="332"/>
      <c r="GGM2" s="332"/>
      <c r="GGN2" s="332"/>
      <c r="GGO2" s="331"/>
      <c r="GGP2" s="332"/>
      <c r="GGQ2" s="332"/>
      <c r="GGR2" s="332"/>
      <c r="GGS2" s="332"/>
      <c r="GGT2" s="332"/>
      <c r="GGU2" s="332"/>
      <c r="GGV2" s="332"/>
      <c r="GGW2" s="332"/>
      <c r="GGX2" s="332"/>
      <c r="GGY2" s="332"/>
      <c r="GGZ2" s="332"/>
      <c r="GHA2" s="332"/>
      <c r="GHB2" s="332"/>
      <c r="GHC2" s="332"/>
      <c r="GHD2" s="332"/>
      <c r="GHE2" s="331"/>
      <c r="GHF2" s="332"/>
      <c r="GHG2" s="332"/>
      <c r="GHH2" s="332"/>
      <c r="GHI2" s="332"/>
      <c r="GHJ2" s="332"/>
      <c r="GHK2" s="332"/>
      <c r="GHL2" s="332"/>
      <c r="GHM2" s="332"/>
      <c r="GHN2" s="332"/>
      <c r="GHO2" s="332"/>
      <c r="GHP2" s="332"/>
      <c r="GHQ2" s="332"/>
      <c r="GHR2" s="332"/>
      <c r="GHS2" s="332"/>
      <c r="GHT2" s="332"/>
      <c r="GHU2" s="331"/>
      <c r="GHV2" s="332"/>
      <c r="GHW2" s="332"/>
      <c r="GHX2" s="332"/>
      <c r="GHY2" s="332"/>
      <c r="GHZ2" s="332"/>
      <c r="GIA2" s="332"/>
      <c r="GIB2" s="332"/>
      <c r="GIC2" s="332"/>
      <c r="GID2" s="332"/>
      <c r="GIE2" s="332"/>
      <c r="GIF2" s="332"/>
      <c r="GIG2" s="332"/>
      <c r="GIH2" s="332"/>
      <c r="GII2" s="332"/>
      <c r="GIJ2" s="332"/>
      <c r="GIK2" s="331"/>
      <c r="GIL2" s="332"/>
      <c r="GIM2" s="332"/>
      <c r="GIN2" s="332"/>
      <c r="GIO2" s="332"/>
      <c r="GIP2" s="332"/>
      <c r="GIQ2" s="332"/>
      <c r="GIR2" s="332"/>
      <c r="GIS2" s="332"/>
      <c r="GIT2" s="332"/>
      <c r="GIU2" s="332"/>
      <c r="GIV2" s="332"/>
      <c r="GIW2" s="332"/>
      <c r="GIX2" s="332"/>
      <c r="GIY2" s="332"/>
      <c r="GIZ2" s="332"/>
      <c r="GJA2" s="331"/>
      <c r="GJB2" s="332"/>
      <c r="GJC2" s="332"/>
      <c r="GJD2" s="332"/>
      <c r="GJE2" s="332"/>
      <c r="GJF2" s="332"/>
      <c r="GJG2" s="332"/>
      <c r="GJH2" s="332"/>
      <c r="GJI2" s="332"/>
      <c r="GJJ2" s="332"/>
      <c r="GJK2" s="332"/>
      <c r="GJL2" s="332"/>
      <c r="GJM2" s="332"/>
      <c r="GJN2" s="332"/>
      <c r="GJO2" s="332"/>
      <c r="GJP2" s="332"/>
      <c r="GJQ2" s="331"/>
      <c r="GJR2" s="332"/>
      <c r="GJS2" s="332"/>
      <c r="GJT2" s="332"/>
      <c r="GJU2" s="332"/>
      <c r="GJV2" s="332"/>
      <c r="GJW2" s="332"/>
      <c r="GJX2" s="332"/>
      <c r="GJY2" s="332"/>
      <c r="GJZ2" s="332"/>
      <c r="GKA2" s="332"/>
      <c r="GKB2" s="332"/>
      <c r="GKC2" s="332"/>
      <c r="GKD2" s="332"/>
      <c r="GKE2" s="332"/>
      <c r="GKF2" s="332"/>
      <c r="GKG2" s="331"/>
      <c r="GKH2" s="332"/>
      <c r="GKI2" s="332"/>
      <c r="GKJ2" s="332"/>
      <c r="GKK2" s="332"/>
      <c r="GKL2" s="332"/>
      <c r="GKM2" s="332"/>
      <c r="GKN2" s="332"/>
      <c r="GKO2" s="332"/>
      <c r="GKP2" s="332"/>
      <c r="GKQ2" s="332"/>
      <c r="GKR2" s="332"/>
      <c r="GKS2" s="332"/>
      <c r="GKT2" s="332"/>
      <c r="GKU2" s="332"/>
      <c r="GKV2" s="332"/>
      <c r="GKW2" s="331"/>
      <c r="GKX2" s="332"/>
      <c r="GKY2" s="332"/>
      <c r="GKZ2" s="332"/>
      <c r="GLA2" s="332"/>
      <c r="GLB2" s="332"/>
      <c r="GLC2" s="332"/>
      <c r="GLD2" s="332"/>
      <c r="GLE2" s="332"/>
      <c r="GLF2" s="332"/>
      <c r="GLG2" s="332"/>
      <c r="GLH2" s="332"/>
      <c r="GLI2" s="332"/>
      <c r="GLJ2" s="332"/>
      <c r="GLK2" s="332"/>
      <c r="GLL2" s="332"/>
      <c r="GLM2" s="331"/>
      <c r="GLN2" s="332"/>
      <c r="GLO2" s="332"/>
      <c r="GLP2" s="332"/>
      <c r="GLQ2" s="332"/>
      <c r="GLR2" s="332"/>
      <c r="GLS2" s="332"/>
      <c r="GLT2" s="332"/>
      <c r="GLU2" s="332"/>
      <c r="GLV2" s="332"/>
      <c r="GLW2" s="332"/>
      <c r="GLX2" s="332"/>
      <c r="GLY2" s="332"/>
      <c r="GLZ2" s="332"/>
      <c r="GMA2" s="332"/>
      <c r="GMB2" s="332"/>
      <c r="GMC2" s="331"/>
      <c r="GMD2" s="332"/>
      <c r="GME2" s="332"/>
      <c r="GMF2" s="332"/>
      <c r="GMG2" s="332"/>
      <c r="GMH2" s="332"/>
      <c r="GMI2" s="332"/>
      <c r="GMJ2" s="332"/>
      <c r="GMK2" s="332"/>
      <c r="GML2" s="332"/>
      <c r="GMM2" s="332"/>
      <c r="GMN2" s="332"/>
      <c r="GMO2" s="332"/>
      <c r="GMP2" s="332"/>
      <c r="GMQ2" s="332"/>
      <c r="GMR2" s="332"/>
      <c r="GMS2" s="331"/>
      <c r="GMT2" s="332"/>
      <c r="GMU2" s="332"/>
      <c r="GMV2" s="332"/>
      <c r="GMW2" s="332"/>
      <c r="GMX2" s="332"/>
      <c r="GMY2" s="332"/>
      <c r="GMZ2" s="332"/>
      <c r="GNA2" s="332"/>
      <c r="GNB2" s="332"/>
      <c r="GNC2" s="332"/>
      <c r="GND2" s="332"/>
      <c r="GNE2" s="332"/>
      <c r="GNF2" s="332"/>
      <c r="GNG2" s="332"/>
      <c r="GNH2" s="332"/>
      <c r="GNI2" s="331"/>
      <c r="GNJ2" s="332"/>
      <c r="GNK2" s="332"/>
      <c r="GNL2" s="332"/>
      <c r="GNM2" s="332"/>
      <c r="GNN2" s="332"/>
      <c r="GNO2" s="332"/>
      <c r="GNP2" s="332"/>
      <c r="GNQ2" s="332"/>
      <c r="GNR2" s="332"/>
      <c r="GNS2" s="332"/>
      <c r="GNT2" s="332"/>
      <c r="GNU2" s="332"/>
      <c r="GNV2" s="332"/>
      <c r="GNW2" s="332"/>
      <c r="GNX2" s="332"/>
      <c r="GNY2" s="331"/>
      <c r="GNZ2" s="332"/>
      <c r="GOA2" s="332"/>
      <c r="GOB2" s="332"/>
      <c r="GOC2" s="332"/>
      <c r="GOD2" s="332"/>
      <c r="GOE2" s="332"/>
      <c r="GOF2" s="332"/>
      <c r="GOG2" s="332"/>
      <c r="GOH2" s="332"/>
      <c r="GOI2" s="332"/>
      <c r="GOJ2" s="332"/>
      <c r="GOK2" s="332"/>
      <c r="GOL2" s="332"/>
      <c r="GOM2" s="332"/>
      <c r="GON2" s="332"/>
      <c r="GOO2" s="331"/>
      <c r="GOP2" s="332"/>
      <c r="GOQ2" s="332"/>
      <c r="GOR2" s="332"/>
      <c r="GOS2" s="332"/>
      <c r="GOT2" s="332"/>
      <c r="GOU2" s="332"/>
      <c r="GOV2" s="332"/>
      <c r="GOW2" s="332"/>
      <c r="GOX2" s="332"/>
      <c r="GOY2" s="332"/>
      <c r="GOZ2" s="332"/>
      <c r="GPA2" s="332"/>
      <c r="GPB2" s="332"/>
      <c r="GPC2" s="332"/>
      <c r="GPD2" s="332"/>
      <c r="GPE2" s="331"/>
      <c r="GPF2" s="332"/>
      <c r="GPG2" s="332"/>
      <c r="GPH2" s="332"/>
      <c r="GPI2" s="332"/>
      <c r="GPJ2" s="332"/>
      <c r="GPK2" s="332"/>
      <c r="GPL2" s="332"/>
      <c r="GPM2" s="332"/>
      <c r="GPN2" s="332"/>
      <c r="GPO2" s="332"/>
      <c r="GPP2" s="332"/>
      <c r="GPQ2" s="332"/>
      <c r="GPR2" s="332"/>
      <c r="GPS2" s="332"/>
      <c r="GPT2" s="332"/>
      <c r="GPU2" s="331"/>
      <c r="GPV2" s="332"/>
      <c r="GPW2" s="332"/>
      <c r="GPX2" s="332"/>
      <c r="GPY2" s="332"/>
      <c r="GPZ2" s="332"/>
      <c r="GQA2" s="332"/>
      <c r="GQB2" s="332"/>
      <c r="GQC2" s="332"/>
      <c r="GQD2" s="332"/>
      <c r="GQE2" s="332"/>
      <c r="GQF2" s="332"/>
      <c r="GQG2" s="332"/>
      <c r="GQH2" s="332"/>
      <c r="GQI2" s="332"/>
      <c r="GQJ2" s="332"/>
      <c r="GQK2" s="331"/>
      <c r="GQL2" s="332"/>
      <c r="GQM2" s="332"/>
      <c r="GQN2" s="332"/>
      <c r="GQO2" s="332"/>
      <c r="GQP2" s="332"/>
      <c r="GQQ2" s="332"/>
      <c r="GQR2" s="332"/>
      <c r="GQS2" s="332"/>
      <c r="GQT2" s="332"/>
      <c r="GQU2" s="332"/>
      <c r="GQV2" s="332"/>
      <c r="GQW2" s="332"/>
      <c r="GQX2" s="332"/>
      <c r="GQY2" s="332"/>
      <c r="GQZ2" s="332"/>
      <c r="GRA2" s="331"/>
      <c r="GRB2" s="332"/>
      <c r="GRC2" s="332"/>
      <c r="GRD2" s="332"/>
      <c r="GRE2" s="332"/>
      <c r="GRF2" s="332"/>
      <c r="GRG2" s="332"/>
      <c r="GRH2" s="332"/>
      <c r="GRI2" s="332"/>
      <c r="GRJ2" s="332"/>
      <c r="GRK2" s="332"/>
      <c r="GRL2" s="332"/>
      <c r="GRM2" s="332"/>
      <c r="GRN2" s="332"/>
      <c r="GRO2" s="332"/>
      <c r="GRP2" s="332"/>
      <c r="GRQ2" s="331"/>
      <c r="GRR2" s="332"/>
      <c r="GRS2" s="332"/>
      <c r="GRT2" s="332"/>
      <c r="GRU2" s="332"/>
      <c r="GRV2" s="332"/>
      <c r="GRW2" s="332"/>
      <c r="GRX2" s="332"/>
      <c r="GRY2" s="332"/>
      <c r="GRZ2" s="332"/>
      <c r="GSA2" s="332"/>
      <c r="GSB2" s="332"/>
      <c r="GSC2" s="332"/>
      <c r="GSD2" s="332"/>
      <c r="GSE2" s="332"/>
      <c r="GSF2" s="332"/>
      <c r="GSG2" s="331"/>
      <c r="GSH2" s="332"/>
      <c r="GSI2" s="332"/>
      <c r="GSJ2" s="332"/>
      <c r="GSK2" s="332"/>
      <c r="GSL2" s="332"/>
      <c r="GSM2" s="332"/>
      <c r="GSN2" s="332"/>
      <c r="GSO2" s="332"/>
      <c r="GSP2" s="332"/>
      <c r="GSQ2" s="332"/>
      <c r="GSR2" s="332"/>
      <c r="GSS2" s="332"/>
      <c r="GST2" s="332"/>
      <c r="GSU2" s="332"/>
      <c r="GSV2" s="332"/>
      <c r="GSW2" s="331"/>
      <c r="GSX2" s="332"/>
      <c r="GSY2" s="332"/>
      <c r="GSZ2" s="332"/>
      <c r="GTA2" s="332"/>
      <c r="GTB2" s="332"/>
      <c r="GTC2" s="332"/>
      <c r="GTD2" s="332"/>
      <c r="GTE2" s="332"/>
      <c r="GTF2" s="332"/>
      <c r="GTG2" s="332"/>
      <c r="GTH2" s="332"/>
      <c r="GTI2" s="332"/>
      <c r="GTJ2" s="332"/>
      <c r="GTK2" s="332"/>
      <c r="GTL2" s="332"/>
      <c r="GTM2" s="331"/>
      <c r="GTN2" s="332"/>
      <c r="GTO2" s="332"/>
      <c r="GTP2" s="332"/>
      <c r="GTQ2" s="332"/>
      <c r="GTR2" s="332"/>
      <c r="GTS2" s="332"/>
      <c r="GTT2" s="332"/>
      <c r="GTU2" s="332"/>
      <c r="GTV2" s="332"/>
      <c r="GTW2" s="332"/>
      <c r="GTX2" s="332"/>
      <c r="GTY2" s="332"/>
      <c r="GTZ2" s="332"/>
      <c r="GUA2" s="332"/>
      <c r="GUB2" s="332"/>
      <c r="GUC2" s="331"/>
      <c r="GUD2" s="332"/>
      <c r="GUE2" s="332"/>
      <c r="GUF2" s="332"/>
      <c r="GUG2" s="332"/>
      <c r="GUH2" s="332"/>
      <c r="GUI2" s="332"/>
      <c r="GUJ2" s="332"/>
      <c r="GUK2" s="332"/>
      <c r="GUL2" s="332"/>
      <c r="GUM2" s="332"/>
      <c r="GUN2" s="332"/>
      <c r="GUO2" s="332"/>
      <c r="GUP2" s="332"/>
      <c r="GUQ2" s="332"/>
      <c r="GUR2" s="332"/>
      <c r="GUS2" s="331"/>
      <c r="GUT2" s="332"/>
      <c r="GUU2" s="332"/>
      <c r="GUV2" s="332"/>
      <c r="GUW2" s="332"/>
      <c r="GUX2" s="332"/>
      <c r="GUY2" s="332"/>
      <c r="GUZ2" s="332"/>
      <c r="GVA2" s="332"/>
      <c r="GVB2" s="332"/>
      <c r="GVC2" s="332"/>
      <c r="GVD2" s="332"/>
      <c r="GVE2" s="332"/>
      <c r="GVF2" s="332"/>
      <c r="GVG2" s="332"/>
      <c r="GVH2" s="332"/>
      <c r="GVI2" s="331"/>
      <c r="GVJ2" s="332"/>
      <c r="GVK2" s="332"/>
      <c r="GVL2" s="332"/>
      <c r="GVM2" s="332"/>
      <c r="GVN2" s="332"/>
      <c r="GVO2" s="332"/>
      <c r="GVP2" s="332"/>
      <c r="GVQ2" s="332"/>
      <c r="GVR2" s="332"/>
      <c r="GVS2" s="332"/>
      <c r="GVT2" s="332"/>
      <c r="GVU2" s="332"/>
      <c r="GVV2" s="332"/>
      <c r="GVW2" s="332"/>
      <c r="GVX2" s="332"/>
      <c r="GVY2" s="331"/>
      <c r="GVZ2" s="332"/>
      <c r="GWA2" s="332"/>
      <c r="GWB2" s="332"/>
      <c r="GWC2" s="332"/>
      <c r="GWD2" s="332"/>
      <c r="GWE2" s="332"/>
      <c r="GWF2" s="332"/>
      <c r="GWG2" s="332"/>
      <c r="GWH2" s="332"/>
      <c r="GWI2" s="332"/>
      <c r="GWJ2" s="332"/>
      <c r="GWK2" s="332"/>
      <c r="GWL2" s="332"/>
      <c r="GWM2" s="332"/>
      <c r="GWN2" s="332"/>
      <c r="GWO2" s="331"/>
      <c r="GWP2" s="332"/>
      <c r="GWQ2" s="332"/>
      <c r="GWR2" s="332"/>
      <c r="GWS2" s="332"/>
      <c r="GWT2" s="332"/>
      <c r="GWU2" s="332"/>
      <c r="GWV2" s="332"/>
      <c r="GWW2" s="332"/>
      <c r="GWX2" s="332"/>
      <c r="GWY2" s="332"/>
      <c r="GWZ2" s="332"/>
      <c r="GXA2" s="332"/>
      <c r="GXB2" s="332"/>
      <c r="GXC2" s="332"/>
      <c r="GXD2" s="332"/>
      <c r="GXE2" s="331"/>
      <c r="GXF2" s="332"/>
      <c r="GXG2" s="332"/>
      <c r="GXH2" s="332"/>
      <c r="GXI2" s="332"/>
      <c r="GXJ2" s="332"/>
      <c r="GXK2" s="332"/>
      <c r="GXL2" s="332"/>
      <c r="GXM2" s="332"/>
      <c r="GXN2" s="332"/>
      <c r="GXO2" s="332"/>
      <c r="GXP2" s="332"/>
      <c r="GXQ2" s="332"/>
      <c r="GXR2" s="332"/>
      <c r="GXS2" s="332"/>
      <c r="GXT2" s="332"/>
      <c r="GXU2" s="331"/>
      <c r="GXV2" s="332"/>
      <c r="GXW2" s="332"/>
      <c r="GXX2" s="332"/>
      <c r="GXY2" s="332"/>
      <c r="GXZ2" s="332"/>
      <c r="GYA2" s="332"/>
      <c r="GYB2" s="332"/>
      <c r="GYC2" s="332"/>
      <c r="GYD2" s="332"/>
      <c r="GYE2" s="332"/>
      <c r="GYF2" s="332"/>
      <c r="GYG2" s="332"/>
      <c r="GYH2" s="332"/>
      <c r="GYI2" s="332"/>
      <c r="GYJ2" s="332"/>
      <c r="GYK2" s="331"/>
      <c r="GYL2" s="332"/>
      <c r="GYM2" s="332"/>
      <c r="GYN2" s="332"/>
      <c r="GYO2" s="332"/>
      <c r="GYP2" s="332"/>
      <c r="GYQ2" s="332"/>
      <c r="GYR2" s="332"/>
      <c r="GYS2" s="332"/>
      <c r="GYT2" s="332"/>
      <c r="GYU2" s="332"/>
      <c r="GYV2" s="332"/>
      <c r="GYW2" s="332"/>
      <c r="GYX2" s="332"/>
      <c r="GYY2" s="332"/>
      <c r="GYZ2" s="332"/>
      <c r="GZA2" s="331"/>
      <c r="GZB2" s="332"/>
      <c r="GZC2" s="332"/>
      <c r="GZD2" s="332"/>
      <c r="GZE2" s="332"/>
      <c r="GZF2" s="332"/>
      <c r="GZG2" s="332"/>
      <c r="GZH2" s="332"/>
      <c r="GZI2" s="332"/>
      <c r="GZJ2" s="332"/>
      <c r="GZK2" s="332"/>
      <c r="GZL2" s="332"/>
      <c r="GZM2" s="332"/>
      <c r="GZN2" s="332"/>
      <c r="GZO2" s="332"/>
      <c r="GZP2" s="332"/>
      <c r="GZQ2" s="331"/>
      <c r="GZR2" s="332"/>
      <c r="GZS2" s="332"/>
      <c r="GZT2" s="332"/>
      <c r="GZU2" s="332"/>
      <c r="GZV2" s="332"/>
      <c r="GZW2" s="332"/>
      <c r="GZX2" s="332"/>
      <c r="GZY2" s="332"/>
      <c r="GZZ2" s="332"/>
      <c r="HAA2" s="332"/>
      <c r="HAB2" s="332"/>
      <c r="HAC2" s="332"/>
      <c r="HAD2" s="332"/>
      <c r="HAE2" s="332"/>
      <c r="HAF2" s="332"/>
      <c r="HAG2" s="331"/>
      <c r="HAH2" s="332"/>
      <c r="HAI2" s="332"/>
      <c r="HAJ2" s="332"/>
      <c r="HAK2" s="332"/>
      <c r="HAL2" s="332"/>
      <c r="HAM2" s="332"/>
      <c r="HAN2" s="332"/>
      <c r="HAO2" s="332"/>
      <c r="HAP2" s="332"/>
      <c r="HAQ2" s="332"/>
      <c r="HAR2" s="332"/>
      <c r="HAS2" s="332"/>
      <c r="HAT2" s="332"/>
      <c r="HAU2" s="332"/>
      <c r="HAV2" s="332"/>
      <c r="HAW2" s="331"/>
      <c r="HAX2" s="332"/>
      <c r="HAY2" s="332"/>
      <c r="HAZ2" s="332"/>
      <c r="HBA2" s="332"/>
      <c r="HBB2" s="332"/>
      <c r="HBC2" s="332"/>
      <c r="HBD2" s="332"/>
      <c r="HBE2" s="332"/>
      <c r="HBF2" s="332"/>
      <c r="HBG2" s="332"/>
      <c r="HBH2" s="332"/>
      <c r="HBI2" s="332"/>
      <c r="HBJ2" s="332"/>
      <c r="HBK2" s="332"/>
      <c r="HBL2" s="332"/>
      <c r="HBM2" s="331"/>
      <c r="HBN2" s="332"/>
      <c r="HBO2" s="332"/>
      <c r="HBP2" s="332"/>
      <c r="HBQ2" s="332"/>
      <c r="HBR2" s="332"/>
      <c r="HBS2" s="332"/>
      <c r="HBT2" s="332"/>
      <c r="HBU2" s="332"/>
      <c r="HBV2" s="332"/>
      <c r="HBW2" s="332"/>
      <c r="HBX2" s="332"/>
      <c r="HBY2" s="332"/>
      <c r="HBZ2" s="332"/>
      <c r="HCA2" s="332"/>
      <c r="HCB2" s="332"/>
      <c r="HCC2" s="331"/>
      <c r="HCD2" s="332"/>
      <c r="HCE2" s="332"/>
      <c r="HCF2" s="332"/>
      <c r="HCG2" s="332"/>
      <c r="HCH2" s="332"/>
      <c r="HCI2" s="332"/>
      <c r="HCJ2" s="332"/>
      <c r="HCK2" s="332"/>
      <c r="HCL2" s="332"/>
      <c r="HCM2" s="332"/>
      <c r="HCN2" s="332"/>
      <c r="HCO2" s="332"/>
      <c r="HCP2" s="332"/>
      <c r="HCQ2" s="332"/>
      <c r="HCR2" s="332"/>
      <c r="HCS2" s="331"/>
      <c r="HCT2" s="332"/>
      <c r="HCU2" s="332"/>
      <c r="HCV2" s="332"/>
      <c r="HCW2" s="332"/>
      <c r="HCX2" s="332"/>
      <c r="HCY2" s="332"/>
      <c r="HCZ2" s="332"/>
      <c r="HDA2" s="332"/>
      <c r="HDB2" s="332"/>
      <c r="HDC2" s="332"/>
      <c r="HDD2" s="332"/>
      <c r="HDE2" s="332"/>
      <c r="HDF2" s="332"/>
      <c r="HDG2" s="332"/>
      <c r="HDH2" s="332"/>
      <c r="HDI2" s="331"/>
      <c r="HDJ2" s="332"/>
      <c r="HDK2" s="332"/>
      <c r="HDL2" s="332"/>
      <c r="HDM2" s="332"/>
      <c r="HDN2" s="332"/>
      <c r="HDO2" s="332"/>
      <c r="HDP2" s="332"/>
      <c r="HDQ2" s="332"/>
      <c r="HDR2" s="332"/>
      <c r="HDS2" s="332"/>
      <c r="HDT2" s="332"/>
      <c r="HDU2" s="332"/>
      <c r="HDV2" s="332"/>
      <c r="HDW2" s="332"/>
      <c r="HDX2" s="332"/>
      <c r="HDY2" s="331"/>
      <c r="HDZ2" s="332"/>
      <c r="HEA2" s="332"/>
      <c r="HEB2" s="332"/>
      <c r="HEC2" s="332"/>
      <c r="HED2" s="332"/>
      <c r="HEE2" s="332"/>
      <c r="HEF2" s="332"/>
      <c r="HEG2" s="332"/>
      <c r="HEH2" s="332"/>
      <c r="HEI2" s="332"/>
      <c r="HEJ2" s="332"/>
      <c r="HEK2" s="332"/>
      <c r="HEL2" s="332"/>
      <c r="HEM2" s="332"/>
      <c r="HEN2" s="332"/>
      <c r="HEO2" s="331"/>
      <c r="HEP2" s="332"/>
      <c r="HEQ2" s="332"/>
      <c r="HER2" s="332"/>
      <c r="HES2" s="332"/>
      <c r="HET2" s="332"/>
      <c r="HEU2" s="332"/>
      <c r="HEV2" s="332"/>
      <c r="HEW2" s="332"/>
      <c r="HEX2" s="332"/>
      <c r="HEY2" s="332"/>
      <c r="HEZ2" s="332"/>
      <c r="HFA2" s="332"/>
      <c r="HFB2" s="332"/>
      <c r="HFC2" s="332"/>
      <c r="HFD2" s="332"/>
      <c r="HFE2" s="331"/>
      <c r="HFF2" s="332"/>
      <c r="HFG2" s="332"/>
      <c r="HFH2" s="332"/>
      <c r="HFI2" s="332"/>
      <c r="HFJ2" s="332"/>
      <c r="HFK2" s="332"/>
      <c r="HFL2" s="332"/>
      <c r="HFM2" s="332"/>
      <c r="HFN2" s="332"/>
      <c r="HFO2" s="332"/>
      <c r="HFP2" s="332"/>
      <c r="HFQ2" s="332"/>
      <c r="HFR2" s="332"/>
      <c r="HFS2" s="332"/>
      <c r="HFT2" s="332"/>
      <c r="HFU2" s="331"/>
      <c r="HFV2" s="332"/>
      <c r="HFW2" s="332"/>
      <c r="HFX2" s="332"/>
      <c r="HFY2" s="332"/>
      <c r="HFZ2" s="332"/>
      <c r="HGA2" s="332"/>
      <c r="HGB2" s="332"/>
      <c r="HGC2" s="332"/>
      <c r="HGD2" s="332"/>
      <c r="HGE2" s="332"/>
      <c r="HGF2" s="332"/>
      <c r="HGG2" s="332"/>
      <c r="HGH2" s="332"/>
      <c r="HGI2" s="332"/>
      <c r="HGJ2" s="332"/>
      <c r="HGK2" s="331"/>
      <c r="HGL2" s="332"/>
      <c r="HGM2" s="332"/>
      <c r="HGN2" s="332"/>
      <c r="HGO2" s="332"/>
      <c r="HGP2" s="332"/>
      <c r="HGQ2" s="332"/>
      <c r="HGR2" s="332"/>
      <c r="HGS2" s="332"/>
      <c r="HGT2" s="332"/>
      <c r="HGU2" s="332"/>
      <c r="HGV2" s="332"/>
      <c r="HGW2" s="332"/>
      <c r="HGX2" s="332"/>
      <c r="HGY2" s="332"/>
      <c r="HGZ2" s="332"/>
      <c r="HHA2" s="331"/>
      <c r="HHB2" s="332"/>
      <c r="HHC2" s="332"/>
      <c r="HHD2" s="332"/>
      <c r="HHE2" s="332"/>
      <c r="HHF2" s="332"/>
      <c r="HHG2" s="332"/>
      <c r="HHH2" s="332"/>
      <c r="HHI2" s="332"/>
      <c r="HHJ2" s="332"/>
      <c r="HHK2" s="332"/>
      <c r="HHL2" s="332"/>
      <c r="HHM2" s="332"/>
      <c r="HHN2" s="332"/>
      <c r="HHO2" s="332"/>
      <c r="HHP2" s="332"/>
      <c r="HHQ2" s="331"/>
      <c r="HHR2" s="332"/>
      <c r="HHS2" s="332"/>
      <c r="HHT2" s="332"/>
      <c r="HHU2" s="332"/>
      <c r="HHV2" s="332"/>
      <c r="HHW2" s="332"/>
      <c r="HHX2" s="332"/>
      <c r="HHY2" s="332"/>
      <c r="HHZ2" s="332"/>
      <c r="HIA2" s="332"/>
      <c r="HIB2" s="332"/>
      <c r="HIC2" s="332"/>
      <c r="HID2" s="332"/>
      <c r="HIE2" s="332"/>
      <c r="HIF2" s="332"/>
      <c r="HIG2" s="331"/>
      <c r="HIH2" s="332"/>
      <c r="HII2" s="332"/>
      <c r="HIJ2" s="332"/>
      <c r="HIK2" s="332"/>
      <c r="HIL2" s="332"/>
      <c r="HIM2" s="332"/>
      <c r="HIN2" s="332"/>
      <c r="HIO2" s="332"/>
      <c r="HIP2" s="332"/>
      <c r="HIQ2" s="332"/>
      <c r="HIR2" s="332"/>
      <c r="HIS2" s="332"/>
      <c r="HIT2" s="332"/>
      <c r="HIU2" s="332"/>
      <c r="HIV2" s="332"/>
      <c r="HIW2" s="331"/>
      <c r="HIX2" s="332"/>
      <c r="HIY2" s="332"/>
      <c r="HIZ2" s="332"/>
      <c r="HJA2" s="332"/>
      <c r="HJB2" s="332"/>
      <c r="HJC2" s="332"/>
      <c r="HJD2" s="332"/>
      <c r="HJE2" s="332"/>
      <c r="HJF2" s="332"/>
      <c r="HJG2" s="332"/>
      <c r="HJH2" s="332"/>
      <c r="HJI2" s="332"/>
      <c r="HJJ2" s="332"/>
      <c r="HJK2" s="332"/>
      <c r="HJL2" s="332"/>
      <c r="HJM2" s="331"/>
      <c r="HJN2" s="332"/>
      <c r="HJO2" s="332"/>
      <c r="HJP2" s="332"/>
      <c r="HJQ2" s="332"/>
      <c r="HJR2" s="332"/>
      <c r="HJS2" s="332"/>
      <c r="HJT2" s="332"/>
      <c r="HJU2" s="332"/>
      <c r="HJV2" s="332"/>
      <c r="HJW2" s="332"/>
      <c r="HJX2" s="332"/>
      <c r="HJY2" s="332"/>
      <c r="HJZ2" s="332"/>
      <c r="HKA2" s="332"/>
      <c r="HKB2" s="332"/>
      <c r="HKC2" s="331"/>
      <c r="HKD2" s="332"/>
      <c r="HKE2" s="332"/>
      <c r="HKF2" s="332"/>
      <c r="HKG2" s="332"/>
      <c r="HKH2" s="332"/>
      <c r="HKI2" s="332"/>
      <c r="HKJ2" s="332"/>
      <c r="HKK2" s="332"/>
      <c r="HKL2" s="332"/>
      <c r="HKM2" s="332"/>
      <c r="HKN2" s="332"/>
      <c r="HKO2" s="332"/>
      <c r="HKP2" s="332"/>
      <c r="HKQ2" s="332"/>
      <c r="HKR2" s="332"/>
      <c r="HKS2" s="331"/>
      <c r="HKT2" s="332"/>
      <c r="HKU2" s="332"/>
      <c r="HKV2" s="332"/>
      <c r="HKW2" s="332"/>
      <c r="HKX2" s="332"/>
      <c r="HKY2" s="332"/>
      <c r="HKZ2" s="332"/>
      <c r="HLA2" s="332"/>
      <c r="HLB2" s="332"/>
      <c r="HLC2" s="332"/>
      <c r="HLD2" s="332"/>
      <c r="HLE2" s="332"/>
      <c r="HLF2" s="332"/>
      <c r="HLG2" s="332"/>
      <c r="HLH2" s="332"/>
      <c r="HLI2" s="331"/>
      <c r="HLJ2" s="332"/>
      <c r="HLK2" s="332"/>
      <c r="HLL2" s="332"/>
      <c r="HLM2" s="332"/>
      <c r="HLN2" s="332"/>
      <c r="HLO2" s="332"/>
      <c r="HLP2" s="332"/>
      <c r="HLQ2" s="332"/>
      <c r="HLR2" s="332"/>
      <c r="HLS2" s="332"/>
      <c r="HLT2" s="332"/>
      <c r="HLU2" s="332"/>
      <c r="HLV2" s="332"/>
      <c r="HLW2" s="332"/>
      <c r="HLX2" s="332"/>
      <c r="HLY2" s="331"/>
      <c r="HLZ2" s="332"/>
      <c r="HMA2" s="332"/>
      <c r="HMB2" s="332"/>
      <c r="HMC2" s="332"/>
      <c r="HMD2" s="332"/>
      <c r="HME2" s="332"/>
      <c r="HMF2" s="332"/>
      <c r="HMG2" s="332"/>
      <c r="HMH2" s="332"/>
      <c r="HMI2" s="332"/>
      <c r="HMJ2" s="332"/>
      <c r="HMK2" s="332"/>
      <c r="HML2" s="332"/>
      <c r="HMM2" s="332"/>
      <c r="HMN2" s="332"/>
      <c r="HMO2" s="331"/>
      <c r="HMP2" s="332"/>
      <c r="HMQ2" s="332"/>
      <c r="HMR2" s="332"/>
      <c r="HMS2" s="332"/>
      <c r="HMT2" s="332"/>
      <c r="HMU2" s="332"/>
      <c r="HMV2" s="332"/>
      <c r="HMW2" s="332"/>
      <c r="HMX2" s="332"/>
      <c r="HMY2" s="332"/>
      <c r="HMZ2" s="332"/>
      <c r="HNA2" s="332"/>
      <c r="HNB2" s="332"/>
      <c r="HNC2" s="332"/>
      <c r="HND2" s="332"/>
      <c r="HNE2" s="331"/>
      <c r="HNF2" s="332"/>
      <c r="HNG2" s="332"/>
      <c r="HNH2" s="332"/>
      <c r="HNI2" s="332"/>
      <c r="HNJ2" s="332"/>
      <c r="HNK2" s="332"/>
      <c r="HNL2" s="332"/>
      <c r="HNM2" s="332"/>
      <c r="HNN2" s="332"/>
      <c r="HNO2" s="332"/>
      <c r="HNP2" s="332"/>
      <c r="HNQ2" s="332"/>
      <c r="HNR2" s="332"/>
      <c r="HNS2" s="332"/>
      <c r="HNT2" s="332"/>
      <c r="HNU2" s="331"/>
      <c r="HNV2" s="332"/>
      <c r="HNW2" s="332"/>
      <c r="HNX2" s="332"/>
      <c r="HNY2" s="332"/>
      <c r="HNZ2" s="332"/>
      <c r="HOA2" s="332"/>
      <c r="HOB2" s="332"/>
      <c r="HOC2" s="332"/>
      <c r="HOD2" s="332"/>
      <c r="HOE2" s="332"/>
      <c r="HOF2" s="332"/>
      <c r="HOG2" s="332"/>
      <c r="HOH2" s="332"/>
      <c r="HOI2" s="332"/>
      <c r="HOJ2" s="332"/>
      <c r="HOK2" s="331"/>
      <c r="HOL2" s="332"/>
      <c r="HOM2" s="332"/>
      <c r="HON2" s="332"/>
      <c r="HOO2" s="332"/>
      <c r="HOP2" s="332"/>
      <c r="HOQ2" s="332"/>
      <c r="HOR2" s="332"/>
      <c r="HOS2" s="332"/>
      <c r="HOT2" s="332"/>
      <c r="HOU2" s="332"/>
      <c r="HOV2" s="332"/>
      <c r="HOW2" s="332"/>
      <c r="HOX2" s="332"/>
      <c r="HOY2" s="332"/>
      <c r="HOZ2" s="332"/>
      <c r="HPA2" s="331"/>
      <c r="HPB2" s="332"/>
      <c r="HPC2" s="332"/>
      <c r="HPD2" s="332"/>
      <c r="HPE2" s="332"/>
      <c r="HPF2" s="332"/>
      <c r="HPG2" s="332"/>
      <c r="HPH2" s="332"/>
      <c r="HPI2" s="332"/>
      <c r="HPJ2" s="332"/>
      <c r="HPK2" s="332"/>
      <c r="HPL2" s="332"/>
      <c r="HPM2" s="332"/>
      <c r="HPN2" s="332"/>
      <c r="HPO2" s="332"/>
      <c r="HPP2" s="332"/>
      <c r="HPQ2" s="331"/>
      <c r="HPR2" s="332"/>
      <c r="HPS2" s="332"/>
      <c r="HPT2" s="332"/>
      <c r="HPU2" s="332"/>
      <c r="HPV2" s="332"/>
      <c r="HPW2" s="332"/>
      <c r="HPX2" s="332"/>
      <c r="HPY2" s="332"/>
      <c r="HPZ2" s="332"/>
      <c r="HQA2" s="332"/>
      <c r="HQB2" s="332"/>
      <c r="HQC2" s="332"/>
      <c r="HQD2" s="332"/>
      <c r="HQE2" s="332"/>
      <c r="HQF2" s="332"/>
      <c r="HQG2" s="331"/>
      <c r="HQH2" s="332"/>
      <c r="HQI2" s="332"/>
      <c r="HQJ2" s="332"/>
      <c r="HQK2" s="332"/>
      <c r="HQL2" s="332"/>
      <c r="HQM2" s="332"/>
      <c r="HQN2" s="332"/>
      <c r="HQO2" s="332"/>
      <c r="HQP2" s="332"/>
      <c r="HQQ2" s="332"/>
      <c r="HQR2" s="332"/>
      <c r="HQS2" s="332"/>
      <c r="HQT2" s="332"/>
      <c r="HQU2" s="332"/>
      <c r="HQV2" s="332"/>
      <c r="HQW2" s="331"/>
      <c r="HQX2" s="332"/>
      <c r="HQY2" s="332"/>
      <c r="HQZ2" s="332"/>
      <c r="HRA2" s="332"/>
      <c r="HRB2" s="332"/>
      <c r="HRC2" s="332"/>
      <c r="HRD2" s="332"/>
      <c r="HRE2" s="332"/>
      <c r="HRF2" s="332"/>
      <c r="HRG2" s="332"/>
      <c r="HRH2" s="332"/>
      <c r="HRI2" s="332"/>
      <c r="HRJ2" s="332"/>
      <c r="HRK2" s="332"/>
      <c r="HRL2" s="332"/>
      <c r="HRM2" s="331"/>
      <c r="HRN2" s="332"/>
      <c r="HRO2" s="332"/>
      <c r="HRP2" s="332"/>
      <c r="HRQ2" s="332"/>
      <c r="HRR2" s="332"/>
      <c r="HRS2" s="332"/>
      <c r="HRT2" s="332"/>
      <c r="HRU2" s="332"/>
      <c r="HRV2" s="332"/>
      <c r="HRW2" s="332"/>
      <c r="HRX2" s="332"/>
      <c r="HRY2" s="332"/>
      <c r="HRZ2" s="332"/>
      <c r="HSA2" s="332"/>
      <c r="HSB2" s="332"/>
      <c r="HSC2" s="331"/>
      <c r="HSD2" s="332"/>
      <c r="HSE2" s="332"/>
      <c r="HSF2" s="332"/>
      <c r="HSG2" s="332"/>
      <c r="HSH2" s="332"/>
      <c r="HSI2" s="332"/>
      <c r="HSJ2" s="332"/>
      <c r="HSK2" s="332"/>
      <c r="HSL2" s="332"/>
      <c r="HSM2" s="332"/>
      <c r="HSN2" s="332"/>
      <c r="HSO2" s="332"/>
      <c r="HSP2" s="332"/>
      <c r="HSQ2" s="332"/>
      <c r="HSR2" s="332"/>
      <c r="HSS2" s="331"/>
      <c r="HST2" s="332"/>
      <c r="HSU2" s="332"/>
      <c r="HSV2" s="332"/>
      <c r="HSW2" s="332"/>
      <c r="HSX2" s="332"/>
      <c r="HSY2" s="332"/>
      <c r="HSZ2" s="332"/>
      <c r="HTA2" s="332"/>
      <c r="HTB2" s="332"/>
      <c r="HTC2" s="332"/>
      <c r="HTD2" s="332"/>
      <c r="HTE2" s="332"/>
      <c r="HTF2" s="332"/>
      <c r="HTG2" s="332"/>
      <c r="HTH2" s="332"/>
      <c r="HTI2" s="331"/>
      <c r="HTJ2" s="332"/>
      <c r="HTK2" s="332"/>
      <c r="HTL2" s="332"/>
      <c r="HTM2" s="332"/>
      <c r="HTN2" s="332"/>
      <c r="HTO2" s="332"/>
      <c r="HTP2" s="332"/>
      <c r="HTQ2" s="332"/>
      <c r="HTR2" s="332"/>
      <c r="HTS2" s="332"/>
      <c r="HTT2" s="332"/>
      <c r="HTU2" s="332"/>
      <c r="HTV2" s="332"/>
      <c r="HTW2" s="332"/>
      <c r="HTX2" s="332"/>
      <c r="HTY2" s="331"/>
      <c r="HTZ2" s="332"/>
      <c r="HUA2" s="332"/>
      <c r="HUB2" s="332"/>
      <c r="HUC2" s="332"/>
      <c r="HUD2" s="332"/>
      <c r="HUE2" s="332"/>
      <c r="HUF2" s="332"/>
      <c r="HUG2" s="332"/>
      <c r="HUH2" s="332"/>
      <c r="HUI2" s="332"/>
      <c r="HUJ2" s="332"/>
      <c r="HUK2" s="332"/>
      <c r="HUL2" s="332"/>
      <c r="HUM2" s="332"/>
      <c r="HUN2" s="332"/>
      <c r="HUO2" s="331"/>
      <c r="HUP2" s="332"/>
      <c r="HUQ2" s="332"/>
      <c r="HUR2" s="332"/>
      <c r="HUS2" s="332"/>
      <c r="HUT2" s="332"/>
      <c r="HUU2" s="332"/>
      <c r="HUV2" s="332"/>
      <c r="HUW2" s="332"/>
      <c r="HUX2" s="332"/>
      <c r="HUY2" s="332"/>
      <c r="HUZ2" s="332"/>
      <c r="HVA2" s="332"/>
      <c r="HVB2" s="332"/>
      <c r="HVC2" s="332"/>
      <c r="HVD2" s="332"/>
      <c r="HVE2" s="331"/>
      <c r="HVF2" s="332"/>
      <c r="HVG2" s="332"/>
      <c r="HVH2" s="332"/>
      <c r="HVI2" s="332"/>
      <c r="HVJ2" s="332"/>
      <c r="HVK2" s="332"/>
      <c r="HVL2" s="332"/>
      <c r="HVM2" s="332"/>
      <c r="HVN2" s="332"/>
      <c r="HVO2" s="332"/>
      <c r="HVP2" s="332"/>
      <c r="HVQ2" s="332"/>
      <c r="HVR2" s="332"/>
      <c r="HVS2" s="332"/>
      <c r="HVT2" s="332"/>
      <c r="HVU2" s="331"/>
      <c r="HVV2" s="332"/>
      <c r="HVW2" s="332"/>
      <c r="HVX2" s="332"/>
      <c r="HVY2" s="332"/>
      <c r="HVZ2" s="332"/>
      <c r="HWA2" s="332"/>
      <c r="HWB2" s="332"/>
      <c r="HWC2" s="332"/>
      <c r="HWD2" s="332"/>
      <c r="HWE2" s="332"/>
      <c r="HWF2" s="332"/>
      <c r="HWG2" s="332"/>
      <c r="HWH2" s="332"/>
      <c r="HWI2" s="332"/>
      <c r="HWJ2" s="332"/>
      <c r="HWK2" s="331"/>
      <c r="HWL2" s="332"/>
      <c r="HWM2" s="332"/>
      <c r="HWN2" s="332"/>
      <c r="HWO2" s="332"/>
      <c r="HWP2" s="332"/>
      <c r="HWQ2" s="332"/>
      <c r="HWR2" s="332"/>
      <c r="HWS2" s="332"/>
      <c r="HWT2" s="332"/>
      <c r="HWU2" s="332"/>
      <c r="HWV2" s="332"/>
      <c r="HWW2" s="332"/>
      <c r="HWX2" s="332"/>
      <c r="HWY2" s="332"/>
      <c r="HWZ2" s="332"/>
      <c r="HXA2" s="331"/>
      <c r="HXB2" s="332"/>
      <c r="HXC2" s="332"/>
      <c r="HXD2" s="332"/>
      <c r="HXE2" s="332"/>
      <c r="HXF2" s="332"/>
      <c r="HXG2" s="332"/>
      <c r="HXH2" s="332"/>
      <c r="HXI2" s="332"/>
      <c r="HXJ2" s="332"/>
      <c r="HXK2" s="332"/>
      <c r="HXL2" s="332"/>
      <c r="HXM2" s="332"/>
      <c r="HXN2" s="332"/>
      <c r="HXO2" s="332"/>
      <c r="HXP2" s="332"/>
      <c r="HXQ2" s="331"/>
      <c r="HXR2" s="332"/>
      <c r="HXS2" s="332"/>
      <c r="HXT2" s="332"/>
      <c r="HXU2" s="332"/>
      <c r="HXV2" s="332"/>
      <c r="HXW2" s="332"/>
      <c r="HXX2" s="332"/>
      <c r="HXY2" s="332"/>
      <c r="HXZ2" s="332"/>
      <c r="HYA2" s="332"/>
      <c r="HYB2" s="332"/>
      <c r="HYC2" s="332"/>
      <c r="HYD2" s="332"/>
      <c r="HYE2" s="332"/>
      <c r="HYF2" s="332"/>
      <c r="HYG2" s="331"/>
      <c r="HYH2" s="332"/>
      <c r="HYI2" s="332"/>
      <c r="HYJ2" s="332"/>
      <c r="HYK2" s="332"/>
      <c r="HYL2" s="332"/>
      <c r="HYM2" s="332"/>
      <c r="HYN2" s="332"/>
      <c r="HYO2" s="332"/>
      <c r="HYP2" s="332"/>
      <c r="HYQ2" s="332"/>
      <c r="HYR2" s="332"/>
      <c r="HYS2" s="332"/>
      <c r="HYT2" s="332"/>
      <c r="HYU2" s="332"/>
      <c r="HYV2" s="332"/>
      <c r="HYW2" s="331"/>
      <c r="HYX2" s="332"/>
      <c r="HYY2" s="332"/>
      <c r="HYZ2" s="332"/>
      <c r="HZA2" s="332"/>
      <c r="HZB2" s="332"/>
      <c r="HZC2" s="332"/>
      <c r="HZD2" s="332"/>
      <c r="HZE2" s="332"/>
      <c r="HZF2" s="332"/>
      <c r="HZG2" s="332"/>
      <c r="HZH2" s="332"/>
      <c r="HZI2" s="332"/>
      <c r="HZJ2" s="332"/>
      <c r="HZK2" s="332"/>
      <c r="HZL2" s="332"/>
      <c r="HZM2" s="331"/>
      <c r="HZN2" s="332"/>
      <c r="HZO2" s="332"/>
      <c r="HZP2" s="332"/>
      <c r="HZQ2" s="332"/>
      <c r="HZR2" s="332"/>
      <c r="HZS2" s="332"/>
      <c r="HZT2" s="332"/>
      <c r="HZU2" s="332"/>
      <c r="HZV2" s="332"/>
      <c r="HZW2" s="332"/>
      <c r="HZX2" s="332"/>
      <c r="HZY2" s="332"/>
      <c r="HZZ2" s="332"/>
      <c r="IAA2" s="332"/>
      <c r="IAB2" s="332"/>
      <c r="IAC2" s="331"/>
      <c r="IAD2" s="332"/>
      <c r="IAE2" s="332"/>
      <c r="IAF2" s="332"/>
      <c r="IAG2" s="332"/>
      <c r="IAH2" s="332"/>
      <c r="IAI2" s="332"/>
      <c r="IAJ2" s="332"/>
      <c r="IAK2" s="332"/>
      <c r="IAL2" s="332"/>
      <c r="IAM2" s="332"/>
      <c r="IAN2" s="332"/>
      <c r="IAO2" s="332"/>
      <c r="IAP2" s="332"/>
      <c r="IAQ2" s="332"/>
      <c r="IAR2" s="332"/>
      <c r="IAS2" s="331"/>
      <c r="IAT2" s="332"/>
      <c r="IAU2" s="332"/>
      <c r="IAV2" s="332"/>
      <c r="IAW2" s="332"/>
      <c r="IAX2" s="332"/>
      <c r="IAY2" s="332"/>
      <c r="IAZ2" s="332"/>
      <c r="IBA2" s="332"/>
      <c r="IBB2" s="332"/>
      <c r="IBC2" s="332"/>
      <c r="IBD2" s="332"/>
      <c r="IBE2" s="332"/>
      <c r="IBF2" s="332"/>
      <c r="IBG2" s="332"/>
      <c r="IBH2" s="332"/>
      <c r="IBI2" s="331"/>
      <c r="IBJ2" s="332"/>
      <c r="IBK2" s="332"/>
      <c r="IBL2" s="332"/>
      <c r="IBM2" s="332"/>
      <c r="IBN2" s="332"/>
      <c r="IBO2" s="332"/>
      <c r="IBP2" s="332"/>
      <c r="IBQ2" s="332"/>
      <c r="IBR2" s="332"/>
      <c r="IBS2" s="332"/>
      <c r="IBT2" s="332"/>
      <c r="IBU2" s="332"/>
      <c r="IBV2" s="332"/>
      <c r="IBW2" s="332"/>
      <c r="IBX2" s="332"/>
      <c r="IBY2" s="331"/>
      <c r="IBZ2" s="332"/>
      <c r="ICA2" s="332"/>
      <c r="ICB2" s="332"/>
      <c r="ICC2" s="332"/>
      <c r="ICD2" s="332"/>
      <c r="ICE2" s="332"/>
      <c r="ICF2" s="332"/>
      <c r="ICG2" s="332"/>
      <c r="ICH2" s="332"/>
      <c r="ICI2" s="332"/>
      <c r="ICJ2" s="332"/>
      <c r="ICK2" s="332"/>
      <c r="ICL2" s="332"/>
      <c r="ICM2" s="332"/>
      <c r="ICN2" s="332"/>
      <c r="ICO2" s="331"/>
      <c r="ICP2" s="332"/>
      <c r="ICQ2" s="332"/>
      <c r="ICR2" s="332"/>
      <c r="ICS2" s="332"/>
      <c r="ICT2" s="332"/>
      <c r="ICU2" s="332"/>
      <c r="ICV2" s="332"/>
      <c r="ICW2" s="332"/>
      <c r="ICX2" s="332"/>
      <c r="ICY2" s="332"/>
      <c r="ICZ2" s="332"/>
      <c r="IDA2" s="332"/>
      <c r="IDB2" s="332"/>
      <c r="IDC2" s="332"/>
      <c r="IDD2" s="332"/>
      <c r="IDE2" s="331"/>
      <c r="IDF2" s="332"/>
      <c r="IDG2" s="332"/>
      <c r="IDH2" s="332"/>
      <c r="IDI2" s="332"/>
      <c r="IDJ2" s="332"/>
      <c r="IDK2" s="332"/>
      <c r="IDL2" s="332"/>
      <c r="IDM2" s="332"/>
      <c r="IDN2" s="332"/>
      <c r="IDO2" s="332"/>
      <c r="IDP2" s="332"/>
      <c r="IDQ2" s="332"/>
      <c r="IDR2" s="332"/>
      <c r="IDS2" s="332"/>
      <c r="IDT2" s="332"/>
      <c r="IDU2" s="331"/>
      <c r="IDV2" s="332"/>
      <c r="IDW2" s="332"/>
      <c r="IDX2" s="332"/>
      <c r="IDY2" s="332"/>
      <c r="IDZ2" s="332"/>
      <c r="IEA2" s="332"/>
      <c r="IEB2" s="332"/>
      <c r="IEC2" s="332"/>
      <c r="IED2" s="332"/>
      <c r="IEE2" s="332"/>
      <c r="IEF2" s="332"/>
      <c r="IEG2" s="332"/>
      <c r="IEH2" s="332"/>
      <c r="IEI2" s="332"/>
      <c r="IEJ2" s="332"/>
      <c r="IEK2" s="331"/>
      <c r="IEL2" s="332"/>
      <c r="IEM2" s="332"/>
      <c r="IEN2" s="332"/>
      <c r="IEO2" s="332"/>
      <c r="IEP2" s="332"/>
      <c r="IEQ2" s="332"/>
      <c r="IER2" s="332"/>
      <c r="IES2" s="332"/>
      <c r="IET2" s="332"/>
      <c r="IEU2" s="332"/>
      <c r="IEV2" s="332"/>
      <c r="IEW2" s="332"/>
      <c r="IEX2" s="332"/>
      <c r="IEY2" s="332"/>
      <c r="IEZ2" s="332"/>
      <c r="IFA2" s="331"/>
      <c r="IFB2" s="332"/>
      <c r="IFC2" s="332"/>
      <c r="IFD2" s="332"/>
      <c r="IFE2" s="332"/>
      <c r="IFF2" s="332"/>
      <c r="IFG2" s="332"/>
      <c r="IFH2" s="332"/>
      <c r="IFI2" s="332"/>
      <c r="IFJ2" s="332"/>
      <c r="IFK2" s="332"/>
      <c r="IFL2" s="332"/>
      <c r="IFM2" s="332"/>
      <c r="IFN2" s="332"/>
      <c r="IFO2" s="332"/>
      <c r="IFP2" s="332"/>
      <c r="IFQ2" s="331"/>
      <c r="IFR2" s="332"/>
      <c r="IFS2" s="332"/>
      <c r="IFT2" s="332"/>
      <c r="IFU2" s="332"/>
      <c r="IFV2" s="332"/>
      <c r="IFW2" s="332"/>
      <c r="IFX2" s="332"/>
      <c r="IFY2" s="332"/>
      <c r="IFZ2" s="332"/>
      <c r="IGA2" s="332"/>
      <c r="IGB2" s="332"/>
      <c r="IGC2" s="332"/>
      <c r="IGD2" s="332"/>
      <c r="IGE2" s="332"/>
      <c r="IGF2" s="332"/>
      <c r="IGG2" s="331"/>
      <c r="IGH2" s="332"/>
      <c r="IGI2" s="332"/>
      <c r="IGJ2" s="332"/>
      <c r="IGK2" s="332"/>
      <c r="IGL2" s="332"/>
      <c r="IGM2" s="332"/>
      <c r="IGN2" s="332"/>
      <c r="IGO2" s="332"/>
      <c r="IGP2" s="332"/>
      <c r="IGQ2" s="332"/>
      <c r="IGR2" s="332"/>
      <c r="IGS2" s="332"/>
      <c r="IGT2" s="332"/>
      <c r="IGU2" s="332"/>
      <c r="IGV2" s="332"/>
      <c r="IGW2" s="331"/>
      <c r="IGX2" s="332"/>
      <c r="IGY2" s="332"/>
      <c r="IGZ2" s="332"/>
      <c r="IHA2" s="332"/>
      <c r="IHB2" s="332"/>
      <c r="IHC2" s="332"/>
      <c r="IHD2" s="332"/>
      <c r="IHE2" s="332"/>
      <c r="IHF2" s="332"/>
      <c r="IHG2" s="332"/>
      <c r="IHH2" s="332"/>
      <c r="IHI2" s="332"/>
      <c r="IHJ2" s="332"/>
      <c r="IHK2" s="332"/>
      <c r="IHL2" s="332"/>
      <c r="IHM2" s="331"/>
      <c r="IHN2" s="332"/>
      <c r="IHO2" s="332"/>
      <c r="IHP2" s="332"/>
      <c r="IHQ2" s="332"/>
      <c r="IHR2" s="332"/>
      <c r="IHS2" s="332"/>
      <c r="IHT2" s="332"/>
      <c r="IHU2" s="332"/>
      <c r="IHV2" s="332"/>
      <c r="IHW2" s="332"/>
      <c r="IHX2" s="332"/>
      <c r="IHY2" s="332"/>
      <c r="IHZ2" s="332"/>
      <c r="IIA2" s="332"/>
      <c r="IIB2" s="332"/>
      <c r="IIC2" s="331"/>
      <c r="IID2" s="332"/>
      <c r="IIE2" s="332"/>
      <c r="IIF2" s="332"/>
      <c r="IIG2" s="332"/>
      <c r="IIH2" s="332"/>
      <c r="III2" s="332"/>
      <c r="IIJ2" s="332"/>
      <c r="IIK2" s="332"/>
      <c r="IIL2" s="332"/>
      <c r="IIM2" s="332"/>
      <c r="IIN2" s="332"/>
      <c r="IIO2" s="332"/>
      <c r="IIP2" s="332"/>
      <c r="IIQ2" s="332"/>
      <c r="IIR2" s="332"/>
      <c r="IIS2" s="331"/>
      <c r="IIT2" s="332"/>
      <c r="IIU2" s="332"/>
      <c r="IIV2" s="332"/>
      <c r="IIW2" s="332"/>
      <c r="IIX2" s="332"/>
      <c r="IIY2" s="332"/>
      <c r="IIZ2" s="332"/>
      <c r="IJA2" s="332"/>
      <c r="IJB2" s="332"/>
      <c r="IJC2" s="332"/>
      <c r="IJD2" s="332"/>
      <c r="IJE2" s="332"/>
      <c r="IJF2" s="332"/>
      <c r="IJG2" s="332"/>
      <c r="IJH2" s="332"/>
      <c r="IJI2" s="331"/>
      <c r="IJJ2" s="332"/>
      <c r="IJK2" s="332"/>
      <c r="IJL2" s="332"/>
      <c r="IJM2" s="332"/>
      <c r="IJN2" s="332"/>
      <c r="IJO2" s="332"/>
      <c r="IJP2" s="332"/>
      <c r="IJQ2" s="332"/>
      <c r="IJR2" s="332"/>
      <c r="IJS2" s="332"/>
      <c r="IJT2" s="332"/>
      <c r="IJU2" s="332"/>
      <c r="IJV2" s="332"/>
      <c r="IJW2" s="332"/>
      <c r="IJX2" s="332"/>
      <c r="IJY2" s="331"/>
      <c r="IJZ2" s="332"/>
      <c r="IKA2" s="332"/>
      <c r="IKB2" s="332"/>
      <c r="IKC2" s="332"/>
      <c r="IKD2" s="332"/>
      <c r="IKE2" s="332"/>
      <c r="IKF2" s="332"/>
      <c r="IKG2" s="332"/>
      <c r="IKH2" s="332"/>
      <c r="IKI2" s="332"/>
      <c r="IKJ2" s="332"/>
      <c r="IKK2" s="332"/>
      <c r="IKL2" s="332"/>
      <c r="IKM2" s="332"/>
      <c r="IKN2" s="332"/>
      <c r="IKO2" s="331"/>
      <c r="IKP2" s="332"/>
      <c r="IKQ2" s="332"/>
      <c r="IKR2" s="332"/>
      <c r="IKS2" s="332"/>
      <c r="IKT2" s="332"/>
      <c r="IKU2" s="332"/>
      <c r="IKV2" s="332"/>
      <c r="IKW2" s="332"/>
      <c r="IKX2" s="332"/>
      <c r="IKY2" s="332"/>
      <c r="IKZ2" s="332"/>
      <c r="ILA2" s="332"/>
      <c r="ILB2" s="332"/>
      <c r="ILC2" s="332"/>
      <c r="ILD2" s="332"/>
      <c r="ILE2" s="331"/>
      <c r="ILF2" s="332"/>
      <c r="ILG2" s="332"/>
      <c r="ILH2" s="332"/>
      <c r="ILI2" s="332"/>
      <c r="ILJ2" s="332"/>
      <c r="ILK2" s="332"/>
      <c r="ILL2" s="332"/>
      <c r="ILM2" s="332"/>
      <c r="ILN2" s="332"/>
      <c r="ILO2" s="332"/>
      <c r="ILP2" s="332"/>
      <c r="ILQ2" s="332"/>
      <c r="ILR2" s="332"/>
      <c r="ILS2" s="332"/>
      <c r="ILT2" s="332"/>
      <c r="ILU2" s="331"/>
      <c r="ILV2" s="332"/>
      <c r="ILW2" s="332"/>
      <c r="ILX2" s="332"/>
      <c r="ILY2" s="332"/>
      <c r="ILZ2" s="332"/>
      <c r="IMA2" s="332"/>
      <c r="IMB2" s="332"/>
      <c r="IMC2" s="332"/>
      <c r="IMD2" s="332"/>
      <c r="IME2" s="332"/>
      <c r="IMF2" s="332"/>
      <c r="IMG2" s="332"/>
      <c r="IMH2" s="332"/>
      <c r="IMI2" s="332"/>
      <c r="IMJ2" s="332"/>
      <c r="IMK2" s="331"/>
      <c r="IML2" s="332"/>
      <c r="IMM2" s="332"/>
      <c r="IMN2" s="332"/>
      <c r="IMO2" s="332"/>
      <c r="IMP2" s="332"/>
      <c r="IMQ2" s="332"/>
      <c r="IMR2" s="332"/>
      <c r="IMS2" s="332"/>
      <c r="IMT2" s="332"/>
      <c r="IMU2" s="332"/>
      <c r="IMV2" s="332"/>
      <c r="IMW2" s="332"/>
      <c r="IMX2" s="332"/>
      <c r="IMY2" s="332"/>
      <c r="IMZ2" s="332"/>
      <c r="INA2" s="331"/>
      <c r="INB2" s="332"/>
      <c r="INC2" s="332"/>
      <c r="IND2" s="332"/>
      <c r="INE2" s="332"/>
      <c r="INF2" s="332"/>
      <c r="ING2" s="332"/>
      <c r="INH2" s="332"/>
      <c r="INI2" s="332"/>
      <c r="INJ2" s="332"/>
      <c r="INK2" s="332"/>
      <c r="INL2" s="332"/>
      <c r="INM2" s="332"/>
      <c r="INN2" s="332"/>
      <c r="INO2" s="332"/>
      <c r="INP2" s="332"/>
      <c r="INQ2" s="331"/>
      <c r="INR2" s="332"/>
      <c r="INS2" s="332"/>
      <c r="INT2" s="332"/>
      <c r="INU2" s="332"/>
      <c r="INV2" s="332"/>
      <c r="INW2" s="332"/>
      <c r="INX2" s="332"/>
      <c r="INY2" s="332"/>
      <c r="INZ2" s="332"/>
      <c r="IOA2" s="332"/>
      <c r="IOB2" s="332"/>
      <c r="IOC2" s="332"/>
      <c r="IOD2" s="332"/>
      <c r="IOE2" s="332"/>
      <c r="IOF2" s="332"/>
      <c r="IOG2" s="331"/>
      <c r="IOH2" s="332"/>
      <c r="IOI2" s="332"/>
      <c r="IOJ2" s="332"/>
      <c r="IOK2" s="332"/>
      <c r="IOL2" s="332"/>
      <c r="IOM2" s="332"/>
      <c r="ION2" s="332"/>
      <c r="IOO2" s="332"/>
      <c r="IOP2" s="332"/>
      <c r="IOQ2" s="332"/>
      <c r="IOR2" s="332"/>
      <c r="IOS2" s="332"/>
      <c r="IOT2" s="332"/>
      <c r="IOU2" s="332"/>
      <c r="IOV2" s="332"/>
      <c r="IOW2" s="331"/>
      <c r="IOX2" s="332"/>
      <c r="IOY2" s="332"/>
      <c r="IOZ2" s="332"/>
      <c r="IPA2" s="332"/>
      <c r="IPB2" s="332"/>
      <c r="IPC2" s="332"/>
      <c r="IPD2" s="332"/>
      <c r="IPE2" s="332"/>
      <c r="IPF2" s="332"/>
      <c r="IPG2" s="332"/>
      <c r="IPH2" s="332"/>
      <c r="IPI2" s="332"/>
      <c r="IPJ2" s="332"/>
      <c r="IPK2" s="332"/>
      <c r="IPL2" s="332"/>
      <c r="IPM2" s="331"/>
      <c r="IPN2" s="332"/>
      <c r="IPO2" s="332"/>
      <c r="IPP2" s="332"/>
      <c r="IPQ2" s="332"/>
      <c r="IPR2" s="332"/>
      <c r="IPS2" s="332"/>
      <c r="IPT2" s="332"/>
      <c r="IPU2" s="332"/>
      <c r="IPV2" s="332"/>
      <c r="IPW2" s="332"/>
      <c r="IPX2" s="332"/>
      <c r="IPY2" s="332"/>
      <c r="IPZ2" s="332"/>
      <c r="IQA2" s="332"/>
      <c r="IQB2" s="332"/>
      <c r="IQC2" s="331"/>
      <c r="IQD2" s="332"/>
      <c r="IQE2" s="332"/>
      <c r="IQF2" s="332"/>
      <c r="IQG2" s="332"/>
      <c r="IQH2" s="332"/>
      <c r="IQI2" s="332"/>
      <c r="IQJ2" s="332"/>
      <c r="IQK2" s="332"/>
      <c r="IQL2" s="332"/>
      <c r="IQM2" s="332"/>
      <c r="IQN2" s="332"/>
      <c r="IQO2" s="332"/>
      <c r="IQP2" s="332"/>
      <c r="IQQ2" s="332"/>
      <c r="IQR2" s="332"/>
      <c r="IQS2" s="331"/>
      <c r="IQT2" s="332"/>
      <c r="IQU2" s="332"/>
      <c r="IQV2" s="332"/>
      <c r="IQW2" s="332"/>
      <c r="IQX2" s="332"/>
      <c r="IQY2" s="332"/>
      <c r="IQZ2" s="332"/>
      <c r="IRA2" s="332"/>
      <c r="IRB2" s="332"/>
      <c r="IRC2" s="332"/>
      <c r="IRD2" s="332"/>
      <c r="IRE2" s="332"/>
      <c r="IRF2" s="332"/>
      <c r="IRG2" s="332"/>
      <c r="IRH2" s="332"/>
      <c r="IRI2" s="331"/>
      <c r="IRJ2" s="332"/>
      <c r="IRK2" s="332"/>
      <c r="IRL2" s="332"/>
      <c r="IRM2" s="332"/>
      <c r="IRN2" s="332"/>
      <c r="IRO2" s="332"/>
      <c r="IRP2" s="332"/>
      <c r="IRQ2" s="332"/>
      <c r="IRR2" s="332"/>
      <c r="IRS2" s="332"/>
      <c r="IRT2" s="332"/>
      <c r="IRU2" s="332"/>
      <c r="IRV2" s="332"/>
      <c r="IRW2" s="332"/>
      <c r="IRX2" s="332"/>
      <c r="IRY2" s="331"/>
      <c r="IRZ2" s="332"/>
      <c r="ISA2" s="332"/>
      <c r="ISB2" s="332"/>
      <c r="ISC2" s="332"/>
      <c r="ISD2" s="332"/>
      <c r="ISE2" s="332"/>
      <c r="ISF2" s="332"/>
      <c r="ISG2" s="332"/>
      <c r="ISH2" s="332"/>
      <c r="ISI2" s="332"/>
      <c r="ISJ2" s="332"/>
      <c r="ISK2" s="332"/>
      <c r="ISL2" s="332"/>
      <c r="ISM2" s="332"/>
      <c r="ISN2" s="332"/>
      <c r="ISO2" s="331"/>
      <c r="ISP2" s="332"/>
      <c r="ISQ2" s="332"/>
      <c r="ISR2" s="332"/>
      <c r="ISS2" s="332"/>
      <c r="IST2" s="332"/>
      <c r="ISU2" s="332"/>
      <c r="ISV2" s="332"/>
      <c r="ISW2" s="332"/>
      <c r="ISX2" s="332"/>
      <c r="ISY2" s="332"/>
      <c r="ISZ2" s="332"/>
      <c r="ITA2" s="332"/>
      <c r="ITB2" s="332"/>
      <c r="ITC2" s="332"/>
      <c r="ITD2" s="332"/>
      <c r="ITE2" s="331"/>
      <c r="ITF2" s="332"/>
      <c r="ITG2" s="332"/>
      <c r="ITH2" s="332"/>
      <c r="ITI2" s="332"/>
      <c r="ITJ2" s="332"/>
      <c r="ITK2" s="332"/>
      <c r="ITL2" s="332"/>
      <c r="ITM2" s="332"/>
      <c r="ITN2" s="332"/>
      <c r="ITO2" s="332"/>
      <c r="ITP2" s="332"/>
      <c r="ITQ2" s="332"/>
      <c r="ITR2" s="332"/>
      <c r="ITS2" s="332"/>
      <c r="ITT2" s="332"/>
      <c r="ITU2" s="331"/>
      <c r="ITV2" s="332"/>
      <c r="ITW2" s="332"/>
      <c r="ITX2" s="332"/>
      <c r="ITY2" s="332"/>
      <c r="ITZ2" s="332"/>
      <c r="IUA2" s="332"/>
      <c r="IUB2" s="332"/>
      <c r="IUC2" s="332"/>
      <c r="IUD2" s="332"/>
      <c r="IUE2" s="332"/>
      <c r="IUF2" s="332"/>
      <c r="IUG2" s="332"/>
      <c r="IUH2" s="332"/>
      <c r="IUI2" s="332"/>
      <c r="IUJ2" s="332"/>
      <c r="IUK2" s="331"/>
      <c r="IUL2" s="332"/>
      <c r="IUM2" s="332"/>
      <c r="IUN2" s="332"/>
      <c r="IUO2" s="332"/>
      <c r="IUP2" s="332"/>
      <c r="IUQ2" s="332"/>
      <c r="IUR2" s="332"/>
      <c r="IUS2" s="332"/>
      <c r="IUT2" s="332"/>
      <c r="IUU2" s="332"/>
      <c r="IUV2" s="332"/>
      <c r="IUW2" s="332"/>
      <c r="IUX2" s="332"/>
      <c r="IUY2" s="332"/>
      <c r="IUZ2" s="332"/>
      <c r="IVA2" s="331"/>
      <c r="IVB2" s="332"/>
      <c r="IVC2" s="332"/>
      <c r="IVD2" s="332"/>
      <c r="IVE2" s="332"/>
      <c r="IVF2" s="332"/>
      <c r="IVG2" s="332"/>
      <c r="IVH2" s="332"/>
      <c r="IVI2" s="332"/>
      <c r="IVJ2" s="332"/>
      <c r="IVK2" s="332"/>
      <c r="IVL2" s="332"/>
      <c r="IVM2" s="332"/>
      <c r="IVN2" s="332"/>
      <c r="IVO2" s="332"/>
      <c r="IVP2" s="332"/>
      <c r="IVQ2" s="331"/>
      <c r="IVR2" s="332"/>
      <c r="IVS2" s="332"/>
      <c r="IVT2" s="332"/>
      <c r="IVU2" s="332"/>
      <c r="IVV2" s="332"/>
      <c r="IVW2" s="332"/>
      <c r="IVX2" s="332"/>
      <c r="IVY2" s="332"/>
      <c r="IVZ2" s="332"/>
      <c r="IWA2" s="332"/>
      <c r="IWB2" s="332"/>
      <c r="IWC2" s="332"/>
      <c r="IWD2" s="332"/>
      <c r="IWE2" s="332"/>
      <c r="IWF2" s="332"/>
      <c r="IWG2" s="331"/>
      <c r="IWH2" s="332"/>
      <c r="IWI2" s="332"/>
      <c r="IWJ2" s="332"/>
      <c r="IWK2" s="332"/>
      <c r="IWL2" s="332"/>
      <c r="IWM2" s="332"/>
      <c r="IWN2" s="332"/>
      <c r="IWO2" s="332"/>
      <c r="IWP2" s="332"/>
      <c r="IWQ2" s="332"/>
      <c r="IWR2" s="332"/>
      <c r="IWS2" s="332"/>
      <c r="IWT2" s="332"/>
      <c r="IWU2" s="332"/>
      <c r="IWV2" s="332"/>
      <c r="IWW2" s="331"/>
      <c r="IWX2" s="332"/>
      <c r="IWY2" s="332"/>
      <c r="IWZ2" s="332"/>
      <c r="IXA2" s="332"/>
      <c r="IXB2" s="332"/>
      <c r="IXC2" s="332"/>
      <c r="IXD2" s="332"/>
      <c r="IXE2" s="332"/>
      <c r="IXF2" s="332"/>
      <c r="IXG2" s="332"/>
      <c r="IXH2" s="332"/>
      <c r="IXI2" s="332"/>
      <c r="IXJ2" s="332"/>
      <c r="IXK2" s="332"/>
      <c r="IXL2" s="332"/>
      <c r="IXM2" s="331"/>
      <c r="IXN2" s="332"/>
      <c r="IXO2" s="332"/>
      <c r="IXP2" s="332"/>
      <c r="IXQ2" s="332"/>
      <c r="IXR2" s="332"/>
      <c r="IXS2" s="332"/>
      <c r="IXT2" s="332"/>
      <c r="IXU2" s="332"/>
      <c r="IXV2" s="332"/>
      <c r="IXW2" s="332"/>
      <c r="IXX2" s="332"/>
      <c r="IXY2" s="332"/>
      <c r="IXZ2" s="332"/>
      <c r="IYA2" s="332"/>
      <c r="IYB2" s="332"/>
      <c r="IYC2" s="331"/>
      <c r="IYD2" s="332"/>
      <c r="IYE2" s="332"/>
      <c r="IYF2" s="332"/>
      <c r="IYG2" s="332"/>
      <c r="IYH2" s="332"/>
      <c r="IYI2" s="332"/>
      <c r="IYJ2" s="332"/>
      <c r="IYK2" s="332"/>
      <c r="IYL2" s="332"/>
      <c r="IYM2" s="332"/>
      <c r="IYN2" s="332"/>
      <c r="IYO2" s="332"/>
      <c r="IYP2" s="332"/>
      <c r="IYQ2" s="332"/>
      <c r="IYR2" s="332"/>
      <c r="IYS2" s="331"/>
      <c r="IYT2" s="332"/>
      <c r="IYU2" s="332"/>
      <c r="IYV2" s="332"/>
      <c r="IYW2" s="332"/>
      <c r="IYX2" s="332"/>
      <c r="IYY2" s="332"/>
      <c r="IYZ2" s="332"/>
      <c r="IZA2" s="332"/>
      <c r="IZB2" s="332"/>
      <c r="IZC2" s="332"/>
      <c r="IZD2" s="332"/>
      <c r="IZE2" s="332"/>
      <c r="IZF2" s="332"/>
      <c r="IZG2" s="332"/>
      <c r="IZH2" s="332"/>
      <c r="IZI2" s="331"/>
      <c r="IZJ2" s="332"/>
      <c r="IZK2" s="332"/>
      <c r="IZL2" s="332"/>
      <c r="IZM2" s="332"/>
      <c r="IZN2" s="332"/>
      <c r="IZO2" s="332"/>
      <c r="IZP2" s="332"/>
      <c r="IZQ2" s="332"/>
      <c r="IZR2" s="332"/>
      <c r="IZS2" s="332"/>
      <c r="IZT2" s="332"/>
      <c r="IZU2" s="332"/>
      <c r="IZV2" s="332"/>
      <c r="IZW2" s="332"/>
      <c r="IZX2" s="332"/>
      <c r="IZY2" s="331"/>
      <c r="IZZ2" s="332"/>
      <c r="JAA2" s="332"/>
      <c r="JAB2" s="332"/>
      <c r="JAC2" s="332"/>
      <c r="JAD2" s="332"/>
      <c r="JAE2" s="332"/>
      <c r="JAF2" s="332"/>
      <c r="JAG2" s="332"/>
      <c r="JAH2" s="332"/>
      <c r="JAI2" s="332"/>
      <c r="JAJ2" s="332"/>
      <c r="JAK2" s="332"/>
      <c r="JAL2" s="332"/>
      <c r="JAM2" s="332"/>
      <c r="JAN2" s="332"/>
      <c r="JAO2" s="331"/>
      <c r="JAP2" s="332"/>
      <c r="JAQ2" s="332"/>
      <c r="JAR2" s="332"/>
      <c r="JAS2" s="332"/>
      <c r="JAT2" s="332"/>
      <c r="JAU2" s="332"/>
      <c r="JAV2" s="332"/>
      <c r="JAW2" s="332"/>
      <c r="JAX2" s="332"/>
      <c r="JAY2" s="332"/>
      <c r="JAZ2" s="332"/>
      <c r="JBA2" s="332"/>
      <c r="JBB2" s="332"/>
      <c r="JBC2" s="332"/>
      <c r="JBD2" s="332"/>
      <c r="JBE2" s="331"/>
      <c r="JBF2" s="332"/>
      <c r="JBG2" s="332"/>
      <c r="JBH2" s="332"/>
      <c r="JBI2" s="332"/>
      <c r="JBJ2" s="332"/>
      <c r="JBK2" s="332"/>
      <c r="JBL2" s="332"/>
      <c r="JBM2" s="332"/>
      <c r="JBN2" s="332"/>
      <c r="JBO2" s="332"/>
      <c r="JBP2" s="332"/>
      <c r="JBQ2" s="332"/>
      <c r="JBR2" s="332"/>
      <c r="JBS2" s="332"/>
      <c r="JBT2" s="332"/>
      <c r="JBU2" s="331"/>
      <c r="JBV2" s="332"/>
      <c r="JBW2" s="332"/>
      <c r="JBX2" s="332"/>
      <c r="JBY2" s="332"/>
      <c r="JBZ2" s="332"/>
      <c r="JCA2" s="332"/>
      <c r="JCB2" s="332"/>
      <c r="JCC2" s="332"/>
      <c r="JCD2" s="332"/>
      <c r="JCE2" s="332"/>
      <c r="JCF2" s="332"/>
      <c r="JCG2" s="332"/>
      <c r="JCH2" s="332"/>
      <c r="JCI2" s="332"/>
      <c r="JCJ2" s="332"/>
      <c r="JCK2" s="331"/>
      <c r="JCL2" s="332"/>
      <c r="JCM2" s="332"/>
      <c r="JCN2" s="332"/>
      <c r="JCO2" s="332"/>
      <c r="JCP2" s="332"/>
      <c r="JCQ2" s="332"/>
      <c r="JCR2" s="332"/>
      <c r="JCS2" s="332"/>
      <c r="JCT2" s="332"/>
      <c r="JCU2" s="332"/>
      <c r="JCV2" s="332"/>
      <c r="JCW2" s="332"/>
      <c r="JCX2" s="332"/>
      <c r="JCY2" s="332"/>
      <c r="JCZ2" s="332"/>
      <c r="JDA2" s="331"/>
      <c r="JDB2" s="332"/>
      <c r="JDC2" s="332"/>
      <c r="JDD2" s="332"/>
      <c r="JDE2" s="332"/>
      <c r="JDF2" s="332"/>
      <c r="JDG2" s="332"/>
      <c r="JDH2" s="332"/>
      <c r="JDI2" s="332"/>
      <c r="JDJ2" s="332"/>
      <c r="JDK2" s="332"/>
      <c r="JDL2" s="332"/>
      <c r="JDM2" s="332"/>
      <c r="JDN2" s="332"/>
      <c r="JDO2" s="332"/>
      <c r="JDP2" s="332"/>
      <c r="JDQ2" s="331"/>
      <c r="JDR2" s="332"/>
      <c r="JDS2" s="332"/>
      <c r="JDT2" s="332"/>
      <c r="JDU2" s="332"/>
      <c r="JDV2" s="332"/>
      <c r="JDW2" s="332"/>
      <c r="JDX2" s="332"/>
      <c r="JDY2" s="332"/>
      <c r="JDZ2" s="332"/>
      <c r="JEA2" s="332"/>
      <c r="JEB2" s="332"/>
      <c r="JEC2" s="332"/>
      <c r="JED2" s="332"/>
      <c r="JEE2" s="332"/>
      <c r="JEF2" s="332"/>
      <c r="JEG2" s="331"/>
      <c r="JEH2" s="332"/>
      <c r="JEI2" s="332"/>
      <c r="JEJ2" s="332"/>
      <c r="JEK2" s="332"/>
      <c r="JEL2" s="332"/>
      <c r="JEM2" s="332"/>
      <c r="JEN2" s="332"/>
      <c r="JEO2" s="332"/>
      <c r="JEP2" s="332"/>
      <c r="JEQ2" s="332"/>
      <c r="JER2" s="332"/>
      <c r="JES2" s="332"/>
      <c r="JET2" s="332"/>
      <c r="JEU2" s="332"/>
      <c r="JEV2" s="332"/>
      <c r="JEW2" s="331"/>
      <c r="JEX2" s="332"/>
      <c r="JEY2" s="332"/>
      <c r="JEZ2" s="332"/>
      <c r="JFA2" s="332"/>
      <c r="JFB2" s="332"/>
      <c r="JFC2" s="332"/>
      <c r="JFD2" s="332"/>
      <c r="JFE2" s="332"/>
      <c r="JFF2" s="332"/>
      <c r="JFG2" s="332"/>
      <c r="JFH2" s="332"/>
      <c r="JFI2" s="332"/>
      <c r="JFJ2" s="332"/>
      <c r="JFK2" s="332"/>
      <c r="JFL2" s="332"/>
      <c r="JFM2" s="331"/>
      <c r="JFN2" s="332"/>
      <c r="JFO2" s="332"/>
      <c r="JFP2" s="332"/>
      <c r="JFQ2" s="332"/>
      <c r="JFR2" s="332"/>
      <c r="JFS2" s="332"/>
      <c r="JFT2" s="332"/>
      <c r="JFU2" s="332"/>
      <c r="JFV2" s="332"/>
      <c r="JFW2" s="332"/>
      <c r="JFX2" s="332"/>
      <c r="JFY2" s="332"/>
      <c r="JFZ2" s="332"/>
      <c r="JGA2" s="332"/>
      <c r="JGB2" s="332"/>
      <c r="JGC2" s="331"/>
      <c r="JGD2" s="332"/>
      <c r="JGE2" s="332"/>
      <c r="JGF2" s="332"/>
      <c r="JGG2" s="332"/>
      <c r="JGH2" s="332"/>
      <c r="JGI2" s="332"/>
      <c r="JGJ2" s="332"/>
      <c r="JGK2" s="332"/>
      <c r="JGL2" s="332"/>
      <c r="JGM2" s="332"/>
      <c r="JGN2" s="332"/>
      <c r="JGO2" s="332"/>
      <c r="JGP2" s="332"/>
      <c r="JGQ2" s="332"/>
      <c r="JGR2" s="332"/>
      <c r="JGS2" s="331"/>
      <c r="JGT2" s="332"/>
      <c r="JGU2" s="332"/>
      <c r="JGV2" s="332"/>
      <c r="JGW2" s="332"/>
      <c r="JGX2" s="332"/>
      <c r="JGY2" s="332"/>
      <c r="JGZ2" s="332"/>
      <c r="JHA2" s="332"/>
      <c r="JHB2" s="332"/>
      <c r="JHC2" s="332"/>
      <c r="JHD2" s="332"/>
      <c r="JHE2" s="332"/>
      <c r="JHF2" s="332"/>
      <c r="JHG2" s="332"/>
      <c r="JHH2" s="332"/>
      <c r="JHI2" s="331"/>
      <c r="JHJ2" s="332"/>
      <c r="JHK2" s="332"/>
      <c r="JHL2" s="332"/>
      <c r="JHM2" s="332"/>
      <c r="JHN2" s="332"/>
      <c r="JHO2" s="332"/>
      <c r="JHP2" s="332"/>
      <c r="JHQ2" s="332"/>
      <c r="JHR2" s="332"/>
      <c r="JHS2" s="332"/>
      <c r="JHT2" s="332"/>
      <c r="JHU2" s="332"/>
      <c r="JHV2" s="332"/>
      <c r="JHW2" s="332"/>
      <c r="JHX2" s="332"/>
      <c r="JHY2" s="331"/>
      <c r="JHZ2" s="332"/>
      <c r="JIA2" s="332"/>
      <c r="JIB2" s="332"/>
      <c r="JIC2" s="332"/>
      <c r="JID2" s="332"/>
      <c r="JIE2" s="332"/>
      <c r="JIF2" s="332"/>
      <c r="JIG2" s="332"/>
      <c r="JIH2" s="332"/>
      <c r="JII2" s="332"/>
      <c r="JIJ2" s="332"/>
      <c r="JIK2" s="332"/>
      <c r="JIL2" s="332"/>
      <c r="JIM2" s="332"/>
      <c r="JIN2" s="332"/>
      <c r="JIO2" s="331"/>
      <c r="JIP2" s="332"/>
      <c r="JIQ2" s="332"/>
      <c r="JIR2" s="332"/>
      <c r="JIS2" s="332"/>
      <c r="JIT2" s="332"/>
      <c r="JIU2" s="332"/>
      <c r="JIV2" s="332"/>
      <c r="JIW2" s="332"/>
      <c r="JIX2" s="332"/>
      <c r="JIY2" s="332"/>
      <c r="JIZ2" s="332"/>
      <c r="JJA2" s="332"/>
      <c r="JJB2" s="332"/>
      <c r="JJC2" s="332"/>
      <c r="JJD2" s="332"/>
      <c r="JJE2" s="331"/>
      <c r="JJF2" s="332"/>
      <c r="JJG2" s="332"/>
      <c r="JJH2" s="332"/>
      <c r="JJI2" s="332"/>
      <c r="JJJ2" s="332"/>
      <c r="JJK2" s="332"/>
      <c r="JJL2" s="332"/>
      <c r="JJM2" s="332"/>
      <c r="JJN2" s="332"/>
      <c r="JJO2" s="332"/>
      <c r="JJP2" s="332"/>
      <c r="JJQ2" s="332"/>
      <c r="JJR2" s="332"/>
      <c r="JJS2" s="332"/>
      <c r="JJT2" s="332"/>
      <c r="JJU2" s="331"/>
      <c r="JJV2" s="332"/>
      <c r="JJW2" s="332"/>
      <c r="JJX2" s="332"/>
      <c r="JJY2" s="332"/>
      <c r="JJZ2" s="332"/>
      <c r="JKA2" s="332"/>
      <c r="JKB2" s="332"/>
      <c r="JKC2" s="332"/>
      <c r="JKD2" s="332"/>
      <c r="JKE2" s="332"/>
      <c r="JKF2" s="332"/>
      <c r="JKG2" s="332"/>
      <c r="JKH2" s="332"/>
      <c r="JKI2" s="332"/>
      <c r="JKJ2" s="332"/>
      <c r="JKK2" s="331"/>
      <c r="JKL2" s="332"/>
      <c r="JKM2" s="332"/>
      <c r="JKN2" s="332"/>
      <c r="JKO2" s="332"/>
      <c r="JKP2" s="332"/>
      <c r="JKQ2" s="332"/>
      <c r="JKR2" s="332"/>
      <c r="JKS2" s="332"/>
      <c r="JKT2" s="332"/>
      <c r="JKU2" s="332"/>
      <c r="JKV2" s="332"/>
      <c r="JKW2" s="332"/>
      <c r="JKX2" s="332"/>
      <c r="JKY2" s="332"/>
      <c r="JKZ2" s="332"/>
      <c r="JLA2" s="331"/>
      <c r="JLB2" s="332"/>
      <c r="JLC2" s="332"/>
      <c r="JLD2" s="332"/>
      <c r="JLE2" s="332"/>
      <c r="JLF2" s="332"/>
      <c r="JLG2" s="332"/>
      <c r="JLH2" s="332"/>
      <c r="JLI2" s="332"/>
      <c r="JLJ2" s="332"/>
      <c r="JLK2" s="332"/>
      <c r="JLL2" s="332"/>
      <c r="JLM2" s="332"/>
      <c r="JLN2" s="332"/>
      <c r="JLO2" s="332"/>
      <c r="JLP2" s="332"/>
      <c r="JLQ2" s="331"/>
      <c r="JLR2" s="332"/>
      <c r="JLS2" s="332"/>
      <c r="JLT2" s="332"/>
      <c r="JLU2" s="332"/>
      <c r="JLV2" s="332"/>
      <c r="JLW2" s="332"/>
      <c r="JLX2" s="332"/>
      <c r="JLY2" s="332"/>
      <c r="JLZ2" s="332"/>
      <c r="JMA2" s="332"/>
      <c r="JMB2" s="332"/>
      <c r="JMC2" s="332"/>
      <c r="JMD2" s="332"/>
      <c r="JME2" s="332"/>
      <c r="JMF2" s="332"/>
      <c r="JMG2" s="331"/>
      <c r="JMH2" s="332"/>
      <c r="JMI2" s="332"/>
      <c r="JMJ2" s="332"/>
      <c r="JMK2" s="332"/>
      <c r="JML2" s="332"/>
      <c r="JMM2" s="332"/>
      <c r="JMN2" s="332"/>
      <c r="JMO2" s="332"/>
      <c r="JMP2" s="332"/>
      <c r="JMQ2" s="332"/>
      <c r="JMR2" s="332"/>
      <c r="JMS2" s="332"/>
      <c r="JMT2" s="332"/>
      <c r="JMU2" s="332"/>
      <c r="JMV2" s="332"/>
      <c r="JMW2" s="331"/>
      <c r="JMX2" s="332"/>
      <c r="JMY2" s="332"/>
      <c r="JMZ2" s="332"/>
      <c r="JNA2" s="332"/>
      <c r="JNB2" s="332"/>
      <c r="JNC2" s="332"/>
      <c r="JND2" s="332"/>
      <c r="JNE2" s="332"/>
      <c r="JNF2" s="332"/>
      <c r="JNG2" s="332"/>
      <c r="JNH2" s="332"/>
      <c r="JNI2" s="332"/>
      <c r="JNJ2" s="332"/>
      <c r="JNK2" s="332"/>
      <c r="JNL2" s="332"/>
      <c r="JNM2" s="331"/>
      <c r="JNN2" s="332"/>
      <c r="JNO2" s="332"/>
      <c r="JNP2" s="332"/>
      <c r="JNQ2" s="332"/>
      <c r="JNR2" s="332"/>
      <c r="JNS2" s="332"/>
      <c r="JNT2" s="332"/>
      <c r="JNU2" s="332"/>
      <c r="JNV2" s="332"/>
      <c r="JNW2" s="332"/>
      <c r="JNX2" s="332"/>
      <c r="JNY2" s="332"/>
      <c r="JNZ2" s="332"/>
      <c r="JOA2" s="332"/>
      <c r="JOB2" s="332"/>
      <c r="JOC2" s="331"/>
      <c r="JOD2" s="332"/>
      <c r="JOE2" s="332"/>
      <c r="JOF2" s="332"/>
      <c r="JOG2" s="332"/>
      <c r="JOH2" s="332"/>
      <c r="JOI2" s="332"/>
      <c r="JOJ2" s="332"/>
      <c r="JOK2" s="332"/>
      <c r="JOL2" s="332"/>
      <c r="JOM2" s="332"/>
      <c r="JON2" s="332"/>
      <c r="JOO2" s="332"/>
      <c r="JOP2" s="332"/>
      <c r="JOQ2" s="332"/>
      <c r="JOR2" s="332"/>
      <c r="JOS2" s="331"/>
      <c r="JOT2" s="332"/>
      <c r="JOU2" s="332"/>
      <c r="JOV2" s="332"/>
      <c r="JOW2" s="332"/>
      <c r="JOX2" s="332"/>
      <c r="JOY2" s="332"/>
      <c r="JOZ2" s="332"/>
      <c r="JPA2" s="332"/>
      <c r="JPB2" s="332"/>
      <c r="JPC2" s="332"/>
      <c r="JPD2" s="332"/>
      <c r="JPE2" s="332"/>
      <c r="JPF2" s="332"/>
      <c r="JPG2" s="332"/>
      <c r="JPH2" s="332"/>
      <c r="JPI2" s="331"/>
      <c r="JPJ2" s="332"/>
      <c r="JPK2" s="332"/>
      <c r="JPL2" s="332"/>
      <c r="JPM2" s="332"/>
      <c r="JPN2" s="332"/>
      <c r="JPO2" s="332"/>
      <c r="JPP2" s="332"/>
      <c r="JPQ2" s="332"/>
      <c r="JPR2" s="332"/>
      <c r="JPS2" s="332"/>
      <c r="JPT2" s="332"/>
      <c r="JPU2" s="332"/>
      <c r="JPV2" s="332"/>
      <c r="JPW2" s="332"/>
      <c r="JPX2" s="332"/>
      <c r="JPY2" s="331"/>
      <c r="JPZ2" s="332"/>
      <c r="JQA2" s="332"/>
      <c r="JQB2" s="332"/>
      <c r="JQC2" s="332"/>
      <c r="JQD2" s="332"/>
      <c r="JQE2" s="332"/>
      <c r="JQF2" s="332"/>
      <c r="JQG2" s="332"/>
      <c r="JQH2" s="332"/>
      <c r="JQI2" s="332"/>
      <c r="JQJ2" s="332"/>
      <c r="JQK2" s="332"/>
      <c r="JQL2" s="332"/>
      <c r="JQM2" s="332"/>
      <c r="JQN2" s="332"/>
      <c r="JQO2" s="331"/>
      <c r="JQP2" s="332"/>
      <c r="JQQ2" s="332"/>
      <c r="JQR2" s="332"/>
      <c r="JQS2" s="332"/>
      <c r="JQT2" s="332"/>
      <c r="JQU2" s="332"/>
      <c r="JQV2" s="332"/>
      <c r="JQW2" s="332"/>
      <c r="JQX2" s="332"/>
      <c r="JQY2" s="332"/>
      <c r="JQZ2" s="332"/>
      <c r="JRA2" s="332"/>
      <c r="JRB2" s="332"/>
      <c r="JRC2" s="332"/>
      <c r="JRD2" s="332"/>
      <c r="JRE2" s="331"/>
      <c r="JRF2" s="332"/>
      <c r="JRG2" s="332"/>
      <c r="JRH2" s="332"/>
      <c r="JRI2" s="332"/>
      <c r="JRJ2" s="332"/>
      <c r="JRK2" s="332"/>
      <c r="JRL2" s="332"/>
      <c r="JRM2" s="332"/>
      <c r="JRN2" s="332"/>
      <c r="JRO2" s="332"/>
      <c r="JRP2" s="332"/>
      <c r="JRQ2" s="332"/>
      <c r="JRR2" s="332"/>
      <c r="JRS2" s="332"/>
      <c r="JRT2" s="332"/>
      <c r="JRU2" s="331"/>
      <c r="JRV2" s="332"/>
      <c r="JRW2" s="332"/>
      <c r="JRX2" s="332"/>
      <c r="JRY2" s="332"/>
      <c r="JRZ2" s="332"/>
      <c r="JSA2" s="332"/>
      <c r="JSB2" s="332"/>
      <c r="JSC2" s="332"/>
      <c r="JSD2" s="332"/>
      <c r="JSE2" s="332"/>
      <c r="JSF2" s="332"/>
      <c r="JSG2" s="332"/>
      <c r="JSH2" s="332"/>
      <c r="JSI2" s="332"/>
      <c r="JSJ2" s="332"/>
      <c r="JSK2" s="331"/>
      <c r="JSL2" s="332"/>
      <c r="JSM2" s="332"/>
      <c r="JSN2" s="332"/>
      <c r="JSO2" s="332"/>
      <c r="JSP2" s="332"/>
      <c r="JSQ2" s="332"/>
      <c r="JSR2" s="332"/>
      <c r="JSS2" s="332"/>
      <c r="JST2" s="332"/>
      <c r="JSU2" s="332"/>
      <c r="JSV2" s="332"/>
      <c r="JSW2" s="332"/>
      <c r="JSX2" s="332"/>
      <c r="JSY2" s="332"/>
      <c r="JSZ2" s="332"/>
      <c r="JTA2" s="331"/>
      <c r="JTB2" s="332"/>
      <c r="JTC2" s="332"/>
      <c r="JTD2" s="332"/>
      <c r="JTE2" s="332"/>
      <c r="JTF2" s="332"/>
      <c r="JTG2" s="332"/>
      <c r="JTH2" s="332"/>
      <c r="JTI2" s="332"/>
      <c r="JTJ2" s="332"/>
      <c r="JTK2" s="332"/>
      <c r="JTL2" s="332"/>
      <c r="JTM2" s="332"/>
      <c r="JTN2" s="332"/>
      <c r="JTO2" s="332"/>
      <c r="JTP2" s="332"/>
      <c r="JTQ2" s="331"/>
      <c r="JTR2" s="332"/>
      <c r="JTS2" s="332"/>
      <c r="JTT2" s="332"/>
      <c r="JTU2" s="332"/>
      <c r="JTV2" s="332"/>
      <c r="JTW2" s="332"/>
      <c r="JTX2" s="332"/>
      <c r="JTY2" s="332"/>
      <c r="JTZ2" s="332"/>
      <c r="JUA2" s="332"/>
      <c r="JUB2" s="332"/>
      <c r="JUC2" s="332"/>
      <c r="JUD2" s="332"/>
      <c r="JUE2" s="332"/>
      <c r="JUF2" s="332"/>
      <c r="JUG2" s="331"/>
      <c r="JUH2" s="332"/>
      <c r="JUI2" s="332"/>
      <c r="JUJ2" s="332"/>
      <c r="JUK2" s="332"/>
      <c r="JUL2" s="332"/>
      <c r="JUM2" s="332"/>
      <c r="JUN2" s="332"/>
      <c r="JUO2" s="332"/>
      <c r="JUP2" s="332"/>
      <c r="JUQ2" s="332"/>
      <c r="JUR2" s="332"/>
      <c r="JUS2" s="332"/>
      <c r="JUT2" s="332"/>
      <c r="JUU2" s="332"/>
      <c r="JUV2" s="332"/>
      <c r="JUW2" s="331"/>
      <c r="JUX2" s="332"/>
      <c r="JUY2" s="332"/>
      <c r="JUZ2" s="332"/>
      <c r="JVA2" s="332"/>
      <c r="JVB2" s="332"/>
      <c r="JVC2" s="332"/>
      <c r="JVD2" s="332"/>
      <c r="JVE2" s="332"/>
      <c r="JVF2" s="332"/>
      <c r="JVG2" s="332"/>
      <c r="JVH2" s="332"/>
      <c r="JVI2" s="332"/>
      <c r="JVJ2" s="332"/>
      <c r="JVK2" s="332"/>
      <c r="JVL2" s="332"/>
      <c r="JVM2" s="331"/>
      <c r="JVN2" s="332"/>
      <c r="JVO2" s="332"/>
      <c r="JVP2" s="332"/>
      <c r="JVQ2" s="332"/>
      <c r="JVR2" s="332"/>
      <c r="JVS2" s="332"/>
      <c r="JVT2" s="332"/>
      <c r="JVU2" s="332"/>
      <c r="JVV2" s="332"/>
      <c r="JVW2" s="332"/>
      <c r="JVX2" s="332"/>
      <c r="JVY2" s="332"/>
      <c r="JVZ2" s="332"/>
      <c r="JWA2" s="332"/>
      <c r="JWB2" s="332"/>
      <c r="JWC2" s="331"/>
      <c r="JWD2" s="332"/>
      <c r="JWE2" s="332"/>
      <c r="JWF2" s="332"/>
      <c r="JWG2" s="332"/>
      <c r="JWH2" s="332"/>
      <c r="JWI2" s="332"/>
      <c r="JWJ2" s="332"/>
      <c r="JWK2" s="332"/>
      <c r="JWL2" s="332"/>
      <c r="JWM2" s="332"/>
      <c r="JWN2" s="332"/>
      <c r="JWO2" s="332"/>
      <c r="JWP2" s="332"/>
      <c r="JWQ2" s="332"/>
      <c r="JWR2" s="332"/>
      <c r="JWS2" s="331"/>
      <c r="JWT2" s="332"/>
      <c r="JWU2" s="332"/>
      <c r="JWV2" s="332"/>
      <c r="JWW2" s="332"/>
      <c r="JWX2" s="332"/>
      <c r="JWY2" s="332"/>
      <c r="JWZ2" s="332"/>
      <c r="JXA2" s="332"/>
      <c r="JXB2" s="332"/>
      <c r="JXC2" s="332"/>
      <c r="JXD2" s="332"/>
      <c r="JXE2" s="332"/>
      <c r="JXF2" s="332"/>
      <c r="JXG2" s="332"/>
      <c r="JXH2" s="332"/>
      <c r="JXI2" s="331"/>
      <c r="JXJ2" s="332"/>
      <c r="JXK2" s="332"/>
      <c r="JXL2" s="332"/>
      <c r="JXM2" s="332"/>
      <c r="JXN2" s="332"/>
      <c r="JXO2" s="332"/>
      <c r="JXP2" s="332"/>
      <c r="JXQ2" s="332"/>
      <c r="JXR2" s="332"/>
      <c r="JXS2" s="332"/>
      <c r="JXT2" s="332"/>
      <c r="JXU2" s="332"/>
      <c r="JXV2" s="332"/>
      <c r="JXW2" s="332"/>
      <c r="JXX2" s="332"/>
      <c r="JXY2" s="331"/>
      <c r="JXZ2" s="332"/>
      <c r="JYA2" s="332"/>
      <c r="JYB2" s="332"/>
      <c r="JYC2" s="332"/>
      <c r="JYD2" s="332"/>
      <c r="JYE2" s="332"/>
      <c r="JYF2" s="332"/>
      <c r="JYG2" s="332"/>
      <c r="JYH2" s="332"/>
      <c r="JYI2" s="332"/>
      <c r="JYJ2" s="332"/>
      <c r="JYK2" s="332"/>
      <c r="JYL2" s="332"/>
      <c r="JYM2" s="332"/>
      <c r="JYN2" s="332"/>
      <c r="JYO2" s="331"/>
      <c r="JYP2" s="332"/>
      <c r="JYQ2" s="332"/>
      <c r="JYR2" s="332"/>
      <c r="JYS2" s="332"/>
      <c r="JYT2" s="332"/>
      <c r="JYU2" s="332"/>
      <c r="JYV2" s="332"/>
      <c r="JYW2" s="332"/>
      <c r="JYX2" s="332"/>
      <c r="JYY2" s="332"/>
      <c r="JYZ2" s="332"/>
      <c r="JZA2" s="332"/>
      <c r="JZB2" s="332"/>
      <c r="JZC2" s="332"/>
      <c r="JZD2" s="332"/>
      <c r="JZE2" s="331"/>
      <c r="JZF2" s="332"/>
      <c r="JZG2" s="332"/>
      <c r="JZH2" s="332"/>
      <c r="JZI2" s="332"/>
      <c r="JZJ2" s="332"/>
      <c r="JZK2" s="332"/>
      <c r="JZL2" s="332"/>
      <c r="JZM2" s="332"/>
      <c r="JZN2" s="332"/>
      <c r="JZO2" s="332"/>
      <c r="JZP2" s="332"/>
      <c r="JZQ2" s="332"/>
      <c r="JZR2" s="332"/>
      <c r="JZS2" s="332"/>
      <c r="JZT2" s="332"/>
      <c r="JZU2" s="331"/>
      <c r="JZV2" s="332"/>
      <c r="JZW2" s="332"/>
      <c r="JZX2" s="332"/>
      <c r="JZY2" s="332"/>
      <c r="JZZ2" s="332"/>
      <c r="KAA2" s="332"/>
      <c r="KAB2" s="332"/>
      <c r="KAC2" s="332"/>
      <c r="KAD2" s="332"/>
      <c r="KAE2" s="332"/>
      <c r="KAF2" s="332"/>
      <c r="KAG2" s="332"/>
      <c r="KAH2" s="332"/>
      <c r="KAI2" s="332"/>
      <c r="KAJ2" s="332"/>
      <c r="KAK2" s="331"/>
      <c r="KAL2" s="332"/>
      <c r="KAM2" s="332"/>
      <c r="KAN2" s="332"/>
      <c r="KAO2" s="332"/>
      <c r="KAP2" s="332"/>
      <c r="KAQ2" s="332"/>
      <c r="KAR2" s="332"/>
      <c r="KAS2" s="332"/>
      <c r="KAT2" s="332"/>
      <c r="KAU2" s="332"/>
      <c r="KAV2" s="332"/>
      <c r="KAW2" s="332"/>
      <c r="KAX2" s="332"/>
      <c r="KAY2" s="332"/>
      <c r="KAZ2" s="332"/>
      <c r="KBA2" s="331"/>
      <c r="KBB2" s="332"/>
      <c r="KBC2" s="332"/>
      <c r="KBD2" s="332"/>
      <c r="KBE2" s="332"/>
      <c r="KBF2" s="332"/>
      <c r="KBG2" s="332"/>
      <c r="KBH2" s="332"/>
      <c r="KBI2" s="332"/>
      <c r="KBJ2" s="332"/>
      <c r="KBK2" s="332"/>
      <c r="KBL2" s="332"/>
      <c r="KBM2" s="332"/>
      <c r="KBN2" s="332"/>
      <c r="KBO2" s="332"/>
      <c r="KBP2" s="332"/>
      <c r="KBQ2" s="331"/>
      <c r="KBR2" s="332"/>
      <c r="KBS2" s="332"/>
      <c r="KBT2" s="332"/>
      <c r="KBU2" s="332"/>
      <c r="KBV2" s="332"/>
      <c r="KBW2" s="332"/>
      <c r="KBX2" s="332"/>
      <c r="KBY2" s="332"/>
      <c r="KBZ2" s="332"/>
      <c r="KCA2" s="332"/>
      <c r="KCB2" s="332"/>
      <c r="KCC2" s="332"/>
      <c r="KCD2" s="332"/>
      <c r="KCE2" s="332"/>
      <c r="KCF2" s="332"/>
      <c r="KCG2" s="331"/>
      <c r="KCH2" s="332"/>
      <c r="KCI2" s="332"/>
      <c r="KCJ2" s="332"/>
      <c r="KCK2" s="332"/>
      <c r="KCL2" s="332"/>
      <c r="KCM2" s="332"/>
      <c r="KCN2" s="332"/>
      <c r="KCO2" s="332"/>
      <c r="KCP2" s="332"/>
      <c r="KCQ2" s="332"/>
      <c r="KCR2" s="332"/>
      <c r="KCS2" s="332"/>
      <c r="KCT2" s="332"/>
      <c r="KCU2" s="332"/>
      <c r="KCV2" s="332"/>
      <c r="KCW2" s="331"/>
      <c r="KCX2" s="332"/>
      <c r="KCY2" s="332"/>
      <c r="KCZ2" s="332"/>
      <c r="KDA2" s="332"/>
      <c r="KDB2" s="332"/>
      <c r="KDC2" s="332"/>
      <c r="KDD2" s="332"/>
      <c r="KDE2" s="332"/>
      <c r="KDF2" s="332"/>
      <c r="KDG2" s="332"/>
      <c r="KDH2" s="332"/>
      <c r="KDI2" s="332"/>
      <c r="KDJ2" s="332"/>
      <c r="KDK2" s="332"/>
      <c r="KDL2" s="332"/>
      <c r="KDM2" s="331"/>
      <c r="KDN2" s="332"/>
      <c r="KDO2" s="332"/>
      <c r="KDP2" s="332"/>
      <c r="KDQ2" s="332"/>
      <c r="KDR2" s="332"/>
      <c r="KDS2" s="332"/>
      <c r="KDT2" s="332"/>
      <c r="KDU2" s="332"/>
      <c r="KDV2" s="332"/>
      <c r="KDW2" s="332"/>
      <c r="KDX2" s="332"/>
      <c r="KDY2" s="332"/>
      <c r="KDZ2" s="332"/>
      <c r="KEA2" s="332"/>
      <c r="KEB2" s="332"/>
      <c r="KEC2" s="331"/>
      <c r="KED2" s="332"/>
      <c r="KEE2" s="332"/>
      <c r="KEF2" s="332"/>
      <c r="KEG2" s="332"/>
      <c r="KEH2" s="332"/>
      <c r="KEI2" s="332"/>
      <c r="KEJ2" s="332"/>
      <c r="KEK2" s="332"/>
      <c r="KEL2" s="332"/>
      <c r="KEM2" s="332"/>
      <c r="KEN2" s="332"/>
      <c r="KEO2" s="332"/>
      <c r="KEP2" s="332"/>
      <c r="KEQ2" s="332"/>
      <c r="KER2" s="332"/>
      <c r="KES2" s="331"/>
      <c r="KET2" s="332"/>
      <c r="KEU2" s="332"/>
      <c r="KEV2" s="332"/>
      <c r="KEW2" s="332"/>
      <c r="KEX2" s="332"/>
      <c r="KEY2" s="332"/>
      <c r="KEZ2" s="332"/>
      <c r="KFA2" s="332"/>
      <c r="KFB2" s="332"/>
      <c r="KFC2" s="332"/>
      <c r="KFD2" s="332"/>
      <c r="KFE2" s="332"/>
      <c r="KFF2" s="332"/>
      <c r="KFG2" s="332"/>
      <c r="KFH2" s="332"/>
      <c r="KFI2" s="331"/>
      <c r="KFJ2" s="332"/>
      <c r="KFK2" s="332"/>
      <c r="KFL2" s="332"/>
      <c r="KFM2" s="332"/>
      <c r="KFN2" s="332"/>
      <c r="KFO2" s="332"/>
      <c r="KFP2" s="332"/>
      <c r="KFQ2" s="332"/>
      <c r="KFR2" s="332"/>
      <c r="KFS2" s="332"/>
      <c r="KFT2" s="332"/>
      <c r="KFU2" s="332"/>
      <c r="KFV2" s="332"/>
      <c r="KFW2" s="332"/>
      <c r="KFX2" s="332"/>
      <c r="KFY2" s="331"/>
      <c r="KFZ2" s="332"/>
      <c r="KGA2" s="332"/>
      <c r="KGB2" s="332"/>
      <c r="KGC2" s="332"/>
      <c r="KGD2" s="332"/>
      <c r="KGE2" s="332"/>
      <c r="KGF2" s="332"/>
      <c r="KGG2" s="332"/>
      <c r="KGH2" s="332"/>
      <c r="KGI2" s="332"/>
      <c r="KGJ2" s="332"/>
      <c r="KGK2" s="332"/>
      <c r="KGL2" s="332"/>
      <c r="KGM2" s="332"/>
      <c r="KGN2" s="332"/>
      <c r="KGO2" s="331"/>
      <c r="KGP2" s="332"/>
      <c r="KGQ2" s="332"/>
      <c r="KGR2" s="332"/>
      <c r="KGS2" s="332"/>
      <c r="KGT2" s="332"/>
      <c r="KGU2" s="332"/>
      <c r="KGV2" s="332"/>
      <c r="KGW2" s="332"/>
      <c r="KGX2" s="332"/>
      <c r="KGY2" s="332"/>
      <c r="KGZ2" s="332"/>
      <c r="KHA2" s="332"/>
      <c r="KHB2" s="332"/>
      <c r="KHC2" s="332"/>
      <c r="KHD2" s="332"/>
      <c r="KHE2" s="331"/>
      <c r="KHF2" s="332"/>
      <c r="KHG2" s="332"/>
      <c r="KHH2" s="332"/>
      <c r="KHI2" s="332"/>
      <c r="KHJ2" s="332"/>
      <c r="KHK2" s="332"/>
      <c r="KHL2" s="332"/>
      <c r="KHM2" s="332"/>
      <c r="KHN2" s="332"/>
      <c r="KHO2" s="332"/>
      <c r="KHP2" s="332"/>
      <c r="KHQ2" s="332"/>
      <c r="KHR2" s="332"/>
      <c r="KHS2" s="332"/>
      <c r="KHT2" s="332"/>
      <c r="KHU2" s="331"/>
      <c r="KHV2" s="332"/>
      <c r="KHW2" s="332"/>
      <c r="KHX2" s="332"/>
      <c r="KHY2" s="332"/>
      <c r="KHZ2" s="332"/>
      <c r="KIA2" s="332"/>
      <c r="KIB2" s="332"/>
      <c r="KIC2" s="332"/>
      <c r="KID2" s="332"/>
      <c r="KIE2" s="332"/>
      <c r="KIF2" s="332"/>
      <c r="KIG2" s="332"/>
      <c r="KIH2" s="332"/>
      <c r="KII2" s="332"/>
      <c r="KIJ2" s="332"/>
      <c r="KIK2" s="331"/>
      <c r="KIL2" s="332"/>
      <c r="KIM2" s="332"/>
      <c r="KIN2" s="332"/>
      <c r="KIO2" s="332"/>
      <c r="KIP2" s="332"/>
      <c r="KIQ2" s="332"/>
      <c r="KIR2" s="332"/>
      <c r="KIS2" s="332"/>
      <c r="KIT2" s="332"/>
      <c r="KIU2" s="332"/>
      <c r="KIV2" s="332"/>
      <c r="KIW2" s="332"/>
      <c r="KIX2" s="332"/>
      <c r="KIY2" s="332"/>
      <c r="KIZ2" s="332"/>
      <c r="KJA2" s="331"/>
      <c r="KJB2" s="332"/>
      <c r="KJC2" s="332"/>
      <c r="KJD2" s="332"/>
      <c r="KJE2" s="332"/>
      <c r="KJF2" s="332"/>
      <c r="KJG2" s="332"/>
      <c r="KJH2" s="332"/>
      <c r="KJI2" s="332"/>
      <c r="KJJ2" s="332"/>
      <c r="KJK2" s="332"/>
      <c r="KJL2" s="332"/>
      <c r="KJM2" s="332"/>
      <c r="KJN2" s="332"/>
      <c r="KJO2" s="332"/>
      <c r="KJP2" s="332"/>
      <c r="KJQ2" s="331"/>
      <c r="KJR2" s="332"/>
      <c r="KJS2" s="332"/>
      <c r="KJT2" s="332"/>
      <c r="KJU2" s="332"/>
      <c r="KJV2" s="332"/>
      <c r="KJW2" s="332"/>
      <c r="KJX2" s="332"/>
      <c r="KJY2" s="332"/>
      <c r="KJZ2" s="332"/>
      <c r="KKA2" s="332"/>
      <c r="KKB2" s="332"/>
      <c r="KKC2" s="332"/>
      <c r="KKD2" s="332"/>
      <c r="KKE2" s="332"/>
      <c r="KKF2" s="332"/>
      <c r="KKG2" s="331"/>
      <c r="KKH2" s="332"/>
      <c r="KKI2" s="332"/>
      <c r="KKJ2" s="332"/>
      <c r="KKK2" s="332"/>
      <c r="KKL2" s="332"/>
      <c r="KKM2" s="332"/>
      <c r="KKN2" s="332"/>
      <c r="KKO2" s="332"/>
      <c r="KKP2" s="332"/>
      <c r="KKQ2" s="332"/>
      <c r="KKR2" s="332"/>
      <c r="KKS2" s="332"/>
      <c r="KKT2" s="332"/>
      <c r="KKU2" s="332"/>
      <c r="KKV2" s="332"/>
      <c r="KKW2" s="331"/>
      <c r="KKX2" s="332"/>
      <c r="KKY2" s="332"/>
      <c r="KKZ2" s="332"/>
      <c r="KLA2" s="332"/>
      <c r="KLB2" s="332"/>
      <c r="KLC2" s="332"/>
      <c r="KLD2" s="332"/>
      <c r="KLE2" s="332"/>
      <c r="KLF2" s="332"/>
      <c r="KLG2" s="332"/>
      <c r="KLH2" s="332"/>
      <c r="KLI2" s="332"/>
      <c r="KLJ2" s="332"/>
      <c r="KLK2" s="332"/>
      <c r="KLL2" s="332"/>
      <c r="KLM2" s="331"/>
      <c r="KLN2" s="332"/>
      <c r="KLO2" s="332"/>
      <c r="KLP2" s="332"/>
      <c r="KLQ2" s="332"/>
      <c r="KLR2" s="332"/>
      <c r="KLS2" s="332"/>
      <c r="KLT2" s="332"/>
      <c r="KLU2" s="332"/>
      <c r="KLV2" s="332"/>
      <c r="KLW2" s="332"/>
      <c r="KLX2" s="332"/>
      <c r="KLY2" s="332"/>
      <c r="KLZ2" s="332"/>
      <c r="KMA2" s="332"/>
      <c r="KMB2" s="332"/>
      <c r="KMC2" s="331"/>
      <c r="KMD2" s="332"/>
      <c r="KME2" s="332"/>
      <c r="KMF2" s="332"/>
      <c r="KMG2" s="332"/>
      <c r="KMH2" s="332"/>
      <c r="KMI2" s="332"/>
      <c r="KMJ2" s="332"/>
      <c r="KMK2" s="332"/>
      <c r="KML2" s="332"/>
      <c r="KMM2" s="332"/>
      <c r="KMN2" s="332"/>
      <c r="KMO2" s="332"/>
      <c r="KMP2" s="332"/>
      <c r="KMQ2" s="332"/>
      <c r="KMR2" s="332"/>
      <c r="KMS2" s="331"/>
      <c r="KMT2" s="332"/>
      <c r="KMU2" s="332"/>
      <c r="KMV2" s="332"/>
      <c r="KMW2" s="332"/>
      <c r="KMX2" s="332"/>
      <c r="KMY2" s="332"/>
      <c r="KMZ2" s="332"/>
      <c r="KNA2" s="332"/>
      <c r="KNB2" s="332"/>
      <c r="KNC2" s="332"/>
      <c r="KND2" s="332"/>
      <c r="KNE2" s="332"/>
      <c r="KNF2" s="332"/>
      <c r="KNG2" s="332"/>
      <c r="KNH2" s="332"/>
      <c r="KNI2" s="331"/>
      <c r="KNJ2" s="332"/>
      <c r="KNK2" s="332"/>
      <c r="KNL2" s="332"/>
      <c r="KNM2" s="332"/>
      <c r="KNN2" s="332"/>
      <c r="KNO2" s="332"/>
      <c r="KNP2" s="332"/>
      <c r="KNQ2" s="332"/>
      <c r="KNR2" s="332"/>
      <c r="KNS2" s="332"/>
      <c r="KNT2" s="332"/>
      <c r="KNU2" s="332"/>
      <c r="KNV2" s="332"/>
      <c r="KNW2" s="332"/>
      <c r="KNX2" s="332"/>
      <c r="KNY2" s="331"/>
      <c r="KNZ2" s="332"/>
      <c r="KOA2" s="332"/>
      <c r="KOB2" s="332"/>
      <c r="KOC2" s="332"/>
      <c r="KOD2" s="332"/>
      <c r="KOE2" s="332"/>
      <c r="KOF2" s="332"/>
      <c r="KOG2" s="332"/>
      <c r="KOH2" s="332"/>
      <c r="KOI2" s="332"/>
      <c r="KOJ2" s="332"/>
      <c r="KOK2" s="332"/>
      <c r="KOL2" s="332"/>
      <c r="KOM2" s="332"/>
      <c r="KON2" s="332"/>
      <c r="KOO2" s="331"/>
      <c r="KOP2" s="332"/>
      <c r="KOQ2" s="332"/>
      <c r="KOR2" s="332"/>
      <c r="KOS2" s="332"/>
      <c r="KOT2" s="332"/>
      <c r="KOU2" s="332"/>
      <c r="KOV2" s="332"/>
      <c r="KOW2" s="332"/>
      <c r="KOX2" s="332"/>
      <c r="KOY2" s="332"/>
      <c r="KOZ2" s="332"/>
      <c r="KPA2" s="332"/>
      <c r="KPB2" s="332"/>
      <c r="KPC2" s="332"/>
      <c r="KPD2" s="332"/>
      <c r="KPE2" s="331"/>
      <c r="KPF2" s="332"/>
      <c r="KPG2" s="332"/>
      <c r="KPH2" s="332"/>
      <c r="KPI2" s="332"/>
      <c r="KPJ2" s="332"/>
      <c r="KPK2" s="332"/>
      <c r="KPL2" s="332"/>
      <c r="KPM2" s="332"/>
      <c r="KPN2" s="332"/>
      <c r="KPO2" s="332"/>
      <c r="KPP2" s="332"/>
      <c r="KPQ2" s="332"/>
      <c r="KPR2" s="332"/>
      <c r="KPS2" s="332"/>
      <c r="KPT2" s="332"/>
      <c r="KPU2" s="331"/>
      <c r="KPV2" s="332"/>
      <c r="KPW2" s="332"/>
      <c r="KPX2" s="332"/>
      <c r="KPY2" s="332"/>
      <c r="KPZ2" s="332"/>
      <c r="KQA2" s="332"/>
      <c r="KQB2" s="332"/>
      <c r="KQC2" s="332"/>
      <c r="KQD2" s="332"/>
      <c r="KQE2" s="332"/>
      <c r="KQF2" s="332"/>
      <c r="KQG2" s="332"/>
      <c r="KQH2" s="332"/>
      <c r="KQI2" s="332"/>
      <c r="KQJ2" s="332"/>
      <c r="KQK2" s="331"/>
      <c r="KQL2" s="332"/>
      <c r="KQM2" s="332"/>
      <c r="KQN2" s="332"/>
      <c r="KQO2" s="332"/>
      <c r="KQP2" s="332"/>
      <c r="KQQ2" s="332"/>
      <c r="KQR2" s="332"/>
      <c r="KQS2" s="332"/>
      <c r="KQT2" s="332"/>
      <c r="KQU2" s="332"/>
      <c r="KQV2" s="332"/>
      <c r="KQW2" s="332"/>
      <c r="KQX2" s="332"/>
      <c r="KQY2" s="332"/>
      <c r="KQZ2" s="332"/>
      <c r="KRA2" s="331"/>
      <c r="KRB2" s="332"/>
      <c r="KRC2" s="332"/>
      <c r="KRD2" s="332"/>
      <c r="KRE2" s="332"/>
      <c r="KRF2" s="332"/>
      <c r="KRG2" s="332"/>
      <c r="KRH2" s="332"/>
      <c r="KRI2" s="332"/>
      <c r="KRJ2" s="332"/>
      <c r="KRK2" s="332"/>
      <c r="KRL2" s="332"/>
      <c r="KRM2" s="332"/>
      <c r="KRN2" s="332"/>
      <c r="KRO2" s="332"/>
      <c r="KRP2" s="332"/>
      <c r="KRQ2" s="331"/>
      <c r="KRR2" s="332"/>
      <c r="KRS2" s="332"/>
      <c r="KRT2" s="332"/>
      <c r="KRU2" s="332"/>
      <c r="KRV2" s="332"/>
      <c r="KRW2" s="332"/>
      <c r="KRX2" s="332"/>
      <c r="KRY2" s="332"/>
      <c r="KRZ2" s="332"/>
      <c r="KSA2" s="332"/>
      <c r="KSB2" s="332"/>
      <c r="KSC2" s="332"/>
      <c r="KSD2" s="332"/>
      <c r="KSE2" s="332"/>
      <c r="KSF2" s="332"/>
      <c r="KSG2" s="331"/>
      <c r="KSH2" s="332"/>
      <c r="KSI2" s="332"/>
      <c r="KSJ2" s="332"/>
      <c r="KSK2" s="332"/>
      <c r="KSL2" s="332"/>
      <c r="KSM2" s="332"/>
      <c r="KSN2" s="332"/>
      <c r="KSO2" s="332"/>
      <c r="KSP2" s="332"/>
      <c r="KSQ2" s="332"/>
      <c r="KSR2" s="332"/>
      <c r="KSS2" s="332"/>
      <c r="KST2" s="332"/>
      <c r="KSU2" s="332"/>
      <c r="KSV2" s="332"/>
      <c r="KSW2" s="331"/>
      <c r="KSX2" s="332"/>
      <c r="KSY2" s="332"/>
      <c r="KSZ2" s="332"/>
      <c r="KTA2" s="332"/>
      <c r="KTB2" s="332"/>
      <c r="KTC2" s="332"/>
      <c r="KTD2" s="332"/>
      <c r="KTE2" s="332"/>
      <c r="KTF2" s="332"/>
      <c r="KTG2" s="332"/>
      <c r="KTH2" s="332"/>
      <c r="KTI2" s="332"/>
      <c r="KTJ2" s="332"/>
      <c r="KTK2" s="332"/>
      <c r="KTL2" s="332"/>
      <c r="KTM2" s="331"/>
      <c r="KTN2" s="332"/>
      <c r="KTO2" s="332"/>
      <c r="KTP2" s="332"/>
      <c r="KTQ2" s="332"/>
      <c r="KTR2" s="332"/>
      <c r="KTS2" s="332"/>
      <c r="KTT2" s="332"/>
      <c r="KTU2" s="332"/>
      <c r="KTV2" s="332"/>
      <c r="KTW2" s="332"/>
      <c r="KTX2" s="332"/>
      <c r="KTY2" s="332"/>
      <c r="KTZ2" s="332"/>
      <c r="KUA2" s="332"/>
      <c r="KUB2" s="332"/>
      <c r="KUC2" s="331"/>
      <c r="KUD2" s="332"/>
      <c r="KUE2" s="332"/>
      <c r="KUF2" s="332"/>
      <c r="KUG2" s="332"/>
      <c r="KUH2" s="332"/>
      <c r="KUI2" s="332"/>
      <c r="KUJ2" s="332"/>
      <c r="KUK2" s="332"/>
      <c r="KUL2" s="332"/>
      <c r="KUM2" s="332"/>
      <c r="KUN2" s="332"/>
      <c r="KUO2" s="332"/>
      <c r="KUP2" s="332"/>
      <c r="KUQ2" s="332"/>
      <c r="KUR2" s="332"/>
      <c r="KUS2" s="331"/>
      <c r="KUT2" s="332"/>
      <c r="KUU2" s="332"/>
      <c r="KUV2" s="332"/>
      <c r="KUW2" s="332"/>
      <c r="KUX2" s="332"/>
      <c r="KUY2" s="332"/>
      <c r="KUZ2" s="332"/>
      <c r="KVA2" s="332"/>
      <c r="KVB2" s="332"/>
      <c r="KVC2" s="332"/>
      <c r="KVD2" s="332"/>
      <c r="KVE2" s="332"/>
      <c r="KVF2" s="332"/>
      <c r="KVG2" s="332"/>
      <c r="KVH2" s="332"/>
      <c r="KVI2" s="331"/>
      <c r="KVJ2" s="332"/>
      <c r="KVK2" s="332"/>
      <c r="KVL2" s="332"/>
      <c r="KVM2" s="332"/>
      <c r="KVN2" s="332"/>
      <c r="KVO2" s="332"/>
      <c r="KVP2" s="332"/>
      <c r="KVQ2" s="332"/>
      <c r="KVR2" s="332"/>
      <c r="KVS2" s="332"/>
      <c r="KVT2" s="332"/>
      <c r="KVU2" s="332"/>
      <c r="KVV2" s="332"/>
      <c r="KVW2" s="332"/>
      <c r="KVX2" s="332"/>
      <c r="KVY2" s="331"/>
      <c r="KVZ2" s="332"/>
      <c r="KWA2" s="332"/>
      <c r="KWB2" s="332"/>
      <c r="KWC2" s="332"/>
      <c r="KWD2" s="332"/>
      <c r="KWE2" s="332"/>
      <c r="KWF2" s="332"/>
      <c r="KWG2" s="332"/>
      <c r="KWH2" s="332"/>
      <c r="KWI2" s="332"/>
      <c r="KWJ2" s="332"/>
      <c r="KWK2" s="332"/>
      <c r="KWL2" s="332"/>
      <c r="KWM2" s="332"/>
      <c r="KWN2" s="332"/>
      <c r="KWO2" s="331"/>
      <c r="KWP2" s="332"/>
      <c r="KWQ2" s="332"/>
      <c r="KWR2" s="332"/>
      <c r="KWS2" s="332"/>
      <c r="KWT2" s="332"/>
      <c r="KWU2" s="332"/>
      <c r="KWV2" s="332"/>
      <c r="KWW2" s="332"/>
      <c r="KWX2" s="332"/>
      <c r="KWY2" s="332"/>
      <c r="KWZ2" s="332"/>
      <c r="KXA2" s="332"/>
      <c r="KXB2" s="332"/>
      <c r="KXC2" s="332"/>
      <c r="KXD2" s="332"/>
      <c r="KXE2" s="331"/>
      <c r="KXF2" s="332"/>
      <c r="KXG2" s="332"/>
      <c r="KXH2" s="332"/>
      <c r="KXI2" s="332"/>
      <c r="KXJ2" s="332"/>
      <c r="KXK2" s="332"/>
      <c r="KXL2" s="332"/>
      <c r="KXM2" s="332"/>
      <c r="KXN2" s="332"/>
      <c r="KXO2" s="332"/>
      <c r="KXP2" s="332"/>
      <c r="KXQ2" s="332"/>
      <c r="KXR2" s="332"/>
      <c r="KXS2" s="332"/>
      <c r="KXT2" s="332"/>
      <c r="KXU2" s="331"/>
      <c r="KXV2" s="332"/>
      <c r="KXW2" s="332"/>
      <c r="KXX2" s="332"/>
      <c r="KXY2" s="332"/>
      <c r="KXZ2" s="332"/>
      <c r="KYA2" s="332"/>
      <c r="KYB2" s="332"/>
      <c r="KYC2" s="332"/>
      <c r="KYD2" s="332"/>
      <c r="KYE2" s="332"/>
      <c r="KYF2" s="332"/>
      <c r="KYG2" s="332"/>
      <c r="KYH2" s="332"/>
      <c r="KYI2" s="332"/>
      <c r="KYJ2" s="332"/>
      <c r="KYK2" s="331"/>
      <c r="KYL2" s="332"/>
      <c r="KYM2" s="332"/>
      <c r="KYN2" s="332"/>
      <c r="KYO2" s="332"/>
      <c r="KYP2" s="332"/>
      <c r="KYQ2" s="332"/>
      <c r="KYR2" s="332"/>
      <c r="KYS2" s="332"/>
      <c r="KYT2" s="332"/>
      <c r="KYU2" s="332"/>
      <c r="KYV2" s="332"/>
      <c r="KYW2" s="332"/>
      <c r="KYX2" s="332"/>
      <c r="KYY2" s="332"/>
      <c r="KYZ2" s="332"/>
      <c r="KZA2" s="331"/>
      <c r="KZB2" s="332"/>
      <c r="KZC2" s="332"/>
      <c r="KZD2" s="332"/>
      <c r="KZE2" s="332"/>
      <c r="KZF2" s="332"/>
      <c r="KZG2" s="332"/>
      <c r="KZH2" s="332"/>
      <c r="KZI2" s="332"/>
      <c r="KZJ2" s="332"/>
      <c r="KZK2" s="332"/>
      <c r="KZL2" s="332"/>
      <c r="KZM2" s="332"/>
      <c r="KZN2" s="332"/>
      <c r="KZO2" s="332"/>
      <c r="KZP2" s="332"/>
      <c r="KZQ2" s="331"/>
      <c r="KZR2" s="332"/>
      <c r="KZS2" s="332"/>
      <c r="KZT2" s="332"/>
      <c r="KZU2" s="332"/>
      <c r="KZV2" s="332"/>
      <c r="KZW2" s="332"/>
      <c r="KZX2" s="332"/>
      <c r="KZY2" s="332"/>
      <c r="KZZ2" s="332"/>
      <c r="LAA2" s="332"/>
      <c r="LAB2" s="332"/>
      <c r="LAC2" s="332"/>
      <c r="LAD2" s="332"/>
      <c r="LAE2" s="332"/>
      <c r="LAF2" s="332"/>
      <c r="LAG2" s="331"/>
      <c r="LAH2" s="332"/>
      <c r="LAI2" s="332"/>
      <c r="LAJ2" s="332"/>
      <c r="LAK2" s="332"/>
      <c r="LAL2" s="332"/>
      <c r="LAM2" s="332"/>
      <c r="LAN2" s="332"/>
      <c r="LAO2" s="332"/>
      <c r="LAP2" s="332"/>
      <c r="LAQ2" s="332"/>
      <c r="LAR2" s="332"/>
      <c r="LAS2" s="332"/>
      <c r="LAT2" s="332"/>
      <c r="LAU2" s="332"/>
      <c r="LAV2" s="332"/>
      <c r="LAW2" s="331"/>
      <c r="LAX2" s="332"/>
      <c r="LAY2" s="332"/>
      <c r="LAZ2" s="332"/>
      <c r="LBA2" s="332"/>
      <c r="LBB2" s="332"/>
      <c r="LBC2" s="332"/>
      <c r="LBD2" s="332"/>
      <c r="LBE2" s="332"/>
      <c r="LBF2" s="332"/>
      <c r="LBG2" s="332"/>
      <c r="LBH2" s="332"/>
      <c r="LBI2" s="332"/>
      <c r="LBJ2" s="332"/>
      <c r="LBK2" s="332"/>
      <c r="LBL2" s="332"/>
      <c r="LBM2" s="331"/>
      <c r="LBN2" s="332"/>
      <c r="LBO2" s="332"/>
      <c r="LBP2" s="332"/>
      <c r="LBQ2" s="332"/>
      <c r="LBR2" s="332"/>
      <c r="LBS2" s="332"/>
      <c r="LBT2" s="332"/>
      <c r="LBU2" s="332"/>
      <c r="LBV2" s="332"/>
      <c r="LBW2" s="332"/>
      <c r="LBX2" s="332"/>
      <c r="LBY2" s="332"/>
      <c r="LBZ2" s="332"/>
      <c r="LCA2" s="332"/>
      <c r="LCB2" s="332"/>
      <c r="LCC2" s="331"/>
      <c r="LCD2" s="332"/>
      <c r="LCE2" s="332"/>
      <c r="LCF2" s="332"/>
      <c r="LCG2" s="332"/>
      <c r="LCH2" s="332"/>
      <c r="LCI2" s="332"/>
      <c r="LCJ2" s="332"/>
      <c r="LCK2" s="332"/>
      <c r="LCL2" s="332"/>
      <c r="LCM2" s="332"/>
      <c r="LCN2" s="332"/>
      <c r="LCO2" s="332"/>
      <c r="LCP2" s="332"/>
      <c r="LCQ2" s="332"/>
      <c r="LCR2" s="332"/>
      <c r="LCS2" s="331"/>
      <c r="LCT2" s="332"/>
      <c r="LCU2" s="332"/>
      <c r="LCV2" s="332"/>
      <c r="LCW2" s="332"/>
      <c r="LCX2" s="332"/>
      <c r="LCY2" s="332"/>
      <c r="LCZ2" s="332"/>
      <c r="LDA2" s="332"/>
      <c r="LDB2" s="332"/>
      <c r="LDC2" s="332"/>
      <c r="LDD2" s="332"/>
      <c r="LDE2" s="332"/>
      <c r="LDF2" s="332"/>
      <c r="LDG2" s="332"/>
      <c r="LDH2" s="332"/>
      <c r="LDI2" s="331"/>
      <c r="LDJ2" s="332"/>
      <c r="LDK2" s="332"/>
      <c r="LDL2" s="332"/>
      <c r="LDM2" s="332"/>
      <c r="LDN2" s="332"/>
      <c r="LDO2" s="332"/>
      <c r="LDP2" s="332"/>
      <c r="LDQ2" s="332"/>
      <c r="LDR2" s="332"/>
      <c r="LDS2" s="332"/>
      <c r="LDT2" s="332"/>
      <c r="LDU2" s="332"/>
      <c r="LDV2" s="332"/>
      <c r="LDW2" s="332"/>
      <c r="LDX2" s="332"/>
      <c r="LDY2" s="331"/>
      <c r="LDZ2" s="332"/>
      <c r="LEA2" s="332"/>
      <c r="LEB2" s="332"/>
      <c r="LEC2" s="332"/>
      <c r="LED2" s="332"/>
      <c r="LEE2" s="332"/>
      <c r="LEF2" s="332"/>
      <c r="LEG2" s="332"/>
      <c r="LEH2" s="332"/>
      <c r="LEI2" s="332"/>
      <c r="LEJ2" s="332"/>
      <c r="LEK2" s="332"/>
      <c r="LEL2" s="332"/>
      <c r="LEM2" s="332"/>
      <c r="LEN2" s="332"/>
      <c r="LEO2" s="331"/>
      <c r="LEP2" s="332"/>
      <c r="LEQ2" s="332"/>
      <c r="LER2" s="332"/>
      <c r="LES2" s="332"/>
      <c r="LET2" s="332"/>
      <c r="LEU2" s="332"/>
      <c r="LEV2" s="332"/>
      <c r="LEW2" s="332"/>
      <c r="LEX2" s="332"/>
      <c r="LEY2" s="332"/>
      <c r="LEZ2" s="332"/>
      <c r="LFA2" s="332"/>
      <c r="LFB2" s="332"/>
      <c r="LFC2" s="332"/>
      <c r="LFD2" s="332"/>
      <c r="LFE2" s="331"/>
      <c r="LFF2" s="332"/>
      <c r="LFG2" s="332"/>
      <c r="LFH2" s="332"/>
      <c r="LFI2" s="332"/>
      <c r="LFJ2" s="332"/>
      <c r="LFK2" s="332"/>
      <c r="LFL2" s="332"/>
      <c r="LFM2" s="332"/>
      <c r="LFN2" s="332"/>
      <c r="LFO2" s="332"/>
      <c r="LFP2" s="332"/>
      <c r="LFQ2" s="332"/>
      <c r="LFR2" s="332"/>
      <c r="LFS2" s="332"/>
      <c r="LFT2" s="332"/>
      <c r="LFU2" s="331"/>
      <c r="LFV2" s="332"/>
      <c r="LFW2" s="332"/>
      <c r="LFX2" s="332"/>
      <c r="LFY2" s="332"/>
      <c r="LFZ2" s="332"/>
      <c r="LGA2" s="332"/>
      <c r="LGB2" s="332"/>
      <c r="LGC2" s="332"/>
      <c r="LGD2" s="332"/>
      <c r="LGE2" s="332"/>
      <c r="LGF2" s="332"/>
      <c r="LGG2" s="332"/>
      <c r="LGH2" s="332"/>
      <c r="LGI2" s="332"/>
      <c r="LGJ2" s="332"/>
      <c r="LGK2" s="331"/>
      <c r="LGL2" s="332"/>
      <c r="LGM2" s="332"/>
      <c r="LGN2" s="332"/>
      <c r="LGO2" s="332"/>
      <c r="LGP2" s="332"/>
      <c r="LGQ2" s="332"/>
      <c r="LGR2" s="332"/>
      <c r="LGS2" s="332"/>
      <c r="LGT2" s="332"/>
      <c r="LGU2" s="332"/>
      <c r="LGV2" s="332"/>
      <c r="LGW2" s="332"/>
      <c r="LGX2" s="332"/>
      <c r="LGY2" s="332"/>
      <c r="LGZ2" s="332"/>
      <c r="LHA2" s="331"/>
      <c r="LHB2" s="332"/>
      <c r="LHC2" s="332"/>
      <c r="LHD2" s="332"/>
      <c r="LHE2" s="332"/>
      <c r="LHF2" s="332"/>
      <c r="LHG2" s="332"/>
      <c r="LHH2" s="332"/>
      <c r="LHI2" s="332"/>
      <c r="LHJ2" s="332"/>
      <c r="LHK2" s="332"/>
      <c r="LHL2" s="332"/>
      <c r="LHM2" s="332"/>
      <c r="LHN2" s="332"/>
      <c r="LHO2" s="332"/>
      <c r="LHP2" s="332"/>
      <c r="LHQ2" s="331"/>
      <c r="LHR2" s="332"/>
      <c r="LHS2" s="332"/>
      <c r="LHT2" s="332"/>
      <c r="LHU2" s="332"/>
      <c r="LHV2" s="332"/>
      <c r="LHW2" s="332"/>
      <c r="LHX2" s="332"/>
      <c r="LHY2" s="332"/>
      <c r="LHZ2" s="332"/>
      <c r="LIA2" s="332"/>
      <c r="LIB2" s="332"/>
      <c r="LIC2" s="332"/>
      <c r="LID2" s="332"/>
      <c r="LIE2" s="332"/>
      <c r="LIF2" s="332"/>
      <c r="LIG2" s="331"/>
      <c r="LIH2" s="332"/>
      <c r="LII2" s="332"/>
      <c r="LIJ2" s="332"/>
      <c r="LIK2" s="332"/>
      <c r="LIL2" s="332"/>
      <c r="LIM2" s="332"/>
      <c r="LIN2" s="332"/>
      <c r="LIO2" s="332"/>
      <c r="LIP2" s="332"/>
      <c r="LIQ2" s="332"/>
      <c r="LIR2" s="332"/>
      <c r="LIS2" s="332"/>
      <c r="LIT2" s="332"/>
      <c r="LIU2" s="332"/>
      <c r="LIV2" s="332"/>
      <c r="LIW2" s="331"/>
      <c r="LIX2" s="332"/>
      <c r="LIY2" s="332"/>
      <c r="LIZ2" s="332"/>
      <c r="LJA2" s="332"/>
      <c r="LJB2" s="332"/>
      <c r="LJC2" s="332"/>
      <c r="LJD2" s="332"/>
      <c r="LJE2" s="332"/>
      <c r="LJF2" s="332"/>
      <c r="LJG2" s="332"/>
      <c r="LJH2" s="332"/>
      <c r="LJI2" s="332"/>
      <c r="LJJ2" s="332"/>
      <c r="LJK2" s="332"/>
      <c r="LJL2" s="332"/>
      <c r="LJM2" s="331"/>
      <c r="LJN2" s="332"/>
      <c r="LJO2" s="332"/>
      <c r="LJP2" s="332"/>
      <c r="LJQ2" s="332"/>
      <c r="LJR2" s="332"/>
      <c r="LJS2" s="332"/>
      <c r="LJT2" s="332"/>
      <c r="LJU2" s="332"/>
      <c r="LJV2" s="332"/>
      <c r="LJW2" s="332"/>
      <c r="LJX2" s="332"/>
      <c r="LJY2" s="332"/>
      <c r="LJZ2" s="332"/>
      <c r="LKA2" s="332"/>
      <c r="LKB2" s="332"/>
      <c r="LKC2" s="331"/>
      <c r="LKD2" s="332"/>
      <c r="LKE2" s="332"/>
      <c r="LKF2" s="332"/>
      <c r="LKG2" s="332"/>
      <c r="LKH2" s="332"/>
      <c r="LKI2" s="332"/>
      <c r="LKJ2" s="332"/>
      <c r="LKK2" s="332"/>
      <c r="LKL2" s="332"/>
      <c r="LKM2" s="332"/>
      <c r="LKN2" s="332"/>
      <c r="LKO2" s="332"/>
      <c r="LKP2" s="332"/>
      <c r="LKQ2" s="332"/>
      <c r="LKR2" s="332"/>
      <c r="LKS2" s="331"/>
      <c r="LKT2" s="332"/>
      <c r="LKU2" s="332"/>
      <c r="LKV2" s="332"/>
      <c r="LKW2" s="332"/>
      <c r="LKX2" s="332"/>
      <c r="LKY2" s="332"/>
      <c r="LKZ2" s="332"/>
      <c r="LLA2" s="332"/>
      <c r="LLB2" s="332"/>
      <c r="LLC2" s="332"/>
      <c r="LLD2" s="332"/>
      <c r="LLE2" s="332"/>
      <c r="LLF2" s="332"/>
      <c r="LLG2" s="332"/>
      <c r="LLH2" s="332"/>
      <c r="LLI2" s="331"/>
      <c r="LLJ2" s="332"/>
      <c r="LLK2" s="332"/>
      <c r="LLL2" s="332"/>
      <c r="LLM2" s="332"/>
      <c r="LLN2" s="332"/>
      <c r="LLO2" s="332"/>
      <c r="LLP2" s="332"/>
      <c r="LLQ2" s="332"/>
      <c r="LLR2" s="332"/>
      <c r="LLS2" s="332"/>
      <c r="LLT2" s="332"/>
      <c r="LLU2" s="332"/>
      <c r="LLV2" s="332"/>
      <c r="LLW2" s="332"/>
      <c r="LLX2" s="332"/>
      <c r="LLY2" s="331"/>
      <c r="LLZ2" s="332"/>
      <c r="LMA2" s="332"/>
      <c r="LMB2" s="332"/>
      <c r="LMC2" s="332"/>
      <c r="LMD2" s="332"/>
      <c r="LME2" s="332"/>
      <c r="LMF2" s="332"/>
      <c r="LMG2" s="332"/>
      <c r="LMH2" s="332"/>
      <c r="LMI2" s="332"/>
      <c r="LMJ2" s="332"/>
      <c r="LMK2" s="332"/>
      <c r="LML2" s="332"/>
      <c r="LMM2" s="332"/>
      <c r="LMN2" s="332"/>
      <c r="LMO2" s="331"/>
      <c r="LMP2" s="332"/>
      <c r="LMQ2" s="332"/>
      <c r="LMR2" s="332"/>
      <c r="LMS2" s="332"/>
      <c r="LMT2" s="332"/>
      <c r="LMU2" s="332"/>
      <c r="LMV2" s="332"/>
      <c r="LMW2" s="332"/>
      <c r="LMX2" s="332"/>
      <c r="LMY2" s="332"/>
      <c r="LMZ2" s="332"/>
      <c r="LNA2" s="332"/>
      <c r="LNB2" s="332"/>
      <c r="LNC2" s="332"/>
      <c r="LND2" s="332"/>
      <c r="LNE2" s="331"/>
      <c r="LNF2" s="332"/>
      <c r="LNG2" s="332"/>
      <c r="LNH2" s="332"/>
      <c r="LNI2" s="332"/>
      <c r="LNJ2" s="332"/>
      <c r="LNK2" s="332"/>
      <c r="LNL2" s="332"/>
      <c r="LNM2" s="332"/>
      <c r="LNN2" s="332"/>
      <c r="LNO2" s="332"/>
      <c r="LNP2" s="332"/>
      <c r="LNQ2" s="332"/>
      <c r="LNR2" s="332"/>
      <c r="LNS2" s="332"/>
      <c r="LNT2" s="332"/>
      <c r="LNU2" s="331"/>
      <c r="LNV2" s="332"/>
      <c r="LNW2" s="332"/>
      <c r="LNX2" s="332"/>
      <c r="LNY2" s="332"/>
      <c r="LNZ2" s="332"/>
      <c r="LOA2" s="332"/>
      <c r="LOB2" s="332"/>
      <c r="LOC2" s="332"/>
      <c r="LOD2" s="332"/>
      <c r="LOE2" s="332"/>
      <c r="LOF2" s="332"/>
      <c r="LOG2" s="332"/>
      <c r="LOH2" s="332"/>
      <c r="LOI2" s="332"/>
      <c r="LOJ2" s="332"/>
      <c r="LOK2" s="331"/>
      <c r="LOL2" s="332"/>
      <c r="LOM2" s="332"/>
      <c r="LON2" s="332"/>
      <c r="LOO2" s="332"/>
      <c r="LOP2" s="332"/>
      <c r="LOQ2" s="332"/>
      <c r="LOR2" s="332"/>
      <c r="LOS2" s="332"/>
      <c r="LOT2" s="332"/>
      <c r="LOU2" s="332"/>
      <c r="LOV2" s="332"/>
      <c r="LOW2" s="332"/>
      <c r="LOX2" s="332"/>
      <c r="LOY2" s="332"/>
      <c r="LOZ2" s="332"/>
      <c r="LPA2" s="331"/>
      <c r="LPB2" s="332"/>
      <c r="LPC2" s="332"/>
      <c r="LPD2" s="332"/>
      <c r="LPE2" s="332"/>
      <c r="LPF2" s="332"/>
      <c r="LPG2" s="332"/>
      <c r="LPH2" s="332"/>
      <c r="LPI2" s="332"/>
      <c r="LPJ2" s="332"/>
      <c r="LPK2" s="332"/>
      <c r="LPL2" s="332"/>
      <c r="LPM2" s="332"/>
      <c r="LPN2" s="332"/>
      <c r="LPO2" s="332"/>
      <c r="LPP2" s="332"/>
      <c r="LPQ2" s="331"/>
      <c r="LPR2" s="332"/>
      <c r="LPS2" s="332"/>
      <c r="LPT2" s="332"/>
      <c r="LPU2" s="332"/>
      <c r="LPV2" s="332"/>
      <c r="LPW2" s="332"/>
      <c r="LPX2" s="332"/>
      <c r="LPY2" s="332"/>
      <c r="LPZ2" s="332"/>
      <c r="LQA2" s="332"/>
      <c r="LQB2" s="332"/>
      <c r="LQC2" s="332"/>
      <c r="LQD2" s="332"/>
      <c r="LQE2" s="332"/>
      <c r="LQF2" s="332"/>
      <c r="LQG2" s="331"/>
      <c r="LQH2" s="332"/>
      <c r="LQI2" s="332"/>
      <c r="LQJ2" s="332"/>
      <c r="LQK2" s="332"/>
      <c r="LQL2" s="332"/>
      <c r="LQM2" s="332"/>
      <c r="LQN2" s="332"/>
      <c r="LQO2" s="332"/>
      <c r="LQP2" s="332"/>
      <c r="LQQ2" s="332"/>
      <c r="LQR2" s="332"/>
      <c r="LQS2" s="332"/>
      <c r="LQT2" s="332"/>
      <c r="LQU2" s="332"/>
      <c r="LQV2" s="332"/>
      <c r="LQW2" s="331"/>
      <c r="LQX2" s="332"/>
      <c r="LQY2" s="332"/>
      <c r="LQZ2" s="332"/>
      <c r="LRA2" s="332"/>
      <c r="LRB2" s="332"/>
      <c r="LRC2" s="332"/>
      <c r="LRD2" s="332"/>
      <c r="LRE2" s="332"/>
      <c r="LRF2" s="332"/>
      <c r="LRG2" s="332"/>
      <c r="LRH2" s="332"/>
      <c r="LRI2" s="332"/>
      <c r="LRJ2" s="332"/>
      <c r="LRK2" s="332"/>
      <c r="LRL2" s="332"/>
      <c r="LRM2" s="331"/>
      <c r="LRN2" s="332"/>
      <c r="LRO2" s="332"/>
      <c r="LRP2" s="332"/>
      <c r="LRQ2" s="332"/>
      <c r="LRR2" s="332"/>
      <c r="LRS2" s="332"/>
      <c r="LRT2" s="332"/>
      <c r="LRU2" s="332"/>
      <c r="LRV2" s="332"/>
      <c r="LRW2" s="332"/>
      <c r="LRX2" s="332"/>
      <c r="LRY2" s="332"/>
      <c r="LRZ2" s="332"/>
      <c r="LSA2" s="332"/>
      <c r="LSB2" s="332"/>
      <c r="LSC2" s="331"/>
      <c r="LSD2" s="332"/>
      <c r="LSE2" s="332"/>
      <c r="LSF2" s="332"/>
      <c r="LSG2" s="332"/>
      <c r="LSH2" s="332"/>
      <c r="LSI2" s="332"/>
      <c r="LSJ2" s="332"/>
      <c r="LSK2" s="332"/>
      <c r="LSL2" s="332"/>
      <c r="LSM2" s="332"/>
      <c r="LSN2" s="332"/>
      <c r="LSO2" s="332"/>
      <c r="LSP2" s="332"/>
      <c r="LSQ2" s="332"/>
      <c r="LSR2" s="332"/>
      <c r="LSS2" s="331"/>
      <c r="LST2" s="332"/>
      <c r="LSU2" s="332"/>
      <c r="LSV2" s="332"/>
      <c r="LSW2" s="332"/>
      <c r="LSX2" s="332"/>
      <c r="LSY2" s="332"/>
      <c r="LSZ2" s="332"/>
      <c r="LTA2" s="332"/>
      <c r="LTB2" s="332"/>
      <c r="LTC2" s="332"/>
      <c r="LTD2" s="332"/>
      <c r="LTE2" s="332"/>
      <c r="LTF2" s="332"/>
      <c r="LTG2" s="332"/>
      <c r="LTH2" s="332"/>
      <c r="LTI2" s="331"/>
      <c r="LTJ2" s="332"/>
      <c r="LTK2" s="332"/>
      <c r="LTL2" s="332"/>
      <c r="LTM2" s="332"/>
      <c r="LTN2" s="332"/>
      <c r="LTO2" s="332"/>
      <c r="LTP2" s="332"/>
      <c r="LTQ2" s="332"/>
      <c r="LTR2" s="332"/>
      <c r="LTS2" s="332"/>
      <c r="LTT2" s="332"/>
      <c r="LTU2" s="332"/>
      <c r="LTV2" s="332"/>
      <c r="LTW2" s="332"/>
      <c r="LTX2" s="332"/>
      <c r="LTY2" s="331"/>
      <c r="LTZ2" s="332"/>
      <c r="LUA2" s="332"/>
      <c r="LUB2" s="332"/>
      <c r="LUC2" s="332"/>
      <c r="LUD2" s="332"/>
      <c r="LUE2" s="332"/>
      <c r="LUF2" s="332"/>
      <c r="LUG2" s="332"/>
      <c r="LUH2" s="332"/>
      <c r="LUI2" s="332"/>
      <c r="LUJ2" s="332"/>
      <c r="LUK2" s="332"/>
      <c r="LUL2" s="332"/>
      <c r="LUM2" s="332"/>
      <c r="LUN2" s="332"/>
      <c r="LUO2" s="331"/>
      <c r="LUP2" s="332"/>
      <c r="LUQ2" s="332"/>
      <c r="LUR2" s="332"/>
      <c r="LUS2" s="332"/>
      <c r="LUT2" s="332"/>
      <c r="LUU2" s="332"/>
      <c r="LUV2" s="332"/>
      <c r="LUW2" s="332"/>
      <c r="LUX2" s="332"/>
      <c r="LUY2" s="332"/>
      <c r="LUZ2" s="332"/>
      <c r="LVA2" s="332"/>
      <c r="LVB2" s="332"/>
      <c r="LVC2" s="332"/>
      <c r="LVD2" s="332"/>
      <c r="LVE2" s="331"/>
      <c r="LVF2" s="332"/>
      <c r="LVG2" s="332"/>
      <c r="LVH2" s="332"/>
      <c r="LVI2" s="332"/>
      <c r="LVJ2" s="332"/>
      <c r="LVK2" s="332"/>
      <c r="LVL2" s="332"/>
      <c r="LVM2" s="332"/>
      <c r="LVN2" s="332"/>
      <c r="LVO2" s="332"/>
      <c r="LVP2" s="332"/>
      <c r="LVQ2" s="332"/>
      <c r="LVR2" s="332"/>
      <c r="LVS2" s="332"/>
      <c r="LVT2" s="332"/>
      <c r="LVU2" s="331"/>
      <c r="LVV2" s="332"/>
      <c r="LVW2" s="332"/>
      <c r="LVX2" s="332"/>
      <c r="LVY2" s="332"/>
      <c r="LVZ2" s="332"/>
      <c r="LWA2" s="332"/>
      <c r="LWB2" s="332"/>
      <c r="LWC2" s="332"/>
      <c r="LWD2" s="332"/>
      <c r="LWE2" s="332"/>
      <c r="LWF2" s="332"/>
      <c r="LWG2" s="332"/>
      <c r="LWH2" s="332"/>
      <c r="LWI2" s="332"/>
      <c r="LWJ2" s="332"/>
      <c r="LWK2" s="331"/>
      <c r="LWL2" s="332"/>
      <c r="LWM2" s="332"/>
      <c r="LWN2" s="332"/>
      <c r="LWO2" s="332"/>
      <c r="LWP2" s="332"/>
      <c r="LWQ2" s="332"/>
      <c r="LWR2" s="332"/>
      <c r="LWS2" s="332"/>
      <c r="LWT2" s="332"/>
      <c r="LWU2" s="332"/>
      <c r="LWV2" s="332"/>
      <c r="LWW2" s="332"/>
      <c r="LWX2" s="332"/>
      <c r="LWY2" s="332"/>
      <c r="LWZ2" s="332"/>
      <c r="LXA2" s="331"/>
      <c r="LXB2" s="332"/>
      <c r="LXC2" s="332"/>
      <c r="LXD2" s="332"/>
      <c r="LXE2" s="332"/>
      <c r="LXF2" s="332"/>
      <c r="LXG2" s="332"/>
      <c r="LXH2" s="332"/>
      <c r="LXI2" s="332"/>
      <c r="LXJ2" s="332"/>
      <c r="LXK2" s="332"/>
      <c r="LXL2" s="332"/>
      <c r="LXM2" s="332"/>
      <c r="LXN2" s="332"/>
      <c r="LXO2" s="332"/>
      <c r="LXP2" s="332"/>
      <c r="LXQ2" s="331"/>
      <c r="LXR2" s="332"/>
      <c r="LXS2" s="332"/>
      <c r="LXT2" s="332"/>
      <c r="LXU2" s="332"/>
      <c r="LXV2" s="332"/>
      <c r="LXW2" s="332"/>
      <c r="LXX2" s="332"/>
      <c r="LXY2" s="332"/>
      <c r="LXZ2" s="332"/>
      <c r="LYA2" s="332"/>
      <c r="LYB2" s="332"/>
      <c r="LYC2" s="332"/>
      <c r="LYD2" s="332"/>
      <c r="LYE2" s="332"/>
      <c r="LYF2" s="332"/>
      <c r="LYG2" s="331"/>
      <c r="LYH2" s="332"/>
      <c r="LYI2" s="332"/>
      <c r="LYJ2" s="332"/>
      <c r="LYK2" s="332"/>
      <c r="LYL2" s="332"/>
      <c r="LYM2" s="332"/>
      <c r="LYN2" s="332"/>
      <c r="LYO2" s="332"/>
      <c r="LYP2" s="332"/>
      <c r="LYQ2" s="332"/>
      <c r="LYR2" s="332"/>
      <c r="LYS2" s="332"/>
      <c r="LYT2" s="332"/>
      <c r="LYU2" s="332"/>
      <c r="LYV2" s="332"/>
      <c r="LYW2" s="331"/>
      <c r="LYX2" s="332"/>
      <c r="LYY2" s="332"/>
      <c r="LYZ2" s="332"/>
      <c r="LZA2" s="332"/>
      <c r="LZB2" s="332"/>
      <c r="LZC2" s="332"/>
      <c r="LZD2" s="332"/>
      <c r="LZE2" s="332"/>
      <c r="LZF2" s="332"/>
      <c r="LZG2" s="332"/>
      <c r="LZH2" s="332"/>
      <c r="LZI2" s="332"/>
      <c r="LZJ2" s="332"/>
      <c r="LZK2" s="332"/>
      <c r="LZL2" s="332"/>
      <c r="LZM2" s="331"/>
      <c r="LZN2" s="332"/>
      <c r="LZO2" s="332"/>
      <c r="LZP2" s="332"/>
      <c r="LZQ2" s="332"/>
      <c r="LZR2" s="332"/>
      <c r="LZS2" s="332"/>
      <c r="LZT2" s="332"/>
      <c r="LZU2" s="332"/>
      <c r="LZV2" s="332"/>
      <c r="LZW2" s="332"/>
      <c r="LZX2" s="332"/>
      <c r="LZY2" s="332"/>
      <c r="LZZ2" s="332"/>
      <c r="MAA2" s="332"/>
      <c r="MAB2" s="332"/>
      <c r="MAC2" s="331"/>
      <c r="MAD2" s="332"/>
      <c r="MAE2" s="332"/>
      <c r="MAF2" s="332"/>
      <c r="MAG2" s="332"/>
      <c r="MAH2" s="332"/>
      <c r="MAI2" s="332"/>
      <c r="MAJ2" s="332"/>
      <c r="MAK2" s="332"/>
      <c r="MAL2" s="332"/>
      <c r="MAM2" s="332"/>
      <c r="MAN2" s="332"/>
      <c r="MAO2" s="332"/>
      <c r="MAP2" s="332"/>
      <c r="MAQ2" s="332"/>
      <c r="MAR2" s="332"/>
      <c r="MAS2" s="331"/>
      <c r="MAT2" s="332"/>
      <c r="MAU2" s="332"/>
      <c r="MAV2" s="332"/>
      <c r="MAW2" s="332"/>
      <c r="MAX2" s="332"/>
      <c r="MAY2" s="332"/>
      <c r="MAZ2" s="332"/>
      <c r="MBA2" s="332"/>
      <c r="MBB2" s="332"/>
      <c r="MBC2" s="332"/>
      <c r="MBD2" s="332"/>
      <c r="MBE2" s="332"/>
      <c r="MBF2" s="332"/>
      <c r="MBG2" s="332"/>
      <c r="MBH2" s="332"/>
      <c r="MBI2" s="331"/>
      <c r="MBJ2" s="332"/>
      <c r="MBK2" s="332"/>
      <c r="MBL2" s="332"/>
      <c r="MBM2" s="332"/>
      <c r="MBN2" s="332"/>
      <c r="MBO2" s="332"/>
      <c r="MBP2" s="332"/>
      <c r="MBQ2" s="332"/>
      <c r="MBR2" s="332"/>
      <c r="MBS2" s="332"/>
      <c r="MBT2" s="332"/>
      <c r="MBU2" s="332"/>
      <c r="MBV2" s="332"/>
      <c r="MBW2" s="332"/>
      <c r="MBX2" s="332"/>
      <c r="MBY2" s="331"/>
      <c r="MBZ2" s="332"/>
      <c r="MCA2" s="332"/>
      <c r="MCB2" s="332"/>
      <c r="MCC2" s="332"/>
      <c r="MCD2" s="332"/>
      <c r="MCE2" s="332"/>
      <c r="MCF2" s="332"/>
      <c r="MCG2" s="332"/>
      <c r="MCH2" s="332"/>
      <c r="MCI2" s="332"/>
      <c r="MCJ2" s="332"/>
      <c r="MCK2" s="332"/>
      <c r="MCL2" s="332"/>
      <c r="MCM2" s="332"/>
      <c r="MCN2" s="332"/>
      <c r="MCO2" s="331"/>
      <c r="MCP2" s="332"/>
      <c r="MCQ2" s="332"/>
      <c r="MCR2" s="332"/>
      <c r="MCS2" s="332"/>
      <c r="MCT2" s="332"/>
      <c r="MCU2" s="332"/>
      <c r="MCV2" s="332"/>
      <c r="MCW2" s="332"/>
      <c r="MCX2" s="332"/>
      <c r="MCY2" s="332"/>
      <c r="MCZ2" s="332"/>
      <c r="MDA2" s="332"/>
      <c r="MDB2" s="332"/>
      <c r="MDC2" s="332"/>
      <c r="MDD2" s="332"/>
      <c r="MDE2" s="331"/>
      <c r="MDF2" s="332"/>
      <c r="MDG2" s="332"/>
      <c r="MDH2" s="332"/>
      <c r="MDI2" s="332"/>
      <c r="MDJ2" s="332"/>
      <c r="MDK2" s="332"/>
      <c r="MDL2" s="332"/>
      <c r="MDM2" s="332"/>
      <c r="MDN2" s="332"/>
      <c r="MDO2" s="332"/>
      <c r="MDP2" s="332"/>
      <c r="MDQ2" s="332"/>
      <c r="MDR2" s="332"/>
      <c r="MDS2" s="332"/>
      <c r="MDT2" s="332"/>
      <c r="MDU2" s="331"/>
      <c r="MDV2" s="332"/>
      <c r="MDW2" s="332"/>
      <c r="MDX2" s="332"/>
      <c r="MDY2" s="332"/>
      <c r="MDZ2" s="332"/>
      <c r="MEA2" s="332"/>
      <c r="MEB2" s="332"/>
      <c r="MEC2" s="332"/>
      <c r="MED2" s="332"/>
      <c r="MEE2" s="332"/>
      <c r="MEF2" s="332"/>
      <c r="MEG2" s="332"/>
      <c r="MEH2" s="332"/>
      <c r="MEI2" s="332"/>
      <c r="MEJ2" s="332"/>
      <c r="MEK2" s="331"/>
      <c r="MEL2" s="332"/>
      <c r="MEM2" s="332"/>
      <c r="MEN2" s="332"/>
      <c r="MEO2" s="332"/>
      <c r="MEP2" s="332"/>
      <c r="MEQ2" s="332"/>
      <c r="MER2" s="332"/>
      <c r="MES2" s="332"/>
      <c r="MET2" s="332"/>
      <c r="MEU2" s="332"/>
      <c r="MEV2" s="332"/>
      <c r="MEW2" s="332"/>
      <c r="MEX2" s="332"/>
      <c r="MEY2" s="332"/>
      <c r="MEZ2" s="332"/>
      <c r="MFA2" s="331"/>
      <c r="MFB2" s="332"/>
      <c r="MFC2" s="332"/>
      <c r="MFD2" s="332"/>
      <c r="MFE2" s="332"/>
      <c r="MFF2" s="332"/>
      <c r="MFG2" s="332"/>
      <c r="MFH2" s="332"/>
      <c r="MFI2" s="332"/>
      <c r="MFJ2" s="332"/>
      <c r="MFK2" s="332"/>
      <c r="MFL2" s="332"/>
      <c r="MFM2" s="332"/>
      <c r="MFN2" s="332"/>
      <c r="MFO2" s="332"/>
      <c r="MFP2" s="332"/>
      <c r="MFQ2" s="331"/>
      <c r="MFR2" s="332"/>
      <c r="MFS2" s="332"/>
      <c r="MFT2" s="332"/>
      <c r="MFU2" s="332"/>
      <c r="MFV2" s="332"/>
      <c r="MFW2" s="332"/>
      <c r="MFX2" s="332"/>
      <c r="MFY2" s="332"/>
      <c r="MFZ2" s="332"/>
      <c r="MGA2" s="332"/>
      <c r="MGB2" s="332"/>
      <c r="MGC2" s="332"/>
      <c r="MGD2" s="332"/>
      <c r="MGE2" s="332"/>
      <c r="MGF2" s="332"/>
      <c r="MGG2" s="331"/>
      <c r="MGH2" s="332"/>
      <c r="MGI2" s="332"/>
      <c r="MGJ2" s="332"/>
      <c r="MGK2" s="332"/>
      <c r="MGL2" s="332"/>
      <c r="MGM2" s="332"/>
      <c r="MGN2" s="332"/>
      <c r="MGO2" s="332"/>
      <c r="MGP2" s="332"/>
      <c r="MGQ2" s="332"/>
      <c r="MGR2" s="332"/>
      <c r="MGS2" s="332"/>
      <c r="MGT2" s="332"/>
      <c r="MGU2" s="332"/>
      <c r="MGV2" s="332"/>
      <c r="MGW2" s="331"/>
      <c r="MGX2" s="332"/>
      <c r="MGY2" s="332"/>
      <c r="MGZ2" s="332"/>
      <c r="MHA2" s="332"/>
      <c r="MHB2" s="332"/>
      <c r="MHC2" s="332"/>
      <c r="MHD2" s="332"/>
      <c r="MHE2" s="332"/>
      <c r="MHF2" s="332"/>
      <c r="MHG2" s="332"/>
      <c r="MHH2" s="332"/>
      <c r="MHI2" s="332"/>
      <c r="MHJ2" s="332"/>
      <c r="MHK2" s="332"/>
      <c r="MHL2" s="332"/>
      <c r="MHM2" s="331"/>
      <c r="MHN2" s="332"/>
      <c r="MHO2" s="332"/>
      <c r="MHP2" s="332"/>
      <c r="MHQ2" s="332"/>
      <c r="MHR2" s="332"/>
      <c r="MHS2" s="332"/>
      <c r="MHT2" s="332"/>
      <c r="MHU2" s="332"/>
      <c r="MHV2" s="332"/>
      <c r="MHW2" s="332"/>
      <c r="MHX2" s="332"/>
      <c r="MHY2" s="332"/>
      <c r="MHZ2" s="332"/>
      <c r="MIA2" s="332"/>
      <c r="MIB2" s="332"/>
      <c r="MIC2" s="331"/>
      <c r="MID2" s="332"/>
      <c r="MIE2" s="332"/>
      <c r="MIF2" s="332"/>
      <c r="MIG2" s="332"/>
      <c r="MIH2" s="332"/>
      <c r="MII2" s="332"/>
      <c r="MIJ2" s="332"/>
      <c r="MIK2" s="332"/>
      <c r="MIL2" s="332"/>
      <c r="MIM2" s="332"/>
      <c r="MIN2" s="332"/>
      <c r="MIO2" s="332"/>
      <c r="MIP2" s="332"/>
      <c r="MIQ2" s="332"/>
      <c r="MIR2" s="332"/>
      <c r="MIS2" s="331"/>
      <c r="MIT2" s="332"/>
      <c r="MIU2" s="332"/>
      <c r="MIV2" s="332"/>
      <c r="MIW2" s="332"/>
      <c r="MIX2" s="332"/>
      <c r="MIY2" s="332"/>
      <c r="MIZ2" s="332"/>
      <c r="MJA2" s="332"/>
      <c r="MJB2" s="332"/>
      <c r="MJC2" s="332"/>
      <c r="MJD2" s="332"/>
      <c r="MJE2" s="332"/>
      <c r="MJF2" s="332"/>
      <c r="MJG2" s="332"/>
      <c r="MJH2" s="332"/>
      <c r="MJI2" s="331"/>
      <c r="MJJ2" s="332"/>
      <c r="MJK2" s="332"/>
      <c r="MJL2" s="332"/>
      <c r="MJM2" s="332"/>
      <c r="MJN2" s="332"/>
      <c r="MJO2" s="332"/>
      <c r="MJP2" s="332"/>
      <c r="MJQ2" s="332"/>
      <c r="MJR2" s="332"/>
      <c r="MJS2" s="332"/>
      <c r="MJT2" s="332"/>
      <c r="MJU2" s="332"/>
      <c r="MJV2" s="332"/>
      <c r="MJW2" s="332"/>
      <c r="MJX2" s="332"/>
      <c r="MJY2" s="331"/>
      <c r="MJZ2" s="332"/>
      <c r="MKA2" s="332"/>
      <c r="MKB2" s="332"/>
      <c r="MKC2" s="332"/>
      <c r="MKD2" s="332"/>
      <c r="MKE2" s="332"/>
      <c r="MKF2" s="332"/>
      <c r="MKG2" s="332"/>
      <c r="MKH2" s="332"/>
      <c r="MKI2" s="332"/>
      <c r="MKJ2" s="332"/>
      <c r="MKK2" s="332"/>
      <c r="MKL2" s="332"/>
      <c r="MKM2" s="332"/>
      <c r="MKN2" s="332"/>
      <c r="MKO2" s="331"/>
      <c r="MKP2" s="332"/>
      <c r="MKQ2" s="332"/>
      <c r="MKR2" s="332"/>
      <c r="MKS2" s="332"/>
      <c r="MKT2" s="332"/>
      <c r="MKU2" s="332"/>
      <c r="MKV2" s="332"/>
      <c r="MKW2" s="332"/>
      <c r="MKX2" s="332"/>
      <c r="MKY2" s="332"/>
      <c r="MKZ2" s="332"/>
      <c r="MLA2" s="332"/>
      <c r="MLB2" s="332"/>
      <c r="MLC2" s="332"/>
      <c r="MLD2" s="332"/>
      <c r="MLE2" s="331"/>
      <c r="MLF2" s="332"/>
      <c r="MLG2" s="332"/>
      <c r="MLH2" s="332"/>
      <c r="MLI2" s="332"/>
      <c r="MLJ2" s="332"/>
      <c r="MLK2" s="332"/>
      <c r="MLL2" s="332"/>
      <c r="MLM2" s="332"/>
      <c r="MLN2" s="332"/>
      <c r="MLO2" s="332"/>
      <c r="MLP2" s="332"/>
      <c r="MLQ2" s="332"/>
      <c r="MLR2" s="332"/>
      <c r="MLS2" s="332"/>
      <c r="MLT2" s="332"/>
      <c r="MLU2" s="331"/>
      <c r="MLV2" s="332"/>
      <c r="MLW2" s="332"/>
      <c r="MLX2" s="332"/>
      <c r="MLY2" s="332"/>
      <c r="MLZ2" s="332"/>
      <c r="MMA2" s="332"/>
      <c r="MMB2" s="332"/>
      <c r="MMC2" s="332"/>
      <c r="MMD2" s="332"/>
      <c r="MME2" s="332"/>
      <c r="MMF2" s="332"/>
      <c r="MMG2" s="332"/>
      <c r="MMH2" s="332"/>
      <c r="MMI2" s="332"/>
      <c r="MMJ2" s="332"/>
      <c r="MMK2" s="331"/>
      <c r="MML2" s="332"/>
      <c r="MMM2" s="332"/>
      <c r="MMN2" s="332"/>
      <c r="MMO2" s="332"/>
      <c r="MMP2" s="332"/>
      <c r="MMQ2" s="332"/>
      <c r="MMR2" s="332"/>
      <c r="MMS2" s="332"/>
      <c r="MMT2" s="332"/>
      <c r="MMU2" s="332"/>
      <c r="MMV2" s="332"/>
      <c r="MMW2" s="332"/>
      <c r="MMX2" s="332"/>
      <c r="MMY2" s="332"/>
      <c r="MMZ2" s="332"/>
      <c r="MNA2" s="331"/>
      <c r="MNB2" s="332"/>
      <c r="MNC2" s="332"/>
      <c r="MND2" s="332"/>
      <c r="MNE2" s="332"/>
      <c r="MNF2" s="332"/>
      <c r="MNG2" s="332"/>
      <c r="MNH2" s="332"/>
      <c r="MNI2" s="332"/>
      <c r="MNJ2" s="332"/>
      <c r="MNK2" s="332"/>
      <c r="MNL2" s="332"/>
      <c r="MNM2" s="332"/>
      <c r="MNN2" s="332"/>
      <c r="MNO2" s="332"/>
      <c r="MNP2" s="332"/>
      <c r="MNQ2" s="331"/>
      <c r="MNR2" s="332"/>
      <c r="MNS2" s="332"/>
      <c r="MNT2" s="332"/>
      <c r="MNU2" s="332"/>
      <c r="MNV2" s="332"/>
      <c r="MNW2" s="332"/>
      <c r="MNX2" s="332"/>
      <c r="MNY2" s="332"/>
      <c r="MNZ2" s="332"/>
      <c r="MOA2" s="332"/>
      <c r="MOB2" s="332"/>
      <c r="MOC2" s="332"/>
      <c r="MOD2" s="332"/>
      <c r="MOE2" s="332"/>
      <c r="MOF2" s="332"/>
      <c r="MOG2" s="331"/>
      <c r="MOH2" s="332"/>
      <c r="MOI2" s="332"/>
      <c r="MOJ2" s="332"/>
      <c r="MOK2" s="332"/>
      <c r="MOL2" s="332"/>
      <c r="MOM2" s="332"/>
      <c r="MON2" s="332"/>
      <c r="MOO2" s="332"/>
      <c r="MOP2" s="332"/>
      <c r="MOQ2" s="332"/>
      <c r="MOR2" s="332"/>
      <c r="MOS2" s="332"/>
      <c r="MOT2" s="332"/>
      <c r="MOU2" s="332"/>
      <c r="MOV2" s="332"/>
      <c r="MOW2" s="331"/>
      <c r="MOX2" s="332"/>
      <c r="MOY2" s="332"/>
      <c r="MOZ2" s="332"/>
      <c r="MPA2" s="332"/>
      <c r="MPB2" s="332"/>
      <c r="MPC2" s="332"/>
      <c r="MPD2" s="332"/>
      <c r="MPE2" s="332"/>
      <c r="MPF2" s="332"/>
      <c r="MPG2" s="332"/>
      <c r="MPH2" s="332"/>
      <c r="MPI2" s="332"/>
      <c r="MPJ2" s="332"/>
      <c r="MPK2" s="332"/>
      <c r="MPL2" s="332"/>
      <c r="MPM2" s="331"/>
      <c r="MPN2" s="332"/>
      <c r="MPO2" s="332"/>
      <c r="MPP2" s="332"/>
      <c r="MPQ2" s="332"/>
      <c r="MPR2" s="332"/>
      <c r="MPS2" s="332"/>
      <c r="MPT2" s="332"/>
      <c r="MPU2" s="332"/>
      <c r="MPV2" s="332"/>
      <c r="MPW2" s="332"/>
      <c r="MPX2" s="332"/>
      <c r="MPY2" s="332"/>
      <c r="MPZ2" s="332"/>
      <c r="MQA2" s="332"/>
      <c r="MQB2" s="332"/>
      <c r="MQC2" s="331"/>
      <c r="MQD2" s="332"/>
      <c r="MQE2" s="332"/>
      <c r="MQF2" s="332"/>
      <c r="MQG2" s="332"/>
      <c r="MQH2" s="332"/>
      <c r="MQI2" s="332"/>
      <c r="MQJ2" s="332"/>
      <c r="MQK2" s="332"/>
      <c r="MQL2" s="332"/>
      <c r="MQM2" s="332"/>
      <c r="MQN2" s="332"/>
      <c r="MQO2" s="332"/>
      <c r="MQP2" s="332"/>
      <c r="MQQ2" s="332"/>
      <c r="MQR2" s="332"/>
      <c r="MQS2" s="331"/>
      <c r="MQT2" s="332"/>
      <c r="MQU2" s="332"/>
      <c r="MQV2" s="332"/>
      <c r="MQW2" s="332"/>
      <c r="MQX2" s="332"/>
      <c r="MQY2" s="332"/>
      <c r="MQZ2" s="332"/>
      <c r="MRA2" s="332"/>
      <c r="MRB2" s="332"/>
      <c r="MRC2" s="332"/>
      <c r="MRD2" s="332"/>
      <c r="MRE2" s="332"/>
      <c r="MRF2" s="332"/>
      <c r="MRG2" s="332"/>
      <c r="MRH2" s="332"/>
      <c r="MRI2" s="331"/>
      <c r="MRJ2" s="332"/>
      <c r="MRK2" s="332"/>
      <c r="MRL2" s="332"/>
      <c r="MRM2" s="332"/>
      <c r="MRN2" s="332"/>
      <c r="MRO2" s="332"/>
      <c r="MRP2" s="332"/>
      <c r="MRQ2" s="332"/>
      <c r="MRR2" s="332"/>
      <c r="MRS2" s="332"/>
      <c r="MRT2" s="332"/>
      <c r="MRU2" s="332"/>
      <c r="MRV2" s="332"/>
      <c r="MRW2" s="332"/>
      <c r="MRX2" s="332"/>
      <c r="MRY2" s="331"/>
      <c r="MRZ2" s="332"/>
      <c r="MSA2" s="332"/>
      <c r="MSB2" s="332"/>
      <c r="MSC2" s="332"/>
      <c r="MSD2" s="332"/>
      <c r="MSE2" s="332"/>
      <c r="MSF2" s="332"/>
      <c r="MSG2" s="332"/>
      <c r="MSH2" s="332"/>
      <c r="MSI2" s="332"/>
      <c r="MSJ2" s="332"/>
      <c r="MSK2" s="332"/>
      <c r="MSL2" s="332"/>
      <c r="MSM2" s="332"/>
      <c r="MSN2" s="332"/>
      <c r="MSO2" s="331"/>
      <c r="MSP2" s="332"/>
      <c r="MSQ2" s="332"/>
      <c r="MSR2" s="332"/>
      <c r="MSS2" s="332"/>
      <c r="MST2" s="332"/>
      <c r="MSU2" s="332"/>
      <c r="MSV2" s="332"/>
      <c r="MSW2" s="332"/>
      <c r="MSX2" s="332"/>
      <c r="MSY2" s="332"/>
      <c r="MSZ2" s="332"/>
      <c r="MTA2" s="332"/>
      <c r="MTB2" s="332"/>
      <c r="MTC2" s="332"/>
      <c r="MTD2" s="332"/>
      <c r="MTE2" s="331"/>
      <c r="MTF2" s="332"/>
      <c r="MTG2" s="332"/>
      <c r="MTH2" s="332"/>
      <c r="MTI2" s="332"/>
      <c r="MTJ2" s="332"/>
      <c r="MTK2" s="332"/>
      <c r="MTL2" s="332"/>
      <c r="MTM2" s="332"/>
      <c r="MTN2" s="332"/>
      <c r="MTO2" s="332"/>
      <c r="MTP2" s="332"/>
      <c r="MTQ2" s="332"/>
      <c r="MTR2" s="332"/>
      <c r="MTS2" s="332"/>
      <c r="MTT2" s="332"/>
      <c r="MTU2" s="331"/>
      <c r="MTV2" s="332"/>
      <c r="MTW2" s="332"/>
      <c r="MTX2" s="332"/>
      <c r="MTY2" s="332"/>
      <c r="MTZ2" s="332"/>
      <c r="MUA2" s="332"/>
      <c r="MUB2" s="332"/>
      <c r="MUC2" s="332"/>
      <c r="MUD2" s="332"/>
      <c r="MUE2" s="332"/>
      <c r="MUF2" s="332"/>
      <c r="MUG2" s="332"/>
      <c r="MUH2" s="332"/>
      <c r="MUI2" s="332"/>
      <c r="MUJ2" s="332"/>
      <c r="MUK2" s="331"/>
      <c r="MUL2" s="332"/>
      <c r="MUM2" s="332"/>
      <c r="MUN2" s="332"/>
      <c r="MUO2" s="332"/>
      <c r="MUP2" s="332"/>
      <c r="MUQ2" s="332"/>
      <c r="MUR2" s="332"/>
      <c r="MUS2" s="332"/>
      <c r="MUT2" s="332"/>
      <c r="MUU2" s="332"/>
      <c r="MUV2" s="332"/>
      <c r="MUW2" s="332"/>
      <c r="MUX2" s="332"/>
      <c r="MUY2" s="332"/>
      <c r="MUZ2" s="332"/>
      <c r="MVA2" s="331"/>
      <c r="MVB2" s="332"/>
      <c r="MVC2" s="332"/>
      <c r="MVD2" s="332"/>
      <c r="MVE2" s="332"/>
      <c r="MVF2" s="332"/>
      <c r="MVG2" s="332"/>
      <c r="MVH2" s="332"/>
      <c r="MVI2" s="332"/>
      <c r="MVJ2" s="332"/>
      <c r="MVK2" s="332"/>
      <c r="MVL2" s="332"/>
      <c r="MVM2" s="332"/>
      <c r="MVN2" s="332"/>
      <c r="MVO2" s="332"/>
      <c r="MVP2" s="332"/>
      <c r="MVQ2" s="331"/>
      <c r="MVR2" s="332"/>
      <c r="MVS2" s="332"/>
      <c r="MVT2" s="332"/>
      <c r="MVU2" s="332"/>
      <c r="MVV2" s="332"/>
      <c r="MVW2" s="332"/>
      <c r="MVX2" s="332"/>
      <c r="MVY2" s="332"/>
      <c r="MVZ2" s="332"/>
      <c r="MWA2" s="332"/>
      <c r="MWB2" s="332"/>
      <c r="MWC2" s="332"/>
      <c r="MWD2" s="332"/>
      <c r="MWE2" s="332"/>
      <c r="MWF2" s="332"/>
      <c r="MWG2" s="331"/>
      <c r="MWH2" s="332"/>
      <c r="MWI2" s="332"/>
      <c r="MWJ2" s="332"/>
      <c r="MWK2" s="332"/>
      <c r="MWL2" s="332"/>
      <c r="MWM2" s="332"/>
      <c r="MWN2" s="332"/>
      <c r="MWO2" s="332"/>
      <c r="MWP2" s="332"/>
      <c r="MWQ2" s="332"/>
      <c r="MWR2" s="332"/>
      <c r="MWS2" s="332"/>
      <c r="MWT2" s="332"/>
      <c r="MWU2" s="332"/>
      <c r="MWV2" s="332"/>
      <c r="MWW2" s="331"/>
      <c r="MWX2" s="332"/>
      <c r="MWY2" s="332"/>
      <c r="MWZ2" s="332"/>
      <c r="MXA2" s="332"/>
      <c r="MXB2" s="332"/>
      <c r="MXC2" s="332"/>
      <c r="MXD2" s="332"/>
      <c r="MXE2" s="332"/>
      <c r="MXF2" s="332"/>
      <c r="MXG2" s="332"/>
      <c r="MXH2" s="332"/>
      <c r="MXI2" s="332"/>
      <c r="MXJ2" s="332"/>
      <c r="MXK2" s="332"/>
      <c r="MXL2" s="332"/>
      <c r="MXM2" s="331"/>
      <c r="MXN2" s="332"/>
      <c r="MXO2" s="332"/>
      <c r="MXP2" s="332"/>
      <c r="MXQ2" s="332"/>
      <c r="MXR2" s="332"/>
      <c r="MXS2" s="332"/>
      <c r="MXT2" s="332"/>
      <c r="MXU2" s="332"/>
      <c r="MXV2" s="332"/>
      <c r="MXW2" s="332"/>
      <c r="MXX2" s="332"/>
      <c r="MXY2" s="332"/>
      <c r="MXZ2" s="332"/>
      <c r="MYA2" s="332"/>
      <c r="MYB2" s="332"/>
      <c r="MYC2" s="331"/>
      <c r="MYD2" s="332"/>
      <c r="MYE2" s="332"/>
      <c r="MYF2" s="332"/>
      <c r="MYG2" s="332"/>
      <c r="MYH2" s="332"/>
      <c r="MYI2" s="332"/>
      <c r="MYJ2" s="332"/>
      <c r="MYK2" s="332"/>
      <c r="MYL2" s="332"/>
      <c r="MYM2" s="332"/>
      <c r="MYN2" s="332"/>
      <c r="MYO2" s="332"/>
      <c r="MYP2" s="332"/>
      <c r="MYQ2" s="332"/>
      <c r="MYR2" s="332"/>
      <c r="MYS2" s="331"/>
      <c r="MYT2" s="332"/>
      <c r="MYU2" s="332"/>
      <c r="MYV2" s="332"/>
      <c r="MYW2" s="332"/>
      <c r="MYX2" s="332"/>
      <c r="MYY2" s="332"/>
      <c r="MYZ2" s="332"/>
      <c r="MZA2" s="332"/>
      <c r="MZB2" s="332"/>
      <c r="MZC2" s="332"/>
      <c r="MZD2" s="332"/>
      <c r="MZE2" s="332"/>
      <c r="MZF2" s="332"/>
      <c r="MZG2" s="332"/>
      <c r="MZH2" s="332"/>
      <c r="MZI2" s="331"/>
      <c r="MZJ2" s="332"/>
      <c r="MZK2" s="332"/>
      <c r="MZL2" s="332"/>
      <c r="MZM2" s="332"/>
      <c r="MZN2" s="332"/>
      <c r="MZO2" s="332"/>
      <c r="MZP2" s="332"/>
      <c r="MZQ2" s="332"/>
      <c r="MZR2" s="332"/>
      <c r="MZS2" s="332"/>
      <c r="MZT2" s="332"/>
      <c r="MZU2" s="332"/>
      <c r="MZV2" s="332"/>
      <c r="MZW2" s="332"/>
      <c r="MZX2" s="332"/>
      <c r="MZY2" s="331"/>
      <c r="MZZ2" s="332"/>
      <c r="NAA2" s="332"/>
      <c r="NAB2" s="332"/>
      <c r="NAC2" s="332"/>
      <c r="NAD2" s="332"/>
      <c r="NAE2" s="332"/>
      <c r="NAF2" s="332"/>
      <c r="NAG2" s="332"/>
      <c r="NAH2" s="332"/>
      <c r="NAI2" s="332"/>
      <c r="NAJ2" s="332"/>
      <c r="NAK2" s="332"/>
      <c r="NAL2" s="332"/>
      <c r="NAM2" s="332"/>
      <c r="NAN2" s="332"/>
      <c r="NAO2" s="331"/>
      <c r="NAP2" s="332"/>
      <c r="NAQ2" s="332"/>
      <c r="NAR2" s="332"/>
      <c r="NAS2" s="332"/>
      <c r="NAT2" s="332"/>
      <c r="NAU2" s="332"/>
      <c r="NAV2" s="332"/>
      <c r="NAW2" s="332"/>
      <c r="NAX2" s="332"/>
      <c r="NAY2" s="332"/>
      <c r="NAZ2" s="332"/>
      <c r="NBA2" s="332"/>
      <c r="NBB2" s="332"/>
      <c r="NBC2" s="332"/>
      <c r="NBD2" s="332"/>
      <c r="NBE2" s="331"/>
      <c r="NBF2" s="332"/>
      <c r="NBG2" s="332"/>
      <c r="NBH2" s="332"/>
      <c r="NBI2" s="332"/>
      <c r="NBJ2" s="332"/>
      <c r="NBK2" s="332"/>
      <c r="NBL2" s="332"/>
      <c r="NBM2" s="332"/>
      <c r="NBN2" s="332"/>
      <c r="NBO2" s="332"/>
      <c r="NBP2" s="332"/>
      <c r="NBQ2" s="332"/>
      <c r="NBR2" s="332"/>
      <c r="NBS2" s="332"/>
      <c r="NBT2" s="332"/>
      <c r="NBU2" s="331"/>
      <c r="NBV2" s="332"/>
      <c r="NBW2" s="332"/>
      <c r="NBX2" s="332"/>
      <c r="NBY2" s="332"/>
      <c r="NBZ2" s="332"/>
      <c r="NCA2" s="332"/>
      <c r="NCB2" s="332"/>
      <c r="NCC2" s="332"/>
      <c r="NCD2" s="332"/>
      <c r="NCE2" s="332"/>
      <c r="NCF2" s="332"/>
      <c r="NCG2" s="332"/>
      <c r="NCH2" s="332"/>
      <c r="NCI2" s="332"/>
      <c r="NCJ2" s="332"/>
      <c r="NCK2" s="331"/>
      <c r="NCL2" s="332"/>
      <c r="NCM2" s="332"/>
      <c r="NCN2" s="332"/>
      <c r="NCO2" s="332"/>
      <c r="NCP2" s="332"/>
      <c r="NCQ2" s="332"/>
      <c r="NCR2" s="332"/>
      <c r="NCS2" s="332"/>
      <c r="NCT2" s="332"/>
      <c r="NCU2" s="332"/>
      <c r="NCV2" s="332"/>
      <c r="NCW2" s="332"/>
      <c r="NCX2" s="332"/>
      <c r="NCY2" s="332"/>
      <c r="NCZ2" s="332"/>
      <c r="NDA2" s="331"/>
      <c r="NDB2" s="332"/>
      <c r="NDC2" s="332"/>
      <c r="NDD2" s="332"/>
      <c r="NDE2" s="332"/>
      <c r="NDF2" s="332"/>
      <c r="NDG2" s="332"/>
      <c r="NDH2" s="332"/>
      <c r="NDI2" s="332"/>
      <c r="NDJ2" s="332"/>
      <c r="NDK2" s="332"/>
      <c r="NDL2" s="332"/>
      <c r="NDM2" s="332"/>
      <c r="NDN2" s="332"/>
      <c r="NDO2" s="332"/>
      <c r="NDP2" s="332"/>
      <c r="NDQ2" s="331"/>
      <c r="NDR2" s="332"/>
      <c r="NDS2" s="332"/>
      <c r="NDT2" s="332"/>
      <c r="NDU2" s="332"/>
      <c r="NDV2" s="332"/>
      <c r="NDW2" s="332"/>
      <c r="NDX2" s="332"/>
      <c r="NDY2" s="332"/>
      <c r="NDZ2" s="332"/>
      <c r="NEA2" s="332"/>
      <c r="NEB2" s="332"/>
      <c r="NEC2" s="332"/>
      <c r="NED2" s="332"/>
      <c r="NEE2" s="332"/>
      <c r="NEF2" s="332"/>
      <c r="NEG2" s="331"/>
      <c r="NEH2" s="332"/>
      <c r="NEI2" s="332"/>
      <c r="NEJ2" s="332"/>
      <c r="NEK2" s="332"/>
      <c r="NEL2" s="332"/>
      <c r="NEM2" s="332"/>
      <c r="NEN2" s="332"/>
      <c r="NEO2" s="332"/>
      <c r="NEP2" s="332"/>
      <c r="NEQ2" s="332"/>
      <c r="NER2" s="332"/>
      <c r="NES2" s="332"/>
      <c r="NET2" s="332"/>
      <c r="NEU2" s="332"/>
      <c r="NEV2" s="332"/>
      <c r="NEW2" s="331"/>
      <c r="NEX2" s="332"/>
      <c r="NEY2" s="332"/>
      <c r="NEZ2" s="332"/>
      <c r="NFA2" s="332"/>
      <c r="NFB2" s="332"/>
      <c r="NFC2" s="332"/>
      <c r="NFD2" s="332"/>
      <c r="NFE2" s="332"/>
      <c r="NFF2" s="332"/>
      <c r="NFG2" s="332"/>
      <c r="NFH2" s="332"/>
      <c r="NFI2" s="332"/>
      <c r="NFJ2" s="332"/>
      <c r="NFK2" s="332"/>
      <c r="NFL2" s="332"/>
      <c r="NFM2" s="331"/>
      <c r="NFN2" s="332"/>
      <c r="NFO2" s="332"/>
      <c r="NFP2" s="332"/>
      <c r="NFQ2" s="332"/>
      <c r="NFR2" s="332"/>
      <c r="NFS2" s="332"/>
      <c r="NFT2" s="332"/>
      <c r="NFU2" s="332"/>
      <c r="NFV2" s="332"/>
      <c r="NFW2" s="332"/>
      <c r="NFX2" s="332"/>
      <c r="NFY2" s="332"/>
      <c r="NFZ2" s="332"/>
      <c r="NGA2" s="332"/>
      <c r="NGB2" s="332"/>
      <c r="NGC2" s="331"/>
      <c r="NGD2" s="332"/>
      <c r="NGE2" s="332"/>
      <c r="NGF2" s="332"/>
      <c r="NGG2" s="332"/>
      <c r="NGH2" s="332"/>
      <c r="NGI2" s="332"/>
      <c r="NGJ2" s="332"/>
      <c r="NGK2" s="332"/>
      <c r="NGL2" s="332"/>
      <c r="NGM2" s="332"/>
      <c r="NGN2" s="332"/>
      <c r="NGO2" s="332"/>
      <c r="NGP2" s="332"/>
      <c r="NGQ2" s="332"/>
      <c r="NGR2" s="332"/>
      <c r="NGS2" s="331"/>
      <c r="NGT2" s="332"/>
      <c r="NGU2" s="332"/>
      <c r="NGV2" s="332"/>
      <c r="NGW2" s="332"/>
      <c r="NGX2" s="332"/>
      <c r="NGY2" s="332"/>
      <c r="NGZ2" s="332"/>
      <c r="NHA2" s="332"/>
      <c r="NHB2" s="332"/>
      <c r="NHC2" s="332"/>
      <c r="NHD2" s="332"/>
      <c r="NHE2" s="332"/>
      <c r="NHF2" s="332"/>
      <c r="NHG2" s="332"/>
      <c r="NHH2" s="332"/>
      <c r="NHI2" s="331"/>
      <c r="NHJ2" s="332"/>
      <c r="NHK2" s="332"/>
      <c r="NHL2" s="332"/>
      <c r="NHM2" s="332"/>
      <c r="NHN2" s="332"/>
      <c r="NHO2" s="332"/>
      <c r="NHP2" s="332"/>
      <c r="NHQ2" s="332"/>
      <c r="NHR2" s="332"/>
      <c r="NHS2" s="332"/>
      <c r="NHT2" s="332"/>
      <c r="NHU2" s="332"/>
      <c r="NHV2" s="332"/>
      <c r="NHW2" s="332"/>
      <c r="NHX2" s="332"/>
      <c r="NHY2" s="331"/>
      <c r="NHZ2" s="332"/>
      <c r="NIA2" s="332"/>
      <c r="NIB2" s="332"/>
      <c r="NIC2" s="332"/>
      <c r="NID2" s="332"/>
      <c r="NIE2" s="332"/>
      <c r="NIF2" s="332"/>
      <c r="NIG2" s="332"/>
      <c r="NIH2" s="332"/>
      <c r="NII2" s="332"/>
      <c r="NIJ2" s="332"/>
      <c r="NIK2" s="332"/>
      <c r="NIL2" s="332"/>
      <c r="NIM2" s="332"/>
      <c r="NIN2" s="332"/>
      <c r="NIO2" s="331"/>
      <c r="NIP2" s="332"/>
      <c r="NIQ2" s="332"/>
      <c r="NIR2" s="332"/>
      <c r="NIS2" s="332"/>
      <c r="NIT2" s="332"/>
      <c r="NIU2" s="332"/>
      <c r="NIV2" s="332"/>
      <c r="NIW2" s="332"/>
      <c r="NIX2" s="332"/>
      <c r="NIY2" s="332"/>
      <c r="NIZ2" s="332"/>
      <c r="NJA2" s="332"/>
      <c r="NJB2" s="332"/>
      <c r="NJC2" s="332"/>
      <c r="NJD2" s="332"/>
      <c r="NJE2" s="331"/>
      <c r="NJF2" s="332"/>
      <c r="NJG2" s="332"/>
      <c r="NJH2" s="332"/>
      <c r="NJI2" s="332"/>
      <c r="NJJ2" s="332"/>
      <c r="NJK2" s="332"/>
      <c r="NJL2" s="332"/>
      <c r="NJM2" s="332"/>
      <c r="NJN2" s="332"/>
      <c r="NJO2" s="332"/>
      <c r="NJP2" s="332"/>
      <c r="NJQ2" s="332"/>
      <c r="NJR2" s="332"/>
      <c r="NJS2" s="332"/>
      <c r="NJT2" s="332"/>
      <c r="NJU2" s="331"/>
      <c r="NJV2" s="332"/>
      <c r="NJW2" s="332"/>
      <c r="NJX2" s="332"/>
      <c r="NJY2" s="332"/>
      <c r="NJZ2" s="332"/>
      <c r="NKA2" s="332"/>
      <c r="NKB2" s="332"/>
      <c r="NKC2" s="332"/>
      <c r="NKD2" s="332"/>
      <c r="NKE2" s="332"/>
      <c r="NKF2" s="332"/>
      <c r="NKG2" s="332"/>
      <c r="NKH2" s="332"/>
      <c r="NKI2" s="332"/>
      <c r="NKJ2" s="332"/>
      <c r="NKK2" s="331"/>
      <c r="NKL2" s="332"/>
      <c r="NKM2" s="332"/>
      <c r="NKN2" s="332"/>
      <c r="NKO2" s="332"/>
      <c r="NKP2" s="332"/>
      <c r="NKQ2" s="332"/>
      <c r="NKR2" s="332"/>
      <c r="NKS2" s="332"/>
      <c r="NKT2" s="332"/>
      <c r="NKU2" s="332"/>
      <c r="NKV2" s="332"/>
      <c r="NKW2" s="332"/>
      <c r="NKX2" s="332"/>
      <c r="NKY2" s="332"/>
      <c r="NKZ2" s="332"/>
      <c r="NLA2" s="331"/>
      <c r="NLB2" s="332"/>
      <c r="NLC2" s="332"/>
      <c r="NLD2" s="332"/>
      <c r="NLE2" s="332"/>
      <c r="NLF2" s="332"/>
      <c r="NLG2" s="332"/>
      <c r="NLH2" s="332"/>
      <c r="NLI2" s="332"/>
      <c r="NLJ2" s="332"/>
      <c r="NLK2" s="332"/>
      <c r="NLL2" s="332"/>
      <c r="NLM2" s="332"/>
      <c r="NLN2" s="332"/>
      <c r="NLO2" s="332"/>
      <c r="NLP2" s="332"/>
      <c r="NLQ2" s="331"/>
      <c r="NLR2" s="332"/>
      <c r="NLS2" s="332"/>
      <c r="NLT2" s="332"/>
      <c r="NLU2" s="332"/>
      <c r="NLV2" s="332"/>
      <c r="NLW2" s="332"/>
      <c r="NLX2" s="332"/>
      <c r="NLY2" s="332"/>
      <c r="NLZ2" s="332"/>
      <c r="NMA2" s="332"/>
      <c r="NMB2" s="332"/>
      <c r="NMC2" s="332"/>
      <c r="NMD2" s="332"/>
      <c r="NME2" s="332"/>
      <c r="NMF2" s="332"/>
      <c r="NMG2" s="331"/>
      <c r="NMH2" s="332"/>
      <c r="NMI2" s="332"/>
      <c r="NMJ2" s="332"/>
      <c r="NMK2" s="332"/>
      <c r="NML2" s="332"/>
      <c r="NMM2" s="332"/>
      <c r="NMN2" s="332"/>
      <c r="NMO2" s="332"/>
      <c r="NMP2" s="332"/>
      <c r="NMQ2" s="332"/>
      <c r="NMR2" s="332"/>
      <c r="NMS2" s="332"/>
      <c r="NMT2" s="332"/>
      <c r="NMU2" s="332"/>
      <c r="NMV2" s="332"/>
      <c r="NMW2" s="331"/>
      <c r="NMX2" s="332"/>
      <c r="NMY2" s="332"/>
      <c r="NMZ2" s="332"/>
      <c r="NNA2" s="332"/>
      <c r="NNB2" s="332"/>
      <c r="NNC2" s="332"/>
      <c r="NND2" s="332"/>
      <c r="NNE2" s="332"/>
      <c r="NNF2" s="332"/>
      <c r="NNG2" s="332"/>
      <c r="NNH2" s="332"/>
      <c r="NNI2" s="332"/>
      <c r="NNJ2" s="332"/>
      <c r="NNK2" s="332"/>
      <c r="NNL2" s="332"/>
      <c r="NNM2" s="331"/>
      <c r="NNN2" s="332"/>
      <c r="NNO2" s="332"/>
      <c r="NNP2" s="332"/>
      <c r="NNQ2" s="332"/>
      <c r="NNR2" s="332"/>
      <c r="NNS2" s="332"/>
      <c r="NNT2" s="332"/>
      <c r="NNU2" s="332"/>
      <c r="NNV2" s="332"/>
      <c r="NNW2" s="332"/>
      <c r="NNX2" s="332"/>
      <c r="NNY2" s="332"/>
      <c r="NNZ2" s="332"/>
      <c r="NOA2" s="332"/>
      <c r="NOB2" s="332"/>
      <c r="NOC2" s="331"/>
      <c r="NOD2" s="332"/>
      <c r="NOE2" s="332"/>
      <c r="NOF2" s="332"/>
      <c r="NOG2" s="332"/>
      <c r="NOH2" s="332"/>
      <c r="NOI2" s="332"/>
      <c r="NOJ2" s="332"/>
      <c r="NOK2" s="332"/>
      <c r="NOL2" s="332"/>
      <c r="NOM2" s="332"/>
      <c r="NON2" s="332"/>
      <c r="NOO2" s="332"/>
      <c r="NOP2" s="332"/>
      <c r="NOQ2" s="332"/>
      <c r="NOR2" s="332"/>
      <c r="NOS2" s="331"/>
      <c r="NOT2" s="332"/>
      <c r="NOU2" s="332"/>
      <c r="NOV2" s="332"/>
      <c r="NOW2" s="332"/>
      <c r="NOX2" s="332"/>
      <c r="NOY2" s="332"/>
      <c r="NOZ2" s="332"/>
      <c r="NPA2" s="332"/>
      <c r="NPB2" s="332"/>
      <c r="NPC2" s="332"/>
      <c r="NPD2" s="332"/>
      <c r="NPE2" s="332"/>
      <c r="NPF2" s="332"/>
      <c r="NPG2" s="332"/>
      <c r="NPH2" s="332"/>
      <c r="NPI2" s="331"/>
      <c r="NPJ2" s="332"/>
      <c r="NPK2" s="332"/>
      <c r="NPL2" s="332"/>
      <c r="NPM2" s="332"/>
      <c r="NPN2" s="332"/>
      <c r="NPO2" s="332"/>
      <c r="NPP2" s="332"/>
      <c r="NPQ2" s="332"/>
      <c r="NPR2" s="332"/>
      <c r="NPS2" s="332"/>
      <c r="NPT2" s="332"/>
      <c r="NPU2" s="332"/>
      <c r="NPV2" s="332"/>
      <c r="NPW2" s="332"/>
      <c r="NPX2" s="332"/>
      <c r="NPY2" s="331"/>
      <c r="NPZ2" s="332"/>
      <c r="NQA2" s="332"/>
      <c r="NQB2" s="332"/>
      <c r="NQC2" s="332"/>
      <c r="NQD2" s="332"/>
      <c r="NQE2" s="332"/>
      <c r="NQF2" s="332"/>
      <c r="NQG2" s="332"/>
      <c r="NQH2" s="332"/>
      <c r="NQI2" s="332"/>
      <c r="NQJ2" s="332"/>
      <c r="NQK2" s="332"/>
      <c r="NQL2" s="332"/>
      <c r="NQM2" s="332"/>
      <c r="NQN2" s="332"/>
      <c r="NQO2" s="331"/>
      <c r="NQP2" s="332"/>
      <c r="NQQ2" s="332"/>
      <c r="NQR2" s="332"/>
      <c r="NQS2" s="332"/>
      <c r="NQT2" s="332"/>
      <c r="NQU2" s="332"/>
      <c r="NQV2" s="332"/>
      <c r="NQW2" s="332"/>
      <c r="NQX2" s="332"/>
      <c r="NQY2" s="332"/>
      <c r="NQZ2" s="332"/>
      <c r="NRA2" s="332"/>
      <c r="NRB2" s="332"/>
      <c r="NRC2" s="332"/>
      <c r="NRD2" s="332"/>
      <c r="NRE2" s="331"/>
      <c r="NRF2" s="332"/>
      <c r="NRG2" s="332"/>
      <c r="NRH2" s="332"/>
      <c r="NRI2" s="332"/>
      <c r="NRJ2" s="332"/>
      <c r="NRK2" s="332"/>
      <c r="NRL2" s="332"/>
      <c r="NRM2" s="332"/>
      <c r="NRN2" s="332"/>
      <c r="NRO2" s="332"/>
      <c r="NRP2" s="332"/>
      <c r="NRQ2" s="332"/>
      <c r="NRR2" s="332"/>
      <c r="NRS2" s="332"/>
      <c r="NRT2" s="332"/>
      <c r="NRU2" s="331"/>
      <c r="NRV2" s="332"/>
      <c r="NRW2" s="332"/>
      <c r="NRX2" s="332"/>
      <c r="NRY2" s="332"/>
      <c r="NRZ2" s="332"/>
      <c r="NSA2" s="332"/>
      <c r="NSB2" s="332"/>
      <c r="NSC2" s="332"/>
      <c r="NSD2" s="332"/>
      <c r="NSE2" s="332"/>
      <c r="NSF2" s="332"/>
      <c r="NSG2" s="332"/>
      <c r="NSH2" s="332"/>
      <c r="NSI2" s="332"/>
      <c r="NSJ2" s="332"/>
      <c r="NSK2" s="331"/>
      <c r="NSL2" s="332"/>
      <c r="NSM2" s="332"/>
      <c r="NSN2" s="332"/>
      <c r="NSO2" s="332"/>
      <c r="NSP2" s="332"/>
      <c r="NSQ2" s="332"/>
      <c r="NSR2" s="332"/>
      <c r="NSS2" s="332"/>
      <c r="NST2" s="332"/>
      <c r="NSU2" s="332"/>
      <c r="NSV2" s="332"/>
      <c r="NSW2" s="332"/>
      <c r="NSX2" s="332"/>
      <c r="NSY2" s="332"/>
      <c r="NSZ2" s="332"/>
      <c r="NTA2" s="331"/>
      <c r="NTB2" s="332"/>
      <c r="NTC2" s="332"/>
      <c r="NTD2" s="332"/>
      <c r="NTE2" s="332"/>
      <c r="NTF2" s="332"/>
      <c r="NTG2" s="332"/>
      <c r="NTH2" s="332"/>
      <c r="NTI2" s="332"/>
      <c r="NTJ2" s="332"/>
      <c r="NTK2" s="332"/>
      <c r="NTL2" s="332"/>
      <c r="NTM2" s="332"/>
      <c r="NTN2" s="332"/>
      <c r="NTO2" s="332"/>
      <c r="NTP2" s="332"/>
      <c r="NTQ2" s="331"/>
      <c r="NTR2" s="332"/>
      <c r="NTS2" s="332"/>
      <c r="NTT2" s="332"/>
      <c r="NTU2" s="332"/>
      <c r="NTV2" s="332"/>
      <c r="NTW2" s="332"/>
      <c r="NTX2" s="332"/>
      <c r="NTY2" s="332"/>
      <c r="NTZ2" s="332"/>
      <c r="NUA2" s="332"/>
      <c r="NUB2" s="332"/>
      <c r="NUC2" s="332"/>
      <c r="NUD2" s="332"/>
      <c r="NUE2" s="332"/>
      <c r="NUF2" s="332"/>
      <c r="NUG2" s="331"/>
      <c r="NUH2" s="332"/>
      <c r="NUI2" s="332"/>
      <c r="NUJ2" s="332"/>
      <c r="NUK2" s="332"/>
      <c r="NUL2" s="332"/>
      <c r="NUM2" s="332"/>
      <c r="NUN2" s="332"/>
      <c r="NUO2" s="332"/>
      <c r="NUP2" s="332"/>
      <c r="NUQ2" s="332"/>
      <c r="NUR2" s="332"/>
      <c r="NUS2" s="332"/>
      <c r="NUT2" s="332"/>
      <c r="NUU2" s="332"/>
      <c r="NUV2" s="332"/>
      <c r="NUW2" s="331"/>
      <c r="NUX2" s="332"/>
      <c r="NUY2" s="332"/>
      <c r="NUZ2" s="332"/>
      <c r="NVA2" s="332"/>
      <c r="NVB2" s="332"/>
      <c r="NVC2" s="332"/>
      <c r="NVD2" s="332"/>
      <c r="NVE2" s="332"/>
      <c r="NVF2" s="332"/>
      <c r="NVG2" s="332"/>
      <c r="NVH2" s="332"/>
      <c r="NVI2" s="332"/>
      <c r="NVJ2" s="332"/>
      <c r="NVK2" s="332"/>
      <c r="NVL2" s="332"/>
      <c r="NVM2" s="331"/>
      <c r="NVN2" s="332"/>
      <c r="NVO2" s="332"/>
      <c r="NVP2" s="332"/>
      <c r="NVQ2" s="332"/>
      <c r="NVR2" s="332"/>
      <c r="NVS2" s="332"/>
      <c r="NVT2" s="332"/>
      <c r="NVU2" s="332"/>
      <c r="NVV2" s="332"/>
      <c r="NVW2" s="332"/>
      <c r="NVX2" s="332"/>
      <c r="NVY2" s="332"/>
      <c r="NVZ2" s="332"/>
      <c r="NWA2" s="332"/>
      <c r="NWB2" s="332"/>
      <c r="NWC2" s="331"/>
      <c r="NWD2" s="332"/>
      <c r="NWE2" s="332"/>
      <c r="NWF2" s="332"/>
      <c r="NWG2" s="332"/>
      <c r="NWH2" s="332"/>
      <c r="NWI2" s="332"/>
      <c r="NWJ2" s="332"/>
      <c r="NWK2" s="332"/>
      <c r="NWL2" s="332"/>
      <c r="NWM2" s="332"/>
      <c r="NWN2" s="332"/>
      <c r="NWO2" s="332"/>
      <c r="NWP2" s="332"/>
      <c r="NWQ2" s="332"/>
      <c r="NWR2" s="332"/>
      <c r="NWS2" s="331"/>
      <c r="NWT2" s="332"/>
      <c r="NWU2" s="332"/>
      <c r="NWV2" s="332"/>
      <c r="NWW2" s="332"/>
      <c r="NWX2" s="332"/>
      <c r="NWY2" s="332"/>
      <c r="NWZ2" s="332"/>
      <c r="NXA2" s="332"/>
      <c r="NXB2" s="332"/>
      <c r="NXC2" s="332"/>
      <c r="NXD2" s="332"/>
      <c r="NXE2" s="332"/>
      <c r="NXF2" s="332"/>
      <c r="NXG2" s="332"/>
      <c r="NXH2" s="332"/>
      <c r="NXI2" s="331"/>
      <c r="NXJ2" s="332"/>
      <c r="NXK2" s="332"/>
      <c r="NXL2" s="332"/>
      <c r="NXM2" s="332"/>
      <c r="NXN2" s="332"/>
      <c r="NXO2" s="332"/>
      <c r="NXP2" s="332"/>
      <c r="NXQ2" s="332"/>
      <c r="NXR2" s="332"/>
      <c r="NXS2" s="332"/>
      <c r="NXT2" s="332"/>
      <c r="NXU2" s="332"/>
      <c r="NXV2" s="332"/>
      <c r="NXW2" s="332"/>
      <c r="NXX2" s="332"/>
      <c r="NXY2" s="331"/>
      <c r="NXZ2" s="332"/>
      <c r="NYA2" s="332"/>
      <c r="NYB2" s="332"/>
      <c r="NYC2" s="332"/>
      <c r="NYD2" s="332"/>
      <c r="NYE2" s="332"/>
      <c r="NYF2" s="332"/>
      <c r="NYG2" s="332"/>
      <c r="NYH2" s="332"/>
      <c r="NYI2" s="332"/>
      <c r="NYJ2" s="332"/>
      <c r="NYK2" s="332"/>
      <c r="NYL2" s="332"/>
      <c r="NYM2" s="332"/>
      <c r="NYN2" s="332"/>
      <c r="NYO2" s="331"/>
      <c r="NYP2" s="332"/>
      <c r="NYQ2" s="332"/>
      <c r="NYR2" s="332"/>
      <c r="NYS2" s="332"/>
      <c r="NYT2" s="332"/>
      <c r="NYU2" s="332"/>
      <c r="NYV2" s="332"/>
      <c r="NYW2" s="332"/>
      <c r="NYX2" s="332"/>
      <c r="NYY2" s="332"/>
      <c r="NYZ2" s="332"/>
      <c r="NZA2" s="332"/>
      <c r="NZB2" s="332"/>
      <c r="NZC2" s="332"/>
      <c r="NZD2" s="332"/>
      <c r="NZE2" s="331"/>
      <c r="NZF2" s="332"/>
      <c r="NZG2" s="332"/>
      <c r="NZH2" s="332"/>
      <c r="NZI2" s="332"/>
      <c r="NZJ2" s="332"/>
      <c r="NZK2" s="332"/>
      <c r="NZL2" s="332"/>
      <c r="NZM2" s="332"/>
      <c r="NZN2" s="332"/>
      <c r="NZO2" s="332"/>
      <c r="NZP2" s="332"/>
      <c r="NZQ2" s="332"/>
      <c r="NZR2" s="332"/>
      <c r="NZS2" s="332"/>
      <c r="NZT2" s="332"/>
      <c r="NZU2" s="331"/>
      <c r="NZV2" s="332"/>
      <c r="NZW2" s="332"/>
      <c r="NZX2" s="332"/>
      <c r="NZY2" s="332"/>
      <c r="NZZ2" s="332"/>
      <c r="OAA2" s="332"/>
      <c r="OAB2" s="332"/>
      <c r="OAC2" s="332"/>
      <c r="OAD2" s="332"/>
      <c r="OAE2" s="332"/>
      <c r="OAF2" s="332"/>
      <c r="OAG2" s="332"/>
      <c r="OAH2" s="332"/>
      <c r="OAI2" s="332"/>
      <c r="OAJ2" s="332"/>
      <c r="OAK2" s="331"/>
      <c r="OAL2" s="332"/>
      <c r="OAM2" s="332"/>
      <c r="OAN2" s="332"/>
      <c r="OAO2" s="332"/>
      <c r="OAP2" s="332"/>
      <c r="OAQ2" s="332"/>
      <c r="OAR2" s="332"/>
      <c r="OAS2" s="332"/>
      <c r="OAT2" s="332"/>
      <c r="OAU2" s="332"/>
      <c r="OAV2" s="332"/>
      <c r="OAW2" s="332"/>
      <c r="OAX2" s="332"/>
      <c r="OAY2" s="332"/>
      <c r="OAZ2" s="332"/>
      <c r="OBA2" s="331"/>
      <c r="OBB2" s="332"/>
      <c r="OBC2" s="332"/>
      <c r="OBD2" s="332"/>
      <c r="OBE2" s="332"/>
      <c r="OBF2" s="332"/>
      <c r="OBG2" s="332"/>
      <c r="OBH2" s="332"/>
      <c r="OBI2" s="332"/>
      <c r="OBJ2" s="332"/>
      <c r="OBK2" s="332"/>
      <c r="OBL2" s="332"/>
      <c r="OBM2" s="332"/>
      <c r="OBN2" s="332"/>
      <c r="OBO2" s="332"/>
      <c r="OBP2" s="332"/>
      <c r="OBQ2" s="331"/>
      <c r="OBR2" s="332"/>
      <c r="OBS2" s="332"/>
      <c r="OBT2" s="332"/>
      <c r="OBU2" s="332"/>
      <c r="OBV2" s="332"/>
      <c r="OBW2" s="332"/>
      <c r="OBX2" s="332"/>
      <c r="OBY2" s="332"/>
      <c r="OBZ2" s="332"/>
      <c r="OCA2" s="332"/>
      <c r="OCB2" s="332"/>
      <c r="OCC2" s="332"/>
      <c r="OCD2" s="332"/>
      <c r="OCE2" s="332"/>
      <c r="OCF2" s="332"/>
      <c r="OCG2" s="331"/>
      <c r="OCH2" s="332"/>
      <c r="OCI2" s="332"/>
      <c r="OCJ2" s="332"/>
      <c r="OCK2" s="332"/>
      <c r="OCL2" s="332"/>
      <c r="OCM2" s="332"/>
      <c r="OCN2" s="332"/>
      <c r="OCO2" s="332"/>
      <c r="OCP2" s="332"/>
      <c r="OCQ2" s="332"/>
      <c r="OCR2" s="332"/>
      <c r="OCS2" s="332"/>
      <c r="OCT2" s="332"/>
      <c r="OCU2" s="332"/>
      <c r="OCV2" s="332"/>
      <c r="OCW2" s="331"/>
      <c r="OCX2" s="332"/>
      <c r="OCY2" s="332"/>
      <c r="OCZ2" s="332"/>
      <c r="ODA2" s="332"/>
      <c r="ODB2" s="332"/>
      <c r="ODC2" s="332"/>
      <c r="ODD2" s="332"/>
      <c r="ODE2" s="332"/>
      <c r="ODF2" s="332"/>
      <c r="ODG2" s="332"/>
      <c r="ODH2" s="332"/>
      <c r="ODI2" s="332"/>
      <c r="ODJ2" s="332"/>
      <c r="ODK2" s="332"/>
      <c r="ODL2" s="332"/>
      <c r="ODM2" s="331"/>
      <c r="ODN2" s="332"/>
      <c r="ODO2" s="332"/>
      <c r="ODP2" s="332"/>
      <c r="ODQ2" s="332"/>
      <c r="ODR2" s="332"/>
      <c r="ODS2" s="332"/>
      <c r="ODT2" s="332"/>
      <c r="ODU2" s="332"/>
      <c r="ODV2" s="332"/>
      <c r="ODW2" s="332"/>
      <c r="ODX2" s="332"/>
      <c r="ODY2" s="332"/>
      <c r="ODZ2" s="332"/>
      <c r="OEA2" s="332"/>
      <c r="OEB2" s="332"/>
      <c r="OEC2" s="331"/>
      <c r="OED2" s="332"/>
      <c r="OEE2" s="332"/>
      <c r="OEF2" s="332"/>
      <c r="OEG2" s="332"/>
      <c r="OEH2" s="332"/>
      <c r="OEI2" s="332"/>
      <c r="OEJ2" s="332"/>
      <c r="OEK2" s="332"/>
      <c r="OEL2" s="332"/>
      <c r="OEM2" s="332"/>
      <c r="OEN2" s="332"/>
      <c r="OEO2" s="332"/>
      <c r="OEP2" s="332"/>
      <c r="OEQ2" s="332"/>
      <c r="OER2" s="332"/>
      <c r="OES2" s="331"/>
      <c r="OET2" s="332"/>
      <c r="OEU2" s="332"/>
      <c r="OEV2" s="332"/>
      <c r="OEW2" s="332"/>
      <c r="OEX2" s="332"/>
      <c r="OEY2" s="332"/>
      <c r="OEZ2" s="332"/>
      <c r="OFA2" s="332"/>
      <c r="OFB2" s="332"/>
      <c r="OFC2" s="332"/>
      <c r="OFD2" s="332"/>
      <c r="OFE2" s="332"/>
      <c r="OFF2" s="332"/>
      <c r="OFG2" s="332"/>
      <c r="OFH2" s="332"/>
      <c r="OFI2" s="331"/>
      <c r="OFJ2" s="332"/>
      <c r="OFK2" s="332"/>
      <c r="OFL2" s="332"/>
      <c r="OFM2" s="332"/>
      <c r="OFN2" s="332"/>
      <c r="OFO2" s="332"/>
      <c r="OFP2" s="332"/>
      <c r="OFQ2" s="332"/>
      <c r="OFR2" s="332"/>
      <c r="OFS2" s="332"/>
      <c r="OFT2" s="332"/>
      <c r="OFU2" s="332"/>
      <c r="OFV2" s="332"/>
      <c r="OFW2" s="332"/>
      <c r="OFX2" s="332"/>
      <c r="OFY2" s="331"/>
      <c r="OFZ2" s="332"/>
      <c r="OGA2" s="332"/>
      <c r="OGB2" s="332"/>
      <c r="OGC2" s="332"/>
      <c r="OGD2" s="332"/>
      <c r="OGE2" s="332"/>
      <c r="OGF2" s="332"/>
      <c r="OGG2" s="332"/>
      <c r="OGH2" s="332"/>
      <c r="OGI2" s="332"/>
      <c r="OGJ2" s="332"/>
      <c r="OGK2" s="332"/>
      <c r="OGL2" s="332"/>
      <c r="OGM2" s="332"/>
      <c r="OGN2" s="332"/>
      <c r="OGO2" s="331"/>
      <c r="OGP2" s="332"/>
      <c r="OGQ2" s="332"/>
      <c r="OGR2" s="332"/>
      <c r="OGS2" s="332"/>
      <c r="OGT2" s="332"/>
      <c r="OGU2" s="332"/>
      <c r="OGV2" s="332"/>
      <c r="OGW2" s="332"/>
      <c r="OGX2" s="332"/>
      <c r="OGY2" s="332"/>
      <c r="OGZ2" s="332"/>
      <c r="OHA2" s="332"/>
      <c r="OHB2" s="332"/>
      <c r="OHC2" s="332"/>
      <c r="OHD2" s="332"/>
      <c r="OHE2" s="331"/>
      <c r="OHF2" s="332"/>
      <c r="OHG2" s="332"/>
      <c r="OHH2" s="332"/>
      <c r="OHI2" s="332"/>
      <c r="OHJ2" s="332"/>
      <c r="OHK2" s="332"/>
      <c r="OHL2" s="332"/>
      <c r="OHM2" s="332"/>
      <c r="OHN2" s="332"/>
      <c r="OHO2" s="332"/>
      <c r="OHP2" s="332"/>
      <c r="OHQ2" s="332"/>
      <c r="OHR2" s="332"/>
      <c r="OHS2" s="332"/>
      <c r="OHT2" s="332"/>
      <c r="OHU2" s="331"/>
      <c r="OHV2" s="332"/>
      <c r="OHW2" s="332"/>
      <c r="OHX2" s="332"/>
      <c r="OHY2" s="332"/>
      <c r="OHZ2" s="332"/>
      <c r="OIA2" s="332"/>
      <c r="OIB2" s="332"/>
      <c r="OIC2" s="332"/>
      <c r="OID2" s="332"/>
      <c r="OIE2" s="332"/>
      <c r="OIF2" s="332"/>
      <c r="OIG2" s="332"/>
      <c r="OIH2" s="332"/>
      <c r="OII2" s="332"/>
      <c r="OIJ2" s="332"/>
      <c r="OIK2" s="331"/>
      <c r="OIL2" s="332"/>
      <c r="OIM2" s="332"/>
      <c r="OIN2" s="332"/>
      <c r="OIO2" s="332"/>
      <c r="OIP2" s="332"/>
      <c r="OIQ2" s="332"/>
      <c r="OIR2" s="332"/>
      <c r="OIS2" s="332"/>
      <c r="OIT2" s="332"/>
      <c r="OIU2" s="332"/>
      <c r="OIV2" s="332"/>
      <c r="OIW2" s="332"/>
      <c r="OIX2" s="332"/>
      <c r="OIY2" s="332"/>
      <c r="OIZ2" s="332"/>
      <c r="OJA2" s="331"/>
      <c r="OJB2" s="332"/>
      <c r="OJC2" s="332"/>
      <c r="OJD2" s="332"/>
      <c r="OJE2" s="332"/>
      <c r="OJF2" s="332"/>
      <c r="OJG2" s="332"/>
      <c r="OJH2" s="332"/>
      <c r="OJI2" s="332"/>
      <c r="OJJ2" s="332"/>
      <c r="OJK2" s="332"/>
      <c r="OJL2" s="332"/>
      <c r="OJM2" s="332"/>
      <c r="OJN2" s="332"/>
      <c r="OJO2" s="332"/>
      <c r="OJP2" s="332"/>
      <c r="OJQ2" s="331"/>
      <c r="OJR2" s="332"/>
      <c r="OJS2" s="332"/>
      <c r="OJT2" s="332"/>
      <c r="OJU2" s="332"/>
      <c r="OJV2" s="332"/>
      <c r="OJW2" s="332"/>
      <c r="OJX2" s="332"/>
      <c r="OJY2" s="332"/>
      <c r="OJZ2" s="332"/>
      <c r="OKA2" s="332"/>
      <c r="OKB2" s="332"/>
      <c r="OKC2" s="332"/>
      <c r="OKD2" s="332"/>
      <c r="OKE2" s="332"/>
      <c r="OKF2" s="332"/>
      <c r="OKG2" s="331"/>
      <c r="OKH2" s="332"/>
      <c r="OKI2" s="332"/>
      <c r="OKJ2" s="332"/>
      <c r="OKK2" s="332"/>
      <c r="OKL2" s="332"/>
      <c r="OKM2" s="332"/>
      <c r="OKN2" s="332"/>
      <c r="OKO2" s="332"/>
      <c r="OKP2" s="332"/>
      <c r="OKQ2" s="332"/>
      <c r="OKR2" s="332"/>
      <c r="OKS2" s="332"/>
      <c r="OKT2" s="332"/>
      <c r="OKU2" s="332"/>
      <c r="OKV2" s="332"/>
      <c r="OKW2" s="331"/>
      <c r="OKX2" s="332"/>
      <c r="OKY2" s="332"/>
      <c r="OKZ2" s="332"/>
      <c r="OLA2" s="332"/>
      <c r="OLB2" s="332"/>
      <c r="OLC2" s="332"/>
      <c r="OLD2" s="332"/>
      <c r="OLE2" s="332"/>
      <c r="OLF2" s="332"/>
      <c r="OLG2" s="332"/>
      <c r="OLH2" s="332"/>
      <c r="OLI2" s="332"/>
      <c r="OLJ2" s="332"/>
      <c r="OLK2" s="332"/>
      <c r="OLL2" s="332"/>
      <c r="OLM2" s="331"/>
      <c r="OLN2" s="332"/>
      <c r="OLO2" s="332"/>
      <c r="OLP2" s="332"/>
      <c r="OLQ2" s="332"/>
      <c r="OLR2" s="332"/>
      <c r="OLS2" s="332"/>
      <c r="OLT2" s="332"/>
      <c r="OLU2" s="332"/>
      <c r="OLV2" s="332"/>
      <c r="OLW2" s="332"/>
      <c r="OLX2" s="332"/>
      <c r="OLY2" s="332"/>
      <c r="OLZ2" s="332"/>
      <c r="OMA2" s="332"/>
      <c r="OMB2" s="332"/>
      <c r="OMC2" s="331"/>
      <c r="OMD2" s="332"/>
      <c r="OME2" s="332"/>
      <c r="OMF2" s="332"/>
      <c r="OMG2" s="332"/>
      <c r="OMH2" s="332"/>
      <c r="OMI2" s="332"/>
      <c r="OMJ2" s="332"/>
      <c r="OMK2" s="332"/>
      <c r="OML2" s="332"/>
      <c r="OMM2" s="332"/>
      <c r="OMN2" s="332"/>
      <c r="OMO2" s="332"/>
      <c r="OMP2" s="332"/>
      <c r="OMQ2" s="332"/>
      <c r="OMR2" s="332"/>
      <c r="OMS2" s="331"/>
      <c r="OMT2" s="332"/>
      <c r="OMU2" s="332"/>
      <c r="OMV2" s="332"/>
      <c r="OMW2" s="332"/>
      <c r="OMX2" s="332"/>
      <c r="OMY2" s="332"/>
      <c r="OMZ2" s="332"/>
      <c r="ONA2" s="332"/>
      <c r="ONB2" s="332"/>
      <c r="ONC2" s="332"/>
      <c r="OND2" s="332"/>
      <c r="ONE2" s="332"/>
      <c r="ONF2" s="332"/>
      <c r="ONG2" s="332"/>
      <c r="ONH2" s="332"/>
      <c r="ONI2" s="331"/>
      <c r="ONJ2" s="332"/>
      <c r="ONK2" s="332"/>
      <c r="ONL2" s="332"/>
      <c r="ONM2" s="332"/>
      <c r="ONN2" s="332"/>
      <c r="ONO2" s="332"/>
      <c r="ONP2" s="332"/>
      <c r="ONQ2" s="332"/>
      <c r="ONR2" s="332"/>
      <c r="ONS2" s="332"/>
      <c r="ONT2" s="332"/>
      <c r="ONU2" s="332"/>
      <c r="ONV2" s="332"/>
      <c r="ONW2" s="332"/>
      <c r="ONX2" s="332"/>
      <c r="ONY2" s="331"/>
      <c r="ONZ2" s="332"/>
      <c r="OOA2" s="332"/>
      <c r="OOB2" s="332"/>
      <c r="OOC2" s="332"/>
      <c r="OOD2" s="332"/>
      <c r="OOE2" s="332"/>
      <c r="OOF2" s="332"/>
      <c r="OOG2" s="332"/>
      <c r="OOH2" s="332"/>
      <c r="OOI2" s="332"/>
      <c r="OOJ2" s="332"/>
      <c r="OOK2" s="332"/>
      <c r="OOL2" s="332"/>
      <c r="OOM2" s="332"/>
      <c r="OON2" s="332"/>
      <c r="OOO2" s="331"/>
      <c r="OOP2" s="332"/>
      <c r="OOQ2" s="332"/>
      <c r="OOR2" s="332"/>
      <c r="OOS2" s="332"/>
      <c r="OOT2" s="332"/>
      <c r="OOU2" s="332"/>
      <c r="OOV2" s="332"/>
      <c r="OOW2" s="332"/>
      <c r="OOX2" s="332"/>
      <c r="OOY2" s="332"/>
      <c r="OOZ2" s="332"/>
      <c r="OPA2" s="332"/>
      <c r="OPB2" s="332"/>
      <c r="OPC2" s="332"/>
      <c r="OPD2" s="332"/>
      <c r="OPE2" s="331"/>
      <c r="OPF2" s="332"/>
      <c r="OPG2" s="332"/>
      <c r="OPH2" s="332"/>
      <c r="OPI2" s="332"/>
      <c r="OPJ2" s="332"/>
      <c r="OPK2" s="332"/>
      <c r="OPL2" s="332"/>
      <c r="OPM2" s="332"/>
      <c r="OPN2" s="332"/>
      <c r="OPO2" s="332"/>
      <c r="OPP2" s="332"/>
      <c r="OPQ2" s="332"/>
      <c r="OPR2" s="332"/>
      <c r="OPS2" s="332"/>
      <c r="OPT2" s="332"/>
      <c r="OPU2" s="331"/>
      <c r="OPV2" s="332"/>
      <c r="OPW2" s="332"/>
      <c r="OPX2" s="332"/>
      <c r="OPY2" s="332"/>
      <c r="OPZ2" s="332"/>
      <c r="OQA2" s="332"/>
      <c r="OQB2" s="332"/>
      <c r="OQC2" s="332"/>
      <c r="OQD2" s="332"/>
      <c r="OQE2" s="332"/>
      <c r="OQF2" s="332"/>
      <c r="OQG2" s="332"/>
      <c r="OQH2" s="332"/>
      <c r="OQI2" s="332"/>
      <c r="OQJ2" s="332"/>
      <c r="OQK2" s="331"/>
      <c r="OQL2" s="332"/>
      <c r="OQM2" s="332"/>
      <c r="OQN2" s="332"/>
      <c r="OQO2" s="332"/>
      <c r="OQP2" s="332"/>
      <c r="OQQ2" s="332"/>
      <c r="OQR2" s="332"/>
      <c r="OQS2" s="332"/>
      <c r="OQT2" s="332"/>
      <c r="OQU2" s="332"/>
      <c r="OQV2" s="332"/>
      <c r="OQW2" s="332"/>
      <c r="OQX2" s="332"/>
      <c r="OQY2" s="332"/>
      <c r="OQZ2" s="332"/>
      <c r="ORA2" s="331"/>
      <c r="ORB2" s="332"/>
      <c r="ORC2" s="332"/>
      <c r="ORD2" s="332"/>
      <c r="ORE2" s="332"/>
      <c r="ORF2" s="332"/>
      <c r="ORG2" s="332"/>
      <c r="ORH2" s="332"/>
      <c r="ORI2" s="332"/>
      <c r="ORJ2" s="332"/>
      <c r="ORK2" s="332"/>
      <c r="ORL2" s="332"/>
      <c r="ORM2" s="332"/>
      <c r="ORN2" s="332"/>
      <c r="ORO2" s="332"/>
      <c r="ORP2" s="332"/>
      <c r="ORQ2" s="331"/>
      <c r="ORR2" s="332"/>
      <c r="ORS2" s="332"/>
      <c r="ORT2" s="332"/>
      <c r="ORU2" s="332"/>
      <c r="ORV2" s="332"/>
      <c r="ORW2" s="332"/>
      <c r="ORX2" s="332"/>
      <c r="ORY2" s="332"/>
      <c r="ORZ2" s="332"/>
      <c r="OSA2" s="332"/>
      <c r="OSB2" s="332"/>
      <c r="OSC2" s="332"/>
      <c r="OSD2" s="332"/>
      <c r="OSE2" s="332"/>
      <c r="OSF2" s="332"/>
      <c r="OSG2" s="331"/>
      <c r="OSH2" s="332"/>
      <c r="OSI2" s="332"/>
      <c r="OSJ2" s="332"/>
      <c r="OSK2" s="332"/>
      <c r="OSL2" s="332"/>
      <c r="OSM2" s="332"/>
      <c r="OSN2" s="332"/>
      <c r="OSO2" s="332"/>
      <c r="OSP2" s="332"/>
      <c r="OSQ2" s="332"/>
      <c r="OSR2" s="332"/>
      <c r="OSS2" s="332"/>
      <c r="OST2" s="332"/>
      <c r="OSU2" s="332"/>
      <c r="OSV2" s="332"/>
      <c r="OSW2" s="331"/>
      <c r="OSX2" s="332"/>
      <c r="OSY2" s="332"/>
      <c r="OSZ2" s="332"/>
      <c r="OTA2" s="332"/>
      <c r="OTB2" s="332"/>
      <c r="OTC2" s="332"/>
      <c r="OTD2" s="332"/>
      <c r="OTE2" s="332"/>
      <c r="OTF2" s="332"/>
      <c r="OTG2" s="332"/>
      <c r="OTH2" s="332"/>
      <c r="OTI2" s="332"/>
      <c r="OTJ2" s="332"/>
      <c r="OTK2" s="332"/>
      <c r="OTL2" s="332"/>
      <c r="OTM2" s="331"/>
      <c r="OTN2" s="332"/>
      <c r="OTO2" s="332"/>
      <c r="OTP2" s="332"/>
      <c r="OTQ2" s="332"/>
      <c r="OTR2" s="332"/>
      <c r="OTS2" s="332"/>
      <c r="OTT2" s="332"/>
      <c r="OTU2" s="332"/>
      <c r="OTV2" s="332"/>
      <c r="OTW2" s="332"/>
      <c r="OTX2" s="332"/>
      <c r="OTY2" s="332"/>
      <c r="OTZ2" s="332"/>
      <c r="OUA2" s="332"/>
      <c r="OUB2" s="332"/>
      <c r="OUC2" s="331"/>
      <c r="OUD2" s="332"/>
      <c r="OUE2" s="332"/>
      <c r="OUF2" s="332"/>
      <c r="OUG2" s="332"/>
      <c r="OUH2" s="332"/>
      <c r="OUI2" s="332"/>
      <c r="OUJ2" s="332"/>
      <c r="OUK2" s="332"/>
      <c r="OUL2" s="332"/>
      <c r="OUM2" s="332"/>
      <c r="OUN2" s="332"/>
      <c r="OUO2" s="332"/>
      <c r="OUP2" s="332"/>
      <c r="OUQ2" s="332"/>
      <c r="OUR2" s="332"/>
      <c r="OUS2" s="331"/>
      <c r="OUT2" s="332"/>
      <c r="OUU2" s="332"/>
      <c r="OUV2" s="332"/>
      <c r="OUW2" s="332"/>
      <c r="OUX2" s="332"/>
      <c r="OUY2" s="332"/>
      <c r="OUZ2" s="332"/>
      <c r="OVA2" s="332"/>
      <c r="OVB2" s="332"/>
      <c r="OVC2" s="332"/>
      <c r="OVD2" s="332"/>
      <c r="OVE2" s="332"/>
      <c r="OVF2" s="332"/>
      <c r="OVG2" s="332"/>
      <c r="OVH2" s="332"/>
      <c r="OVI2" s="331"/>
      <c r="OVJ2" s="332"/>
      <c r="OVK2" s="332"/>
      <c r="OVL2" s="332"/>
      <c r="OVM2" s="332"/>
      <c r="OVN2" s="332"/>
      <c r="OVO2" s="332"/>
      <c r="OVP2" s="332"/>
      <c r="OVQ2" s="332"/>
      <c r="OVR2" s="332"/>
      <c r="OVS2" s="332"/>
      <c r="OVT2" s="332"/>
      <c r="OVU2" s="332"/>
      <c r="OVV2" s="332"/>
      <c r="OVW2" s="332"/>
      <c r="OVX2" s="332"/>
      <c r="OVY2" s="331"/>
      <c r="OVZ2" s="332"/>
      <c r="OWA2" s="332"/>
      <c r="OWB2" s="332"/>
      <c r="OWC2" s="332"/>
      <c r="OWD2" s="332"/>
      <c r="OWE2" s="332"/>
      <c r="OWF2" s="332"/>
      <c r="OWG2" s="332"/>
      <c r="OWH2" s="332"/>
      <c r="OWI2" s="332"/>
      <c r="OWJ2" s="332"/>
      <c r="OWK2" s="332"/>
      <c r="OWL2" s="332"/>
      <c r="OWM2" s="332"/>
      <c r="OWN2" s="332"/>
      <c r="OWO2" s="331"/>
      <c r="OWP2" s="332"/>
      <c r="OWQ2" s="332"/>
      <c r="OWR2" s="332"/>
      <c r="OWS2" s="332"/>
      <c r="OWT2" s="332"/>
      <c r="OWU2" s="332"/>
      <c r="OWV2" s="332"/>
      <c r="OWW2" s="332"/>
      <c r="OWX2" s="332"/>
      <c r="OWY2" s="332"/>
      <c r="OWZ2" s="332"/>
      <c r="OXA2" s="332"/>
      <c r="OXB2" s="332"/>
      <c r="OXC2" s="332"/>
      <c r="OXD2" s="332"/>
      <c r="OXE2" s="331"/>
      <c r="OXF2" s="332"/>
      <c r="OXG2" s="332"/>
      <c r="OXH2" s="332"/>
      <c r="OXI2" s="332"/>
      <c r="OXJ2" s="332"/>
      <c r="OXK2" s="332"/>
      <c r="OXL2" s="332"/>
      <c r="OXM2" s="332"/>
      <c r="OXN2" s="332"/>
      <c r="OXO2" s="332"/>
      <c r="OXP2" s="332"/>
      <c r="OXQ2" s="332"/>
      <c r="OXR2" s="332"/>
      <c r="OXS2" s="332"/>
      <c r="OXT2" s="332"/>
      <c r="OXU2" s="331"/>
      <c r="OXV2" s="332"/>
      <c r="OXW2" s="332"/>
      <c r="OXX2" s="332"/>
      <c r="OXY2" s="332"/>
      <c r="OXZ2" s="332"/>
      <c r="OYA2" s="332"/>
      <c r="OYB2" s="332"/>
      <c r="OYC2" s="332"/>
      <c r="OYD2" s="332"/>
      <c r="OYE2" s="332"/>
      <c r="OYF2" s="332"/>
      <c r="OYG2" s="332"/>
      <c r="OYH2" s="332"/>
      <c r="OYI2" s="332"/>
      <c r="OYJ2" s="332"/>
      <c r="OYK2" s="331"/>
      <c r="OYL2" s="332"/>
      <c r="OYM2" s="332"/>
      <c r="OYN2" s="332"/>
      <c r="OYO2" s="332"/>
      <c r="OYP2" s="332"/>
      <c r="OYQ2" s="332"/>
      <c r="OYR2" s="332"/>
      <c r="OYS2" s="332"/>
      <c r="OYT2" s="332"/>
      <c r="OYU2" s="332"/>
      <c r="OYV2" s="332"/>
      <c r="OYW2" s="332"/>
      <c r="OYX2" s="332"/>
      <c r="OYY2" s="332"/>
      <c r="OYZ2" s="332"/>
      <c r="OZA2" s="331"/>
      <c r="OZB2" s="332"/>
      <c r="OZC2" s="332"/>
      <c r="OZD2" s="332"/>
      <c r="OZE2" s="332"/>
      <c r="OZF2" s="332"/>
      <c r="OZG2" s="332"/>
      <c r="OZH2" s="332"/>
      <c r="OZI2" s="332"/>
      <c r="OZJ2" s="332"/>
      <c r="OZK2" s="332"/>
      <c r="OZL2" s="332"/>
      <c r="OZM2" s="332"/>
      <c r="OZN2" s="332"/>
      <c r="OZO2" s="332"/>
      <c r="OZP2" s="332"/>
      <c r="OZQ2" s="331"/>
      <c r="OZR2" s="332"/>
      <c r="OZS2" s="332"/>
      <c r="OZT2" s="332"/>
      <c r="OZU2" s="332"/>
      <c r="OZV2" s="332"/>
      <c r="OZW2" s="332"/>
      <c r="OZX2" s="332"/>
      <c r="OZY2" s="332"/>
      <c r="OZZ2" s="332"/>
      <c r="PAA2" s="332"/>
      <c r="PAB2" s="332"/>
      <c r="PAC2" s="332"/>
      <c r="PAD2" s="332"/>
      <c r="PAE2" s="332"/>
      <c r="PAF2" s="332"/>
      <c r="PAG2" s="331"/>
      <c r="PAH2" s="332"/>
      <c r="PAI2" s="332"/>
      <c r="PAJ2" s="332"/>
      <c r="PAK2" s="332"/>
      <c r="PAL2" s="332"/>
      <c r="PAM2" s="332"/>
      <c r="PAN2" s="332"/>
      <c r="PAO2" s="332"/>
      <c r="PAP2" s="332"/>
      <c r="PAQ2" s="332"/>
      <c r="PAR2" s="332"/>
      <c r="PAS2" s="332"/>
      <c r="PAT2" s="332"/>
      <c r="PAU2" s="332"/>
      <c r="PAV2" s="332"/>
      <c r="PAW2" s="331"/>
      <c r="PAX2" s="332"/>
      <c r="PAY2" s="332"/>
      <c r="PAZ2" s="332"/>
      <c r="PBA2" s="332"/>
      <c r="PBB2" s="332"/>
      <c r="PBC2" s="332"/>
      <c r="PBD2" s="332"/>
      <c r="PBE2" s="332"/>
      <c r="PBF2" s="332"/>
      <c r="PBG2" s="332"/>
      <c r="PBH2" s="332"/>
      <c r="PBI2" s="332"/>
      <c r="PBJ2" s="332"/>
      <c r="PBK2" s="332"/>
      <c r="PBL2" s="332"/>
      <c r="PBM2" s="331"/>
      <c r="PBN2" s="332"/>
      <c r="PBO2" s="332"/>
      <c r="PBP2" s="332"/>
      <c r="PBQ2" s="332"/>
      <c r="PBR2" s="332"/>
      <c r="PBS2" s="332"/>
      <c r="PBT2" s="332"/>
      <c r="PBU2" s="332"/>
      <c r="PBV2" s="332"/>
      <c r="PBW2" s="332"/>
      <c r="PBX2" s="332"/>
      <c r="PBY2" s="332"/>
      <c r="PBZ2" s="332"/>
      <c r="PCA2" s="332"/>
      <c r="PCB2" s="332"/>
      <c r="PCC2" s="331"/>
      <c r="PCD2" s="332"/>
      <c r="PCE2" s="332"/>
      <c r="PCF2" s="332"/>
      <c r="PCG2" s="332"/>
      <c r="PCH2" s="332"/>
      <c r="PCI2" s="332"/>
      <c r="PCJ2" s="332"/>
      <c r="PCK2" s="332"/>
      <c r="PCL2" s="332"/>
      <c r="PCM2" s="332"/>
      <c r="PCN2" s="332"/>
      <c r="PCO2" s="332"/>
      <c r="PCP2" s="332"/>
      <c r="PCQ2" s="332"/>
      <c r="PCR2" s="332"/>
      <c r="PCS2" s="331"/>
      <c r="PCT2" s="332"/>
      <c r="PCU2" s="332"/>
      <c r="PCV2" s="332"/>
      <c r="PCW2" s="332"/>
      <c r="PCX2" s="332"/>
      <c r="PCY2" s="332"/>
      <c r="PCZ2" s="332"/>
      <c r="PDA2" s="332"/>
      <c r="PDB2" s="332"/>
      <c r="PDC2" s="332"/>
      <c r="PDD2" s="332"/>
      <c r="PDE2" s="332"/>
      <c r="PDF2" s="332"/>
      <c r="PDG2" s="332"/>
      <c r="PDH2" s="332"/>
      <c r="PDI2" s="331"/>
      <c r="PDJ2" s="332"/>
      <c r="PDK2" s="332"/>
      <c r="PDL2" s="332"/>
      <c r="PDM2" s="332"/>
      <c r="PDN2" s="332"/>
      <c r="PDO2" s="332"/>
      <c r="PDP2" s="332"/>
      <c r="PDQ2" s="332"/>
      <c r="PDR2" s="332"/>
      <c r="PDS2" s="332"/>
      <c r="PDT2" s="332"/>
      <c r="PDU2" s="332"/>
      <c r="PDV2" s="332"/>
      <c r="PDW2" s="332"/>
      <c r="PDX2" s="332"/>
      <c r="PDY2" s="331"/>
      <c r="PDZ2" s="332"/>
      <c r="PEA2" s="332"/>
      <c r="PEB2" s="332"/>
      <c r="PEC2" s="332"/>
      <c r="PED2" s="332"/>
      <c r="PEE2" s="332"/>
      <c r="PEF2" s="332"/>
      <c r="PEG2" s="332"/>
      <c r="PEH2" s="332"/>
      <c r="PEI2" s="332"/>
      <c r="PEJ2" s="332"/>
      <c r="PEK2" s="332"/>
      <c r="PEL2" s="332"/>
      <c r="PEM2" s="332"/>
      <c r="PEN2" s="332"/>
      <c r="PEO2" s="331"/>
      <c r="PEP2" s="332"/>
      <c r="PEQ2" s="332"/>
      <c r="PER2" s="332"/>
      <c r="PES2" s="332"/>
      <c r="PET2" s="332"/>
      <c r="PEU2" s="332"/>
      <c r="PEV2" s="332"/>
      <c r="PEW2" s="332"/>
      <c r="PEX2" s="332"/>
      <c r="PEY2" s="332"/>
      <c r="PEZ2" s="332"/>
      <c r="PFA2" s="332"/>
      <c r="PFB2" s="332"/>
      <c r="PFC2" s="332"/>
      <c r="PFD2" s="332"/>
      <c r="PFE2" s="331"/>
      <c r="PFF2" s="332"/>
      <c r="PFG2" s="332"/>
      <c r="PFH2" s="332"/>
      <c r="PFI2" s="332"/>
      <c r="PFJ2" s="332"/>
      <c r="PFK2" s="332"/>
      <c r="PFL2" s="332"/>
      <c r="PFM2" s="332"/>
      <c r="PFN2" s="332"/>
      <c r="PFO2" s="332"/>
      <c r="PFP2" s="332"/>
      <c r="PFQ2" s="332"/>
      <c r="PFR2" s="332"/>
      <c r="PFS2" s="332"/>
      <c r="PFT2" s="332"/>
      <c r="PFU2" s="331"/>
      <c r="PFV2" s="332"/>
      <c r="PFW2" s="332"/>
      <c r="PFX2" s="332"/>
      <c r="PFY2" s="332"/>
      <c r="PFZ2" s="332"/>
      <c r="PGA2" s="332"/>
      <c r="PGB2" s="332"/>
      <c r="PGC2" s="332"/>
      <c r="PGD2" s="332"/>
      <c r="PGE2" s="332"/>
      <c r="PGF2" s="332"/>
      <c r="PGG2" s="332"/>
      <c r="PGH2" s="332"/>
      <c r="PGI2" s="332"/>
      <c r="PGJ2" s="332"/>
      <c r="PGK2" s="331"/>
      <c r="PGL2" s="332"/>
      <c r="PGM2" s="332"/>
      <c r="PGN2" s="332"/>
      <c r="PGO2" s="332"/>
      <c r="PGP2" s="332"/>
      <c r="PGQ2" s="332"/>
      <c r="PGR2" s="332"/>
      <c r="PGS2" s="332"/>
      <c r="PGT2" s="332"/>
      <c r="PGU2" s="332"/>
      <c r="PGV2" s="332"/>
      <c r="PGW2" s="332"/>
      <c r="PGX2" s="332"/>
      <c r="PGY2" s="332"/>
      <c r="PGZ2" s="332"/>
      <c r="PHA2" s="331"/>
      <c r="PHB2" s="332"/>
      <c r="PHC2" s="332"/>
      <c r="PHD2" s="332"/>
      <c r="PHE2" s="332"/>
      <c r="PHF2" s="332"/>
      <c r="PHG2" s="332"/>
      <c r="PHH2" s="332"/>
      <c r="PHI2" s="332"/>
      <c r="PHJ2" s="332"/>
      <c r="PHK2" s="332"/>
      <c r="PHL2" s="332"/>
      <c r="PHM2" s="332"/>
      <c r="PHN2" s="332"/>
      <c r="PHO2" s="332"/>
      <c r="PHP2" s="332"/>
      <c r="PHQ2" s="331"/>
      <c r="PHR2" s="332"/>
      <c r="PHS2" s="332"/>
      <c r="PHT2" s="332"/>
      <c r="PHU2" s="332"/>
      <c r="PHV2" s="332"/>
      <c r="PHW2" s="332"/>
      <c r="PHX2" s="332"/>
      <c r="PHY2" s="332"/>
      <c r="PHZ2" s="332"/>
      <c r="PIA2" s="332"/>
      <c r="PIB2" s="332"/>
      <c r="PIC2" s="332"/>
      <c r="PID2" s="332"/>
      <c r="PIE2" s="332"/>
      <c r="PIF2" s="332"/>
      <c r="PIG2" s="331"/>
      <c r="PIH2" s="332"/>
      <c r="PII2" s="332"/>
      <c r="PIJ2" s="332"/>
      <c r="PIK2" s="332"/>
      <c r="PIL2" s="332"/>
      <c r="PIM2" s="332"/>
      <c r="PIN2" s="332"/>
      <c r="PIO2" s="332"/>
      <c r="PIP2" s="332"/>
      <c r="PIQ2" s="332"/>
      <c r="PIR2" s="332"/>
      <c r="PIS2" s="332"/>
      <c r="PIT2" s="332"/>
      <c r="PIU2" s="332"/>
      <c r="PIV2" s="332"/>
      <c r="PIW2" s="331"/>
      <c r="PIX2" s="332"/>
      <c r="PIY2" s="332"/>
      <c r="PIZ2" s="332"/>
      <c r="PJA2" s="332"/>
      <c r="PJB2" s="332"/>
      <c r="PJC2" s="332"/>
      <c r="PJD2" s="332"/>
      <c r="PJE2" s="332"/>
      <c r="PJF2" s="332"/>
      <c r="PJG2" s="332"/>
      <c r="PJH2" s="332"/>
      <c r="PJI2" s="332"/>
      <c r="PJJ2" s="332"/>
      <c r="PJK2" s="332"/>
      <c r="PJL2" s="332"/>
      <c r="PJM2" s="331"/>
      <c r="PJN2" s="332"/>
      <c r="PJO2" s="332"/>
      <c r="PJP2" s="332"/>
      <c r="PJQ2" s="332"/>
      <c r="PJR2" s="332"/>
      <c r="PJS2" s="332"/>
      <c r="PJT2" s="332"/>
      <c r="PJU2" s="332"/>
      <c r="PJV2" s="332"/>
      <c r="PJW2" s="332"/>
      <c r="PJX2" s="332"/>
      <c r="PJY2" s="332"/>
      <c r="PJZ2" s="332"/>
      <c r="PKA2" s="332"/>
      <c r="PKB2" s="332"/>
      <c r="PKC2" s="331"/>
      <c r="PKD2" s="332"/>
      <c r="PKE2" s="332"/>
      <c r="PKF2" s="332"/>
      <c r="PKG2" s="332"/>
      <c r="PKH2" s="332"/>
      <c r="PKI2" s="332"/>
      <c r="PKJ2" s="332"/>
      <c r="PKK2" s="332"/>
      <c r="PKL2" s="332"/>
      <c r="PKM2" s="332"/>
      <c r="PKN2" s="332"/>
      <c r="PKO2" s="332"/>
      <c r="PKP2" s="332"/>
      <c r="PKQ2" s="332"/>
      <c r="PKR2" s="332"/>
      <c r="PKS2" s="331"/>
      <c r="PKT2" s="332"/>
      <c r="PKU2" s="332"/>
      <c r="PKV2" s="332"/>
      <c r="PKW2" s="332"/>
      <c r="PKX2" s="332"/>
      <c r="PKY2" s="332"/>
      <c r="PKZ2" s="332"/>
      <c r="PLA2" s="332"/>
      <c r="PLB2" s="332"/>
      <c r="PLC2" s="332"/>
      <c r="PLD2" s="332"/>
      <c r="PLE2" s="332"/>
      <c r="PLF2" s="332"/>
      <c r="PLG2" s="332"/>
      <c r="PLH2" s="332"/>
      <c r="PLI2" s="331"/>
      <c r="PLJ2" s="332"/>
      <c r="PLK2" s="332"/>
      <c r="PLL2" s="332"/>
      <c r="PLM2" s="332"/>
      <c r="PLN2" s="332"/>
      <c r="PLO2" s="332"/>
      <c r="PLP2" s="332"/>
      <c r="PLQ2" s="332"/>
      <c r="PLR2" s="332"/>
      <c r="PLS2" s="332"/>
      <c r="PLT2" s="332"/>
      <c r="PLU2" s="332"/>
      <c r="PLV2" s="332"/>
      <c r="PLW2" s="332"/>
      <c r="PLX2" s="332"/>
      <c r="PLY2" s="331"/>
      <c r="PLZ2" s="332"/>
      <c r="PMA2" s="332"/>
      <c r="PMB2" s="332"/>
      <c r="PMC2" s="332"/>
      <c r="PMD2" s="332"/>
      <c r="PME2" s="332"/>
      <c r="PMF2" s="332"/>
      <c r="PMG2" s="332"/>
      <c r="PMH2" s="332"/>
      <c r="PMI2" s="332"/>
      <c r="PMJ2" s="332"/>
      <c r="PMK2" s="332"/>
      <c r="PML2" s="332"/>
      <c r="PMM2" s="332"/>
      <c r="PMN2" s="332"/>
      <c r="PMO2" s="331"/>
      <c r="PMP2" s="332"/>
      <c r="PMQ2" s="332"/>
      <c r="PMR2" s="332"/>
      <c r="PMS2" s="332"/>
      <c r="PMT2" s="332"/>
      <c r="PMU2" s="332"/>
      <c r="PMV2" s="332"/>
      <c r="PMW2" s="332"/>
      <c r="PMX2" s="332"/>
      <c r="PMY2" s="332"/>
      <c r="PMZ2" s="332"/>
      <c r="PNA2" s="332"/>
      <c r="PNB2" s="332"/>
      <c r="PNC2" s="332"/>
      <c r="PND2" s="332"/>
      <c r="PNE2" s="331"/>
      <c r="PNF2" s="332"/>
      <c r="PNG2" s="332"/>
      <c r="PNH2" s="332"/>
      <c r="PNI2" s="332"/>
      <c r="PNJ2" s="332"/>
      <c r="PNK2" s="332"/>
      <c r="PNL2" s="332"/>
      <c r="PNM2" s="332"/>
      <c r="PNN2" s="332"/>
      <c r="PNO2" s="332"/>
      <c r="PNP2" s="332"/>
      <c r="PNQ2" s="332"/>
      <c r="PNR2" s="332"/>
      <c r="PNS2" s="332"/>
      <c r="PNT2" s="332"/>
      <c r="PNU2" s="331"/>
      <c r="PNV2" s="332"/>
      <c r="PNW2" s="332"/>
      <c r="PNX2" s="332"/>
      <c r="PNY2" s="332"/>
      <c r="PNZ2" s="332"/>
      <c r="POA2" s="332"/>
      <c r="POB2" s="332"/>
      <c r="POC2" s="332"/>
      <c r="POD2" s="332"/>
      <c r="POE2" s="332"/>
      <c r="POF2" s="332"/>
      <c r="POG2" s="332"/>
      <c r="POH2" s="332"/>
      <c r="POI2" s="332"/>
      <c r="POJ2" s="332"/>
      <c r="POK2" s="331"/>
      <c r="POL2" s="332"/>
      <c r="POM2" s="332"/>
      <c r="PON2" s="332"/>
      <c r="POO2" s="332"/>
      <c r="POP2" s="332"/>
      <c r="POQ2" s="332"/>
      <c r="POR2" s="332"/>
      <c r="POS2" s="332"/>
      <c r="POT2" s="332"/>
      <c r="POU2" s="332"/>
      <c r="POV2" s="332"/>
      <c r="POW2" s="332"/>
      <c r="POX2" s="332"/>
      <c r="POY2" s="332"/>
      <c r="POZ2" s="332"/>
      <c r="PPA2" s="331"/>
      <c r="PPB2" s="332"/>
      <c r="PPC2" s="332"/>
      <c r="PPD2" s="332"/>
      <c r="PPE2" s="332"/>
      <c r="PPF2" s="332"/>
      <c r="PPG2" s="332"/>
      <c r="PPH2" s="332"/>
      <c r="PPI2" s="332"/>
      <c r="PPJ2" s="332"/>
      <c r="PPK2" s="332"/>
      <c r="PPL2" s="332"/>
      <c r="PPM2" s="332"/>
      <c r="PPN2" s="332"/>
      <c r="PPO2" s="332"/>
      <c r="PPP2" s="332"/>
      <c r="PPQ2" s="331"/>
      <c r="PPR2" s="332"/>
      <c r="PPS2" s="332"/>
      <c r="PPT2" s="332"/>
      <c r="PPU2" s="332"/>
      <c r="PPV2" s="332"/>
      <c r="PPW2" s="332"/>
      <c r="PPX2" s="332"/>
      <c r="PPY2" s="332"/>
      <c r="PPZ2" s="332"/>
      <c r="PQA2" s="332"/>
      <c r="PQB2" s="332"/>
      <c r="PQC2" s="332"/>
      <c r="PQD2" s="332"/>
      <c r="PQE2" s="332"/>
      <c r="PQF2" s="332"/>
      <c r="PQG2" s="331"/>
      <c r="PQH2" s="332"/>
      <c r="PQI2" s="332"/>
      <c r="PQJ2" s="332"/>
      <c r="PQK2" s="332"/>
      <c r="PQL2" s="332"/>
      <c r="PQM2" s="332"/>
      <c r="PQN2" s="332"/>
      <c r="PQO2" s="332"/>
      <c r="PQP2" s="332"/>
      <c r="PQQ2" s="332"/>
      <c r="PQR2" s="332"/>
      <c r="PQS2" s="332"/>
      <c r="PQT2" s="332"/>
      <c r="PQU2" s="332"/>
      <c r="PQV2" s="332"/>
      <c r="PQW2" s="331"/>
      <c r="PQX2" s="332"/>
      <c r="PQY2" s="332"/>
      <c r="PQZ2" s="332"/>
      <c r="PRA2" s="332"/>
      <c r="PRB2" s="332"/>
      <c r="PRC2" s="332"/>
      <c r="PRD2" s="332"/>
      <c r="PRE2" s="332"/>
      <c r="PRF2" s="332"/>
      <c r="PRG2" s="332"/>
      <c r="PRH2" s="332"/>
      <c r="PRI2" s="332"/>
      <c r="PRJ2" s="332"/>
      <c r="PRK2" s="332"/>
      <c r="PRL2" s="332"/>
      <c r="PRM2" s="331"/>
      <c r="PRN2" s="332"/>
      <c r="PRO2" s="332"/>
      <c r="PRP2" s="332"/>
      <c r="PRQ2" s="332"/>
      <c r="PRR2" s="332"/>
      <c r="PRS2" s="332"/>
      <c r="PRT2" s="332"/>
      <c r="PRU2" s="332"/>
      <c r="PRV2" s="332"/>
      <c r="PRW2" s="332"/>
      <c r="PRX2" s="332"/>
      <c r="PRY2" s="332"/>
      <c r="PRZ2" s="332"/>
      <c r="PSA2" s="332"/>
      <c r="PSB2" s="332"/>
      <c r="PSC2" s="331"/>
      <c r="PSD2" s="332"/>
      <c r="PSE2" s="332"/>
      <c r="PSF2" s="332"/>
      <c r="PSG2" s="332"/>
      <c r="PSH2" s="332"/>
      <c r="PSI2" s="332"/>
      <c r="PSJ2" s="332"/>
      <c r="PSK2" s="332"/>
      <c r="PSL2" s="332"/>
      <c r="PSM2" s="332"/>
      <c r="PSN2" s="332"/>
      <c r="PSO2" s="332"/>
      <c r="PSP2" s="332"/>
      <c r="PSQ2" s="332"/>
      <c r="PSR2" s="332"/>
      <c r="PSS2" s="331"/>
      <c r="PST2" s="332"/>
      <c r="PSU2" s="332"/>
      <c r="PSV2" s="332"/>
      <c r="PSW2" s="332"/>
      <c r="PSX2" s="332"/>
      <c r="PSY2" s="332"/>
      <c r="PSZ2" s="332"/>
      <c r="PTA2" s="332"/>
      <c r="PTB2" s="332"/>
      <c r="PTC2" s="332"/>
      <c r="PTD2" s="332"/>
      <c r="PTE2" s="332"/>
      <c r="PTF2" s="332"/>
      <c r="PTG2" s="332"/>
      <c r="PTH2" s="332"/>
      <c r="PTI2" s="331"/>
      <c r="PTJ2" s="332"/>
      <c r="PTK2" s="332"/>
      <c r="PTL2" s="332"/>
      <c r="PTM2" s="332"/>
      <c r="PTN2" s="332"/>
      <c r="PTO2" s="332"/>
      <c r="PTP2" s="332"/>
      <c r="PTQ2" s="332"/>
      <c r="PTR2" s="332"/>
      <c r="PTS2" s="332"/>
      <c r="PTT2" s="332"/>
      <c r="PTU2" s="332"/>
      <c r="PTV2" s="332"/>
      <c r="PTW2" s="332"/>
      <c r="PTX2" s="332"/>
      <c r="PTY2" s="331"/>
      <c r="PTZ2" s="332"/>
      <c r="PUA2" s="332"/>
      <c r="PUB2" s="332"/>
      <c r="PUC2" s="332"/>
      <c r="PUD2" s="332"/>
      <c r="PUE2" s="332"/>
      <c r="PUF2" s="332"/>
      <c r="PUG2" s="332"/>
      <c r="PUH2" s="332"/>
      <c r="PUI2" s="332"/>
      <c r="PUJ2" s="332"/>
      <c r="PUK2" s="332"/>
      <c r="PUL2" s="332"/>
      <c r="PUM2" s="332"/>
      <c r="PUN2" s="332"/>
      <c r="PUO2" s="331"/>
      <c r="PUP2" s="332"/>
      <c r="PUQ2" s="332"/>
      <c r="PUR2" s="332"/>
      <c r="PUS2" s="332"/>
      <c r="PUT2" s="332"/>
      <c r="PUU2" s="332"/>
      <c r="PUV2" s="332"/>
      <c r="PUW2" s="332"/>
      <c r="PUX2" s="332"/>
      <c r="PUY2" s="332"/>
      <c r="PUZ2" s="332"/>
      <c r="PVA2" s="332"/>
      <c r="PVB2" s="332"/>
      <c r="PVC2" s="332"/>
      <c r="PVD2" s="332"/>
      <c r="PVE2" s="331"/>
      <c r="PVF2" s="332"/>
      <c r="PVG2" s="332"/>
      <c r="PVH2" s="332"/>
      <c r="PVI2" s="332"/>
      <c r="PVJ2" s="332"/>
      <c r="PVK2" s="332"/>
      <c r="PVL2" s="332"/>
      <c r="PVM2" s="332"/>
      <c r="PVN2" s="332"/>
      <c r="PVO2" s="332"/>
      <c r="PVP2" s="332"/>
      <c r="PVQ2" s="332"/>
      <c r="PVR2" s="332"/>
      <c r="PVS2" s="332"/>
      <c r="PVT2" s="332"/>
      <c r="PVU2" s="331"/>
      <c r="PVV2" s="332"/>
      <c r="PVW2" s="332"/>
      <c r="PVX2" s="332"/>
      <c r="PVY2" s="332"/>
      <c r="PVZ2" s="332"/>
      <c r="PWA2" s="332"/>
      <c r="PWB2" s="332"/>
      <c r="PWC2" s="332"/>
      <c r="PWD2" s="332"/>
      <c r="PWE2" s="332"/>
      <c r="PWF2" s="332"/>
      <c r="PWG2" s="332"/>
      <c r="PWH2" s="332"/>
      <c r="PWI2" s="332"/>
      <c r="PWJ2" s="332"/>
      <c r="PWK2" s="331"/>
      <c r="PWL2" s="332"/>
      <c r="PWM2" s="332"/>
      <c r="PWN2" s="332"/>
      <c r="PWO2" s="332"/>
      <c r="PWP2" s="332"/>
      <c r="PWQ2" s="332"/>
      <c r="PWR2" s="332"/>
      <c r="PWS2" s="332"/>
      <c r="PWT2" s="332"/>
      <c r="PWU2" s="332"/>
      <c r="PWV2" s="332"/>
      <c r="PWW2" s="332"/>
      <c r="PWX2" s="332"/>
      <c r="PWY2" s="332"/>
      <c r="PWZ2" s="332"/>
      <c r="PXA2" s="331"/>
      <c r="PXB2" s="332"/>
      <c r="PXC2" s="332"/>
      <c r="PXD2" s="332"/>
      <c r="PXE2" s="332"/>
      <c r="PXF2" s="332"/>
      <c r="PXG2" s="332"/>
      <c r="PXH2" s="332"/>
      <c r="PXI2" s="332"/>
      <c r="PXJ2" s="332"/>
      <c r="PXK2" s="332"/>
      <c r="PXL2" s="332"/>
      <c r="PXM2" s="332"/>
      <c r="PXN2" s="332"/>
      <c r="PXO2" s="332"/>
      <c r="PXP2" s="332"/>
      <c r="PXQ2" s="331"/>
      <c r="PXR2" s="332"/>
      <c r="PXS2" s="332"/>
      <c r="PXT2" s="332"/>
      <c r="PXU2" s="332"/>
      <c r="PXV2" s="332"/>
      <c r="PXW2" s="332"/>
      <c r="PXX2" s="332"/>
      <c r="PXY2" s="332"/>
      <c r="PXZ2" s="332"/>
      <c r="PYA2" s="332"/>
      <c r="PYB2" s="332"/>
      <c r="PYC2" s="332"/>
      <c r="PYD2" s="332"/>
      <c r="PYE2" s="332"/>
      <c r="PYF2" s="332"/>
      <c r="PYG2" s="331"/>
      <c r="PYH2" s="332"/>
      <c r="PYI2" s="332"/>
      <c r="PYJ2" s="332"/>
      <c r="PYK2" s="332"/>
      <c r="PYL2" s="332"/>
      <c r="PYM2" s="332"/>
      <c r="PYN2" s="332"/>
      <c r="PYO2" s="332"/>
      <c r="PYP2" s="332"/>
      <c r="PYQ2" s="332"/>
      <c r="PYR2" s="332"/>
      <c r="PYS2" s="332"/>
      <c r="PYT2" s="332"/>
      <c r="PYU2" s="332"/>
      <c r="PYV2" s="332"/>
      <c r="PYW2" s="331"/>
      <c r="PYX2" s="332"/>
      <c r="PYY2" s="332"/>
      <c r="PYZ2" s="332"/>
      <c r="PZA2" s="332"/>
      <c r="PZB2" s="332"/>
      <c r="PZC2" s="332"/>
      <c r="PZD2" s="332"/>
      <c r="PZE2" s="332"/>
      <c r="PZF2" s="332"/>
      <c r="PZG2" s="332"/>
      <c r="PZH2" s="332"/>
      <c r="PZI2" s="332"/>
      <c r="PZJ2" s="332"/>
      <c r="PZK2" s="332"/>
      <c r="PZL2" s="332"/>
      <c r="PZM2" s="331"/>
      <c r="PZN2" s="332"/>
      <c r="PZO2" s="332"/>
      <c r="PZP2" s="332"/>
      <c r="PZQ2" s="332"/>
      <c r="PZR2" s="332"/>
      <c r="PZS2" s="332"/>
      <c r="PZT2" s="332"/>
      <c r="PZU2" s="332"/>
      <c r="PZV2" s="332"/>
      <c r="PZW2" s="332"/>
      <c r="PZX2" s="332"/>
      <c r="PZY2" s="332"/>
      <c r="PZZ2" s="332"/>
      <c r="QAA2" s="332"/>
      <c r="QAB2" s="332"/>
      <c r="QAC2" s="331"/>
      <c r="QAD2" s="332"/>
      <c r="QAE2" s="332"/>
      <c r="QAF2" s="332"/>
      <c r="QAG2" s="332"/>
      <c r="QAH2" s="332"/>
      <c r="QAI2" s="332"/>
      <c r="QAJ2" s="332"/>
      <c r="QAK2" s="332"/>
      <c r="QAL2" s="332"/>
      <c r="QAM2" s="332"/>
      <c r="QAN2" s="332"/>
      <c r="QAO2" s="332"/>
      <c r="QAP2" s="332"/>
      <c r="QAQ2" s="332"/>
      <c r="QAR2" s="332"/>
      <c r="QAS2" s="331"/>
      <c r="QAT2" s="332"/>
      <c r="QAU2" s="332"/>
      <c r="QAV2" s="332"/>
      <c r="QAW2" s="332"/>
      <c r="QAX2" s="332"/>
      <c r="QAY2" s="332"/>
      <c r="QAZ2" s="332"/>
      <c r="QBA2" s="332"/>
      <c r="QBB2" s="332"/>
      <c r="QBC2" s="332"/>
      <c r="QBD2" s="332"/>
      <c r="QBE2" s="332"/>
      <c r="QBF2" s="332"/>
      <c r="QBG2" s="332"/>
      <c r="QBH2" s="332"/>
      <c r="QBI2" s="331"/>
      <c r="QBJ2" s="332"/>
      <c r="QBK2" s="332"/>
      <c r="QBL2" s="332"/>
      <c r="QBM2" s="332"/>
      <c r="QBN2" s="332"/>
      <c r="QBO2" s="332"/>
      <c r="QBP2" s="332"/>
      <c r="QBQ2" s="332"/>
      <c r="QBR2" s="332"/>
      <c r="QBS2" s="332"/>
      <c r="QBT2" s="332"/>
      <c r="QBU2" s="332"/>
      <c r="QBV2" s="332"/>
      <c r="QBW2" s="332"/>
      <c r="QBX2" s="332"/>
      <c r="QBY2" s="331"/>
      <c r="QBZ2" s="332"/>
      <c r="QCA2" s="332"/>
      <c r="QCB2" s="332"/>
      <c r="QCC2" s="332"/>
      <c r="QCD2" s="332"/>
      <c r="QCE2" s="332"/>
      <c r="QCF2" s="332"/>
      <c r="QCG2" s="332"/>
      <c r="QCH2" s="332"/>
      <c r="QCI2" s="332"/>
      <c r="QCJ2" s="332"/>
      <c r="QCK2" s="332"/>
      <c r="QCL2" s="332"/>
      <c r="QCM2" s="332"/>
      <c r="QCN2" s="332"/>
      <c r="QCO2" s="331"/>
      <c r="QCP2" s="332"/>
      <c r="QCQ2" s="332"/>
      <c r="QCR2" s="332"/>
      <c r="QCS2" s="332"/>
      <c r="QCT2" s="332"/>
      <c r="QCU2" s="332"/>
      <c r="QCV2" s="332"/>
      <c r="QCW2" s="332"/>
      <c r="QCX2" s="332"/>
      <c r="QCY2" s="332"/>
      <c r="QCZ2" s="332"/>
      <c r="QDA2" s="332"/>
      <c r="QDB2" s="332"/>
      <c r="QDC2" s="332"/>
      <c r="QDD2" s="332"/>
      <c r="QDE2" s="331"/>
      <c r="QDF2" s="332"/>
      <c r="QDG2" s="332"/>
      <c r="QDH2" s="332"/>
      <c r="QDI2" s="332"/>
      <c r="QDJ2" s="332"/>
      <c r="QDK2" s="332"/>
      <c r="QDL2" s="332"/>
      <c r="QDM2" s="332"/>
      <c r="QDN2" s="332"/>
      <c r="QDO2" s="332"/>
      <c r="QDP2" s="332"/>
      <c r="QDQ2" s="332"/>
      <c r="QDR2" s="332"/>
      <c r="QDS2" s="332"/>
      <c r="QDT2" s="332"/>
      <c r="QDU2" s="331"/>
      <c r="QDV2" s="332"/>
      <c r="QDW2" s="332"/>
      <c r="QDX2" s="332"/>
      <c r="QDY2" s="332"/>
      <c r="QDZ2" s="332"/>
      <c r="QEA2" s="332"/>
      <c r="QEB2" s="332"/>
      <c r="QEC2" s="332"/>
      <c r="QED2" s="332"/>
      <c r="QEE2" s="332"/>
      <c r="QEF2" s="332"/>
      <c r="QEG2" s="332"/>
      <c r="QEH2" s="332"/>
      <c r="QEI2" s="332"/>
      <c r="QEJ2" s="332"/>
      <c r="QEK2" s="331"/>
      <c r="QEL2" s="332"/>
      <c r="QEM2" s="332"/>
      <c r="QEN2" s="332"/>
      <c r="QEO2" s="332"/>
      <c r="QEP2" s="332"/>
      <c r="QEQ2" s="332"/>
      <c r="QER2" s="332"/>
      <c r="QES2" s="332"/>
      <c r="QET2" s="332"/>
      <c r="QEU2" s="332"/>
      <c r="QEV2" s="332"/>
      <c r="QEW2" s="332"/>
      <c r="QEX2" s="332"/>
      <c r="QEY2" s="332"/>
      <c r="QEZ2" s="332"/>
      <c r="QFA2" s="331"/>
      <c r="QFB2" s="332"/>
      <c r="QFC2" s="332"/>
      <c r="QFD2" s="332"/>
      <c r="QFE2" s="332"/>
      <c r="QFF2" s="332"/>
      <c r="QFG2" s="332"/>
      <c r="QFH2" s="332"/>
      <c r="QFI2" s="332"/>
      <c r="QFJ2" s="332"/>
      <c r="QFK2" s="332"/>
      <c r="QFL2" s="332"/>
      <c r="QFM2" s="332"/>
      <c r="QFN2" s="332"/>
      <c r="QFO2" s="332"/>
      <c r="QFP2" s="332"/>
      <c r="QFQ2" s="331"/>
      <c r="QFR2" s="332"/>
      <c r="QFS2" s="332"/>
      <c r="QFT2" s="332"/>
      <c r="QFU2" s="332"/>
      <c r="QFV2" s="332"/>
      <c r="QFW2" s="332"/>
      <c r="QFX2" s="332"/>
      <c r="QFY2" s="332"/>
      <c r="QFZ2" s="332"/>
      <c r="QGA2" s="332"/>
      <c r="QGB2" s="332"/>
      <c r="QGC2" s="332"/>
      <c r="QGD2" s="332"/>
      <c r="QGE2" s="332"/>
      <c r="QGF2" s="332"/>
      <c r="QGG2" s="331"/>
      <c r="QGH2" s="332"/>
      <c r="QGI2" s="332"/>
      <c r="QGJ2" s="332"/>
      <c r="QGK2" s="332"/>
      <c r="QGL2" s="332"/>
      <c r="QGM2" s="332"/>
      <c r="QGN2" s="332"/>
      <c r="QGO2" s="332"/>
      <c r="QGP2" s="332"/>
      <c r="QGQ2" s="332"/>
      <c r="QGR2" s="332"/>
      <c r="QGS2" s="332"/>
      <c r="QGT2" s="332"/>
      <c r="QGU2" s="332"/>
      <c r="QGV2" s="332"/>
      <c r="QGW2" s="331"/>
      <c r="QGX2" s="332"/>
      <c r="QGY2" s="332"/>
      <c r="QGZ2" s="332"/>
      <c r="QHA2" s="332"/>
      <c r="QHB2" s="332"/>
      <c r="QHC2" s="332"/>
      <c r="QHD2" s="332"/>
      <c r="QHE2" s="332"/>
      <c r="QHF2" s="332"/>
      <c r="QHG2" s="332"/>
      <c r="QHH2" s="332"/>
      <c r="QHI2" s="332"/>
      <c r="QHJ2" s="332"/>
      <c r="QHK2" s="332"/>
      <c r="QHL2" s="332"/>
      <c r="QHM2" s="331"/>
      <c r="QHN2" s="332"/>
      <c r="QHO2" s="332"/>
      <c r="QHP2" s="332"/>
      <c r="QHQ2" s="332"/>
      <c r="QHR2" s="332"/>
      <c r="QHS2" s="332"/>
      <c r="QHT2" s="332"/>
      <c r="QHU2" s="332"/>
      <c r="QHV2" s="332"/>
      <c r="QHW2" s="332"/>
      <c r="QHX2" s="332"/>
      <c r="QHY2" s="332"/>
      <c r="QHZ2" s="332"/>
      <c r="QIA2" s="332"/>
      <c r="QIB2" s="332"/>
      <c r="QIC2" s="331"/>
      <c r="QID2" s="332"/>
      <c r="QIE2" s="332"/>
      <c r="QIF2" s="332"/>
      <c r="QIG2" s="332"/>
      <c r="QIH2" s="332"/>
      <c r="QII2" s="332"/>
      <c r="QIJ2" s="332"/>
      <c r="QIK2" s="332"/>
      <c r="QIL2" s="332"/>
      <c r="QIM2" s="332"/>
      <c r="QIN2" s="332"/>
      <c r="QIO2" s="332"/>
      <c r="QIP2" s="332"/>
      <c r="QIQ2" s="332"/>
      <c r="QIR2" s="332"/>
      <c r="QIS2" s="331"/>
      <c r="QIT2" s="332"/>
      <c r="QIU2" s="332"/>
      <c r="QIV2" s="332"/>
      <c r="QIW2" s="332"/>
      <c r="QIX2" s="332"/>
      <c r="QIY2" s="332"/>
      <c r="QIZ2" s="332"/>
      <c r="QJA2" s="332"/>
      <c r="QJB2" s="332"/>
      <c r="QJC2" s="332"/>
      <c r="QJD2" s="332"/>
      <c r="QJE2" s="332"/>
      <c r="QJF2" s="332"/>
      <c r="QJG2" s="332"/>
      <c r="QJH2" s="332"/>
      <c r="QJI2" s="331"/>
      <c r="QJJ2" s="332"/>
      <c r="QJK2" s="332"/>
      <c r="QJL2" s="332"/>
      <c r="QJM2" s="332"/>
      <c r="QJN2" s="332"/>
      <c r="QJO2" s="332"/>
      <c r="QJP2" s="332"/>
      <c r="QJQ2" s="332"/>
      <c r="QJR2" s="332"/>
      <c r="QJS2" s="332"/>
      <c r="QJT2" s="332"/>
      <c r="QJU2" s="332"/>
      <c r="QJV2" s="332"/>
      <c r="QJW2" s="332"/>
      <c r="QJX2" s="332"/>
      <c r="QJY2" s="331"/>
      <c r="QJZ2" s="332"/>
      <c r="QKA2" s="332"/>
      <c r="QKB2" s="332"/>
      <c r="QKC2" s="332"/>
      <c r="QKD2" s="332"/>
      <c r="QKE2" s="332"/>
      <c r="QKF2" s="332"/>
      <c r="QKG2" s="332"/>
      <c r="QKH2" s="332"/>
      <c r="QKI2" s="332"/>
      <c r="QKJ2" s="332"/>
      <c r="QKK2" s="332"/>
      <c r="QKL2" s="332"/>
      <c r="QKM2" s="332"/>
      <c r="QKN2" s="332"/>
      <c r="QKO2" s="331"/>
      <c r="QKP2" s="332"/>
      <c r="QKQ2" s="332"/>
      <c r="QKR2" s="332"/>
      <c r="QKS2" s="332"/>
      <c r="QKT2" s="332"/>
      <c r="QKU2" s="332"/>
      <c r="QKV2" s="332"/>
      <c r="QKW2" s="332"/>
      <c r="QKX2" s="332"/>
      <c r="QKY2" s="332"/>
      <c r="QKZ2" s="332"/>
      <c r="QLA2" s="332"/>
      <c r="QLB2" s="332"/>
      <c r="QLC2" s="332"/>
      <c r="QLD2" s="332"/>
      <c r="QLE2" s="331"/>
      <c r="QLF2" s="332"/>
      <c r="QLG2" s="332"/>
      <c r="QLH2" s="332"/>
      <c r="QLI2" s="332"/>
      <c r="QLJ2" s="332"/>
      <c r="QLK2" s="332"/>
      <c r="QLL2" s="332"/>
      <c r="QLM2" s="332"/>
      <c r="QLN2" s="332"/>
      <c r="QLO2" s="332"/>
      <c r="QLP2" s="332"/>
      <c r="QLQ2" s="332"/>
      <c r="QLR2" s="332"/>
      <c r="QLS2" s="332"/>
      <c r="QLT2" s="332"/>
      <c r="QLU2" s="331"/>
      <c r="QLV2" s="332"/>
      <c r="QLW2" s="332"/>
      <c r="QLX2" s="332"/>
      <c r="QLY2" s="332"/>
      <c r="QLZ2" s="332"/>
      <c r="QMA2" s="332"/>
      <c r="QMB2" s="332"/>
      <c r="QMC2" s="332"/>
      <c r="QMD2" s="332"/>
      <c r="QME2" s="332"/>
      <c r="QMF2" s="332"/>
      <c r="QMG2" s="332"/>
      <c r="QMH2" s="332"/>
      <c r="QMI2" s="332"/>
      <c r="QMJ2" s="332"/>
      <c r="QMK2" s="331"/>
      <c r="QML2" s="332"/>
      <c r="QMM2" s="332"/>
      <c r="QMN2" s="332"/>
      <c r="QMO2" s="332"/>
      <c r="QMP2" s="332"/>
      <c r="QMQ2" s="332"/>
      <c r="QMR2" s="332"/>
      <c r="QMS2" s="332"/>
      <c r="QMT2" s="332"/>
      <c r="QMU2" s="332"/>
      <c r="QMV2" s="332"/>
      <c r="QMW2" s="332"/>
      <c r="QMX2" s="332"/>
      <c r="QMY2" s="332"/>
      <c r="QMZ2" s="332"/>
      <c r="QNA2" s="331"/>
      <c r="QNB2" s="332"/>
      <c r="QNC2" s="332"/>
      <c r="QND2" s="332"/>
      <c r="QNE2" s="332"/>
      <c r="QNF2" s="332"/>
      <c r="QNG2" s="332"/>
      <c r="QNH2" s="332"/>
      <c r="QNI2" s="332"/>
      <c r="QNJ2" s="332"/>
      <c r="QNK2" s="332"/>
      <c r="QNL2" s="332"/>
      <c r="QNM2" s="332"/>
      <c r="QNN2" s="332"/>
      <c r="QNO2" s="332"/>
      <c r="QNP2" s="332"/>
      <c r="QNQ2" s="331"/>
      <c r="QNR2" s="332"/>
      <c r="QNS2" s="332"/>
      <c r="QNT2" s="332"/>
      <c r="QNU2" s="332"/>
      <c r="QNV2" s="332"/>
      <c r="QNW2" s="332"/>
      <c r="QNX2" s="332"/>
      <c r="QNY2" s="332"/>
      <c r="QNZ2" s="332"/>
      <c r="QOA2" s="332"/>
      <c r="QOB2" s="332"/>
      <c r="QOC2" s="332"/>
      <c r="QOD2" s="332"/>
      <c r="QOE2" s="332"/>
      <c r="QOF2" s="332"/>
      <c r="QOG2" s="331"/>
      <c r="QOH2" s="332"/>
      <c r="QOI2" s="332"/>
      <c r="QOJ2" s="332"/>
      <c r="QOK2" s="332"/>
      <c r="QOL2" s="332"/>
      <c r="QOM2" s="332"/>
      <c r="QON2" s="332"/>
      <c r="QOO2" s="332"/>
      <c r="QOP2" s="332"/>
      <c r="QOQ2" s="332"/>
      <c r="QOR2" s="332"/>
      <c r="QOS2" s="332"/>
      <c r="QOT2" s="332"/>
      <c r="QOU2" s="332"/>
      <c r="QOV2" s="332"/>
      <c r="QOW2" s="331"/>
      <c r="QOX2" s="332"/>
      <c r="QOY2" s="332"/>
      <c r="QOZ2" s="332"/>
      <c r="QPA2" s="332"/>
      <c r="QPB2" s="332"/>
      <c r="QPC2" s="332"/>
      <c r="QPD2" s="332"/>
      <c r="QPE2" s="332"/>
      <c r="QPF2" s="332"/>
      <c r="QPG2" s="332"/>
      <c r="QPH2" s="332"/>
      <c r="QPI2" s="332"/>
      <c r="QPJ2" s="332"/>
      <c r="QPK2" s="332"/>
      <c r="QPL2" s="332"/>
      <c r="QPM2" s="331"/>
      <c r="QPN2" s="332"/>
      <c r="QPO2" s="332"/>
      <c r="QPP2" s="332"/>
      <c r="QPQ2" s="332"/>
      <c r="QPR2" s="332"/>
      <c r="QPS2" s="332"/>
      <c r="QPT2" s="332"/>
      <c r="QPU2" s="332"/>
      <c r="QPV2" s="332"/>
      <c r="QPW2" s="332"/>
      <c r="QPX2" s="332"/>
      <c r="QPY2" s="332"/>
      <c r="QPZ2" s="332"/>
      <c r="QQA2" s="332"/>
      <c r="QQB2" s="332"/>
      <c r="QQC2" s="331"/>
      <c r="QQD2" s="332"/>
      <c r="QQE2" s="332"/>
      <c r="QQF2" s="332"/>
      <c r="QQG2" s="332"/>
      <c r="QQH2" s="332"/>
      <c r="QQI2" s="332"/>
      <c r="QQJ2" s="332"/>
      <c r="QQK2" s="332"/>
      <c r="QQL2" s="332"/>
      <c r="QQM2" s="332"/>
      <c r="QQN2" s="332"/>
      <c r="QQO2" s="332"/>
      <c r="QQP2" s="332"/>
      <c r="QQQ2" s="332"/>
      <c r="QQR2" s="332"/>
      <c r="QQS2" s="331"/>
      <c r="QQT2" s="332"/>
      <c r="QQU2" s="332"/>
      <c r="QQV2" s="332"/>
      <c r="QQW2" s="332"/>
      <c r="QQX2" s="332"/>
      <c r="QQY2" s="332"/>
      <c r="QQZ2" s="332"/>
      <c r="QRA2" s="332"/>
      <c r="QRB2" s="332"/>
      <c r="QRC2" s="332"/>
      <c r="QRD2" s="332"/>
      <c r="QRE2" s="332"/>
      <c r="QRF2" s="332"/>
      <c r="QRG2" s="332"/>
      <c r="QRH2" s="332"/>
      <c r="QRI2" s="331"/>
      <c r="QRJ2" s="332"/>
      <c r="QRK2" s="332"/>
      <c r="QRL2" s="332"/>
      <c r="QRM2" s="332"/>
      <c r="QRN2" s="332"/>
      <c r="QRO2" s="332"/>
      <c r="QRP2" s="332"/>
      <c r="QRQ2" s="332"/>
      <c r="QRR2" s="332"/>
      <c r="QRS2" s="332"/>
      <c r="QRT2" s="332"/>
      <c r="QRU2" s="332"/>
      <c r="QRV2" s="332"/>
      <c r="QRW2" s="332"/>
      <c r="QRX2" s="332"/>
      <c r="QRY2" s="331"/>
      <c r="QRZ2" s="332"/>
      <c r="QSA2" s="332"/>
      <c r="QSB2" s="332"/>
      <c r="QSC2" s="332"/>
      <c r="QSD2" s="332"/>
      <c r="QSE2" s="332"/>
      <c r="QSF2" s="332"/>
      <c r="QSG2" s="332"/>
      <c r="QSH2" s="332"/>
      <c r="QSI2" s="332"/>
      <c r="QSJ2" s="332"/>
      <c r="QSK2" s="332"/>
      <c r="QSL2" s="332"/>
      <c r="QSM2" s="332"/>
      <c r="QSN2" s="332"/>
      <c r="QSO2" s="331"/>
      <c r="QSP2" s="332"/>
      <c r="QSQ2" s="332"/>
      <c r="QSR2" s="332"/>
      <c r="QSS2" s="332"/>
      <c r="QST2" s="332"/>
      <c r="QSU2" s="332"/>
      <c r="QSV2" s="332"/>
      <c r="QSW2" s="332"/>
      <c r="QSX2" s="332"/>
      <c r="QSY2" s="332"/>
      <c r="QSZ2" s="332"/>
      <c r="QTA2" s="332"/>
      <c r="QTB2" s="332"/>
      <c r="QTC2" s="332"/>
      <c r="QTD2" s="332"/>
      <c r="QTE2" s="331"/>
      <c r="QTF2" s="332"/>
      <c r="QTG2" s="332"/>
      <c r="QTH2" s="332"/>
      <c r="QTI2" s="332"/>
      <c r="QTJ2" s="332"/>
      <c r="QTK2" s="332"/>
      <c r="QTL2" s="332"/>
      <c r="QTM2" s="332"/>
      <c r="QTN2" s="332"/>
      <c r="QTO2" s="332"/>
      <c r="QTP2" s="332"/>
      <c r="QTQ2" s="332"/>
      <c r="QTR2" s="332"/>
      <c r="QTS2" s="332"/>
      <c r="QTT2" s="332"/>
      <c r="QTU2" s="331"/>
      <c r="QTV2" s="332"/>
      <c r="QTW2" s="332"/>
      <c r="QTX2" s="332"/>
      <c r="QTY2" s="332"/>
      <c r="QTZ2" s="332"/>
      <c r="QUA2" s="332"/>
      <c r="QUB2" s="332"/>
      <c r="QUC2" s="332"/>
      <c r="QUD2" s="332"/>
      <c r="QUE2" s="332"/>
      <c r="QUF2" s="332"/>
      <c r="QUG2" s="332"/>
      <c r="QUH2" s="332"/>
      <c r="QUI2" s="332"/>
      <c r="QUJ2" s="332"/>
      <c r="QUK2" s="331"/>
      <c r="QUL2" s="332"/>
      <c r="QUM2" s="332"/>
      <c r="QUN2" s="332"/>
      <c r="QUO2" s="332"/>
      <c r="QUP2" s="332"/>
      <c r="QUQ2" s="332"/>
      <c r="QUR2" s="332"/>
      <c r="QUS2" s="332"/>
      <c r="QUT2" s="332"/>
      <c r="QUU2" s="332"/>
      <c r="QUV2" s="332"/>
      <c r="QUW2" s="332"/>
      <c r="QUX2" s="332"/>
      <c r="QUY2" s="332"/>
      <c r="QUZ2" s="332"/>
      <c r="QVA2" s="331"/>
      <c r="QVB2" s="332"/>
      <c r="QVC2" s="332"/>
      <c r="QVD2" s="332"/>
      <c r="QVE2" s="332"/>
      <c r="QVF2" s="332"/>
      <c r="QVG2" s="332"/>
      <c r="QVH2" s="332"/>
      <c r="QVI2" s="332"/>
      <c r="QVJ2" s="332"/>
      <c r="QVK2" s="332"/>
      <c r="QVL2" s="332"/>
      <c r="QVM2" s="332"/>
      <c r="QVN2" s="332"/>
      <c r="QVO2" s="332"/>
      <c r="QVP2" s="332"/>
      <c r="QVQ2" s="331"/>
      <c r="QVR2" s="332"/>
      <c r="QVS2" s="332"/>
      <c r="QVT2" s="332"/>
      <c r="QVU2" s="332"/>
      <c r="QVV2" s="332"/>
      <c r="QVW2" s="332"/>
      <c r="QVX2" s="332"/>
      <c r="QVY2" s="332"/>
      <c r="QVZ2" s="332"/>
      <c r="QWA2" s="332"/>
      <c r="QWB2" s="332"/>
      <c r="QWC2" s="332"/>
      <c r="QWD2" s="332"/>
      <c r="QWE2" s="332"/>
      <c r="QWF2" s="332"/>
      <c r="QWG2" s="331"/>
      <c r="QWH2" s="332"/>
      <c r="QWI2" s="332"/>
      <c r="QWJ2" s="332"/>
      <c r="QWK2" s="332"/>
      <c r="QWL2" s="332"/>
      <c r="QWM2" s="332"/>
      <c r="QWN2" s="332"/>
      <c r="QWO2" s="332"/>
      <c r="QWP2" s="332"/>
      <c r="QWQ2" s="332"/>
      <c r="QWR2" s="332"/>
      <c r="QWS2" s="332"/>
      <c r="QWT2" s="332"/>
      <c r="QWU2" s="332"/>
      <c r="QWV2" s="332"/>
      <c r="QWW2" s="331"/>
      <c r="QWX2" s="332"/>
      <c r="QWY2" s="332"/>
      <c r="QWZ2" s="332"/>
      <c r="QXA2" s="332"/>
      <c r="QXB2" s="332"/>
      <c r="QXC2" s="332"/>
      <c r="QXD2" s="332"/>
      <c r="QXE2" s="332"/>
      <c r="QXF2" s="332"/>
      <c r="QXG2" s="332"/>
      <c r="QXH2" s="332"/>
      <c r="QXI2" s="332"/>
      <c r="QXJ2" s="332"/>
      <c r="QXK2" s="332"/>
      <c r="QXL2" s="332"/>
      <c r="QXM2" s="331"/>
      <c r="QXN2" s="332"/>
      <c r="QXO2" s="332"/>
      <c r="QXP2" s="332"/>
      <c r="QXQ2" s="332"/>
      <c r="QXR2" s="332"/>
      <c r="QXS2" s="332"/>
      <c r="QXT2" s="332"/>
      <c r="QXU2" s="332"/>
      <c r="QXV2" s="332"/>
      <c r="QXW2" s="332"/>
      <c r="QXX2" s="332"/>
      <c r="QXY2" s="332"/>
      <c r="QXZ2" s="332"/>
      <c r="QYA2" s="332"/>
      <c r="QYB2" s="332"/>
      <c r="QYC2" s="331"/>
      <c r="QYD2" s="332"/>
      <c r="QYE2" s="332"/>
      <c r="QYF2" s="332"/>
      <c r="QYG2" s="332"/>
      <c r="QYH2" s="332"/>
      <c r="QYI2" s="332"/>
      <c r="QYJ2" s="332"/>
      <c r="QYK2" s="332"/>
      <c r="QYL2" s="332"/>
      <c r="QYM2" s="332"/>
      <c r="QYN2" s="332"/>
      <c r="QYO2" s="332"/>
      <c r="QYP2" s="332"/>
      <c r="QYQ2" s="332"/>
      <c r="QYR2" s="332"/>
      <c r="QYS2" s="331"/>
      <c r="QYT2" s="332"/>
      <c r="QYU2" s="332"/>
      <c r="QYV2" s="332"/>
      <c r="QYW2" s="332"/>
      <c r="QYX2" s="332"/>
      <c r="QYY2" s="332"/>
      <c r="QYZ2" s="332"/>
      <c r="QZA2" s="332"/>
      <c r="QZB2" s="332"/>
      <c r="QZC2" s="332"/>
      <c r="QZD2" s="332"/>
      <c r="QZE2" s="332"/>
      <c r="QZF2" s="332"/>
      <c r="QZG2" s="332"/>
      <c r="QZH2" s="332"/>
      <c r="QZI2" s="331"/>
      <c r="QZJ2" s="332"/>
      <c r="QZK2" s="332"/>
      <c r="QZL2" s="332"/>
      <c r="QZM2" s="332"/>
      <c r="QZN2" s="332"/>
      <c r="QZO2" s="332"/>
      <c r="QZP2" s="332"/>
      <c r="QZQ2" s="332"/>
      <c r="QZR2" s="332"/>
      <c r="QZS2" s="332"/>
      <c r="QZT2" s="332"/>
      <c r="QZU2" s="332"/>
      <c r="QZV2" s="332"/>
      <c r="QZW2" s="332"/>
      <c r="QZX2" s="332"/>
      <c r="QZY2" s="331"/>
      <c r="QZZ2" s="332"/>
      <c r="RAA2" s="332"/>
      <c r="RAB2" s="332"/>
      <c r="RAC2" s="332"/>
      <c r="RAD2" s="332"/>
      <c r="RAE2" s="332"/>
      <c r="RAF2" s="332"/>
      <c r="RAG2" s="332"/>
      <c r="RAH2" s="332"/>
      <c r="RAI2" s="332"/>
      <c r="RAJ2" s="332"/>
      <c r="RAK2" s="332"/>
      <c r="RAL2" s="332"/>
      <c r="RAM2" s="332"/>
      <c r="RAN2" s="332"/>
      <c r="RAO2" s="331"/>
      <c r="RAP2" s="332"/>
      <c r="RAQ2" s="332"/>
      <c r="RAR2" s="332"/>
      <c r="RAS2" s="332"/>
      <c r="RAT2" s="332"/>
      <c r="RAU2" s="332"/>
      <c r="RAV2" s="332"/>
      <c r="RAW2" s="332"/>
      <c r="RAX2" s="332"/>
      <c r="RAY2" s="332"/>
      <c r="RAZ2" s="332"/>
      <c r="RBA2" s="332"/>
      <c r="RBB2" s="332"/>
      <c r="RBC2" s="332"/>
      <c r="RBD2" s="332"/>
      <c r="RBE2" s="331"/>
      <c r="RBF2" s="332"/>
      <c r="RBG2" s="332"/>
      <c r="RBH2" s="332"/>
      <c r="RBI2" s="332"/>
      <c r="RBJ2" s="332"/>
      <c r="RBK2" s="332"/>
      <c r="RBL2" s="332"/>
      <c r="RBM2" s="332"/>
      <c r="RBN2" s="332"/>
      <c r="RBO2" s="332"/>
      <c r="RBP2" s="332"/>
      <c r="RBQ2" s="332"/>
      <c r="RBR2" s="332"/>
      <c r="RBS2" s="332"/>
      <c r="RBT2" s="332"/>
      <c r="RBU2" s="331"/>
      <c r="RBV2" s="332"/>
      <c r="RBW2" s="332"/>
      <c r="RBX2" s="332"/>
      <c r="RBY2" s="332"/>
      <c r="RBZ2" s="332"/>
      <c r="RCA2" s="332"/>
      <c r="RCB2" s="332"/>
      <c r="RCC2" s="332"/>
      <c r="RCD2" s="332"/>
      <c r="RCE2" s="332"/>
      <c r="RCF2" s="332"/>
      <c r="RCG2" s="332"/>
      <c r="RCH2" s="332"/>
      <c r="RCI2" s="332"/>
      <c r="RCJ2" s="332"/>
      <c r="RCK2" s="331"/>
      <c r="RCL2" s="332"/>
      <c r="RCM2" s="332"/>
      <c r="RCN2" s="332"/>
      <c r="RCO2" s="332"/>
      <c r="RCP2" s="332"/>
      <c r="RCQ2" s="332"/>
      <c r="RCR2" s="332"/>
      <c r="RCS2" s="332"/>
      <c r="RCT2" s="332"/>
      <c r="RCU2" s="332"/>
      <c r="RCV2" s="332"/>
      <c r="RCW2" s="332"/>
      <c r="RCX2" s="332"/>
      <c r="RCY2" s="332"/>
      <c r="RCZ2" s="332"/>
      <c r="RDA2" s="331"/>
      <c r="RDB2" s="332"/>
      <c r="RDC2" s="332"/>
      <c r="RDD2" s="332"/>
      <c r="RDE2" s="332"/>
      <c r="RDF2" s="332"/>
      <c r="RDG2" s="332"/>
      <c r="RDH2" s="332"/>
      <c r="RDI2" s="332"/>
      <c r="RDJ2" s="332"/>
      <c r="RDK2" s="332"/>
      <c r="RDL2" s="332"/>
      <c r="RDM2" s="332"/>
      <c r="RDN2" s="332"/>
      <c r="RDO2" s="332"/>
      <c r="RDP2" s="332"/>
      <c r="RDQ2" s="331"/>
      <c r="RDR2" s="332"/>
      <c r="RDS2" s="332"/>
      <c r="RDT2" s="332"/>
      <c r="RDU2" s="332"/>
      <c r="RDV2" s="332"/>
      <c r="RDW2" s="332"/>
      <c r="RDX2" s="332"/>
      <c r="RDY2" s="332"/>
      <c r="RDZ2" s="332"/>
      <c r="REA2" s="332"/>
      <c r="REB2" s="332"/>
      <c r="REC2" s="332"/>
      <c r="RED2" s="332"/>
      <c r="REE2" s="332"/>
      <c r="REF2" s="332"/>
      <c r="REG2" s="331"/>
      <c r="REH2" s="332"/>
      <c r="REI2" s="332"/>
      <c r="REJ2" s="332"/>
      <c r="REK2" s="332"/>
      <c r="REL2" s="332"/>
      <c r="REM2" s="332"/>
      <c r="REN2" s="332"/>
      <c r="REO2" s="332"/>
      <c r="REP2" s="332"/>
      <c r="REQ2" s="332"/>
      <c r="RER2" s="332"/>
      <c r="RES2" s="332"/>
      <c r="RET2" s="332"/>
      <c r="REU2" s="332"/>
      <c r="REV2" s="332"/>
      <c r="REW2" s="331"/>
      <c r="REX2" s="332"/>
      <c r="REY2" s="332"/>
      <c r="REZ2" s="332"/>
      <c r="RFA2" s="332"/>
      <c r="RFB2" s="332"/>
      <c r="RFC2" s="332"/>
      <c r="RFD2" s="332"/>
      <c r="RFE2" s="332"/>
      <c r="RFF2" s="332"/>
      <c r="RFG2" s="332"/>
      <c r="RFH2" s="332"/>
      <c r="RFI2" s="332"/>
      <c r="RFJ2" s="332"/>
      <c r="RFK2" s="332"/>
      <c r="RFL2" s="332"/>
      <c r="RFM2" s="331"/>
      <c r="RFN2" s="332"/>
      <c r="RFO2" s="332"/>
      <c r="RFP2" s="332"/>
      <c r="RFQ2" s="332"/>
      <c r="RFR2" s="332"/>
      <c r="RFS2" s="332"/>
      <c r="RFT2" s="332"/>
      <c r="RFU2" s="332"/>
      <c r="RFV2" s="332"/>
      <c r="RFW2" s="332"/>
      <c r="RFX2" s="332"/>
      <c r="RFY2" s="332"/>
      <c r="RFZ2" s="332"/>
      <c r="RGA2" s="332"/>
      <c r="RGB2" s="332"/>
      <c r="RGC2" s="331"/>
      <c r="RGD2" s="332"/>
      <c r="RGE2" s="332"/>
      <c r="RGF2" s="332"/>
      <c r="RGG2" s="332"/>
      <c r="RGH2" s="332"/>
      <c r="RGI2" s="332"/>
      <c r="RGJ2" s="332"/>
      <c r="RGK2" s="332"/>
      <c r="RGL2" s="332"/>
      <c r="RGM2" s="332"/>
      <c r="RGN2" s="332"/>
      <c r="RGO2" s="332"/>
      <c r="RGP2" s="332"/>
      <c r="RGQ2" s="332"/>
      <c r="RGR2" s="332"/>
      <c r="RGS2" s="331"/>
      <c r="RGT2" s="332"/>
      <c r="RGU2" s="332"/>
      <c r="RGV2" s="332"/>
      <c r="RGW2" s="332"/>
      <c r="RGX2" s="332"/>
      <c r="RGY2" s="332"/>
      <c r="RGZ2" s="332"/>
      <c r="RHA2" s="332"/>
      <c r="RHB2" s="332"/>
      <c r="RHC2" s="332"/>
      <c r="RHD2" s="332"/>
      <c r="RHE2" s="332"/>
      <c r="RHF2" s="332"/>
      <c r="RHG2" s="332"/>
      <c r="RHH2" s="332"/>
      <c r="RHI2" s="331"/>
      <c r="RHJ2" s="332"/>
      <c r="RHK2" s="332"/>
      <c r="RHL2" s="332"/>
      <c r="RHM2" s="332"/>
      <c r="RHN2" s="332"/>
      <c r="RHO2" s="332"/>
      <c r="RHP2" s="332"/>
      <c r="RHQ2" s="332"/>
      <c r="RHR2" s="332"/>
      <c r="RHS2" s="332"/>
      <c r="RHT2" s="332"/>
      <c r="RHU2" s="332"/>
      <c r="RHV2" s="332"/>
      <c r="RHW2" s="332"/>
      <c r="RHX2" s="332"/>
      <c r="RHY2" s="331"/>
      <c r="RHZ2" s="332"/>
      <c r="RIA2" s="332"/>
      <c r="RIB2" s="332"/>
      <c r="RIC2" s="332"/>
      <c r="RID2" s="332"/>
      <c r="RIE2" s="332"/>
      <c r="RIF2" s="332"/>
      <c r="RIG2" s="332"/>
      <c r="RIH2" s="332"/>
      <c r="RII2" s="332"/>
      <c r="RIJ2" s="332"/>
      <c r="RIK2" s="332"/>
      <c r="RIL2" s="332"/>
      <c r="RIM2" s="332"/>
      <c r="RIN2" s="332"/>
      <c r="RIO2" s="331"/>
      <c r="RIP2" s="332"/>
      <c r="RIQ2" s="332"/>
      <c r="RIR2" s="332"/>
      <c r="RIS2" s="332"/>
      <c r="RIT2" s="332"/>
      <c r="RIU2" s="332"/>
      <c r="RIV2" s="332"/>
      <c r="RIW2" s="332"/>
      <c r="RIX2" s="332"/>
      <c r="RIY2" s="332"/>
      <c r="RIZ2" s="332"/>
      <c r="RJA2" s="332"/>
      <c r="RJB2" s="332"/>
      <c r="RJC2" s="332"/>
      <c r="RJD2" s="332"/>
      <c r="RJE2" s="331"/>
      <c r="RJF2" s="332"/>
      <c r="RJG2" s="332"/>
      <c r="RJH2" s="332"/>
      <c r="RJI2" s="332"/>
      <c r="RJJ2" s="332"/>
      <c r="RJK2" s="332"/>
      <c r="RJL2" s="332"/>
      <c r="RJM2" s="332"/>
      <c r="RJN2" s="332"/>
      <c r="RJO2" s="332"/>
      <c r="RJP2" s="332"/>
      <c r="RJQ2" s="332"/>
      <c r="RJR2" s="332"/>
      <c r="RJS2" s="332"/>
      <c r="RJT2" s="332"/>
      <c r="RJU2" s="331"/>
      <c r="RJV2" s="332"/>
      <c r="RJW2" s="332"/>
      <c r="RJX2" s="332"/>
      <c r="RJY2" s="332"/>
      <c r="RJZ2" s="332"/>
      <c r="RKA2" s="332"/>
      <c r="RKB2" s="332"/>
      <c r="RKC2" s="332"/>
      <c r="RKD2" s="332"/>
      <c r="RKE2" s="332"/>
      <c r="RKF2" s="332"/>
      <c r="RKG2" s="332"/>
      <c r="RKH2" s="332"/>
      <c r="RKI2" s="332"/>
      <c r="RKJ2" s="332"/>
      <c r="RKK2" s="331"/>
      <c r="RKL2" s="332"/>
      <c r="RKM2" s="332"/>
      <c r="RKN2" s="332"/>
      <c r="RKO2" s="332"/>
      <c r="RKP2" s="332"/>
      <c r="RKQ2" s="332"/>
      <c r="RKR2" s="332"/>
      <c r="RKS2" s="332"/>
      <c r="RKT2" s="332"/>
      <c r="RKU2" s="332"/>
      <c r="RKV2" s="332"/>
      <c r="RKW2" s="332"/>
      <c r="RKX2" s="332"/>
      <c r="RKY2" s="332"/>
      <c r="RKZ2" s="332"/>
      <c r="RLA2" s="331"/>
      <c r="RLB2" s="332"/>
      <c r="RLC2" s="332"/>
      <c r="RLD2" s="332"/>
      <c r="RLE2" s="332"/>
      <c r="RLF2" s="332"/>
      <c r="RLG2" s="332"/>
      <c r="RLH2" s="332"/>
      <c r="RLI2" s="332"/>
      <c r="RLJ2" s="332"/>
      <c r="RLK2" s="332"/>
      <c r="RLL2" s="332"/>
      <c r="RLM2" s="332"/>
      <c r="RLN2" s="332"/>
      <c r="RLO2" s="332"/>
      <c r="RLP2" s="332"/>
      <c r="RLQ2" s="331"/>
      <c r="RLR2" s="332"/>
      <c r="RLS2" s="332"/>
      <c r="RLT2" s="332"/>
      <c r="RLU2" s="332"/>
      <c r="RLV2" s="332"/>
      <c r="RLW2" s="332"/>
      <c r="RLX2" s="332"/>
      <c r="RLY2" s="332"/>
      <c r="RLZ2" s="332"/>
      <c r="RMA2" s="332"/>
      <c r="RMB2" s="332"/>
      <c r="RMC2" s="332"/>
      <c r="RMD2" s="332"/>
      <c r="RME2" s="332"/>
      <c r="RMF2" s="332"/>
      <c r="RMG2" s="331"/>
      <c r="RMH2" s="332"/>
      <c r="RMI2" s="332"/>
      <c r="RMJ2" s="332"/>
      <c r="RMK2" s="332"/>
      <c r="RML2" s="332"/>
      <c r="RMM2" s="332"/>
      <c r="RMN2" s="332"/>
      <c r="RMO2" s="332"/>
      <c r="RMP2" s="332"/>
      <c r="RMQ2" s="332"/>
      <c r="RMR2" s="332"/>
      <c r="RMS2" s="332"/>
      <c r="RMT2" s="332"/>
      <c r="RMU2" s="332"/>
      <c r="RMV2" s="332"/>
      <c r="RMW2" s="331"/>
      <c r="RMX2" s="332"/>
      <c r="RMY2" s="332"/>
      <c r="RMZ2" s="332"/>
      <c r="RNA2" s="332"/>
      <c r="RNB2" s="332"/>
      <c r="RNC2" s="332"/>
      <c r="RND2" s="332"/>
      <c r="RNE2" s="332"/>
      <c r="RNF2" s="332"/>
      <c r="RNG2" s="332"/>
      <c r="RNH2" s="332"/>
      <c r="RNI2" s="332"/>
      <c r="RNJ2" s="332"/>
      <c r="RNK2" s="332"/>
      <c r="RNL2" s="332"/>
      <c r="RNM2" s="331"/>
      <c r="RNN2" s="332"/>
      <c r="RNO2" s="332"/>
      <c r="RNP2" s="332"/>
      <c r="RNQ2" s="332"/>
      <c r="RNR2" s="332"/>
      <c r="RNS2" s="332"/>
      <c r="RNT2" s="332"/>
      <c r="RNU2" s="332"/>
      <c r="RNV2" s="332"/>
      <c r="RNW2" s="332"/>
      <c r="RNX2" s="332"/>
      <c r="RNY2" s="332"/>
      <c r="RNZ2" s="332"/>
      <c r="ROA2" s="332"/>
      <c r="ROB2" s="332"/>
      <c r="ROC2" s="331"/>
      <c r="ROD2" s="332"/>
      <c r="ROE2" s="332"/>
      <c r="ROF2" s="332"/>
      <c r="ROG2" s="332"/>
      <c r="ROH2" s="332"/>
      <c r="ROI2" s="332"/>
      <c r="ROJ2" s="332"/>
      <c r="ROK2" s="332"/>
      <c r="ROL2" s="332"/>
      <c r="ROM2" s="332"/>
      <c r="RON2" s="332"/>
      <c r="ROO2" s="332"/>
      <c r="ROP2" s="332"/>
      <c r="ROQ2" s="332"/>
      <c r="ROR2" s="332"/>
      <c r="ROS2" s="331"/>
      <c r="ROT2" s="332"/>
      <c r="ROU2" s="332"/>
      <c r="ROV2" s="332"/>
      <c r="ROW2" s="332"/>
      <c r="ROX2" s="332"/>
      <c r="ROY2" s="332"/>
      <c r="ROZ2" s="332"/>
      <c r="RPA2" s="332"/>
      <c r="RPB2" s="332"/>
      <c r="RPC2" s="332"/>
      <c r="RPD2" s="332"/>
      <c r="RPE2" s="332"/>
      <c r="RPF2" s="332"/>
      <c r="RPG2" s="332"/>
      <c r="RPH2" s="332"/>
      <c r="RPI2" s="331"/>
      <c r="RPJ2" s="332"/>
      <c r="RPK2" s="332"/>
      <c r="RPL2" s="332"/>
      <c r="RPM2" s="332"/>
      <c r="RPN2" s="332"/>
      <c r="RPO2" s="332"/>
      <c r="RPP2" s="332"/>
      <c r="RPQ2" s="332"/>
      <c r="RPR2" s="332"/>
      <c r="RPS2" s="332"/>
      <c r="RPT2" s="332"/>
      <c r="RPU2" s="332"/>
      <c r="RPV2" s="332"/>
      <c r="RPW2" s="332"/>
      <c r="RPX2" s="332"/>
      <c r="RPY2" s="331"/>
      <c r="RPZ2" s="332"/>
      <c r="RQA2" s="332"/>
      <c r="RQB2" s="332"/>
      <c r="RQC2" s="332"/>
      <c r="RQD2" s="332"/>
      <c r="RQE2" s="332"/>
      <c r="RQF2" s="332"/>
      <c r="RQG2" s="332"/>
      <c r="RQH2" s="332"/>
      <c r="RQI2" s="332"/>
      <c r="RQJ2" s="332"/>
      <c r="RQK2" s="332"/>
      <c r="RQL2" s="332"/>
      <c r="RQM2" s="332"/>
      <c r="RQN2" s="332"/>
      <c r="RQO2" s="331"/>
      <c r="RQP2" s="332"/>
      <c r="RQQ2" s="332"/>
      <c r="RQR2" s="332"/>
      <c r="RQS2" s="332"/>
      <c r="RQT2" s="332"/>
      <c r="RQU2" s="332"/>
      <c r="RQV2" s="332"/>
      <c r="RQW2" s="332"/>
      <c r="RQX2" s="332"/>
      <c r="RQY2" s="332"/>
      <c r="RQZ2" s="332"/>
      <c r="RRA2" s="332"/>
      <c r="RRB2" s="332"/>
      <c r="RRC2" s="332"/>
      <c r="RRD2" s="332"/>
      <c r="RRE2" s="331"/>
      <c r="RRF2" s="332"/>
      <c r="RRG2" s="332"/>
      <c r="RRH2" s="332"/>
      <c r="RRI2" s="332"/>
      <c r="RRJ2" s="332"/>
      <c r="RRK2" s="332"/>
      <c r="RRL2" s="332"/>
      <c r="RRM2" s="332"/>
      <c r="RRN2" s="332"/>
      <c r="RRO2" s="332"/>
      <c r="RRP2" s="332"/>
      <c r="RRQ2" s="332"/>
      <c r="RRR2" s="332"/>
      <c r="RRS2" s="332"/>
      <c r="RRT2" s="332"/>
      <c r="RRU2" s="331"/>
      <c r="RRV2" s="332"/>
      <c r="RRW2" s="332"/>
      <c r="RRX2" s="332"/>
      <c r="RRY2" s="332"/>
      <c r="RRZ2" s="332"/>
      <c r="RSA2" s="332"/>
      <c r="RSB2" s="332"/>
      <c r="RSC2" s="332"/>
      <c r="RSD2" s="332"/>
      <c r="RSE2" s="332"/>
      <c r="RSF2" s="332"/>
      <c r="RSG2" s="332"/>
      <c r="RSH2" s="332"/>
      <c r="RSI2" s="332"/>
      <c r="RSJ2" s="332"/>
      <c r="RSK2" s="331"/>
      <c r="RSL2" s="332"/>
      <c r="RSM2" s="332"/>
      <c r="RSN2" s="332"/>
      <c r="RSO2" s="332"/>
      <c r="RSP2" s="332"/>
      <c r="RSQ2" s="332"/>
      <c r="RSR2" s="332"/>
      <c r="RSS2" s="332"/>
      <c r="RST2" s="332"/>
      <c r="RSU2" s="332"/>
      <c r="RSV2" s="332"/>
      <c r="RSW2" s="332"/>
      <c r="RSX2" s="332"/>
      <c r="RSY2" s="332"/>
      <c r="RSZ2" s="332"/>
      <c r="RTA2" s="331"/>
      <c r="RTB2" s="332"/>
      <c r="RTC2" s="332"/>
      <c r="RTD2" s="332"/>
      <c r="RTE2" s="332"/>
      <c r="RTF2" s="332"/>
      <c r="RTG2" s="332"/>
      <c r="RTH2" s="332"/>
      <c r="RTI2" s="332"/>
      <c r="RTJ2" s="332"/>
      <c r="RTK2" s="332"/>
      <c r="RTL2" s="332"/>
      <c r="RTM2" s="332"/>
      <c r="RTN2" s="332"/>
      <c r="RTO2" s="332"/>
      <c r="RTP2" s="332"/>
      <c r="RTQ2" s="331"/>
      <c r="RTR2" s="332"/>
      <c r="RTS2" s="332"/>
      <c r="RTT2" s="332"/>
      <c r="RTU2" s="332"/>
      <c r="RTV2" s="332"/>
      <c r="RTW2" s="332"/>
      <c r="RTX2" s="332"/>
      <c r="RTY2" s="332"/>
      <c r="RTZ2" s="332"/>
      <c r="RUA2" s="332"/>
      <c r="RUB2" s="332"/>
      <c r="RUC2" s="332"/>
      <c r="RUD2" s="332"/>
      <c r="RUE2" s="332"/>
      <c r="RUF2" s="332"/>
      <c r="RUG2" s="331"/>
      <c r="RUH2" s="332"/>
      <c r="RUI2" s="332"/>
      <c r="RUJ2" s="332"/>
      <c r="RUK2" s="332"/>
      <c r="RUL2" s="332"/>
      <c r="RUM2" s="332"/>
      <c r="RUN2" s="332"/>
      <c r="RUO2" s="332"/>
      <c r="RUP2" s="332"/>
      <c r="RUQ2" s="332"/>
      <c r="RUR2" s="332"/>
      <c r="RUS2" s="332"/>
      <c r="RUT2" s="332"/>
      <c r="RUU2" s="332"/>
      <c r="RUV2" s="332"/>
      <c r="RUW2" s="331"/>
      <c r="RUX2" s="332"/>
      <c r="RUY2" s="332"/>
      <c r="RUZ2" s="332"/>
      <c r="RVA2" s="332"/>
      <c r="RVB2" s="332"/>
      <c r="RVC2" s="332"/>
      <c r="RVD2" s="332"/>
      <c r="RVE2" s="332"/>
      <c r="RVF2" s="332"/>
      <c r="RVG2" s="332"/>
      <c r="RVH2" s="332"/>
      <c r="RVI2" s="332"/>
      <c r="RVJ2" s="332"/>
      <c r="RVK2" s="332"/>
      <c r="RVL2" s="332"/>
      <c r="RVM2" s="331"/>
      <c r="RVN2" s="332"/>
      <c r="RVO2" s="332"/>
      <c r="RVP2" s="332"/>
      <c r="RVQ2" s="332"/>
      <c r="RVR2" s="332"/>
      <c r="RVS2" s="332"/>
      <c r="RVT2" s="332"/>
      <c r="RVU2" s="332"/>
      <c r="RVV2" s="332"/>
      <c r="RVW2" s="332"/>
      <c r="RVX2" s="332"/>
      <c r="RVY2" s="332"/>
      <c r="RVZ2" s="332"/>
      <c r="RWA2" s="332"/>
      <c r="RWB2" s="332"/>
      <c r="RWC2" s="331"/>
      <c r="RWD2" s="332"/>
      <c r="RWE2" s="332"/>
      <c r="RWF2" s="332"/>
      <c r="RWG2" s="332"/>
      <c r="RWH2" s="332"/>
      <c r="RWI2" s="332"/>
      <c r="RWJ2" s="332"/>
      <c r="RWK2" s="332"/>
      <c r="RWL2" s="332"/>
      <c r="RWM2" s="332"/>
      <c r="RWN2" s="332"/>
      <c r="RWO2" s="332"/>
      <c r="RWP2" s="332"/>
      <c r="RWQ2" s="332"/>
      <c r="RWR2" s="332"/>
      <c r="RWS2" s="331"/>
      <c r="RWT2" s="332"/>
      <c r="RWU2" s="332"/>
      <c r="RWV2" s="332"/>
      <c r="RWW2" s="332"/>
      <c r="RWX2" s="332"/>
      <c r="RWY2" s="332"/>
      <c r="RWZ2" s="332"/>
      <c r="RXA2" s="332"/>
      <c r="RXB2" s="332"/>
      <c r="RXC2" s="332"/>
      <c r="RXD2" s="332"/>
      <c r="RXE2" s="332"/>
      <c r="RXF2" s="332"/>
      <c r="RXG2" s="332"/>
      <c r="RXH2" s="332"/>
      <c r="RXI2" s="331"/>
      <c r="RXJ2" s="332"/>
      <c r="RXK2" s="332"/>
      <c r="RXL2" s="332"/>
      <c r="RXM2" s="332"/>
      <c r="RXN2" s="332"/>
      <c r="RXO2" s="332"/>
      <c r="RXP2" s="332"/>
      <c r="RXQ2" s="332"/>
      <c r="RXR2" s="332"/>
      <c r="RXS2" s="332"/>
      <c r="RXT2" s="332"/>
      <c r="RXU2" s="332"/>
      <c r="RXV2" s="332"/>
      <c r="RXW2" s="332"/>
      <c r="RXX2" s="332"/>
      <c r="RXY2" s="331"/>
      <c r="RXZ2" s="332"/>
      <c r="RYA2" s="332"/>
      <c r="RYB2" s="332"/>
      <c r="RYC2" s="332"/>
      <c r="RYD2" s="332"/>
      <c r="RYE2" s="332"/>
      <c r="RYF2" s="332"/>
      <c r="RYG2" s="332"/>
      <c r="RYH2" s="332"/>
      <c r="RYI2" s="332"/>
      <c r="RYJ2" s="332"/>
      <c r="RYK2" s="332"/>
      <c r="RYL2" s="332"/>
      <c r="RYM2" s="332"/>
      <c r="RYN2" s="332"/>
      <c r="RYO2" s="331"/>
      <c r="RYP2" s="332"/>
      <c r="RYQ2" s="332"/>
      <c r="RYR2" s="332"/>
      <c r="RYS2" s="332"/>
      <c r="RYT2" s="332"/>
      <c r="RYU2" s="332"/>
      <c r="RYV2" s="332"/>
      <c r="RYW2" s="332"/>
      <c r="RYX2" s="332"/>
      <c r="RYY2" s="332"/>
      <c r="RYZ2" s="332"/>
      <c r="RZA2" s="332"/>
      <c r="RZB2" s="332"/>
      <c r="RZC2" s="332"/>
      <c r="RZD2" s="332"/>
      <c r="RZE2" s="331"/>
      <c r="RZF2" s="332"/>
      <c r="RZG2" s="332"/>
      <c r="RZH2" s="332"/>
      <c r="RZI2" s="332"/>
      <c r="RZJ2" s="332"/>
      <c r="RZK2" s="332"/>
      <c r="RZL2" s="332"/>
      <c r="RZM2" s="332"/>
      <c r="RZN2" s="332"/>
      <c r="RZO2" s="332"/>
      <c r="RZP2" s="332"/>
      <c r="RZQ2" s="332"/>
      <c r="RZR2" s="332"/>
      <c r="RZS2" s="332"/>
      <c r="RZT2" s="332"/>
      <c r="RZU2" s="331"/>
      <c r="RZV2" s="332"/>
      <c r="RZW2" s="332"/>
      <c r="RZX2" s="332"/>
      <c r="RZY2" s="332"/>
      <c r="RZZ2" s="332"/>
      <c r="SAA2" s="332"/>
      <c r="SAB2" s="332"/>
      <c r="SAC2" s="332"/>
      <c r="SAD2" s="332"/>
      <c r="SAE2" s="332"/>
      <c r="SAF2" s="332"/>
      <c r="SAG2" s="332"/>
      <c r="SAH2" s="332"/>
      <c r="SAI2" s="332"/>
      <c r="SAJ2" s="332"/>
      <c r="SAK2" s="331"/>
      <c r="SAL2" s="332"/>
      <c r="SAM2" s="332"/>
      <c r="SAN2" s="332"/>
      <c r="SAO2" s="332"/>
      <c r="SAP2" s="332"/>
      <c r="SAQ2" s="332"/>
      <c r="SAR2" s="332"/>
      <c r="SAS2" s="332"/>
      <c r="SAT2" s="332"/>
      <c r="SAU2" s="332"/>
      <c r="SAV2" s="332"/>
      <c r="SAW2" s="332"/>
      <c r="SAX2" s="332"/>
      <c r="SAY2" s="332"/>
      <c r="SAZ2" s="332"/>
      <c r="SBA2" s="331"/>
      <c r="SBB2" s="332"/>
      <c r="SBC2" s="332"/>
      <c r="SBD2" s="332"/>
      <c r="SBE2" s="332"/>
      <c r="SBF2" s="332"/>
      <c r="SBG2" s="332"/>
      <c r="SBH2" s="332"/>
      <c r="SBI2" s="332"/>
      <c r="SBJ2" s="332"/>
      <c r="SBK2" s="332"/>
      <c r="SBL2" s="332"/>
      <c r="SBM2" s="332"/>
      <c r="SBN2" s="332"/>
      <c r="SBO2" s="332"/>
      <c r="SBP2" s="332"/>
      <c r="SBQ2" s="331"/>
      <c r="SBR2" s="332"/>
      <c r="SBS2" s="332"/>
      <c r="SBT2" s="332"/>
      <c r="SBU2" s="332"/>
      <c r="SBV2" s="332"/>
      <c r="SBW2" s="332"/>
      <c r="SBX2" s="332"/>
      <c r="SBY2" s="332"/>
      <c r="SBZ2" s="332"/>
      <c r="SCA2" s="332"/>
      <c r="SCB2" s="332"/>
      <c r="SCC2" s="332"/>
      <c r="SCD2" s="332"/>
      <c r="SCE2" s="332"/>
      <c r="SCF2" s="332"/>
      <c r="SCG2" s="331"/>
      <c r="SCH2" s="332"/>
      <c r="SCI2" s="332"/>
      <c r="SCJ2" s="332"/>
      <c r="SCK2" s="332"/>
      <c r="SCL2" s="332"/>
      <c r="SCM2" s="332"/>
      <c r="SCN2" s="332"/>
      <c r="SCO2" s="332"/>
      <c r="SCP2" s="332"/>
      <c r="SCQ2" s="332"/>
      <c r="SCR2" s="332"/>
      <c r="SCS2" s="332"/>
      <c r="SCT2" s="332"/>
      <c r="SCU2" s="332"/>
      <c r="SCV2" s="332"/>
      <c r="SCW2" s="331"/>
      <c r="SCX2" s="332"/>
      <c r="SCY2" s="332"/>
      <c r="SCZ2" s="332"/>
      <c r="SDA2" s="332"/>
      <c r="SDB2" s="332"/>
      <c r="SDC2" s="332"/>
      <c r="SDD2" s="332"/>
      <c r="SDE2" s="332"/>
      <c r="SDF2" s="332"/>
      <c r="SDG2" s="332"/>
      <c r="SDH2" s="332"/>
      <c r="SDI2" s="332"/>
      <c r="SDJ2" s="332"/>
      <c r="SDK2" s="332"/>
      <c r="SDL2" s="332"/>
      <c r="SDM2" s="331"/>
      <c r="SDN2" s="332"/>
      <c r="SDO2" s="332"/>
      <c r="SDP2" s="332"/>
      <c r="SDQ2" s="332"/>
      <c r="SDR2" s="332"/>
      <c r="SDS2" s="332"/>
      <c r="SDT2" s="332"/>
      <c r="SDU2" s="332"/>
      <c r="SDV2" s="332"/>
      <c r="SDW2" s="332"/>
      <c r="SDX2" s="332"/>
      <c r="SDY2" s="332"/>
      <c r="SDZ2" s="332"/>
      <c r="SEA2" s="332"/>
      <c r="SEB2" s="332"/>
      <c r="SEC2" s="331"/>
      <c r="SED2" s="332"/>
      <c r="SEE2" s="332"/>
      <c r="SEF2" s="332"/>
      <c r="SEG2" s="332"/>
      <c r="SEH2" s="332"/>
      <c r="SEI2" s="332"/>
      <c r="SEJ2" s="332"/>
      <c r="SEK2" s="332"/>
      <c r="SEL2" s="332"/>
      <c r="SEM2" s="332"/>
      <c r="SEN2" s="332"/>
      <c r="SEO2" s="332"/>
      <c r="SEP2" s="332"/>
      <c r="SEQ2" s="332"/>
      <c r="SER2" s="332"/>
      <c r="SES2" s="331"/>
      <c r="SET2" s="332"/>
      <c r="SEU2" s="332"/>
      <c r="SEV2" s="332"/>
      <c r="SEW2" s="332"/>
      <c r="SEX2" s="332"/>
      <c r="SEY2" s="332"/>
      <c r="SEZ2" s="332"/>
      <c r="SFA2" s="332"/>
      <c r="SFB2" s="332"/>
      <c r="SFC2" s="332"/>
      <c r="SFD2" s="332"/>
      <c r="SFE2" s="332"/>
      <c r="SFF2" s="332"/>
      <c r="SFG2" s="332"/>
      <c r="SFH2" s="332"/>
      <c r="SFI2" s="331"/>
      <c r="SFJ2" s="332"/>
      <c r="SFK2" s="332"/>
      <c r="SFL2" s="332"/>
      <c r="SFM2" s="332"/>
      <c r="SFN2" s="332"/>
      <c r="SFO2" s="332"/>
      <c r="SFP2" s="332"/>
      <c r="SFQ2" s="332"/>
      <c r="SFR2" s="332"/>
      <c r="SFS2" s="332"/>
      <c r="SFT2" s="332"/>
      <c r="SFU2" s="332"/>
      <c r="SFV2" s="332"/>
      <c r="SFW2" s="332"/>
      <c r="SFX2" s="332"/>
      <c r="SFY2" s="331"/>
      <c r="SFZ2" s="332"/>
      <c r="SGA2" s="332"/>
      <c r="SGB2" s="332"/>
      <c r="SGC2" s="332"/>
      <c r="SGD2" s="332"/>
      <c r="SGE2" s="332"/>
      <c r="SGF2" s="332"/>
      <c r="SGG2" s="332"/>
      <c r="SGH2" s="332"/>
      <c r="SGI2" s="332"/>
      <c r="SGJ2" s="332"/>
      <c r="SGK2" s="332"/>
      <c r="SGL2" s="332"/>
      <c r="SGM2" s="332"/>
      <c r="SGN2" s="332"/>
      <c r="SGO2" s="331"/>
      <c r="SGP2" s="332"/>
      <c r="SGQ2" s="332"/>
      <c r="SGR2" s="332"/>
      <c r="SGS2" s="332"/>
      <c r="SGT2" s="332"/>
      <c r="SGU2" s="332"/>
      <c r="SGV2" s="332"/>
      <c r="SGW2" s="332"/>
      <c r="SGX2" s="332"/>
      <c r="SGY2" s="332"/>
      <c r="SGZ2" s="332"/>
      <c r="SHA2" s="332"/>
      <c r="SHB2" s="332"/>
      <c r="SHC2" s="332"/>
      <c r="SHD2" s="332"/>
      <c r="SHE2" s="331"/>
      <c r="SHF2" s="332"/>
      <c r="SHG2" s="332"/>
      <c r="SHH2" s="332"/>
      <c r="SHI2" s="332"/>
      <c r="SHJ2" s="332"/>
      <c r="SHK2" s="332"/>
      <c r="SHL2" s="332"/>
      <c r="SHM2" s="332"/>
      <c r="SHN2" s="332"/>
      <c r="SHO2" s="332"/>
      <c r="SHP2" s="332"/>
      <c r="SHQ2" s="332"/>
      <c r="SHR2" s="332"/>
      <c r="SHS2" s="332"/>
      <c r="SHT2" s="332"/>
      <c r="SHU2" s="331"/>
      <c r="SHV2" s="332"/>
      <c r="SHW2" s="332"/>
      <c r="SHX2" s="332"/>
      <c r="SHY2" s="332"/>
      <c r="SHZ2" s="332"/>
      <c r="SIA2" s="332"/>
      <c r="SIB2" s="332"/>
      <c r="SIC2" s="332"/>
      <c r="SID2" s="332"/>
      <c r="SIE2" s="332"/>
      <c r="SIF2" s="332"/>
      <c r="SIG2" s="332"/>
      <c r="SIH2" s="332"/>
      <c r="SII2" s="332"/>
      <c r="SIJ2" s="332"/>
      <c r="SIK2" s="331"/>
      <c r="SIL2" s="332"/>
      <c r="SIM2" s="332"/>
      <c r="SIN2" s="332"/>
      <c r="SIO2" s="332"/>
      <c r="SIP2" s="332"/>
      <c r="SIQ2" s="332"/>
      <c r="SIR2" s="332"/>
      <c r="SIS2" s="332"/>
      <c r="SIT2" s="332"/>
      <c r="SIU2" s="332"/>
      <c r="SIV2" s="332"/>
      <c r="SIW2" s="332"/>
      <c r="SIX2" s="332"/>
      <c r="SIY2" s="332"/>
      <c r="SIZ2" s="332"/>
      <c r="SJA2" s="331"/>
      <c r="SJB2" s="332"/>
      <c r="SJC2" s="332"/>
      <c r="SJD2" s="332"/>
      <c r="SJE2" s="332"/>
      <c r="SJF2" s="332"/>
      <c r="SJG2" s="332"/>
      <c r="SJH2" s="332"/>
      <c r="SJI2" s="332"/>
      <c r="SJJ2" s="332"/>
      <c r="SJK2" s="332"/>
      <c r="SJL2" s="332"/>
      <c r="SJM2" s="332"/>
      <c r="SJN2" s="332"/>
      <c r="SJO2" s="332"/>
      <c r="SJP2" s="332"/>
      <c r="SJQ2" s="331"/>
      <c r="SJR2" s="332"/>
      <c r="SJS2" s="332"/>
      <c r="SJT2" s="332"/>
      <c r="SJU2" s="332"/>
      <c r="SJV2" s="332"/>
      <c r="SJW2" s="332"/>
      <c r="SJX2" s="332"/>
      <c r="SJY2" s="332"/>
      <c r="SJZ2" s="332"/>
      <c r="SKA2" s="332"/>
      <c r="SKB2" s="332"/>
      <c r="SKC2" s="332"/>
      <c r="SKD2" s="332"/>
      <c r="SKE2" s="332"/>
      <c r="SKF2" s="332"/>
      <c r="SKG2" s="331"/>
      <c r="SKH2" s="332"/>
      <c r="SKI2" s="332"/>
      <c r="SKJ2" s="332"/>
      <c r="SKK2" s="332"/>
      <c r="SKL2" s="332"/>
      <c r="SKM2" s="332"/>
      <c r="SKN2" s="332"/>
      <c r="SKO2" s="332"/>
      <c r="SKP2" s="332"/>
      <c r="SKQ2" s="332"/>
      <c r="SKR2" s="332"/>
      <c r="SKS2" s="332"/>
      <c r="SKT2" s="332"/>
      <c r="SKU2" s="332"/>
      <c r="SKV2" s="332"/>
      <c r="SKW2" s="331"/>
      <c r="SKX2" s="332"/>
      <c r="SKY2" s="332"/>
      <c r="SKZ2" s="332"/>
      <c r="SLA2" s="332"/>
      <c r="SLB2" s="332"/>
      <c r="SLC2" s="332"/>
      <c r="SLD2" s="332"/>
      <c r="SLE2" s="332"/>
      <c r="SLF2" s="332"/>
      <c r="SLG2" s="332"/>
      <c r="SLH2" s="332"/>
      <c r="SLI2" s="332"/>
      <c r="SLJ2" s="332"/>
      <c r="SLK2" s="332"/>
      <c r="SLL2" s="332"/>
      <c r="SLM2" s="331"/>
      <c r="SLN2" s="332"/>
      <c r="SLO2" s="332"/>
      <c r="SLP2" s="332"/>
      <c r="SLQ2" s="332"/>
      <c r="SLR2" s="332"/>
      <c r="SLS2" s="332"/>
      <c r="SLT2" s="332"/>
      <c r="SLU2" s="332"/>
      <c r="SLV2" s="332"/>
      <c r="SLW2" s="332"/>
      <c r="SLX2" s="332"/>
      <c r="SLY2" s="332"/>
      <c r="SLZ2" s="332"/>
      <c r="SMA2" s="332"/>
      <c r="SMB2" s="332"/>
      <c r="SMC2" s="331"/>
      <c r="SMD2" s="332"/>
      <c r="SME2" s="332"/>
      <c r="SMF2" s="332"/>
      <c r="SMG2" s="332"/>
      <c r="SMH2" s="332"/>
      <c r="SMI2" s="332"/>
      <c r="SMJ2" s="332"/>
      <c r="SMK2" s="332"/>
      <c r="SML2" s="332"/>
      <c r="SMM2" s="332"/>
      <c r="SMN2" s="332"/>
      <c r="SMO2" s="332"/>
      <c r="SMP2" s="332"/>
      <c r="SMQ2" s="332"/>
      <c r="SMR2" s="332"/>
      <c r="SMS2" s="331"/>
      <c r="SMT2" s="332"/>
      <c r="SMU2" s="332"/>
      <c r="SMV2" s="332"/>
      <c r="SMW2" s="332"/>
      <c r="SMX2" s="332"/>
      <c r="SMY2" s="332"/>
      <c r="SMZ2" s="332"/>
      <c r="SNA2" s="332"/>
      <c r="SNB2" s="332"/>
      <c r="SNC2" s="332"/>
      <c r="SND2" s="332"/>
      <c r="SNE2" s="332"/>
      <c r="SNF2" s="332"/>
      <c r="SNG2" s="332"/>
      <c r="SNH2" s="332"/>
      <c r="SNI2" s="331"/>
      <c r="SNJ2" s="332"/>
      <c r="SNK2" s="332"/>
      <c r="SNL2" s="332"/>
      <c r="SNM2" s="332"/>
      <c r="SNN2" s="332"/>
      <c r="SNO2" s="332"/>
      <c r="SNP2" s="332"/>
      <c r="SNQ2" s="332"/>
      <c r="SNR2" s="332"/>
      <c r="SNS2" s="332"/>
      <c r="SNT2" s="332"/>
      <c r="SNU2" s="332"/>
      <c r="SNV2" s="332"/>
      <c r="SNW2" s="332"/>
      <c r="SNX2" s="332"/>
      <c r="SNY2" s="331"/>
      <c r="SNZ2" s="332"/>
      <c r="SOA2" s="332"/>
      <c r="SOB2" s="332"/>
      <c r="SOC2" s="332"/>
      <c r="SOD2" s="332"/>
      <c r="SOE2" s="332"/>
      <c r="SOF2" s="332"/>
      <c r="SOG2" s="332"/>
      <c r="SOH2" s="332"/>
      <c r="SOI2" s="332"/>
      <c r="SOJ2" s="332"/>
      <c r="SOK2" s="332"/>
      <c r="SOL2" s="332"/>
      <c r="SOM2" s="332"/>
      <c r="SON2" s="332"/>
      <c r="SOO2" s="331"/>
      <c r="SOP2" s="332"/>
      <c r="SOQ2" s="332"/>
      <c r="SOR2" s="332"/>
      <c r="SOS2" s="332"/>
      <c r="SOT2" s="332"/>
      <c r="SOU2" s="332"/>
      <c r="SOV2" s="332"/>
      <c r="SOW2" s="332"/>
      <c r="SOX2" s="332"/>
      <c r="SOY2" s="332"/>
      <c r="SOZ2" s="332"/>
      <c r="SPA2" s="332"/>
      <c r="SPB2" s="332"/>
      <c r="SPC2" s="332"/>
      <c r="SPD2" s="332"/>
      <c r="SPE2" s="331"/>
      <c r="SPF2" s="332"/>
      <c r="SPG2" s="332"/>
      <c r="SPH2" s="332"/>
      <c r="SPI2" s="332"/>
      <c r="SPJ2" s="332"/>
      <c r="SPK2" s="332"/>
      <c r="SPL2" s="332"/>
      <c r="SPM2" s="332"/>
      <c r="SPN2" s="332"/>
      <c r="SPO2" s="332"/>
      <c r="SPP2" s="332"/>
      <c r="SPQ2" s="332"/>
      <c r="SPR2" s="332"/>
      <c r="SPS2" s="332"/>
      <c r="SPT2" s="332"/>
      <c r="SPU2" s="331"/>
      <c r="SPV2" s="332"/>
      <c r="SPW2" s="332"/>
      <c r="SPX2" s="332"/>
      <c r="SPY2" s="332"/>
      <c r="SPZ2" s="332"/>
      <c r="SQA2" s="332"/>
      <c r="SQB2" s="332"/>
      <c r="SQC2" s="332"/>
      <c r="SQD2" s="332"/>
      <c r="SQE2" s="332"/>
      <c r="SQF2" s="332"/>
      <c r="SQG2" s="332"/>
      <c r="SQH2" s="332"/>
      <c r="SQI2" s="332"/>
      <c r="SQJ2" s="332"/>
      <c r="SQK2" s="331"/>
      <c r="SQL2" s="332"/>
      <c r="SQM2" s="332"/>
      <c r="SQN2" s="332"/>
      <c r="SQO2" s="332"/>
      <c r="SQP2" s="332"/>
      <c r="SQQ2" s="332"/>
      <c r="SQR2" s="332"/>
      <c r="SQS2" s="332"/>
      <c r="SQT2" s="332"/>
      <c r="SQU2" s="332"/>
      <c r="SQV2" s="332"/>
      <c r="SQW2" s="332"/>
      <c r="SQX2" s="332"/>
      <c r="SQY2" s="332"/>
      <c r="SQZ2" s="332"/>
      <c r="SRA2" s="331"/>
      <c r="SRB2" s="332"/>
      <c r="SRC2" s="332"/>
      <c r="SRD2" s="332"/>
      <c r="SRE2" s="332"/>
      <c r="SRF2" s="332"/>
      <c r="SRG2" s="332"/>
      <c r="SRH2" s="332"/>
      <c r="SRI2" s="332"/>
      <c r="SRJ2" s="332"/>
      <c r="SRK2" s="332"/>
      <c r="SRL2" s="332"/>
      <c r="SRM2" s="332"/>
      <c r="SRN2" s="332"/>
      <c r="SRO2" s="332"/>
      <c r="SRP2" s="332"/>
      <c r="SRQ2" s="331"/>
      <c r="SRR2" s="332"/>
      <c r="SRS2" s="332"/>
      <c r="SRT2" s="332"/>
      <c r="SRU2" s="332"/>
      <c r="SRV2" s="332"/>
      <c r="SRW2" s="332"/>
      <c r="SRX2" s="332"/>
      <c r="SRY2" s="332"/>
      <c r="SRZ2" s="332"/>
      <c r="SSA2" s="332"/>
      <c r="SSB2" s="332"/>
      <c r="SSC2" s="332"/>
      <c r="SSD2" s="332"/>
      <c r="SSE2" s="332"/>
      <c r="SSF2" s="332"/>
      <c r="SSG2" s="331"/>
      <c r="SSH2" s="332"/>
      <c r="SSI2" s="332"/>
      <c r="SSJ2" s="332"/>
      <c r="SSK2" s="332"/>
      <c r="SSL2" s="332"/>
      <c r="SSM2" s="332"/>
      <c r="SSN2" s="332"/>
      <c r="SSO2" s="332"/>
      <c r="SSP2" s="332"/>
      <c r="SSQ2" s="332"/>
      <c r="SSR2" s="332"/>
      <c r="SSS2" s="332"/>
      <c r="SST2" s="332"/>
      <c r="SSU2" s="332"/>
      <c r="SSV2" s="332"/>
      <c r="SSW2" s="331"/>
      <c r="SSX2" s="332"/>
      <c r="SSY2" s="332"/>
      <c r="SSZ2" s="332"/>
      <c r="STA2" s="332"/>
      <c r="STB2" s="332"/>
      <c r="STC2" s="332"/>
      <c r="STD2" s="332"/>
      <c r="STE2" s="332"/>
      <c r="STF2" s="332"/>
      <c r="STG2" s="332"/>
      <c r="STH2" s="332"/>
      <c r="STI2" s="332"/>
      <c r="STJ2" s="332"/>
      <c r="STK2" s="332"/>
      <c r="STL2" s="332"/>
      <c r="STM2" s="331"/>
      <c r="STN2" s="332"/>
      <c r="STO2" s="332"/>
      <c r="STP2" s="332"/>
      <c r="STQ2" s="332"/>
      <c r="STR2" s="332"/>
      <c r="STS2" s="332"/>
      <c r="STT2" s="332"/>
      <c r="STU2" s="332"/>
      <c r="STV2" s="332"/>
      <c r="STW2" s="332"/>
      <c r="STX2" s="332"/>
      <c r="STY2" s="332"/>
      <c r="STZ2" s="332"/>
      <c r="SUA2" s="332"/>
      <c r="SUB2" s="332"/>
      <c r="SUC2" s="331"/>
      <c r="SUD2" s="332"/>
      <c r="SUE2" s="332"/>
      <c r="SUF2" s="332"/>
      <c r="SUG2" s="332"/>
      <c r="SUH2" s="332"/>
      <c r="SUI2" s="332"/>
      <c r="SUJ2" s="332"/>
      <c r="SUK2" s="332"/>
      <c r="SUL2" s="332"/>
      <c r="SUM2" s="332"/>
      <c r="SUN2" s="332"/>
      <c r="SUO2" s="332"/>
      <c r="SUP2" s="332"/>
      <c r="SUQ2" s="332"/>
      <c r="SUR2" s="332"/>
      <c r="SUS2" s="331"/>
      <c r="SUT2" s="332"/>
      <c r="SUU2" s="332"/>
      <c r="SUV2" s="332"/>
      <c r="SUW2" s="332"/>
      <c r="SUX2" s="332"/>
      <c r="SUY2" s="332"/>
      <c r="SUZ2" s="332"/>
      <c r="SVA2" s="332"/>
      <c r="SVB2" s="332"/>
      <c r="SVC2" s="332"/>
      <c r="SVD2" s="332"/>
      <c r="SVE2" s="332"/>
      <c r="SVF2" s="332"/>
      <c r="SVG2" s="332"/>
      <c r="SVH2" s="332"/>
      <c r="SVI2" s="331"/>
      <c r="SVJ2" s="332"/>
      <c r="SVK2" s="332"/>
      <c r="SVL2" s="332"/>
      <c r="SVM2" s="332"/>
      <c r="SVN2" s="332"/>
      <c r="SVO2" s="332"/>
      <c r="SVP2" s="332"/>
      <c r="SVQ2" s="332"/>
      <c r="SVR2" s="332"/>
      <c r="SVS2" s="332"/>
      <c r="SVT2" s="332"/>
      <c r="SVU2" s="332"/>
      <c r="SVV2" s="332"/>
      <c r="SVW2" s="332"/>
      <c r="SVX2" s="332"/>
      <c r="SVY2" s="331"/>
      <c r="SVZ2" s="332"/>
      <c r="SWA2" s="332"/>
      <c r="SWB2" s="332"/>
      <c r="SWC2" s="332"/>
      <c r="SWD2" s="332"/>
      <c r="SWE2" s="332"/>
      <c r="SWF2" s="332"/>
      <c r="SWG2" s="332"/>
      <c r="SWH2" s="332"/>
      <c r="SWI2" s="332"/>
      <c r="SWJ2" s="332"/>
      <c r="SWK2" s="332"/>
      <c r="SWL2" s="332"/>
      <c r="SWM2" s="332"/>
      <c r="SWN2" s="332"/>
      <c r="SWO2" s="331"/>
      <c r="SWP2" s="332"/>
      <c r="SWQ2" s="332"/>
      <c r="SWR2" s="332"/>
      <c r="SWS2" s="332"/>
      <c r="SWT2" s="332"/>
      <c r="SWU2" s="332"/>
      <c r="SWV2" s="332"/>
      <c r="SWW2" s="332"/>
      <c r="SWX2" s="332"/>
      <c r="SWY2" s="332"/>
      <c r="SWZ2" s="332"/>
      <c r="SXA2" s="332"/>
      <c r="SXB2" s="332"/>
      <c r="SXC2" s="332"/>
      <c r="SXD2" s="332"/>
      <c r="SXE2" s="331"/>
      <c r="SXF2" s="332"/>
      <c r="SXG2" s="332"/>
      <c r="SXH2" s="332"/>
      <c r="SXI2" s="332"/>
      <c r="SXJ2" s="332"/>
      <c r="SXK2" s="332"/>
      <c r="SXL2" s="332"/>
      <c r="SXM2" s="332"/>
      <c r="SXN2" s="332"/>
      <c r="SXO2" s="332"/>
      <c r="SXP2" s="332"/>
      <c r="SXQ2" s="332"/>
      <c r="SXR2" s="332"/>
      <c r="SXS2" s="332"/>
      <c r="SXT2" s="332"/>
      <c r="SXU2" s="331"/>
      <c r="SXV2" s="332"/>
      <c r="SXW2" s="332"/>
      <c r="SXX2" s="332"/>
      <c r="SXY2" s="332"/>
      <c r="SXZ2" s="332"/>
      <c r="SYA2" s="332"/>
      <c r="SYB2" s="332"/>
      <c r="SYC2" s="332"/>
      <c r="SYD2" s="332"/>
      <c r="SYE2" s="332"/>
      <c r="SYF2" s="332"/>
      <c r="SYG2" s="332"/>
      <c r="SYH2" s="332"/>
      <c r="SYI2" s="332"/>
      <c r="SYJ2" s="332"/>
      <c r="SYK2" s="331"/>
      <c r="SYL2" s="332"/>
      <c r="SYM2" s="332"/>
      <c r="SYN2" s="332"/>
      <c r="SYO2" s="332"/>
      <c r="SYP2" s="332"/>
      <c r="SYQ2" s="332"/>
      <c r="SYR2" s="332"/>
      <c r="SYS2" s="332"/>
      <c r="SYT2" s="332"/>
      <c r="SYU2" s="332"/>
      <c r="SYV2" s="332"/>
      <c r="SYW2" s="332"/>
      <c r="SYX2" s="332"/>
      <c r="SYY2" s="332"/>
      <c r="SYZ2" s="332"/>
      <c r="SZA2" s="331"/>
      <c r="SZB2" s="332"/>
      <c r="SZC2" s="332"/>
      <c r="SZD2" s="332"/>
      <c r="SZE2" s="332"/>
      <c r="SZF2" s="332"/>
      <c r="SZG2" s="332"/>
      <c r="SZH2" s="332"/>
      <c r="SZI2" s="332"/>
      <c r="SZJ2" s="332"/>
      <c r="SZK2" s="332"/>
      <c r="SZL2" s="332"/>
      <c r="SZM2" s="332"/>
      <c r="SZN2" s="332"/>
      <c r="SZO2" s="332"/>
      <c r="SZP2" s="332"/>
      <c r="SZQ2" s="331"/>
      <c r="SZR2" s="332"/>
      <c r="SZS2" s="332"/>
      <c r="SZT2" s="332"/>
      <c r="SZU2" s="332"/>
      <c r="SZV2" s="332"/>
      <c r="SZW2" s="332"/>
      <c r="SZX2" s="332"/>
      <c r="SZY2" s="332"/>
      <c r="SZZ2" s="332"/>
      <c r="TAA2" s="332"/>
      <c r="TAB2" s="332"/>
      <c r="TAC2" s="332"/>
      <c r="TAD2" s="332"/>
      <c r="TAE2" s="332"/>
      <c r="TAF2" s="332"/>
      <c r="TAG2" s="331"/>
      <c r="TAH2" s="332"/>
      <c r="TAI2" s="332"/>
      <c r="TAJ2" s="332"/>
      <c r="TAK2" s="332"/>
      <c r="TAL2" s="332"/>
      <c r="TAM2" s="332"/>
      <c r="TAN2" s="332"/>
      <c r="TAO2" s="332"/>
      <c r="TAP2" s="332"/>
      <c r="TAQ2" s="332"/>
      <c r="TAR2" s="332"/>
      <c r="TAS2" s="332"/>
      <c r="TAT2" s="332"/>
      <c r="TAU2" s="332"/>
      <c r="TAV2" s="332"/>
      <c r="TAW2" s="331"/>
      <c r="TAX2" s="332"/>
      <c r="TAY2" s="332"/>
      <c r="TAZ2" s="332"/>
      <c r="TBA2" s="332"/>
      <c r="TBB2" s="332"/>
      <c r="TBC2" s="332"/>
      <c r="TBD2" s="332"/>
      <c r="TBE2" s="332"/>
      <c r="TBF2" s="332"/>
      <c r="TBG2" s="332"/>
      <c r="TBH2" s="332"/>
      <c r="TBI2" s="332"/>
      <c r="TBJ2" s="332"/>
      <c r="TBK2" s="332"/>
      <c r="TBL2" s="332"/>
      <c r="TBM2" s="331"/>
      <c r="TBN2" s="332"/>
      <c r="TBO2" s="332"/>
      <c r="TBP2" s="332"/>
      <c r="TBQ2" s="332"/>
      <c r="TBR2" s="332"/>
      <c r="TBS2" s="332"/>
      <c r="TBT2" s="332"/>
      <c r="TBU2" s="332"/>
      <c r="TBV2" s="332"/>
      <c r="TBW2" s="332"/>
      <c r="TBX2" s="332"/>
      <c r="TBY2" s="332"/>
      <c r="TBZ2" s="332"/>
      <c r="TCA2" s="332"/>
      <c r="TCB2" s="332"/>
      <c r="TCC2" s="331"/>
      <c r="TCD2" s="332"/>
      <c r="TCE2" s="332"/>
      <c r="TCF2" s="332"/>
      <c r="TCG2" s="332"/>
      <c r="TCH2" s="332"/>
      <c r="TCI2" s="332"/>
      <c r="TCJ2" s="332"/>
      <c r="TCK2" s="332"/>
      <c r="TCL2" s="332"/>
      <c r="TCM2" s="332"/>
      <c r="TCN2" s="332"/>
      <c r="TCO2" s="332"/>
      <c r="TCP2" s="332"/>
      <c r="TCQ2" s="332"/>
      <c r="TCR2" s="332"/>
      <c r="TCS2" s="331"/>
      <c r="TCT2" s="332"/>
      <c r="TCU2" s="332"/>
      <c r="TCV2" s="332"/>
      <c r="TCW2" s="332"/>
      <c r="TCX2" s="332"/>
      <c r="TCY2" s="332"/>
      <c r="TCZ2" s="332"/>
      <c r="TDA2" s="332"/>
      <c r="TDB2" s="332"/>
      <c r="TDC2" s="332"/>
      <c r="TDD2" s="332"/>
      <c r="TDE2" s="332"/>
      <c r="TDF2" s="332"/>
      <c r="TDG2" s="332"/>
      <c r="TDH2" s="332"/>
      <c r="TDI2" s="331"/>
      <c r="TDJ2" s="332"/>
      <c r="TDK2" s="332"/>
      <c r="TDL2" s="332"/>
      <c r="TDM2" s="332"/>
      <c r="TDN2" s="332"/>
      <c r="TDO2" s="332"/>
      <c r="TDP2" s="332"/>
      <c r="TDQ2" s="332"/>
      <c r="TDR2" s="332"/>
      <c r="TDS2" s="332"/>
      <c r="TDT2" s="332"/>
      <c r="TDU2" s="332"/>
      <c r="TDV2" s="332"/>
      <c r="TDW2" s="332"/>
      <c r="TDX2" s="332"/>
      <c r="TDY2" s="331"/>
      <c r="TDZ2" s="332"/>
      <c r="TEA2" s="332"/>
      <c r="TEB2" s="332"/>
      <c r="TEC2" s="332"/>
      <c r="TED2" s="332"/>
      <c r="TEE2" s="332"/>
      <c r="TEF2" s="332"/>
      <c r="TEG2" s="332"/>
      <c r="TEH2" s="332"/>
      <c r="TEI2" s="332"/>
      <c r="TEJ2" s="332"/>
      <c r="TEK2" s="332"/>
      <c r="TEL2" s="332"/>
      <c r="TEM2" s="332"/>
      <c r="TEN2" s="332"/>
      <c r="TEO2" s="331"/>
      <c r="TEP2" s="332"/>
      <c r="TEQ2" s="332"/>
      <c r="TER2" s="332"/>
      <c r="TES2" s="332"/>
      <c r="TET2" s="332"/>
      <c r="TEU2" s="332"/>
      <c r="TEV2" s="332"/>
      <c r="TEW2" s="332"/>
      <c r="TEX2" s="332"/>
      <c r="TEY2" s="332"/>
      <c r="TEZ2" s="332"/>
      <c r="TFA2" s="332"/>
      <c r="TFB2" s="332"/>
      <c r="TFC2" s="332"/>
      <c r="TFD2" s="332"/>
      <c r="TFE2" s="331"/>
      <c r="TFF2" s="332"/>
      <c r="TFG2" s="332"/>
      <c r="TFH2" s="332"/>
      <c r="TFI2" s="332"/>
      <c r="TFJ2" s="332"/>
      <c r="TFK2" s="332"/>
      <c r="TFL2" s="332"/>
      <c r="TFM2" s="332"/>
      <c r="TFN2" s="332"/>
      <c r="TFO2" s="332"/>
      <c r="TFP2" s="332"/>
      <c r="TFQ2" s="332"/>
      <c r="TFR2" s="332"/>
      <c r="TFS2" s="332"/>
      <c r="TFT2" s="332"/>
      <c r="TFU2" s="331"/>
      <c r="TFV2" s="332"/>
      <c r="TFW2" s="332"/>
      <c r="TFX2" s="332"/>
      <c r="TFY2" s="332"/>
      <c r="TFZ2" s="332"/>
      <c r="TGA2" s="332"/>
      <c r="TGB2" s="332"/>
      <c r="TGC2" s="332"/>
      <c r="TGD2" s="332"/>
      <c r="TGE2" s="332"/>
      <c r="TGF2" s="332"/>
      <c r="TGG2" s="332"/>
      <c r="TGH2" s="332"/>
      <c r="TGI2" s="332"/>
      <c r="TGJ2" s="332"/>
      <c r="TGK2" s="331"/>
      <c r="TGL2" s="332"/>
      <c r="TGM2" s="332"/>
      <c r="TGN2" s="332"/>
      <c r="TGO2" s="332"/>
      <c r="TGP2" s="332"/>
      <c r="TGQ2" s="332"/>
      <c r="TGR2" s="332"/>
      <c r="TGS2" s="332"/>
      <c r="TGT2" s="332"/>
      <c r="TGU2" s="332"/>
      <c r="TGV2" s="332"/>
      <c r="TGW2" s="332"/>
      <c r="TGX2" s="332"/>
      <c r="TGY2" s="332"/>
      <c r="TGZ2" s="332"/>
      <c r="THA2" s="331"/>
      <c r="THB2" s="332"/>
      <c r="THC2" s="332"/>
      <c r="THD2" s="332"/>
      <c r="THE2" s="332"/>
      <c r="THF2" s="332"/>
      <c r="THG2" s="332"/>
      <c r="THH2" s="332"/>
      <c r="THI2" s="332"/>
      <c r="THJ2" s="332"/>
      <c r="THK2" s="332"/>
      <c r="THL2" s="332"/>
      <c r="THM2" s="332"/>
      <c r="THN2" s="332"/>
      <c r="THO2" s="332"/>
      <c r="THP2" s="332"/>
      <c r="THQ2" s="331"/>
      <c r="THR2" s="332"/>
      <c r="THS2" s="332"/>
      <c r="THT2" s="332"/>
      <c r="THU2" s="332"/>
      <c r="THV2" s="332"/>
      <c r="THW2" s="332"/>
      <c r="THX2" s="332"/>
      <c r="THY2" s="332"/>
      <c r="THZ2" s="332"/>
      <c r="TIA2" s="332"/>
      <c r="TIB2" s="332"/>
      <c r="TIC2" s="332"/>
      <c r="TID2" s="332"/>
      <c r="TIE2" s="332"/>
      <c r="TIF2" s="332"/>
      <c r="TIG2" s="331"/>
      <c r="TIH2" s="332"/>
      <c r="TII2" s="332"/>
      <c r="TIJ2" s="332"/>
      <c r="TIK2" s="332"/>
      <c r="TIL2" s="332"/>
      <c r="TIM2" s="332"/>
      <c r="TIN2" s="332"/>
      <c r="TIO2" s="332"/>
      <c r="TIP2" s="332"/>
      <c r="TIQ2" s="332"/>
      <c r="TIR2" s="332"/>
      <c r="TIS2" s="332"/>
      <c r="TIT2" s="332"/>
      <c r="TIU2" s="332"/>
      <c r="TIV2" s="332"/>
      <c r="TIW2" s="331"/>
      <c r="TIX2" s="332"/>
      <c r="TIY2" s="332"/>
      <c r="TIZ2" s="332"/>
      <c r="TJA2" s="332"/>
      <c r="TJB2" s="332"/>
      <c r="TJC2" s="332"/>
      <c r="TJD2" s="332"/>
      <c r="TJE2" s="332"/>
      <c r="TJF2" s="332"/>
      <c r="TJG2" s="332"/>
      <c r="TJH2" s="332"/>
      <c r="TJI2" s="332"/>
      <c r="TJJ2" s="332"/>
      <c r="TJK2" s="332"/>
      <c r="TJL2" s="332"/>
      <c r="TJM2" s="331"/>
      <c r="TJN2" s="332"/>
      <c r="TJO2" s="332"/>
      <c r="TJP2" s="332"/>
      <c r="TJQ2" s="332"/>
      <c r="TJR2" s="332"/>
      <c r="TJS2" s="332"/>
      <c r="TJT2" s="332"/>
      <c r="TJU2" s="332"/>
      <c r="TJV2" s="332"/>
      <c r="TJW2" s="332"/>
      <c r="TJX2" s="332"/>
      <c r="TJY2" s="332"/>
      <c r="TJZ2" s="332"/>
      <c r="TKA2" s="332"/>
      <c r="TKB2" s="332"/>
      <c r="TKC2" s="331"/>
      <c r="TKD2" s="332"/>
      <c r="TKE2" s="332"/>
      <c r="TKF2" s="332"/>
      <c r="TKG2" s="332"/>
      <c r="TKH2" s="332"/>
      <c r="TKI2" s="332"/>
      <c r="TKJ2" s="332"/>
      <c r="TKK2" s="332"/>
      <c r="TKL2" s="332"/>
      <c r="TKM2" s="332"/>
      <c r="TKN2" s="332"/>
      <c r="TKO2" s="332"/>
      <c r="TKP2" s="332"/>
      <c r="TKQ2" s="332"/>
      <c r="TKR2" s="332"/>
      <c r="TKS2" s="331"/>
      <c r="TKT2" s="332"/>
      <c r="TKU2" s="332"/>
      <c r="TKV2" s="332"/>
      <c r="TKW2" s="332"/>
      <c r="TKX2" s="332"/>
      <c r="TKY2" s="332"/>
      <c r="TKZ2" s="332"/>
      <c r="TLA2" s="332"/>
      <c r="TLB2" s="332"/>
      <c r="TLC2" s="332"/>
      <c r="TLD2" s="332"/>
      <c r="TLE2" s="332"/>
      <c r="TLF2" s="332"/>
      <c r="TLG2" s="332"/>
      <c r="TLH2" s="332"/>
      <c r="TLI2" s="331"/>
      <c r="TLJ2" s="332"/>
      <c r="TLK2" s="332"/>
      <c r="TLL2" s="332"/>
      <c r="TLM2" s="332"/>
      <c r="TLN2" s="332"/>
      <c r="TLO2" s="332"/>
      <c r="TLP2" s="332"/>
      <c r="TLQ2" s="332"/>
      <c r="TLR2" s="332"/>
      <c r="TLS2" s="332"/>
      <c r="TLT2" s="332"/>
      <c r="TLU2" s="332"/>
      <c r="TLV2" s="332"/>
      <c r="TLW2" s="332"/>
      <c r="TLX2" s="332"/>
      <c r="TLY2" s="331"/>
      <c r="TLZ2" s="332"/>
      <c r="TMA2" s="332"/>
      <c r="TMB2" s="332"/>
      <c r="TMC2" s="332"/>
      <c r="TMD2" s="332"/>
      <c r="TME2" s="332"/>
      <c r="TMF2" s="332"/>
      <c r="TMG2" s="332"/>
      <c r="TMH2" s="332"/>
      <c r="TMI2" s="332"/>
      <c r="TMJ2" s="332"/>
      <c r="TMK2" s="332"/>
      <c r="TML2" s="332"/>
      <c r="TMM2" s="332"/>
      <c r="TMN2" s="332"/>
      <c r="TMO2" s="331"/>
      <c r="TMP2" s="332"/>
      <c r="TMQ2" s="332"/>
      <c r="TMR2" s="332"/>
      <c r="TMS2" s="332"/>
      <c r="TMT2" s="332"/>
      <c r="TMU2" s="332"/>
      <c r="TMV2" s="332"/>
      <c r="TMW2" s="332"/>
      <c r="TMX2" s="332"/>
      <c r="TMY2" s="332"/>
      <c r="TMZ2" s="332"/>
      <c r="TNA2" s="332"/>
      <c r="TNB2" s="332"/>
      <c r="TNC2" s="332"/>
      <c r="TND2" s="332"/>
      <c r="TNE2" s="331"/>
      <c r="TNF2" s="332"/>
      <c r="TNG2" s="332"/>
      <c r="TNH2" s="332"/>
      <c r="TNI2" s="332"/>
      <c r="TNJ2" s="332"/>
      <c r="TNK2" s="332"/>
      <c r="TNL2" s="332"/>
      <c r="TNM2" s="332"/>
      <c r="TNN2" s="332"/>
      <c r="TNO2" s="332"/>
      <c r="TNP2" s="332"/>
      <c r="TNQ2" s="332"/>
      <c r="TNR2" s="332"/>
      <c r="TNS2" s="332"/>
      <c r="TNT2" s="332"/>
      <c r="TNU2" s="331"/>
      <c r="TNV2" s="332"/>
      <c r="TNW2" s="332"/>
      <c r="TNX2" s="332"/>
      <c r="TNY2" s="332"/>
      <c r="TNZ2" s="332"/>
      <c r="TOA2" s="332"/>
      <c r="TOB2" s="332"/>
      <c r="TOC2" s="332"/>
      <c r="TOD2" s="332"/>
      <c r="TOE2" s="332"/>
      <c r="TOF2" s="332"/>
      <c r="TOG2" s="332"/>
      <c r="TOH2" s="332"/>
      <c r="TOI2" s="332"/>
      <c r="TOJ2" s="332"/>
      <c r="TOK2" s="331"/>
      <c r="TOL2" s="332"/>
      <c r="TOM2" s="332"/>
      <c r="TON2" s="332"/>
      <c r="TOO2" s="332"/>
      <c r="TOP2" s="332"/>
      <c r="TOQ2" s="332"/>
      <c r="TOR2" s="332"/>
      <c r="TOS2" s="332"/>
      <c r="TOT2" s="332"/>
      <c r="TOU2" s="332"/>
      <c r="TOV2" s="332"/>
      <c r="TOW2" s="332"/>
      <c r="TOX2" s="332"/>
      <c r="TOY2" s="332"/>
      <c r="TOZ2" s="332"/>
      <c r="TPA2" s="331"/>
      <c r="TPB2" s="332"/>
      <c r="TPC2" s="332"/>
      <c r="TPD2" s="332"/>
      <c r="TPE2" s="332"/>
      <c r="TPF2" s="332"/>
      <c r="TPG2" s="332"/>
      <c r="TPH2" s="332"/>
      <c r="TPI2" s="332"/>
      <c r="TPJ2" s="332"/>
      <c r="TPK2" s="332"/>
      <c r="TPL2" s="332"/>
      <c r="TPM2" s="332"/>
      <c r="TPN2" s="332"/>
      <c r="TPO2" s="332"/>
      <c r="TPP2" s="332"/>
      <c r="TPQ2" s="331"/>
      <c r="TPR2" s="332"/>
      <c r="TPS2" s="332"/>
      <c r="TPT2" s="332"/>
      <c r="TPU2" s="332"/>
      <c r="TPV2" s="332"/>
      <c r="TPW2" s="332"/>
      <c r="TPX2" s="332"/>
      <c r="TPY2" s="332"/>
      <c r="TPZ2" s="332"/>
      <c r="TQA2" s="332"/>
      <c r="TQB2" s="332"/>
      <c r="TQC2" s="332"/>
      <c r="TQD2" s="332"/>
      <c r="TQE2" s="332"/>
      <c r="TQF2" s="332"/>
      <c r="TQG2" s="331"/>
      <c r="TQH2" s="332"/>
      <c r="TQI2" s="332"/>
      <c r="TQJ2" s="332"/>
      <c r="TQK2" s="332"/>
      <c r="TQL2" s="332"/>
      <c r="TQM2" s="332"/>
      <c r="TQN2" s="332"/>
      <c r="TQO2" s="332"/>
      <c r="TQP2" s="332"/>
      <c r="TQQ2" s="332"/>
      <c r="TQR2" s="332"/>
      <c r="TQS2" s="332"/>
      <c r="TQT2" s="332"/>
      <c r="TQU2" s="332"/>
      <c r="TQV2" s="332"/>
      <c r="TQW2" s="331"/>
      <c r="TQX2" s="332"/>
      <c r="TQY2" s="332"/>
      <c r="TQZ2" s="332"/>
      <c r="TRA2" s="332"/>
      <c r="TRB2" s="332"/>
      <c r="TRC2" s="332"/>
      <c r="TRD2" s="332"/>
      <c r="TRE2" s="332"/>
      <c r="TRF2" s="332"/>
      <c r="TRG2" s="332"/>
      <c r="TRH2" s="332"/>
      <c r="TRI2" s="332"/>
      <c r="TRJ2" s="332"/>
      <c r="TRK2" s="332"/>
      <c r="TRL2" s="332"/>
      <c r="TRM2" s="331"/>
      <c r="TRN2" s="332"/>
      <c r="TRO2" s="332"/>
      <c r="TRP2" s="332"/>
      <c r="TRQ2" s="332"/>
      <c r="TRR2" s="332"/>
      <c r="TRS2" s="332"/>
      <c r="TRT2" s="332"/>
      <c r="TRU2" s="332"/>
      <c r="TRV2" s="332"/>
      <c r="TRW2" s="332"/>
      <c r="TRX2" s="332"/>
      <c r="TRY2" s="332"/>
      <c r="TRZ2" s="332"/>
      <c r="TSA2" s="332"/>
      <c r="TSB2" s="332"/>
      <c r="TSC2" s="331"/>
      <c r="TSD2" s="332"/>
      <c r="TSE2" s="332"/>
      <c r="TSF2" s="332"/>
      <c r="TSG2" s="332"/>
      <c r="TSH2" s="332"/>
      <c r="TSI2" s="332"/>
      <c r="TSJ2" s="332"/>
      <c r="TSK2" s="332"/>
      <c r="TSL2" s="332"/>
      <c r="TSM2" s="332"/>
      <c r="TSN2" s="332"/>
      <c r="TSO2" s="332"/>
      <c r="TSP2" s="332"/>
      <c r="TSQ2" s="332"/>
      <c r="TSR2" s="332"/>
      <c r="TSS2" s="331"/>
      <c r="TST2" s="332"/>
      <c r="TSU2" s="332"/>
      <c r="TSV2" s="332"/>
      <c r="TSW2" s="332"/>
      <c r="TSX2" s="332"/>
      <c r="TSY2" s="332"/>
      <c r="TSZ2" s="332"/>
      <c r="TTA2" s="332"/>
      <c r="TTB2" s="332"/>
      <c r="TTC2" s="332"/>
      <c r="TTD2" s="332"/>
      <c r="TTE2" s="332"/>
      <c r="TTF2" s="332"/>
      <c r="TTG2" s="332"/>
      <c r="TTH2" s="332"/>
      <c r="TTI2" s="331"/>
      <c r="TTJ2" s="332"/>
      <c r="TTK2" s="332"/>
      <c r="TTL2" s="332"/>
      <c r="TTM2" s="332"/>
      <c r="TTN2" s="332"/>
      <c r="TTO2" s="332"/>
      <c r="TTP2" s="332"/>
      <c r="TTQ2" s="332"/>
      <c r="TTR2" s="332"/>
      <c r="TTS2" s="332"/>
      <c r="TTT2" s="332"/>
      <c r="TTU2" s="332"/>
      <c r="TTV2" s="332"/>
      <c r="TTW2" s="332"/>
      <c r="TTX2" s="332"/>
      <c r="TTY2" s="331"/>
      <c r="TTZ2" s="332"/>
      <c r="TUA2" s="332"/>
      <c r="TUB2" s="332"/>
      <c r="TUC2" s="332"/>
      <c r="TUD2" s="332"/>
      <c r="TUE2" s="332"/>
      <c r="TUF2" s="332"/>
      <c r="TUG2" s="332"/>
      <c r="TUH2" s="332"/>
      <c r="TUI2" s="332"/>
      <c r="TUJ2" s="332"/>
      <c r="TUK2" s="332"/>
      <c r="TUL2" s="332"/>
      <c r="TUM2" s="332"/>
      <c r="TUN2" s="332"/>
      <c r="TUO2" s="331"/>
      <c r="TUP2" s="332"/>
      <c r="TUQ2" s="332"/>
      <c r="TUR2" s="332"/>
      <c r="TUS2" s="332"/>
      <c r="TUT2" s="332"/>
      <c r="TUU2" s="332"/>
      <c r="TUV2" s="332"/>
      <c r="TUW2" s="332"/>
      <c r="TUX2" s="332"/>
      <c r="TUY2" s="332"/>
      <c r="TUZ2" s="332"/>
      <c r="TVA2" s="332"/>
      <c r="TVB2" s="332"/>
      <c r="TVC2" s="332"/>
      <c r="TVD2" s="332"/>
      <c r="TVE2" s="331"/>
      <c r="TVF2" s="332"/>
      <c r="TVG2" s="332"/>
      <c r="TVH2" s="332"/>
      <c r="TVI2" s="332"/>
      <c r="TVJ2" s="332"/>
      <c r="TVK2" s="332"/>
      <c r="TVL2" s="332"/>
      <c r="TVM2" s="332"/>
      <c r="TVN2" s="332"/>
      <c r="TVO2" s="332"/>
      <c r="TVP2" s="332"/>
      <c r="TVQ2" s="332"/>
      <c r="TVR2" s="332"/>
      <c r="TVS2" s="332"/>
      <c r="TVT2" s="332"/>
      <c r="TVU2" s="331"/>
      <c r="TVV2" s="332"/>
      <c r="TVW2" s="332"/>
      <c r="TVX2" s="332"/>
      <c r="TVY2" s="332"/>
      <c r="TVZ2" s="332"/>
      <c r="TWA2" s="332"/>
      <c r="TWB2" s="332"/>
      <c r="TWC2" s="332"/>
      <c r="TWD2" s="332"/>
      <c r="TWE2" s="332"/>
      <c r="TWF2" s="332"/>
      <c r="TWG2" s="332"/>
      <c r="TWH2" s="332"/>
      <c r="TWI2" s="332"/>
      <c r="TWJ2" s="332"/>
      <c r="TWK2" s="331"/>
      <c r="TWL2" s="332"/>
      <c r="TWM2" s="332"/>
      <c r="TWN2" s="332"/>
      <c r="TWO2" s="332"/>
      <c r="TWP2" s="332"/>
      <c r="TWQ2" s="332"/>
      <c r="TWR2" s="332"/>
      <c r="TWS2" s="332"/>
      <c r="TWT2" s="332"/>
      <c r="TWU2" s="332"/>
      <c r="TWV2" s="332"/>
      <c r="TWW2" s="332"/>
      <c r="TWX2" s="332"/>
      <c r="TWY2" s="332"/>
      <c r="TWZ2" s="332"/>
      <c r="TXA2" s="331"/>
      <c r="TXB2" s="332"/>
      <c r="TXC2" s="332"/>
      <c r="TXD2" s="332"/>
      <c r="TXE2" s="332"/>
      <c r="TXF2" s="332"/>
      <c r="TXG2" s="332"/>
      <c r="TXH2" s="332"/>
      <c r="TXI2" s="332"/>
      <c r="TXJ2" s="332"/>
      <c r="TXK2" s="332"/>
      <c r="TXL2" s="332"/>
      <c r="TXM2" s="332"/>
      <c r="TXN2" s="332"/>
      <c r="TXO2" s="332"/>
      <c r="TXP2" s="332"/>
      <c r="TXQ2" s="331"/>
      <c r="TXR2" s="332"/>
      <c r="TXS2" s="332"/>
      <c r="TXT2" s="332"/>
      <c r="TXU2" s="332"/>
      <c r="TXV2" s="332"/>
      <c r="TXW2" s="332"/>
      <c r="TXX2" s="332"/>
      <c r="TXY2" s="332"/>
      <c r="TXZ2" s="332"/>
      <c r="TYA2" s="332"/>
      <c r="TYB2" s="332"/>
      <c r="TYC2" s="332"/>
      <c r="TYD2" s="332"/>
      <c r="TYE2" s="332"/>
      <c r="TYF2" s="332"/>
      <c r="TYG2" s="331"/>
      <c r="TYH2" s="332"/>
      <c r="TYI2" s="332"/>
      <c r="TYJ2" s="332"/>
      <c r="TYK2" s="332"/>
      <c r="TYL2" s="332"/>
      <c r="TYM2" s="332"/>
      <c r="TYN2" s="332"/>
      <c r="TYO2" s="332"/>
      <c r="TYP2" s="332"/>
      <c r="TYQ2" s="332"/>
      <c r="TYR2" s="332"/>
      <c r="TYS2" s="332"/>
      <c r="TYT2" s="332"/>
      <c r="TYU2" s="332"/>
      <c r="TYV2" s="332"/>
      <c r="TYW2" s="331"/>
      <c r="TYX2" s="332"/>
      <c r="TYY2" s="332"/>
      <c r="TYZ2" s="332"/>
      <c r="TZA2" s="332"/>
      <c r="TZB2" s="332"/>
      <c r="TZC2" s="332"/>
      <c r="TZD2" s="332"/>
      <c r="TZE2" s="332"/>
      <c r="TZF2" s="332"/>
      <c r="TZG2" s="332"/>
      <c r="TZH2" s="332"/>
      <c r="TZI2" s="332"/>
      <c r="TZJ2" s="332"/>
      <c r="TZK2" s="332"/>
      <c r="TZL2" s="332"/>
      <c r="TZM2" s="331"/>
      <c r="TZN2" s="332"/>
      <c r="TZO2" s="332"/>
      <c r="TZP2" s="332"/>
      <c r="TZQ2" s="332"/>
      <c r="TZR2" s="332"/>
      <c r="TZS2" s="332"/>
      <c r="TZT2" s="332"/>
      <c r="TZU2" s="332"/>
      <c r="TZV2" s="332"/>
      <c r="TZW2" s="332"/>
      <c r="TZX2" s="332"/>
      <c r="TZY2" s="332"/>
      <c r="TZZ2" s="332"/>
      <c r="UAA2" s="332"/>
      <c r="UAB2" s="332"/>
      <c r="UAC2" s="331"/>
      <c r="UAD2" s="332"/>
      <c r="UAE2" s="332"/>
      <c r="UAF2" s="332"/>
      <c r="UAG2" s="332"/>
      <c r="UAH2" s="332"/>
      <c r="UAI2" s="332"/>
      <c r="UAJ2" s="332"/>
      <c r="UAK2" s="332"/>
      <c r="UAL2" s="332"/>
      <c r="UAM2" s="332"/>
      <c r="UAN2" s="332"/>
      <c r="UAO2" s="332"/>
      <c r="UAP2" s="332"/>
      <c r="UAQ2" s="332"/>
      <c r="UAR2" s="332"/>
      <c r="UAS2" s="331"/>
      <c r="UAT2" s="332"/>
      <c r="UAU2" s="332"/>
      <c r="UAV2" s="332"/>
      <c r="UAW2" s="332"/>
      <c r="UAX2" s="332"/>
      <c r="UAY2" s="332"/>
      <c r="UAZ2" s="332"/>
      <c r="UBA2" s="332"/>
      <c r="UBB2" s="332"/>
      <c r="UBC2" s="332"/>
      <c r="UBD2" s="332"/>
      <c r="UBE2" s="332"/>
      <c r="UBF2" s="332"/>
      <c r="UBG2" s="332"/>
      <c r="UBH2" s="332"/>
      <c r="UBI2" s="331"/>
      <c r="UBJ2" s="332"/>
      <c r="UBK2" s="332"/>
      <c r="UBL2" s="332"/>
      <c r="UBM2" s="332"/>
      <c r="UBN2" s="332"/>
      <c r="UBO2" s="332"/>
      <c r="UBP2" s="332"/>
      <c r="UBQ2" s="332"/>
      <c r="UBR2" s="332"/>
      <c r="UBS2" s="332"/>
      <c r="UBT2" s="332"/>
      <c r="UBU2" s="332"/>
      <c r="UBV2" s="332"/>
      <c r="UBW2" s="332"/>
      <c r="UBX2" s="332"/>
      <c r="UBY2" s="331"/>
      <c r="UBZ2" s="332"/>
      <c r="UCA2" s="332"/>
      <c r="UCB2" s="332"/>
      <c r="UCC2" s="332"/>
      <c r="UCD2" s="332"/>
      <c r="UCE2" s="332"/>
      <c r="UCF2" s="332"/>
      <c r="UCG2" s="332"/>
      <c r="UCH2" s="332"/>
      <c r="UCI2" s="332"/>
      <c r="UCJ2" s="332"/>
      <c r="UCK2" s="332"/>
      <c r="UCL2" s="332"/>
      <c r="UCM2" s="332"/>
      <c r="UCN2" s="332"/>
      <c r="UCO2" s="331"/>
      <c r="UCP2" s="332"/>
      <c r="UCQ2" s="332"/>
      <c r="UCR2" s="332"/>
      <c r="UCS2" s="332"/>
      <c r="UCT2" s="332"/>
      <c r="UCU2" s="332"/>
      <c r="UCV2" s="332"/>
      <c r="UCW2" s="332"/>
      <c r="UCX2" s="332"/>
      <c r="UCY2" s="332"/>
      <c r="UCZ2" s="332"/>
      <c r="UDA2" s="332"/>
      <c r="UDB2" s="332"/>
      <c r="UDC2" s="332"/>
      <c r="UDD2" s="332"/>
      <c r="UDE2" s="331"/>
      <c r="UDF2" s="332"/>
      <c r="UDG2" s="332"/>
      <c r="UDH2" s="332"/>
      <c r="UDI2" s="332"/>
      <c r="UDJ2" s="332"/>
      <c r="UDK2" s="332"/>
      <c r="UDL2" s="332"/>
      <c r="UDM2" s="332"/>
      <c r="UDN2" s="332"/>
      <c r="UDO2" s="332"/>
      <c r="UDP2" s="332"/>
      <c r="UDQ2" s="332"/>
      <c r="UDR2" s="332"/>
      <c r="UDS2" s="332"/>
      <c r="UDT2" s="332"/>
      <c r="UDU2" s="331"/>
      <c r="UDV2" s="332"/>
      <c r="UDW2" s="332"/>
      <c r="UDX2" s="332"/>
      <c r="UDY2" s="332"/>
      <c r="UDZ2" s="332"/>
      <c r="UEA2" s="332"/>
      <c r="UEB2" s="332"/>
      <c r="UEC2" s="332"/>
      <c r="UED2" s="332"/>
      <c r="UEE2" s="332"/>
      <c r="UEF2" s="332"/>
      <c r="UEG2" s="332"/>
      <c r="UEH2" s="332"/>
      <c r="UEI2" s="332"/>
      <c r="UEJ2" s="332"/>
      <c r="UEK2" s="331"/>
      <c r="UEL2" s="332"/>
      <c r="UEM2" s="332"/>
      <c r="UEN2" s="332"/>
      <c r="UEO2" s="332"/>
      <c r="UEP2" s="332"/>
      <c r="UEQ2" s="332"/>
      <c r="UER2" s="332"/>
      <c r="UES2" s="332"/>
      <c r="UET2" s="332"/>
      <c r="UEU2" s="332"/>
      <c r="UEV2" s="332"/>
      <c r="UEW2" s="332"/>
      <c r="UEX2" s="332"/>
      <c r="UEY2" s="332"/>
      <c r="UEZ2" s="332"/>
      <c r="UFA2" s="331"/>
      <c r="UFB2" s="332"/>
      <c r="UFC2" s="332"/>
      <c r="UFD2" s="332"/>
      <c r="UFE2" s="332"/>
      <c r="UFF2" s="332"/>
      <c r="UFG2" s="332"/>
      <c r="UFH2" s="332"/>
      <c r="UFI2" s="332"/>
      <c r="UFJ2" s="332"/>
      <c r="UFK2" s="332"/>
      <c r="UFL2" s="332"/>
      <c r="UFM2" s="332"/>
      <c r="UFN2" s="332"/>
      <c r="UFO2" s="332"/>
      <c r="UFP2" s="332"/>
      <c r="UFQ2" s="331"/>
      <c r="UFR2" s="332"/>
      <c r="UFS2" s="332"/>
      <c r="UFT2" s="332"/>
      <c r="UFU2" s="332"/>
      <c r="UFV2" s="332"/>
      <c r="UFW2" s="332"/>
      <c r="UFX2" s="332"/>
      <c r="UFY2" s="332"/>
      <c r="UFZ2" s="332"/>
      <c r="UGA2" s="332"/>
      <c r="UGB2" s="332"/>
      <c r="UGC2" s="332"/>
      <c r="UGD2" s="332"/>
      <c r="UGE2" s="332"/>
      <c r="UGF2" s="332"/>
      <c r="UGG2" s="331"/>
      <c r="UGH2" s="332"/>
      <c r="UGI2" s="332"/>
      <c r="UGJ2" s="332"/>
      <c r="UGK2" s="332"/>
      <c r="UGL2" s="332"/>
      <c r="UGM2" s="332"/>
      <c r="UGN2" s="332"/>
      <c r="UGO2" s="332"/>
      <c r="UGP2" s="332"/>
      <c r="UGQ2" s="332"/>
      <c r="UGR2" s="332"/>
      <c r="UGS2" s="332"/>
      <c r="UGT2" s="332"/>
      <c r="UGU2" s="332"/>
      <c r="UGV2" s="332"/>
      <c r="UGW2" s="331"/>
      <c r="UGX2" s="332"/>
      <c r="UGY2" s="332"/>
      <c r="UGZ2" s="332"/>
      <c r="UHA2" s="332"/>
      <c r="UHB2" s="332"/>
      <c r="UHC2" s="332"/>
      <c r="UHD2" s="332"/>
      <c r="UHE2" s="332"/>
      <c r="UHF2" s="332"/>
      <c r="UHG2" s="332"/>
      <c r="UHH2" s="332"/>
      <c r="UHI2" s="332"/>
      <c r="UHJ2" s="332"/>
      <c r="UHK2" s="332"/>
      <c r="UHL2" s="332"/>
      <c r="UHM2" s="331"/>
      <c r="UHN2" s="332"/>
      <c r="UHO2" s="332"/>
      <c r="UHP2" s="332"/>
      <c r="UHQ2" s="332"/>
      <c r="UHR2" s="332"/>
      <c r="UHS2" s="332"/>
      <c r="UHT2" s="332"/>
      <c r="UHU2" s="332"/>
      <c r="UHV2" s="332"/>
      <c r="UHW2" s="332"/>
      <c r="UHX2" s="332"/>
      <c r="UHY2" s="332"/>
      <c r="UHZ2" s="332"/>
      <c r="UIA2" s="332"/>
      <c r="UIB2" s="332"/>
      <c r="UIC2" s="331"/>
      <c r="UID2" s="332"/>
      <c r="UIE2" s="332"/>
      <c r="UIF2" s="332"/>
      <c r="UIG2" s="332"/>
      <c r="UIH2" s="332"/>
      <c r="UII2" s="332"/>
      <c r="UIJ2" s="332"/>
      <c r="UIK2" s="332"/>
      <c r="UIL2" s="332"/>
      <c r="UIM2" s="332"/>
      <c r="UIN2" s="332"/>
      <c r="UIO2" s="332"/>
      <c r="UIP2" s="332"/>
      <c r="UIQ2" s="332"/>
      <c r="UIR2" s="332"/>
      <c r="UIS2" s="331"/>
      <c r="UIT2" s="332"/>
      <c r="UIU2" s="332"/>
      <c r="UIV2" s="332"/>
      <c r="UIW2" s="332"/>
      <c r="UIX2" s="332"/>
      <c r="UIY2" s="332"/>
      <c r="UIZ2" s="332"/>
      <c r="UJA2" s="332"/>
      <c r="UJB2" s="332"/>
      <c r="UJC2" s="332"/>
      <c r="UJD2" s="332"/>
      <c r="UJE2" s="332"/>
      <c r="UJF2" s="332"/>
      <c r="UJG2" s="332"/>
      <c r="UJH2" s="332"/>
      <c r="UJI2" s="331"/>
      <c r="UJJ2" s="332"/>
      <c r="UJK2" s="332"/>
      <c r="UJL2" s="332"/>
      <c r="UJM2" s="332"/>
      <c r="UJN2" s="332"/>
      <c r="UJO2" s="332"/>
      <c r="UJP2" s="332"/>
      <c r="UJQ2" s="332"/>
      <c r="UJR2" s="332"/>
      <c r="UJS2" s="332"/>
      <c r="UJT2" s="332"/>
      <c r="UJU2" s="332"/>
      <c r="UJV2" s="332"/>
      <c r="UJW2" s="332"/>
      <c r="UJX2" s="332"/>
      <c r="UJY2" s="331"/>
      <c r="UJZ2" s="332"/>
      <c r="UKA2" s="332"/>
      <c r="UKB2" s="332"/>
      <c r="UKC2" s="332"/>
      <c r="UKD2" s="332"/>
      <c r="UKE2" s="332"/>
      <c r="UKF2" s="332"/>
      <c r="UKG2" s="332"/>
      <c r="UKH2" s="332"/>
      <c r="UKI2" s="332"/>
      <c r="UKJ2" s="332"/>
      <c r="UKK2" s="332"/>
      <c r="UKL2" s="332"/>
      <c r="UKM2" s="332"/>
      <c r="UKN2" s="332"/>
      <c r="UKO2" s="331"/>
      <c r="UKP2" s="332"/>
      <c r="UKQ2" s="332"/>
      <c r="UKR2" s="332"/>
      <c r="UKS2" s="332"/>
      <c r="UKT2" s="332"/>
      <c r="UKU2" s="332"/>
      <c r="UKV2" s="332"/>
      <c r="UKW2" s="332"/>
      <c r="UKX2" s="332"/>
      <c r="UKY2" s="332"/>
      <c r="UKZ2" s="332"/>
      <c r="ULA2" s="332"/>
      <c r="ULB2" s="332"/>
      <c r="ULC2" s="332"/>
      <c r="ULD2" s="332"/>
      <c r="ULE2" s="331"/>
      <c r="ULF2" s="332"/>
      <c r="ULG2" s="332"/>
      <c r="ULH2" s="332"/>
      <c r="ULI2" s="332"/>
      <c r="ULJ2" s="332"/>
      <c r="ULK2" s="332"/>
      <c r="ULL2" s="332"/>
      <c r="ULM2" s="332"/>
      <c r="ULN2" s="332"/>
      <c r="ULO2" s="332"/>
      <c r="ULP2" s="332"/>
      <c r="ULQ2" s="332"/>
      <c r="ULR2" s="332"/>
      <c r="ULS2" s="332"/>
      <c r="ULT2" s="332"/>
      <c r="ULU2" s="331"/>
      <c r="ULV2" s="332"/>
      <c r="ULW2" s="332"/>
      <c r="ULX2" s="332"/>
      <c r="ULY2" s="332"/>
      <c r="ULZ2" s="332"/>
      <c r="UMA2" s="332"/>
      <c r="UMB2" s="332"/>
      <c r="UMC2" s="332"/>
      <c r="UMD2" s="332"/>
      <c r="UME2" s="332"/>
      <c r="UMF2" s="332"/>
      <c r="UMG2" s="332"/>
      <c r="UMH2" s="332"/>
      <c r="UMI2" s="332"/>
      <c r="UMJ2" s="332"/>
      <c r="UMK2" s="331"/>
      <c r="UML2" s="332"/>
      <c r="UMM2" s="332"/>
      <c r="UMN2" s="332"/>
      <c r="UMO2" s="332"/>
      <c r="UMP2" s="332"/>
      <c r="UMQ2" s="332"/>
      <c r="UMR2" s="332"/>
      <c r="UMS2" s="332"/>
      <c r="UMT2" s="332"/>
      <c r="UMU2" s="332"/>
      <c r="UMV2" s="332"/>
      <c r="UMW2" s="332"/>
      <c r="UMX2" s="332"/>
      <c r="UMY2" s="332"/>
      <c r="UMZ2" s="332"/>
      <c r="UNA2" s="331"/>
      <c r="UNB2" s="332"/>
      <c r="UNC2" s="332"/>
      <c r="UND2" s="332"/>
      <c r="UNE2" s="332"/>
      <c r="UNF2" s="332"/>
      <c r="UNG2" s="332"/>
      <c r="UNH2" s="332"/>
      <c r="UNI2" s="332"/>
      <c r="UNJ2" s="332"/>
      <c r="UNK2" s="332"/>
      <c r="UNL2" s="332"/>
      <c r="UNM2" s="332"/>
      <c r="UNN2" s="332"/>
      <c r="UNO2" s="332"/>
      <c r="UNP2" s="332"/>
      <c r="UNQ2" s="331"/>
      <c r="UNR2" s="332"/>
      <c r="UNS2" s="332"/>
      <c r="UNT2" s="332"/>
      <c r="UNU2" s="332"/>
      <c r="UNV2" s="332"/>
      <c r="UNW2" s="332"/>
      <c r="UNX2" s="332"/>
      <c r="UNY2" s="332"/>
      <c r="UNZ2" s="332"/>
      <c r="UOA2" s="332"/>
      <c r="UOB2" s="332"/>
      <c r="UOC2" s="332"/>
      <c r="UOD2" s="332"/>
      <c r="UOE2" s="332"/>
      <c r="UOF2" s="332"/>
      <c r="UOG2" s="331"/>
      <c r="UOH2" s="332"/>
      <c r="UOI2" s="332"/>
      <c r="UOJ2" s="332"/>
      <c r="UOK2" s="332"/>
      <c r="UOL2" s="332"/>
      <c r="UOM2" s="332"/>
      <c r="UON2" s="332"/>
      <c r="UOO2" s="332"/>
      <c r="UOP2" s="332"/>
      <c r="UOQ2" s="332"/>
      <c r="UOR2" s="332"/>
      <c r="UOS2" s="332"/>
      <c r="UOT2" s="332"/>
      <c r="UOU2" s="332"/>
      <c r="UOV2" s="332"/>
      <c r="UOW2" s="331"/>
      <c r="UOX2" s="332"/>
      <c r="UOY2" s="332"/>
      <c r="UOZ2" s="332"/>
      <c r="UPA2" s="332"/>
      <c r="UPB2" s="332"/>
      <c r="UPC2" s="332"/>
      <c r="UPD2" s="332"/>
      <c r="UPE2" s="332"/>
      <c r="UPF2" s="332"/>
      <c r="UPG2" s="332"/>
      <c r="UPH2" s="332"/>
      <c r="UPI2" s="332"/>
      <c r="UPJ2" s="332"/>
      <c r="UPK2" s="332"/>
      <c r="UPL2" s="332"/>
      <c r="UPM2" s="331"/>
      <c r="UPN2" s="332"/>
      <c r="UPO2" s="332"/>
      <c r="UPP2" s="332"/>
      <c r="UPQ2" s="332"/>
      <c r="UPR2" s="332"/>
      <c r="UPS2" s="332"/>
      <c r="UPT2" s="332"/>
      <c r="UPU2" s="332"/>
      <c r="UPV2" s="332"/>
      <c r="UPW2" s="332"/>
      <c r="UPX2" s="332"/>
      <c r="UPY2" s="332"/>
      <c r="UPZ2" s="332"/>
      <c r="UQA2" s="332"/>
      <c r="UQB2" s="332"/>
      <c r="UQC2" s="331"/>
      <c r="UQD2" s="332"/>
      <c r="UQE2" s="332"/>
      <c r="UQF2" s="332"/>
      <c r="UQG2" s="332"/>
      <c r="UQH2" s="332"/>
      <c r="UQI2" s="332"/>
      <c r="UQJ2" s="332"/>
      <c r="UQK2" s="332"/>
      <c r="UQL2" s="332"/>
      <c r="UQM2" s="332"/>
      <c r="UQN2" s="332"/>
      <c r="UQO2" s="332"/>
      <c r="UQP2" s="332"/>
      <c r="UQQ2" s="332"/>
      <c r="UQR2" s="332"/>
      <c r="UQS2" s="331"/>
      <c r="UQT2" s="332"/>
      <c r="UQU2" s="332"/>
      <c r="UQV2" s="332"/>
      <c r="UQW2" s="332"/>
      <c r="UQX2" s="332"/>
      <c r="UQY2" s="332"/>
      <c r="UQZ2" s="332"/>
      <c r="URA2" s="332"/>
      <c r="URB2" s="332"/>
      <c r="URC2" s="332"/>
      <c r="URD2" s="332"/>
      <c r="URE2" s="332"/>
      <c r="URF2" s="332"/>
      <c r="URG2" s="332"/>
      <c r="URH2" s="332"/>
      <c r="URI2" s="331"/>
      <c r="URJ2" s="332"/>
      <c r="URK2" s="332"/>
      <c r="URL2" s="332"/>
      <c r="URM2" s="332"/>
      <c r="URN2" s="332"/>
      <c r="URO2" s="332"/>
      <c r="URP2" s="332"/>
      <c r="URQ2" s="332"/>
      <c r="URR2" s="332"/>
      <c r="URS2" s="332"/>
      <c r="URT2" s="332"/>
      <c r="URU2" s="332"/>
      <c r="URV2" s="332"/>
      <c r="URW2" s="332"/>
      <c r="URX2" s="332"/>
      <c r="URY2" s="331"/>
      <c r="URZ2" s="332"/>
      <c r="USA2" s="332"/>
      <c r="USB2" s="332"/>
      <c r="USC2" s="332"/>
      <c r="USD2" s="332"/>
      <c r="USE2" s="332"/>
      <c r="USF2" s="332"/>
      <c r="USG2" s="332"/>
      <c r="USH2" s="332"/>
      <c r="USI2" s="332"/>
      <c r="USJ2" s="332"/>
      <c r="USK2" s="332"/>
      <c r="USL2" s="332"/>
      <c r="USM2" s="332"/>
      <c r="USN2" s="332"/>
      <c r="USO2" s="331"/>
      <c r="USP2" s="332"/>
      <c r="USQ2" s="332"/>
      <c r="USR2" s="332"/>
      <c r="USS2" s="332"/>
      <c r="UST2" s="332"/>
      <c r="USU2" s="332"/>
      <c r="USV2" s="332"/>
      <c r="USW2" s="332"/>
      <c r="USX2" s="332"/>
      <c r="USY2" s="332"/>
      <c r="USZ2" s="332"/>
      <c r="UTA2" s="332"/>
      <c r="UTB2" s="332"/>
      <c r="UTC2" s="332"/>
      <c r="UTD2" s="332"/>
      <c r="UTE2" s="331"/>
      <c r="UTF2" s="332"/>
      <c r="UTG2" s="332"/>
      <c r="UTH2" s="332"/>
      <c r="UTI2" s="332"/>
      <c r="UTJ2" s="332"/>
      <c r="UTK2" s="332"/>
      <c r="UTL2" s="332"/>
      <c r="UTM2" s="332"/>
      <c r="UTN2" s="332"/>
      <c r="UTO2" s="332"/>
      <c r="UTP2" s="332"/>
      <c r="UTQ2" s="332"/>
      <c r="UTR2" s="332"/>
      <c r="UTS2" s="332"/>
      <c r="UTT2" s="332"/>
      <c r="UTU2" s="331"/>
      <c r="UTV2" s="332"/>
      <c r="UTW2" s="332"/>
      <c r="UTX2" s="332"/>
      <c r="UTY2" s="332"/>
      <c r="UTZ2" s="332"/>
      <c r="UUA2" s="332"/>
      <c r="UUB2" s="332"/>
      <c r="UUC2" s="332"/>
      <c r="UUD2" s="332"/>
      <c r="UUE2" s="332"/>
      <c r="UUF2" s="332"/>
      <c r="UUG2" s="332"/>
      <c r="UUH2" s="332"/>
      <c r="UUI2" s="332"/>
      <c r="UUJ2" s="332"/>
      <c r="UUK2" s="331"/>
      <c r="UUL2" s="332"/>
      <c r="UUM2" s="332"/>
      <c r="UUN2" s="332"/>
      <c r="UUO2" s="332"/>
      <c r="UUP2" s="332"/>
      <c r="UUQ2" s="332"/>
      <c r="UUR2" s="332"/>
      <c r="UUS2" s="332"/>
      <c r="UUT2" s="332"/>
      <c r="UUU2" s="332"/>
      <c r="UUV2" s="332"/>
      <c r="UUW2" s="332"/>
      <c r="UUX2" s="332"/>
      <c r="UUY2" s="332"/>
      <c r="UUZ2" s="332"/>
      <c r="UVA2" s="331"/>
      <c r="UVB2" s="332"/>
      <c r="UVC2" s="332"/>
      <c r="UVD2" s="332"/>
      <c r="UVE2" s="332"/>
      <c r="UVF2" s="332"/>
      <c r="UVG2" s="332"/>
      <c r="UVH2" s="332"/>
      <c r="UVI2" s="332"/>
      <c r="UVJ2" s="332"/>
      <c r="UVK2" s="332"/>
      <c r="UVL2" s="332"/>
      <c r="UVM2" s="332"/>
      <c r="UVN2" s="332"/>
      <c r="UVO2" s="332"/>
      <c r="UVP2" s="332"/>
      <c r="UVQ2" s="331"/>
      <c r="UVR2" s="332"/>
      <c r="UVS2" s="332"/>
      <c r="UVT2" s="332"/>
      <c r="UVU2" s="332"/>
      <c r="UVV2" s="332"/>
      <c r="UVW2" s="332"/>
      <c r="UVX2" s="332"/>
      <c r="UVY2" s="332"/>
      <c r="UVZ2" s="332"/>
      <c r="UWA2" s="332"/>
      <c r="UWB2" s="332"/>
      <c r="UWC2" s="332"/>
      <c r="UWD2" s="332"/>
      <c r="UWE2" s="332"/>
      <c r="UWF2" s="332"/>
      <c r="UWG2" s="331"/>
      <c r="UWH2" s="332"/>
      <c r="UWI2" s="332"/>
      <c r="UWJ2" s="332"/>
      <c r="UWK2" s="332"/>
      <c r="UWL2" s="332"/>
      <c r="UWM2" s="332"/>
      <c r="UWN2" s="332"/>
      <c r="UWO2" s="332"/>
      <c r="UWP2" s="332"/>
      <c r="UWQ2" s="332"/>
      <c r="UWR2" s="332"/>
      <c r="UWS2" s="332"/>
      <c r="UWT2" s="332"/>
      <c r="UWU2" s="332"/>
      <c r="UWV2" s="332"/>
      <c r="UWW2" s="331"/>
      <c r="UWX2" s="332"/>
      <c r="UWY2" s="332"/>
      <c r="UWZ2" s="332"/>
      <c r="UXA2" s="332"/>
      <c r="UXB2" s="332"/>
      <c r="UXC2" s="332"/>
      <c r="UXD2" s="332"/>
      <c r="UXE2" s="332"/>
      <c r="UXF2" s="332"/>
      <c r="UXG2" s="332"/>
      <c r="UXH2" s="332"/>
      <c r="UXI2" s="332"/>
      <c r="UXJ2" s="332"/>
      <c r="UXK2" s="332"/>
      <c r="UXL2" s="332"/>
      <c r="UXM2" s="331"/>
      <c r="UXN2" s="332"/>
      <c r="UXO2" s="332"/>
      <c r="UXP2" s="332"/>
      <c r="UXQ2" s="332"/>
      <c r="UXR2" s="332"/>
      <c r="UXS2" s="332"/>
      <c r="UXT2" s="332"/>
      <c r="UXU2" s="332"/>
      <c r="UXV2" s="332"/>
      <c r="UXW2" s="332"/>
      <c r="UXX2" s="332"/>
      <c r="UXY2" s="332"/>
      <c r="UXZ2" s="332"/>
      <c r="UYA2" s="332"/>
      <c r="UYB2" s="332"/>
      <c r="UYC2" s="331"/>
      <c r="UYD2" s="332"/>
      <c r="UYE2" s="332"/>
      <c r="UYF2" s="332"/>
      <c r="UYG2" s="332"/>
      <c r="UYH2" s="332"/>
      <c r="UYI2" s="332"/>
      <c r="UYJ2" s="332"/>
      <c r="UYK2" s="332"/>
      <c r="UYL2" s="332"/>
      <c r="UYM2" s="332"/>
      <c r="UYN2" s="332"/>
      <c r="UYO2" s="332"/>
      <c r="UYP2" s="332"/>
      <c r="UYQ2" s="332"/>
      <c r="UYR2" s="332"/>
      <c r="UYS2" s="331"/>
      <c r="UYT2" s="332"/>
      <c r="UYU2" s="332"/>
      <c r="UYV2" s="332"/>
      <c r="UYW2" s="332"/>
      <c r="UYX2" s="332"/>
      <c r="UYY2" s="332"/>
      <c r="UYZ2" s="332"/>
      <c r="UZA2" s="332"/>
      <c r="UZB2" s="332"/>
      <c r="UZC2" s="332"/>
      <c r="UZD2" s="332"/>
      <c r="UZE2" s="332"/>
      <c r="UZF2" s="332"/>
      <c r="UZG2" s="332"/>
      <c r="UZH2" s="332"/>
      <c r="UZI2" s="331"/>
      <c r="UZJ2" s="332"/>
      <c r="UZK2" s="332"/>
      <c r="UZL2" s="332"/>
      <c r="UZM2" s="332"/>
      <c r="UZN2" s="332"/>
      <c r="UZO2" s="332"/>
      <c r="UZP2" s="332"/>
      <c r="UZQ2" s="332"/>
      <c r="UZR2" s="332"/>
      <c r="UZS2" s="332"/>
      <c r="UZT2" s="332"/>
      <c r="UZU2" s="332"/>
      <c r="UZV2" s="332"/>
      <c r="UZW2" s="332"/>
      <c r="UZX2" s="332"/>
      <c r="UZY2" s="331"/>
      <c r="UZZ2" s="332"/>
      <c r="VAA2" s="332"/>
      <c r="VAB2" s="332"/>
      <c r="VAC2" s="332"/>
      <c r="VAD2" s="332"/>
      <c r="VAE2" s="332"/>
      <c r="VAF2" s="332"/>
      <c r="VAG2" s="332"/>
      <c r="VAH2" s="332"/>
      <c r="VAI2" s="332"/>
      <c r="VAJ2" s="332"/>
      <c r="VAK2" s="332"/>
      <c r="VAL2" s="332"/>
      <c r="VAM2" s="332"/>
      <c r="VAN2" s="332"/>
      <c r="VAO2" s="331"/>
      <c r="VAP2" s="332"/>
      <c r="VAQ2" s="332"/>
      <c r="VAR2" s="332"/>
      <c r="VAS2" s="332"/>
      <c r="VAT2" s="332"/>
      <c r="VAU2" s="332"/>
      <c r="VAV2" s="332"/>
      <c r="VAW2" s="332"/>
      <c r="VAX2" s="332"/>
      <c r="VAY2" s="332"/>
      <c r="VAZ2" s="332"/>
      <c r="VBA2" s="332"/>
      <c r="VBB2" s="332"/>
      <c r="VBC2" s="332"/>
      <c r="VBD2" s="332"/>
      <c r="VBE2" s="331"/>
      <c r="VBF2" s="332"/>
      <c r="VBG2" s="332"/>
      <c r="VBH2" s="332"/>
      <c r="VBI2" s="332"/>
      <c r="VBJ2" s="332"/>
      <c r="VBK2" s="332"/>
      <c r="VBL2" s="332"/>
      <c r="VBM2" s="332"/>
      <c r="VBN2" s="332"/>
      <c r="VBO2" s="332"/>
      <c r="VBP2" s="332"/>
      <c r="VBQ2" s="332"/>
      <c r="VBR2" s="332"/>
      <c r="VBS2" s="332"/>
      <c r="VBT2" s="332"/>
      <c r="VBU2" s="331"/>
      <c r="VBV2" s="332"/>
      <c r="VBW2" s="332"/>
      <c r="VBX2" s="332"/>
      <c r="VBY2" s="332"/>
      <c r="VBZ2" s="332"/>
      <c r="VCA2" s="332"/>
      <c r="VCB2" s="332"/>
      <c r="VCC2" s="332"/>
      <c r="VCD2" s="332"/>
      <c r="VCE2" s="332"/>
      <c r="VCF2" s="332"/>
      <c r="VCG2" s="332"/>
      <c r="VCH2" s="332"/>
      <c r="VCI2" s="332"/>
      <c r="VCJ2" s="332"/>
      <c r="VCK2" s="331"/>
      <c r="VCL2" s="332"/>
      <c r="VCM2" s="332"/>
      <c r="VCN2" s="332"/>
      <c r="VCO2" s="332"/>
      <c r="VCP2" s="332"/>
      <c r="VCQ2" s="332"/>
      <c r="VCR2" s="332"/>
      <c r="VCS2" s="332"/>
      <c r="VCT2" s="332"/>
      <c r="VCU2" s="332"/>
      <c r="VCV2" s="332"/>
      <c r="VCW2" s="332"/>
      <c r="VCX2" s="332"/>
      <c r="VCY2" s="332"/>
      <c r="VCZ2" s="332"/>
      <c r="VDA2" s="331"/>
      <c r="VDB2" s="332"/>
      <c r="VDC2" s="332"/>
      <c r="VDD2" s="332"/>
      <c r="VDE2" s="332"/>
      <c r="VDF2" s="332"/>
      <c r="VDG2" s="332"/>
      <c r="VDH2" s="332"/>
      <c r="VDI2" s="332"/>
      <c r="VDJ2" s="332"/>
      <c r="VDK2" s="332"/>
      <c r="VDL2" s="332"/>
      <c r="VDM2" s="332"/>
      <c r="VDN2" s="332"/>
      <c r="VDO2" s="332"/>
      <c r="VDP2" s="332"/>
      <c r="VDQ2" s="331"/>
      <c r="VDR2" s="332"/>
      <c r="VDS2" s="332"/>
      <c r="VDT2" s="332"/>
      <c r="VDU2" s="332"/>
      <c r="VDV2" s="332"/>
      <c r="VDW2" s="332"/>
      <c r="VDX2" s="332"/>
      <c r="VDY2" s="332"/>
      <c r="VDZ2" s="332"/>
      <c r="VEA2" s="332"/>
      <c r="VEB2" s="332"/>
      <c r="VEC2" s="332"/>
      <c r="VED2" s="332"/>
      <c r="VEE2" s="332"/>
      <c r="VEF2" s="332"/>
      <c r="VEG2" s="331"/>
      <c r="VEH2" s="332"/>
      <c r="VEI2" s="332"/>
      <c r="VEJ2" s="332"/>
      <c r="VEK2" s="332"/>
      <c r="VEL2" s="332"/>
      <c r="VEM2" s="332"/>
      <c r="VEN2" s="332"/>
      <c r="VEO2" s="332"/>
      <c r="VEP2" s="332"/>
      <c r="VEQ2" s="332"/>
      <c r="VER2" s="332"/>
      <c r="VES2" s="332"/>
      <c r="VET2" s="332"/>
      <c r="VEU2" s="332"/>
      <c r="VEV2" s="332"/>
      <c r="VEW2" s="331"/>
      <c r="VEX2" s="332"/>
      <c r="VEY2" s="332"/>
      <c r="VEZ2" s="332"/>
      <c r="VFA2" s="332"/>
      <c r="VFB2" s="332"/>
      <c r="VFC2" s="332"/>
      <c r="VFD2" s="332"/>
      <c r="VFE2" s="332"/>
      <c r="VFF2" s="332"/>
      <c r="VFG2" s="332"/>
      <c r="VFH2" s="332"/>
      <c r="VFI2" s="332"/>
      <c r="VFJ2" s="332"/>
      <c r="VFK2" s="332"/>
      <c r="VFL2" s="332"/>
      <c r="VFM2" s="331"/>
      <c r="VFN2" s="332"/>
      <c r="VFO2" s="332"/>
      <c r="VFP2" s="332"/>
      <c r="VFQ2" s="332"/>
      <c r="VFR2" s="332"/>
      <c r="VFS2" s="332"/>
      <c r="VFT2" s="332"/>
      <c r="VFU2" s="332"/>
      <c r="VFV2" s="332"/>
      <c r="VFW2" s="332"/>
      <c r="VFX2" s="332"/>
      <c r="VFY2" s="332"/>
      <c r="VFZ2" s="332"/>
      <c r="VGA2" s="332"/>
      <c r="VGB2" s="332"/>
      <c r="VGC2" s="331"/>
      <c r="VGD2" s="332"/>
      <c r="VGE2" s="332"/>
      <c r="VGF2" s="332"/>
      <c r="VGG2" s="332"/>
      <c r="VGH2" s="332"/>
      <c r="VGI2" s="332"/>
      <c r="VGJ2" s="332"/>
      <c r="VGK2" s="332"/>
      <c r="VGL2" s="332"/>
      <c r="VGM2" s="332"/>
      <c r="VGN2" s="332"/>
      <c r="VGO2" s="332"/>
      <c r="VGP2" s="332"/>
      <c r="VGQ2" s="332"/>
      <c r="VGR2" s="332"/>
      <c r="VGS2" s="331"/>
      <c r="VGT2" s="332"/>
      <c r="VGU2" s="332"/>
      <c r="VGV2" s="332"/>
      <c r="VGW2" s="332"/>
      <c r="VGX2" s="332"/>
      <c r="VGY2" s="332"/>
      <c r="VGZ2" s="332"/>
      <c r="VHA2" s="332"/>
      <c r="VHB2" s="332"/>
      <c r="VHC2" s="332"/>
      <c r="VHD2" s="332"/>
      <c r="VHE2" s="332"/>
      <c r="VHF2" s="332"/>
      <c r="VHG2" s="332"/>
      <c r="VHH2" s="332"/>
      <c r="VHI2" s="331"/>
      <c r="VHJ2" s="332"/>
      <c r="VHK2" s="332"/>
      <c r="VHL2" s="332"/>
      <c r="VHM2" s="332"/>
      <c r="VHN2" s="332"/>
      <c r="VHO2" s="332"/>
      <c r="VHP2" s="332"/>
      <c r="VHQ2" s="332"/>
      <c r="VHR2" s="332"/>
      <c r="VHS2" s="332"/>
      <c r="VHT2" s="332"/>
      <c r="VHU2" s="332"/>
      <c r="VHV2" s="332"/>
      <c r="VHW2" s="332"/>
      <c r="VHX2" s="332"/>
      <c r="VHY2" s="331"/>
      <c r="VHZ2" s="332"/>
      <c r="VIA2" s="332"/>
      <c r="VIB2" s="332"/>
      <c r="VIC2" s="332"/>
      <c r="VID2" s="332"/>
      <c r="VIE2" s="332"/>
      <c r="VIF2" s="332"/>
      <c r="VIG2" s="332"/>
      <c r="VIH2" s="332"/>
      <c r="VII2" s="332"/>
      <c r="VIJ2" s="332"/>
      <c r="VIK2" s="332"/>
      <c r="VIL2" s="332"/>
      <c r="VIM2" s="332"/>
      <c r="VIN2" s="332"/>
      <c r="VIO2" s="331"/>
      <c r="VIP2" s="332"/>
      <c r="VIQ2" s="332"/>
      <c r="VIR2" s="332"/>
      <c r="VIS2" s="332"/>
      <c r="VIT2" s="332"/>
      <c r="VIU2" s="332"/>
      <c r="VIV2" s="332"/>
      <c r="VIW2" s="332"/>
      <c r="VIX2" s="332"/>
      <c r="VIY2" s="332"/>
      <c r="VIZ2" s="332"/>
      <c r="VJA2" s="332"/>
      <c r="VJB2" s="332"/>
      <c r="VJC2" s="332"/>
      <c r="VJD2" s="332"/>
      <c r="VJE2" s="331"/>
      <c r="VJF2" s="332"/>
      <c r="VJG2" s="332"/>
      <c r="VJH2" s="332"/>
      <c r="VJI2" s="332"/>
      <c r="VJJ2" s="332"/>
      <c r="VJK2" s="332"/>
      <c r="VJL2" s="332"/>
      <c r="VJM2" s="332"/>
      <c r="VJN2" s="332"/>
      <c r="VJO2" s="332"/>
      <c r="VJP2" s="332"/>
      <c r="VJQ2" s="332"/>
      <c r="VJR2" s="332"/>
      <c r="VJS2" s="332"/>
      <c r="VJT2" s="332"/>
      <c r="VJU2" s="331"/>
      <c r="VJV2" s="332"/>
      <c r="VJW2" s="332"/>
      <c r="VJX2" s="332"/>
      <c r="VJY2" s="332"/>
      <c r="VJZ2" s="332"/>
      <c r="VKA2" s="332"/>
      <c r="VKB2" s="332"/>
      <c r="VKC2" s="332"/>
      <c r="VKD2" s="332"/>
      <c r="VKE2" s="332"/>
      <c r="VKF2" s="332"/>
      <c r="VKG2" s="332"/>
      <c r="VKH2" s="332"/>
      <c r="VKI2" s="332"/>
      <c r="VKJ2" s="332"/>
      <c r="VKK2" s="331"/>
      <c r="VKL2" s="332"/>
      <c r="VKM2" s="332"/>
      <c r="VKN2" s="332"/>
      <c r="VKO2" s="332"/>
      <c r="VKP2" s="332"/>
      <c r="VKQ2" s="332"/>
      <c r="VKR2" s="332"/>
      <c r="VKS2" s="332"/>
      <c r="VKT2" s="332"/>
      <c r="VKU2" s="332"/>
      <c r="VKV2" s="332"/>
      <c r="VKW2" s="332"/>
      <c r="VKX2" s="332"/>
      <c r="VKY2" s="332"/>
      <c r="VKZ2" s="332"/>
      <c r="VLA2" s="331"/>
      <c r="VLB2" s="332"/>
      <c r="VLC2" s="332"/>
      <c r="VLD2" s="332"/>
      <c r="VLE2" s="332"/>
      <c r="VLF2" s="332"/>
      <c r="VLG2" s="332"/>
      <c r="VLH2" s="332"/>
      <c r="VLI2" s="332"/>
      <c r="VLJ2" s="332"/>
      <c r="VLK2" s="332"/>
      <c r="VLL2" s="332"/>
      <c r="VLM2" s="332"/>
      <c r="VLN2" s="332"/>
      <c r="VLO2" s="332"/>
      <c r="VLP2" s="332"/>
      <c r="VLQ2" s="331"/>
      <c r="VLR2" s="332"/>
      <c r="VLS2" s="332"/>
      <c r="VLT2" s="332"/>
      <c r="VLU2" s="332"/>
      <c r="VLV2" s="332"/>
      <c r="VLW2" s="332"/>
      <c r="VLX2" s="332"/>
      <c r="VLY2" s="332"/>
      <c r="VLZ2" s="332"/>
      <c r="VMA2" s="332"/>
      <c r="VMB2" s="332"/>
      <c r="VMC2" s="332"/>
      <c r="VMD2" s="332"/>
      <c r="VME2" s="332"/>
      <c r="VMF2" s="332"/>
      <c r="VMG2" s="331"/>
      <c r="VMH2" s="332"/>
      <c r="VMI2" s="332"/>
      <c r="VMJ2" s="332"/>
      <c r="VMK2" s="332"/>
      <c r="VML2" s="332"/>
      <c r="VMM2" s="332"/>
      <c r="VMN2" s="332"/>
      <c r="VMO2" s="332"/>
      <c r="VMP2" s="332"/>
      <c r="VMQ2" s="332"/>
      <c r="VMR2" s="332"/>
      <c r="VMS2" s="332"/>
      <c r="VMT2" s="332"/>
      <c r="VMU2" s="332"/>
      <c r="VMV2" s="332"/>
      <c r="VMW2" s="331"/>
      <c r="VMX2" s="332"/>
      <c r="VMY2" s="332"/>
      <c r="VMZ2" s="332"/>
      <c r="VNA2" s="332"/>
      <c r="VNB2" s="332"/>
      <c r="VNC2" s="332"/>
      <c r="VND2" s="332"/>
      <c r="VNE2" s="332"/>
      <c r="VNF2" s="332"/>
      <c r="VNG2" s="332"/>
      <c r="VNH2" s="332"/>
      <c r="VNI2" s="332"/>
      <c r="VNJ2" s="332"/>
      <c r="VNK2" s="332"/>
      <c r="VNL2" s="332"/>
      <c r="VNM2" s="331"/>
      <c r="VNN2" s="332"/>
      <c r="VNO2" s="332"/>
      <c r="VNP2" s="332"/>
      <c r="VNQ2" s="332"/>
      <c r="VNR2" s="332"/>
      <c r="VNS2" s="332"/>
      <c r="VNT2" s="332"/>
      <c r="VNU2" s="332"/>
      <c r="VNV2" s="332"/>
      <c r="VNW2" s="332"/>
      <c r="VNX2" s="332"/>
      <c r="VNY2" s="332"/>
      <c r="VNZ2" s="332"/>
      <c r="VOA2" s="332"/>
      <c r="VOB2" s="332"/>
      <c r="VOC2" s="331"/>
      <c r="VOD2" s="332"/>
      <c r="VOE2" s="332"/>
      <c r="VOF2" s="332"/>
      <c r="VOG2" s="332"/>
      <c r="VOH2" s="332"/>
      <c r="VOI2" s="332"/>
      <c r="VOJ2" s="332"/>
      <c r="VOK2" s="332"/>
      <c r="VOL2" s="332"/>
      <c r="VOM2" s="332"/>
      <c r="VON2" s="332"/>
      <c r="VOO2" s="332"/>
      <c r="VOP2" s="332"/>
      <c r="VOQ2" s="332"/>
      <c r="VOR2" s="332"/>
      <c r="VOS2" s="331"/>
      <c r="VOT2" s="332"/>
      <c r="VOU2" s="332"/>
      <c r="VOV2" s="332"/>
      <c r="VOW2" s="332"/>
      <c r="VOX2" s="332"/>
      <c r="VOY2" s="332"/>
      <c r="VOZ2" s="332"/>
      <c r="VPA2" s="332"/>
      <c r="VPB2" s="332"/>
      <c r="VPC2" s="332"/>
      <c r="VPD2" s="332"/>
      <c r="VPE2" s="332"/>
      <c r="VPF2" s="332"/>
      <c r="VPG2" s="332"/>
      <c r="VPH2" s="332"/>
      <c r="VPI2" s="331"/>
      <c r="VPJ2" s="332"/>
      <c r="VPK2" s="332"/>
      <c r="VPL2" s="332"/>
      <c r="VPM2" s="332"/>
      <c r="VPN2" s="332"/>
      <c r="VPO2" s="332"/>
      <c r="VPP2" s="332"/>
      <c r="VPQ2" s="332"/>
      <c r="VPR2" s="332"/>
      <c r="VPS2" s="332"/>
      <c r="VPT2" s="332"/>
      <c r="VPU2" s="332"/>
      <c r="VPV2" s="332"/>
      <c r="VPW2" s="332"/>
      <c r="VPX2" s="332"/>
      <c r="VPY2" s="331"/>
      <c r="VPZ2" s="332"/>
      <c r="VQA2" s="332"/>
      <c r="VQB2" s="332"/>
      <c r="VQC2" s="332"/>
      <c r="VQD2" s="332"/>
      <c r="VQE2" s="332"/>
      <c r="VQF2" s="332"/>
      <c r="VQG2" s="332"/>
      <c r="VQH2" s="332"/>
      <c r="VQI2" s="332"/>
      <c r="VQJ2" s="332"/>
      <c r="VQK2" s="332"/>
      <c r="VQL2" s="332"/>
      <c r="VQM2" s="332"/>
      <c r="VQN2" s="332"/>
      <c r="VQO2" s="331"/>
      <c r="VQP2" s="332"/>
      <c r="VQQ2" s="332"/>
      <c r="VQR2" s="332"/>
      <c r="VQS2" s="332"/>
      <c r="VQT2" s="332"/>
      <c r="VQU2" s="332"/>
      <c r="VQV2" s="332"/>
      <c r="VQW2" s="332"/>
      <c r="VQX2" s="332"/>
      <c r="VQY2" s="332"/>
      <c r="VQZ2" s="332"/>
      <c r="VRA2" s="332"/>
      <c r="VRB2" s="332"/>
      <c r="VRC2" s="332"/>
      <c r="VRD2" s="332"/>
      <c r="VRE2" s="331"/>
      <c r="VRF2" s="332"/>
      <c r="VRG2" s="332"/>
      <c r="VRH2" s="332"/>
      <c r="VRI2" s="332"/>
      <c r="VRJ2" s="332"/>
      <c r="VRK2" s="332"/>
      <c r="VRL2" s="332"/>
      <c r="VRM2" s="332"/>
      <c r="VRN2" s="332"/>
      <c r="VRO2" s="332"/>
      <c r="VRP2" s="332"/>
      <c r="VRQ2" s="332"/>
      <c r="VRR2" s="332"/>
      <c r="VRS2" s="332"/>
      <c r="VRT2" s="332"/>
      <c r="VRU2" s="331"/>
      <c r="VRV2" s="332"/>
      <c r="VRW2" s="332"/>
      <c r="VRX2" s="332"/>
      <c r="VRY2" s="332"/>
      <c r="VRZ2" s="332"/>
      <c r="VSA2" s="332"/>
      <c r="VSB2" s="332"/>
      <c r="VSC2" s="332"/>
      <c r="VSD2" s="332"/>
      <c r="VSE2" s="332"/>
      <c r="VSF2" s="332"/>
      <c r="VSG2" s="332"/>
      <c r="VSH2" s="332"/>
      <c r="VSI2" s="332"/>
      <c r="VSJ2" s="332"/>
      <c r="VSK2" s="331"/>
      <c r="VSL2" s="332"/>
      <c r="VSM2" s="332"/>
      <c r="VSN2" s="332"/>
      <c r="VSO2" s="332"/>
      <c r="VSP2" s="332"/>
      <c r="VSQ2" s="332"/>
      <c r="VSR2" s="332"/>
      <c r="VSS2" s="332"/>
      <c r="VST2" s="332"/>
      <c r="VSU2" s="332"/>
      <c r="VSV2" s="332"/>
      <c r="VSW2" s="332"/>
      <c r="VSX2" s="332"/>
      <c r="VSY2" s="332"/>
      <c r="VSZ2" s="332"/>
      <c r="VTA2" s="331"/>
      <c r="VTB2" s="332"/>
      <c r="VTC2" s="332"/>
      <c r="VTD2" s="332"/>
      <c r="VTE2" s="332"/>
      <c r="VTF2" s="332"/>
      <c r="VTG2" s="332"/>
      <c r="VTH2" s="332"/>
      <c r="VTI2" s="332"/>
      <c r="VTJ2" s="332"/>
      <c r="VTK2" s="332"/>
      <c r="VTL2" s="332"/>
      <c r="VTM2" s="332"/>
      <c r="VTN2" s="332"/>
      <c r="VTO2" s="332"/>
      <c r="VTP2" s="332"/>
      <c r="VTQ2" s="331"/>
      <c r="VTR2" s="332"/>
      <c r="VTS2" s="332"/>
      <c r="VTT2" s="332"/>
      <c r="VTU2" s="332"/>
      <c r="VTV2" s="332"/>
      <c r="VTW2" s="332"/>
      <c r="VTX2" s="332"/>
      <c r="VTY2" s="332"/>
      <c r="VTZ2" s="332"/>
      <c r="VUA2" s="332"/>
      <c r="VUB2" s="332"/>
      <c r="VUC2" s="332"/>
      <c r="VUD2" s="332"/>
      <c r="VUE2" s="332"/>
      <c r="VUF2" s="332"/>
      <c r="VUG2" s="331"/>
      <c r="VUH2" s="332"/>
      <c r="VUI2" s="332"/>
      <c r="VUJ2" s="332"/>
      <c r="VUK2" s="332"/>
      <c r="VUL2" s="332"/>
      <c r="VUM2" s="332"/>
      <c r="VUN2" s="332"/>
      <c r="VUO2" s="332"/>
      <c r="VUP2" s="332"/>
      <c r="VUQ2" s="332"/>
      <c r="VUR2" s="332"/>
      <c r="VUS2" s="332"/>
      <c r="VUT2" s="332"/>
      <c r="VUU2" s="332"/>
      <c r="VUV2" s="332"/>
      <c r="VUW2" s="331"/>
      <c r="VUX2" s="332"/>
      <c r="VUY2" s="332"/>
      <c r="VUZ2" s="332"/>
      <c r="VVA2" s="332"/>
      <c r="VVB2" s="332"/>
      <c r="VVC2" s="332"/>
      <c r="VVD2" s="332"/>
      <c r="VVE2" s="332"/>
      <c r="VVF2" s="332"/>
      <c r="VVG2" s="332"/>
      <c r="VVH2" s="332"/>
      <c r="VVI2" s="332"/>
      <c r="VVJ2" s="332"/>
      <c r="VVK2" s="332"/>
      <c r="VVL2" s="332"/>
      <c r="VVM2" s="331"/>
      <c r="VVN2" s="332"/>
      <c r="VVO2" s="332"/>
      <c r="VVP2" s="332"/>
      <c r="VVQ2" s="332"/>
      <c r="VVR2" s="332"/>
      <c r="VVS2" s="332"/>
      <c r="VVT2" s="332"/>
      <c r="VVU2" s="332"/>
      <c r="VVV2" s="332"/>
      <c r="VVW2" s="332"/>
      <c r="VVX2" s="332"/>
      <c r="VVY2" s="332"/>
      <c r="VVZ2" s="332"/>
      <c r="VWA2" s="332"/>
      <c r="VWB2" s="332"/>
      <c r="VWC2" s="331"/>
      <c r="VWD2" s="332"/>
      <c r="VWE2" s="332"/>
      <c r="VWF2" s="332"/>
      <c r="VWG2" s="332"/>
      <c r="VWH2" s="332"/>
      <c r="VWI2" s="332"/>
      <c r="VWJ2" s="332"/>
      <c r="VWK2" s="332"/>
      <c r="VWL2" s="332"/>
      <c r="VWM2" s="332"/>
      <c r="VWN2" s="332"/>
      <c r="VWO2" s="332"/>
      <c r="VWP2" s="332"/>
      <c r="VWQ2" s="332"/>
      <c r="VWR2" s="332"/>
      <c r="VWS2" s="331"/>
      <c r="VWT2" s="332"/>
      <c r="VWU2" s="332"/>
      <c r="VWV2" s="332"/>
      <c r="VWW2" s="332"/>
      <c r="VWX2" s="332"/>
      <c r="VWY2" s="332"/>
      <c r="VWZ2" s="332"/>
      <c r="VXA2" s="332"/>
      <c r="VXB2" s="332"/>
      <c r="VXC2" s="332"/>
      <c r="VXD2" s="332"/>
      <c r="VXE2" s="332"/>
      <c r="VXF2" s="332"/>
      <c r="VXG2" s="332"/>
      <c r="VXH2" s="332"/>
      <c r="VXI2" s="331"/>
      <c r="VXJ2" s="332"/>
      <c r="VXK2" s="332"/>
      <c r="VXL2" s="332"/>
      <c r="VXM2" s="332"/>
      <c r="VXN2" s="332"/>
      <c r="VXO2" s="332"/>
      <c r="VXP2" s="332"/>
      <c r="VXQ2" s="332"/>
      <c r="VXR2" s="332"/>
      <c r="VXS2" s="332"/>
      <c r="VXT2" s="332"/>
      <c r="VXU2" s="332"/>
      <c r="VXV2" s="332"/>
      <c r="VXW2" s="332"/>
      <c r="VXX2" s="332"/>
      <c r="VXY2" s="331"/>
      <c r="VXZ2" s="332"/>
      <c r="VYA2" s="332"/>
      <c r="VYB2" s="332"/>
      <c r="VYC2" s="332"/>
      <c r="VYD2" s="332"/>
      <c r="VYE2" s="332"/>
      <c r="VYF2" s="332"/>
      <c r="VYG2" s="332"/>
      <c r="VYH2" s="332"/>
      <c r="VYI2" s="332"/>
      <c r="VYJ2" s="332"/>
      <c r="VYK2" s="332"/>
      <c r="VYL2" s="332"/>
      <c r="VYM2" s="332"/>
      <c r="VYN2" s="332"/>
      <c r="VYO2" s="331"/>
      <c r="VYP2" s="332"/>
      <c r="VYQ2" s="332"/>
      <c r="VYR2" s="332"/>
      <c r="VYS2" s="332"/>
      <c r="VYT2" s="332"/>
      <c r="VYU2" s="332"/>
      <c r="VYV2" s="332"/>
      <c r="VYW2" s="332"/>
      <c r="VYX2" s="332"/>
      <c r="VYY2" s="332"/>
      <c r="VYZ2" s="332"/>
      <c r="VZA2" s="332"/>
      <c r="VZB2" s="332"/>
      <c r="VZC2" s="332"/>
      <c r="VZD2" s="332"/>
      <c r="VZE2" s="331"/>
      <c r="VZF2" s="332"/>
      <c r="VZG2" s="332"/>
      <c r="VZH2" s="332"/>
      <c r="VZI2" s="332"/>
      <c r="VZJ2" s="332"/>
      <c r="VZK2" s="332"/>
      <c r="VZL2" s="332"/>
      <c r="VZM2" s="332"/>
      <c r="VZN2" s="332"/>
      <c r="VZO2" s="332"/>
      <c r="VZP2" s="332"/>
      <c r="VZQ2" s="332"/>
      <c r="VZR2" s="332"/>
      <c r="VZS2" s="332"/>
      <c r="VZT2" s="332"/>
      <c r="VZU2" s="331"/>
      <c r="VZV2" s="332"/>
      <c r="VZW2" s="332"/>
      <c r="VZX2" s="332"/>
      <c r="VZY2" s="332"/>
      <c r="VZZ2" s="332"/>
      <c r="WAA2" s="332"/>
      <c r="WAB2" s="332"/>
      <c r="WAC2" s="332"/>
      <c r="WAD2" s="332"/>
      <c r="WAE2" s="332"/>
      <c r="WAF2" s="332"/>
      <c r="WAG2" s="332"/>
      <c r="WAH2" s="332"/>
      <c r="WAI2" s="332"/>
      <c r="WAJ2" s="332"/>
      <c r="WAK2" s="331"/>
      <c r="WAL2" s="332"/>
      <c r="WAM2" s="332"/>
      <c r="WAN2" s="332"/>
      <c r="WAO2" s="332"/>
      <c r="WAP2" s="332"/>
      <c r="WAQ2" s="332"/>
      <c r="WAR2" s="332"/>
      <c r="WAS2" s="332"/>
      <c r="WAT2" s="332"/>
      <c r="WAU2" s="332"/>
      <c r="WAV2" s="332"/>
      <c r="WAW2" s="332"/>
      <c r="WAX2" s="332"/>
      <c r="WAY2" s="332"/>
      <c r="WAZ2" s="332"/>
      <c r="WBA2" s="331"/>
      <c r="WBB2" s="332"/>
      <c r="WBC2" s="332"/>
      <c r="WBD2" s="332"/>
      <c r="WBE2" s="332"/>
      <c r="WBF2" s="332"/>
      <c r="WBG2" s="332"/>
      <c r="WBH2" s="332"/>
      <c r="WBI2" s="332"/>
      <c r="WBJ2" s="332"/>
      <c r="WBK2" s="332"/>
      <c r="WBL2" s="332"/>
      <c r="WBM2" s="332"/>
      <c r="WBN2" s="332"/>
      <c r="WBO2" s="332"/>
      <c r="WBP2" s="332"/>
      <c r="WBQ2" s="331"/>
      <c r="WBR2" s="332"/>
      <c r="WBS2" s="332"/>
      <c r="WBT2" s="332"/>
      <c r="WBU2" s="332"/>
      <c r="WBV2" s="332"/>
      <c r="WBW2" s="332"/>
      <c r="WBX2" s="332"/>
      <c r="WBY2" s="332"/>
      <c r="WBZ2" s="332"/>
      <c r="WCA2" s="332"/>
      <c r="WCB2" s="332"/>
      <c r="WCC2" s="332"/>
      <c r="WCD2" s="332"/>
      <c r="WCE2" s="332"/>
      <c r="WCF2" s="332"/>
      <c r="WCG2" s="331"/>
      <c r="WCH2" s="332"/>
      <c r="WCI2" s="332"/>
      <c r="WCJ2" s="332"/>
      <c r="WCK2" s="332"/>
      <c r="WCL2" s="332"/>
      <c r="WCM2" s="332"/>
      <c r="WCN2" s="332"/>
      <c r="WCO2" s="332"/>
      <c r="WCP2" s="332"/>
      <c r="WCQ2" s="332"/>
      <c r="WCR2" s="332"/>
      <c r="WCS2" s="332"/>
      <c r="WCT2" s="332"/>
      <c r="WCU2" s="332"/>
      <c r="WCV2" s="332"/>
      <c r="WCW2" s="331"/>
      <c r="WCX2" s="332"/>
      <c r="WCY2" s="332"/>
      <c r="WCZ2" s="332"/>
      <c r="WDA2" s="332"/>
      <c r="WDB2" s="332"/>
      <c r="WDC2" s="332"/>
      <c r="WDD2" s="332"/>
      <c r="WDE2" s="332"/>
      <c r="WDF2" s="332"/>
      <c r="WDG2" s="332"/>
      <c r="WDH2" s="332"/>
      <c r="WDI2" s="332"/>
      <c r="WDJ2" s="332"/>
      <c r="WDK2" s="332"/>
      <c r="WDL2" s="332"/>
      <c r="WDM2" s="331"/>
      <c r="WDN2" s="332"/>
      <c r="WDO2" s="332"/>
      <c r="WDP2" s="332"/>
      <c r="WDQ2" s="332"/>
      <c r="WDR2" s="332"/>
      <c r="WDS2" s="332"/>
      <c r="WDT2" s="332"/>
      <c r="WDU2" s="332"/>
      <c r="WDV2" s="332"/>
      <c r="WDW2" s="332"/>
      <c r="WDX2" s="332"/>
      <c r="WDY2" s="332"/>
      <c r="WDZ2" s="332"/>
      <c r="WEA2" s="332"/>
      <c r="WEB2" s="332"/>
      <c r="WEC2" s="331"/>
      <c r="WED2" s="332"/>
      <c r="WEE2" s="332"/>
      <c r="WEF2" s="332"/>
      <c r="WEG2" s="332"/>
      <c r="WEH2" s="332"/>
      <c r="WEI2" s="332"/>
      <c r="WEJ2" s="332"/>
      <c r="WEK2" s="332"/>
      <c r="WEL2" s="332"/>
      <c r="WEM2" s="332"/>
      <c r="WEN2" s="332"/>
      <c r="WEO2" s="332"/>
      <c r="WEP2" s="332"/>
      <c r="WEQ2" s="332"/>
      <c r="WER2" s="332"/>
      <c r="WES2" s="331"/>
      <c r="WET2" s="332"/>
      <c r="WEU2" s="332"/>
      <c r="WEV2" s="332"/>
      <c r="WEW2" s="332"/>
      <c r="WEX2" s="332"/>
      <c r="WEY2" s="332"/>
      <c r="WEZ2" s="332"/>
      <c r="WFA2" s="332"/>
      <c r="WFB2" s="332"/>
      <c r="WFC2" s="332"/>
      <c r="WFD2" s="332"/>
      <c r="WFE2" s="332"/>
      <c r="WFF2" s="332"/>
      <c r="WFG2" s="332"/>
      <c r="WFH2" s="332"/>
      <c r="WFI2" s="331"/>
      <c r="WFJ2" s="332"/>
      <c r="WFK2" s="332"/>
      <c r="WFL2" s="332"/>
      <c r="WFM2" s="332"/>
      <c r="WFN2" s="332"/>
      <c r="WFO2" s="332"/>
      <c r="WFP2" s="332"/>
      <c r="WFQ2" s="332"/>
      <c r="WFR2" s="332"/>
      <c r="WFS2" s="332"/>
      <c r="WFT2" s="332"/>
      <c r="WFU2" s="332"/>
      <c r="WFV2" s="332"/>
      <c r="WFW2" s="332"/>
      <c r="WFX2" s="332"/>
      <c r="WFY2" s="331"/>
      <c r="WFZ2" s="332"/>
      <c r="WGA2" s="332"/>
      <c r="WGB2" s="332"/>
      <c r="WGC2" s="332"/>
      <c r="WGD2" s="332"/>
      <c r="WGE2" s="332"/>
      <c r="WGF2" s="332"/>
      <c r="WGG2" s="332"/>
      <c r="WGH2" s="332"/>
      <c r="WGI2" s="332"/>
      <c r="WGJ2" s="332"/>
      <c r="WGK2" s="332"/>
      <c r="WGL2" s="332"/>
      <c r="WGM2" s="332"/>
      <c r="WGN2" s="332"/>
      <c r="WGO2" s="331"/>
      <c r="WGP2" s="332"/>
      <c r="WGQ2" s="332"/>
      <c r="WGR2" s="332"/>
      <c r="WGS2" s="332"/>
      <c r="WGT2" s="332"/>
      <c r="WGU2" s="332"/>
      <c r="WGV2" s="332"/>
      <c r="WGW2" s="332"/>
      <c r="WGX2" s="332"/>
      <c r="WGY2" s="332"/>
      <c r="WGZ2" s="332"/>
      <c r="WHA2" s="332"/>
      <c r="WHB2" s="332"/>
      <c r="WHC2" s="332"/>
      <c r="WHD2" s="332"/>
      <c r="WHE2" s="331"/>
      <c r="WHF2" s="332"/>
      <c r="WHG2" s="332"/>
      <c r="WHH2" s="332"/>
      <c r="WHI2" s="332"/>
      <c r="WHJ2" s="332"/>
      <c r="WHK2" s="332"/>
      <c r="WHL2" s="332"/>
      <c r="WHM2" s="332"/>
      <c r="WHN2" s="332"/>
      <c r="WHO2" s="332"/>
      <c r="WHP2" s="332"/>
      <c r="WHQ2" s="332"/>
      <c r="WHR2" s="332"/>
      <c r="WHS2" s="332"/>
      <c r="WHT2" s="332"/>
      <c r="WHU2" s="331"/>
      <c r="WHV2" s="332"/>
      <c r="WHW2" s="332"/>
      <c r="WHX2" s="332"/>
      <c r="WHY2" s="332"/>
      <c r="WHZ2" s="332"/>
      <c r="WIA2" s="332"/>
      <c r="WIB2" s="332"/>
      <c r="WIC2" s="332"/>
      <c r="WID2" s="332"/>
      <c r="WIE2" s="332"/>
      <c r="WIF2" s="332"/>
      <c r="WIG2" s="332"/>
      <c r="WIH2" s="332"/>
      <c r="WII2" s="332"/>
      <c r="WIJ2" s="332"/>
      <c r="WIK2" s="331"/>
      <c r="WIL2" s="332"/>
      <c r="WIM2" s="332"/>
      <c r="WIN2" s="332"/>
      <c r="WIO2" s="332"/>
      <c r="WIP2" s="332"/>
      <c r="WIQ2" s="332"/>
      <c r="WIR2" s="332"/>
      <c r="WIS2" s="332"/>
      <c r="WIT2" s="332"/>
      <c r="WIU2" s="332"/>
      <c r="WIV2" s="332"/>
      <c r="WIW2" s="332"/>
      <c r="WIX2" s="332"/>
      <c r="WIY2" s="332"/>
      <c r="WIZ2" s="332"/>
      <c r="WJA2" s="331"/>
      <c r="WJB2" s="332"/>
      <c r="WJC2" s="332"/>
      <c r="WJD2" s="332"/>
      <c r="WJE2" s="332"/>
      <c r="WJF2" s="332"/>
      <c r="WJG2" s="332"/>
      <c r="WJH2" s="332"/>
      <c r="WJI2" s="332"/>
      <c r="WJJ2" s="332"/>
      <c r="WJK2" s="332"/>
      <c r="WJL2" s="332"/>
      <c r="WJM2" s="332"/>
      <c r="WJN2" s="332"/>
      <c r="WJO2" s="332"/>
      <c r="WJP2" s="332"/>
      <c r="WJQ2" s="331"/>
      <c r="WJR2" s="332"/>
      <c r="WJS2" s="332"/>
      <c r="WJT2" s="332"/>
      <c r="WJU2" s="332"/>
      <c r="WJV2" s="332"/>
      <c r="WJW2" s="332"/>
      <c r="WJX2" s="332"/>
      <c r="WJY2" s="332"/>
      <c r="WJZ2" s="332"/>
      <c r="WKA2" s="332"/>
      <c r="WKB2" s="332"/>
      <c r="WKC2" s="332"/>
      <c r="WKD2" s="332"/>
      <c r="WKE2" s="332"/>
      <c r="WKF2" s="332"/>
      <c r="WKG2" s="331"/>
      <c r="WKH2" s="332"/>
      <c r="WKI2" s="332"/>
      <c r="WKJ2" s="332"/>
      <c r="WKK2" s="332"/>
      <c r="WKL2" s="332"/>
      <c r="WKM2" s="332"/>
      <c r="WKN2" s="332"/>
      <c r="WKO2" s="332"/>
      <c r="WKP2" s="332"/>
      <c r="WKQ2" s="332"/>
      <c r="WKR2" s="332"/>
      <c r="WKS2" s="332"/>
      <c r="WKT2" s="332"/>
      <c r="WKU2" s="332"/>
      <c r="WKV2" s="332"/>
      <c r="WKW2" s="331"/>
      <c r="WKX2" s="332"/>
      <c r="WKY2" s="332"/>
      <c r="WKZ2" s="332"/>
      <c r="WLA2" s="332"/>
      <c r="WLB2" s="332"/>
      <c r="WLC2" s="332"/>
      <c r="WLD2" s="332"/>
      <c r="WLE2" s="332"/>
      <c r="WLF2" s="332"/>
      <c r="WLG2" s="332"/>
      <c r="WLH2" s="332"/>
      <c r="WLI2" s="332"/>
      <c r="WLJ2" s="332"/>
      <c r="WLK2" s="332"/>
      <c r="WLL2" s="332"/>
      <c r="WLM2" s="331"/>
      <c r="WLN2" s="332"/>
      <c r="WLO2" s="332"/>
      <c r="WLP2" s="332"/>
      <c r="WLQ2" s="332"/>
      <c r="WLR2" s="332"/>
      <c r="WLS2" s="332"/>
      <c r="WLT2" s="332"/>
      <c r="WLU2" s="332"/>
      <c r="WLV2" s="332"/>
      <c r="WLW2" s="332"/>
      <c r="WLX2" s="332"/>
      <c r="WLY2" s="332"/>
      <c r="WLZ2" s="332"/>
      <c r="WMA2" s="332"/>
      <c r="WMB2" s="332"/>
      <c r="WMC2" s="331"/>
      <c r="WMD2" s="332"/>
      <c r="WME2" s="332"/>
      <c r="WMF2" s="332"/>
      <c r="WMG2" s="332"/>
      <c r="WMH2" s="332"/>
      <c r="WMI2" s="332"/>
      <c r="WMJ2" s="332"/>
      <c r="WMK2" s="332"/>
      <c r="WML2" s="332"/>
      <c r="WMM2" s="332"/>
      <c r="WMN2" s="332"/>
      <c r="WMO2" s="332"/>
      <c r="WMP2" s="332"/>
      <c r="WMQ2" s="332"/>
      <c r="WMR2" s="332"/>
      <c r="WMS2" s="331"/>
      <c r="WMT2" s="332"/>
      <c r="WMU2" s="332"/>
      <c r="WMV2" s="332"/>
      <c r="WMW2" s="332"/>
      <c r="WMX2" s="332"/>
      <c r="WMY2" s="332"/>
      <c r="WMZ2" s="332"/>
      <c r="WNA2" s="332"/>
      <c r="WNB2" s="332"/>
      <c r="WNC2" s="332"/>
      <c r="WND2" s="332"/>
      <c r="WNE2" s="332"/>
      <c r="WNF2" s="332"/>
      <c r="WNG2" s="332"/>
      <c r="WNH2" s="332"/>
      <c r="WNI2" s="331"/>
      <c r="WNJ2" s="332"/>
      <c r="WNK2" s="332"/>
      <c r="WNL2" s="332"/>
      <c r="WNM2" s="332"/>
      <c r="WNN2" s="332"/>
      <c r="WNO2" s="332"/>
      <c r="WNP2" s="332"/>
      <c r="WNQ2" s="332"/>
      <c r="WNR2" s="332"/>
      <c r="WNS2" s="332"/>
      <c r="WNT2" s="332"/>
      <c r="WNU2" s="332"/>
      <c r="WNV2" s="332"/>
      <c r="WNW2" s="332"/>
      <c r="WNX2" s="332"/>
      <c r="WNY2" s="331"/>
      <c r="WNZ2" s="332"/>
      <c r="WOA2" s="332"/>
      <c r="WOB2" s="332"/>
      <c r="WOC2" s="332"/>
      <c r="WOD2" s="332"/>
      <c r="WOE2" s="332"/>
      <c r="WOF2" s="332"/>
      <c r="WOG2" s="332"/>
      <c r="WOH2" s="332"/>
      <c r="WOI2" s="332"/>
      <c r="WOJ2" s="332"/>
      <c r="WOK2" s="332"/>
      <c r="WOL2" s="332"/>
      <c r="WOM2" s="332"/>
      <c r="WON2" s="332"/>
      <c r="WOO2" s="331"/>
      <c r="WOP2" s="332"/>
      <c r="WOQ2" s="332"/>
      <c r="WOR2" s="332"/>
      <c r="WOS2" s="332"/>
      <c r="WOT2" s="332"/>
      <c r="WOU2" s="332"/>
      <c r="WOV2" s="332"/>
      <c r="WOW2" s="332"/>
      <c r="WOX2" s="332"/>
      <c r="WOY2" s="332"/>
      <c r="WOZ2" s="332"/>
      <c r="WPA2" s="332"/>
      <c r="WPB2" s="332"/>
      <c r="WPC2" s="332"/>
      <c r="WPD2" s="332"/>
      <c r="WPE2" s="331"/>
      <c r="WPF2" s="332"/>
      <c r="WPG2" s="332"/>
      <c r="WPH2" s="332"/>
      <c r="WPI2" s="332"/>
      <c r="WPJ2" s="332"/>
      <c r="WPK2" s="332"/>
      <c r="WPL2" s="332"/>
      <c r="WPM2" s="332"/>
      <c r="WPN2" s="332"/>
      <c r="WPO2" s="332"/>
      <c r="WPP2" s="332"/>
      <c r="WPQ2" s="332"/>
      <c r="WPR2" s="332"/>
      <c r="WPS2" s="332"/>
      <c r="WPT2" s="332"/>
      <c r="WPU2" s="331"/>
      <c r="WPV2" s="332"/>
      <c r="WPW2" s="332"/>
      <c r="WPX2" s="332"/>
      <c r="WPY2" s="332"/>
      <c r="WPZ2" s="332"/>
      <c r="WQA2" s="332"/>
      <c r="WQB2" s="332"/>
      <c r="WQC2" s="332"/>
      <c r="WQD2" s="332"/>
      <c r="WQE2" s="332"/>
      <c r="WQF2" s="332"/>
      <c r="WQG2" s="332"/>
      <c r="WQH2" s="332"/>
      <c r="WQI2" s="332"/>
      <c r="WQJ2" s="332"/>
      <c r="WQK2" s="331"/>
      <c r="WQL2" s="332"/>
      <c r="WQM2" s="332"/>
      <c r="WQN2" s="332"/>
      <c r="WQO2" s="332"/>
      <c r="WQP2" s="332"/>
      <c r="WQQ2" s="332"/>
      <c r="WQR2" s="332"/>
      <c r="WQS2" s="332"/>
      <c r="WQT2" s="332"/>
      <c r="WQU2" s="332"/>
      <c r="WQV2" s="332"/>
      <c r="WQW2" s="332"/>
      <c r="WQX2" s="332"/>
      <c r="WQY2" s="332"/>
      <c r="WQZ2" s="332"/>
      <c r="WRA2" s="331"/>
      <c r="WRB2" s="332"/>
      <c r="WRC2" s="332"/>
      <c r="WRD2" s="332"/>
      <c r="WRE2" s="332"/>
      <c r="WRF2" s="332"/>
      <c r="WRG2" s="332"/>
      <c r="WRH2" s="332"/>
      <c r="WRI2" s="332"/>
      <c r="WRJ2" s="332"/>
      <c r="WRK2" s="332"/>
      <c r="WRL2" s="332"/>
      <c r="WRM2" s="332"/>
      <c r="WRN2" s="332"/>
      <c r="WRO2" s="332"/>
      <c r="WRP2" s="332"/>
      <c r="WRQ2" s="331"/>
      <c r="WRR2" s="332"/>
      <c r="WRS2" s="332"/>
      <c r="WRT2" s="332"/>
      <c r="WRU2" s="332"/>
      <c r="WRV2" s="332"/>
      <c r="WRW2" s="332"/>
      <c r="WRX2" s="332"/>
      <c r="WRY2" s="332"/>
      <c r="WRZ2" s="332"/>
      <c r="WSA2" s="332"/>
      <c r="WSB2" s="332"/>
      <c r="WSC2" s="332"/>
      <c r="WSD2" s="332"/>
      <c r="WSE2" s="332"/>
      <c r="WSF2" s="332"/>
      <c r="WSG2" s="331"/>
      <c r="WSH2" s="332"/>
      <c r="WSI2" s="332"/>
      <c r="WSJ2" s="332"/>
      <c r="WSK2" s="332"/>
      <c r="WSL2" s="332"/>
      <c r="WSM2" s="332"/>
      <c r="WSN2" s="332"/>
      <c r="WSO2" s="332"/>
      <c r="WSP2" s="332"/>
      <c r="WSQ2" s="332"/>
      <c r="WSR2" s="332"/>
      <c r="WSS2" s="332"/>
      <c r="WST2" s="332"/>
      <c r="WSU2" s="332"/>
      <c r="WSV2" s="332"/>
      <c r="WSW2" s="331"/>
      <c r="WSX2" s="332"/>
      <c r="WSY2" s="332"/>
      <c r="WSZ2" s="332"/>
      <c r="WTA2" s="332"/>
      <c r="WTB2" s="332"/>
      <c r="WTC2" s="332"/>
      <c r="WTD2" s="332"/>
      <c r="WTE2" s="332"/>
      <c r="WTF2" s="332"/>
      <c r="WTG2" s="332"/>
      <c r="WTH2" s="332"/>
      <c r="WTI2" s="332"/>
      <c r="WTJ2" s="332"/>
      <c r="WTK2" s="332"/>
      <c r="WTL2" s="332"/>
      <c r="WTM2" s="331"/>
      <c r="WTN2" s="332"/>
      <c r="WTO2" s="332"/>
      <c r="WTP2" s="332"/>
      <c r="WTQ2" s="332"/>
      <c r="WTR2" s="332"/>
      <c r="WTS2" s="332"/>
      <c r="WTT2" s="332"/>
      <c r="WTU2" s="332"/>
      <c r="WTV2" s="332"/>
      <c r="WTW2" s="332"/>
      <c r="WTX2" s="332"/>
      <c r="WTY2" s="332"/>
      <c r="WTZ2" s="332"/>
      <c r="WUA2" s="332"/>
      <c r="WUB2" s="332"/>
      <c r="WUC2" s="331"/>
      <c r="WUD2" s="332"/>
      <c r="WUE2" s="332"/>
      <c r="WUF2" s="332"/>
      <c r="WUG2" s="332"/>
      <c r="WUH2" s="332"/>
      <c r="WUI2" s="332"/>
      <c r="WUJ2" s="332"/>
      <c r="WUK2" s="332"/>
      <c r="WUL2" s="332"/>
      <c r="WUM2" s="332"/>
      <c r="WUN2" s="332"/>
      <c r="WUO2" s="332"/>
      <c r="WUP2" s="332"/>
      <c r="WUQ2" s="332"/>
      <c r="WUR2" s="332"/>
      <c r="WUS2" s="331"/>
      <c r="WUT2" s="332"/>
      <c r="WUU2" s="332"/>
      <c r="WUV2" s="332"/>
      <c r="WUW2" s="332"/>
      <c r="WUX2" s="332"/>
      <c r="WUY2" s="332"/>
      <c r="WUZ2" s="332"/>
      <c r="WVA2" s="332"/>
      <c r="WVB2" s="332"/>
      <c r="WVC2" s="332"/>
      <c r="WVD2" s="332"/>
      <c r="WVE2" s="332"/>
      <c r="WVF2" s="332"/>
      <c r="WVG2" s="332"/>
      <c r="WVH2" s="332"/>
      <c r="WVI2" s="331"/>
      <c r="WVJ2" s="332"/>
      <c r="WVK2" s="332"/>
      <c r="WVL2" s="332"/>
      <c r="WVM2" s="332"/>
      <c r="WVN2" s="332"/>
      <c r="WVO2" s="332"/>
      <c r="WVP2" s="332"/>
      <c r="WVQ2" s="332"/>
      <c r="WVR2" s="332"/>
      <c r="WVS2" s="332"/>
      <c r="WVT2" s="332"/>
      <c r="WVU2" s="332"/>
      <c r="WVV2" s="332"/>
      <c r="WVW2" s="332"/>
      <c r="WVX2" s="332"/>
      <c r="WVY2" s="331"/>
      <c r="WVZ2" s="332"/>
      <c r="WWA2" s="332"/>
      <c r="WWB2" s="332"/>
      <c r="WWC2" s="332"/>
      <c r="WWD2" s="332"/>
      <c r="WWE2" s="332"/>
      <c r="WWF2" s="332"/>
      <c r="WWG2" s="332"/>
      <c r="WWH2" s="332"/>
      <c r="WWI2" s="332"/>
      <c r="WWJ2" s="332"/>
      <c r="WWK2" s="332"/>
      <c r="WWL2" s="332"/>
      <c r="WWM2" s="332"/>
      <c r="WWN2" s="332"/>
      <c r="WWO2" s="331"/>
      <c r="WWP2" s="332"/>
      <c r="WWQ2" s="332"/>
      <c r="WWR2" s="332"/>
      <c r="WWS2" s="332"/>
      <c r="WWT2" s="332"/>
      <c r="WWU2" s="332"/>
      <c r="WWV2" s="332"/>
      <c r="WWW2" s="332"/>
      <c r="WWX2" s="332"/>
      <c r="WWY2" s="332"/>
      <c r="WWZ2" s="332"/>
      <c r="WXA2" s="332"/>
      <c r="WXB2" s="332"/>
      <c r="WXC2" s="332"/>
      <c r="WXD2" s="332"/>
      <c r="WXE2" s="331"/>
      <c r="WXF2" s="332"/>
      <c r="WXG2" s="332"/>
      <c r="WXH2" s="332"/>
      <c r="WXI2" s="332"/>
      <c r="WXJ2" s="332"/>
      <c r="WXK2" s="332"/>
      <c r="WXL2" s="332"/>
      <c r="WXM2" s="332"/>
      <c r="WXN2" s="332"/>
      <c r="WXO2" s="332"/>
      <c r="WXP2" s="332"/>
      <c r="WXQ2" s="332"/>
      <c r="WXR2" s="332"/>
      <c r="WXS2" s="332"/>
      <c r="WXT2" s="332"/>
      <c r="WXU2" s="331"/>
      <c r="WXV2" s="332"/>
      <c r="WXW2" s="332"/>
      <c r="WXX2" s="332"/>
      <c r="WXY2" s="332"/>
      <c r="WXZ2" s="332"/>
      <c r="WYA2" s="332"/>
      <c r="WYB2" s="332"/>
      <c r="WYC2" s="332"/>
      <c r="WYD2" s="332"/>
      <c r="WYE2" s="332"/>
      <c r="WYF2" s="332"/>
      <c r="WYG2" s="332"/>
      <c r="WYH2" s="332"/>
      <c r="WYI2" s="332"/>
      <c r="WYJ2" s="332"/>
      <c r="WYK2" s="331"/>
      <c r="WYL2" s="332"/>
      <c r="WYM2" s="332"/>
      <c r="WYN2" s="332"/>
      <c r="WYO2" s="332"/>
      <c r="WYP2" s="332"/>
      <c r="WYQ2" s="332"/>
      <c r="WYR2" s="332"/>
      <c r="WYS2" s="332"/>
      <c r="WYT2" s="332"/>
      <c r="WYU2" s="332"/>
      <c r="WYV2" s="332"/>
      <c r="WYW2" s="332"/>
      <c r="WYX2" s="332"/>
      <c r="WYY2" s="332"/>
      <c r="WYZ2" s="332"/>
      <c r="WZA2" s="331"/>
      <c r="WZB2" s="332"/>
      <c r="WZC2" s="332"/>
      <c r="WZD2" s="332"/>
      <c r="WZE2" s="332"/>
      <c r="WZF2" s="332"/>
      <c r="WZG2" s="332"/>
      <c r="WZH2" s="332"/>
      <c r="WZI2" s="332"/>
      <c r="WZJ2" s="332"/>
      <c r="WZK2" s="332"/>
      <c r="WZL2" s="332"/>
      <c r="WZM2" s="332"/>
      <c r="WZN2" s="332"/>
      <c r="WZO2" s="332"/>
      <c r="WZP2" s="332"/>
      <c r="WZQ2" s="331"/>
      <c r="WZR2" s="332"/>
      <c r="WZS2" s="332"/>
      <c r="WZT2" s="332"/>
      <c r="WZU2" s="332"/>
      <c r="WZV2" s="332"/>
      <c r="WZW2" s="332"/>
      <c r="WZX2" s="332"/>
      <c r="WZY2" s="332"/>
      <c r="WZZ2" s="332"/>
      <c r="XAA2" s="332"/>
      <c r="XAB2" s="332"/>
      <c r="XAC2" s="332"/>
      <c r="XAD2" s="332"/>
      <c r="XAE2" s="332"/>
      <c r="XAF2" s="332"/>
      <c r="XAG2" s="331"/>
      <c r="XAH2" s="332"/>
      <c r="XAI2" s="332"/>
      <c r="XAJ2" s="332"/>
      <c r="XAK2" s="332"/>
      <c r="XAL2" s="332"/>
      <c r="XAM2" s="332"/>
      <c r="XAN2" s="332"/>
      <c r="XAO2" s="332"/>
      <c r="XAP2" s="332"/>
      <c r="XAQ2" s="332"/>
      <c r="XAR2" s="332"/>
      <c r="XAS2" s="332"/>
      <c r="XAT2" s="332"/>
      <c r="XAU2" s="332"/>
      <c r="XAV2" s="332"/>
      <c r="XAW2" s="331"/>
      <c r="XAX2" s="332"/>
      <c r="XAY2" s="332"/>
      <c r="XAZ2" s="332"/>
      <c r="XBA2" s="332"/>
      <c r="XBB2" s="332"/>
      <c r="XBC2" s="332"/>
      <c r="XBD2" s="332"/>
      <c r="XBE2" s="332"/>
      <c r="XBF2" s="332"/>
      <c r="XBG2" s="332"/>
      <c r="XBH2" s="332"/>
      <c r="XBI2" s="332"/>
      <c r="XBJ2" s="332"/>
      <c r="XBK2" s="332"/>
      <c r="XBL2" s="332"/>
      <c r="XBM2" s="331"/>
      <c r="XBN2" s="332"/>
      <c r="XBO2" s="332"/>
      <c r="XBP2" s="332"/>
      <c r="XBQ2" s="332"/>
      <c r="XBR2" s="332"/>
      <c r="XBS2" s="332"/>
      <c r="XBT2" s="332"/>
      <c r="XBU2" s="332"/>
      <c r="XBV2" s="332"/>
      <c r="XBW2" s="332"/>
      <c r="XBX2" s="332"/>
      <c r="XBY2" s="332"/>
      <c r="XBZ2" s="332"/>
      <c r="XCA2" s="332"/>
      <c r="XCB2" s="332"/>
      <c r="XCC2" s="331"/>
      <c r="XCD2" s="332"/>
      <c r="XCE2" s="332"/>
      <c r="XCF2" s="332"/>
      <c r="XCG2" s="332"/>
      <c r="XCH2" s="332"/>
      <c r="XCI2" s="332"/>
      <c r="XCJ2" s="332"/>
      <c r="XCK2" s="332"/>
      <c r="XCL2" s="332"/>
      <c r="XCM2" s="332"/>
      <c r="XCN2" s="332"/>
      <c r="XCO2" s="332"/>
      <c r="XCP2" s="332"/>
      <c r="XCQ2" s="332"/>
      <c r="XCR2" s="332"/>
      <c r="XCS2" s="331"/>
      <c r="XCT2" s="332"/>
      <c r="XCU2" s="332"/>
      <c r="XCV2" s="332"/>
      <c r="XCW2" s="332"/>
      <c r="XCX2" s="332"/>
      <c r="XCY2" s="332"/>
      <c r="XCZ2" s="332"/>
      <c r="XDA2" s="332"/>
      <c r="XDB2" s="332"/>
      <c r="XDC2" s="332"/>
      <c r="XDD2" s="332"/>
      <c r="XDE2" s="332"/>
      <c r="XDF2" s="332"/>
      <c r="XDG2" s="332"/>
      <c r="XDH2" s="332"/>
      <c r="XDI2" s="331"/>
      <c r="XDJ2" s="332"/>
      <c r="XDK2" s="332"/>
      <c r="XDL2" s="332"/>
      <c r="XDM2" s="332"/>
      <c r="XDN2" s="332"/>
      <c r="XDO2" s="332"/>
      <c r="XDP2" s="332"/>
      <c r="XDQ2" s="332"/>
      <c r="XDR2" s="332"/>
      <c r="XDS2" s="332"/>
      <c r="XDT2" s="332"/>
      <c r="XDU2" s="332"/>
      <c r="XDV2" s="332"/>
      <c r="XDW2" s="332"/>
      <c r="XDX2" s="332"/>
      <c r="XDY2" s="331"/>
      <c r="XDZ2" s="332"/>
      <c r="XEA2" s="332"/>
      <c r="XEB2" s="332"/>
      <c r="XEC2" s="332"/>
      <c r="XED2" s="332"/>
      <c r="XEE2" s="332"/>
      <c r="XEF2" s="332"/>
      <c r="XEG2" s="332"/>
      <c r="XEH2" s="332"/>
      <c r="XEI2" s="332"/>
      <c r="XEJ2" s="332"/>
      <c r="XEK2" s="332"/>
      <c r="XEL2" s="332"/>
      <c r="XEM2" s="332"/>
      <c r="XEN2" s="332"/>
      <c r="XEO2" s="331"/>
      <c r="XEP2" s="332"/>
      <c r="XEQ2" s="332"/>
      <c r="XER2" s="332"/>
      <c r="XES2" s="332"/>
      <c r="XET2" s="332"/>
      <c r="XEU2" s="332"/>
      <c r="XEV2" s="332"/>
      <c r="XEW2" s="332"/>
      <c r="XEX2" s="332"/>
      <c r="XEY2" s="332"/>
      <c r="XEZ2" s="332"/>
      <c r="XFA2" s="332"/>
      <c r="XFB2" s="332"/>
      <c r="XFC2" s="332"/>
      <c r="XFD2" s="332"/>
    </row>
    <row r="3" spans="1:16384" s="154" customFormat="1" ht="12.75" x14ac:dyDescent="0.2">
      <c r="A3" s="331" t="s">
        <v>1218</v>
      </c>
      <c r="B3" s="332"/>
      <c r="C3" s="332"/>
      <c r="D3" s="332"/>
      <c r="E3" s="332"/>
      <c r="F3" s="332"/>
      <c r="G3" s="332"/>
      <c r="H3" s="332"/>
      <c r="I3" s="332"/>
      <c r="J3" s="332"/>
      <c r="K3" s="332"/>
      <c r="L3" s="332"/>
      <c r="M3" s="332"/>
      <c r="N3" s="332"/>
      <c r="O3" s="332"/>
      <c r="P3" s="332"/>
    </row>
    <row r="4" spans="1:16384" s="154" customFormat="1" ht="12.75" x14ac:dyDescent="0.2">
      <c r="A4" s="331" t="str">
        <f>'Rate Case Constants'!C15</f>
        <v>BASE YEAR FOR THE 12 MONTHS ENDED FEBRUARY 28, 2015</v>
      </c>
      <c r="B4" s="332"/>
      <c r="C4" s="332"/>
      <c r="D4" s="332"/>
      <c r="E4" s="332"/>
      <c r="F4" s="332"/>
      <c r="G4" s="332"/>
      <c r="H4" s="332"/>
      <c r="I4" s="332"/>
      <c r="J4" s="332"/>
      <c r="K4" s="332"/>
      <c r="L4" s="332"/>
      <c r="M4" s="332"/>
      <c r="N4" s="332"/>
      <c r="O4" s="332"/>
      <c r="P4" s="332"/>
    </row>
    <row r="5" spans="1:16384" s="154" customFormat="1" ht="12.75" x14ac:dyDescent="0.2">
      <c r="A5" s="154" t="s">
        <v>8</v>
      </c>
      <c r="P5" s="205" t="s">
        <v>1162</v>
      </c>
    </row>
    <row r="6" spans="1:16384" s="154" customFormat="1" ht="12.75" x14ac:dyDescent="0.2">
      <c r="A6" s="154" t="str">
        <f>'Rate Case Constants'!$C$29</f>
        <v>TYPE OF FILING: __X__ ORIGINAL  _____ UPDATED  _____ REVISED</v>
      </c>
      <c r="P6" s="206" t="s">
        <v>10</v>
      </c>
    </row>
    <row r="7" spans="1:16384" s="154" customFormat="1" ht="12.75" x14ac:dyDescent="0.2">
      <c r="A7" s="154" t="s">
        <v>9</v>
      </c>
      <c r="P7" s="206" t="str">
        <f>'Rate Case Constants'!$C$37</f>
        <v>WITNESS:   R. M. CONROY</v>
      </c>
    </row>
    <row r="8" spans="1:16384" s="154" customFormat="1" ht="12.75" x14ac:dyDescent="0.2">
      <c r="A8" s="157" t="s">
        <v>1160</v>
      </c>
      <c r="B8" s="157" t="s">
        <v>6</v>
      </c>
      <c r="C8" s="158"/>
      <c r="D8" s="159" t="s">
        <v>1</v>
      </c>
      <c r="E8" s="157" t="s">
        <v>1</v>
      </c>
      <c r="F8" s="157" t="s">
        <v>1</v>
      </c>
      <c r="G8" s="157" t="s">
        <v>1</v>
      </c>
      <c r="H8" s="157" t="s">
        <v>1</v>
      </c>
      <c r="I8" s="157" t="s">
        <v>1</v>
      </c>
      <c r="J8" s="157" t="s">
        <v>2</v>
      </c>
      <c r="K8" s="157" t="s">
        <v>2</v>
      </c>
      <c r="L8" s="157" t="s">
        <v>2</v>
      </c>
      <c r="M8" s="157" t="s">
        <v>2</v>
      </c>
      <c r="N8" s="157" t="s">
        <v>2</v>
      </c>
      <c r="O8" s="157" t="s">
        <v>2</v>
      </c>
      <c r="P8" s="207"/>
    </row>
    <row r="9" spans="1:16384" s="154" customFormat="1" ht="12.75" x14ac:dyDescent="0.2">
      <c r="A9" s="160" t="s">
        <v>1159</v>
      </c>
      <c r="B9" s="160" t="s">
        <v>5</v>
      </c>
      <c r="C9" s="161" t="s">
        <v>1157</v>
      </c>
      <c r="D9" s="162">
        <v>41699</v>
      </c>
      <c r="E9" s="162">
        <v>41730</v>
      </c>
      <c r="F9" s="162">
        <v>41760</v>
      </c>
      <c r="G9" s="162">
        <v>41791</v>
      </c>
      <c r="H9" s="162">
        <v>41821</v>
      </c>
      <c r="I9" s="162">
        <v>41852</v>
      </c>
      <c r="J9" s="162">
        <v>41883</v>
      </c>
      <c r="K9" s="162">
        <v>41913</v>
      </c>
      <c r="L9" s="162">
        <v>41944</v>
      </c>
      <c r="M9" s="162">
        <v>41974</v>
      </c>
      <c r="N9" s="162">
        <v>42005</v>
      </c>
      <c r="O9" s="162">
        <v>42036</v>
      </c>
      <c r="P9" s="208" t="s">
        <v>3</v>
      </c>
    </row>
    <row r="10" spans="1:16384" s="6" customFormat="1" x14ac:dyDescent="0.25">
      <c r="A10" s="137"/>
      <c r="B10" s="92"/>
      <c r="C10" s="5"/>
      <c r="P10" s="209" t="s">
        <v>1214</v>
      </c>
    </row>
    <row r="11" spans="1:16384" x14ac:dyDescent="0.25">
      <c r="A11" s="271" t="s">
        <v>1167</v>
      </c>
      <c r="C11" s="7" t="s">
        <v>244</v>
      </c>
      <c r="D11" s="220"/>
      <c r="E11" s="220"/>
      <c r="F11" s="220"/>
      <c r="G11" s="220"/>
      <c r="H11" s="220"/>
      <c r="I11" s="220"/>
      <c r="J11" s="220"/>
      <c r="K11" s="220"/>
      <c r="L11" s="220"/>
      <c r="M11" s="220"/>
      <c r="N11" s="220"/>
      <c r="O11" s="220"/>
      <c r="P11" s="223"/>
    </row>
    <row r="12" spans="1:16384" x14ac:dyDescent="0.25">
      <c r="A12" s="138" t="s">
        <v>313</v>
      </c>
      <c r="B12" s="94">
        <v>480</v>
      </c>
      <c r="C12" s="9" t="s">
        <v>153</v>
      </c>
      <c r="D12" s="293">
        <f>'Gas Revenue'!E10</f>
        <v>10.49845</v>
      </c>
      <c r="E12" s="293">
        <f>'Gas Revenue'!F10</f>
        <v>138.39291</v>
      </c>
      <c r="F12" s="293">
        <f>'Gas Revenue'!G10</f>
        <v>357.27051</v>
      </c>
      <c r="G12" s="293">
        <f>'Gas Revenue'!H10</f>
        <v>244.04424</v>
      </c>
      <c r="H12" s="293">
        <f>'Gas Revenue'!I10</f>
        <v>150.01853</v>
      </c>
      <c r="I12" s="293">
        <f>'Gas Revenue'!J10</f>
        <v>232.05215999999999</v>
      </c>
      <c r="J12" s="293">
        <f>'Gas Revenue'!K10</f>
        <v>160.754546610982</v>
      </c>
      <c r="K12" s="293">
        <f>'Gas Revenue'!L10</f>
        <v>90.272301390522301</v>
      </c>
      <c r="L12" s="293">
        <f>'Gas Revenue'!M10</f>
        <v>141.03778434725899</v>
      </c>
      <c r="M12" s="293">
        <f>'Gas Revenue'!N10</f>
        <v>428.469091732045</v>
      </c>
      <c r="N12" s="293">
        <f>'Gas Revenue'!O10</f>
        <v>109.441972146381</v>
      </c>
      <c r="O12" s="293">
        <f>'Gas Revenue'!P10</f>
        <v>148.095968552898</v>
      </c>
      <c r="P12" s="289">
        <f t="shared" ref="P12:P18" si="0">SUM(D12:O12)</f>
        <v>2210.3484647800874</v>
      </c>
    </row>
    <row r="13" spans="1:16384" x14ac:dyDescent="0.25">
      <c r="A13" s="138" t="s">
        <v>313</v>
      </c>
      <c r="B13" s="95">
        <v>481.1</v>
      </c>
      <c r="C13" s="9" t="s">
        <v>154</v>
      </c>
      <c r="D13" s="293">
        <f>'Gas Revenue'!E19</f>
        <v>1.7161999999999999</v>
      </c>
      <c r="E13" s="293">
        <f>'Gas Revenue'!F19</f>
        <v>4.0444199999999997</v>
      </c>
      <c r="F13" s="293">
        <f>'Gas Revenue'!G19</f>
        <v>11.083780000000001</v>
      </c>
      <c r="G13" s="293">
        <f>'Gas Revenue'!H19</f>
        <v>9.0268099999999993</v>
      </c>
      <c r="H13" s="293">
        <f>'Gas Revenue'!I19</f>
        <v>6.3503999999999996</v>
      </c>
      <c r="I13" s="293">
        <f>'Gas Revenue'!J19</f>
        <v>9.1068199999999901</v>
      </c>
      <c r="J13" s="293">
        <f>'Gas Revenue'!K19</f>
        <v>71.451735842210795</v>
      </c>
      <c r="K13" s="293">
        <f>'Gas Revenue'!L19</f>
        <v>42.6701241956549</v>
      </c>
      <c r="L13" s="293">
        <f>'Gas Revenue'!M19</f>
        <v>62.009509593726897</v>
      </c>
      <c r="M13" s="293">
        <f>'Gas Revenue'!N19</f>
        <v>184.852945922408</v>
      </c>
      <c r="N13" s="293">
        <f>'Gas Revenue'!O19</f>
        <v>47.6637189756444</v>
      </c>
      <c r="O13" s="293">
        <f>'Gas Revenue'!P19</f>
        <v>62.637507790311702</v>
      </c>
      <c r="P13" s="289">
        <f t="shared" si="0"/>
        <v>512.6139723199567</v>
      </c>
    </row>
    <row r="14" spans="1:16384" x14ac:dyDescent="0.25">
      <c r="A14" s="138" t="s">
        <v>313</v>
      </c>
      <c r="B14" s="95">
        <v>481.2</v>
      </c>
      <c r="C14" s="9" t="s">
        <v>155</v>
      </c>
      <c r="D14" s="293">
        <f>'Gas Revenue'!E28</f>
        <v>0</v>
      </c>
      <c r="E14" s="293">
        <f>'Gas Revenue'!F28</f>
        <v>0</v>
      </c>
      <c r="F14" s="293">
        <f>'Gas Revenue'!G28</f>
        <v>0</v>
      </c>
      <c r="G14" s="293">
        <f>'Gas Revenue'!H28</f>
        <v>0</v>
      </c>
      <c r="H14" s="293">
        <f>'Gas Revenue'!I28</f>
        <v>0</v>
      </c>
      <c r="I14" s="293">
        <f>'Gas Revenue'!J28</f>
        <v>0</v>
      </c>
      <c r="J14" s="293">
        <f>'Gas Revenue'!K28</f>
        <v>0</v>
      </c>
      <c r="K14" s="293">
        <f>'Gas Revenue'!L28</f>
        <v>0</v>
      </c>
      <c r="L14" s="293">
        <f>'Gas Revenue'!M28</f>
        <v>0</v>
      </c>
      <c r="M14" s="293">
        <f>'Gas Revenue'!N28</f>
        <v>0</v>
      </c>
      <c r="N14" s="293">
        <f>'Gas Revenue'!O28</f>
        <v>0</v>
      </c>
      <c r="O14" s="293">
        <f>'Gas Revenue'!P28</f>
        <v>0</v>
      </c>
      <c r="P14" s="289">
        <f t="shared" si="0"/>
        <v>0</v>
      </c>
    </row>
    <row r="15" spans="1:16384" x14ac:dyDescent="0.25">
      <c r="A15" s="138" t="s">
        <v>313</v>
      </c>
      <c r="B15" s="94">
        <v>489</v>
      </c>
      <c r="C15" s="9" t="s">
        <v>914</v>
      </c>
      <c r="D15" s="293">
        <f>'Gas Revenue'!E45+'Gas Revenue'!E52</f>
        <v>0.71335999999999999</v>
      </c>
      <c r="E15" s="293">
        <f>'Gas Revenue'!F45+'Gas Revenue'!F52</f>
        <v>0.71628999999999998</v>
      </c>
      <c r="F15" s="293">
        <f>'Gas Revenue'!G45+'Gas Revenue'!G52</f>
        <v>0.53110999999999997</v>
      </c>
      <c r="G15" s="293">
        <f>'Gas Revenue'!H45+'Gas Revenue'!H52</f>
        <v>0.44647999999999999</v>
      </c>
      <c r="H15" s="293">
        <f>'Gas Revenue'!I45+'Gas Revenue'!I52</f>
        <v>0.38663999999999998</v>
      </c>
      <c r="I15" s="293">
        <f>'Gas Revenue'!J45+'Gas Revenue'!J52</f>
        <v>0.40076000000000001</v>
      </c>
      <c r="J15" s="293">
        <f>'Gas Revenue'!K45+'Gas Revenue'!K52</f>
        <v>205.23058436332599</v>
      </c>
      <c r="K15" s="293">
        <f>'Gas Revenue'!L45+'Gas Revenue'!L52</f>
        <v>105.710685938372</v>
      </c>
      <c r="L15" s="293">
        <f>'Gas Revenue'!M45+'Gas Revenue'!M52</f>
        <v>98.587441623399698</v>
      </c>
      <c r="M15" s="293">
        <f>'Gas Revenue'!N45+'Gas Revenue'!N52</f>
        <v>183.442032461628</v>
      </c>
      <c r="N15" s="293">
        <f>'Gas Revenue'!O45+'Gas Revenue'!O52</f>
        <v>39.198644804280001</v>
      </c>
      <c r="O15" s="293">
        <f>'Gas Revenue'!P45+'Gas Revenue'!P52</f>
        <v>48.526575414852303</v>
      </c>
      <c r="P15" s="289">
        <f t="shared" si="0"/>
        <v>683.89060460585802</v>
      </c>
    </row>
    <row r="16" spans="1:16384" x14ac:dyDescent="0.25">
      <c r="A16" s="138" t="s">
        <v>313</v>
      </c>
      <c r="B16" s="94">
        <v>482</v>
      </c>
      <c r="C16" s="9" t="s">
        <v>156</v>
      </c>
      <c r="D16" s="293">
        <f>'Gas Revenue'!E37</f>
        <v>0.82629999999999904</v>
      </c>
      <c r="E16" s="293">
        <f>'Gas Revenue'!F37</f>
        <v>0.11032</v>
      </c>
      <c r="F16" s="293">
        <f>'Gas Revenue'!G37</f>
        <v>1.89822</v>
      </c>
      <c r="G16" s="293">
        <f>'Gas Revenue'!H37</f>
        <v>1.0955599999999901</v>
      </c>
      <c r="H16" s="293">
        <f>'Gas Revenue'!I37</f>
        <v>0.68557000000000001</v>
      </c>
      <c r="I16" s="293">
        <f>'Gas Revenue'!J37</f>
        <v>0.94967000000000001</v>
      </c>
      <c r="J16" s="293">
        <f>'Gas Revenue'!K37</f>
        <v>23.501178357713599</v>
      </c>
      <c r="K16" s="293">
        <f>'Gas Revenue'!L37</f>
        <v>9.0620237266685901</v>
      </c>
      <c r="L16" s="293">
        <f>'Gas Revenue'!M37</f>
        <v>12.804926694763701</v>
      </c>
      <c r="M16" s="293">
        <f>'Gas Revenue'!N37</f>
        <v>36.486864960205502</v>
      </c>
      <c r="N16" s="293">
        <f>'Gas Revenue'!O37</f>
        <v>9.3846101213143296</v>
      </c>
      <c r="O16" s="293">
        <f>'Gas Revenue'!P37</f>
        <v>12.5778015868654</v>
      </c>
      <c r="P16" s="289">
        <f t="shared" si="0"/>
        <v>109.38304544753112</v>
      </c>
    </row>
    <row r="17" spans="1:16" x14ac:dyDescent="0.25">
      <c r="A17" s="138" t="s">
        <v>313</v>
      </c>
      <c r="B17" s="94" t="s">
        <v>1093</v>
      </c>
      <c r="C17" s="9" t="s">
        <v>158</v>
      </c>
      <c r="D17" s="293">
        <f>'Gas Revenue'!E60</f>
        <v>0</v>
      </c>
      <c r="E17" s="293">
        <f>'Gas Revenue'!F60</f>
        <v>0</v>
      </c>
      <c r="F17" s="293">
        <f>'Gas Revenue'!G60</f>
        <v>0</v>
      </c>
      <c r="G17" s="293">
        <f>'Gas Revenue'!H60</f>
        <v>0</v>
      </c>
      <c r="H17" s="293">
        <f>'Gas Revenue'!I60</f>
        <v>0</v>
      </c>
      <c r="I17" s="293">
        <f>'Gas Revenue'!J60</f>
        <v>0</v>
      </c>
      <c r="J17" s="293">
        <f>'Gas Revenue'!K60</f>
        <v>0</v>
      </c>
      <c r="K17" s="293">
        <f>'Gas Revenue'!L60</f>
        <v>0</v>
      </c>
      <c r="L17" s="293">
        <f>'Gas Revenue'!M60</f>
        <v>0</v>
      </c>
      <c r="M17" s="293">
        <f>'Gas Revenue'!N60</f>
        <v>0</v>
      </c>
      <c r="N17" s="293">
        <f>'Gas Revenue'!O60</f>
        <v>0</v>
      </c>
      <c r="O17" s="293">
        <f>'Gas Revenue'!P60</f>
        <v>0</v>
      </c>
      <c r="P17" s="289">
        <f t="shared" si="0"/>
        <v>0</v>
      </c>
    </row>
    <row r="18" spans="1:16" x14ac:dyDescent="0.25">
      <c r="B18" s="94"/>
      <c r="C18" s="9" t="s">
        <v>1228</v>
      </c>
      <c r="D18" s="294">
        <f>SUM(D12:D17)</f>
        <v>13.75431</v>
      </c>
      <c r="E18" s="294">
        <f t="shared" ref="E18" si="1">SUM(E12:E17)</f>
        <v>143.26393999999999</v>
      </c>
      <c r="F18" s="294">
        <f t="shared" ref="F18" si="2">SUM(F12:F17)</f>
        <v>370.78361999999998</v>
      </c>
      <c r="G18" s="294">
        <f t="shared" ref="G18" si="3">SUM(G12:G17)</f>
        <v>254.61309</v>
      </c>
      <c r="H18" s="294">
        <f t="shared" ref="H18" si="4">SUM(H12:H17)</f>
        <v>157.44114000000002</v>
      </c>
      <c r="I18" s="294">
        <f t="shared" ref="I18" si="5">SUM(I12:I17)</f>
        <v>242.50940999999997</v>
      </c>
      <c r="J18" s="294">
        <f t="shared" ref="J18" si="6">SUM(J12:J17)</f>
        <v>460.93804517423234</v>
      </c>
      <c r="K18" s="294">
        <f t="shared" ref="K18" si="7">SUM(K12:K17)</f>
        <v>247.71513525121779</v>
      </c>
      <c r="L18" s="294">
        <f t="shared" ref="L18" si="8">SUM(L12:L17)</f>
        <v>314.43966225914932</v>
      </c>
      <c r="M18" s="294">
        <f t="shared" ref="M18" si="9">SUM(M12:M17)</f>
        <v>833.25093507628651</v>
      </c>
      <c r="N18" s="294">
        <f t="shared" ref="N18" si="10">SUM(N12:N17)</f>
        <v>205.68894604761974</v>
      </c>
      <c r="O18" s="294">
        <f t="shared" ref="O18" si="11">SUM(O12:O17)</f>
        <v>271.8378533449274</v>
      </c>
      <c r="P18" s="290">
        <f t="shared" si="0"/>
        <v>3516.2360871534329</v>
      </c>
    </row>
    <row r="19" spans="1:16" x14ac:dyDescent="0.25">
      <c r="D19" s="293"/>
      <c r="E19" s="293"/>
      <c r="F19" s="293"/>
      <c r="G19" s="293"/>
      <c r="H19" s="293"/>
      <c r="I19" s="293"/>
      <c r="J19" s="293"/>
      <c r="K19" s="293"/>
      <c r="L19" s="293"/>
      <c r="M19" s="293"/>
      <c r="N19" s="293"/>
      <c r="O19" s="293"/>
      <c r="P19" s="289"/>
    </row>
    <row r="20" spans="1:16" x14ac:dyDescent="0.25">
      <c r="A20" s="138" t="s">
        <v>313</v>
      </c>
      <c r="B20" s="93">
        <v>908</v>
      </c>
      <c r="C20" s="9" t="s">
        <v>1230</v>
      </c>
      <c r="D20" s="291">
        <f>'DSM Expenses'!D17</f>
        <v>156.71791000000002</v>
      </c>
      <c r="E20" s="291">
        <f>'DSM Expenses'!E17</f>
        <v>190.56992000000002</v>
      </c>
      <c r="F20" s="291">
        <f>'DSM Expenses'!F17</f>
        <v>299.73397999999997</v>
      </c>
      <c r="G20" s="291">
        <f>'DSM Expenses'!G17</f>
        <v>207.83432999999999</v>
      </c>
      <c r="H20" s="291">
        <f>'DSM Expenses'!H17</f>
        <v>125.48848</v>
      </c>
      <c r="I20" s="291">
        <f>'DSM Expenses'!I17</f>
        <v>193.11819</v>
      </c>
      <c r="J20" s="291">
        <f>'DSM Expenses'!J17</f>
        <v>400.44499999999999</v>
      </c>
      <c r="K20" s="291">
        <f>'DSM Expenses'!K17</f>
        <v>188.9020000000001</v>
      </c>
      <c r="L20" s="291">
        <f>'DSM Expenses'!L17</f>
        <v>250.92300000000009</v>
      </c>
      <c r="M20" s="291">
        <f>'DSM Expenses'!M17</f>
        <v>772.05399999999997</v>
      </c>
      <c r="N20" s="291">
        <f>'DSM Expenses'!N17</f>
        <v>168.21100000000001</v>
      </c>
      <c r="O20" s="291">
        <f>'DSM Expenses'!O17</f>
        <v>234.36799999999988</v>
      </c>
      <c r="P20" s="289">
        <f>SUM(D20:O20)</f>
        <v>3188.3658099999998</v>
      </c>
    </row>
    <row r="21" spans="1:16" x14ac:dyDescent="0.25">
      <c r="A21" s="138" t="s">
        <v>313</v>
      </c>
      <c r="B21" s="93" t="s">
        <v>173</v>
      </c>
      <c r="C21" s="9" t="s">
        <v>1165</v>
      </c>
      <c r="D21" s="291">
        <f>'DSM Expenses'!D18</f>
        <v>0.18703</v>
      </c>
      <c r="E21" s="291">
        <f>'DSM Expenses'!E18</f>
        <v>0.18703</v>
      </c>
      <c r="F21" s="291">
        <f>'DSM Expenses'!F18</f>
        <v>0.18703</v>
      </c>
      <c r="G21" s="291">
        <f>'DSM Expenses'!G18</f>
        <v>0.18703</v>
      </c>
      <c r="H21" s="291">
        <f>'DSM Expenses'!H18</f>
        <v>0.18703</v>
      </c>
      <c r="I21" s="291">
        <f>'DSM Expenses'!I18</f>
        <v>0.18703</v>
      </c>
      <c r="J21" s="291">
        <f>'DSM Expenses'!J18</f>
        <v>0.27249000000000001</v>
      </c>
      <c r="K21" s="291">
        <f>'DSM Expenses'!K18</f>
        <v>0.52390000000000003</v>
      </c>
      <c r="L21" s="291">
        <f>'DSM Expenses'!L18</f>
        <v>0.84582999999999997</v>
      </c>
      <c r="M21" s="291">
        <f>'DSM Expenses'!M18</f>
        <v>1.2551399999999999</v>
      </c>
      <c r="N21" s="291">
        <f>'DSM Expenses'!N18</f>
        <v>1.50847</v>
      </c>
      <c r="O21" s="291">
        <f>'DSM Expenses'!O18</f>
        <v>1.50847</v>
      </c>
      <c r="P21" s="289">
        <f t="shared" ref="P21" si="12">SUM(D21:O21)</f>
        <v>7.0364800000000001</v>
      </c>
    </row>
    <row r="22" spans="1:16" x14ac:dyDescent="0.25">
      <c r="D22" s="291"/>
      <c r="E22" s="291"/>
      <c r="F22" s="291"/>
      <c r="G22" s="291"/>
      <c r="H22" s="291"/>
      <c r="I22" s="291"/>
      <c r="J22" s="291"/>
      <c r="K22" s="291"/>
      <c r="L22" s="291"/>
      <c r="M22" s="291"/>
      <c r="N22" s="291"/>
      <c r="O22" s="291"/>
      <c r="P22" s="289"/>
    </row>
    <row r="23" spans="1:16" x14ac:dyDescent="0.25">
      <c r="A23" s="271" t="s">
        <v>1166</v>
      </c>
      <c r="C23" s="7" t="s">
        <v>1226</v>
      </c>
      <c r="D23" s="291"/>
      <c r="E23" s="291"/>
      <c r="F23" s="291"/>
      <c r="G23" s="291"/>
      <c r="H23" s="291"/>
      <c r="I23" s="291"/>
      <c r="J23" s="291"/>
      <c r="K23" s="291"/>
      <c r="L23" s="291"/>
      <c r="M23" s="291"/>
      <c r="N23" s="291"/>
      <c r="O23" s="291"/>
      <c r="P23" s="289"/>
    </row>
    <row r="24" spans="1:16" x14ac:dyDescent="0.25">
      <c r="A24" s="138" t="s">
        <v>1103</v>
      </c>
      <c r="B24" s="94">
        <v>480</v>
      </c>
      <c r="C24" s="9" t="s">
        <v>153</v>
      </c>
      <c r="D24" s="293">
        <f>'Gas Revenue'!E11</f>
        <v>522.32258999999999</v>
      </c>
      <c r="E24" s="293">
        <f>'Gas Revenue'!F11</f>
        <v>481.40530000000001</v>
      </c>
      <c r="F24" s="293">
        <f>'Gas Revenue'!G11</f>
        <v>829.81538999999998</v>
      </c>
      <c r="G24" s="293">
        <f>'Gas Revenue'!H11</f>
        <v>371.24682999999999</v>
      </c>
      <c r="H24" s="293">
        <f>'Gas Revenue'!I11</f>
        <v>675.38296000000003</v>
      </c>
      <c r="I24" s="293">
        <f>'Gas Revenue'!J11</f>
        <v>729.03319999999997</v>
      </c>
      <c r="J24" s="293">
        <f>'Gas Revenue'!K11</f>
        <v>648.87049444511604</v>
      </c>
      <c r="K24" s="293">
        <f>'Gas Revenue'!L11</f>
        <v>653.89073120511603</v>
      </c>
      <c r="L24" s="293">
        <f>'Gas Revenue'!M11</f>
        <v>656.98183899574599</v>
      </c>
      <c r="M24" s="293">
        <f>'Gas Revenue'!N11</f>
        <v>665.664840786377</v>
      </c>
      <c r="N24" s="293">
        <f>'Gas Revenue'!O11</f>
        <v>853.33534685451104</v>
      </c>
      <c r="O24" s="293">
        <f>'Gas Revenue'!P11</f>
        <v>877.37290871051096</v>
      </c>
      <c r="P24" s="289">
        <f t="shared" ref="P24:P28" si="13">SUM(D24:O24)</f>
        <v>7965.3224309973766</v>
      </c>
    </row>
    <row r="25" spans="1:16" x14ac:dyDescent="0.25">
      <c r="A25" s="138" t="s">
        <v>1103</v>
      </c>
      <c r="B25" s="95">
        <v>481.1</v>
      </c>
      <c r="C25" s="9" t="s">
        <v>154</v>
      </c>
      <c r="D25" s="293">
        <f>'Gas Revenue'!E20</f>
        <v>191.36082999999999</v>
      </c>
      <c r="E25" s="293">
        <f>'Gas Revenue'!F20</f>
        <v>175.12558999999999</v>
      </c>
      <c r="F25" s="293">
        <f>'Gas Revenue'!G20</f>
        <v>305.30901</v>
      </c>
      <c r="G25" s="293">
        <f>'Gas Revenue'!H20</f>
        <v>135.20803000000001</v>
      </c>
      <c r="H25" s="293">
        <f>'Gas Revenue'!I20</f>
        <v>245.30070000000001</v>
      </c>
      <c r="I25" s="293">
        <f>'Gas Revenue'!J20</f>
        <v>263.79241999999999</v>
      </c>
      <c r="J25" s="293">
        <f>'Gas Revenue'!K20</f>
        <v>254.57190519533</v>
      </c>
      <c r="K25" s="293">
        <f>'Gas Revenue'!L20</f>
        <v>253.062615950235</v>
      </c>
      <c r="L25" s="293">
        <f>'Gas Revenue'!M20</f>
        <v>251.43389160861599</v>
      </c>
      <c r="M25" s="293">
        <f>'Gas Revenue'!N20</f>
        <v>253.28497309547399</v>
      </c>
      <c r="N25" s="293">
        <f>'Gas Revenue'!O20</f>
        <v>324.79238092636598</v>
      </c>
      <c r="O25" s="293">
        <f>'Gas Revenue'!P20</f>
        <v>334.23262576991499</v>
      </c>
      <c r="P25" s="289">
        <f t="shared" si="13"/>
        <v>2987.474972545936</v>
      </c>
    </row>
    <row r="26" spans="1:16" x14ac:dyDescent="0.25">
      <c r="A26" s="138" t="s">
        <v>1103</v>
      </c>
      <c r="B26" s="95">
        <v>481.2</v>
      </c>
      <c r="C26" s="9" t="s">
        <v>155</v>
      </c>
      <c r="D26" s="293">
        <f>'Gas Revenue'!E29</f>
        <v>17.812930000000001</v>
      </c>
      <c r="E26" s="293">
        <f>'Gas Revenue'!F29</f>
        <v>17.223880000000001</v>
      </c>
      <c r="F26" s="293">
        <f>'Gas Revenue'!G29</f>
        <v>28.205110000000001</v>
      </c>
      <c r="G26" s="293">
        <f>'Gas Revenue'!H29</f>
        <v>12.94431</v>
      </c>
      <c r="H26" s="293">
        <f>'Gas Revenue'!I29</f>
        <v>23.642009999999999</v>
      </c>
      <c r="I26" s="293">
        <f>'Gas Revenue'!J29</f>
        <v>28.179410000000001</v>
      </c>
      <c r="J26" s="293">
        <f>'Gas Revenue'!K29</f>
        <v>23.959065644314101</v>
      </c>
      <c r="K26" s="293">
        <f>'Gas Revenue'!L29</f>
        <v>23.954085841388402</v>
      </c>
      <c r="L26" s="293">
        <f>'Gas Revenue'!M29</f>
        <v>24.110034851399401</v>
      </c>
      <c r="M26" s="293">
        <f>'Gas Revenue'!N29</f>
        <v>24.484150533806101</v>
      </c>
      <c r="N26" s="293">
        <f>'Gas Revenue'!O29</f>
        <v>30.421496415975898</v>
      </c>
      <c r="O26" s="293">
        <f>'Gas Revenue'!P29</f>
        <v>31.457847509190302</v>
      </c>
      <c r="P26" s="289">
        <f t="shared" si="13"/>
        <v>286.39433079607426</v>
      </c>
    </row>
    <row r="27" spans="1:16" x14ac:dyDescent="0.25">
      <c r="A27" s="138" t="s">
        <v>1103</v>
      </c>
      <c r="B27" s="94">
        <v>489</v>
      </c>
      <c r="C27" s="9" t="s">
        <v>914</v>
      </c>
      <c r="D27" s="293">
        <v>0</v>
      </c>
      <c r="E27" s="293">
        <v>0</v>
      </c>
      <c r="F27" s="293">
        <v>0</v>
      </c>
      <c r="G27" s="293">
        <v>0</v>
      </c>
      <c r="H27" s="293">
        <v>0</v>
      </c>
      <c r="I27" s="293">
        <v>0</v>
      </c>
      <c r="J27" s="293">
        <v>0</v>
      </c>
      <c r="K27" s="293">
        <v>0</v>
      </c>
      <c r="L27" s="293">
        <v>0</v>
      </c>
      <c r="M27" s="293">
        <v>0</v>
      </c>
      <c r="N27" s="293">
        <v>0</v>
      </c>
      <c r="O27" s="293">
        <v>0</v>
      </c>
      <c r="P27" s="289">
        <f t="shared" si="13"/>
        <v>0</v>
      </c>
    </row>
    <row r="28" spans="1:16" x14ac:dyDescent="0.25">
      <c r="A28" s="138" t="s">
        <v>1103</v>
      </c>
      <c r="B28" s="94">
        <v>482</v>
      </c>
      <c r="C28" s="9" t="s">
        <v>156</v>
      </c>
      <c r="D28" s="293">
        <f>'Gas Revenue'!E38</f>
        <v>10.47303</v>
      </c>
      <c r="E28" s="293">
        <f>'Gas Revenue'!F38</f>
        <v>8.3979199999999992</v>
      </c>
      <c r="F28" s="293">
        <f>'Gas Revenue'!G38</f>
        <v>17.96322</v>
      </c>
      <c r="G28" s="293">
        <f>'Gas Revenue'!H38</f>
        <v>7.4763000000000002</v>
      </c>
      <c r="H28" s="293">
        <f>'Gas Revenue'!I38</f>
        <v>13.506690000000001</v>
      </c>
      <c r="I28" s="293">
        <f>'Gas Revenue'!J38</f>
        <v>14.3052999999999</v>
      </c>
      <c r="J28" s="293">
        <f>'Gas Revenue'!K38</f>
        <v>30.199618607087402</v>
      </c>
      <c r="K28" s="293">
        <f>'Gas Revenue'!L38</f>
        <v>34.1025008951082</v>
      </c>
      <c r="L28" s="293">
        <f>'Gas Revenue'!M38</f>
        <v>37.046015824855601</v>
      </c>
      <c r="M28" s="293">
        <f>'Gas Revenue'!N38</f>
        <v>38.952164253730302</v>
      </c>
      <c r="N28" s="293">
        <f>'Gas Revenue'!O38</f>
        <v>50.800461243687998</v>
      </c>
      <c r="O28" s="293">
        <f>'Gas Revenue'!P38</f>
        <v>51.7608634509251</v>
      </c>
      <c r="P28" s="289">
        <f t="shared" si="13"/>
        <v>314.98408427539454</v>
      </c>
    </row>
    <row r="29" spans="1:16" x14ac:dyDescent="0.25">
      <c r="A29" s="138" t="s">
        <v>1103</v>
      </c>
      <c r="B29" s="94" t="s">
        <v>1093</v>
      </c>
      <c r="C29" s="9" t="s">
        <v>158</v>
      </c>
      <c r="D29" s="293">
        <f>'Gas Revenue'!E61</f>
        <v>0.18640000000000001</v>
      </c>
      <c r="E29" s="293">
        <f>'Gas Revenue'!F61</f>
        <v>0.17968000000000001</v>
      </c>
      <c r="F29" s="293">
        <f>'Gas Revenue'!G61</f>
        <v>8.5379999999999998E-2</v>
      </c>
      <c r="G29" s="293">
        <f>'Gas Revenue'!H61</f>
        <v>8.5379999999999998E-2</v>
      </c>
      <c r="H29" s="293">
        <f>'Gas Revenue'!I61</f>
        <v>8.5379999999999998E-2</v>
      </c>
      <c r="I29" s="293">
        <f>'Gas Revenue'!J61</f>
        <v>8.5379999999999998E-2</v>
      </c>
      <c r="J29" s="293">
        <f>'Gas Revenue'!K61</f>
        <v>0</v>
      </c>
      <c r="K29" s="293">
        <f>'Gas Revenue'!L61</f>
        <v>0</v>
      </c>
      <c r="L29" s="293">
        <f>'Gas Revenue'!M61</f>
        <v>0</v>
      </c>
      <c r="M29" s="293">
        <f>'Gas Revenue'!N61</f>
        <v>0</v>
      </c>
      <c r="N29" s="293">
        <f>'Gas Revenue'!O61</f>
        <v>0</v>
      </c>
      <c r="O29" s="293">
        <f>'Gas Revenue'!P61</f>
        <v>0</v>
      </c>
      <c r="P29" s="289">
        <f t="shared" ref="P29" si="14">SUM(D29:O29)</f>
        <v>0.70760000000000001</v>
      </c>
    </row>
    <row r="30" spans="1:16" x14ac:dyDescent="0.25">
      <c r="B30" s="94"/>
      <c r="C30" s="9" t="s">
        <v>1227</v>
      </c>
      <c r="D30" s="294">
        <f>SUM(D24:D29)</f>
        <v>742.15578000000005</v>
      </c>
      <c r="E30" s="294">
        <f t="shared" ref="E30:O30" si="15">SUM(E24:E29)</f>
        <v>682.33236999999997</v>
      </c>
      <c r="F30" s="294">
        <f t="shared" si="15"/>
        <v>1181.3781100000001</v>
      </c>
      <c r="G30" s="294">
        <f t="shared" si="15"/>
        <v>526.96085000000005</v>
      </c>
      <c r="H30" s="294">
        <f t="shared" si="15"/>
        <v>957.91774000000009</v>
      </c>
      <c r="I30" s="294">
        <f t="shared" si="15"/>
        <v>1035.3957099999998</v>
      </c>
      <c r="J30" s="294">
        <f t="shared" si="15"/>
        <v>957.60108389184757</v>
      </c>
      <c r="K30" s="294">
        <f t="shared" si="15"/>
        <v>965.0099338918476</v>
      </c>
      <c r="L30" s="294">
        <f t="shared" si="15"/>
        <v>969.57178128061696</v>
      </c>
      <c r="M30" s="294">
        <f t="shared" si="15"/>
        <v>982.3861286693874</v>
      </c>
      <c r="N30" s="294">
        <f t="shared" si="15"/>
        <v>1259.349685440541</v>
      </c>
      <c r="O30" s="294">
        <f t="shared" si="15"/>
        <v>1294.8242454405413</v>
      </c>
      <c r="P30" s="290">
        <f>SUM(D30:O30)</f>
        <v>11554.88341861478</v>
      </c>
    </row>
    <row r="31" spans="1:16" x14ac:dyDescent="0.25">
      <c r="D31" s="293"/>
      <c r="E31" s="293"/>
      <c r="F31" s="293"/>
      <c r="G31" s="293"/>
      <c r="H31" s="293"/>
      <c r="I31" s="293"/>
      <c r="J31" s="293"/>
      <c r="K31" s="293"/>
      <c r="L31" s="293"/>
      <c r="M31" s="293"/>
      <c r="N31" s="293"/>
      <c r="O31" s="293"/>
      <c r="P31" s="289"/>
    </row>
    <row r="32" spans="1:16" x14ac:dyDescent="0.25">
      <c r="A32" s="271"/>
      <c r="C32" s="7" t="s">
        <v>1229</v>
      </c>
      <c r="D32" s="291"/>
      <c r="E32" s="291"/>
      <c r="F32" s="291"/>
      <c r="G32" s="291"/>
      <c r="H32" s="291"/>
      <c r="I32" s="291"/>
      <c r="J32" s="291"/>
      <c r="K32" s="291"/>
      <c r="L32" s="291"/>
      <c r="M32" s="291"/>
      <c r="N32" s="291"/>
      <c r="O32" s="291"/>
      <c r="P32" s="289"/>
    </row>
    <row r="33" spans="1:16" x14ac:dyDescent="0.25">
      <c r="A33" s="138" t="s">
        <v>1103</v>
      </c>
      <c r="B33" s="94" t="str">
        <f t="shared" ref="B33:B38" si="16">MID($C33,1,3)</f>
        <v>874</v>
      </c>
      <c r="C33" s="9" t="s">
        <v>1108</v>
      </c>
      <c r="D33" s="293">
        <v>8.9378999999999902</v>
      </c>
      <c r="E33" s="293">
        <v>-8.0304900000000004</v>
      </c>
      <c r="F33" s="293">
        <v>0.78978000000000004</v>
      </c>
      <c r="G33" s="293">
        <v>0.79676000000000002</v>
      </c>
      <c r="H33" s="293">
        <v>-0.21951999999999999</v>
      </c>
      <c r="I33" s="293">
        <v>-1.18672</v>
      </c>
      <c r="J33" s="293">
        <v>10.657999999999999</v>
      </c>
      <c r="K33" s="293">
        <v>10.657999999999999</v>
      </c>
      <c r="L33" s="293">
        <v>10.657999999999999</v>
      </c>
      <c r="M33" s="293">
        <v>10.657999999999999</v>
      </c>
      <c r="N33" s="293">
        <v>0</v>
      </c>
      <c r="O33" s="293">
        <v>0</v>
      </c>
      <c r="P33" s="289">
        <f t="shared" ref="P33:P40" si="17">SUM(D33:O33)</f>
        <v>43.719709999999992</v>
      </c>
    </row>
    <row r="34" spans="1:16" x14ac:dyDescent="0.25">
      <c r="A34" s="138" t="s">
        <v>1103</v>
      </c>
      <c r="B34" s="94" t="str">
        <f t="shared" si="16"/>
        <v>878</v>
      </c>
      <c r="C34" s="9" t="s">
        <v>1109</v>
      </c>
      <c r="D34" s="293">
        <v>0.22300999999999899</v>
      </c>
      <c r="E34" s="293">
        <v>0.67676999999999998</v>
      </c>
      <c r="F34" s="293">
        <v>-0.42027999999999999</v>
      </c>
      <c r="G34" s="293">
        <v>-0.44069000000000003</v>
      </c>
      <c r="H34" s="293">
        <v>-0.21955</v>
      </c>
      <c r="I34" s="293">
        <v>0.17480999999999999</v>
      </c>
      <c r="J34" s="293">
        <v>-0.28399999999999997</v>
      </c>
      <c r="K34" s="293">
        <v>-0.28399999999999997</v>
      </c>
      <c r="L34" s="293">
        <v>-0.28399999999999997</v>
      </c>
      <c r="M34" s="293">
        <v>-0.28399999999999997</v>
      </c>
      <c r="N34" s="293">
        <v>0</v>
      </c>
      <c r="O34" s="293">
        <v>0</v>
      </c>
      <c r="P34" s="289">
        <f t="shared" si="17"/>
        <v>-1.141930000000001</v>
      </c>
    </row>
    <row r="35" spans="1:16" x14ac:dyDescent="0.25">
      <c r="A35" s="138" t="s">
        <v>1103</v>
      </c>
      <c r="B35" s="94" t="str">
        <f t="shared" si="16"/>
        <v>879</v>
      </c>
      <c r="C35" s="9" t="s">
        <v>1110</v>
      </c>
      <c r="D35" s="293">
        <v>-20.137740000000001</v>
      </c>
      <c r="E35" s="293">
        <v>-11.15944</v>
      </c>
      <c r="F35" s="293">
        <v>-8.1222600000000007</v>
      </c>
      <c r="G35" s="293">
        <v>-9.1050199999999997</v>
      </c>
      <c r="H35" s="295">
        <v>-10.794840000000001</v>
      </c>
      <c r="I35" s="295">
        <v>-12.77707</v>
      </c>
      <c r="J35" s="293">
        <v>-10.981</v>
      </c>
      <c r="K35" s="293">
        <v>-10.981</v>
      </c>
      <c r="L35" s="293">
        <v>-10.981</v>
      </c>
      <c r="M35" s="293">
        <v>-10.981</v>
      </c>
      <c r="N35" s="293">
        <v>0</v>
      </c>
      <c r="O35" s="293">
        <v>0</v>
      </c>
      <c r="P35" s="289">
        <f t="shared" si="17"/>
        <v>-116.02036999999999</v>
      </c>
    </row>
    <row r="36" spans="1:16" x14ac:dyDescent="0.25">
      <c r="A36" s="138" t="s">
        <v>1103</v>
      </c>
      <c r="B36" s="94" t="str">
        <f t="shared" si="16"/>
        <v>880</v>
      </c>
      <c r="C36" s="9" t="s">
        <v>1111</v>
      </c>
      <c r="D36" s="293">
        <v>40.835389999999997</v>
      </c>
      <c r="E36" s="293">
        <v>13.41428</v>
      </c>
      <c r="F36" s="293">
        <v>60.028709999999997</v>
      </c>
      <c r="G36" s="293">
        <v>20.48066</v>
      </c>
      <c r="H36" s="295">
        <v>15.434150000000001</v>
      </c>
      <c r="I36" s="295">
        <v>-2.85136999999999</v>
      </c>
      <c r="J36" s="293">
        <v>4.7039999999999997</v>
      </c>
      <c r="K36" s="293">
        <v>22.283999999999999</v>
      </c>
      <c r="L36" s="293">
        <v>22.283999999999999</v>
      </c>
      <c r="M36" s="293">
        <v>37.283999999999999</v>
      </c>
      <c r="N36" s="293">
        <v>31.864999999999998</v>
      </c>
      <c r="O36" s="293">
        <v>37.365000000000002</v>
      </c>
      <c r="P36" s="289">
        <f t="shared" si="17"/>
        <v>303.12781999999999</v>
      </c>
    </row>
    <row r="37" spans="1:16" x14ac:dyDescent="0.25">
      <c r="A37" s="138" t="s">
        <v>1103</v>
      </c>
      <c r="B37" s="94" t="str">
        <f t="shared" si="16"/>
        <v>887</v>
      </c>
      <c r="C37" s="9" t="s">
        <v>1112</v>
      </c>
      <c r="D37" s="293">
        <v>10.83042</v>
      </c>
      <c r="E37" s="293">
        <v>-117.68813</v>
      </c>
      <c r="F37" s="293">
        <v>-18.416789999999999</v>
      </c>
      <c r="G37" s="293">
        <v>0.91620999999999997</v>
      </c>
      <c r="H37" s="293">
        <v>-16.912700000000001</v>
      </c>
      <c r="I37" s="293">
        <v>19.773990000000001</v>
      </c>
      <c r="J37" s="293">
        <v>-8.1989999999999998</v>
      </c>
      <c r="K37" s="293">
        <v>-9.9689999999999994</v>
      </c>
      <c r="L37" s="293">
        <v>-9.9689999999999994</v>
      </c>
      <c r="M37" s="293">
        <v>-14.54</v>
      </c>
      <c r="N37" s="293">
        <v>-81.5</v>
      </c>
      <c r="O37" s="293">
        <v>-81.5</v>
      </c>
      <c r="P37" s="289">
        <f t="shared" si="17"/>
        <v>-327.17399999999998</v>
      </c>
    </row>
    <row r="38" spans="1:16" x14ac:dyDescent="0.25">
      <c r="A38" s="138" t="s">
        <v>1103</v>
      </c>
      <c r="B38" s="94" t="str">
        <f t="shared" si="16"/>
        <v>892</v>
      </c>
      <c r="C38" s="9" t="s">
        <v>1113</v>
      </c>
      <c r="D38" s="296">
        <v>13.10487</v>
      </c>
      <c r="E38" s="296">
        <v>83.522649999999999</v>
      </c>
      <c r="F38" s="296">
        <v>88.506839999999997</v>
      </c>
      <c r="G38" s="296">
        <v>-16.995529999999999</v>
      </c>
      <c r="H38" s="296">
        <v>100.23638</v>
      </c>
      <c r="I38" s="296">
        <v>103.20683</v>
      </c>
      <c r="J38" s="296">
        <v>126.64100000000001</v>
      </c>
      <c r="K38" s="296">
        <v>104.833</v>
      </c>
      <c r="L38" s="296">
        <v>104.833</v>
      </c>
      <c r="M38" s="296">
        <v>104.84</v>
      </c>
      <c r="N38" s="296">
        <v>143</v>
      </c>
      <c r="O38" s="296">
        <v>163.078</v>
      </c>
      <c r="P38" s="289">
        <f t="shared" si="17"/>
        <v>1118.8070400000001</v>
      </c>
    </row>
    <row r="39" spans="1:16" x14ac:dyDescent="0.25">
      <c r="A39" s="138" t="s">
        <v>1103</v>
      </c>
      <c r="B39" s="94" t="s">
        <v>173</v>
      </c>
      <c r="C39" s="9" t="s">
        <v>1114</v>
      </c>
      <c r="D39" s="296">
        <v>163.46339999999998</v>
      </c>
      <c r="E39" s="296">
        <v>172.36401000000001</v>
      </c>
      <c r="F39" s="296">
        <v>181.75358</v>
      </c>
      <c r="G39" s="296">
        <v>193.68051000000003</v>
      </c>
      <c r="H39" s="296">
        <v>206.15460000000002</v>
      </c>
      <c r="I39" s="296">
        <v>218.821179999999</v>
      </c>
      <c r="J39" s="296">
        <v>232.91295000000002</v>
      </c>
      <c r="K39" s="296">
        <v>246.31979999999999</v>
      </c>
      <c r="L39" s="296">
        <v>250.88164738876978</v>
      </c>
      <c r="M39" s="296">
        <v>253.25999477753851</v>
      </c>
      <c r="N39" s="296">
        <v>261.57800477753949</v>
      </c>
      <c r="O39" s="296">
        <v>271.47456477753951</v>
      </c>
      <c r="P39" s="289">
        <f t="shared" si="17"/>
        <v>2652.6642417213857</v>
      </c>
    </row>
    <row r="40" spans="1:16" x14ac:dyDescent="0.25">
      <c r="B40" s="94"/>
      <c r="C40" s="9" t="s">
        <v>3</v>
      </c>
      <c r="D40" s="294">
        <f t="shared" ref="D40:O40" si="18">SUM(D33:D39)</f>
        <v>217.25724999999997</v>
      </c>
      <c r="E40" s="294">
        <f t="shared" si="18"/>
        <v>133.09965</v>
      </c>
      <c r="F40" s="294">
        <f t="shared" si="18"/>
        <v>304.11957999999998</v>
      </c>
      <c r="G40" s="294">
        <f t="shared" si="18"/>
        <v>189.33290000000002</v>
      </c>
      <c r="H40" s="294">
        <f t="shared" si="18"/>
        <v>293.67852000000005</v>
      </c>
      <c r="I40" s="294">
        <f t="shared" si="18"/>
        <v>325.16164999999899</v>
      </c>
      <c r="J40" s="294">
        <f t="shared" si="18"/>
        <v>355.45195000000001</v>
      </c>
      <c r="K40" s="294">
        <f t="shared" si="18"/>
        <v>362.86079999999998</v>
      </c>
      <c r="L40" s="294">
        <f t="shared" si="18"/>
        <v>367.42264738876975</v>
      </c>
      <c r="M40" s="294">
        <f t="shared" si="18"/>
        <v>380.23699477753848</v>
      </c>
      <c r="N40" s="294">
        <f t="shared" si="18"/>
        <v>354.9430047775395</v>
      </c>
      <c r="O40" s="294">
        <f t="shared" si="18"/>
        <v>390.4175647775395</v>
      </c>
      <c r="P40" s="290">
        <f t="shared" si="17"/>
        <v>3673.9825117213863</v>
      </c>
    </row>
    <row r="41" spans="1:16" x14ac:dyDescent="0.25">
      <c r="C41" s="7"/>
      <c r="D41" s="296"/>
      <c r="E41" s="296"/>
      <c r="F41" s="296"/>
      <c r="G41" s="296"/>
      <c r="H41" s="296"/>
      <c r="I41" s="296"/>
      <c r="J41" s="296"/>
      <c r="K41" s="296"/>
      <c r="L41" s="296"/>
      <c r="M41" s="296"/>
      <c r="N41" s="296"/>
      <c r="O41" s="296"/>
      <c r="P41" s="289"/>
    </row>
    <row r="42" spans="1:16" x14ac:dyDescent="0.25">
      <c r="A42" s="138" t="s">
        <v>1103</v>
      </c>
      <c r="B42" s="203">
        <v>408.1</v>
      </c>
      <c r="C42" s="9" t="s">
        <v>1153</v>
      </c>
      <c r="D42" s="296"/>
      <c r="E42" s="296"/>
      <c r="F42" s="296"/>
      <c r="G42" s="296"/>
      <c r="H42" s="296"/>
      <c r="I42" s="296"/>
      <c r="J42" s="296"/>
      <c r="K42" s="296"/>
      <c r="L42" s="296"/>
      <c r="M42" s="296"/>
      <c r="N42" s="296">
        <f>1272.5895163366/12</f>
        <v>106.04912636138333</v>
      </c>
      <c r="O42" s="296">
        <f>1272.5895163366/12</f>
        <v>106.04912636138333</v>
      </c>
      <c r="P42" s="289">
        <f t="shared" ref="P42" si="19">SUM(D42:O42)</f>
        <v>212.09825272276666</v>
      </c>
    </row>
    <row r="43" spans="1:16" x14ac:dyDescent="0.25">
      <c r="B43" s="94"/>
      <c r="D43" s="296"/>
      <c r="E43" s="296"/>
      <c r="F43" s="296"/>
      <c r="G43" s="296"/>
      <c r="H43" s="296"/>
      <c r="I43" s="296"/>
      <c r="J43" s="296"/>
      <c r="K43" s="296"/>
      <c r="L43" s="296"/>
      <c r="M43" s="296"/>
      <c r="N43" s="296"/>
      <c r="O43" s="296"/>
      <c r="P43" s="289"/>
    </row>
    <row r="44" spans="1:16" x14ac:dyDescent="0.25">
      <c r="A44" s="271" t="s">
        <v>1168</v>
      </c>
      <c r="C44" s="7" t="s">
        <v>1105</v>
      </c>
      <c r="D44" s="293"/>
      <c r="E44" s="293"/>
      <c r="F44" s="293"/>
      <c r="G44" s="293"/>
      <c r="H44" s="293"/>
      <c r="I44" s="293"/>
      <c r="J44" s="293"/>
      <c r="K44" s="293"/>
      <c r="L44" s="293"/>
      <c r="M44" s="293"/>
      <c r="N44" s="293"/>
      <c r="O44" s="293"/>
      <c r="P44" s="289"/>
    </row>
    <row r="45" spans="1:16" x14ac:dyDescent="0.25">
      <c r="A45" s="138" t="s">
        <v>1104</v>
      </c>
      <c r="B45" s="94">
        <v>480</v>
      </c>
      <c r="C45" s="9" t="s">
        <v>153</v>
      </c>
      <c r="D45" s="293">
        <f>'Gas Revenue'!E9</f>
        <v>14892.47544</v>
      </c>
      <c r="E45" s="293">
        <f>'Gas Revenue'!F9</f>
        <v>5308.9164000000001</v>
      </c>
      <c r="F45" s="293">
        <f>'Gas Revenue'!G9</f>
        <v>3553.3018900000002</v>
      </c>
      <c r="G45" s="293">
        <f>'Gas Revenue'!H9</f>
        <v>2511.3351899999998</v>
      </c>
      <c r="H45" s="293">
        <f>'Gas Revenue'!I9</f>
        <v>1912.37842</v>
      </c>
      <c r="I45" s="293">
        <f>'Gas Revenue'!J9</f>
        <v>2415.25558</v>
      </c>
      <c r="J45" s="293">
        <f>'Gas Revenue'!K9</f>
        <v>2299.34024093568</v>
      </c>
      <c r="K45" s="293">
        <f>'Gas Revenue'!L9</f>
        <v>4312.8147970322698</v>
      </c>
      <c r="L45" s="293">
        <f>'Gas Revenue'!M9</f>
        <v>9996.4839919815095</v>
      </c>
      <c r="M45" s="293">
        <f>'Gas Revenue'!N9</f>
        <v>18641.8605846356</v>
      </c>
      <c r="N45" s="293">
        <f>'Gas Revenue'!O9</f>
        <v>22240.467848718501</v>
      </c>
      <c r="O45" s="293">
        <f>'Gas Revenue'!P9</f>
        <v>19442.345902743898</v>
      </c>
      <c r="P45" s="289">
        <f t="shared" ref="P45:P51" si="20">SUM(D45:O45)</f>
        <v>107526.97628604744</v>
      </c>
    </row>
    <row r="46" spans="1:16" x14ac:dyDescent="0.25">
      <c r="A46" s="138" t="s">
        <v>1104</v>
      </c>
      <c r="B46" s="95">
        <v>481.1</v>
      </c>
      <c r="C46" s="9" t="s">
        <v>154</v>
      </c>
      <c r="D46" s="293">
        <f>'Gas Revenue'!E18</f>
        <v>6570.2603499999996</v>
      </c>
      <c r="E46" s="293">
        <f>'Gas Revenue'!F18</f>
        <v>2771.5054700000001</v>
      </c>
      <c r="F46" s="293">
        <f>'Gas Revenue'!G18</f>
        <v>1633.2569900000001</v>
      </c>
      <c r="G46" s="293">
        <f>'Gas Revenue'!H18</f>
        <v>1588.98083</v>
      </c>
      <c r="H46" s="293">
        <f>'Gas Revenue'!I18</f>
        <v>1567.7022099999999</v>
      </c>
      <c r="I46" s="293">
        <f>'Gas Revenue'!J18</f>
        <v>1675.3780200000001</v>
      </c>
      <c r="J46" s="293">
        <f>'Gas Revenue'!K18</f>
        <v>1022.00438476106</v>
      </c>
      <c r="K46" s="293">
        <f>'Gas Revenue'!L18</f>
        <v>2038.5914636883999</v>
      </c>
      <c r="L46" s="293">
        <f>'Gas Revenue'!M18</f>
        <v>4395.1135000679797</v>
      </c>
      <c r="M46" s="293">
        <f>'Gas Revenue'!N18</f>
        <v>8042.5937670663297</v>
      </c>
      <c r="N46" s="293">
        <f>'Gas Revenue'!O18</f>
        <v>9686.0773671943298</v>
      </c>
      <c r="O46" s="293">
        <f>'Gas Revenue'!P18</f>
        <v>8223.1819329373902</v>
      </c>
      <c r="P46" s="289">
        <f t="shared" si="20"/>
        <v>49214.646285715491</v>
      </c>
    </row>
    <row r="47" spans="1:16" x14ac:dyDescent="0.25">
      <c r="A47" s="138" t="s">
        <v>1104</v>
      </c>
      <c r="B47" s="95">
        <v>481.2</v>
      </c>
      <c r="C47" s="9" t="s">
        <v>155</v>
      </c>
      <c r="D47" s="293">
        <f>'Gas Revenue'!E27</f>
        <v>664.17764</v>
      </c>
      <c r="E47" s="293">
        <f>'Gas Revenue'!F27</f>
        <v>393.40956</v>
      </c>
      <c r="F47" s="293">
        <f>'Gas Revenue'!G27</f>
        <v>479.49844999999999</v>
      </c>
      <c r="G47" s="293">
        <f>'Gas Revenue'!H27</f>
        <v>668.95275000000004</v>
      </c>
      <c r="H47" s="293">
        <f>'Gas Revenue'!I27</f>
        <v>694.61470999999995</v>
      </c>
      <c r="I47" s="293">
        <f>'Gas Revenue'!J27</f>
        <v>757.68741999999997</v>
      </c>
      <c r="J47" s="293">
        <f>'Gas Revenue'!K27</f>
        <v>346.13243029925098</v>
      </c>
      <c r="K47" s="293">
        <f>'Gas Revenue'!L27</f>
        <v>510.78937842392202</v>
      </c>
      <c r="L47" s="293">
        <f>'Gas Revenue'!M27</f>
        <v>699.61748299643102</v>
      </c>
      <c r="M47" s="293">
        <f>'Gas Revenue'!N27</f>
        <v>932.53058201808096</v>
      </c>
      <c r="N47" s="293">
        <f>'Gas Revenue'!O27</f>
        <v>998.922267238264</v>
      </c>
      <c r="O47" s="293">
        <f>'Gas Revenue'!P27</f>
        <v>908.61685671641806</v>
      </c>
      <c r="P47" s="289">
        <f t="shared" si="20"/>
        <v>8054.9495276923662</v>
      </c>
    </row>
    <row r="48" spans="1:16" x14ac:dyDescent="0.25">
      <c r="A48" s="138" t="s">
        <v>1104</v>
      </c>
      <c r="B48" s="94">
        <v>489</v>
      </c>
      <c r="C48" s="9" t="s">
        <v>914</v>
      </c>
      <c r="D48" s="293"/>
      <c r="E48" s="293"/>
      <c r="F48" s="293"/>
      <c r="G48" s="293"/>
      <c r="H48" s="293"/>
      <c r="I48" s="293"/>
      <c r="J48" s="293"/>
      <c r="K48" s="293"/>
      <c r="L48" s="293"/>
      <c r="M48" s="293"/>
      <c r="N48" s="293"/>
      <c r="O48" s="293"/>
      <c r="P48" s="289">
        <f t="shared" si="20"/>
        <v>0</v>
      </c>
    </row>
    <row r="49" spans="1:16" x14ac:dyDescent="0.25">
      <c r="A49" s="138" t="s">
        <v>1104</v>
      </c>
      <c r="B49" s="94">
        <v>482</v>
      </c>
      <c r="C49" s="9" t="s">
        <v>156</v>
      </c>
      <c r="D49" s="293">
        <f>'Gas Revenue'!E36</f>
        <v>1105.74506</v>
      </c>
      <c r="E49" s="293">
        <f>'Gas Revenue'!F36</f>
        <v>411.68804999999998</v>
      </c>
      <c r="F49" s="293">
        <f>'Gas Revenue'!G36</f>
        <v>161.48088000000001</v>
      </c>
      <c r="G49" s="293">
        <f>'Gas Revenue'!H36</f>
        <v>273.55829999999997</v>
      </c>
      <c r="H49" s="293">
        <f>'Gas Revenue'!I36</f>
        <v>235.65969000000001</v>
      </c>
      <c r="I49" s="293">
        <f>'Gas Revenue'!J36</f>
        <v>179.55605</v>
      </c>
      <c r="J49" s="293">
        <f>'Gas Revenue'!K36</f>
        <v>175.64860591552201</v>
      </c>
      <c r="K49" s="293">
        <f>'Gas Revenue'!L36</f>
        <v>346.28651371127597</v>
      </c>
      <c r="L49" s="293">
        <f>'Gas Revenue'!M36</f>
        <v>725.81054536053205</v>
      </c>
      <c r="M49" s="293">
        <f>'Gas Revenue'!N36</f>
        <v>1311.8929286600101</v>
      </c>
      <c r="N49" s="293">
        <f>'Gas Revenue'!O36</f>
        <v>1591.9971828805701</v>
      </c>
      <c r="O49" s="293">
        <f>'Gas Revenue'!P36</f>
        <v>1351.1987387019601</v>
      </c>
      <c r="P49" s="289">
        <f t="shared" si="20"/>
        <v>7870.522545229871</v>
      </c>
    </row>
    <row r="50" spans="1:16" x14ac:dyDescent="0.25">
      <c r="A50" s="138" t="s">
        <v>1104</v>
      </c>
      <c r="B50" s="94" t="s">
        <v>1093</v>
      </c>
      <c r="C50" s="9" t="s">
        <v>158</v>
      </c>
      <c r="D50" s="293">
        <f>'Gas Revenue'!E59</f>
        <v>169.70432</v>
      </c>
      <c r="E50" s="293">
        <f>'Gas Revenue'!F59</f>
        <v>352.83953000000002</v>
      </c>
      <c r="F50" s="293">
        <f>'Gas Revenue'!G59</f>
        <v>287.24157000000002</v>
      </c>
      <c r="G50" s="293">
        <f>'Gas Revenue'!H59</f>
        <v>245.18436</v>
      </c>
      <c r="H50" s="293">
        <f>'Gas Revenue'!I59</f>
        <v>325.09485000000001</v>
      </c>
      <c r="I50" s="293">
        <f>'Gas Revenue'!J59</f>
        <v>312.82434999999998</v>
      </c>
      <c r="J50" s="293">
        <f>'Gas Revenue'!K59</f>
        <v>121.41625411290001</v>
      </c>
      <c r="K50" s="293">
        <f>'Gas Revenue'!L59</f>
        <v>87.105091574851699</v>
      </c>
      <c r="L50" s="293">
        <f>'Gas Revenue'!M59</f>
        <v>97.310818762124896</v>
      </c>
      <c r="M50" s="293">
        <f>'Gas Revenue'!N59</f>
        <v>191.134826629765</v>
      </c>
      <c r="N50" s="293">
        <f>'Gas Revenue'!O59</f>
        <v>151.79846830385199</v>
      </c>
      <c r="O50" s="293">
        <f>'Gas Revenue'!P59</f>
        <v>159.76843748562899</v>
      </c>
      <c r="P50" s="289">
        <f t="shared" si="20"/>
        <v>2501.4228768691228</v>
      </c>
    </row>
    <row r="51" spans="1:16" x14ac:dyDescent="0.25">
      <c r="B51" s="94"/>
      <c r="C51" s="9" t="s">
        <v>1106</v>
      </c>
      <c r="D51" s="294">
        <f>SUM(D45:D50)</f>
        <v>23402.362810000002</v>
      </c>
      <c r="E51" s="294">
        <f t="shared" ref="E51" si="21">SUM(E45:E50)</f>
        <v>9238.3590100000001</v>
      </c>
      <c r="F51" s="294">
        <f t="shared" ref="F51" si="22">SUM(F45:F50)</f>
        <v>6114.7797800000008</v>
      </c>
      <c r="G51" s="294">
        <f t="shared" ref="G51" si="23">SUM(G45:G50)</f>
        <v>5288.0114300000005</v>
      </c>
      <c r="H51" s="294">
        <f t="shared" ref="H51" si="24">SUM(H45:H50)</f>
        <v>4735.449880000001</v>
      </c>
      <c r="I51" s="294">
        <f t="shared" ref="I51" si="25">SUM(I45:I50)</f>
        <v>5340.7014200000003</v>
      </c>
      <c r="J51" s="294">
        <f t="shared" ref="J51" si="26">SUM(J45:J50)</f>
        <v>3964.5419160244128</v>
      </c>
      <c r="K51" s="294">
        <f t="shared" ref="K51" si="27">SUM(K45:K50)</f>
        <v>7295.5872444307197</v>
      </c>
      <c r="L51" s="294">
        <f t="shared" ref="L51" si="28">SUM(L45:L50)</f>
        <v>15914.336339168576</v>
      </c>
      <c r="M51" s="294">
        <f t="shared" ref="M51" si="29">SUM(M45:M50)</f>
        <v>29120.012689009785</v>
      </c>
      <c r="N51" s="294">
        <f t="shared" ref="N51" si="30">SUM(N45:N50)</f>
        <v>34669.263134335524</v>
      </c>
      <c r="O51" s="294">
        <f t="shared" ref="O51" si="31">SUM(O45:O50)</f>
        <v>30085.111868585296</v>
      </c>
      <c r="P51" s="290">
        <f t="shared" si="20"/>
        <v>175168.51752155431</v>
      </c>
    </row>
    <row r="52" spans="1:16" x14ac:dyDescent="0.25">
      <c r="B52" s="94"/>
      <c r="D52" s="293"/>
      <c r="E52" s="293"/>
      <c r="F52" s="293"/>
      <c r="G52" s="293"/>
      <c r="H52" s="293"/>
      <c r="I52" s="293"/>
      <c r="J52" s="293"/>
      <c r="K52" s="293"/>
      <c r="L52" s="293"/>
      <c r="M52" s="293"/>
      <c r="N52" s="293"/>
      <c r="O52" s="293"/>
      <c r="P52" s="289"/>
    </row>
    <row r="53" spans="1:16" x14ac:dyDescent="0.25">
      <c r="A53" s="271"/>
      <c r="C53" s="7" t="s">
        <v>1163</v>
      </c>
      <c r="D53" s="291"/>
      <c r="E53" s="291"/>
      <c r="F53" s="291"/>
      <c r="G53" s="291"/>
      <c r="H53" s="291"/>
      <c r="I53" s="291"/>
      <c r="J53" s="291"/>
      <c r="K53" s="291"/>
      <c r="L53" s="291"/>
      <c r="M53" s="291"/>
      <c r="N53" s="291"/>
      <c r="O53" s="291"/>
      <c r="P53" s="289"/>
    </row>
    <row r="54" spans="1:16" x14ac:dyDescent="0.25">
      <c r="A54" s="138" t="s">
        <v>1104</v>
      </c>
      <c r="B54" s="94" t="s">
        <v>917</v>
      </c>
      <c r="C54" s="9" t="s">
        <v>435</v>
      </c>
      <c r="D54" s="296">
        <f>'IS G'!E154</f>
        <v>17283.770049999999</v>
      </c>
      <c r="E54" s="296">
        <f>'IS G'!F154</f>
        <v>9403.0480900000002</v>
      </c>
      <c r="F54" s="296">
        <f>'IS G'!G154</f>
        <v>9505.96155</v>
      </c>
      <c r="G54" s="296">
        <f>'IS G'!H154</f>
        <v>12704.67942</v>
      </c>
      <c r="H54" s="296">
        <f>'IS G'!I154</f>
        <v>17832.956899999899</v>
      </c>
      <c r="I54" s="296">
        <f>'IS G'!J154</f>
        <v>16319.377399999999</v>
      </c>
      <c r="J54" s="296">
        <f>'IS G'!K154</f>
        <v>16362.538667179</v>
      </c>
      <c r="K54" s="296">
        <f>'IS G'!L154</f>
        <v>17708.807041676901</v>
      </c>
      <c r="L54" s="296">
        <f>'IS G'!M154</f>
        <v>13623.326519275101</v>
      </c>
      <c r="M54" s="296">
        <f>'IS G'!N154</f>
        <v>19333.9757492684</v>
      </c>
      <c r="N54" s="296">
        <f>'IS G'!O154</f>
        <v>19695.165066010999</v>
      </c>
      <c r="O54" s="296">
        <f>'IS G'!P154</f>
        <v>16510.213792485702</v>
      </c>
      <c r="P54" s="289">
        <f t="shared" ref="P54:P63" si="32">SUM(D54:O54)</f>
        <v>186283.820245896</v>
      </c>
    </row>
    <row r="55" spans="1:16" x14ac:dyDescent="0.25">
      <c r="A55" s="138" t="s">
        <v>1104</v>
      </c>
      <c r="B55" s="94">
        <v>805</v>
      </c>
      <c r="C55" s="9" t="s">
        <v>436</v>
      </c>
      <c r="D55" s="296">
        <f>'IS G'!E155</f>
        <v>-2166.2027799999901</v>
      </c>
      <c r="E55" s="296">
        <f>'IS G'!F155</f>
        <v>-948.37170000000003</v>
      </c>
      <c r="F55" s="296">
        <f>'IS G'!G155</f>
        <v>-52.7777799999999</v>
      </c>
      <c r="G55" s="296">
        <f>'IS G'!H155</f>
        <v>-80.758609999999905</v>
      </c>
      <c r="H55" s="296">
        <f>'IS G'!I155</f>
        <v>1052.4561900000001</v>
      </c>
      <c r="I55" s="296">
        <f>'IS G'!J155</f>
        <v>1322.84006</v>
      </c>
      <c r="J55" s="296">
        <f>'IS G'!K155</f>
        <v>0</v>
      </c>
      <c r="K55" s="296">
        <f>'IS G'!L155</f>
        <v>0</v>
      </c>
      <c r="L55" s="296">
        <f>'IS G'!M155</f>
        <v>0</v>
      </c>
      <c r="M55" s="296">
        <f>'IS G'!N155</f>
        <v>0</v>
      </c>
      <c r="N55" s="296">
        <f>'IS G'!O155</f>
        <v>0</v>
      </c>
      <c r="O55" s="296">
        <f>'IS G'!P155</f>
        <v>0</v>
      </c>
      <c r="P55" s="289">
        <f t="shared" si="32"/>
        <v>-872.81461999998965</v>
      </c>
    </row>
    <row r="56" spans="1:16" x14ac:dyDescent="0.25">
      <c r="A56" s="138" t="s">
        <v>1104</v>
      </c>
      <c r="B56" s="94">
        <v>806</v>
      </c>
      <c r="C56" s="9" t="s">
        <v>437</v>
      </c>
      <c r="D56" s="296">
        <f>'IS G'!E156</f>
        <v>264.71397000000002</v>
      </c>
      <c r="E56" s="296">
        <f>'IS G'!F156</f>
        <v>-3358.2662499999901</v>
      </c>
      <c r="F56" s="296">
        <f>'IS G'!G156</f>
        <v>-4769.9223700000002</v>
      </c>
      <c r="G56" s="296">
        <f>'IS G'!H156</f>
        <v>-897.73978999999997</v>
      </c>
      <c r="H56" s="296">
        <f>'IS G'!I156</f>
        <v>-1043.3223399999999</v>
      </c>
      <c r="I56" s="296">
        <f>'IS G'!J156</f>
        <v>-151.23086999999899</v>
      </c>
      <c r="J56" s="296">
        <f>'IS G'!K156</f>
        <v>0</v>
      </c>
      <c r="K56" s="296">
        <f>'IS G'!L156</f>
        <v>0</v>
      </c>
      <c r="L56" s="296">
        <f>'IS G'!M156</f>
        <v>0</v>
      </c>
      <c r="M56" s="296">
        <f>'IS G'!N156</f>
        <v>0</v>
      </c>
      <c r="N56" s="296">
        <f>'IS G'!O156</f>
        <v>0</v>
      </c>
      <c r="O56" s="296">
        <f>'IS G'!P156</f>
        <v>0</v>
      </c>
      <c r="P56" s="289">
        <f t="shared" si="32"/>
        <v>-9955.7676499999907</v>
      </c>
    </row>
    <row r="57" spans="1:16" x14ac:dyDescent="0.25">
      <c r="A57" s="138" t="s">
        <v>1104</v>
      </c>
      <c r="B57" s="94">
        <v>807</v>
      </c>
      <c r="C57" s="9" t="s">
        <v>438</v>
      </c>
      <c r="D57" s="296">
        <f>'IS TC'!D207+'IS TC'!D208</f>
        <v>5.5407299999999999</v>
      </c>
      <c r="E57" s="296">
        <f>'IS TC'!E207+'IS TC'!E208</f>
        <v>0</v>
      </c>
      <c r="F57" s="296">
        <f>'IS TC'!F207+'IS TC'!F208</f>
        <v>0</v>
      </c>
      <c r="G57" s="296">
        <f>'IS TC'!G207+'IS TC'!G208</f>
        <v>0</v>
      </c>
      <c r="H57" s="296">
        <f>'IS TC'!H207+'IS TC'!H208</f>
        <v>0</v>
      </c>
      <c r="I57" s="296">
        <f>'IS TC'!I207+'IS TC'!I208</f>
        <v>0</v>
      </c>
      <c r="J57" s="296">
        <f>'IS TC'!J207+'IS TC'!J208</f>
        <v>-19.952999999999999</v>
      </c>
      <c r="K57" s="296">
        <f>'IS TC'!K207+'IS TC'!K208</f>
        <v>0</v>
      </c>
      <c r="L57" s="296">
        <f>'IS TC'!L207+'IS TC'!L208</f>
        <v>0</v>
      </c>
      <c r="M57" s="296">
        <f>'IS TC'!M207+'IS TC'!M208</f>
        <v>0</v>
      </c>
      <c r="N57" s="296">
        <f>'IS TC'!N207+'IS TC'!N208</f>
        <v>0</v>
      </c>
      <c r="O57" s="296">
        <f>'IS TC'!O207+'IS TC'!O208</f>
        <v>0</v>
      </c>
      <c r="P57" s="289">
        <f t="shared" si="32"/>
        <v>-14.412269999999999</v>
      </c>
    </row>
    <row r="58" spans="1:16" x14ac:dyDescent="0.25">
      <c r="A58" s="138" t="s">
        <v>1104</v>
      </c>
      <c r="B58" s="94">
        <v>808</v>
      </c>
      <c r="C58" s="9" t="s">
        <v>439</v>
      </c>
      <c r="D58" s="296">
        <f>'IS G'!E158</f>
        <v>8098.6864400000004</v>
      </c>
      <c r="E58" s="296">
        <f>'IS G'!F158</f>
        <v>4363.2502699999995</v>
      </c>
      <c r="F58" s="296">
        <f>'IS G'!G158</f>
        <v>1546.01017</v>
      </c>
      <c r="G58" s="296">
        <f>'IS G'!H158</f>
        <v>-6997.9451499999996</v>
      </c>
      <c r="H58" s="296">
        <f>'IS G'!I158</f>
        <v>-12966.46168</v>
      </c>
      <c r="I58" s="296">
        <f>'IS G'!J158</f>
        <v>-12359.89731</v>
      </c>
      <c r="J58" s="296">
        <f>'IS G'!K158</f>
        <v>-12792.768751154499</v>
      </c>
      <c r="K58" s="296">
        <f>'IS G'!L158</f>
        <v>-10713.911797246201</v>
      </c>
      <c r="L58" s="296">
        <f>'IS G'!M158</f>
        <v>1992.3178198934299</v>
      </c>
      <c r="M58" s="296">
        <f>'IS G'!N158</f>
        <v>9501.3449397414097</v>
      </c>
      <c r="N58" s="296">
        <f>'IS G'!O158</f>
        <v>14638.0980683245</v>
      </c>
      <c r="O58" s="296">
        <f>'IS G'!P158</f>
        <v>13304.8980760996</v>
      </c>
      <c r="P58" s="289">
        <f t="shared" si="32"/>
        <v>-2386.3789043417546</v>
      </c>
    </row>
    <row r="59" spans="1:16" x14ac:dyDescent="0.25">
      <c r="A59" s="138" t="s">
        <v>1104</v>
      </c>
      <c r="B59" s="94">
        <v>812</v>
      </c>
      <c r="C59" s="9" t="s">
        <v>440</v>
      </c>
      <c r="D59" s="296">
        <f>'IS G'!E159</f>
        <v>-19.436599999999999</v>
      </c>
      <c r="E59" s="296">
        <f>'IS G'!F159</f>
        <v>-10.723129999999999</v>
      </c>
      <c r="F59" s="296">
        <f>'IS G'!G159</f>
        <v>-3.0303800000000001</v>
      </c>
      <c r="G59" s="296">
        <f>'IS G'!H159</f>
        <v>-8.6189199999999992</v>
      </c>
      <c r="H59" s="296">
        <f>'IS G'!I159</f>
        <v>-1.2795799999999999</v>
      </c>
      <c r="I59" s="296">
        <f>'IS G'!J159</f>
        <v>-0.89139999999999997</v>
      </c>
      <c r="J59" s="296">
        <f>'IS G'!K159</f>
        <v>0</v>
      </c>
      <c r="K59" s="296">
        <f>'IS G'!L159</f>
        <v>0</v>
      </c>
      <c r="L59" s="296">
        <f>'IS G'!M159</f>
        <v>0</v>
      </c>
      <c r="M59" s="296">
        <f>'IS G'!N159</f>
        <v>0</v>
      </c>
      <c r="N59" s="296">
        <f>'IS G'!O159</f>
        <v>0</v>
      </c>
      <c r="O59" s="296">
        <f>'IS G'!P159</f>
        <v>0</v>
      </c>
      <c r="P59" s="289">
        <f t="shared" si="32"/>
        <v>-43.980009999999993</v>
      </c>
    </row>
    <row r="60" spans="1:16" x14ac:dyDescent="0.25">
      <c r="A60" s="138" t="s">
        <v>1104</v>
      </c>
      <c r="B60" s="94">
        <v>813</v>
      </c>
      <c r="C60" s="9" t="s">
        <v>441</v>
      </c>
      <c r="D60" s="296">
        <f>'IS G'!E160</f>
        <v>0</v>
      </c>
      <c r="E60" s="296">
        <f>'IS G'!F160</f>
        <v>0</v>
      </c>
      <c r="F60" s="296">
        <f>'IS G'!G160</f>
        <v>0</v>
      </c>
      <c r="G60" s="296">
        <f>'IS G'!H160</f>
        <v>0</v>
      </c>
      <c r="H60" s="296">
        <f>'IS G'!I160</f>
        <v>0</v>
      </c>
      <c r="I60" s="296">
        <f>'IS G'!J160</f>
        <v>0</v>
      </c>
      <c r="J60" s="296">
        <f>'IS G'!K160</f>
        <v>0</v>
      </c>
      <c r="K60" s="296">
        <f>'IS G'!L160</f>
        <v>0</v>
      </c>
      <c r="L60" s="296">
        <f>'IS G'!M160</f>
        <v>0</v>
      </c>
      <c r="M60" s="296">
        <f>'IS G'!N160</f>
        <v>0</v>
      </c>
      <c r="N60" s="296">
        <f>'IS G'!O160</f>
        <v>0</v>
      </c>
      <c r="O60" s="296">
        <f>'IS G'!P160</f>
        <v>0</v>
      </c>
      <c r="P60" s="289">
        <f t="shared" si="32"/>
        <v>0</v>
      </c>
    </row>
    <row r="61" spans="1:16" x14ac:dyDescent="0.25">
      <c r="A61" s="138" t="s">
        <v>1104</v>
      </c>
      <c r="B61" s="94">
        <v>823</v>
      </c>
      <c r="C61" s="9" t="s">
        <v>442</v>
      </c>
      <c r="D61" s="296">
        <f>'IS G'!E170</f>
        <v>117.19109</v>
      </c>
      <c r="E61" s="296">
        <f>'IS G'!F170</f>
        <v>102.6302</v>
      </c>
      <c r="F61" s="296">
        <f>'IS G'!G170</f>
        <v>99.878209999999996</v>
      </c>
      <c r="G61" s="296">
        <f>'IS G'!H170</f>
        <v>125.19318</v>
      </c>
      <c r="H61" s="296">
        <f>'IS G'!I170</f>
        <v>147.24675999999999</v>
      </c>
      <c r="I61" s="296">
        <f>'IS G'!J170</f>
        <v>181.25514000000001</v>
      </c>
      <c r="J61" s="296">
        <f>'IS G'!K170</f>
        <v>371.03300000000002</v>
      </c>
      <c r="K61" s="296">
        <f>'IS G'!L170</f>
        <v>257</v>
      </c>
      <c r="L61" s="296">
        <f>'IS G'!M170</f>
        <v>255</v>
      </c>
      <c r="M61" s="296">
        <f>'IS G'!N170</f>
        <v>241</v>
      </c>
      <c r="N61" s="296">
        <f>'IS G'!O170</f>
        <v>286</v>
      </c>
      <c r="O61" s="296">
        <f>'IS G'!P170</f>
        <v>260</v>
      </c>
      <c r="P61" s="289">
        <f t="shared" si="32"/>
        <v>2443.42758</v>
      </c>
    </row>
    <row r="62" spans="1:16" x14ac:dyDescent="0.25">
      <c r="A62" s="138" t="s">
        <v>1104</v>
      </c>
      <c r="B62" s="94">
        <v>904</v>
      </c>
      <c r="C62" s="9" t="s">
        <v>1154</v>
      </c>
      <c r="D62" s="297">
        <f>'IS TC'!D287</f>
        <v>42.903799999999997</v>
      </c>
      <c r="E62" s="297">
        <f>'IS TC'!E287</f>
        <v>36.738140000000001</v>
      </c>
      <c r="F62" s="297">
        <f>'IS TC'!F287</f>
        <v>43.018500000000003</v>
      </c>
      <c r="G62" s="297">
        <f>'IS TC'!G287</f>
        <v>28.534130000000001</v>
      </c>
      <c r="H62" s="297">
        <f>'IS TC'!H287</f>
        <v>36.771889999999999</v>
      </c>
      <c r="I62" s="297">
        <f>'IS TC'!I287</f>
        <v>41.315109999999997</v>
      </c>
      <c r="J62" s="297">
        <f>'IS TC'!J287</f>
        <v>43.692</v>
      </c>
      <c r="K62" s="297">
        <f>'IS TC'!K287</f>
        <v>43.692</v>
      </c>
      <c r="L62" s="297">
        <f>'IS TC'!L287</f>
        <v>43.692</v>
      </c>
      <c r="M62" s="297">
        <f>'IS TC'!M287</f>
        <v>43.692</v>
      </c>
      <c r="N62" s="297">
        <f>'IS TC'!N287</f>
        <v>50</v>
      </c>
      <c r="O62" s="297">
        <f>'IS TC'!O287</f>
        <v>10</v>
      </c>
      <c r="P62" s="292">
        <f t="shared" si="32"/>
        <v>464.04957000000002</v>
      </c>
    </row>
    <row r="63" spans="1:16" x14ac:dyDescent="0.25">
      <c r="B63" s="94"/>
      <c r="C63" s="9" t="s">
        <v>443</v>
      </c>
      <c r="D63" s="294">
        <f>SUM(D54:D62)</f>
        <v>23627.166700000009</v>
      </c>
      <c r="E63" s="294">
        <f t="shared" ref="E63:O63" si="33">SUM(E54:E62)</f>
        <v>9588.3056200000101</v>
      </c>
      <c r="F63" s="294">
        <f t="shared" si="33"/>
        <v>6369.1378999999988</v>
      </c>
      <c r="G63" s="294">
        <f t="shared" si="33"/>
        <v>4873.3442600000008</v>
      </c>
      <c r="H63" s="294">
        <f t="shared" si="33"/>
        <v>5058.3681399999004</v>
      </c>
      <c r="I63" s="294">
        <f t="shared" si="33"/>
        <v>5352.7681299999995</v>
      </c>
      <c r="J63" s="294">
        <f t="shared" si="33"/>
        <v>3964.5419160245015</v>
      </c>
      <c r="K63" s="294">
        <f t="shared" si="33"/>
        <v>7295.5872444306997</v>
      </c>
      <c r="L63" s="294">
        <f t="shared" si="33"/>
        <v>15914.336339168529</v>
      </c>
      <c r="M63" s="294">
        <f t="shared" si="33"/>
        <v>29120.012689009807</v>
      </c>
      <c r="N63" s="294">
        <f t="shared" si="33"/>
        <v>34669.263134335502</v>
      </c>
      <c r="O63" s="294">
        <f t="shared" si="33"/>
        <v>30085.1118685853</v>
      </c>
      <c r="P63" s="290">
        <f t="shared" si="32"/>
        <v>175917.94394155423</v>
      </c>
    </row>
    <row r="64" spans="1:16" s="91" customFormat="1" x14ac:dyDescent="0.25">
      <c r="A64" s="197"/>
      <c r="B64" s="142"/>
      <c r="C64" s="193"/>
      <c r="D64" s="222"/>
      <c r="E64" s="222"/>
      <c r="F64" s="222"/>
      <c r="G64" s="222"/>
      <c r="H64" s="222"/>
      <c r="I64" s="222"/>
      <c r="J64" s="222"/>
      <c r="K64" s="222"/>
      <c r="L64" s="222"/>
      <c r="M64" s="222"/>
      <c r="N64" s="222"/>
      <c r="O64" s="222"/>
      <c r="P64" s="223"/>
    </row>
    <row r="65" spans="1:16" x14ac:dyDescent="0.25">
      <c r="A65" s="271"/>
      <c r="C65" s="7"/>
      <c r="D65" s="221"/>
      <c r="E65" s="221"/>
      <c r="F65" s="221"/>
      <c r="G65" s="221"/>
      <c r="H65" s="221"/>
      <c r="I65" s="221"/>
      <c r="J65" s="221"/>
      <c r="K65" s="221"/>
      <c r="L65" s="221"/>
      <c r="M65" s="221"/>
      <c r="N65" s="221"/>
      <c r="O65" s="221"/>
      <c r="P65" s="223"/>
    </row>
    <row r="66" spans="1:16" x14ac:dyDescent="0.25">
      <c r="D66" s="221"/>
      <c r="E66" s="221"/>
      <c r="F66" s="221"/>
      <c r="G66" s="221"/>
      <c r="H66" s="221"/>
      <c r="I66" s="221"/>
      <c r="J66" s="221"/>
      <c r="K66" s="221"/>
      <c r="L66" s="221"/>
      <c r="M66" s="221"/>
      <c r="N66" s="221"/>
      <c r="O66" s="221"/>
      <c r="P66" s="223"/>
    </row>
  </sheetData>
  <mergeCells count="2050">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65"/>
  <sheetViews>
    <sheetView zoomScale="85" zoomScaleNormal="85" workbookViewId="0">
      <pane xSplit="3" ySplit="10" topLeftCell="D11" activePane="bottomRight" state="frozen"/>
      <selection pane="topRight" activeCell="B1" sqref="B1"/>
      <selection pane="bottomLeft" activeCell="A4" sqref="A4"/>
      <selection pane="bottomRight" sqref="A1:P1"/>
    </sheetView>
  </sheetViews>
  <sheetFormatPr defaultRowHeight="15" x14ac:dyDescent="0.25"/>
  <cols>
    <col min="1" max="1" width="9.140625" style="138"/>
    <col min="2" max="2" width="10.28515625" style="93" customWidth="1"/>
    <col min="3" max="3" width="45.7109375" style="9" customWidth="1"/>
    <col min="4" max="15" width="10.7109375" style="8" customWidth="1"/>
    <col min="16" max="16" width="12.5703125" style="91" customWidth="1"/>
    <col min="17" max="16384" width="9.140625" style="8"/>
  </cols>
  <sheetData>
    <row r="1" spans="1:16" s="154" customFormat="1" ht="12.75" x14ac:dyDescent="0.2">
      <c r="A1" s="331" t="str">
        <f>'Rate Case Constants'!C9</f>
        <v>LOUISVILLE GAS AND ELECTRIC COMPANY</v>
      </c>
      <c r="B1" s="332"/>
      <c r="C1" s="332"/>
      <c r="D1" s="332"/>
      <c r="E1" s="332"/>
      <c r="F1" s="332"/>
      <c r="G1" s="332"/>
      <c r="H1" s="332"/>
      <c r="I1" s="332"/>
      <c r="J1" s="332"/>
      <c r="K1" s="332"/>
      <c r="L1" s="332"/>
      <c r="M1" s="332"/>
      <c r="N1" s="332"/>
      <c r="O1" s="332"/>
      <c r="P1" s="332"/>
    </row>
    <row r="2" spans="1:16" s="154" customFormat="1" ht="12.75" x14ac:dyDescent="0.2">
      <c r="A2" s="331" t="str">
        <f>'Rate Case Constants'!C10</f>
        <v>CASE NO. 2014-00372 - GAS OPERATIONS - RESPONSE TO PSC 2-89 (SLIPPAGE FACTOR 97.728%)</v>
      </c>
      <c r="B2" s="332"/>
      <c r="C2" s="332"/>
      <c r="D2" s="332"/>
      <c r="E2" s="332"/>
      <c r="F2" s="332"/>
      <c r="G2" s="332"/>
      <c r="H2" s="332"/>
      <c r="I2" s="332"/>
      <c r="J2" s="332"/>
      <c r="K2" s="332"/>
      <c r="L2" s="332"/>
      <c r="M2" s="332"/>
      <c r="N2" s="332"/>
      <c r="O2" s="332"/>
      <c r="P2" s="332"/>
    </row>
    <row r="3" spans="1:16" s="154" customFormat="1" ht="12.75" x14ac:dyDescent="0.2">
      <c r="A3" s="331" t="s">
        <v>1218</v>
      </c>
      <c r="B3" s="332"/>
      <c r="C3" s="332"/>
      <c r="D3" s="332"/>
      <c r="E3" s="332"/>
      <c r="F3" s="332"/>
      <c r="G3" s="332"/>
      <c r="H3" s="332"/>
      <c r="I3" s="332"/>
      <c r="J3" s="332"/>
      <c r="K3" s="332"/>
      <c r="L3" s="332"/>
      <c r="M3" s="332"/>
      <c r="N3" s="332"/>
      <c r="O3" s="332"/>
      <c r="P3" s="332"/>
    </row>
    <row r="4" spans="1:16" s="154" customFormat="1" ht="12.75" x14ac:dyDescent="0.2">
      <c r="A4" s="333" t="str">
        <f>'Rate Case Constants'!C21</f>
        <v>FORECAST PERIOD FOR THE 12 MONTHS ENDED JUNE 30, 2016</v>
      </c>
      <c r="B4" s="332"/>
      <c r="C4" s="332"/>
      <c r="D4" s="332"/>
      <c r="E4" s="332"/>
      <c r="F4" s="332"/>
      <c r="G4" s="332"/>
      <c r="H4" s="332"/>
      <c r="I4" s="332"/>
      <c r="J4" s="332"/>
      <c r="K4" s="332"/>
      <c r="L4" s="332"/>
      <c r="M4" s="332"/>
      <c r="N4" s="332"/>
      <c r="O4" s="332"/>
      <c r="P4" s="332"/>
    </row>
    <row r="5" spans="1:16" s="154" customFormat="1" ht="12.75" x14ac:dyDescent="0.2">
      <c r="A5" s="154" t="s">
        <v>111</v>
      </c>
      <c r="P5" s="205" t="s">
        <v>1162</v>
      </c>
    </row>
    <row r="6" spans="1:16" s="154" customFormat="1" ht="12.75" x14ac:dyDescent="0.2">
      <c r="A6" s="154" t="str">
        <f>'Rate Case Constants'!$C$29</f>
        <v>TYPE OF FILING: __X__ ORIGINAL  _____ UPDATED  _____ REVISED</v>
      </c>
      <c r="P6" s="206" t="s">
        <v>1212</v>
      </c>
    </row>
    <row r="7" spans="1:16" s="154" customFormat="1" ht="12.75" x14ac:dyDescent="0.2">
      <c r="A7" s="154" t="s">
        <v>9</v>
      </c>
      <c r="P7" s="206" t="str">
        <f>'Rate Case Constants'!$C$37</f>
        <v>WITNESS:   R. M. CONROY</v>
      </c>
    </row>
    <row r="8" spans="1:16" s="154" customFormat="1" ht="12.75" x14ac:dyDescent="0.2">
      <c r="A8" s="157" t="s">
        <v>1160</v>
      </c>
      <c r="B8" s="157" t="s">
        <v>6</v>
      </c>
      <c r="C8" s="158"/>
      <c r="D8" s="157" t="s">
        <v>2</v>
      </c>
      <c r="E8" s="157" t="s">
        <v>2</v>
      </c>
      <c r="F8" s="157" t="s">
        <v>2</v>
      </c>
      <c r="G8" s="157" t="s">
        <v>2</v>
      </c>
      <c r="H8" s="157" t="s">
        <v>2</v>
      </c>
      <c r="I8" s="157" t="s">
        <v>2</v>
      </c>
      <c r="J8" s="157" t="s">
        <v>2</v>
      </c>
      <c r="K8" s="157" t="s">
        <v>2</v>
      </c>
      <c r="L8" s="157" t="s">
        <v>2</v>
      </c>
      <c r="M8" s="157" t="s">
        <v>2</v>
      </c>
      <c r="N8" s="157" t="s">
        <v>2</v>
      </c>
      <c r="O8" s="157" t="s">
        <v>2</v>
      </c>
      <c r="P8" s="207"/>
    </row>
    <row r="9" spans="1:16" s="154" customFormat="1" ht="12.75" x14ac:dyDescent="0.2">
      <c r="A9" s="160" t="s">
        <v>1159</v>
      </c>
      <c r="B9" s="160" t="s">
        <v>5</v>
      </c>
      <c r="C9" s="161" t="s">
        <v>1157</v>
      </c>
      <c r="D9" s="162">
        <v>42186</v>
      </c>
      <c r="E9" s="162">
        <v>42217</v>
      </c>
      <c r="F9" s="162">
        <v>42248</v>
      </c>
      <c r="G9" s="162">
        <v>42278</v>
      </c>
      <c r="H9" s="162">
        <v>42309</v>
      </c>
      <c r="I9" s="162">
        <v>42339</v>
      </c>
      <c r="J9" s="162">
        <v>42370</v>
      </c>
      <c r="K9" s="162">
        <v>42401</v>
      </c>
      <c r="L9" s="162">
        <v>42430</v>
      </c>
      <c r="M9" s="162">
        <v>42461</v>
      </c>
      <c r="N9" s="162">
        <v>42491</v>
      </c>
      <c r="O9" s="162">
        <v>42522</v>
      </c>
      <c r="P9" s="208" t="s">
        <v>3</v>
      </c>
    </row>
    <row r="10" spans="1:16" s="6" customFormat="1" x14ac:dyDescent="0.25">
      <c r="A10" s="137"/>
      <c r="B10" s="92"/>
      <c r="C10" s="5"/>
      <c r="P10" s="209" t="s">
        <v>1214</v>
      </c>
    </row>
    <row r="11" spans="1:16" x14ac:dyDescent="0.25">
      <c r="A11" s="271" t="s">
        <v>1167</v>
      </c>
      <c r="C11" s="7" t="s">
        <v>244</v>
      </c>
      <c r="D11" s="136"/>
      <c r="E11" s="136"/>
      <c r="F11" s="136"/>
      <c r="G11" s="136"/>
      <c r="H11" s="136"/>
      <c r="I11" s="136"/>
      <c r="J11" s="136"/>
      <c r="K11" s="136"/>
      <c r="L11" s="136"/>
      <c r="M11" s="136"/>
      <c r="N11" s="136"/>
      <c r="O11" s="136"/>
      <c r="P11" s="287">
        <f t="shared" ref="P11:P50" si="0">SUM(D11:O11)</f>
        <v>0</v>
      </c>
    </row>
    <row r="12" spans="1:16" x14ac:dyDescent="0.25">
      <c r="A12" s="138" t="s">
        <v>313</v>
      </c>
      <c r="B12" s="94">
        <v>480</v>
      </c>
      <c r="C12" s="9" t="s">
        <v>153</v>
      </c>
      <c r="D12" s="293">
        <f>'Gas Revenue'!U10</f>
        <v>77.894383040793301</v>
      </c>
      <c r="E12" s="293">
        <f>'Gas Revenue'!V10</f>
        <v>120.02687987962101</v>
      </c>
      <c r="F12" s="293">
        <f>'Gas Revenue'!W10</f>
        <v>104.38836157798301</v>
      </c>
      <c r="G12" s="293">
        <f>'Gas Revenue'!X10</f>
        <v>120.810357745918</v>
      </c>
      <c r="H12" s="293">
        <f>'Gas Revenue'!Y10</f>
        <v>197.75702868620201</v>
      </c>
      <c r="I12" s="293">
        <f>'Gas Revenue'!Z10</f>
        <v>186.708547868088</v>
      </c>
      <c r="J12" s="293">
        <f>'Gas Revenue'!AA10</f>
        <v>149.558276344859</v>
      </c>
      <c r="K12" s="293">
        <f>'Gas Revenue'!AB10</f>
        <v>191.817743998152</v>
      </c>
      <c r="L12" s="293">
        <f>'Gas Revenue'!AC10</f>
        <v>232.171865743213</v>
      </c>
      <c r="M12" s="293">
        <f>'Gas Revenue'!AD10</f>
        <v>187.77272311668801</v>
      </c>
      <c r="N12" s="293">
        <f>'Gas Revenue'!AE10</f>
        <v>223.41107675265201</v>
      </c>
      <c r="O12" s="293">
        <f>'Gas Revenue'!AF10</f>
        <v>124.880978310743</v>
      </c>
      <c r="P12" s="289">
        <f t="shared" si="0"/>
        <v>1917.1982230649123</v>
      </c>
    </row>
    <row r="13" spans="1:16" x14ac:dyDescent="0.25">
      <c r="A13" s="138" t="s">
        <v>313</v>
      </c>
      <c r="B13" s="95">
        <v>481.1</v>
      </c>
      <c r="C13" s="9" t="s">
        <v>154</v>
      </c>
      <c r="D13" s="293">
        <f>'Gas Revenue'!U19</f>
        <v>47.099366164161601</v>
      </c>
      <c r="E13" s="293">
        <f>'Gas Revenue'!V19</f>
        <v>68.068968687796598</v>
      </c>
      <c r="F13" s="293">
        <f>'Gas Revenue'!W19</f>
        <v>52.879609998931898</v>
      </c>
      <c r="G13" s="293">
        <f>'Gas Revenue'!X19</f>
        <v>61.119989790428697</v>
      </c>
      <c r="H13" s="293">
        <f>'Gas Revenue'!Y19</f>
        <v>89.305564591758994</v>
      </c>
      <c r="I13" s="293">
        <f>'Gas Revenue'!Z19</f>
        <v>81.626345330034795</v>
      </c>
      <c r="J13" s="293">
        <f>'Gas Revenue'!AA19</f>
        <v>65.390193407041394</v>
      </c>
      <c r="K13" s="293">
        <f>'Gas Revenue'!AB19</f>
        <v>81.405748091108606</v>
      </c>
      <c r="L13" s="293">
        <f>'Gas Revenue'!AC19</f>
        <v>95.966710115726102</v>
      </c>
      <c r="M13" s="293">
        <f>'Gas Revenue'!AD19</f>
        <v>85.776617585510806</v>
      </c>
      <c r="N13" s="293">
        <f>'Gas Revenue'!AE19</f>
        <v>114.43045485395901</v>
      </c>
      <c r="O13" s="293">
        <f>'Gas Revenue'!AF19</f>
        <v>78.4104232681821</v>
      </c>
      <c r="P13" s="289">
        <f t="shared" si="0"/>
        <v>921.47999188464053</v>
      </c>
    </row>
    <row r="14" spans="1:16" x14ac:dyDescent="0.25">
      <c r="A14" s="138" t="s">
        <v>313</v>
      </c>
      <c r="B14" s="95">
        <v>481.2</v>
      </c>
      <c r="C14" s="9" t="s">
        <v>155</v>
      </c>
      <c r="D14" s="293">
        <f>'Gas Revenue'!U28</f>
        <v>0</v>
      </c>
      <c r="E14" s="293">
        <f>'Gas Revenue'!V28</f>
        <v>0</v>
      </c>
      <c r="F14" s="293">
        <f>'Gas Revenue'!W28</f>
        <v>0</v>
      </c>
      <c r="G14" s="293">
        <f>'Gas Revenue'!X28</f>
        <v>0</v>
      </c>
      <c r="H14" s="293">
        <f>'Gas Revenue'!Y28</f>
        <v>0</v>
      </c>
      <c r="I14" s="293">
        <f>'Gas Revenue'!Z28</f>
        <v>0</v>
      </c>
      <c r="J14" s="293">
        <f>'Gas Revenue'!AA28</f>
        <v>0</v>
      </c>
      <c r="K14" s="293">
        <f>'Gas Revenue'!AB28</f>
        <v>0</v>
      </c>
      <c r="L14" s="293">
        <f>'Gas Revenue'!AC28</f>
        <v>0</v>
      </c>
      <c r="M14" s="293">
        <f>'Gas Revenue'!AD28</f>
        <v>0</v>
      </c>
      <c r="N14" s="293">
        <f>'Gas Revenue'!AE28</f>
        <v>0</v>
      </c>
      <c r="O14" s="293">
        <f>'Gas Revenue'!AF28</f>
        <v>0</v>
      </c>
      <c r="P14" s="289">
        <f t="shared" si="0"/>
        <v>0</v>
      </c>
    </row>
    <row r="15" spans="1:16" x14ac:dyDescent="0.25">
      <c r="A15" s="138" t="s">
        <v>313</v>
      </c>
      <c r="B15" s="94">
        <v>489</v>
      </c>
      <c r="C15" s="9" t="s">
        <v>914</v>
      </c>
      <c r="D15" s="293">
        <f>'Gas Revenue'!U45+'Gas Revenue'!U52</f>
        <v>140.21529650194199</v>
      </c>
      <c r="E15" s="293">
        <f>'Gas Revenue'!V45+'Gas Revenue'!V52</f>
        <v>210.034495799864</v>
      </c>
      <c r="F15" s="293">
        <f>'Gas Revenue'!W45+'Gas Revenue'!W52</f>
        <v>159.70924103857899</v>
      </c>
      <c r="G15" s="293">
        <f>'Gas Revenue'!X45+'Gas Revenue'!X52</f>
        <v>153.65266977785399</v>
      </c>
      <c r="H15" s="293">
        <f>'Gas Revenue'!Y45+'Gas Revenue'!Y52</f>
        <v>140.076086480063</v>
      </c>
      <c r="I15" s="293">
        <f>'Gas Revenue'!Z45+'Gas Revenue'!Z52</f>
        <v>79.276593547779498</v>
      </c>
      <c r="J15" s="293">
        <f>'Gas Revenue'!AA45+'Gas Revenue'!AA52</f>
        <v>54.266287578924398</v>
      </c>
      <c r="K15" s="293">
        <f>'Gas Revenue'!AB45+'Gas Revenue'!AB52</f>
        <v>63.736049175314903</v>
      </c>
      <c r="L15" s="293">
        <f>'Gas Revenue'!AC45+'Gas Revenue'!AC52</f>
        <v>94.768062111986694</v>
      </c>
      <c r="M15" s="293">
        <f>'Gas Revenue'!AD45+'Gas Revenue'!AD52</f>
        <v>89.009130711313503</v>
      </c>
      <c r="N15" s="293">
        <f>'Gas Revenue'!AE45+'Gas Revenue'!AE52</f>
        <v>199.66092168335501</v>
      </c>
      <c r="O15" s="293">
        <f>'Gas Revenue'!AF45+'Gas Revenue'!AF52</f>
        <v>193.83782286969301</v>
      </c>
      <c r="P15" s="289">
        <f t="shared" si="0"/>
        <v>1578.2426572766685</v>
      </c>
    </row>
    <row r="16" spans="1:16" x14ac:dyDescent="0.25">
      <c r="A16" s="138" t="s">
        <v>313</v>
      </c>
      <c r="B16" s="94">
        <v>482</v>
      </c>
      <c r="C16" s="9" t="s">
        <v>156</v>
      </c>
      <c r="D16" s="293">
        <f>'Gas Revenue'!U37</f>
        <v>16.958344124568299</v>
      </c>
      <c r="E16" s="293">
        <f>'Gas Revenue'!V37</f>
        <v>24.820952761491299</v>
      </c>
      <c r="F16" s="293">
        <f>'Gas Revenue'!W37</f>
        <v>18.0479918105863</v>
      </c>
      <c r="G16" s="293">
        <f>'Gas Revenue'!X37</f>
        <v>14.4340944091871</v>
      </c>
      <c r="H16" s="293">
        <f>'Gas Revenue'!Y37</f>
        <v>18.703339262671602</v>
      </c>
      <c r="I16" s="293">
        <f>'Gas Revenue'!Z37</f>
        <v>16.328439572098201</v>
      </c>
      <c r="J16" s="293">
        <f>'Gas Revenue'!AA37</f>
        <v>12.96096902753</v>
      </c>
      <c r="K16" s="293">
        <f>'Gas Revenue'!AB37</f>
        <v>16.468089175808402</v>
      </c>
      <c r="L16" s="293">
        <f>'Gas Revenue'!AC37</f>
        <v>21.182896551487499</v>
      </c>
      <c r="M16" s="293">
        <f>'Gas Revenue'!AD37</f>
        <v>19.5089671909301</v>
      </c>
      <c r="N16" s="293">
        <f>'Gas Revenue'!AE37</f>
        <v>36.842889396504397</v>
      </c>
      <c r="O16" s="293">
        <f>'Gas Revenue'!AF37</f>
        <v>27.127022319882201</v>
      </c>
      <c r="P16" s="289">
        <f t="shared" si="0"/>
        <v>243.38399560274539</v>
      </c>
    </row>
    <row r="17" spans="1:16" x14ac:dyDescent="0.25">
      <c r="A17" s="138" t="s">
        <v>313</v>
      </c>
      <c r="B17" s="94" t="s">
        <v>1093</v>
      </c>
      <c r="C17" s="9" t="s">
        <v>158</v>
      </c>
      <c r="D17" s="293">
        <f>'Gas Revenue'!U60</f>
        <v>0</v>
      </c>
      <c r="E17" s="293">
        <f>'Gas Revenue'!V60</f>
        <v>0</v>
      </c>
      <c r="F17" s="293">
        <f>'Gas Revenue'!W60</f>
        <v>0</v>
      </c>
      <c r="G17" s="293">
        <f>'Gas Revenue'!X60</f>
        <v>0</v>
      </c>
      <c r="H17" s="293">
        <f>'Gas Revenue'!Y60</f>
        <v>0</v>
      </c>
      <c r="I17" s="293">
        <f>'Gas Revenue'!Z60</f>
        <v>0</v>
      </c>
      <c r="J17" s="293">
        <f>'Gas Revenue'!AA60</f>
        <v>0</v>
      </c>
      <c r="K17" s="293">
        <f>'Gas Revenue'!AB60</f>
        <v>0</v>
      </c>
      <c r="L17" s="293">
        <f>'Gas Revenue'!AC60</f>
        <v>0</v>
      </c>
      <c r="M17" s="293">
        <f>'Gas Revenue'!AD60</f>
        <v>0</v>
      </c>
      <c r="N17" s="293">
        <f>'Gas Revenue'!AE60</f>
        <v>0</v>
      </c>
      <c r="O17" s="293">
        <f>'Gas Revenue'!AF60</f>
        <v>0</v>
      </c>
      <c r="P17" s="289">
        <f t="shared" si="0"/>
        <v>0</v>
      </c>
    </row>
    <row r="18" spans="1:16" x14ac:dyDescent="0.25">
      <c r="B18" s="94"/>
      <c r="C18" s="9" t="s">
        <v>1228</v>
      </c>
      <c r="D18" s="298">
        <f>SUM(D12:D17)</f>
        <v>282.16738983146513</v>
      </c>
      <c r="E18" s="298">
        <f t="shared" ref="E18:O18" si="1">SUM(E12:E17)</f>
        <v>422.95129712877292</v>
      </c>
      <c r="F18" s="298">
        <f t="shared" si="1"/>
        <v>335.02520442608022</v>
      </c>
      <c r="G18" s="298">
        <f t="shared" si="1"/>
        <v>350.01711172338776</v>
      </c>
      <c r="H18" s="298">
        <f t="shared" si="1"/>
        <v>445.8420190206956</v>
      </c>
      <c r="I18" s="298">
        <f t="shared" si="1"/>
        <v>363.93992631800052</v>
      </c>
      <c r="J18" s="298">
        <f t="shared" si="1"/>
        <v>282.17572635835478</v>
      </c>
      <c r="K18" s="298">
        <f t="shared" si="1"/>
        <v>353.42763044038395</v>
      </c>
      <c r="L18" s="298">
        <f t="shared" si="1"/>
        <v>444.08953452241332</v>
      </c>
      <c r="M18" s="298">
        <f t="shared" si="1"/>
        <v>382.06743860444243</v>
      </c>
      <c r="N18" s="298">
        <f t="shared" si="1"/>
        <v>574.34534268647042</v>
      </c>
      <c r="O18" s="298">
        <f t="shared" si="1"/>
        <v>424.25624676850032</v>
      </c>
      <c r="P18" s="290">
        <f t="shared" si="0"/>
        <v>4660.3048678289679</v>
      </c>
    </row>
    <row r="19" spans="1:16" x14ac:dyDescent="0.25">
      <c r="D19" s="293"/>
      <c r="E19" s="293"/>
      <c r="F19" s="293"/>
      <c r="G19" s="293"/>
      <c r="H19" s="293"/>
      <c r="I19" s="293"/>
      <c r="J19" s="293"/>
      <c r="K19" s="293"/>
      <c r="L19" s="293"/>
      <c r="M19" s="293"/>
      <c r="N19" s="293"/>
      <c r="O19" s="293"/>
      <c r="P19" s="289"/>
    </row>
    <row r="20" spans="1:16" x14ac:dyDescent="0.25">
      <c r="A20" s="138" t="s">
        <v>313</v>
      </c>
      <c r="B20" s="93">
        <v>908</v>
      </c>
      <c r="C20" s="9" t="s">
        <v>1230</v>
      </c>
      <c r="D20" s="291">
        <f>'DSM Expenses'!T17</f>
        <v>244.73799999999989</v>
      </c>
      <c r="E20" s="291">
        <f>'DSM Expenses'!U17</f>
        <v>385.5299999999998</v>
      </c>
      <c r="F20" s="291">
        <f>'DSM Expenses'!V17</f>
        <v>297.61199999999985</v>
      </c>
      <c r="G20" s="291">
        <f>'DSM Expenses'!W17</f>
        <v>312.61199999999985</v>
      </c>
      <c r="H20" s="291">
        <f>'DSM Expenses'!X17</f>
        <v>408.44499999999903</v>
      </c>
      <c r="I20" s="291">
        <f>'DSM Expenses'!Y17</f>
        <v>326.55099999999982</v>
      </c>
      <c r="J20" s="291">
        <f>'DSM Expenses'!Z17</f>
        <v>183.25</v>
      </c>
      <c r="K20" s="291">
        <f>'DSM Expenses'!AA17</f>
        <v>254.50999999999908</v>
      </c>
      <c r="L20" s="291">
        <f>'DSM Expenses'!AB17</f>
        <v>345.17999999999898</v>
      </c>
      <c r="M20" s="291">
        <f>'DSM Expenses'!AC17</f>
        <v>283.16599999999909</v>
      </c>
      <c r="N20" s="291">
        <f>'DSM Expenses'!AD17</f>
        <v>475.45199999999897</v>
      </c>
      <c r="O20" s="291">
        <f>'DSM Expenses'!AE17</f>
        <v>325.37099999999901</v>
      </c>
      <c r="P20" s="289">
        <f>SUM(D20:O20)</f>
        <v>3842.4169999999931</v>
      </c>
    </row>
    <row r="21" spans="1:16" x14ac:dyDescent="0.25">
      <c r="A21" s="138" t="s">
        <v>313</v>
      </c>
      <c r="B21" s="93" t="s">
        <v>173</v>
      </c>
      <c r="C21" s="9" t="s">
        <v>1165</v>
      </c>
      <c r="D21" s="291">
        <f>'DSM Expenses'!T18</f>
        <v>1.50847</v>
      </c>
      <c r="E21" s="291">
        <f>'DSM Expenses'!U18</f>
        <v>1.50847</v>
      </c>
      <c r="F21" s="291">
        <f>'DSM Expenses'!V18</f>
        <v>1.50847</v>
      </c>
      <c r="G21" s="291">
        <f>'DSM Expenses'!W18</f>
        <v>1.50847</v>
      </c>
      <c r="H21" s="291">
        <f>'DSM Expenses'!X18</f>
        <v>1.50847</v>
      </c>
      <c r="I21" s="291">
        <f>'DSM Expenses'!Y18</f>
        <v>1.50847</v>
      </c>
      <c r="J21" s="291">
        <f>'DSM Expenses'!Z18</f>
        <v>1.50847</v>
      </c>
      <c r="K21" s="291">
        <f>'DSM Expenses'!AA18</f>
        <v>1.50847</v>
      </c>
      <c r="L21" s="291">
        <f>'DSM Expenses'!AB18</f>
        <v>1.50847</v>
      </c>
      <c r="M21" s="291">
        <f>'DSM Expenses'!AC18</f>
        <v>1.50847</v>
      </c>
      <c r="N21" s="291">
        <f>'DSM Expenses'!AD18</f>
        <v>1.50847</v>
      </c>
      <c r="O21" s="291">
        <f>'DSM Expenses'!AE18</f>
        <v>1.50847</v>
      </c>
      <c r="P21" s="289">
        <f t="shared" ref="P21" si="2">SUM(D21:O21)</f>
        <v>18.101639999999996</v>
      </c>
    </row>
    <row r="22" spans="1:16" x14ac:dyDescent="0.25">
      <c r="A22" s="8"/>
      <c r="D22" s="291"/>
      <c r="E22" s="291"/>
      <c r="F22" s="291"/>
      <c r="G22" s="291"/>
      <c r="H22" s="291"/>
      <c r="I22" s="291"/>
      <c r="J22" s="291"/>
      <c r="K22" s="291"/>
      <c r="L22" s="291"/>
      <c r="M22" s="291"/>
      <c r="N22" s="291"/>
      <c r="O22" s="291"/>
      <c r="P22" s="289"/>
    </row>
    <row r="23" spans="1:16" x14ac:dyDescent="0.25">
      <c r="A23" s="271" t="s">
        <v>1166</v>
      </c>
      <c r="C23" s="7" t="s">
        <v>1164</v>
      </c>
      <c r="D23" s="291"/>
      <c r="E23" s="291"/>
      <c r="F23" s="291"/>
      <c r="G23" s="291"/>
      <c r="H23" s="291"/>
      <c r="I23" s="291"/>
      <c r="J23" s="291"/>
      <c r="K23" s="291"/>
      <c r="L23" s="291"/>
      <c r="M23" s="291"/>
      <c r="N23" s="291"/>
      <c r="O23" s="291"/>
      <c r="P23" s="289"/>
    </row>
    <row r="24" spans="1:16" x14ac:dyDescent="0.25">
      <c r="A24" s="138" t="s">
        <v>1103</v>
      </c>
      <c r="B24" s="94">
        <v>480</v>
      </c>
      <c r="C24" s="9" t="s">
        <v>153</v>
      </c>
      <c r="D24" s="293">
        <f>'Gas Revenue'!U11</f>
        <v>929.58401827324997</v>
      </c>
      <c r="E24" s="293">
        <f>'Gas Revenue'!V11</f>
        <v>941.22520660124997</v>
      </c>
      <c r="F24" s="293">
        <f>'Gas Revenue'!W11</f>
        <v>945.46745014525004</v>
      </c>
      <c r="G24" s="293">
        <f>'Gas Revenue'!X11</f>
        <v>959.40503164924996</v>
      </c>
      <c r="H24" s="293">
        <f>'Gas Revenue'!Y11</f>
        <v>956.55993832125</v>
      </c>
      <c r="I24" s="293">
        <f>'Gas Revenue'!Z11</f>
        <v>966.14948259325001</v>
      </c>
      <c r="J24" s="293">
        <f>'Gas Revenue'!AA11</f>
        <v>1155.2297929886299</v>
      </c>
      <c r="K24" s="293">
        <f>'Gas Revenue'!AB11</f>
        <v>1178.45832754863</v>
      </c>
      <c r="L24" s="293">
        <f>'Gas Revenue'!AC11</f>
        <v>1187.09232030063</v>
      </c>
      <c r="M24" s="293">
        <f>'Gas Revenue'!AD11</f>
        <v>1198.97167825263</v>
      </c>
      <c r="N24" s="293">
        <f>'Gas Revenue'!AE11</f>
        <v>1204.56675019663</v>
      </c>
      <c r="O24" s="293">
        <f>'Gas Revenue'!AF11</f>
        <v>1213.2112864046301</v>
      </c>
      <c r="P24" s="289">
        <f t="shared" ref="P24:P30" si="3">SUM(D24:O24)</f>
        <v>12835.92128327528</v>
      </c>
    </row>
    <row r="25" spans="1:16" x14ac:dyDescent="0.25">
      <c r="A25" s="138" t="s">
        <v>1103</v>
      </c>
      <c r="B25" s="95">
        <v>481.1</v>
      </c>
      <c r="C25" s="9" t="s">
        <v>154</v>
      </c>
      <c r="D25" s="293">
        <f>'Gas Revenue'!U20</f>
        <v>365.463534955608</v>
      </c>
      <c r="E25" s="293">
        <f>'Gas Revenue'!V20</f>
        <v>369.70367857083301</v>
      </c>
      <c r="F25" s="293">
        <f>'Gas Revenue'!W20</f>
        <v>370.83570889445002</v>
      </c>
      <c r="G25" s="293">
        <f>'Gas Revenue'!X20</f>
        <v>371.41870144115097</v>
      </c>
      <c r="H25" s="293">
        <f>'Gas Revenue'!Y20</f>
        <v>365.93837142873201</v>
      </c>
      <c r="I25" s="293">
        <f>'Gas Revenue'!Z20</f>
        <v>367.41177662855802</v>
      </c>
      <c r="J25" s="293">
        <f>'Gas Revenue'!AA20</f>
        <v>439.38986956287101</v>
      </c>
      <c r="K25" s="293">
        <f>'Gas Revenue'!AB20</f>
        <v>448.60332249391098</v>
      </c>
      <c r="L25" s="293">
        <f>'Gas Revenue'!AC20</f>
        <v>452.72791872902297</v>
      </c>
      <c r="M25" s="293">
        <f>'Gas Revenue'!AD20</f>
        <v>460.61497967107402</v>
      </c>
      <c r="N25" s="293">
        <f>'Gas Revenue'!AE20</f>
        <v>466.44109595092101</v>
      </c>
      <c r="O25" s="293">
        <f>'Gas Revenue'!AF20</f>
        <v>474.54854542785699</v>
      </c>
      <c r="P25" s="289">
        <f t="shared" si="3"/>
        <v>4953.0975037549888</v>
      </c>
    </row>
    <row r="26" spans="1:16" x14ac:dyDescent="0.25">
      <c r="A26" s="138" t="s">
        <v>1103</v>
      </c>
      <c r="B26" s="95">
        <v>481.2</v>
      </c>
      <c r="C26" s="9" t="s">
        <v>155</v>
      </c>
      <c r="D26" s="293">
        <f>'Gas Revenue'!U29</f>
        <v>34.739672595779297</v>
      </c>
      <c r="E26" s="293">
        <f>'Gas Revenue'!V29</f>
        <v>35.325419195382203</v>
      </c>
      <c r="F26" s="293">
        <f>'Gas Revenue'!W29</f>
        <v>35.727002393332597</v>
      </c>
      <c r="G26" s="293">
        <f>'Gas Revenue'!X29</f>
        <v>35.7722827791452</v>
      </c>
      <c r="H26" s="293">
        <f>'Gas Revenue'!Y29</f>
        <v>35.6235187918546</v>
      </c>
      <c r="I26" s="293">
        <f>'Gas Revenue'!Z29</f>
        <v>36.1041014904145</v>
      </c>
      <c r="J26" s="293">
        <f>'Gas Revenue'!AA29</f>
        <v>41.786865223074699</v>
      </c>
      <c r="K26" s="293">
        <f>'Gas Revenue'!AB29</f>
        <v>42.895636388138897</v>
      </c>
      <c r="L26" s="293">
        <f>'Gas Revenue'!AC29</f>
        <v>44.490658535422597</v>
      </c>
      <c r="M26" s="293">
        <f>'Gas Revenue'!AD29</f>
        <v>44.8818453316294</v>
      </c>
      <c r="N26" s="293">
        <f>'Gas Revenue'!AE29</f>
        <v>45.080537764989998</v>
      </c>
      <c r="O26" s="293">
        <f>'Gas Revenue'!AF29</f>
        <v>45.644530106862902</v>
      </c>
      <c r="P26" s="289">
        <f t="shared" si="3"/>
        <v>478.07207059602695</v>
      </c>
    </row>
    <row r="27" spans="1:16" x14ac:dyDescent="0.25">
      <c r="A27" s="138" t="s">
        <v>1103</v>
      </c>
      <c r="B27" s="94">
        <v>489</v>
      </c>
      <c r="C27" s="9" t="s">
        <v>914</v>
      </c>
      <c r="D27" s="293">
        <v>0</v>
      </c>
      <c r="E27" s="293">
        <v>0</v>
      </c>
      <c r="F27" s="293">
        <v>0</v>
      </c>
      <c r="G27" s="293">
        <v>0</v>
      </c>
      <c r="H27" s="293">
        <v>0</v>
      </c>
      <c r="I27" s="293">
        <v>0</v>
      </c>
      <c r="J27" s="293">
        <v>0</v>
      </c>
      <c r="K27" s="293">
        <v>0</v>
      </c>
      <c r="L27" s="293">
        <v>0</v>
      </c>
      <c r="M27" s="293">
        <v>0</v>
      </c>
      <c r="N27" s="293">
        <v>0</v>
      </c>
      <c r="O27" s="293">
        <v>0</v>
      </c>
      <c r="P27" s="289">
        <f t="shared" si="3"/>
        <v>0</v>
      </c>
    </row>
    <row r="28" spans="1:16" x14ac:dyDescent="0.25">
      <c r="A28" s="138" t="s">
        <v>1103</v>
      </c>
      <c r="B28" s="94">
        <v>482</v>
      </c>
      <c r="C28" s="9" t="s">
        <v>156</v>
      </c>
      <c r="D28" s="293">
        <f>'Gas Revenue'!U38</f>
        <v>42.090014838364603</v>
      </c>
      <c r="E28" s="293">
        <f>'Gas Revenue'!V38</f>
        <v>42.802966295536102</v>
      </c>
      <c r="F28" s="293">
        <f>'Gas Revenue'!W38</f>
        <v>43.2877992299684</v>
      </c>
      <c r="G28" s="293">
        <f>'Gas Revenue'!X38</f>
        <v>49.290984793454797</v>
      </c>
      <c r="H28" s="293">
        <f>'Gas Revenue'!Y38</f>
        <v>53.5663921211653</v>
      </c>
      <c r="I28" s="293">
        <f>'Gas Revenue'!Z38</f>
        <v>56.175079950778603</v>
      </c>
      <c r="J28" s="293">
        <f>'Gas Revenue'!AA38</f>
        <v>68.478054558115105</v>
      </c>
      <c r="K28" s="293">
        <f>'Gas Revenue'!AB38</f>
        <v>69.207895902011103</v>
      </c>
      <c r="L28" s="293">
        <f>'Gas Revenue'!AC38</f>
        <v>67.596304767615706</v>
      </c>
      <c r="M28" s="293">
        <f>'Gas Revenue'!AD38</f>
        <v>64.9702190773572</v>
      </c>
      <c r="N28" s="293">
        <f>'Gas Revenue'!AE38</f>
        <v>61.607528420150203</v>
      </c>
      <c r="O28" s="293">
        <f>'Gas Revenue'!AF38</f>
        <v>57.049130393340803</v>
      </c>
      <c r="P28" s="289">
        <f t="shared" si="3"/>
        <v>676.1223703478579</v>
      </c>
    </row>
    <row r="29" spans="1:16" x14ac:dyDescent="0.25">
      <c r="A29" s="138" t="s">
        <v>1103</v>
      </c>
      <c r="B29" s="94" t="s">
        <v>1093</v>
      </c>
      <c r="C29" s="9" t="s">
        <v>158</v>
      </c>
      <c r="D29" s="293">
        <f>'Gas Revenue'!U61</f>
        <v>0</v>
      </c>
      <c r="E29" s="293">
        <f>'Gas Revenue'!V61</f>
        <v>0</v>
      </c>
      <c r="F29" s="293">
        <f>'Gas Revenue'!W61</f>
        <v>0</v>
      </c>
      <c r="G29" s="293">
        <f>'Gas Revenue'!X61</f>
        <v>0</v>
      </c>
      <c r="H29" s="293">
        <f>'Gas Revenue'!Y61</f>
        <v>0</v>
      </c>
      <c r="I29" s="293">
        <f>'Gas Revenue'!Z61</f>
        <v>0</v>
      </c>
      <c r="J29" s="293">
        <f>'Gas Revenue'!AA61</f>
        <v>0</v>
      </c>
      <c r="K29" s="293">
        <f>'Gas Revenue'!AB61</f>
        <v>0</v>
      </c>
      <c r="L29" s="293">
        <f>'Gas Revenue'!AC61</f>
        <v>0</v>
      </c>
      <c r="M29" s="293">
        <f>'Gas Revenue'!AD61</f>
        <v>0</v>
      </c>
      <c r="N29" s="293">
        <f>'Gas Revenue'!AE61</f>
        <v>0</v>
      </c>
      <c r="O29" s="293">
        <f>'Gas Revenue'!AF61</f>
        <v>0</v>
      </c>
      <c r="P29" s="289">
        <f t="shared" si="3"/>
        <v>0</v>
      </c>
    </row>
    <row r="30" spans="1:16" x14ac:dyDescent="0.25">
      <c r="B30" s="94"/>
      <c r="C30" s="9" t="s">
        <v>1227</v>
      </c>
      <c r="D30" s="298">
        <f>SUM(D24:D29)</f>
        <v>1371.8772406630017</v>
      </c>
      <c r="E30" s="298">
        <f t="shared" ref="E30:O30" si="4">SUM(E24:E29)</f>
        <v>1389.0572706630014</v>
      </c>
      <c r="F30" s="298">
        <f t="shared" si="4"/>
        <v>1395.317960663001</v>
      </c>
      <c r="G30" s="298">
        <f t="shared" si="4"/>
        <v>1415.8870006630009</v>
      </c>
      <c r="H30" s="298">
        <f t="shared" si="4"/>
        <v>1411.6882206630021</v>
      </c>
      <c r="I30" s="298">
        <f t="shared" si="4"/>
        <v>1425.8404406630011</v>
      </c>
      <c r="J30" s="298">
        <f t="shared" si="4"/>
        <v>1704.8845823326906</v>
      </c>
      <c r="K30" s="298">
        <f t="shared" si="4"/>
        <v>1739.1651823326911</v>
      </c>
      <c r="L30" s="298">
        <f t="shared" si="4"/>
        <v>1751.9072023326914</v>
      </c>
      <c r="M30" s="298">
        <f t="shared" si="4"/>
        <v>1769.4387223326905</v>
      </c>
      <c r="N30" s="298">
        <f t="shared" si="4"/>
        <v>1777.695912332691</v>
      </c>
      <c r="O30" s="298">
        <f t="shared" si="4"/>
        <v>1790.453492332691</v>
      </c>
      <c r="P30" s="290">
        <f t="shared" si="3"/>
        <v>18943.213227974153</v>
      </c>
    </row>
    <row r="31" spans="1:16" x14ac:dyDescent="0.25">
      <c r="D31" s="293"/>
      <c r="E31" s="293"/>
      <c r="F31" s="293"/>
      <c r="G31" s="293"/>
      <c r="H31" s="293"/>
      <c r="I31" s="293"/>
      <c r="J31" s="293"/>
      <c r="K31" s="293"/>
      <c r="L31" s="293"/>
      <c r="M31" s="293"/>
      <c r="N31" s="293"/>
      <c r="O31" s="293"/>
      <c r="P31" s="289"/>
    </row>
    <row r="32" spans="1:16" x14ac:dyDescent="0.25">
      <c r="A32" s="271"/>
      <c r="C32" s="7" t="s">
        <v>1229</v>
      </c>
      <c r="D32" s="291"/>
      <c r="E32" s="291"/>
      <c r="F32" s="291"/>
      <c r="G32" s="291"/>
      <c r="H32" s="291"/>
      <c r="I32" s="291"/>
      <c r="J32" s="291"/>
      <c r="K32" s="291"/>
      <c r="L32" s="291"/>
      <c r="M32" s="291"/>
      <c r="N32" s="291"/>
      <c r="O32" s="291"/>
      <c r="P32" s="289"/>
    </row>
    <row r="33" spans="1:17" x14ac:dyDescent="0.25">
      <c r="A33" s="138" t="s">
        <v>1103</v>
      </c>
      <c r="B33" s="94" t="str">
        <f>MID($C33,1,3)</f>
        <v>874</v>
      </c>
      <c r="C33" s="9" t="s">
        <v>1108</v>
      </c>
      <c r="D33" s="291">
        <v>0</v>
      </c>
      <c r="E33" s="291">
        <v>0</v>
      </c>
      <c r="F33" s="291">
        <v>0</v>
      </c>
      <c r="G33" s="291">
        <v>0</v>
      </c>
      <c r="H33" s="291">
        <v>0</v>
      </c>
      <c r="I33" s="291">
        <v>0</v>
      </c>
      <c r="J33" s="291">
        <v>0</v>
      </c>
      <c r="K33" s="291">
        <v>0</v>
      </c>
      <c r="L33" s="291">
        <v>0</v>
      </c>
      <c r="M33" s="291">
        <v>0</v>
      </c>
      <c r="N33" s="291">
        <v>0</v>
      </c>
      <c r="O33" s="291">
        <v>0</v>
      </c>
      <c r="P33" s="289">
        <f t="shared" ref="P33:P38" si="5">SUM(D33:O33)</f>
        <v>0</v>
      </c>
    </row>
    <row r="34" spans="1:17" x14ac:dyDescent="0.25">
      <c r="A34" s="138" t="s">
        <v>1103</v>
      </c>
      <c r="B34" s="94" t="str">
        <f>MID($C34,1,3)</f>
        <v>878</v>
      </c>
      <c r="C34" s="9" t="s">
        <v>1109</v>
      </c>
      <c r="D34" s="291">
        <v>0</v>
      </c>
      <c r="E34" s="291">
        <v>0</v>
      </c>
      <c r="F34" s="291">
        <v>0</v>
      </c>
      <c r="G34" s="291">
        <v>0</v>
      </c>
      <c r="H34" s="291">
        <v>0</v>
      </c>
      <c r="I34" s="291">
        <v>0</v>
      </c>
      <c r="J34" s="291">
        <v>0</v>
      </c>
      <c r="K34" s="291">
        <v>0</v>
      </c>
      <c r="L34" s="291">
        <v>0</v>
      </c>
      <c r="M34" s="291">
        <v>0</v>
      </c>
      <c r="N34" s="291">
        <v>0</v>
      </c>
      <c r="O34" s="291">
        <v>0</v>
      </c>
      <c r="P34" s="289">
        <f t="shared" si="5"/>
        <v>0</v>
      </c>
    </row>
    <row r="35" spans="1:17" x14ac:dyDescent="0.25">
      <c r="A35" s="138" t="s">
        <v>1103</v>
      </c>
      <c r="B35" s="94" t="str">
        <f>MID($C35,1,3)</f>
        <v>879</v>
      </c>
      <c r="C35" s="9" t="s">
        <v>1110</v>
      </c>
      <c r="D35" s="291">
        <v>0</v>
      </c>
      <c r="E35" s="291">
        <v>0</v>
      </c>
      <c r="F35" s="291">
        <v>0</v>
      </c>
      <c r="G35" s="291">
        <v>0</v>
      </c>
      <c r="H35" s="291">
        <v>0</v>
      </c>
      <c r="I35" s="291">
        <v>0</v>
      </c>
      <c r="J35" s="291">
        <v>0</v>
      </c>
      <c r="K35" s="291">
        <v>0</v>
      </c>
      <c r="L35" s="291">
        <v>0</v>
      </c>
      <c r="M35" s="291">
        <v>0</v>
      </c>
      <c r="N35" s="291">
        <v>0</v>
      </c>
      <c r="O35" s="291">
        <v>0</v>
      </c>
      <c r="P35" s="289">
        <f t="shared" si="5"/>
        <v>0</v>
      </c>
    </row>
    <row r="36" spans="1:17" x14ac:dyDescent="0.25">
      <c r="A36" s="138" t="s">
        <v>1103</v>
      </c>
      <c r="B36" s="94" t="str">
        <f>MID($C36,1,3)</f>
        <v>880</v>
      </c>
      <c r="C36" s="9" t="s">
        <v>1111</v>
      </c>
      <c r="D36" s="291">
        <v>32.932000000000002</v>
      </c>
      <c r="E36" s="291">
        <v>31.731999999999999</v>
      </c>
      <c r="F36" s="291">
        <v>32.865000000000002</v>
      </c>
      <c r="G36" s="291">
        <v>36.265000000000001</v>
      </c>
      <c r="H36" s="291">
        <v>32.865000000000002</v>
      </c>
      <c r="I36" s="291">
        <v>35.064999999999998</v>
      </c>
      <c r="J36" s="291">
        <v>24.8</v>
      </c>
      <c r="K36" s="291">
        <v>29.3</v>
      </c>
      <c r="L36" s="291">
        <v>28.3</v>
      </c>
      <c r="M36" s="291">
        <v>28.3</v>
      </c>
      <c r="N36" s="291">
        <v>28.3</v>
      </c>
      <c r="O36" s="291">
        <v>26</v>
      </c>
      <c r="P36" s="289">
        <f t="shared" si="5"/>
        <v>366.72400000000005</v>
      </c>
    </row>
    <row r="37" spans="1:17" x14ac:dyDescent="0.25">
      <c r="A37" s="138" t="s">
        <v>1103</v>
      </c>
      <c r="B37" s="94" t="str">
        <f>MID($C37,1,3)</f>
        <v>892</v>
      </c>
      <c r="C37" s="9" t="s">
        <v>1113</v>
      </c>
      <c r="D37" s="291">
        <v>165</v>
      </c>
      <c r="E37" s="291">
        <v>171.578</v>
      </c>
      <c r="F37" s="291">
        <v>165</v>
      </c>
      <c r="G37" s="291">
        <v>170.578</v>
      </c>
      <c r="H37" s="291">
        <v>159</v>
      </c>
      <c r="I37" s="291">
        <v>161.578</v>
      </c>
      <c r="J37" s="291">
        <v>146</v>
      </c>
      <c r="K37" s="291">
        <v>165.078</v>
      </c>
      <c r="L37" s="291">
        <v>167.5</v>
      </c>
      <c r="M37" s="291">
        <v>173.078</v>
      </c>
      <c r="N37" s="291">
        <v>169</v>
      </c>
      <c r="O37" s="291">
        <v>171.578</v>
      </c>
      <c r="P37" s="289">
        <f t="shared" si="5"/>
        <v>1984.9679999999998</v>
      </c>
    </row>
    <row r="38" spans="1:17" x14ac:dyDescent="0.25">
      <c r="A38" s="138" t="s">
        <v>1103</v>
      </c>
      <c r="B38" s="94" t="s">
        <v>173</v>
      </c>
      <c r="C38" s="9" t="s">
        <v>1114</v>
      </c>
      <c r="D38" s="299">
        <v>351.03856000000002</v>
      </c>
      <c r="E38" s="299">
        <v>362.84059000000002</v>
      </c>
      <c r="F38" s="299">
        <v>374.54628000000002</v>
      </c>
      <c r="G38" s="299">
        <v>386.13731999999999</v>
      </c>
      <c r="H38" s="299">
        <v>396.91654</v>
      </c>
      <c r="I38" s="299">
        <v>406.29075999999998</v>
      </c>
      <c r="J38" s="299">
        <v>415.86712999999997</v>
      </c>
      <c r="K38" s="299">
        <v>426.56972999999999</v>
      </c>
      <c r="L38" s="299">
        <v>437.88974999999999</v>
      </c>
      <c r="M38" s="299">
        <v>449.84327000000002</v>
      </c>
      <c r="N38" s="299">
        <v>462.17845999999997</v>
      </c>
      <c r="O38" s="299">
        <v>474.65804000000003</v>
      </c>
      <c r="P38" s="289">
        <f t="shared" si="5"/>
        <v>4944.7764299999999</v>
      </c>
    </row>
    <row r="39" spans="1:17" x14ac:dyDescent="0.25">
      <c r="B39" s="94"/>
      <c r="C39" s="9" t="s">
        <v>3</v>
      </c>
      <c r="D39" s="298">
        <f t="shared" ref="D39:P39" si="6">SUM(D33:D38)</f>
        <v>548.97055999999998</v>
      </c>
      <c r="E39" s="298">
        <f t="shared" si="6"/>
        <v>566.15058999999997</v>
      </c>
      <c r="F39" s="298">
        <f t="shared" si="6"/>
        <v>572.41128000000003</v>
      </c>
      <c r="G39" s="298">
        <f t="shared" si="6"/>
        <v>592.98032000000001</v>
      </c>
      <c r="H39" s="298">
        <f t="shared" si="6"/>
        <v>588.78153999999995</v>
      </c>
      <c r="I39" s="298">
        <f t="shared" si="6"/>
        <v>602.93376000000001</v>
      </c>
      <c r="J39" s="298">
        <f t="shared" si="6"/>
        <v>586.66713000000004</v>
      </c>
      <c r="K39" s="298">
        <f t="shared" si="6"/>
        <v>620.94772999999998</v>
      </c>
      <c r="L39" s="298">
        <f t="shared" si="6"/>
        <v>633.68975</v>
      </c>
      <c r="M39" s="298">
        <f t="shared" si="6"/>
        <v>651.22127</v>
      </c>
      <c r="N39" s="298">
        <f t="shared" si="6"/>
        <v>659.47846000000004</v>
      </c>
      <c r="O39" s="298">
        <f t="shared" si="6"/>
        <v>672.23604</v>
      </c>
      <c r="P39" s="298">
        <f t="shared" si="6"/>
        <v>7296.4684299999999</v>
      </c>
    </row>
    <row r="40" spans="1:17" x14ac:dyDescent="0.25">
      <c r="D40" s="291"/>
      <c r="E40" s="291"/>
      <c r="F40" s="291"/>
      <c r="G40" s="291"/>
      <c r="H40" s="291"/>
      <c r="I40" s="291"/>
      <c r="J40" s="291"/>
      <c r="K40" s="291"/>
      <c r="L40" s="291"/>
      <c r="M40" s="291"/>
      <c r="N40" s="291"/>
      <c r="O40" s="291"/>
      <c r="P40" s="289"/>
    </row>
    <row r="41" spans="1:17" x14ac:dyDescent="0.25">
      <c r="A41" s="138" t="s">
        <v>1103</v>
      </c>
      <c r="B41" s="203">
        <v>408.1</v>
      </c>
      <c r="C41" s="9" t="s">
        <v>1153</v>
      </c>
      <c r="D41" s="296">
        <f>1272.5895163366/12</f>
        <v>106.04912636138333</v>
      </c>
      <c r="E41" s="296">
        <f t="shared" ref="E41:I41" si="7">1272.5895163366/12</f>
        <v>106.04912636138333</v>
      </c>
      <c r="F41" s="296">
        <f t="shared" si="7"/>
        <v>106.04912636138333</v>
      </c>
      <c r="G41" s="296">
        <f t="shared" si="7"/>
        <v>106.04912636138333</v>
      </c>
      <c r="H41" s="296">
        <f t="shared" si="7"/>
        <v>106.04912636138333</v>
      </c>
      <c r="I41" s="296">
        <f t="shared" si="7"/>
        <v>106.04912636138333</v>
      </c>
      <c r="J41" s="296">
        <f>1906.55412108533/12</f>
        <v>158.87951009044417</v>
      </c>
      <c r="K41" s="296">
        <f t="shared" ref="K41:O41" si="8">1906.55412108533/12</f>
        <v>158.87951009044417</v>
      </c>
      <c r="L41" s="296">
        <f t="shared" si="8"/>
        <v>158.87951009044417</v>
      </c>
      <c r="M41" s="296">
        <f t="shared" si="8"/>
        <v>158.87951009044417</v>
      </c>
      <c r="N41" s="296">
        <f t="shared" si="8"/>
        <v>158.87951009044417</v>
      </c>
      <c r="O41" s="296">
        <f t="shared" si="8"/>
        <v>158.87951009044417</v>
      </c>
      <c r="P41" s="289">
        <f t="shared" ref="P41" si="9">SUM(D41:O41)</f>
        <v>1589.5718187109653</v>
      </c>
    </row>
    <row r="42" spans="1:17" x14ac:dyDescent="0.25">
      <c r="D42" s="291"/>
      <c r="E42" s="291"/>
      <c r="F42" s="291"/>
      <c r="G42" s="291"/>
      <c r="H42" s="291"/>
      <c r="I42" s="291"/>
      <c r="J42" s="291"/>
      <c r="K42" s="291"/>
      <c r="L42" s="291"/>
      <c r="M42" s="291"/>
      <c r="N42" s="291"/>
      <c r="O42" s="291"/>
      <c r="P42" s="289"/>
      <c r="Q42" s="8">
        <f>P42</f>
        <v>0</v>
      </c>
    </row>
    <row r="43" spans="1:17" x14ac:dyDescent="0.25">
      <c r="A43" s="271" t="s">
        <v>1168</v>
      </c>
      <c r="C43" s="7" t="s">
        <v>1105</v>
      </c>
      <c r="D43" s="293"/>
      <c r="E43" s="293"/>
      <c r="F43" s="293"/>
      <c r="G43" s="293"/>
      <c r="H43" s="293"/>
      <c r="I43" s="293"/>
      <c r="J43" s="293"/>
      <c r="K43" s="293"/>
      <c r="L43" s="293"/>
      <c r="M43" s="293"/>
      <c r="N43" s="293"/>
      <c r="O43" s="293"/>
      <c r="P43" s="289"/>
    </row>
    <row r="44" spans="1:17" x14ac:dyDescent="0.25">
      <c r="A44" s="138" t="s">
        <v>1104</v>
      </c>
      <c r="B44" s="94">
        <v>480</v>
      </c>
      <c r="C44" s="9" t="s">
        <v>153</v>
      </c>
      <c r="D44" s="293">
        <f>'Gas Revenue'!U9</f>
        <v>1550.03541019561</v>
      </c>
      <c r="E44" s="293">
        <f>'Gas Revenue'!V9</f>
        <v>1683.2897230563201</v>
      </c>
      <c r="F44" s="293">
        <f>'Gas Revenue'!W9</f>
        <v>2021.5373801534199</v>
      </c>
      <c r="G44" s="293">
        <f>'Gas Revenue'!X9</f>
        <v>3771.7558597767102</v>
      </c>
      <c r="H44" s="293">
        <f>'Gas Revenue'!Y9</f>
        <v>9481.0678434082602</v>
      </c>
      <c r="I44" s="293">
        <f>'Gas Revenue'!Z9</f>
        <v>18279.7338614406</v>
      </c>
      <c r="J44" s="293">
        <f>'Gas Revenue'!AA9</f>
        <v>22360.933433632599</v>
      </c>
      <c r="K44" s="293">
        <f>'Gas Revenue'!AB9</f>
        <v>19522.403003039901</v>
      </c>
      <c r="L44" s="293">
        <f>'Gas Revenue'!AC9</f>
        <v>13767.4672973086</v>
      </c>
      <c r="M44" s="293">
        <f>'Gas Revenue'!AD9</f>
        <v>6971.3675596037301</v>
      </c>
      <c r="N44" s="293">
        <f>'Gas Revenue'!AE9</f>
        <v>3865.34502554349</v>
      </c>
      <c r="O44" s="293">
        <f>'Gas Revenue'!AF9</f>
        <v>1841.3757532027801</v>
      </c>
      <c r="P44" s="289">
        <f t="shared" si="0"/>
        <v>105116.31215036202</v>
      </c>
    </row>
    <row r="45" spans="1:17" x14ac:dyDescent="0.25">
      <c r="A45" s="138" t="s">
        <v>1104</v>
      </c>
      <c r="B45" s="95">
        <v>481.1</v>
      </c>
      <c r="C45" s="9" t="s">
        <v>154</v>
      </c>
      <c r="D45" s="293">
        <f>'Gas Revenue'!U18</f>
        <v>937.23940677451299</v>
      </c>
      <c r="E45" s="293">
        <f>'Gas Revenue'!V18</f>
        <v>954.61779533157005</v>
      </c>
      <c r="F45" s="293">
        <f>'Gas Revenue'!W18</f>
        <v>1024.0423994097901</v>
      </c>
      <c r="G45" s="293">
        <f>'Gas Revenue'!X18</f>
        <v>1908.19466097749</v>
      </c>
      <c r="H45" s="293">
        <f>'Gas Revenue'!Y18</f>
        <v>4281.57786508762</v>
      </c>
      <c r="I45" s="293">
        <f>'Gas Revenue'!Z18</f>
        <v>7991.6419775771401</v>
      </c>
      <c r="J45" s="293">
        <f>'Gas Revenue'!AA18</f>
        <v>9776.6957317402594</v>
      </c>
      <c r="K45" s="293">
        <f>'Gas Revenue'!AB18</f>
        <v>8285.1345650998701</v>
      </c>
      <c r="L45" s="293">
        <f>'Gas Revenue'!AC18</f>
        <v>5690.6918455393197</v>
      </c>
      <c r="M45" s="293">
        <f>'Gas Revenue'!AD18</f>
        <v>3184.5963528821999</v>
      </c>
      <c r="N45" s="293">
        <f>'Gas Revenue'!AE18</f>
        <v>1979.8176342444001</v>
      </c>
      <c r="O45" s="293">
        <f>'Gas Revenue'!AF18</f>
        <v>1156.1652875999</v>
      </c>
      <c r="P45" s="289">
        <f t="shared" si="0"/>
        <v>47170.415522264069</v>
      </c>
    </row>
    <row r="46" spans="1:17" x14ac:dyDescent="0.25">
      <c r="A46" s="138" t="s">
        <v>1104</v>
      </c>
      <c r="B46" s="95">
        <v>481.2</v>
      </c>
      <c r="C46" s="9" t="s">
        <v>155</v>
      </c>
      <c r="D46" s="293">
        <f>'Gas Revenue'!U27</f>
        <v>372.71730984511601</v>
      </c>
      <c r="E46" s="293">
        <f>'Gas Revenue'!V27</f>
        <v>389.71150253918501</v>
      </c>
      <c r="F46" s="293">
        <f>'Gas Revenue'!W27</f>
        <v>441.12867987687002</v>
      </c>
      <c r="G46" s="293">
        <f>'Gas Revenue'!X27</f>
        <v>531.26247199459795</v>
      </c>
      <c r="H46" s="293">
        <f>'Gas Revenue'!Y27</f>
        <v>732.77876352369003</v>
      </c>
      <c r="I46" s="293">
        <f>'Gas Revenue'!Z27</f>
        <v>977.72786479325305</v>
      </c>
      <c r="J46" s="293">
        <f>'Gas Revenue'!AA27</f>
        <v>1059.7712125733401</v>
      </c>
      <c r="K46" s="293">
        <f>'Gas Revenue'!AB27</f>
        <v>961.33434749797505</v>
      </c>
      <c r="L46" s="293">
        <f>'Gas Revenue'!AC27</f>
        <v>726.33387009892999</v>
      </c>
      <c r="M46" s="293">
        <f>'Gas Revenue'!AD27</f>
        <v>515.98731741268102</v>
      </c>
      <c r="N46" s="293">
        <f>'Gas Revenue'!AE27</f>
        <v>508.74386409610702</v>
      </c>
      <c r="O46" s="293">
        <f>'Gas Revenue'!AF27</f>
        <v>422.54451450803901</v>
      </c>
      <c r="P46" s="289">
        <f t="shared" si="0"/>
        <v>7640.0417187597841</v>
      </c>
    </row>
    <row r="47" spans="1:17" x14ac:dyDescent="0.25">
      <c r="A47" s="138" t="s">
        <v>1104</v>
      </c>
      <c r="B47" s="94">
        <v>489</v>
      </c>
      <c r="C47" s="9" t="s">
        <v>914</v>
      </c>
      <c r="D47" s="293"/>
      <c r="E47" s="293"/>
      <c r="F47" s="293"/>
      <c r="G47" s="293"/>
      <c r="H47" s="293"/>
      <c r="I47" s="293"/>
      <c r="J47" s="293"/>
      <c r="K47" s="293"/>
      <c r="L47" s="293"/>
      <c r="M47" s="293"/>
      <c r="N47" s="293"/>
      <c r="O47" s="293"/>
      <c r="P47" s="289">
        <f t="shared" si="0"/>
        <v>0</v>
      </c>
    </row>
    <row r="48" spans="1:17" x14ac:dyDescent="0.25">
      <c r="A48" s="138" t="s">
        <v>1104</v>
      </c>
      <c r="B48" s="94">
        <v>482</v>
      </c>
      <c r="C48" s="9" t="s">
        <v>156</v>
      </c>
      <c r="D48" s="293">
        <f>'Gas Revenue'!U36</f>
        <v>160.92544953244499</v>
      </c>
      <c r="E48" s="293">
        <f>'Gas Revenue'!V36</f>
        <v>162.795157927784</v>
      </c>
      <c r="F48" s="293">
        <f>'Gas Revenue'!W36</f>
        <v>173.772917360788</v>
      </c>
      <c r="G48" s="293">
        <f>'Gas Revenue'!X36</f>
        <v>320.16213258974898</v>
      </c>
      <c r="H48" s="293">
        <f>'Gas Revenue'!Y36</f>
        <v>704.26276072148198</v>
      </c>
      <c r="I48" s="293">
        <f>'Gas Revenue'!Z36</f>
        <v>1299.8068167930501</v>
      </c>
      <c r="J48" s="293">
        <f>'Gas Revenue'!AA36</f>
        <v>1602.96675425787</v>
      </c>
      <c r="K48" s="293">
        <f>'Gas Revenue'!AB36</f>
        <v>1357.6339320300799</v>
      </c>
      <c r="L48" s="293">
        <f>'Gas Revenue'!AC36</f>
        <v>926.08330729383897</v>
      </c>
      <c r="M48" s="293">
        <f>'Gas Revenue'!AD36</f>
        <v>522.15619426099499</v>
      </c>
      <c r="N48" s="293">
        <f>'Gas Revenue'!AE36</f>
        <v>330.72107389639399</v>
      </c>
      <c r="O48" s="293">
        <f>'Gas Revenue'!AF36</f>
        <v>195.88280082058401</v>
      </c>
      <c r="P48" s="289">
        <f t="shared" si="0"/>
        <v>7757.1692974850585</v>
      </c>
    </row>
    <row r="49" spans="1:16" x14ac:dyDescent="0.25">
      <c r="A49" s="138" t="s">
        <v>1104</v>
      </c>
      <c r="B49" s="94" t="s">
        <v>1093</v>
      </c>
      <c r="C49" s="9" t="s">
        <v>158</v>
      </c>
      <c r="D49" s="293">
        <f>'Gas Revenue'!U59</f>
        <v>125.75945465757501</v>
      </c>
      <c r="E49" s="293">
        <f>'Gas Revenue'!V59</f>
        <v>122.549571226952</v>
      </c>
      <c r="F49" s="293">
        <f>'Gas Revenue'!W59</f>
        <v>139.60777765419201</v>
      </c>
      <c r="G49" s="293">
        <f>'Gas Revenue'!X59</f>
        <v>136.77258219254</v>
      </c>
      <c r="H49" s="293">
        <f>'Gas Revenue'!Y59</f>
        <v>212.58844338550401</v>
      </c>
      <c r="I49" s="293">
        <f>'Gas Revenue'!Z59</f>
        <v>196.91724071460001</v>
      </c>
      <c r="J49" s="293">
        <f>'Gas Revenue'!AA59</f>
        <v>161.02567267651099</v>
      </c>
      <c r="K49" s="293">
        <f>'Gas Revenue'!AB59</f>
        <v>185.31025419398699</v>
      </c>
      <c r="L49" s="293">
        <f>'Gas Revenue'!AC59</f>
        <v>162.27545733585799</v>
      </c>
      <c r="M49" s="293">
        <f>'Gas Revenue'!AD59</f>
        <v>142.699939193555</v>
      </c>
      <c r="N49" s="293">
        <f>'Gas Revenue'!AE59</f>
        <v>71.844339362045204</v>
      </c>
      <c r="O49" s="293">
        <f>'Gas Revenue'!AF59</f>
        <v>183.15308311559201</v>
      </c>
      <c r="P49" s="289">
        <f t="shared" si="0"/>
        <v>1840.5038157089109</v>
      </c>
    </row>
    <row r="50" spans="1:16" x14ac:dyDescent="0.25">
      <c r="B50" s="94"/>
      <c r="C50" s="9" t="s">
        <v>1106</v>
      </c>
      <c r="D50" s="298">
        <f>SUM(D44:D49)</f>
        <v>3146.6770310052593</v>
      </c>
      <c r="E50" s="298">
        <f t="shared" ref="E50:O50" si="10">SUM(E44:E49)</f>
        <v>3312.9637500818117</v>
      </c>
      <c r="F50" s="298">
        <f t="shared" si="10"/>
        <v>3800.08915445506</v>
      </c>
      <c r="G50" s="298">
        <f t="shared" si="10"/>
        <v>6668.1477075310868</v>
      </c>
      <c r="H50" s="298">
        <f t="shared" si="10"/>
        <v>15412.275676126557</v>
      </c>
      <c r="I50" s="298">
        <f t="shared" si="10"/>
        <v>28745.827761318644</v>
      </c>
      <c r="J50" s="298">
        <f t="shared" si="10"/>
        <v>34961.392804880576</v>
      </c>
      <c r="K50" s="298">
        <f t="shared" si="10"/>
        <v>30311.816101861812</v>
      </c>
      <c r="L50" s="298">
        <f t="shared" si="10"/>
        <v>21272.851777576547</v>
      </c>
      <c r="M50" s="298">
        <f t="shared" si="10"/>
        <v>11336.80736335316</v>
      </c>
      <c r="N50" s="298">
        <f t="shared" si="10"/>
        <v>6756.4719371424371</v>
      </c>
      <c r="O50" s="298">
        <f t="shared" si="10"/>
        <v>3799.1214392468951</v>
      </c>
      <c r="P50" s="290">
        <f t="shared" si="0"/>
        <v>169524.44250457981</v>
      </c>
    </row>
    <row r="51" spans="1:16" x14ac:dyDescent="0.25">
      <c r="D51" s="293"/>
      <c r="E51" s="291"/>
      <c r="F51" s="291"/>
      <c r="G51" s="291"/>
      <c r="H51" s="291"/>
      <c r="I51" s="291"/>
      <c r="J51" s="291"/>
      <c r="K51" s="291"/>
      <c r="L51" s="291"/>
      <c r="M51" s="291"/>
      <c r="N51" s="291"/>
      <c r="O51" s="291"/>
      <c r="P51" s="289"/>
    </row>
    <row r="52" spans="1:16" x14ac:dyDescent="0.25">
      <c r="A52" s="271"/>
      <c r="C52" s="7" t="s">
        <v>1163</v>
      </c>
      <c r="D52" s="291"/>
      <c r="E52" s="291"/>
      <c r="F52" s="291"/>
      <c r="G52" s="291"/>
      <c r="H52" s="291"/>
      <c r="I52" s="291"/>
      <c r="J52" s="291"/>
      <c r="K52" s="291"/>
      <c r="L52" s="291"/>
      <c r="M52" s="291"/>
      <c r="N52" s="291"/>
      <c r="O52" s="291"/>
      <c r="P52" s="289"/>
    </row>
    <row r="53" spans="1:16" x14ac:dyDescent="0.25">
      <c r="A53" s="138" t="s">
        <v>1104</v>
      </c>
      <c r="B53" s="94" t="s">
        <v>917</v>
      </c>
      <c r="C53" s="9" t="s">
        <v>435</v>
      </c>
      <c r="D53" s="296">
        <f>'IS G'!U154</f>
        <v>15523.5202478913</v>
      </c>
      <c r="E53" s="296">
        <f>'IS G'!V154</f>
        <v>16039.119433497301</v>
      </c>
      <c r="F53" s="296">
        <f>'IS G'!W154</f>
        <v>15568.345774588301</v>
      </c>
      <c r="G53" s="296">
        <f>'IS G'!X154</f>
        <v>16475.802220903301</v>
      </c>
      <c r="H53" s="296">
        <f>'IS G'!Y154</f>
        <v>13133.0543075237</v>
      </c>
      <c r="I53" s="296">
        <f>'IS G'!Z154</f>
        <v>19124.717897094699</v>
      </c>
      <c r="J53" s="296">
        <f>'IS G'!AA154</f>
        <v>20356.2318108373</v>
      </c>
      <c r="K53" s="296">
        <f>'IS G'!AB154</f>
        <v>17073.8113064067</v>
      </c>
      <c r="L53" s="296">
        <f>'IS G'!AC154</f>
        <v>11513.7029859206</v>
      </c>
      <c r="M53" s="296">
        <f>'IS G'!AD154</f>
        <v>7739.1575554071696</v>
      </c>
      <c r="N53" s="296">
        <f>'IS G'!AE154</f>
        <v>5875.4453722257003</v>
      </c>
      <c r="O53" s="296">
        <f>'IS G'!AF154</f>
        <v>11282.7820150155</v>
      </c>
      <c r="P53" s="289">
        <f t="shared" ref="P53:P62" si="11">SUM(D53:O53)</f>
        <v>169705.69092731155</v>
      </c>
    </row>
    <row r="54" spans="1:16" x14ac:dyDescent="0.25">
      <c r="A54" s="138" t="s">
        <v>1104</v>
      </c>
      <c r="B54" s="94">
        <v>805</v>
      </c>
      <c r="C54" s="9" t="s">
        <v>436</v>
      </c>
      <c r="D54" s="296">
        <f>'IS G'!U155</f>
        <v>0</v>
      </c>
      <c r="E54" s="296">
        <f>'IS G'!V155</f>
        <v>0</v>
      </c>
      <c r="F54" s="296">
        <f>'IS G'!W155</f>
        <v>0</v>
      </c>
      <c r="G54" s="296">
        <f>'IS G'!X155</f>
        <v>0</v>
      </c>
      <c r="H54" s="296">
        <f>'IS G'!Y155</f>
        <v>0</v>
      </c>
      <c r="I54" s="296">
        <f>'IS G'!Z155</f>
        <v>0</v>
      </c>
      <c r="J54" s="296">
        <f>'IS G'!AA155</f>
        <v>0</v>
      </c>
      <c r="K54" s="296">
        <f>'IS G'!AB155</f>
        <v>0</v>
      </c>
      <c r="L54" s="296">
        <f>'IS G'!AC155</f>
        <v>0</v>
      </c>
      <c r="M54" s="296">
        <f>'IS G'!AD155</f>
        <v>0</v>
      </c>
      <c r="N54" s="296">
        <f>'IS G'!AE155</f>
        <v>0</v>
      </c>
      <c r="O54" s="296">
        <f>'IS G'!AF155</f>
        <v>0</v>
      </c>
      <c r="P54" s="289">
        <f t="shared" si="11"/>
        <v>0</v>
      </c>
    </row>
    <row r="55" spans="1:16" x14ac:dyDescent="0.25">
      <c r="A55" s="138" t="s">
        <v>1104</v>
      </c>
      <c r="B55" s="94">
        <v>806</v>
      </c>
      <c r="C55" s="9" t="s">
        <v>437</v>
      </c>
      <c r="D55" s="296">
        <f>'IS G'!U156</f>
        <v>0</v>
      </c>
      <c r="E55" s="296">
        <f>'IS G'!V156</f>
        <v>0</v>
      </c>
      <c r="F55" s="296">
        <f>'IS G'!W156</f>
        <v>0</v>
      </c>
      <c r="G55" s="296">
        <f>'IS G'!X156</f>
        <v>0</v>
      </c>
      <c r="H55" s="296">
        <f>'IS G'!Y156</f>
        <v>0</v>
      </c>
      <c r="I55" s="296">
        <f>'IS G'!Z156</f>
        <v>0</v>
      </c>
      <c r="J55" s="296">
        <f>'IS G'!AA156</f>
        <v>0</v>
      </c>
      <c r="K55" s="296">
        <f>'IS G'!AB156</f>
        <v>0</v>
      </c>
      <c r="L55" s="296">
        <f>'IS G'!AC156</f>
        <v>0</v>
      </c>
      <c r="M55" s="296">
        <f>'IS G'!AD156</f>
        <v>0</v>
      </c>
      <c r="N55" s="296">
        <f>'IS G'!AE156</f>
        <v>0</v>
      </c>
      <c r="O55" s="296">
        <f>'IS G'!AF156</f>
        <v>0</v>
      </c>
      <c r="P55" s="289">
        <f t="shared" si="11"/>
        <v>0</v>
      </c>
    </row>
    <row r="56" spans="1:16" x14ac:dyDescent="0.25">
      <c r="A56" s="138" t="s">
        <v>1104</v>
      </c>
      <c r="B56" s="94">
        <v>807</v>
      </c>
      <c r="C56" s="9" t="s">
        <v>438</v>
      </c>
      <c r="D56" s="296">
        <f>'IS TC'!T207+'IS TC'!T208</f>
        <v>0</v>
      </c>
      <c r="E56" s="296">
        <f>'IS TC'!U207+'IS TC'!U208</f>
        <v>0</v>
      </c>
      <c r="F56" s="296">
        <f>'IS TC'!V207+'IS TC'!V208</f>
        <v>0</v>
      </c>
      <c r="G56" s="296">
        <f>'IS TC'!W207+'IS TC'!W208</f>
        <v>0</v>
      </c>
      <c r="H56" s="296">
        <f>'IS TC'!X207+'IS TC'!X208</f>
        <v>0</v>
      </c>
      <c r="I56" s="296">
        <f>'IS TC'!Y207+'IS TC'!Y208</f>
        <v>0</v>
      </c>
      <c r="J56" s="296">
        <f>'IS TC'!Z207+'IS TC'!Z208</f>
        <v>0</v>
      </c>
      <c r="K56" s="296">
        <f>'IS TC'!AA207+'IS TC'!AA208</f>
        <v>0</v>
      </c>
      <c r="L56" s="296">
        <f>'IS TC'!AB207+'IS TC'!AB208</f>
        <v>0</v>
      </c>
      <c r="M56" s="296">
        <f>'IS TC'!AC207+'IS TC'!AC208</f>
        <v>0</v>
      </c>
      <c r="N56" s="296">
        <f>'IS TC'!AD207+'IS TC'!AD208</f>
        <v>0</v>
      </c>
      <c r="O56" s="296">
        <f>'IS TC'!AE207+'IS TC'!AE208</f>
        <v>0</v>
      </c>
      <c r="P56" s="289">
        <f t="shared" si="11"/>
        <v>0</v>
      </c>
    </row>
    <row r="57" spans="1:16" x14ac:dyDescent="0.25">
      <c r="A57" s="138" t="s">
        <v>1104</v>
      </c>
      <c r="B57" s="94">
        <v>808</v>
      </c>
      <c r="C57" s="9" t="s">
        <v>439</v>
      </c>
      <c r="D57" s="296">
        <f>'IS G'!U158</f>
        <v>-12552.843216886</v>
      </c>
      <c r="E57" s="296">
        <f>'IS G'!V158</f>
        <v>-12931.1556834155</v>
      </c>
      <c r="F57" s="296">
        <f>'IS G'!W158</f>
        <v>-11984.256620133199</v>
      </c>
      <c r="G57" s="296">
        <f>'IS G'!X158</f>
        <v>-10071.654513372199</v>
      </c>
      <c r="H57" s="296">
        <f>'IS G'!Y158</f>
        <v>1973.2213686028199</v>
      </c>
      <c r="I57" s="296">
        <f>'IS G'!Z158</f>
        <v>9274.1098642239795</v>
      </c>
      <c r="J57" s="296">
        <f>'IS G'!AA158</f>
        <v>14278.160994043201</v>
      </c>
      <c r="K57" s="296">
        <f>'IS G'!AB158</f>
        <v>12978.004795454999</v>
      </c>
      <c r="L57" s="296">
        <f>'IS G'!AC158</f>
        <v>9572.1487916558799</v>
      </c>
      <c r="M57" s="296">
        <f>'IS G'!AD158</f>
        <v>3387.6498079459898</v>
      </c>
      <c r="N57" s="296">
        <f>'IS G'!AE158</f>
        <v>759.02656491674099</v>
      </c>
      <c r="O57" s="296">
        <f>'IS G'!AF158</f>
        <v>-7636.6605757685902</v>
      </c>
      <c r="P57" s="289">
        <f t="shared" si="11"/>
        <v>-2954.2484227318737</v>
      </c>
    </row>
    <row r="58" spans="1:16" x14ac:dyDescent="0.25">
      <c r="A58" s="138" t="s">
        <v>1104</v>
      </c>
      <c r="B58" s="94">
        <v>812</v>
      </c>
      <c r="C58" s="9" t="s">
        <v>440</v>
      </c>
      <c r="D58" s="296">
        <f>'IS G'!U159</f>
        <v>0</v>
      </c>
      <c r="E58" s="296">
        <f>'IS G'!V159</f>
        <v>0</v>
      </c>
      <c r="F58" s="296">
        <f>'IS G'!W159</f>
        <v>0</v>
      </c>
      <c r="G58" s="296">
        <f>'IS G'!X159</f>
        <v>0</v>
      </c>
      <c r="H58" s="296">
        <f>'IS G'!Y159</f>
        <v>0</v>
      </c>
      <c r="I58" s="296">
        <f>'IS G'!Z159</f>
        <v>0</v>
      </c>
      <c r="J58" s="296">
        <f>'IS G'!AA159</f>
        <v>0</v>
      </c>
      <c r="K58" s="296">
        <f>'IS G'!AB159</f>
        <v>0</v>
      </c>
      <c r="L58" s="296">
        <f>'IS G'!AC159</f>
        <v>0</v>
      </c>
      <c r="M58" s="296">
        <f>'IS G'!AD159</f>
        <v>0</v>
      </c>
      <c r="N58" s="296">
        <f>'IS G'!AE159</f>
        <v>0</v>
      </c>
      <c r="O58" s="296">
        <f>'IS G'!AF159</f>
        <v>0</v>
      </c>
      <c r="P58" s="289">
        <f t="shared" si="11"/>
        <v>0</v>
      </c>
    </row>
    <row r="59" spans="1:16" x14ac:dyDescent="0.25">
      <c r="A59" s="138" t="s">
        <v>1104</v>
      </c>
      <c r="B59" s="94">
        <v>813</v>
      </c>
      <c r="C59" s="9" t="s">
        <v>441</v>
      </c>
      <c r="D59" s="296">
        <f>'IS G'!E160</f>
        <v>0</v>
      </c>
      <c r="E59" s="296">
        <f>'IS G'!F160</f>
        <v>0</v>
      </c>
      <c r="F59" s="296">
        <f>'IS G'!G160</f>
        <v>0</v>
      </c>
      <c r="G59" s="296">
        <f>'IS G'!H160</f>
        <v>0</v>
      </c>
      <c r="H59" s="296">
        <f>'IS G'!I160</f>
        <v>0</v>
      </c>
      <c r="I59" s="296">
        <f>'IS G'!J160</f>
        <v>0</v>
      </c>
      <c r="J59" s="296">
        <f>'IS G'!K160</f>
        <v>0</v>
      </c>
      <c r="K59" s="296">
        <f>'IS G'!L160</f>
        <v>0</v>
      </c>
      <c r="L59" s="296">
        <f>'IS G'!M160</f>
        <v>0</v>
      </c>
      <c r="M59" s="296">
        <f>'IS G'!N160</f>
        <v>0</v>
      </c>
      <c r="N59" s="296">
        <f>'IS G'!O160</f>
        <v>0</v>
      </c>
      <c r="O59" s="296">
        <f>'IS G'!P160</f>
        <v>0</v>
      </c>
      <c r="P59" s="289">
        <f t="shared" si="11"/>
        <v>0</v>
      </c>
    </row>
    <row r="60" spans="1:16" x14ac:dyDescent="0.25">
      <c r="A60" s="138" t="s">
        <v>1104</v>
      </c>
      <c r="B60" s="94">
        <v>823</v>
      </c>
      <c r="C60" s="9" t="s">
        <v>442</v>
      </c>
      <c r="D60" s="296">
        <f>'IS G'!U170</f>
        <v>124</v>
      </c>
      <c r="E60" s="296">
        <f>'IS G'!V170</f>
        <v>142</v>
      </c>
      <c r="F60" s="296">
        <f>'IS G'!W170</f>
        <v>169</v>
      </c>
      <c r="G60" s="296">
        <f>'IS G'!X170</f>
        <v>217</v>
      </c>
      <c r="H60" s="296">
        <f>'IS G'!Y170</f>
        <v>264</v>
      </c>
      <c r="I60" s="296">
        <f>'IS G'!Z170</f>
        <v>287</v>
      </c>
      <c r="J60" s="296">
        <f>'IS G'!AA170</f>
        <v>277</v>
      </c>
      <c r="K60" s="296">
        <f>'IS G'!AB170</f>
        <v>250</v>
      </c>
      <c r="L60" s="296">
        <f>'IS G'!AC170</f>
        <v>177</v>
      </c>
      <c r="M60" s="296">
        <f>'IS G'!AD170</f>
        <v>127</v>
      </c>
      <c r="N60" s="296">
        <f>'IS G'!AE170</f>
        <v>108</v>
      </c>
      <c r="O60" s="296">
        <f>'IS G'!AF170</f>
        <v>105</v>
      </c>
      <c r="P60" s="289">
        <f t="shared" si="11"/>
        <v>2247</v>
      </c>
    </row>
    <row r="61" spans="1:16" x14ac:dyDescent="0.25">
      <c r="A61" s="138" t="s">
        <v>1104</v>
      </c>
      <c r="B61" s="94">
        <v>904</v>
      </c>
      <c r="C61" s="9" t="s">
        <v>1154</v>
      </c>
      <c r="D61" s="297">
        <f>'IS TC'!T287</f>
        <v>52</v>
      </c>
      <c r="E61" s="297">
        <f>'IS TC'!U287</f>
        <v>63</v>
      </c>
      <c r="F61" s="297">
        <f>'IS TC'!V287</f>
        <v>47</v>
      </c>
      <c r="G61" s="297">
        <f>'IS TC'!W287</f>
        <v>47</v>
      </c>
      <c r="H61" s="297">
        <f>'IS TC'!X287</f>
        <v>42</v>
      </c>
      <c r="I61" s="297">
        <f>'IS TC'!Y287</f>
        <v>60</v>
      </c>
      <c r="J61" s="297">
        <f>'IS TC'!Z287</f>
        <v>50</v>
      </c>
      <c r="K61" s="297">
        <f>'IS TC'!AA287</f>
        <v>10</v>
      </c>
      <c r="L61" s="297">
        <f>'IS TC'!AB287</f>
        <v>10</v>
      </c>
      <c r="M61" s="297">
        <f>'IS TC'!AC287</f>
        <v>83</v>
      </c>
      <c r="N61" s="297">
        <f>'IS TC'!AD287</f>
        <v>14</v>
      </c>
      <c r="O61" s="297">
        <f>'IS TC'!AE287</f>
        <v>48</v>
      </c>
      <c r="P61" s="292">
        <f t="shared" si="11"/>
        <v>526</v>
      </c>
    </row>
    <row r="62" spans="1:16" x14ac:dyDescent="0.25">
      <c r="B62" s="94"/>
      <c r="C62" s="9" t="s">
        <v>443</v>
      </c>
      <c r="D62" s="298">
        <f>SUM(D53:D61)</f>
        <v>3146.6770310052998</v>
      </c>
      <c r="E62" s="298">
        <f t="shared" ref="E62:O62" si="12">SUM(E53:E61)</f>
        <v>3312.9637500818008</v>
      </c>
      <c r="F62" s="298">
        <f t="shared" si="12"/>
        <v>3800.0891544551014</v>
      </c>
      <c r="G62" s="298">
        <f t="shared" si="12"/>
        <v>6668.1477075311013</v>
      </c>
      <c r="H62" s="298">
        <f t="shared" si="12"/>
        <v>15412.275676126519</v>
      </c>
      <c r="I62" s="298">
        <f t="shared" si="12"/>
        <v>28745.82776131868</v>
      </c>
      <c r="J62" s="298">
        <f t="shared" si="12"/>
        <v>34961.392804880503</v>
      </c>
      <c r="K62" s="298">
        <f t="shared" si="12"/>
        <v>30311.816101861699</v>
      </c>
      <c r="L62" s="298">
        <f t="shared" si="12"/>
        <v>21272.851777576478</v>
      </c>
      <c r="M62" s="298">
        <f t="shared" si="12"/>
        <v>11336.80736335316</v>
      </c>
      <c r="N62" s="298">
        <f t="shared" si="12"/>
        <v>6756.4719371424417</v>
      </c>
      <c r="O62" s="298">
        <f t="shared" si="12"/>
        <v>3799.1214392469101</v>
      </c>
      <c r="P62" s="290">
        <f t="shared" si="11"/>
        <v>169524.44250457964</v>
      </c>
    </row>
    <row r="63" spans="1:16" s="91" customFormat="1" x14ac:dyDescent="0.25">
      <c r="A63" s="197"/>
      <c r="B63" s="142"/>
      <c r="C63" s="193"/>
      <c r="D63" s="180"/>
      <c r="E63" s="180"/>
      <c r="F63" s="180"/>
      <c r="G63" s="180"/>
      <c r="H63" s="180"/>
      <c r="I63" s="180"/>
      <c r="J63" s="180"/>
      <c r="K63" s="180"/>
      <c r="L63" s="180"/>
      <c r="M63" s="180"/>
      <c r="N63" s="180"/>
      <c r="O63" s="180"/>
    </row>
    <row r="64" spans="1:16" x14ac:dyDescent="0.25">
      <c r="A64" s="271"/>
      <c r="C64" s="7"/>
    </row>
    <row r="65" spans="1:1" x14ac:dyDescent="0.25">
      <c r="A65" s="8"/>
    </row>
  </sheetData>
  <mergeCells count="4">
    <mergeCell ref="A1:P1"/>
    <mergeCell ref="A2:P2"/>
    <mergeCell ref="A3:P3"/>
    <mergeCell ref="A4:P4"/>
  </mergeCells>
  <printOptions horizontalCentered="1"/>
  <pageMargins left="0.5" right="0.5" top="1" bottom="0.5" header="0.5" footer="0.5"/>
  <pageSetup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Q30"/>
  <sheetViews>
    <sheetView zoomScale="85" zoomScaleNormal="85" workbookViewId="0">
      <pane xSplit="3" ySplit="10" topLeftCell="D11" activePane="bottomRight" state="frozen"/>
      <selection pane="topRight" activeCell="B1" sqref="B1"/>
      <selection pane="bottomLeft" activeCell="A4" sqref="A4"/>
      <selection pane="bottomRight" activeCell="D11" sqref="D11"/>
    </sheetView>
  </sheetViews>
  <sheetFormatPr defaultRowHeight="15" x14ac:dyDescent="0.25"/>
  <cols>
    <col min="1" max="1" width="9.140625" style="8"/>
    <col min="2" max="2" width="10.85546875" style="93" customWidth="1"/>
    <col min="3" max="3" width="47.140625" style="9" customWidth="1"/>
    <col min="4" max="15" width="10.7109375" style="8" customWidth="1"/>
    <col min="16" max="16" width="16.85546875" style="91" customWidth="1"/>
    <col min="17" max="16384" width="9.140625" style="8"/>
  </cols>
  <sheetData>
    <row r="1" spans="1:17" s="154" customFormat="1" ht="12.75" x14ac:dyDescent="0.2">
      <c r="A1" s="331" t="str">
        <f>'Rate Case Constants'!C9</f>
        <v>LOUISVILLE GAS AND ELECTRIC COMPANY</v>
      </c>
      <c r="B1" s="332"/>
      <c r="C1" s="332"/>
      <c r="D1" s="332"/>
      <c r="E1" s="332"/>
      <c r="F1" s="332"/>
      <c r="G1" s="332"/>
      <c r="H1" s="332"/>
      <c r="I1" s="332"/>
      <c r="J1" s="332"/>
      <c r="K1" s="332"/>
      <c r="L1" s="332"/>
      <c r="M1" s="332"/>
      <c r="N1" s="332"/>
      <c r="O1" s="332"/>
      <c r="P1" s="332"/>
    </row>
    <row r="2" spans="1:17" s="154" customFormat="1" ht="12.75" x14ac:dyDescent="0.2">
      <c r="A2" s="331" t="str">
        <f>'Rate Case Constants'!C10</f>
        <v>CASE NO. 2014-00372 - GAS OPERATIONS - RESPONSE TO PSC 2-89 (SLIPPAGE FACTOR 97.728%)</v>
      </c>
      <c r="B2" s="332"/>
      <c r="C2" s="332"/>
      <c r="D2" s="332"/>
      <c r="E2" s="332"/>
      <c r="F2" s="332"/>
      <c r="G2" s="332"/>
      <c r="H2" s="332"/>
      <c r="I2" s="332"/>
      <c r="J2" s="332"/>
      <c r="K2" s="332"/>
      <c r="L2" s="332"/>
      <c r="M2" s="332"/>
      <c r="N2" s="332"/>
      <c r="O2" s="332"/>
      <c r="P2" s="332"/>
    </row>
    <row r="3" spans="1:17" s="154" customFormat="1" ht="12.75" x14ac:dyDescent="0.2">
      <c r="A3" s="331" t="s">
        <v>1222</v>
      </c>
      <c r="B3" s="332"/>
      <c r="C3" s="332"/>
      <c r="D3" s="332"/>
      <c r="E3" s="332"/>
      <c r="F3" s="332"/>
      <c r="G3" s="332"/>
      <c r="H3" s="332"/>
      <c r="I3" s="332"/>
      <c r="J3" s="332"/>
      <c r="K3" s="332"/>
      <c r="L3" s="332"/>
      <c r="M3" s="332"/>
      <c r="N3" s="332"/>
      <c r="O3" s="332"/>
      <c r="P3" s="332"/>
    </row>
    <row r="4" spans="1:17" s="154" customFormat="1" ht="12.75" x14ac:dyDescent="0.2">
      <c r="A4" s="333" t="str">
        <f>'Rate Case Constants'!C21</f>
        <v>FORECAST PERIOD FOR THE 12 MONTHS ENDED JUNE 30, 2016</v>
      </c>
      <c r="B4" s="332"/>
      <c r="C4" s="332"/>
      <c r="D4" s="332"/>
      <c r="E4" s="332"/>
      <c r="F4" s="332"/>
      <c r="G4" s="332"/>
      <c r="H4" s="332"/>
      <c r="I4" s="332"/>
      <c r="J4" s="332"/>
      <c r="K4" s="332"/>
      <c r="L4" s="332"/>
      <c r="M4" s="332"/>
      <c r="N4" s="332"/>
      <c r="O4" s="332"/>
      <c r="P4" s="332"/>
    </row>
    <row r="5" spans="1:17" s="154" customFormat="1" ht="12.75" x14ac:dyDescent="0.2">
      <c r="A5" s="154" t="s">
        <v>111</v>
      </c>
      <c r="P5" s="205" t="s">
        <v>1213</v>
      </c>
    </row>
    <row r="6" spans="1:17" s="154" customFormat="1" ht="12.75" x14ac:dyDescent="0.2">
      <c r="A6" s="154" t="str">
        <f>'Rate Case Constants'!$C$29</f>
        <v>TYPE OF FILING: __X__ ORIGINAL  _____ UPDATED  _____ REVISED</v>
      </c>
      <c r="P6" s="206" t="s">
        <v>1158</v>
      </c>
    </row>
    <row r="7" spans="1:17" s="154" customFormat="1" ht="12.75" x14ac:dyDescent="0.2">
      <c r="A7" s="154" t="s">
        <v>9</v>
      </c>
      <c r="P7" s="206" t="str">
        <f>'Rate Case Constants'!$C$37</f>
        <v>WITNESS:   R. M. CONROY</v>
      </c>
    </row>
    <row r="8" spans="1:17" s="154" customFormat="1" ht="12.75" x14ac:dyDescent="0.2">
      <c r="A8" s="157" t="s">
        <v>1160</v>
      </c>
      <c r="B8" s="157" t="s">
        <v>6</v>
      </c>
      <c r="C8" s="158"/>
      <c r="D8" s="157" t="s">
        <v>2</v>
      </c>
      <c r="E8" s="157" t="s">
        <v>2</v>
      </c>
      <c r="F8" s="157" t="s">
        <v>2</v>
      </c>
      <c r="G8" s="157" t="s">
        <v>2</v>
      </c>
      <c r="H8" s="157" t="s">
        <v>2</v>
      </c>
      <c r="I8" s="157" t="s">
        <v>2</v>
      </c>
      <c r="J8" s="157" t="s">
        <v>2</v>
      </c>
      <c r="K8" s="157" t="s">
        <v>2</v>
      </c>
      <c r="L8" s="157" t="s">
        <v>2</v>
      </c>
      <c r="M8" s="157" t="s">
        <v>2</v>
      </c>
      <c r="N8" s="157" t="s">
        <v>2</v>
      </c>
      <c r="O8" s="157" t="s">
        <v>2</v>
      </c>
      <c r="P8" s="207"/>
    </row>
    <row r="9" spans="1:17" s="154" customFormat="1" ht="12.75" x14ac:dyDescent="0.2">
      <c r="A9" s="160" t="s">
        <v>1159</v>
      </c>
      <c r="B9" s="160" t="s">
        <v>5</v>
      </c>
      <c r="C9" s="161" t="s">
        <v>1157</v>
      </c>
      <c r="D9" s="162">
        <v>42186</v>
      </c>
      <c r="E9" s="162">
        <v>42217</v>
      </c>
      <c r="F9" s="162">
        <v>42248</v>
      </c>
      <c r="G9" s="162">
        <v>42278</v>
      </c>
      <c r="H9" s="162">
        <v>42309</v>
      </c>
      <c r="I9" s="162">
        <v>42339</v>
      </c>
      <c r="J9" s="162">
        <v>42370</v>
      </c>
      <c r="K9" s="162">
        <v>42401</v>
      </c>
      <c r="L9" s="162">
        <v>42430</v>
      </c>
      <c r="M9" s="162">
        <v>42461</v>
      </c>
      <c r="N9" s="162">
        <v>42491</v>
      </c>
      <c r="O9" s="162">
        <v>42522</v>
      </c>
      <c r="P9" s="208" t="s">
        <v>3</v>
      </c>
    </row>
    <row r="10" spans="1:17" s="6" customFormat="1" x14ac:dyDescent="0.25">
      <c r="B10" s="92"/>
      <c r="C10" s="5"/>
      <c r="P10" s="209" t="s">
        <v>1214</v>
      </c>
    </row>
    <row r="11" spans="1:17" x14ac:dyDescent="0.25">
      <c r="A11" s="184" t="s">
        <v>1161</v>
      </c>
      <c r="B11" s="95"/>
      <c r="C11" s="7" t="s">
        <v>907</v>
      </c>
    </row>
    <row r="12" spans="1:17" x14ac:dyDescent="0.25">
      <c r="A12" s="8" t="s">
        <v>906</v>
      </c>
      <c r="B12" s="93" t="s">
        <v>1093</v>
      </c>
      <c r="C12" s="9" t="s">
        <v>1232</v>
      </c>
      <c r="D12" s="218">
        <v>-142048.39580000006</v>
      </c>
      <c r="E12" s="218">
        <v>-142048.87339999998</v>
      </c>
      <c r="F12" s="218">
        <v>-142048.78149999998</v>
      </c>
      <c r="G12" s="218">
        <v>-142048.73580000002</v>
      </c>
      <c r="H12" s="218">
        <v>-142048.46250000002</v>
      </c>
      <c r="I12" s="218">
        <v>-142048.48200000008</v>
      </c>
      <c r="J12" s="218">
        <v>-142048.96340000001</v>
      </c>
      <c r="K12" s="218">
        <v>-142048.56390000007</v>
      </c>
      <c r="L12" s="218">
        <v>-142049.18830000004</v>
      </c>
      <c r="M12" s="218">
        <v>-142049.16529999999</v>
      </c>
      <c r="N12" s="218">
        <v>-142048.79380000004</v>
      </c>
      <c r="O12" s="218">
        <v>-142048.73250000004</v>
      </c>
      <c r="P12" s="285">
        <f t="shared" ref="P12:P16" si="0">SUM(D12:O12)/1000</f>
        <v>-1704.5851382000003</v>
      </c>
      <c r="Q12" s="198"/>
    </row>
    <row r="13" spans="1:17" x14ac:dyDescent="0.25">
      <c r="A13" s="8" t="s">
        <v>906</v>
      </c>
      <c r="B13" s="145">
        <v>481.1</v>
      </c>
      <c r="C13" s="9" t="s">
        <v>1118</v>
      </c>
      <c r="D13" s="218">
        <v>-4236.6849622192958</v>
      </c>
      <c r="E13" s="218">
        <v>-4233.4181137768228</v>
      </c>
      <c r="F13" s="218">
        <v>-4390.8024534172637</v>
      </c>
      <c r="G13" s="218">
        <v>-10787.4069566377</v>
      </c>
      <c r="H13" s="218">
        <v>0</v>
      </c>
      <c r="I13" s="218">
        <v>0</v>
      </c>
      <c r="J13" s="218">
        <v>0</v>
      </c>
      <c r="K13" s="218">
        <v>0</v>
      </c>
      <c r="L13" s="218">
        <v>0</v>
      </c>
      <c r="M13" s="218">
        <v>-19199.833484698112</v>
      </c>
      <c r="N13" s="218">
        <v>-9726.5774738967521</v>
      </c>
      <c r="O13" s="218">
        <v>-6350.6369811353125</v>
      </c>
      <c r="P13" s="285">
        <f>SUM(D13:O13)/1000</f>
        <v>-58.925360425781257</v>
      </c>
      <c r="Q13" s="198"/>
    </row>
    <row r="14" spans="1:17" x14ac:dyDescent="0.25">
      <c r="A14" s="8" t="s">
        <v>906</v>
      </c>
      <c r="B14" s="145">
        <v>481.2</v>
      </c>
      <c r="C14" s="9" t="s">
        <v>1119</v>
      </c>
      <c r="D14" s="218">
        <v>-7907.0499999999884</v>
      </c>
      <c r="E14" s="218">
        <v>-8396.8800000000047</v>
      </c>
      <c r="F14" s="218">
        <v>-8083.1599999999744</v>
      </c>
      <c r="G14" s="218">
        <v>-11704.109999999986</v>
      </c>
      <c r="H14" s="218">
        <v>-230.78000000002794</v>
      </c>
      <c r="I14" s="218">
        <v>-230.30000000004657</v>
      </c>
      <c r="J14" s="218">
        <v>-231.55000000004657</v>
      </c>
      <c r="K14" s="218">
        <v>-232.62000000011176</v>
      </c>
      <c r="L14" s="218">
        <v>-231.96999999997206</v>
      </c>
      <c r="M14" s="218">
        <v>-13123.579999999958</v>
      </c>
      <c r="N14" s="218">
        <v>-10477.079999999958</v>
      </c>
      <c r="O14" s="218">
        <v>-8513.929999999993</v>
      </c>
      <c r="P14" s="285">
        <f>SUM(D14:O14)/1000</f>
        <v>-69.363010000000074</v>
      </c>
      <c r="Q14" s="198"/>
    </row>
    <row r="15" spans="1:17" x14ac:dyDescent="0.25">
      <c r="A15" s="8" t="s">
        <v>906</v>
      </c>
      <c r="B15" s="93">
        <v>489</v>
      </c>
      <c r="C15" s="9" t="s">
        <v>1233</v>
      </c>
      <c r="D15" s="218">
        <v>2471.2189532127486</v>
      </c>
      <c r="E15" s="218">
        <v>1901.40056586637</v>
      </c>
      <c r="F15" s="218">
        <v>1763.0595933285367</v>
      </c>
      <c r="G15" s="218">
        <v>1644.6099536732781</v>
      </c>
      <c r="H15" s="218">
        <v>-0.48839351505739614</v>
      </c>
      <c r="I15" s="218">
        <v>684.23626134679216</v>
      </c>
      <c r="J15" s="218">
        <v>138.53492443911455</v>
      </c>
      <c r="K15" s="218">
        <v>184.32144752530439</v>
      </c>
      <c r="L15" s="218">
        <v>562.91648000590067</v>
      </c>
      <c r="M15" s="218">
        <v>1856.5102726587575</v>
      </c>
      <c r="N15" s="218">
        <v>1496.2952826790279</v>
      </c>
      <c r="O15" s="218">
        <v>1807.9113570445879</v>
      </c>
      <c r="P15" s="285">
        <f>SUM(D15:O15)/1000</f>
        <v>14.510526698265361</v>
      </c>
      <c r="Q15" s="198"/>
    </row>
    <row r="16" spans="1:17" x14ac:dyDescent="0.25">
      <c r="A16" s="8" t="s">
        <v>906</v>
      </c>
      <c r="B16" s="93">
        <v>489</v>
      </c>
      <c r="C16" s="9" t="s">
        <v>1234</v>
      </c>
      <c r="D16" s="218">
        <v>-680.94</v>
      </c>
      <c r="E16" s="218">
        <v>-3426.1399999999994</v>
      </c>
      <c r="F16" s="218">
        <v>-3977.4199999999983</v>
      </c>
      <c r="G16" s="218">
        <v>-5889.6299999999974</v>
      </c>
      <c r="H16" s="218">
        <v>0.19999999999708962</v>
      </c>
      <c r="I16" s="218">
        <v>-0.44000000000232831</v>
      </c>
      <c r="J16" s="218">
        <v>-0.12999999999738066</v>
      </c>
      <c r="K16" s="218">
        <v>0.36000000000058208</v>
      </c>
      <c r="L16" s="218">
        <v>6.0000000001309672E-2</v>
      </c>
      <c r="M16" s="218">
        <v>-3292.3100000000013</v>
      </c>
      <c r="N16" s="218">
        <v>-3057.9900000000016</v>
      </c>
      <c r="O16" s="218">
        <v>-3101.5200000000004</v>
      </c>
      <c r="P16" s="285">
        <f t="shared" si="0"/>
        <v>-23.425900000000002</v>
      </c>
      <c r="Q16" s="198"/>
    </row>
    <row r="17" spans="1:17" x14ac:dyDescent="0.25">
      <c r="A17" s="8" t="s">
        <v>906</v>
      </c>
      <c r="B17" s="145">
        <v>481.2</v>
      </c>
      <c r="C17" s="9" t="s">
        <v>1205</v>
      </c>
      <c r="D17" s="218">
        <v>800</v>
      </c>
      <c r="E17" s="218">
        <v>800</v>
      </c>
      <c r="F17" s="218">
        <v>800</v>
      </c>
      <c r="G17" s="218">
        <v>800</v>
      </c>
      <c r="H17" s="218">
        <v>800</v>
      </c>
      <c r="I17" s="218">
        <v>800</v>
      </c>
      <c r="J17" s="218">
        <v>800</v>
      </c>
      <c r="K17" s="218">
        <v>800</v>
      </c>
      <c r="L17" s="218">
        <v>800</v>
      </c>
      <c r="M17" s="218">
        <v>800</v>
      </c>
      <c r="N17" s="218">
        <v>800</v>
      </c>
      <c r="O17" s="218">
        <v>800</v>
      </c>
      <c r="P17" s="285">
        <f t="shared" ref="P17" si="1">SUM(D17:O17)/1000</f>
        <v>9.6</v>
      </c>
      <c r="Q17" s="198"/>
    </row>
    <row r="18" spans="1:17" x14ac:dyDescent="0.25">
      <c r="B18" s="94"/>
      <c r="C18" s="9" t="s">
        <v>3</v>
      </c>
      <c r="D18" s="219">
        <f t="shared" ref="D18:P18" si="2">SUM(D12:D17)</f>
        <v>-151601.85180900659</v>
      </c>
      <c r="E18" s="219">
        <f t="shared" si="2"/>
        <v>-155403.91094791045</v>
      </c>
      <c r="F18" s="219">
        <f t="shared" si="2"/>
        <v>-155937.10436008871</v>
      </c>
      <c r="G18" s="219">
        <f t="shared" si="2"/>
        <v>-167985.27280296443</v>
      </c>
      <c r="H18" s="219">
        <f t="shared" si="2"/>
        <v>-141479.5308935151</v>
      </c>
      <c r="I18" s="219">
        <f t="shared" si="2"/>
        <v>-140794.98573865334</v>
      </c>
      <c r="J18" s="219">
        <f t="shared" si="2"/>
        <v>-141342.10847556093</v>
      </c>
      <c r="K18" s="219">
        <f t="shared" si="2"/>
        <v>-141296.5024524749</v>
      </c>
      <c r="L18" s="219">
        <f t="shared" si="2"/>
        <v>-140918.18181999412</v>
      </c>
      <c r="M18" s="219">
        <f t="shared" si="2"/>
        <v>-175008.37851203931</v>
      </c>
      <c r="N18" s="219">
        <f t="shared" si="2"/>
        <v>-163014.14599121772</v>
      </c>
      <c r="O18" s="219">
        <f t="shared" si="2"/>
        <v>-157406.90812409075</v>
      </c>
      <c r="P18" s="286">
        <f t="shared" si="2"/>
        <v>-1832.1888819275164</v>
      </c>
    </row>
    <row r="19" spans="1:17" x14ac:dyDescent="0.25">
      <c r="B19" s="94"/>
      <c r="C19" s="8"/>
    </row>
    <row r="20" spans="1:17" x14ac:dyDescent="0.25">
      <c r="B20" s="94"/>
      <c r="C20" s="8"/>
    </row>
    <row r="21" spans="1:17" x14ac:dyDescent="0.25">
      <c r="A21" s="184" t="str">
        <f>'SCH D-2.1'!H$10</f>
        <v>ADJ 8</v>
      </c>
      <c r="B21" s="145"/>
      <c r="C21" s="7" t="s">
        <v>1192</v>
      </c>
    </row>
    <row r="22" spans="1:17" x14ac:dyDescent="0.25">
      <c r="A22" s="8" t="s">
        <v>1189</v>
      </c>
      <c r="B22" s="145">
        <v>913</v>
      </c>
      <c r="C22" s="176" t="s">
        <v>502</v>
      </c>
      <c r="D22" s="8">
        <f>'IS G'!U233</f>
        <v>30</v>
      </c>
      <c r="E22" s="8">
        <f>'IS G'!V233</f>
        <v>0</v>
      </c>
      <c r="F22" s="8">
        <f>'IS G'!W233</f>
        <v>0</v>
      </c>
      <c r="G22" s="8">
        <f>'IS G'!X233</f>
        <v>0</v>
      </c>
      <c r="H22" s="8">
        <f>'IS G'!Y233</f>
        <v>0</v>
      </c>
      <c r="I22" s="8">
        <f>'IS G'!Z233</f>
        <v>0</v>
      </c>
      <c r="J22" s="8">
        <f>'IS G'!AA233</f>
        <v>0</v>
      </c>
      <c r="K22" s="8">
        <f>'IS G'!AB233</f>
        <v>0</v>
      </c>
      <c r="L22" s="8">
        <f>'IS G'!AC233</f>
        <v>30</v>
      </c>
      <c r="M22" s="8">
        <f>'IS G'!AD233</f>
        <v>0</v>
      </c>
      <c r="N22" s="8">
        <f>'IS G'!AE233</f>
        <v>0</v>
      </c>
      <c r="O22" s="8">
        <f>'IS G'!AF233</f>
        <v>0</v>
      </c>
      <c r="P22" s="287">
        <f>SUM(D22:O22)</f>
        <v>60</v>
      </c>
    </row>
    <row r="23" spans="1:17" x14ac:dyDescent="0.25">
      <c r="A23" s="8" t="s">
        <v>1189</v>
      </c>
      <c r="B23" s="145">
        <v>930.1</v>
      </c>
      <c r="C23" s="176" t="s">
        <v>515</v>
      </c>
      <c r="D23" s="8">
        <f>'IS G'!U250</f>
        <v>5.2741088680171604</v>
      </c>
      <c r="E23" s="8">
        <f>'IS G'!V250</f>
        <v>5.2741088680171604</v>
      </c>
      <c r="F23" s="8">
        <f>'IS G'!W250</f>
        <v>5.2741088680171604</v>
      </c>
      <c r="G23" s="8">
        <f>'IS G'!X250</f>
        <v>5.2741088680171604</v>
      </c>
      <c r="H23" s="8">
        <f>'IS G'!Y250</f>
        <v>5.3413974570973899</v>
      </c>
      <c r="I23" s="8">
        <f>'IS G'!Z250</f>
        <v>5.3412511775559102</v>
      </c>
      <c r="J23" s="8">
        <f>'IS G'!AA250</f>
        <v>5.2877128653746803</v>
      </c>
      <c r="K23" s="8">
        <f>'IS G'!AB250</f>
        <v>5.2877128653746803</v>
      </c>
      <c r="L23" s="8">
        <f>'IS G'!AC250</f>
        <v>5.2877128653746803</v>
      </c>
      <c r="M23" s="8">
        <f>'IS G'!AD250</f>
        <v>5.2877128653746803</v>
      </c>
      <c r="N23" s="8">
        <f>'IS G'!AE250</f>
        <v>5.2877128653746803</v>
      </c>
      <c r="O23" s="8">
        <f>'IS G'!AF250</f>
        <v>5.2877128653746803</v>
      </c>
      <c r="P23" s="287">
        <f>SUM(D23:O23)</f>
        <v>63.505361298970023</v>
      </c>
    </row>
    <row r="24" spans="1:17" x14ac:dyDescent="0.25">
      <c r="B24" s="145"/>
    </row>
    <row r="25" spans="1:17" x14ac:dyDescent="0.25">
      <c r="B25" s="94"/>
    </row>
    <row r="26" spans="1:17" x14ac:dyDescent="0.25">
      <c r="A26" s="184" t="str">
        <f>'SCH D-2.1'!I$10</f>
        <v>ADJ 9</v>
      </c>
      <c r="B26" s="145"/>
      <c r="C26" s="7" t="s">
        <v>1193</v>
      </c>
    </row>
    <row r="27" spans="1:17" x14ac:dyDescent="0.25">
      <c r="B27" s="145"/>
      <c r="C27" s="176" t="s">
        <v>506</v>
      </c>
      <c r="D27" s="8">
        <f>'IS G'!U240</f>
        <v>93.859920000000002</v>
      </c>
      <c r="E27" s="8">
        <f>'IS G'!V240</f>
        <v>85.357860000000002</v>
      </c>
      <c r="F27" s="8">
        <f>'IS G'!W240</f>
        <v>85.357860000000002</v>
      </c>
      <c r="G27" s="8">
        <f>'IS G'!X240</f>
        <v>93.859920000000002</v>
      </c>
      <c r="H27" s="8">
        <f>'IS G'!Y240</f>
        <v>85.357860000000002</v>
      </c>
      <c r="I27" s="8">
        <f>'IS G'!Z240</f>
        <v>86.743859999999998</v>
      </c>
      <c r="J27" s="8">
        <f>'IS G'!AA240</f>
        <v>94.144679999999994</v>
      </c>
      <c r="K27" s="8">
        <f>'IS G'!AB240</f>
        <v>85.357860000000002</v>
      </c>
      <c r="L27" s="8">
        <f>'IS G'!AC240</f>
        <v>85.357860000000002</v>
      </c>
      <c r="M27" s="8">
        <f>'IS G'!AD240</f>
        <v>122.60157</v>
      </c>
      <c r="N27" s="8">
        <f>'IS G'!AE240</f>
        <v>107.43516</v>
      </c>
      <c r="O27" s="8">
        <f>'IS G'!AF240</f>
        <v>107.43516</v>
      </c>
      <c r="P27" s="91">
        <f>SUM(D27:O27)</f>
        <v>1132.8695699999998</v>
      </c>
    </row>
    <row r="28" spans="1:17" x14ac:dyDescent="0.25">
      <c r="B28" s="94"/>
      <c r="C28" s="9" t="s">
        <v>1194</v>
      </c>
      <c r="D28" s="272">
        <f>D27/$P27</f>
        <v>8.285147953969671E-2</v>
      </c>
      <c r="E28" s="272">
        <f t="shared" ref="E28:O28" si="3">E27/$P27</f>
        <v>7.5346590870121105E-2</v>
      </c>
      <c r="F28" s="272">
        <f t="shared" si="3"/>
        <v>7.5346590870121105E-2</v>
      </c>
      <c r="G28" s="272">
        <f t="shared" si="3"/>
        <v>8.285147953969671E-2</v>
      </c>
      <c r="H28" s="272">
        <f t="shared" si="3"/>
        <v>7.5346590870121105E-2</v>
      </c>
      <c r="I28" s="272">
        <f t="shared" si="3"/>
        <v>7.6570032682579697E-2</v>
      </c>
      <c r="J28" s="272">
        <f t="shared" si="3"/>
        <v>8.3102841221165472E-2</v>
      </c>
      <c r="K28" s="272">
        <f t="shared" si="3"/>
        <v>7.5346590870121105E-2</v>
      </c>
      <c r="L28" s="272">
        <f t="shared" si="3"/>
        <v>7.5346590870121105E-2</v>
      </c>
      <c r="M28" s="272">
        <f t="shared" si="3"/>
        <v>0.10822214070062806</v>
      </c>
      <c r="N28" s="272">
        <f t="shared" si="3"/>
        <v>9.4834535982813994E-2</v>
      </c>
      <c r="O28" s="272">
        <f t="shared" si="3"/>
        <v>9.4834535982813994E-2</v>
      </c>
      <c r="P28" s="273">
        <f t="shared" ref="P28" si="4">SUM(D28:O28)</f>
        <v>1</v>
      </c>
    </row>
    <row r="29" spans="1:17" x14ac:dyDescent="0.25">
      <c r="B29" s="94"/>
      <c r="C29" s="9" t="s">
        <v>1195</v>
      </c>
      <c r="D29" s="8">
        <f>D28*$P29</f>
        <v>4.4695059152484786</v>
      </c>
      <c r="E29" s="8">
        <f t="shared" ref="E29:O29" si="5">E28*$P29</f>
        <v>4.064647191079553</v>
      </c>
      <c r="F29" s="8">
        <f t="shared" si="5"/>
        <v>4.064647191079553</v>
      </c>
      <c r="G29" s="8">
        <f t="shared" si="5"/>
        <v>4.4695059152484786</v>
      </c>
      <c r="H29" s="8">
        <f t="shared" si="5"/>
        <v>4.064647191079553</v>
      </c>
      <c r="I29" s="8">
        <f t="shared" si="5"/>
        <v>4.1306469830944446</v>
      </c>
      <c r="J29" s="8">
        <f t="shared" si="5"/>
        <v>4.4830658725169927</v>
      </c>
      <c r="K29" s="8">
        <f t="shared" si="5"/>
        <v>4.064647191079553</v>
      </c>
      <c r="L29" s="8">
        <f t="shared" si="5"/>
        <v>4.064647191079553</v>
      </c>
      <c r="M29" s="8">
        <f t="shared" si="5"/>
        <v>5.8381516022360813</v>
      </c>
      <c r="N29" s="8">
        <f t="shared" si="5"/>
        <v>5.115943878128884</v>
      </c>
      <c r="O29" s="8">
        <f t="shared" si="5"/>
        <v>5.115943878128884</v>
      </c>
      <c r="P29" s="91">
        <v>53.945999999999998</v>
      </c>
    </row>
    <row r="30" spans="1:17" x14ac:dyDescent="0.25">
      <c r="A30" s="8" t="s">
        <v>1190</v>
      </c>
      <c r="B30" s="93">
        <v>924</v>
      </c>
      <c r="C30" s="9" t="s">
        <v>1196</v>
      </c>
      <c r="D30" s="218">
        <f>D29-D27</f>
        <v>-89.390414084751527</v>
      </c>
      <c r="E30" s="218">
        <f t="shared" ref="E30:O30" si="6">E29-E27</f>
        <v>-81.293212808920444</v>
      </c>
      <c r="F30" s="218">
        <f t="shared" si="6"/>
        <v>-81.293212808920444</v>
      </c>
      <c r="G30" s="218">
        <f t="shared" si="6"/>
        <v>-89.390414084751527</v>
      </c>
      <c r="H30" s="218">
        <f t="shared" si="6"/>
        <v>-81.293212808920444</v>
      </c>
      <c r="I30" s="218">
        <f t="shared" si="6"/>
        <v>-82.613213016905547</v>
      </c>
      <c r="J30" s="218">
        <f t="shared" si="6"/>
        <v>-89.661614127483006</v>
      </c>
      <c r="K30" s="218">
        <f t="shared" si="6"/>
        <v>-81.293212808920444</v>
      </c>
      <c r="L30" s="218">
        <f t="shared" si="6"/>
        <v>-81.293212808920444</v>
      </c>
      <c r="M30" s="218">
        <f t="shared" si="6"/>
        <v>-116.76341839776391</v>
      </c>
      <c r="N30" s="218">
        <f t="shared" si="6"/>
        <v>-102.31921612187111</v>
      </c>
      <c r="O30" s="218">
        <f t="shared" si="6"/>
        <v>-102.31921612187111</v>
      </c>
      <c r="P30" s="285">
        <f>SUM(D30:O30)</f>
        <v>-1078.9235699999999</v>
      </c>
    </row>
  </sheetData>
  <mergeCells count="4">
    <mergeCell ref="A1:P1"/>
    <mergeCell ref="A2:P2"/>
    <mergeCell ref="A3:P3"/>
    <mergeCell ref="A4:P4"/>
  </mergeCells>
  <pageMargins left="0.75" right="0.75" top="1" bottom="1" header="0.5" footer="0.5"/>
  <pageSetup scale="5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Q42"/>
  <sheetViews>
    <sheetView showGridLines="0" zoomScaleNormal="100" workbookViewId="0">
      <selection activeCell="I19" sqref="I19"/>
    </sheetView>
  </sheetViews>
  <sheetFormatPr defaultColWidth="11" defaultRowHeight="15.75" x14ac:dyDescent="0.25"/>
  <cols>
    <col min="1" max="1" width="1.28515625" style="225" customWidth="1"/>
    <col min="2" max="3" width="11" style="225"/>
    <col min="4" max="4" width="20" style="225" customWidth="1"/>
    <col min="5" max="5" width="24.42578125" style="225" customWidth="1"/>
    <col min="6" max="6" width="2.140625" style="225" customWidth="1"/>
    <col min="7" max="7" width="20.85546875" style="225" customWidth="1"/>
    <col min="8" max="8" width="3.140625" style="225" customWidth="1"/>
    <col min="9" max="9" width="17.28515625" style="225" customWidth="1"/>
    <col min="10" max="10" width="11" style="225"/>
    <col min="11" max="11" width="12.28515625" style="225" customWidth="1"/>
    <col min="12" max="12" width="36.7109375" style="225" customWidth="1"/>
    <col min="13" max="13" width="12.42578125" style="225" bestFit="1" customWidth="1"/>
    <col min="14" max="14" width="3.28515625" style="225" customWidth="1"/>
    <col min="15" max="15" width="12.85546875" style="225" customWidth="1"/>
    <col min="16" max="16" width="3.7109375" style="225" customWidth="1"/>
    <col min="17" max="17" width="12.28515625" style="225" customWidth="1"/>
    <col min="18" max="16384" width="11" style="225"/>
  </cols>
  <sheetData>
    <row r="3" spans="1:17" x14ac:dyDescent="0.25">
      <c r="B3" s="226"/>
      <c r="C3" s="226"/>
      <c r="D3" s="226"/>
      <c r="E3" s="226"/>
      <c r="F3" s="226"/>
      <c r="G3" s="226"/>
      <c r="H3" s="226"/>
      <c r="I3" s="227" t="s">
        <v>1223</v>
      </c>
    </row>
    <row r="4" spans="1:17" x14ac:dyDescent="0.25">
      <c r="I4" s="227" t="s">
        <v>1158</v>
      </c>
    </row>
    <row r="5" spans="1:17" x14ac:dyDescent="0.25">
      <c r="I5" s="228" t="str">
        <f>'Rate Case Constants'!C36</f>
        <v>WITNESS:   K. W. BLAKE</v>
      </c>
    </row>
    <row r="6" spans="1:17" x14ac:dyDescent="0.25">
      <c r="I6" s="227"/>
    </row>
    <row r="8" spans="1:17" x14ac:dyDescent="0.25">
      <c r="B8" s="335" t="str">
        <f>'Rate Case Constants'!C9</f>
        <v>LOUISVILLE GAS AND ELECTRIC COMPANY</v>
      </c>
      <c r="C8" s="335"/>
      <c r="D8" s="335"/>
      <c r="E8" s="335"/>
      <c r="F8" s="335"/>
      <c r="G8" s="335"/>
      <c r="H8" s="335"/>
      <c r="I8" s="335"/>
    </row>
    <row r="9" spans="1:17" x14ac:dyDescent="0.25">
      <c r="B9" s="335" t="str">
        <f>'Rate Case Constants'!C10</f>
        <v>CASE NO. 2014-00372 - GAS OPERATIONS - RESPONSE TO PSC 2-89 (SLIPPAGE FACTOR 97.728%)</v>
      </c>
      <c r="C9" s="335"/>
      <c r="D9" s="335"/>
      <c r="E9" s="335"/>
      <c r="F9" s="335"/>
      <c r="G9" s="335"/>
      <c r="H9" s="335"/>
      <c r="I9" s="335"/>
    </row>
    <row r="10" spans="1:17" x14ac:dyDescent="0.25">
      <c r="B10" s="335" t="s">
        <v>1222</v>
      </c>
      <c r="C10" s="335"/>
      <c r="D10" s="335"/>
      <c r="E10" s="335"/>
      <c r="F10" s="335"/>
      <c r="G10" s="335"/>
      <c r="H10" s="335"/>
      <c r="I10" s="335"/>
    </row>
    <row r="11" spans="1:17" x14ac:dyDescent="0.25">
      <c r="A11" s="335"/>
      <c r="B11" s="335"/>
      <c r="C11" s="335"/>
      <c r="D11" s="335"/>
      <c r="E11" s="335"/>
      <c r="F11" s="335"/>
      <c r="G11" s="335"/>
      <c r="H11" s="335"/>
      <c r="I11" s="335"/>
    </row>
    <row r="12" spans="1:17" x14ac:dyDescent="0.25">
      <c r="A12" s="335" t="s">
        <v>1171</v>
      </c>
      <c r="B12" s="335"/>
      <c r="C12" s="335"/>
      <c r="D12" s="335"/>
      <c r="E12" s="335"/>
      <c r="F12" s="335"/>
      <c r="G12" s="335"/>
      <c r="H12" s="335"/>
      <c r="I12" s="335"/>
    </row>
    <row r="13" spans="1:17" x14ac:dyDescent="0.25">
      <c r="B13" s="336" t="s">
        <v>1172</v>
      </c>
      <c r="C13" s="336"/>
      <c r="D13" s="336"/>
      <c r="E13" s="336"/>
      <c r="F13" s="336"/>
      <c r="G13" s="336"/>
      <c r="H13" s="336"/>
      <c r="I13" s="336"/>
    </row>
    <row r="14" spans="1:17" x14ac:dyDescent="0.25">
      <c r="B14" s="229"/>
      <c r="C14" s="229"/>
      <c r="D14" s="229"/>
      <c r="E14" s="229"/>
      <c r="F14" s="229"/>
      <c r="G14" s="229"/>
      <c r="H14" s="229"/>
      <c r="I14" s="229"/>
    </row>
    <row r="15" spans="1:17" x14ac:dyDescent="0.25">
      <c r="B15" s="229"/>
      <c r="C15" s="229"/>
      <c r="D15" s="229"/>
      <c r="E15" s="229"/>
      <c r="F15" s="229"/>
      <c r="G15" s="229"/>
      <c r="H15" s="229"/>
      <c r="I15" s="229"/>
      <c r="K15" s="230"/>
      <c r="L15" s="230"/>
      <c r="M15" s="230"/>
      <c r="N15" s="230"/>
      <c r="O15" s="231"/>
      <c r="P15" s="231"/>
      <c r="Q15" s="231"/>
    </row>
    <row r="16" spans="1:17" x14ac:dyDescent="0.25">
      <c r="G16" s="300" t="s">
        <v>1231</v>
      </c>
      <c r="I16" s="300" t="s">
        <v>1231</v>
      </c>
      <c r="K16" s="231"/>
      <c r="L16" s="231"/>
      <c r="M16" s="231"/>
      <c r="N16" s="231"/>
      <c r="O16" s="231"/>
      <c r="P16" s="231"/>
      <c r="Q16" s="231"/>
    </row>
    <row r="17" spans="2:17" x14ac:dyDescent="0.25">
      <c r="E17" s="232"/>
      <c r="F17" s="233"/>
      <c r="G17" s="234" t="s">
        <v>1173</v>
      </c>
      <c r="H17" s="233"/>
      <c r="I17" s="234" t="s">
        <v>1174</v>
      </c>
      <c r="K17" s="231"/>
      <c r="L17" s="231"/>
      <c r="M17" s="232"/>
      <c r="N17" s="232"/>
      <c r="O17" s="232"/>
      <c r="P17" s="232"/>
      <c r="Q17" s="232"/>
    </row>
    <row r="18" spans="2:17" x14ac:dyDescent="0.25">
      <c r="E18" s="235"/>
      <c r="F18" s="236"/>
      <c r="G18" s="236"/>
      <c r="H18" s="236"/>
      <c r="I18" s="236"/>
      <c r="K18" s="230"/>
      <c r="L18" s="230"/>
      <c r="M18" s="230"/>
      <c r="N18" s="230"/>
      <c r="O18" s="231"/>
      <c r="P18" s="231"/>
      <c r="Q18" s="231"/>
    </row>
    <row r="19" spans="2:17" x14ac:dyDescent="0.25">
      <c r="B19" s="237" t="s">
        <v>1175</v>
      </c>
      <c r="E19" s="238"/>
      <c r="F19" s="239"/>
      <c r="G19" s="240">
        <f>'SCH J-1.1|J-1.2'!H22</f>
        <v>2140161140.5396724</v>
      </c>
      <c r="H19" s="239"/>
      <c r="I19" s="240">
        <f>'SCH J-1.1|J-1.2'!H45</f>
        <v>522701372.68180561</v>
      </c>
      <c r="K19" s="241"/>
      <c r="L19" s="230"/>
      <c r="M19" s="230"/>
      <c r="N19" s="230"/>
      <c r="O19" s="231"/>
      <c r="P19" s="231"/>
      <c r="Q19" s="231"/>
    </row>
    <row r="20" spans="2:17" x14ac:dyDescent="0.25">
      <c r="E20" s="242"/>
      <c r="F20" s="243"/>
      <c r="G20" s="243"/>
      <c r="H20" s="243"/>
      <c r="I20" s="243"/>
      <c r="K20" s="241"/>
      <c r="L20" s="230"/>
      <c r="M20" s="230"/>
      <c r="N20" s="230"/>
      <c r="O20" s="231"/>
      <c r="P20" s="231"/>
      <c r="Q20" s="231"/>
    </row>
    <row r="21" spans="2:17" x14ac:dyDescent="0.25">
      <c r="B21" s="237" t="s">
        <v>1176</v>
      </c>
      <c r="E21" s="242"/>
      <c r="F21" s="243"/>
      <c r="G21" s="244">
        <f>'SCH J-1.1|J-1.2'!K16+'SCH J-1.1|J-1.2'!K18</f>
        <v>1.8212424324000453E-2</v>
      </c>
      <c r="H21" s="243"/>
      <c r="I21" s="244">
        <f>'SCH J-1.1|J-1.2'!K39+'SCH J-1.1|J-1.2'!K41</f>
        <v>1.8212424324000453E-2</v>
      </c>
      <c r="K21" s="230"/>
      <c r="L21" s="230"/>
      <c r="M21" s="230"/>
      <c r="N21" s="230"/>
      <c r="O21" s="231"/>
      <c r="P21" s="231"/>
      <c r="Q21" s="231"/>
    </row>
    <row r="22" spans="2:17" x14ac:dyDescent="0.25">
      <c r="E22" s="242"/>
      <c r="F22" s="243"/>
      <c r="G22" s="243"/>
      <c r="H22" s="243"/>
      <c r="I22" s="243"/>
      <c r="K22" s="230"/>
      <c r="L22" s="230"/>
      <c r="M22" s="230"/>
      <c r="N22" s="230"/>
      <c r="O22" s="231"/>
      <c r="P22" s="231"/>
      <c r="Q22" s="231"/>
    </row>
    <row r="23" spans="2:17" x14ac:dyDescent="0.25">
      <c r="B23" s="245" t="s">
        <v>1177</v>
      </c>
      <c r="E23" s="246"/>
      <c r="F23" s="247"/>
      <c r="G23" s="240">
        <f>ROUND(+G19*G21,0)</f>
        <v>38977523</v>
      </c>
      <c r="H23" s="247"/>
      <c r="I23" s="240">
        <f>ROUND(+I19*I21,0)</f>
        <v>9519659</v>
      </c>
      <c r="K23" s="248"/>
      <c r="L23" s="230"/>
      <c r="M23" s="230"/>
      <c r="N23" s="230"/>
      <c r="O23" s="231"/>
      <c r="P23" s="231"/>
      <c r="Q23" s="231"/>
    </row>
    <row r="24" spans="2:17" x14ac:dyDescent="0.25">
      <c r="E24" s="231"/>
      <c r="G24" s="225" t="s">
        <v>1178</v>
      </c>
      <c r="I24" s="225" t="s">
        <v>1178</v>
      </c>
      <c r="K24" s="241"/>
      <c r="L24" s="230"/>
      <c r="M24" s="249"/>
      <c r="N24" s="230"/>
      <c r="O24" s="250"/>
      <c r="P24" s="250"/>
      <c r="Q24" s="250"/>
    </row>
    <row r="25" spans="2:17" x14ac:dyDescent="0.25">
      <c r="B25" s="245" t="s">
        <v>1179</v>
      </c>
      <c r="E25" s="231"/>
      <c r="G25" s="251">
        <f>54657993-23328</f>
        <v>54634665</v>
      </c>
      <c r="H25" s="252"/>
      <c r="I25" s="251">
        <f>12821011-5472</f>
        <v>12815539</v>
      </c>
      <c r="K25" s="253"/>
      <c r="L25" s="230"/>
      <c r="M25" s="230"/>
      <c r="N25" s="249"/>
      <c r="O25" s="230"/>
      <c r="P25" s="231"/>
      <c r="Q25" s="230"/>
    </row>
    <row r="26" spans="2:17" x14ac:dyDescent="0.25">
      <c r="E26" s="231"/>
      <c r="K26" s="241"/>
      <c r="L26" s="230"/>
      <c r="M26" s="250"/>
      <c r="N26" s="230"/>
      <c r="O26" s="231"/>
      <c r="P26" s="231"/>
      <c r="Q26" s="231"/>
    </row>
    <row r="27" spans="2:17" x14ac:dyDescent="0.25">
      <c r="B27" s="237" t="s">
        <v>1215</v>
      </c>
      <c r="E27" s="231"/>
      <c r="G27" s="240">
        <f>G25-G23</f>
        <v>15657142</v>
      </c>
      <c r="H27" s="240"/>
      <c r="I27" s="240">
        <f>I25-I23</f>
        <v>3295880</v>
      </c>
      <c r="K27" s="231"/>
      <c r="L27" s="231"/>
      <c r="M27" s="230"/>
      <c r="N27" s="230"/>
      <c r="O27" s="231"/>
      <c r="P27" s="231"/>
      <c r="Q27" s="231"/>
    </row>
    <row r="28" spans="2:17" x14ac:dyDescent="0.25">
      <c r="E28" s="231"/>
      <c r="K28" s="253"/>
      <c r="L28" s="231"/>
      <c r="M28" s="230"/>
      <c r="N28" s="230"/>
      <c r="O28" s="231"/>
      <c r="P28" s="231"/>
      <c r="Q28" s="231"/>
    </row>
    <row r="29" spans="2:17" x14ac:dyDescent="0.25">
      <c r="B29" s="237" t="s">
        <v>1180</v>
      </c>
      <c r="E29" s="254"/>
      <c r="F29" s="255"/>
      <c r="G29" s="256">
        <f>'WPH-1.B Effective Tax Rate'!F21</f>
        <v>0.37086072460000002</v>
      </c>
      <c r="H29" s="255"/>
      <c r="I29" s="256">
        <f>G29</f>
        <v>0.37086072460000002</v>
      </c>
      <c r="N29" s="257"/>
    </row>
    <row r="30" spans="2:17" x14ac:dyDescent="0.25">
      <c r="E30" s="235"/>
      <c r="F30" s="236"/>
      <c r="G30" s="236"/>
      <c r="H30" s="236"/>
      <c r="I30" s="236"/>
      <c r="L30" s="258"/>
    </row>
    <row r="31" spans="2:17" x14ac:dyDescent="0.25">
      <c r="B31" s="237" t="s">
        <v>1181</v>
      </c>
      <c r="E31" s="246"/>
      <c r="F31" s="247"/>
      <c r="K31" s="259"/>
      <c r="L31" s="260"/>
    </row>
    <row r="32" spans="2:17" ht="16.5" thickBot="1" x14ac:dyDescent="0.3">
      <c r="B32" s="245" t="s">
        <v>1182</v>
      </c>
      <c r="E32" s="231"/>
      <c r="G32" s="261">
        <f>ROUND(+G27*G29,0)</f>
        <v>5806619</v>
      </c>
      <c r="H32" s="247"/>
      <c r="I32" s="261">
        <f>ROUND(+I27*I29,0)</f>
        <v>1222312</v>
      </c>
    </row>
    <row r="33" spans="7:14" ht="16.5" thickTop="1" x14ac:dyDescent="0.25"/>
    <row r="34" spans="7:14" x14ac:dyDescent="0.25">
      <c r="G34" s="269"/>
      <c r="H34" s="231"/>
      <c r="I34" s="269"/>
    </row>
    <row r="35" spans="7:14" x14ac:dyDescent="0.25">
      <c r="G35" s="231"/>
      <c r="H35" s="231"/>
      <c r="I35" s="231"/>
      <c r="K35" s="262"/>
      <c r="L35" s="262"/>
      <c r="M35" s="262"/>
      <c r="N35" s="232"/>
    </row>
    <row r="36" spans="7:14" x14ac:dyDescent="0.25">
      <c r="G36" s="231"/>
      <c r="H36" s="231"/>
      <c r="I36" s="231"/>
      <c r="K36" s="263"/>
      <c r="L36" s="264"/>
      <c r="M36" s="264"/>
      <c r="N36" s="264"/>
    </row>
    <row r="37" spans="7:14" x14ac:dyDescent="0.25">
      <c r="G37" s="269"/>
      <c r="H37" s="231"/>
      <c r="I37" s="269"/>
      <c r="K37" s="231"/>
      <c r="L37" s="265"/>
      <c r="M37" s="265"/>
      <c r="N37" s="231"/>
    </row>
    <row r="38" spans="7:14" x14ac:dyDescent="0.25">
      <c r="G38" s="231"/>
      <c r="H38" s="231"/>
      <c r="I38" s="231"/>
      <c r="K38" s="231"/>
      <c r="L38" s="232"/>
      <c r="M38" s="231"/>
      <c r="N38" s="231"/>
    </row>
    <row r="39" spans="7:14" x14ac:dyDescent="0.25">
      <c r="G39" s="231"/>
      <c r="H39" s="231"/>
      <c r="I39" s="231"/>
      <c r="K39" s="266"/>
      <c r="L39" s="267"/>
      <c r="M39" s="264"/>
      <c r="N39" s="264"/>
    </row>
    <row r="40" spans="7:14" x14ac:dyDescent="0.25">
      <c r="K40" s="231"/>
      <c r="L40" s="231"/>
      <c r="M40" s="231"/>
      <c r="N40" s="264"/>
    </row>
    <row r="41" spans="7:14" x14ac:dyDescent="0.25">
      <c r="K41" s="231"/>
      <c r="L41" s="231"/>
      <c r="M41" s="231"/>
      <c r="N41" s="231"/>
    </row>
    <row r="42" spans="7:14" x14ac:dyDescent="0.25">
      <c r="K42" s="231"/>
      <c r="L42" s="268"/>
      <c r="M42" s="269"/>
      <c r="N42" s="231"/>
    </row>
  </sheetData>
  <mergeCells count="6">
    <mergeCell ref="B8:I8"/>
    <mergeCell ref="A11:I11"/>
    <mergeCell ref="A12:I12"/>
    <mergeCell ref="B13:I13"/>
    <mergeCell ref="B9:I9"/>
    <mergeCell ref="B10:I10"/>
  </mergeCells>
  <printOptions horizontalCentered="1" gridLinesSet="0"/>
  <pageMargins left="1" right="0.75" top="1.25" bottom="1" header="0.5" footer="0.5"/>
  <pageSetup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92"/>
  <sheetViews>
    <sheetView zoomScale="85" zoomScaleNormal="85" workbookViewId="0">
      <pane xSplit="2" ySplit="3" topLeftCell="C49" activePane="bottomRight" state="frozen"/>
      <selection pane="topRight" activeCell="B1" sqref="B1"/>
      <selection pane="bottomLeft" activeCell="A4" sqref="A4"/>
      <selection pane="bottomRight" activeCell="E85" sqref="E85"/>
    </sheetView>
  </sheetViews>
  <sheetFormatPr defaultRowHeight="15" x14ac:dyDescent="0.25"/>
  <cols>
    <col min="1" max="1" width="10.85546875" style="8" customWidth="1"/>
    <col min="2" max="2" width="42.28515625" style="9" customWidth="1"/>
    <col min="3" max="32" width="10.7109375" style="8" customWidth="1"/>
    <col min="33" max="16384" width="9.140625" style="8"/>
  </cols>
  <sheetData>
    <row r="1" spans="1:32" s="6" customFormat="1" x14ac:dyDescent="0.25">
      <c r="B1" s="5"/>
    </row>
    <row r="2" spans="1:32" s="6" customFormat="1" ht="30" x14ac:dyDescent="0.25">
      <c r="A2" s="92" t="s">
        <v>6</v>
      </c>
      <c r="B2" s="7" t="s">
        <v>285</v>
      </c>
      <c r="C2" s="6" t="s">
        <v>46</v>
      </c>
      <c r="D2" s="6" t="s">
        <v>47</v>
      </c>
      <c r="E2" s="6" t="s">
        <v>48</v>
      </c>
      <c r="F2" s="6" t="s">
        <v>49</v>
      </c>
      <c r="G2" s="6" t="s">
        <v>50</v>
      </c>
      <c r="H2" s="6" t="s">
        <v>51</v>
      </c>
      <c r="I2" s="6" t="s">
        <v>52</v>
      </c>
      <c r="J2" s="6" t="s">
        <v>242</v>
      </c>
      <c r="K2" s="6" t="s">
        <v>53</v>
      </c>
      <c r="L2" s="6" t="s">
        <v>54</v>
      </c>
      <c r="M2" s="6" t="s">
        <v>55</v>
      </c>
      <c r="N2" s="6" t="s">
        <v>56</v>
      </c>
      <c r="O2" s="6" t="s">
        <v>57</v>
      </c>
      <c r="P2" s="6" t="s">
        <v>58</v>
      </c>
      <c r="Q2" s="6" t="s">
        <v>59</v>
      </c>
      <c r="R2" s="6" t="s">
        <v>60</v>
      </c>
      <c r="S2" s="6" t="s">
        <v>61</v>
      </c>
      <c r="T2" s="6" t="s">
        <v>62</v>
      </c>
      <c r="U2" s="6" t="s">
        <v>63</v>
      </c>
      <c r="V2" s="6" t="s">
        <v>64</v>
      </c>
      <c r="W2" s="6" t="s">
        <v>65</v>
      </c>
      <c r="X2" s="6" t="s">
        <v>66</v>
      </c>
      <c r="Y2" s="6" t="s">
        <v>67</v>
      </c>
      <c r="Z2" s="6" t="s">
        <v>68</v>
      </c>
      <c r="AA2" s="6" t="s">
        <v>69</v>
      </c>
      <c r="AB2" s="6" t="s">
        <v>70</v>
      </c>
      <c r="AC2" s="6" t="s">
        <v>71</v>
      </c>
      <c r="AD2" s="6" t="s">
        <v>72</v>
      </c>
      <c r="AE2" s="6" t="s">
        <v>73</v>
      </c>
      <c r="AF2" s="6" t="s">
        <v>74</v>
      </c>
    </row>
    <row r="3" spans="1:32" s="6" customFormat="1" x14ac:dyDescent="0.25">
      <c r="B3" s="5"/>
    </row>
    <row r="4" spans="1:32" x14ac:dyDescent="0.25">
      <c r="B4" s="7"/>
    </row>
    <row r="5" spans="1:32" x14ac:dyDescent="0.25">
      <c r="B5" s="7" t="s">
        <v>1006</v>
      </c>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row>
    <row r="6" spans="1:32" x14ac:dyDescent="0.25">
      <c r="B6" s="9" t="s">
        <v>1007</v>
      </c>
      <c r="C6" s="8">
        <v>294690</v>
      </c>
      <c r="D6" s="8">
        <v>294897</v>
      </c>
      <c r="E6" s="8">
        <v>294181</v>
      </c>
      <c r="F6" s="8">
        <v>293769</v>
      </c>
      <c r="G6" s="8">
        <v>293023</v>
      </c>
      <c r="H6" s="8">
        <v>292712</v>
      </c>
      <c r="I6" s="8">
        <v>292486</v>
      </c>
      <c r="J6" s="8">
        <v>292345</v>
      </c>
      <c r="K6" s="8">
        <v>293908</v>
      </c>
      <c r="L6" s="8">
        <v>293954</v>
      </c>
      <c r="M6" s="8">
        <v>294000</v>
      </c>
      <c r="N6" s="8">
        <v>294046</v>
      </c>
      <c r="O6" s="8">
        <v>294091</v>
      </c>
      <c r="P6" s="8">
        <v>294137</v>
      </c>
      <c r="Q6" s="8">
        <v>294183</v>
      </c>
      <c r="R6" s="8">
        <v>294229</v>
      </c>
      <c r="S6" s="8">
        <v>294274</v>
      </c>
      <c r="T6" s="8">
        <v>294320</v>
      </c>
      <c r="U6" s="8">
        <v>294366</v>
      </c>
      <c r="V6" s="8">
        <v>294412</v>
      </c>
      <c r="W6" s="8">
        <v>294457</v>
      </c>
      <c r="X6" s="8">
        <v>294503</v>
      </c>
      <c r="Y6" s="8">
        <v>294549</v>
      </c>
      <c r="Z6" s="8">
        <v>294594</v>
      </c>
      <c r="AA6" s="8">
        <v>294639</v>
      </c>
      <c r="AB6" s="8">
        <v>294684</v>
      </c>
      <c r="AC6" s="8">
        <v>294729</v>
      </c>
      <c r="AD6" s="8">
        <v>294774</v>
      </c>
      <c r="AE6" s="8">
        <v>294819</v>
      </c>
      <c r="AF6" s="8">
        <v>294864</v>
      </c>
    </row>
    <row r="7" spans="1:32" x14ac:dyDescent="0.25">
      <c r="B7" s="9" t="s">
        <v>1008</v>
      </c>
      <c r="C7" s="8">
        <v>5217.3770000000004</v>
      </c>
      <c r="D7" s="8">
        <v>3917.9380000000001</v>
      </c>
      <c r="E7" s="8">
        <v>2872.1030000000001</v>
      </c>
      <c r="F7" s="8">
        <v>1022.242</v>
      </c>
      <c r="G7" s="8">
        <v>610.12800000000004</v>
      </c>
      <c r="H7" s="8">
        <v>417.45400000000001</v>
      </c>
      <c r="I7" s="8">
        <v>316.58699999999999</v>
      </c>
      <c r="J7" s="8">
        <v>390.66399999999999</v>
      </c>
      <c r="K7" s="8">
        <v>558.55882859999997</v>
      </c>
      <c r="L7" s="8">
        <v>942.09442300000001</v>
      </c>
      <c r="M7" s="8">
        <v>1954.6243910000001</v>
      </c>
      <c r="N7" s="8">
        <v>3600.7054349999999</v>
      </c>
      <c r="O7" s="8">
        <v>4119.802541</v>
      </c>
      <c r="P7" s="8">
        <v>3589.2209029999999</v>
      </c>
      <c r="Q7" s="8">
        <v>2535.6056480000002</v>
      </c>
      <c r="R7" s="8">
        <v>1307.6205110000001</v>
      </c>
      <c r="S7" s="8">
        <v>731.12193490000004</v>
      </c>
      <c r="T7" s="8">
        <v>425.08706139999998</v>
      </c>
      <c r="U7" s="8">
        <v>380.48752080000003</v>
      </c>
      <c r="V7" s="8">
        <v>405.1255061</v>
      </c>
      <c r="W7" s="8">
        <v>470.58218140000002</v>
      </c>
      <c r="X7" s="8">
        <v>851.30262130000006</v>
      </c>
      <c r="Y7" s="8">
        <v>1841.795316</v>
      </c>
      <c r="Z7" s="8">
        <v>3427.0803930000002</v>
      </c>
      <c r="AA7" s="8">
        <v>4095.786568</v>
      </c>
      <c r="AB7" s="8">
        <v>3568.6305349999998</v>
      </c>
      <c r="AC7" s="8">
        <v>2518.7076689999999</v>
      </c>
      <c r="AD7" s="8">
        <v>1294.1589719999999</v>
      </c>
      <c r="AE7" s="8">
        <v>716.21851500000002</v>
      </c>
      <c r="AF7" s="8">
        <v>415.19484069999999</v>
      </c>
    </row>
    <row r="8" spans="1:32" x14ac:dyDescent="0.25">
      <c r="B8" s="9" t="s">
        <v>1009</v>
      </c>
      <c r="C8" s="8">
        <v>17129.474549999999</v>
      </c>
      <c r="D8" s="8">
        <v>11605.02752</v>
      </c>
      <c r="E8" s="8">
        <v>10344.1371</v>
      </c>
      <c r="F8" s="8">
        <v>7177.0004099999996</v>
      </c>
      <c r="G8" s="8">
        <v>5565.3811999999998</v>
      </c>
      <c r="H8" s="8">
        <v>5047.0950999999995</v>
      </c>
      <c r="I8" s="8">
        <v>4780.1679899999999</v>
      </c>
      <c r="J8" s="8">
        <v>4961.4239099999904</v>
      </c>
      <c r="K8" s="8">
        <v>5443.4145692783404</v>
      </c>
      <c r="L8" s="8">
        <v>6457.2982561237004</v>
      </c>
      <c r="M8" s="8">
        <v>9132.9221785828995</v>
      </c>
      <c r="N8" s="8">
        <v>13482.3246887265</v>
      </c>
      <c r="O8" s="8">
        <v>14854.3348330679</v>
      </c>
      <c r="P8" s="8">
        <v>13453.2122036357</v>
      </c>
      <c r="Q8" s="8">
        <v>10670.287061451199</v>
      </c>
      <c r="R8" s="8">
        <v>7426.6941280109004</v>
      </c>
      <c r="S8" s="8">
        <v>5904.2500398123102</v>
      </c>
      <c r="T8" s="8">
        <v>5096.35750751266</v>
      </c>
      <c r="U8" s="8">
        <v>4979.1509812015202</v>
      </c>
      <c r="V8" s="8">
        <v>5044.8630745655901</v>
      </c>
      <c r="W8" s="8">
        <v>5218.4005650406598</v>
      </c>
      <c r="X8" s="8">
        <v>6224.8468952124704</v>
      </c>
      <c r="Y8" s="8">
        <v>8842.2505453403992</v>
      </c>
      <c r="Z8" s="8">
        <v>13031.0226902667</v>
      </c>
      <c r="AA8" s="8">
        <v>14798.2850339992</v>
      </c>
      <c r="AB8" s="8">
        <v>13406.1990104165</v>
      </c>
      <c r="AC8" s="8">
        <v>10633.0152907311</v>
      </c>
      <c r="AD8" s="8">
        <v>7398.4875881267999</v>
      </c>
      <c r="AE8" s="8">
        <v>5872.2341947784998</v>
      </c>
      <c r="AF8" s="8">
        <v>5077.5672496453299</v>
      </c>
    </row>
    <row r="9" spans="1:32" x14ac:dyDescent="0.25">
      <c r="B9" s="9" t="s">
        <v>1010</v>
      </c>
      <c r="C9" s="8">
        <v>26988.641339999998</v>
      </c>
      <c r="D9" s="8">
        <v>20337.181270000001</v>
      </c>
      <c r="E9" s="8">
        <v>14892.47544</v>
      </c>
      <c r="F9" s="8">
        <v>5308.9164000000001</v>
      </c>
      <c r="G9" s="8">
        <v>3553.3018900000002</v>
      </c>
      <c r="H9" s="8">
        <v>2511.3351899999998</v>
      </c>
      <c r="I9" s="8">
        <v>1912.37842</v>
      </c>
      <c r="J9" s="8">
        <v>2415.25558</v>
      </c>
      <c r="K9" s="8">
        <v>2299.34024093568</v>
      </c>
      <c r="L9" s="8">
        <v>4312.8147970322698</v>
      </c>
      <c r="M9" s="8">
        <v>9996.4839919815095</v>
      </c>
      <c r="N9" s="8">
        <v>18641.8605846356</v>
      </c>
      <c r="O9" s="8">
        <v>22240.467848718501</v>
      </c>
      <c r="P9" s="8">
        <v>19442.345902743898</v>
      </c>
      <c r="Q9" s="8">
        <v>13732.5466263945</v>
      </c>
      <c r="R9" s="8">
        <v>6915.2182556957596</v>
      </c>
      <c r="S9" s="8">
        <v>3817.6151055421201</v>
      </c>
      <c r="T9" s="8">
        <v>1873.95420082695</v>
      </c>
      <c r="U9" s="8">
        <v>1550.03541019561</v>
      </c>
      <c r="V9" s="8">
        <v>1683.2897230563201</v>
      </c>
      <c r="W9" s="8">
        <v>2021.5373801534199</v>
      </c>
      <c r="X9" s="8">
        <v>3771.7558597767102</v>
      </c>
      <c r="Y9" s="8">
        <v>9481.0678434082602</v>
      </c>
      <c r="Z9" s="8">
        <v>18279.7338614406</v>
      </c>
      <c r="AA9" s="8">
        <v>22360.933433632599</v>
      </c>
      <c r="AB9" s="8">
        <v>19522.403003039901</v>
      </c>
      <c r="AC9" s="8">
        <v>13767.4672973086</v>
      </c>
      <c r="AD9" s="8">
        <v>6971.3675596037301</v>
      </c>
      <c r="AE9" s="8">
        <v>3865.34502554349</v>
      </c>
      <c r="AF9" s="8">
        <v>1841.3757532027801</v>
      </c>
    </row>
    <row r="10" spans="1:32" x14ac:dyDescent="0.25">
      <c r="B10" s="9" t="s">
        <v>1011</v>
      </c>
      <c r="C10" s="8">
        <v>450.575479999999</v>
      </c>
      <c r="D10" s="8">
        <v>437.832729999999</v>
      </c>
      <c r="E10" s="8">
        <v>10.49845</v>
      </c>
      <c r="F10" s="8">
        <v>138.39291</v>
      </c>
      <c r="G10" s="8">
        <v>357.27051</v>
      </c>
      <c r="H10" s="8">
        <v>244.04424</v>
      </c>
      <c r="I10" s="8">
        <v>150.01853</v>
      </c>
      <c r="J10" s="8">
        <v>232.05215999999999</v>
      </c>
      <c r="K10" s="8">
        <v>160.754546610982</v>
      </c>
      <c r="L10" s="8">
        <v>90.272301390522301</v>
      </c>
      <c r="M10" s="8">
        <v>141.03778434725899</v>
      </c>
      <c r="N10" s="8">
        <v>428.469091732045</v>
      </c>
      <c r="O10" s="8">
        <v>109.441972146381</v>
      </c>
      <c r="P10" s="8">
        <v>148.095968552898</v>
      </c>
      <c r="Q10" s="8">
        <v>184.23214565423501</v>
      </c>
      <c r="R10" s="8">
        <v>147.12104776450801</v>
      </c>
      <c r="S10" s="8">
        <v>190.586559679978</v>
      </c>
      <c r="T10" s="8">
        <v>99.540054267877494</v>
      </c>
      <c r="U10" s="8">
        <v>77.894383040793301</v>
      </c>
      <c r="V10" s="8">
        <v>120.02687987962101</v>
      </c>
      <c r="W10" s="8">
        <v>104.38836157798301</v>
      </c>
      <c r="X10" s="8">
        <v>120.810357745918</v>
      </c>
      <c r="Y10" s="8">
        <v>197.75702868620201</v>
      </c>
      <c r="Z10" s="8">
        <v>186.708547868088</v>
      </c>
      <c r="AA10" s="8">
        <v>149.558276344859</v>
      </c>
      <c r="AB10" s="8">
        <v>191.817743998152</v>
      </c>
      <c r="AC10" s="8">
        <v>232.171865743213</v>
      </c>
      <c r="AD10" s="8">
        <v>187.77272311668801</v>
      </c>
      <c r="AE10" s="8">
        <v>223.41107675265201</v>
      </c>
      <c r="AF10" s="8">
        <v>124.880978310743</v>
      </c>
    </row>
    <row r="11" spans="1:32" ht="15.75" thickBot="1" x14ac:dyDescent="0.3">
      <c r="B11" s="9" t="s">
        <v>1012</v>
      </c>
      <c r="C11" s="10">
        <v>299.59872999999999</v>
      </c>
      <c r="D11" s="10">
        <v>512.56408999999996</v>
      </c>
      <c r="E11" s="10">
        <v>522.32258999999999</v>
      </c>
      <c r="F11" s="10">
        <v>481.40530000000001</v>
      </c>
      <c r="G11" s="10">
        <v>829.81538999999998</v>
      </c>
      <c r="H11" s="10">
        <v>371.24682999999999</v>
      </c>
      <c r="I11" s="10">
        <v>675.38296000000003</v>
      </c>
      <c r="J11" s="10">
        <v>729.03319999999997</v>
      </c>
      <c r="K11" s="10">
        <v>648.87049444511604</v>
      </c>
      <c r="L11" s="10">
        <v>653.89073120511603</v>
      </c>
      <c r="M11" s="10">
        <v>656.98183899574599</v>
      </c>
      <c r="N11" s="10">
        <v>665.664840786377</v>
      </c>
      <c r="O11" s="10">
        <v>853.33534685451104</v>
      </c>
      <c r="P11" s="10">
        <v>877.37290871051096</v>
      </c>
      <c r="Q11" s="10">
        <v>885.12449686251102</v>
      </c>
      <c r="R11" s="10">
        <v>897.17275339051105</v>
      </c>
      <c r="S11" s="10">
        <v>901.20209501451097</v>
      </c>
      <c r="T11" s="10">
        <v>909.27354424651105</v>
      </c>
      <c r="U11" s="10">
        <v>929.58401827324997</v>
      </c>
      <c r="V11" s="10">
        <v>941.22520660124997</v>
      </c>
      <c r="W11" s="10">
        <v>945.46745014525004</v>
      </c>
      <c r="X11" s="10">
        <v>959.40503164924996</v>
      </c>
      <c r="Y11" s="10">
        <v>956.55993832125</v>
      </c>
      <c r="Z11" s="10">
        <v>966.14948259325001</v>
      </c>
      <c r="AA11" s="10">
        <v>1155.2297929886299</v>
      </c>
      <c r="AB11" s="10">
        <v>1178.45832754863</v>
      </c>
      <c r="AC11" s="10">
        <v>1187.09232030063</v>
      </c>
      <c r="AD11" s="10">
        <v>1198.97167825263</v>
      </c>
      <c r="AE11" s="10">
        <v>1204.56675019663</v>
      </c>
      <c r="AF11" s="10">
        <v>1213.2112864046301</v>
      </c>
    </row>
    <row r="12" spans="1:32" x14ac:dyDescent="0.25">
      <c r="A12" s="8">
        <v>480</v>
      </c>
      <c r="B12" s="9" t="s">
        <v>1013</v>
      </c>
      <c r="C12" s="8">
        <v>44868.290099999998</v>
      </c>
      <c r="D12" s="8">
        <v>32892.605609999999</v>
      </c>
      <c r="E12" s="8">
        <v>25769.433580000001</v>
      </c>
      <c r="F12" s="8">
        <v>13105.71502</v>
      </c>
      <c r="G12" s="8">
        <v>10305.76899</v>
      </c>
      <c r="H12" s="8">
        <v>8173.7213599999995</v>
      </c>
      <c r="I12" s="8">
        <v>7517.9479000000001</v>
      </c>
      <c r="J12" s="8">
        <v>8337.7648499999996</v>
      </c>
      <c r="K12" s="8">
        <v>8552.3798512701196</v>
      </c>
      <c r="L12" s="8">
        <v>11514.2760857516</v>
      </c>
      <c r="M12" s="8">
        <v>19927.425793907401</v>
      </c>
      <c r="N12" s="8">
        <v>33218.3192058805</v>
      </c>
      <c r="O12" s="8">
        <v>38057.580000787297</v>
      </c>
      <c r="P12" s="8">
        <v>33921.026983643002</v>
      </c>
      <c r="Q12" s="8">
        <v>25472.1903303625</v>
      </c>
      <c r="R12" s="8">
        <v>15386.206184861599</v>
      </c>
      <c r="S12" s="8">
        <v>10813.6538000489</v>
      </c>
      <c r="T12" s="8">
        <v>7979.125306854</v>
      </c>
      <c r="U12" s="8">
        <v>7536.6647927111799</v>
      </c>
      <c r="V12" s="8">
        <v>7789.4048841027798</v>
      </c>
      <c r="W12" s="8">
        <v>8289.79375691731</v>
      </c>
      <c r="X12" s="8">
        <v>11076.8181443843</v>
      </c>
      <c r="Y12" s="8">
        <v>19477.635355756101</v>
      </c>
      <c r="Z12" s="8">
        <v>32463.614582168699</v>
      </c>
      <c r="AA12" s="8">
        <v>38464.006536965302</v>
      </c>
      <c r="AB12" s="8">
        <v>34298.878085003198</v>
      </c>
      <c r="AC12" s="8">
        <v>25819.746774083502</v>
      </c>
      <c r="AD12" s="8">
        <v>15756.599549099799</v>
      </c>
      <c r="AE12" s="8">
        <v>11165.557047271201</v>
      </c>
      <c r="AF12" s="8">
        <v>8257.0352675634895</v>
      </c>
    </row>
    <row r="13" spans="1:32" x14ac:dyDescent="0.25">
      <c r="C13" s="185"/>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row>
    <row r="14" spans="1:32" x14ac:dyDescent="0.25">
      <c r="B14" s="7" t="s">
        <v>1014</v>
      </c>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row>
    <row r="15" spans="1:32" x14ac:dyDescent="0.25">
      <c r="B15" s="9" t="s">
        <v>1015</v>
      </c>
      <c r="C15" s="8">
        <v>24868</v>
      </c>
      <c r="D15" s="8">
        <v>24882</v>
      </c>
      <c r="E15" s="8">
        <v>24818</v>
      </c>
      <c r="F15" s="8">
        <v>24805</v>
      </c>
      <c r="G15" s="8">
        <v>24727</v>
      </c>
      <c r="H15" s="8">
        <v>24736</v>
      </c>
      <c r="I15" s="8">
        <v>24708</v>
      </c>
      <c r="J15" s="8">
        <v>24671</v>
      </c>
      <c r="K15" s="8">
        <v>22318.648166700001</v>
      </c>
      <c r="L15" s="8">
        <v>22299.468375</v>
      </c>
      <c r="M15" s="8">
        <v>22556.477604</v>
      </c>
      <c r="N15" s="8">
        <v>22790.471072999899</v>
      </c>
      <c r="O15" s="8">
        <v>22918.975687499998</v>
      </c>
      <c r="P15" s="8">
        <v>22955.417291799899</v>
      </c>
      <c r="Q15" s="8">
        <v>23003.3667810999</v>
      </c>
      <c r="R15" s="8">
        <v>23094.470791799999</v>
      </c>
      <c r="S15" s="8">
        <v>22909.385791699999</v>
      </c>
      <c r="T15" s="8">
        <v>22605.386072899899</v>
      </c>
      <c r="U15" s="8">
        <v>22479.7584270999</v>
      </c>
      <c r="V15" s="8">
        <v>22378.105521000001</v>
      </c>
      <c r="W15" s="8">
        <v>22359.884718899899</v>
      </c>
      <c r="X15" s="8">
        <v>22340.7049272</v>
      </c>
      <c r="Y15" s="8">
        <v>22597.7141562</v>
      </c>
      <c r="Z15" s="8">
        <v>22831.7076352</v>
      </c>
      <c r="AA15" s="8">
        <v>22961.171229299998</v>
      </c>
      <c r="AB15" s="8">
        <v>22997.6128436</v>
      </c>
      <c r="AC15" s="8">
        <v>23045.562322900001</v>
      </c>
      <c r="AD15" s="8">
        <v>23136.6663435999</v>
      </c>
      <c r="AE15" s="8">
        <v>22951.581333499998</v>
      </c>
      <c r="AF15" s="8">
        <v>22646.622625100001</v>
      </c>
    </row>
    <row r="16" spans="1:32" x14ac:dyDescent="0.25">
      <c r="B16" s="9" t="s">
        <v>1016</v>
      </c>
      <c r="C16" s="8">
        <v>2275.2399999999998</v>
      </c>
      <c r="D16" s="8">
        <v>1736.021</v>
      </c>
      <c r="E16" s="8">
        <v>1265.8130000000001</v>
      </c>
      <c r="F16" s="8">
        <v>534.60799999999995</v>
      </c>
      <c r="G16" s="8">
        <v>276.02999999999997</v>
      </c>
      <c r="H16" s="8">
        <v>262.91899999999998</v>
      </c>
      <c r="I16" s="8">
        <v>263.06099999999998</v>
      </c>
      <c r="J16" s="8">
        <v>270.62099999999998</v>
      </c>
      <c r="K16" s="8">
        <v>248.26668181299999</v>
      </c>
      <c r="L16" s="8">
        <v>445.31141240699998</v>
      </c>
      <c r="M16" s="8">
        <v>859.38176416199997</v>
      </c>
      <c r="N16" s="8">
        <v>1553.439956119</v>
      </c>
      <c r="O16" s="8">
        <v>1794.239510658</v>
      </c>
      <c r="P16" s="8">
        <v>1518.06868525599</v>
      </c>
      <c r="Q16" s="8">
        <v>1044.6749458459999</v>
      </c>
      <c r="R16" s="8">
        <v>594.01061871899901</v>
      </c>
      <c r="S16" s="8">
        <v>368.10274665399999</v>
      </c>
      <c r="T16" s="8">
        <v>260.711775327</v>
      </c>
      <c r="U16" s="8">
        <v>230.06435590699999</v>
      </c>
      <c r="V16" s="8">
        <v>229.75249724899999</v>
      </c>
      <c r="W16" s="8">
        <v>238.38100195000001</v>
      </c>
      <c r="X16" s="8">
        <v>430.68829935799999</v>
      </c>
      <c r="Y16" s="8">
        <v>831.74070550399995</v>
      </c>
      <c r="Z16" s="8">
        <v>1498.2712405350001</v>
      </c>
      <c r="AA16" s="8">
        <v>1790.768671457</v>
      </c>
      <c r="AB16" s="8">
        <v>1514.495125984</v>
      </c>
      <c r="AC16" s="8">
        <v>1041.0912104419999</v>
      </c>
      <c r="AD16" s="8">
        <v>591.18586232099995</v>
      </c>
      <c r="AE16" s="8">
        <v>366.8448836</v>
      </c>
      <c r="AF16" s="8">
        <v>260.69305060250002</v>
      </c>
    </row>
    <row r="17" spans="1:32" x14ac:dyDescent="0.25">
      <c r="B17" s="9" t="s">
        <v>1017</v>
      </c>
      <c r="C17" s="8">
        <v>5512.81113</v>
      </c>
      <c r="D17" s="8">
        <v>3744.98783</v>
      </c>
      <c r="E17" s="8">
        <v>3132.6370700000002</v>
      </c>
      <c r="F17" s="8">
        <v>2178.54135</v>
      </c>
      <c r="G17" s="8">
        <v>1490.6344300000001</v>
      </c>
      <c r="H17" s="8">
        <v>1462.8609100000001</v>
      </c>
      <c r="I17" s="8">
        <v>1459.3960099999999</v>
      </c>
      <c r="J17" s="8">
        <v>1469.9054000000001</v>
      </c>
      <c r="K17" s="8">
        <v>1425.08332673173</v>
      </c>
      <c r="L17" s="8">
        <v>1835.87843566367</v>
      </c>
      <c r="M17" s="8">
        <v>2716.3470965914798</v>
      </c>
      <c r="N17" s="8">
        <v>4183.1400915638797</v>
      </c>
      <c r="O17" s="8">
        <v>4689.5309735145402</v>
      </c>
      <c r="P17" s="8">
        <v>4112.9136651266899</v>
      </c>
      <c r="Q17" s="8">
        <v>3124.8968542347502</v>
      </c>
      <c r="R17" s="8">
        <v>2181.22490541456</v>
      </c>
      <c r="S17" s="8">
        <v>1699.78731071674</v>
      </c>
      <c r="T17" s="8">
        <v>1462.51772692436</v>
      </c>
      <c r="U17" s="8">
        <v>1393.9958405503301</v>
      </c>
      <c r="V17" s="8">
        <v>1389.4161250044499</v>
      </c>
      <c r="W17" s="8">
        <v>1406.58888098854</v>
      </c>
      <c r="X17" s="8">
        <v>1807.9105456484799</v>
      </c>
      <c r="Y17" s="8">
        <v>2661.2445176615302</v>
      </c>
      <c r="Z17" s="8">
        <v>4070.4987737608799</v>
      </c>
      <c r="AA17" s="8">
        <v>4685.3509771088802</v>
      </c>
      <c r="AB17" s="8">
        <v>4108.4354688820804</v>
      </c>
      <c r="AC17" s="8">
        <v>3120.30098440253</v>
      </c>
      <c r="AD17" s="8">
        <v>2178.1233082834801</v>
      </c>
      <c r="AE17" s="8">
        <v>1700.0665677881</v>
      </c>
      <c r="AF17" s="8">
        <v>1465.3653295525801</v>
      </c>
    </row>
    <row r="18" spans="1:32" x14ac:dyDescent="0.25">
      <c r="B18" s="9" t="s">
        <v>1018</v>
      </c>
      <c r="C18" s="8">
        <v>11769.475990000001</v>
      </c>
      <c r="D18" s="8">
        <v>9008.3345800000006</v>
      </c>
      <c r="E18" s="8">
        <v>6570.2603499999996</v>
      </c>
      <c r="F18" s="8">
        <v>2771.5054700000001</v>
      </c>
      <c r="G18" s="8">
        <v>1633.2569900000001</v>
      </c>
      <c r="H18" s="8">
        <v>1588.98083</v>
      </c>
      <c r="I18" s="8">
        <v>1567.7022099999999</v>
      </c>
      <c r="J18" s="8">
        <v>1675.3780200000001</v>
      </c>
      <c r="K18" s="8">
        <v>1022.00438476106</v>
      </c>
      <c r="L18" s="8">
        <v>2038.5914636883999</v>
      </c>
      <c r="M18" s="8">
        <v>4395.1135000679797</v>
      </c>
      <c r="N18" s="8">
        <v>8042.5937670663297</v>
      </c>
      <c r="O18" s="8">
        <v>9686.0773671943298</v>
      </c>
      <c r="P18" s="8">
        <v>8223.1819329373902</v>
      </c>
      <c r="Q18" s="8">
        <v>5657.8385580471004</v>
      </c>
      <c r="R18" s="8">
        <v>3141.3648226589798</v>
      </c>
      <c r="S18" s="8">
        <v>1922.07966816105</v>
      </c>
      <c r="T18" s="8">
        <v>1149.32203527916</v>
      </c>
      <c r="U18" s="8">
        <v>937.23940677451299</v>
      </c>
      <c r="V18" s="8">
        <v>954.61779533157005</v>
      </c>
      <c r="W18" s="8">
        <v>1024.0423994097901</v>
      </c>
      <c r="X18" s="8">
        <v>1908.19466097749</v>
      </c>
      <c r="Y18" s="8">
        <v>4281.57786508762</v>
      </c>
      <c r="Z18" s="8">
        <v>7991.6419775771401</v>
      </c>
      <c r="AA18" s="8">
        <v>9776.6957317402594</v>
      </c>
      <c r="AB18" s="8">
        <v>8285.1345650998701</v>
      </c>
      <c r="AC18" s="8">
        <v>5690.6918455393197</v>
      </c>
      <c r="AD18" s="8">
        <v>3184.5963528821999</v>
      </c>
      <c r="AE18" s="8">
        <v>1979.8176342444001</v>
      </c>
      <c r="AF18" s="8">
        <v>1156.1652875999</v>
      </c>
    </row>
    <row r="19" spans="1:32" x14ac:dyDescent="0.25">
      <c r="B19" s="9" t="s">
        <v>1019</v>
      </c>
      <c r="C19" s="8">
        <v>9.29863999999999</v>
      </c>
      <c r="D19" s="8">
        <v>9.1916700000000002</v>
      </c>
      <c r="E19" s="8">
        <v>1.7161999999999999</v>
      </c>
      <c r="F19" s="8">
        <v>4.0444199999999997</v>
      </c>
      <c r="G19" s="8">
        <v>11.083780000000001</v>
      </c>
      <c r="H19" s="8">
        <v>9.0268099999999993</v>
      </c>
      <c r="I19" s="8">
        <v>6.3503999999999996</v>
      </c>
      <c r="J19" s="8">
        <v>9.1068199999999901</v>
      </c>
      <c r="K19" s="8">
        <v>71.451735842210795</v>
      </c>
      <c r="L19" s="8">
        <v>42.6701241956549</v>
      </c>
      <c r="M19" s="8">
        <v>62.009509593726897</v>
      </c>
      <c r="N19" s="8">
        <v>184.852945922408</v>
      </c>
      <c r="O19" s="8">
        <v>47.6637189756444</v>
      </c>
      <c r="P19" s="8">
        <v>62.637507790311702</v>
      </c>
      <c r="Q19" s="8">
        <v>75.904037734037502</v>
      </c>
      <c r="R19" s="8">
        <v>66.832436378923802</v>
      </c>
      <c r="S19" s="8">
        <v>95.955862824895505</v>
      </c>
      <c r="T19" s="8">
        <v>61.049292299923799</v>
      </c>
      <c r="U19" s="8">
        <v>47.099366164161601</v>
      </c>
      <c r="V19" s="8">
        <v>68.068968687796598</v>
      </c>
      <c r="W19" s="8">
        <v>52.879609998931898</v>
      </c>
      <c r="X19" s="8">
        <v>61.119989790428697</v>
      </c>
      <c r="Y19" s="8">
        <v>89.305564591758994</v>
      </c>
      <c r="Z19" s="8">
        <v>81.626345330034795</v>
      </c>
      <c r="AA19" s="8">
        <v>65.390193407041394</v>
      </c>
      <c r="AB19" s="8">
        <v>81.405748091108606</v>
      </c>
      <c r="AC19" s="8">
        <v>95.966710115726102</v>
      </c>
      <c r="AD19" s="8">
        <v>85.776617585510806</v>
      </c>
      <c r="AE19" s="8">
        <v>114.43045485395901</v>
      </c>
      <c r="AF19" s="8">
        <v>78.4104232681821</v>
      </c>
    </row>
    <row r="20" spans="1:32" ht="15.75" thickBot="1" x14ac:dyDescent="0.3">
      <c r="B20" s="9" t="s">
        <v>1020</v>
      </c>
      <c r="C20" s="10">
        <v>115.64709999999999</v>
      </c>
      <c r="D20" s="10">
        <v>187.39259999999999</v>
      </c>
      <c r="E20" s="10">
        <v>191.36082999999999</v>
      </c>
      <c r="F20" s="10">
        <v>175.12558999999999</v>
      </c>
      <c r="G20" s="10">
        <v>305.30901</v>
      </c>
      <c r="H20" s="10">
        <v>135.20803000000001</v>
      </c>
      <c r="I20" s="10">
        <v>245.30070000000001</v>
      </c>
      <c r="J20" s="10">
        <v>263.79241999999999</v>
      </c>
      <c r="K20" s="10">
        <v>254.57190519533</v>
      </c>
      <c r="L20" s="10">
        <v>253.062615950235</v>
      </c>
      <c r="M20" s="10">
        <v>251.43389160861599</v>
      </c>
      <c r="N20" s="10">
        <v>253.28497309547399</v>
      </c>
      <c r="O20" s="10">
        <v>324.79238092636598</v>
      </c>
      <c r="P20" s="10">
        <v>334.23262576991499</v>
      </c>
      <c r="Q20" s="10">
        <v>337.85005368678401</v>
      </c>
      <c r="R20" s="10">
        <v>345.03291402719702</v>
      </c>
      <c r="S20" s="10">
        <v>349.45536633137903</v>
      </c>
      <c r="T20" s="10">
        <v>356.08687436616299</v>
      </c>
      <c r="U20" s="10">
        <v>365.463534955608</v>
      </c>
      <c r="V20" s="10">
        <v>369.70367857083301</v>
      </c>
      <c r="W20" s="10">
        <v>370.83570889445002</v>
      </c>
      <c r="X20" s="10">
        <v>371.41870144115097</v>
      </c>
      <c r="Y20" s="10">
        <v>365.93837142873201</v>
      </c>
      <c r="Z20" s="10">
        <v>367.41177662855802</v>
      </c>
      <c r="AA20" s="10">
        <v>439.38986956287101</v>
      </c>
      <c r="AB20" s="10">
        <v>448.60332249391098</v>
      </c>
      <c r="AC20" s="10">
        <v>452.72791872902297</v>
      </c>
      <c r="AD20" s="10">
        <v>460.61497967107402</v>
      </c>
      <c r="AE20" s="10">
        <v>466.44109595092101</v>
      </c>
      <c r="AF20" s="10">
        <v>474.54854542785699</v>
      </c>
    </row>
    <row r="21" spans="1:32" x14ac:dyDescent="0.25">
      <c r="A21" s="196">
        <v>481.1</v>
      </c>
      <c r="B21" s="9" t="s">
        <v>1021</v>
      </c>
      <c r="C21" s="8">
        <v>17407.23286</v>
      </c>
      <c r="D21" s="8">
        <v>12949.90668</v>
      </c>
      <c r="E21" s="8">
        <v>9895.9744499999997</v>
      </c>
      <c r="F21" s="8">
        <v>5129.2168299999903</v>
      </c>
      <c r="G21" s="8">
        <v>3440.2842099999998</v>
      </c>
      <c r="H21" s="8">
        <v>3196.0765799999999</v>
      </c>
      <c r="I21" s="8">
        <v>3278.7493199999999</v>
      </c>
      <c r="J21" s="8">
        <v>3418.1826599999999</v>
      </c>
      <c r="K21" s="8">
        <v>2773.1113525303399</v>
      </c>
      <c r="L21" s="8">
        <v>4170.2026394979703</v>
      </c>
      <c r="M21" s="8">
        <v>7424.9039978618102</v>
      </c>
      <c r="N21" s="8">
        <v>12663.871777648101</v>
      </c>
      <c r="O21" s="8">
        <v>14748.0644406108</v>
      </c>
      <c r="P21" s="8">
        <v>12732.965731624299</v>
      </c>
      <c r="Q21" s="8">
        <v>9196.4895037026799</v>
      </c>
      <c r="R21" s="8">
        <v>5734.4550784796602</v>
      </c>
      <c r="S21" s="8">
        <v>4067.2782080340698</v>
      </c>
      <c r="T21" s="8">
        <v>3028.97592886961</v>
      </c>
      <c r="U21" s="8">
        <v>2743.79814844461</v>
      </c>
      <c r="V21" s="8">
        <v>2781.80656759465</v>
      </c>
      <c r="W21" s="8">
        <v>2854.3465992917199</v>
      </c>
      <c r="X21" s="8">
        <v>4148.6438978575497</v>
      </c>
      <c r="Y21" s="8">
        <v>7398.06631876965</v>
      </c>
      <c r="Z21" s="8">
        <v>12511.1788732966</v>
      </c>
      <c r="AA21" s="8">
        <v>14966.826771819</v>
      </c>
      <c r="AB21" s="8">
        <v>12923.579104566899</v>
      </c>
      <c r="AC21" s="8">
        <v>9359.6874587866005</v>
      </c>
      <c r="AD21" s="8">
        <v>5909.1112584222701</v>
      </c>
      <c r="AE21" s="8">
        <v>4260.75575283739</v>
      </c>
      <c r="AF21" s="8">
        <v>3174.4895858485202</v>
      </c>
    </row>
    <row r="22" spans="1:32" x14ac:dyDescent="0.2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row>
    <row r="23" spans="1:32" x14ac:dyDescent="0.25">
      <c r="B23" s="7" t="s">
        <v>1022</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row>
    <row r="24" spans="1:32" x14ac:dyDescent="0.25">
      <c r="B24" s="9" t="s">
        <v>1023</v>
      </c>
      <c r="C24" s="8">
        <v>332</v>
      </c>
      <c r="D24" s="8">
        <v>330</v>
      </c>
      <c r="E24" s="8">
        <v>331</v>
      </c>
      <c r="F24" s="8">
        <v>333</v>
      </c>
      <c r="G24" s="8">
        <v>335</v>
      </c>
      <c r="H24" s="8">
        <v>331</v>
      </c>
      <c r="I24" s="8">
        <v>332</v>
      </c>
      <c r="J24" s="8">
        <v>337</v>
      </c>
      <c r="K24" s="8">
        <v>244.76078304500001</v>
      </c>
      <c r="L24" s="8">
        <v>245.73523564499999</v>
      </c>
      <c r="M24" s="8">
        <v>243.91705382699999</v>
      </c>
      <c r="N24" s="8">
        <v>243.91705382699999</v>
      </c>
      <c r="O24" s="8">
        <v>244.891506327</v>
      </c>
      <c r="P24" s="8">
        <v>244.891506327</v>
      </c>
      <c r="Q24" s="8">
        <v>244.891506327</v>
      </c>
      <c r="R24" s="8">
        <v>245.86595892700001</v>
      </c>
      <c r="S24" s="8">
        <v>245.86595892700001</v>
      </c>
      <c r="T24" s="8">
        <v>245.86595892700001</v>
      </c>
      <c r="U24" s="8">
        <v>246.84041142699999</v>
      </c>
      <c r="V24" s="8">
        <v>246.84041142699999</v>
      </c>
      <c r="W24" s="8">
        <v>246.84041142699999</v>
      </c>
      <c r="X24" s="8">
        <v>247.814864027</v>
      </c>
      <c r="Y24" s="8">
        <v>247.814864027</v>
      </c>
      <c r="Z24" s="8">
        <v>247.814864027</v>
      </c>
      <c r="AA24" s="8">
        <v>248.78931652700001</v>
      </c>
      <c r="AB24" s="8">
        <v>248.78931652700001</v>
      </c>
      <c r="AC24" s="8">
        <v>248.78931652700001</v>
      </c>
      <c r="AD24" s="8">
        <v>249.76376912699999</v>
      </c>
      <c r="AE24" s="8">
        <v>249.76376912699999</v>
      </c>
      <c r="AF24" s="8">
        <v>249.76376912699999</v>
      </c>
    </row>
    <row r="25" spans="1:32" x14ac:dyDescent="0.25">
      <c r="B25" s="9" t="s">
        <v>1024</v>
      </c>
      <c r="C25" s="8">
        <v>167.31100000000001</v>
      </c>
      <c r="D25" s="8">
        <v>163.90600000000001</v>
      </c>
      <c r="E25" s="8">
        <v>123.039</v>
      </c>
      <c r="F25" s="8">
        <v>73.744</v>
      </c>
      <c r="G25" s="8">
        <v>83.656000000000006</v>
      </c>
      <c r="H25" s="8">
        <v>103.092</v>
      </c>
      <c r="I25" s="8">
        <v>114.514</v>
      </c>
      <c r="J25" s="8">
        <v>101.509</v>
      </c>
      <c r="K25" s="8">
        <v>84.082956217800003</v>
      </c>
      <c r="L25" s="8">
        <v>111.5772059287</v>
      </c>
      <c r="M25" s="8">
        <v>136.79703761159999</v>
      </c>
      <c r="N25" s="8">
        <v>180.11978577629901</v>
      </c>
      <c r="O25" s="8">
        <v>185.0393850895</v>
      </c>
      <c r="P25" s="8">
        <v>167.73832907089999</v>
      </c>
      <c r="Q25" s="8">
        <v>125.93850067379999</v>
      </c>
      <c r="R25" s="8">
        <v>90.143086931299905</v>
      </c>
      <c r="S25" s="8">
        <v>87.5291443861</v>
      </c>
      <c r="T25" s="8">
        <v>87.599016969499999</v>
      </c>
      <c r="U25" s="8">
        <v>91.490997076199903</v>
      </c>
      <c r="V25" s="8">
        <v>93.793758457999999</v>
      </c>
      <c r="W25" s="8">
        <v>102.6878347601</v>
      </c>
      <c r="X25" s="8">
        <v>119.9083800281</v>
      </c>
      <c r="Y25" s="8">
        <v>142.3498403991</v>
      </c>
      <c r="Z25" s="8">
        <v>183.3042001881</v>
      </c>
      <c r="AA25" s="8">
        <v>194.1151835407</v>
      </c>
      <c r="AB25" s="8">
        <v>175.72873105279999</v>
      </c>
      <c r="AC25" s="8">
        <v>132.8801187151</v>
      </c>
      <c r="AD25" s="8">
        <v>95.787463587099893</v>
      </c>
      <c r="AE25" s="8">
        <v>94.266300278599999</v>
      </c>
      <c r="AF25" s="8">
        <v>95.275666623000006</v>
      </c>
    </row>
    <row r="26" spans="1:32" x14ac:dyDescent="0.25">
      <c r="B26" s="9" t="s">
        <v>1025</v>
      </c>
      <c r="C26" s="8">
        <v>362.56986999999998</v>
      </c>
      <c r="D26" s="8">
        <v>359.91958</v>
      </c>
      <c r="E26" s="8">
        <v>258.12049000000002</v>
      </c>
      <c r="F26" s="8">
        <v>157.75798</v>
      </c>
      <c r="G26" s="8">
        <v>152.14357000000001</v>
      </c>
      <c r="H26" s="8">
        <v>155.11572000000001</v>
      </c>
      <c r="I26" s="8">
        <v>176.55121</v>
      </c>
      <c r="J26" s="8">
        <v>178.84199000000001</v>
      </c>
      <c r="K26" s="8">
        <v>172.48073342238399</v>
      </c>
      <c r="L26" s="8">
        <v>222.855056003241</v>
      </c>
      <c r="M26" s="8">
        <v>275.139840366204</v>
      </c>
      <c r="N26" s="8">
        <v>363.43526644651899</v>
      </c>
      <c r="O26" s="8">
        <v>374.161391205558</v>
      </c>
      <c r="P26" s="8">
        <v>342.03125691450998</v>
      </c>
      <c r="Q26" s="8">
        <v>259.43452759707901</v>
      </c>
      <c r="R26" s="8">
        <v>187.74518802742401</v>
      </c>
      <c r="S26" s="8">
        <v>178.73732119259901</v>
      </c>
      <c r="T26" s="8">
        <v>177.05048896507199</v>
      </c>
      <c r="U26" s="8">
        <v>182.91634739697801</v>
      </c>
      <c r="V26" s="8">
        <v>186.69047482390701</v>
      </c>
      <c r="W26" s="8">
        <v>190.99684820774101</v>
      </c>
      <c r="X26" s="8">
        <v>233.50412969912799</v>
      </c>
      <c r="Y26" s="8">
        <v>282.01569277805902</v>
      </c>
      <c r="Z26" s="8">
        <v>365.69246780734602</v>
      </c>
      <c r="AA26" s="8">
        <v>387.914549485865</v>
      </c>
      <c r="AB26" s="8">
        <v>354.08599007304099</v>
      </c>
      <c r="AC26" s="8">
        <v>269.88751041802402</v>
      </c>
      <c r="AD26" s="8">
        <v>196.120826356782</v>
      </c>
      <c r="AE26" s="8">
        <v>188.63729053466</v>
      </c>
      <c r="AF26" s="8">
        <v>188.31803865652401</v>
      </c>
    </row>
    <row r="27" spans="1:32" x14ac:dyDescent="0.25">
      <c r="B27" s="9" t="s">
        <v>1026</v>
      </c>
      <c r="C27" s="8">
        <v>891.31790000000001</v>
      </c>
      <c r="D27" s="8">
        <v>920.23105999999996</v>
      </c>
      <c r="E27" s="8">
        <v>664.17764</v>
      </c>
      <c r="F27" s="8">
        <v>393.40956</v>
      </c>
      <c r="G27" s="8">
        <v>479.49844999999999</v>
      </c>
      <c r="H27" s="8">
        <v>668.95275000000004</v>
      </c>
      <c r="I27" s="8">
        <v>694.61470999999995</v>
      </c>
      <c r="J27" s="8">
        <v>757.68741999999997</v>
      </c>
      <c r="K27" s="8">
        <v>346.13243029925098</v>
      </c>
      <c r="L27" s="8">
        <v>510.78937842392202</v>
      </c>
      <c r="M27" s="8">
        <v>699.61748299643102</v>
      </c>
      <c r="N27" s="8">
        <v>932.53058201808096</v>
      </c>
      <c r="O27" s="8">
        <v>998.922267238264</v>
      </c>
      <c r="P27" s="8">
        <v>908.61685671641806</v>
      </c>
      <c r="Q27" s="8">
        <v>682.06833894904696</v>
      </c>
      <c r="R27" s="8">
        <v>476.71255928479002</v>
      </c>
      <c r="S27" s="8">
        <v>457.04084070362001</v>
      </c>
      <c r="T27" s="8">
        <v>386.17158870389102</v>
      </c>
      <c r="U27" s="8">
        <v>372.71730984511601</v>
      </c>
      <c r="V27" s="8">
        <v>389.71150253918501</v>
      </c>
      <c r="W27" s="8">
        <v>441.12867987687002</v>
      </c>
      <c r="X27" s="8">
        <v>531.26247199459795</v>
      </c>
      <c r="Y27" s="8">
        <v>732.77876352369003</v>
      </c>
      <c r="Z27" s="8">
        <v>977.72786479325305</v>
      </c>
      <c r="AA27" s="8">
        <v>1059.7712125733401</v>
      </c>
      <c r="AB27" s="8">
        <v>961.33434749797505</v>
      </c>
      <c r="AC27" s="8">
        <v>726.33387009892999</v>
      </c>
      <c r="AD27" s="8">
        <v>515.98731741268102</v>
      </c>
      <c r="AE27" s="8">
        <v>508.74386409610702</v>
      </c>
      <c r="AF27" s="8">
        <v>422.54451450803901</v>
      </c>
    </row>
    <row r="28" spans="1:32" x14ac:dyDescent="0.25">
      <c r="B28" s="9" t="s">
        <v>1027</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row>
    <row r="29" spans="1:32" ht="15.75" thickBot="1" x14ac:dyDescent="0.3">
      <c r="B29" s="9" t="s">
        <v>1028</v>
      </c>
      <c r="C29" s="10">
        <v>11.84027</v>
      </c>
      <c r="D29" s="10">
        <v>18.086079999999999</v>
      </c>
      <c r="E29" s="10">
        <v>17.812930000000001</v>
      </c>
      <c r="F29" s="10">
        <v>17.223880000000001</v>
      </c>
      <c r="G29" s="10">
        <v>28.205110000000001</v>
      </c>
      <c r="H29" s="10">
        <v>12.94431</v>
      </c>
      <c r="I29" s="10">
        <v>23.642009999999999</v>
      </c>
      <c r="J29" s="10">
        <v>28.179410000000001</v>
      </c>
      <c r="K29" s="10">
        <v>23.959065644314101</v>
      </c>
      <c r="L29" s="10">
        <v>23.954085841388402</v>
      </c>
      <c r="M29" s="10">
        <v>24.110034851399401</v>
      </c>
      <c r="N29" s="10">
        <v>24.484150533806101</v>
      </c>
      <c r="O29" s="10">
        <v>30.421496415975898</v>
      </c>
      <c r="P29" s="10">
        <v>31.457847509190302</v>
      </c>
      <c r="Q29" s="10">
        <v>32.615298776001403</v>
      </c>
      <c r="R29" s="10">
        <v>32.966968528854899</v>
      </c>
      <c r="S29" s="10">
        <v>33.108115171325402</v>
      </c>
      <c r="T29" s="10">
        <v>33.603955191211199</v>
      </c>
      <c r="U29" s="10">
        <v>34.739672595779297</v>
      </c>
      <c r="V29" s="10">
        <v>35.325419195382203</v>
      </c>
      <c r="W29" s="10">
        <v>35.727002393332597</v>
      </c>
      <c r="X29" s="10">
        <v>35.7722827791452</v>
      </c>
      <c r="Y29" s="10">
        <v>35.6235187918546</v>
      </c>
      <c r="Z29" s="10">
        <v>36.1041014904145</v>
      </c>
      <c r="AA29" s="10">
        <v>41.786865223074699</v>
      </c>
      <c r="AB29" s="10">
        <v>42.895636388138897</v>
      </c>
      <c r="AC29" s="10">
        <v>44.490658535422597</v>
      </c>
      <c r="AD29" s="10">
        <v>44.8818453316294</v>
      </c>
      <c r="AE29" s="10">
        <v>45.080537764989998</v>
      </c>
      <c r="AF29" s="10">
        <v>45.644530106862902</v>
      </c>
    </row>
    <row r="30" spans="1:32" x14ac:dyDescent="0.25">
      <c r="A30" s="196">
        <v>481.2</v>
      </c>
      <c r="B30" s="9" t="s">
        <v>1029</v>
      </c>
      <c r="C30" s="8">
        <v>1265.72804</v>
      </c>
      <c r="D30" s="8">
        <v>1298.2367200000001</v>
      </c>
      <c r="E30" s="8">
        <v>940.11105999999995</v>
      </c>
      <c r="F30" s="8">
        <v>568.39142000000004</v>
      </c>
      <c r="G30" s="8">
        <v>659.84712999999999</v>
      </c>
      <c r="H30" s="8">
        <v>837.01278000000002</v>
      </c>
      <c r="I30" s="8">
        <v>894.80792999999903</v>
      </c>
      <c r="J30" s="8">
        <v>964.70881999999995</v>
      </c>
      <c r="K30" s="8">
        <v>542.57222936594906</v>
      </c>
      <c r="L30" s="8">
        <v>757.59852026855299</v>
      </c>
      <c r="M30" s="8">
        <v>998.86735821403499</v>
      </c>
      <c r="N30" s="8">
        <v>1320.4499989983999</v>
      </c>
      <c r="O30" s="8">
        <v>1403.5051548597901</v>
      </c>
      <c r="P30" s="8">
        <v>1282.1059611401099</v>
      </c>
      <c r="Q30" s="8">
        <v>974.11816532212799</v>
      </c>
      <c r="R30" s="8">
        <v>697.42471584106897</v>
      </c>
      <c r="S30" s="8">
        <v>668.88627706754403</v>
      </c>
      <c r="T30" s="8">
        <v>596.82603286017502</v>
      </c>
      <c r="U30" s="8">
        <v>590.37332983787303</v>
      </c>
      <c r="V30" s="8">
        <v>611.72739655847499</v>
      </c>
      <c r="W30" s="8">
        <v>667.85253047794401</v>
      </c>
      <c r="X30" s="8">
        <v>800.53888447287204</v>
      </c>
      <c r="Y30" s="8">
        <v>1050.4179750936</v>
      </c>
      <c r="Z30" s="8">
        <v>1379.5244340910101</v>
      </c>
      <c r="AA30" s="8">
        <v>1489.47262728228</v>
      </c>
      <c r="AB30" s="8">
        <v>1358.3159739591499</v>
      </c>
      <c r="AC30" s="8">
        <v>1040.7120390523701</v>
      </c>
      <c r="AD30" s="8">
        <v>756.98998910109196</v>
      </c>
      <c r="AE30" s="8">
        <v>742.46169239575795</v>
      </c>
      <c r="AF30" s="8">
        <v>656.50708327142695</v>
      </c>
    </row>
    <row r="31" spans="1:32" x14ac:dyDescent="0.25">
      <c r="C31" s="185"/>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row>
    <row r="32" spans="1:32" x14ac:dyDescent="0.25">
      <c r="B32" s="7" t="s">
        <v>1030</v>
      </c>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row>
    <row r="33" spans="1:32" x14ac:dyDescent="0.25">
      <c r="B33" s="9" t="s">
        <v>1031</v>
      </c>
      <c r="C33" s="8">
        <v>1135</v>
      </c>
      <c r="D33" s="8">
        <v>1130</v>
      </c>
      <c r="E33" s="8">
        <v>1127</v>
      </c>
      <c r="F33" s="8">
        <v>1118</v>
      </c>
      <c r="G33" s="8">
        <v>1119</v>
      </c>
      <c r="H33" s="8">
        <v>1119</v>
      </c>
      <c r="I33" s="8">
        <v>1120</v>
      </c>
      <c r="J33" s="8">
        <v>1120</v>
      </c>
      <c r="K33" s="8">
        <v>962.13650453299999</v>
      </c>
      <c r="L33" s="8">
        <v>961.34184497799902</v>
      </c>
      <c r="M33" s="8">
        <v>972.33261857799903</v>
      </c>
      <c r="N33" s="8">
        <v>982.33914377799999</v>
      </c>
      <c r="O33" s="8">
        <v>987.86007792299995</v>
      </c>
      <c r="P33" s="8">
        <v>989.41847122299998</v>
      </c>
      <c r="Q33" s="8">
        <v>991.46898862299997</v>
      </c>
      <c r="R33" s="8">
        <v>995.39051926900004</v>
      </c>
      <c r="S33" s="8">
        <v>987.47552186899998</v>
      </c>
      <c r="T33" s="8">
        <v>974.47524126899998</v>
      </c>
      <c r="U33" s="8">
        <v>969.12843301400005</v>
      </c>
      <c r="V33" s="8">
        <v>964.78133601399998</v>
      </c>
      <c r="W33" s="8">
        <v>964.00213931400003</v>
      </c>
      <c r="X33" s="8">
        <v>963.20747975899997</v>
      </c>
      <c r="Y33" s="8">
        <v>974.19825335899998</v>
      </c>
      <c r="Z33" s="8">
        <v>984.20477855899901</v>
      </c>
      <c r="AA33" s="8">
        <v>989.76672310399999</v>
      </c>
      <c r="AB33" s="8">
        <v>991.32511630399995</v>
      </c>
      <c r="AC33" s="8">
        <v>993.37563380400002</v>
      </c>
      <c r="AD33" s="8">
        <v>997.29716444999997</v>
      </c>
      <c r="AE33" s="8">
        <v>989.38216705000002</v>
      </c>
      <c r="AF33" s="8">
        <v>976.34087605000002</v>
      </c>
    </row>
    <row r="34" spans="1:32" x14ac:dyDescent="0.25">
      <c r="B34" s="9" t="s">
        <v>1032</v>
      </c>
      <c r="C34" s="8">
        <v>384.26100000000002</v>
      </c>
      <c r="D34" s="8">
        <v>250.47900000000001</v>
      </c>
      <c r="E34" s="8">
        <v>212.26</v>
      </c>
      <c r="F34" s="8">
        <v>79.793000000000006</v>
      </c>
      <c r="G34" s="8">
        <v>25.391999999999999</v>
      </c>
      <c r="H34" s="8">
        <v>45.222000000000001</v>
      </c>
      <c r="I34" s="8">
        <v>39.234000000000002</v>
      </c>
      <c r="J34" s="8">
        <v>28.853000000000002</v>
      </c>
      <c r="K34" s="8">
        <v>82.793718492300002</v>
      </c>
      <c r="L34" s="8">
        <v>96.1057510678</v>
      </c>
      <c r="M34" s="8">
        <v>179.4192710236</v>
      </c>
      <c r="N34" s="8">
        <v>309.30450093460001</v>
      </c>
      <c r="O34" s="8">
        <v>356.04245107930001</v>
      </c>
      <c r="P34" s="8">
        <v>307.35108094110001</v>
      </c>
      <c r="Q34" s="8">
        <v>229.98358930309999</v>
      </c>
      <c r="R34" s="8">
        <v>135.0077491337</v>
      </c>
      <c r="S34" s="8">
        <v>117.45714335999899</v>
      </c>
      <c r="T34" s="8">
        <v>89.827558179299999</v>
      </c>
      <c r="U34" s="8">
        <v>84.043337998300004</v>
      </c>
      <c r="V34" s="8">
        <v>85.013880499899997</v>
      </c>
      <c r="W34" s="8">
        <v>82.582777095699996</v>
      </c>
      <c r="X34" s="8">
        <v>103.31172974643999</v>
      </c>
      <c r="Y34" s="8">
        <v>176.18601889089999</v>
      </c>
      <c r="Z34" s="8">
        <v>302.39326908940001</v>
      </c>
      <c r="AA34" s="8">
        <v>357.81028742529998</v>
      </c>
      <c r="AB34" s="8">
        <v>308.97480797319997</v>
      </c>
      <c r="AC34" s="8">
        <v>231.7201758766</v>
      </c>
      <c r="AD34" s="8">
        <v>135.79356659979999</v>
      </c>
      <c r="AE34" s="8">
        <v>119.36675949230001</v>
      </c>
      <c r="AF34" s="8">
        <v>91.431022664499906</v>
      </c>
    </row>
    <row r="35" spans="1:32" x14ac:dyDescent="0.25">
      <c r="B35" s="9" t="s">
        <v>1033</v>
      </c>
      <c r="C35" s="8">
        <v>832.77966000000004</v>
      </c>
      <c r="D35" s="8">
        <v>457.96658999999897</v>
      </c>
      <c r="E35" s="8">
        <v>413.64098999999999</v>
      </c>
      <c r="F35" s="8">
        <v>252.78959</v>
      </c>
      <c r="G35" s="8">
        <v>126.945529999999</v>
      </c>
      <c r="H35" s="8">
        <v>148.74333999999999</v>
      </c>
      <c r="I35" s="8">
        <v>137.41552999999999</v>
      </c>
      <c r="J35" s="8">
        <v>130.02402999999899</v>
      </c>
      <c r="K35" s="8">
        <v>129.535139720942</v>
      </c>
      <c r="L35" s="8">
        <v>194.89612775227499</v>
      </c>
      <c r="M35" s="8">
        <v>338.29822681103298</v>
      </c>
      <c r="N35" s="8">
        <v>573.98798021010498</v>
      </c>
      <c r="O35" s="8">
        <v>657.29776166052704</v>
      </c>
      <c r="P35" s="8">
        <v>563.55801761130101</v>
      </c>
      <c r="Q35" s="8">
        <v>402.61477382806697</v>
      </c>
      <c r="R35" s="8">
        <v>246.250098742304</v>
      </c>
      <c r="S35" s="8">
        <v>172.87389970254799</v>
      </c>
      <c r="T35" s="8">
        <v>135.16539075708599</v>
      </c>
      <c r="U35" s="8">
        <v>124.33994011527901</v>
      </c>
      <c r="V35" s="8">
        <v>124.26713633480399</v>
      </c>
      <c r="W35" s="8">
        <v>126.757685388986</v>
      </c>
      <c r="X35" s="8">
        <v>190.90023327448699</v>
      </c>
      <c r="Y35" s="8">
        <v>329.51265973486699</v>
      </c>
      <c r="Z35" s="8">
        <v>555.69629996938897</v>
      </c>
      <c r="AA35" s="8">
        <v>656.44264000017199</v>
      </c>
      <c r="AB35" s="8">
        <v>562.667756244624</v>
      </c>
      <c r="AC35" s="8">
        <v>401.70379613665699</v>
      </c>
      <c r="AD35" s="8">
        <v>245.50868217254899</v>
      </c>
      <c r="AE35" s="8">
        <v>172.76528024050899</v>
      </c>
      <c r="AF35" s="8">
        <v>135.427982093081</v>
      </c>
    </row>
    <row r="36" spans="1:32" x14ac:dyDescent="0.25">
      <c r="B36" s="9" t="s">
        <v>1034</v>
      </c>
      <c r="C36" s="8">
        <v>1993.01514</v>
      </c>
      <c r="D36" s="8">
        <v>1297.05315</v>
      </c>
      <c r="E36" s="8">
        <v>1105.74506</v>
      </c>
      <c r="F36" s="8">
        <v>411.68804999999998</v>
      </c>
      <c r="G36" s="8">
        <v>161.48088000000001</v>
      </c>
      <c r="H36" s="8">
        <v>273.55829999999997</v>
      </c>
      <c r="I36" s="8">
        <v>235.65969000000001</v>
      </c>
      <c r="J36" s="8">
        <v>179.55605</v>
      </c>
      <c r="K36" s="8">
        <v>175.64860591552201</v>
      </c>
      <c r="L36" s="8">
        <v>346.28651371127597</v>
      </c>
      <c r="M36" s="8">
        <v>725.81054536053205</v>
      </c>
      <c r="N36" s="8">
        <v>1311.8929286600101</v>
      </c>
      <c r="O36" s="8">
        <v>1591.9971828805701</v>
      </c>
      <c r="P36" s="8">
        <v>1351.1987387019601</v>
      </c>
      <c r="Q36" s="8">
        <v>924.23941179979795</v>
      </c>
      <c r="R36" s="8">
        <v>518.24903849165798</v>
      </c>
      <c r="S36" s="8">
        <v>324.450854232621</v>
      </c>
      <c r="T36" s="8">
        <v>197.56236259152399</v>
      </c>
      <c r="U36" s="8">
        <v>160.92544953244499</v>
      </c>
      <c r="V36" s="8">
        <v>162.795157927784</v>
      </c>
      <c r="W36" s="8">
        <v>173.772917360788</v>
      </c>
      <c r="X36" s="8">
        <v>320.16213258974898</v>
      </c>
      <c r="Y36" s="8">
        <v>704.26276072148198</v>
      </c>
      <c r="Z36" s="8">
        <v>1299.8068167930501</v>
      </c>
      <c r="AA36" s="8">
        <v>1602.96675425787</v>
      </c>
      <c r="AB36" s="8">
        <v>1357.6339320300799</v>
      </c>
      <c r="AC36" s="8">
        <v>926.08330729383897</v>
      </c>
      <c r="AD36" s="8">
        <v>522.15619426099499</v>
      </c>
      <c r="AE36" s="8">
        <v>330.72107389639399</v>
      </c>
      <c r="AF36" s="8">
        <v>195.88280082058401</v>
      </c>
    </row>
    <row r="37" spans="1:32" x14ac:dyDescent="0.25">
      <c r="B37" s="9" t="s">
        <v>1035</v>
      </c>
      <c r="C37" s="8">
        <v>1.0981300000000001</v>
      </c>
      <c r="D37" s="8">
        <v>1.2365599999999899</v>
      </c>
      <c r="E37" s="8">
        <v>0.82629999999999904</v>
      </c>
      <c r="F37" s="8">
        <v>0.11032</v>
      </c>
      <c r="G37" s="8">
        <v>1.89822</v>
      </c>
      <c r="H37" s="8">
        <v>1.0955599999999901</v>
      </c>
      <c r="I37" s="8">
        <v>0.68557000000000001</v>
      </c>
      <c r="J37" s="8">
        <v>0.94967000000000001</v>
      </c>
      <c r="K37" s="8">
        <v>23.501178357713599</v>
      </c>
      <c r="L37" s="8">
        <v>9.0620237266685901</v>
      </c>
      <c r="M37" s="8">
        <v>12.804926694763701</v>
      </c>
      <c r="N37" s="8">
        <v>36.486864960205502</v>
      </c>
      <c r="O37" s="8">
        <v>9.3846101213143296</v>
      </c>
      <c r="P37" s="8">
        <v>12.5778015868654</v>
      </c>
      <c r="Q37" s="8">
        <v>16.575742555721401</v>
      </c>
      <c r="R37" s="8">
        <v>15.0456910066041</v>
      </c>
      <c r="S37" s="8">
        <v>30.3079878244308</v>
      </c>
      <c r="T37" s="8">
        <v>20.7608933463356</v>
      </c>
      <c r="U37" s="8">
        <v>16.958344124568299</v>
      </c>
      <c r="V37" s="8">
        <v>24.820952761491299</v>
      </c>
      <c r="W37" s="8">
        <v>18.0479918105863</v>
      </c>
      <c r="X37" s="8">
        <v>14.4340944091871</v>
      </c>
      <c r="Y37" s="8">
        <v>18.703339262671602</v>
      </c>
      <c r="Z37" s="8">
        <v>16.328439572098201</v>
      </c>
      <c r="AA37" s="8">
        <v>12.96096902753</v>
      </c>
      <c r="AB37" s="8">
        <v>16.468089175808402</v>
      </c>
      <c r="AC37" s="8">
        <v>21.182896551487499</v>
      </c>
      <c r="AD37" s="8">
        <v>19.5089671909301</v>
      </c>
      <c r="AE37" s="8">
        <v>36.842889396504397</v>
      </c>
      <c r="AF37" s="8">
        <v>27.127022319882201</v>
      </c>
    </row>
    <row r="38" spans="1:32" ht="15.75" thickBot="1" x14ac:dyDescent="0.3">
      <c r="B38" s="9" t="s">
        <v>1036</v>
      </c>
      <c r="C38" s="10">
        <v>6.2084399999999897</v>
      </c>
      <c r="D38" s="10">
        <v>10.01418</v>
      </c>
      <c r="E38" s="10">
        <v>10.47303</v>
      </c>
      <c r="F38" s="10">
        <v>8.3979199999999992</v>
      </c>
      <c r="G38" s="10">
        <v>17.96322</v>
      </c>
      <c r="H38" s="10">
        <v>7.4763000000000002</v>
      </c>
      <c r="I38" s="10">
        <v>13.506690000000001</v>
      </c>
      <c r="J38" s="10">
        <v>14.3052999999999</v>
      </c>
      <c r="K38" s="10">
        <v>30.199618607087402</v>
      </c>
      <c r="L38" s="10">
        <v>34.1025008951082</v>
      </c>
      <c r="M38" s="10">
        <v>37.046015824855601</v>
      </c>
      <c r="N38" s="10">
        <v>38.952164253730302</v>
      </c>
      <c r="O38" s="10">
        <v>50.800461243687998</v>
      </c>
      <c r="P38" s="10">
        <v>51.7608634509251</v>
      </c>
      <c r="Q38" s="10">
        <v>50.674166115244603</v>
      </c>
      <c r="R38" s="10">
        <v>48.872159493977797</v>
      </c>
      <c r="S38" s="10">
        <v>46.225708923326103</v>
      </c>
      <c r="T38" s="10">
        <v>42.938731636655497</v>
      </c>
      <c r="U38" s="10">
        <v>42.090014838364603</v>
      </c>
      <c r="V38" s="10">
        <v>42.802966295536102</v>
      </c>
      <c r="W38" s="10">
        <v>43.2877992299684</v>
      </c>
      <c r="X38" s="10">
        <v>49.290984793454797</v>
      </c>
      <c r="Y38" s="10">
        <v>53.5663921211653</v>
      </c>
      <c r="Z38" s="10">
        <v>56.175079950778603</v>
      </c>
      <c r="AA38" s="10">
        <v>68.478054558115105</v>
      </c>
      <c r="AB38" s="10">
        <v>69.207895902011103</v>
      </c>
      <c r="AC38" s="10">
        <v>67.596304767615706</v>
      </c>
      <c r="AD38" s="10">
        <v>64.9702190773572</v>
      </c>
      <c r="AE38" s="10">
        <v>61.607528420150203</v>
      </c>
      <c r="AF38" s="10">
        <v>57.049130393340803</v>
      </c>
    </row>
    <row r="39" spans="1:32" x14ac:dyDescent="0.25">
      <c r="A39" s="8">
        <v>482</v>
      </c>
      <c r="B39" s="9" t="s">
        <v>1037</v>
      </c>
      <c r="C39" s="8">
        <v>2833.1013699999999</v>
      </c>
      <c r="D39" s="8">
        <v>1766.2704799999999</v>
      </c>
      <c r="E39" s="8">
        <v>1530.6853799999999</v>
      </c>
      <c r="F39" s="8">
        <v>672.98587999999995</v>
      </c>
      <c r="G39" s="8">
        <v>308.28784999999999</v>
      </c>
      <c r="H39" s="8">
        <v>430.87349999999901</v>
      </c>
      <c r="I39" s="8">
        <v>387.26747999999998</v>
      </c>
      <c r="J39" s="8">
        <v>324.835049999999</v>
      </c>
      <c r="K39" s="8">
        <v>358.88454260126503</v>
      </c>
      <c r="L39" s="8">
        <v>584.34716608532904</v>
      </c>
      <c r="M39" s="8">
        <v>1113.9597146911799</v>
      </c>
      <c r="N39" s="8">
        <v>1961.3199380840599</v>
      </c>
      <c r="O39" s="8">
        <v>2309.4800159061001</v>
      </c>
      <c r="P39" s="8">
        <v>1979.0954213510499</v>
      </c>
      <c r="Q39" s="8">
        <v>1394.10409429883</v>
      </c>
      <c r="R39" s="8">
        <v>828.41698773454402</v>
      </c>
      <c r="S39" s="8">
        <v>573.85845068292701</v>
      </c>
      <c r="T39" s="8">
        <v>396.42737833160197</v>
      </c>
      <c r="U39" s="8">
        <v>344.313748610657</v>
      </c>
      <c r="V39" s="8">
        <v>354.686213319616</v>
      </c>
      <c r="W39" s="8">
        <v>361.86639379032903</v>
      </c>
      <c r="X39" s="8">
        <v>574.78744506687804</v>
      </c>
      <c r="Y39" s="8">
        <v>1106.0451518401801</v>
      </c>
      <c r="Z39" s="8">
        <v>1928.0066362853099</v>
      </c>
      <c r="AA39" s="8">
        <v>2340.8484178436902</v>
      </c>
      <c r="AB39" s="8">
        <v>2005.97767335253</v>
      </c>
      <c r="AC39" s="8">
        <v>1416.5663047496</v>
      </c>
      <c r="AD39" s="8">
        <v>852.14406270183201</v>
      </c>
      <c r="AE39" s="8">
        <v>601.93677195355701</v>
      </c>
      <c r="AF39" s="8">
        <v>415.48693562688902</v>
      </c>
    </row>
    <row r="40" spans="1:32" x14ac:dyDescent="0.2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row>
    <row r="41" spans="1:32" x14ac:dyDescent="0.25">
      <c r="B41" s="7" t="s">
        <v>1038</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row>
    <row r="42" spans="1:32" x14ac:dyDescent="0.25">
      <c r="B42" s="9" t="s">
        <v>1039</v>
      </c>
      <c r="C42" s="8">
        <v>76</v>
      </c>
      <c r="D42" s="8">
        <v>76</v>
      </c>
      <c r="E42" s="8">
        <v>76</v>
      </c>
      <c r="F42" s="8">
        <v>76</v>
      </c>
      <c r="G42" s="8">
        <v>76</v>
      </c>
      <c r="H42" s="8">
        <v>76</v>
      </c>
      <c r="I42" s="8">
        <v>75</v>
      </c>
      <c r="J42" s="8">
        <v>74</v>
      </c>
      <c r="K42" s="8">
        <v>77.999999998999996</v>
      </c>
      <c r="L42" s="8">
        <v>77.999999998999996</v>
      </c>
      <c r="M42" s="8">
        <v>78.999999996</v>
      </c>
      <c r="N42" s="8">
        <v>78.999999996</v>
      </c>
      <c r="O42" s="8">
        <v>78.999999996</v>
      </c>
      <c r="P42" s="8">
        <v>78.999999996</v>
      </c>
      <c r="Q42" s="8">
        <v>78.999999996</v>
      </c>
      <c r="R42" s="8">
        <v>78.999999996</v>
      </c>
      <c r="S42" s="8">
        <v>78.999999996</v>
      </c>
      <c r="T42" s="8">
        <v>78.999999996</v>
      </c>
      <c r="U42" s="8">
        <v>78.999999996</v>
      </c>
      <c r="V42" s="8">
        <v>78.999999996</v>
      </c>
      <c r="W42" s="8">
        <v>78.999999996</v>
      </c>
      <c r="X42" s="8">
        <v>78.999999996</v>
      </c>
      <c r="Y42" s="8">
        <v>78.999999996</v>
      </c>
      <c r="Z42" s="8">
        <v>78.999999996</v>
      </c>
      <c r="AA42" s="8">
        <v>78.999999996</v>
      </c>
      <c r="AB42" s="8">
        <v>78.999999996</v>
      </c>
      <c r="AC42" s="8">
        <v>78.999999996</v>
      </c>
      <c r="AD42" s="8">
        <v>78.999999996</v>
      </c>
      <c r="AE42" s="8">
        <v>78.999999996</v>
      </c>
      <c r="AF42" s="8">
        <v>78.999999996</v>
      </c>
    </row>
    <row r="43" spans="1:32" x14ac:dyDescent="0.25">
      <c r="B43" s="9" t="s">
        <v>1040</v>
      </c>
      <c r="C43" s="8">
        <v>1528.085</v>
      </c>
      <c r="D43" s="8">
        <v>1329.3719999999901</v>
      </c>
      <c r="E43" s="8">
        <v>1239.453</v>
      </c>
      <c r="F43" s="8">
        <v>893.97299999999996</v>
      </c>
      <c r="G43" s="8">
        <v>790.11599999999999</v>
      </c>
      <c r="H43" s="8">
        <v>730.26199999999994</v>
      </c>
      <c r="I43" s="8">
        <v>681.969999999999</v>
      </c>
      <c r="J43" s="8">
        <v>695.17200000000003</v>
      </c>
      <c r="K43" s="8">
        <v>713.09556843999997</v>
      </c>
      <c r="L43" s="8">
        <v>1103.21157365</v>
      </c>
      <c r="M43" s="8">
        <v>1366.3105878700001</v>
      </c>
      <c r="N43" s="8">
        <v>1541.58312942</v>
      </c>
      <c r="O43" s="8">
        <v>1475.5826608499999</v>
      </c>
      <c r="P43" s="8">
        <v>1176.07927165</v>
      </c>
      <c r="Q43" s="8">
        <v>1018.976441675</v>
      </c>
      <c r="R43" s="8">
        <v>604.85455173399998</v>
      </c>
      <c r="S43" s="8">
        <v>631.94782252000005</v>
      </c>
      <c r="T43" s="8">
        <v>643.23846370000001</v>
      </c>
      <c r="U43" s="8">
        <v>684.90394893200005</v>
      </c>
      <c r="V43" s="8">
        <v>708.92729607499996</v>
      </c>
      <c r="W43" s="8">
        <v>719.96841315999995</v>
      </c>
      <c r="X43" s="8">
        <v>1082.7293536099901</v>
      </c>
      <c r="Y43" s="8">
        <v>1304.58816901</v>
      </c>
      <c r="Z43" s="8">
        <v>1455.1409802799999</v>
      </c>
      <c r="AA43" s="8">
        <v>1486.1306053599999</v>
      </c>
      <c r="AB43" s="8">
        <v>1185.7631443600001</v>
      </c>
      <c r="AC43" s="8">
        <v>1028.087723091</v>
      </c>
      <c r="AD43" s="8">
        <v>613.46484829099904</v>
      </c>
      <c r="AE43" s="8">
        <v>640.07949341699896</v>
      </c>
      <c r="AF43" s="8">
        <v>644.457347121</v>
      </c>
    </row>
    <row r="44" spans="1:32" x14ac:dyDescent="0.25">
      <c r="B44" s="9" t="s">
        <v>1041</v>
      </c>
      <c r="C44" s="8">
        <v>912.125349999999</v>
      </c>
      <c r="D44" s="8">
        <v>746.65087000000005</v>
      </c>
      <c r="E44" s="8">
        <v>660.20231000000001</v>
      </c>
      <c r="F44" s="8">
        <v>476.07337999999999</v>
      </c>
      <c r="G44" s="8">
        <v>413.85915999999997</v>
      </c>
      <c r="H44" s="8">
        <v>382.57299999999998</v>
      </c>
      <c r="I44" s="8">
        <v>362.55574999999999</v>
      </c>
      <c r="J44" s="8">
        <v>381.23953</v>
      </c>
      <c r="K44" s="8">
        <v>343.0060944288</v>
      </c>
      <c r="L44" s="8">
        <v>510.75597666909903</v>
      </c>
      <c r="M44" s="8">
        <v>624.28855278249898</v>
      </c>
      <c r="N44" s="8">
        <v>699.65574564899896</v>
      </c>
      <c r="O44" s="8">
        <v>671.27554416390001</v>
      </c>
      <c r="P44" s="8">
        <v>542.48908680789998</v>
      </c>
      <c r="Q44" s="8">
        <v>474.93486991865001</v>
      </c>
      <c r="R44" s="8">
        <v>296.86245724401999</v>
      </c>
      <c r="S44" s="8">
        <v>308.51256368200001</v>
      </c>
      <c r="T44" s="8">
        <v>313.36753938940001</v>
      </c>
      <c r="U44" s="8">
        <v>331.28369803916002</v>
      </c>
      <c r="V44" s="8">
        <v>341.61373731064998</v>
      </c>
      <c r="W44" s="8">
        <v>346.36141765719998</v>
      </c>
      <c r="X44" s="8">
        <v>502.34862205069999</v>
      </c>
      <c r="Y44" s="8">
        <v>597.74791267269995</v>
      </c>
      <c r="Z44" s="8">
        <v>662.48562151879901</v>
      </c>
      <c r="AA44" s="8">
        <v>675.81116030319902</v>
      </c>
      <c r="AB44" s="8">
        <v>546.65315207319998</v>
      </c>
      <c r="AC44" s="8">
        <v>478.85272092753002</v>
      </c>
      <c r="AD44" s="8">
        <v>300.56488476353002</v>
      </c>
      <c r="AE44" s="8">
        <v>312.00918216770998</v>
      </c>
      <c r="AF44" s="8">
        <v>313.89165926043</v>
      </c>
    </row>
    <row r="45" spans="1:32" ht="15.75" thickBot="1" x14ac:dyDescent="0.3">
      <c r="B45" s="9" t="s">
        <v>1042</v>
      </c>
      <c r="C45" s="10">
        <v>0.71162999999999998</v>
      </c>
      <c r="D45" s="10">
        <v>0.82659000000000005</v>
      </c>
      <c r="E45" s="10">
        <v>0.71335999999999999</v>
      </c>
      <c r="F45" s="10">
        <v>0.71628999999999998</v>
      </c>
      <c r="G45" s="10">
        <v>0.53110999999999997</v>
      </c>
      <c r="H45" s="10">
        <v>0.44647999999999999</v>
      </c>
      <c r="I45" s="10">
        <v>0.38663999999999998</v>
      </c>
      <c r="J45" s="10">
        <v>0.40076000000000001</v>
      </c>
      <c r="K45" s="10">
        <v>205.23058436332599</v>
      </c>
      <c r="L45" s="10">
        <v>105.710685938372</v>
      </c>
      <c r="M45" s="10">
        <v>98.587441623399698</v>
      </c>
      <c r="N45" s="10">
        <v>183.442032461628</v>
      </c>
      <c r="O45" s="10">
        <v>39.198644804280001</v>
      </c>
      <c r="P45" s="10">
        <v>48.526575414852303</v>
      </c>
      <c r="Q45" s="10">
        <v>74.036834698241293</v>
      </c>
      <c r="R45" s="10">
        <v>68.052492789506502</v>
      </c>
      <c r="S45" s="10">
        <v>164.73416490754499</v>
      </c>
      <c r="T45" s="10">
        <v>150.62324262002099</v>
      </c>
      <c r="U45" s="10">
        <v>140.21529650194199</v>
      </c>
      <c r="V45" s="10">
        <v>210.034495799864</v>
      </c>
      <c r="W45" s="10">
        <v>159.70924103857899</v>
      </c>
      <c r="X45" s="10">
        <v>153.65266977785399</v>
      </c>
      <c r="Y45" s="10">
        <v>140.076086480063</v>
      </c>
      <c r="Z45" s="10">
        <v>79.276593547779498</v>
      </c>
      <c r="AA45" s="10">
        <v>54.266287578924398</v>
      </c>
      <c r="AB45" s="10">
        <v>63.736049175314903</v>
      </c>
      <c r="AC45" s="10">
        <v>94.768062111986694</v>
      </c>
      <c r="AD45" s="10">
        <v>89.009130711313503</v>
      </c>
      <c r="AE45" s="10">
        <v>199.66092168335501</v>
      </c>
      <c r="AF45" s="10">
        <v>193.83782286969301</v>
      </c>
    </row>
    <row r="46" spans="1:32" x14ac:dyDescent="0.25">
      <c r="A46" s="8">
        <v>489</v>
      </c>
      <c r="B46" s="9" t="s">
        <v>1043</v>
      </c>
      <c r="C46" s="8">
        <v>912.83697999999902</v>
      </c>
      <c r="D46" s="8">
        <v>747.47745999999995</v>
      </c>
      <c r="E46" s="8">
        <v>660.91566999999998</v>
      </c>
      <c r="F46" s="8">
        <v>476.78967</v>
      </c>
      <c r="G46" s="8">
        <v>414.39026999999999</v>
      </c>
      <c r="H46" s="8">
        <v>383.01947999999999</v>
      </c>
      <c r="I46" s="8">
        <v>362.94238999999999</v>
      </c>
      <c r="J46" s="8">
        <v>381.64028999999999</v>
      </c>
      <c r="K46" s="8">
        <v>548.23667879212599</v>
      </c>
      <c r="L46" s="8">
        <v>616.46666260747202</v>
      </c>
      <c r="M46" s="8">
        <v>722.87599440589895</v>
      </c>
      <c r="N46" s="8">
        <v>883.09777811062804</v>
      </c>
      <c r="O46" s="8">
        <v>710.47418896817999</v>
      </c>
      <c r="P46" s="8">
        <v>591.01566222275198</v>
      </c>
      <c r="Q46" s="8">
        <v>548.97170461689097</v>
      </c>
      <c r="R46" s="8">
        <v>364.914950033526</v>
      </c>
      <c r="S46" s="8">
        <v>473.246728589545</v>
      </c>
      <c r="T46" s="8">
        <v>463.99078200942103</v>
      </c>
      <c r="U46" s="8">
        <v>471.49899454110198</v>
      </c>
      <c r="V46" s="8">
        <v>551.64823311051396</v>
      </c>
      <c r="W46" s="8">
        <v>506.070658695779</v>
      </c>
      <c r="X46" s="8">
        <v>656.00129182855403</v>
      </c>
      <c r="Y46" s="8">
        <v>737.82399915276301</v>
      </c>
      <c r="Z46" s="8">
        <v>741.76221506657896</v>
      </c>
      <c r="AA46" s="8">
        <v>730.07744788212403</v>
      </c>
      <c r="AB46" s="8">
        <v>610.38920124851495</v>
      </c>
      <c r="AC46" s="8">
        <v>573.62078303951603</v>
      </c>
      <c r="AD46" s="8">
        <v>389.57401547484301</v>
      </c>
      <c r="AE46" s="8">
        <v>511.67010385106499</v>
      </c>
      <c r="AF46" s="8">
        <v>507.72948213012302</v>
      </c>
    </row>
    <row r="47" spans="1:32" x14ac:dyDescent="0.2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row>
    <row r="48" spans="1:32" x14ac:dyDescent="0.25">
      <c r="B48" s="7" t="s">
        <v>1044</v>
      </c>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row>
    <row r="49" spans="1:32" x14ac:dyDescent="0.25">
      <c r="B49" s="9" t="s">
        <v>1045</v>
      </c>
      <c r="C49" s="8">
        <v>0</v>
      </c>
      <c r="D49" s="8">
        <v>0</v>
      </c>
      <c r="E49" s="8">
        <v>0</v>
      </c>
      <c r="F49" s="8">
        <v>0</v>
      </c>
      <c r="G49" s="8">
        <v>0</v>
      </c>
      <c r="H49" s="8">
        <v>0</v>
      </c>
      <c r="I49" s="8">
        <v>0</v>
      </c>
      <c r="J49" s="8">
        <v>0</v>
      </c>
      <c r="K49" s="8">
        <v>2</v>
      </c>
      <c r="L49" s="8">
        <v>2</v>
      </c>
      <c r="M49" s="8">
        <v>2</v>
      </c>
      <c r="N49" s="8">
        <v>2</v>
      </c>
      <c r="O49" s="8">
        <v>2</v>
      </c>
      <c r="P49" s="8">
        <v>2</v>
      </c>
      <c r="Q49" s="8">
        <v>2</v>
      </c>
      <c r="R49" s="8">
        <v>2</v>
      </c>
      <c r="S49" s="8">
        <v>2</v>
      </c>
      <c r="T49" s="8">
        <v>2</v>
      </c>
      <c r="U49" s="8">
        <v>2</v>
      </c>
      <c r="V49" s="8">
        <v>2</v>
      </c>
      <c r="W49" s="8">
        <v>2</v>
      </c>
      <c r="X49" s="8">
        <v>2</v>
      </c>
      <c r="Y49" s="8">
        <v>2</v>
      </c>
      <c r="Z49" s="8">
        <v>2</v>
      </c>
      <c r="AA49" s="8">
        <v>2</v>
      </c>
      <c r="AB49" s="8">
        <v>2</v>
      </c>
      <c r="AC49" s="8">
        <v>2</v>
      </c>
      <c r="AD49" s="8">
        <v>2</v>
      </c>
      <c r="AE49" s="8">
        <v>2</v>
      </c>
      <c r="AF49" s="8">
        <v>2</v>
      </c>
    </row>
    <row r="50" spans="1:32" x14ac:dyDescent="0.25">
      <c r="B50" s="9" t="s">
        <v>1046</v>
      </c>
      <c r="C50" s="8">
        <v>0</v>
      </c>
      <c r="D50" s="8">
        <v>0</v>
      </c>
      <c r="E50" s="8">
        <v>0</v>
      </c>
      <c r="F50" s="8">
        <v>0</v>
      </c>
      <c r="G50" s="8">
        <v>0</v>
      </c>
      <c r="H50" s="8">
        <v>0</v>
      </c>
      <c r="I50" s="8">
        <v>0</v>
      </c>
      <c r="J50" s="8">
        <v>0</v>
      </c>
      <c r="K50" s="8">
        <v>8.3920523529999898</v>
      </c>
      <c r="L50" s="8">
        <v>12.69130768</v>
      </c>
      <c r="M50" s="8">
        <v>17.034041590000001</v>
      </c>
      <c r="N50" s="8">
        <v>21.983581859999902</v>
      </c>
      <c r="O50" s="8">
        <v>22.588232529999999</v>
      </c>
      <c r="P50" s="8">
        <v>16.5421646</v>
      </c>
      <c r="Q50" s="8">
        <v>12.83330479</v>
      </c>
      <c r="R50" s="8">
        <v>6.8009120230000004</v>
      </c>
      <c r="S50" s="8">
        <v>6.3408224689999999</v>
      </c>
      <c r="T50" s="8">
        <v>6.4307488099999999</v>
      </c>
      <c r="U50" s="8">
        <v>1.562762625</v>
      </c>
      <c r="V50" s="8">
        <v>7.0525551809999998</v>
      </c>
      <c r="W50" s="8">
        <v>8.155591373</v>
      </c>
      <c r="X50" s="8">
        <v>11.97871009</v>
      </c>
      <c r="Y50" s="8">
        <v>16.384580230000001</v>
      </c>
      <c r="Z50" s="8">
        <v>20.379714069999999</v>
      </c>
      <c r="AA50" s="8">
        <v>22.65004381</v>
      </c>
      <c r="AB50" s="8">
        <v>16.56645554</v>
      </c>
      <c r="AC50" s="8">
        <v>12.83799331</v>
      </c>
      <c r="AD50" s="8">
        <v>6.7856096700000004</v>
      </c>
      <c r="AE50" s="8">
        <v>6.315956635</v>
      </c>
      <c r="AF50" s="8">
        <v>6.4025520970000001</v>
      </c>
    </row>
    <row r="51" spans="1:32" x14ac:dyDescent="0.25">
      <c r="B51" s="9" t="s">
        <v>1047</v>
      </c>
      <c r="C51" s="8">
        <v>0</v>
      </c>
      <c r="D51" s="8">
        <v>0</v>
      </c>
      <c r="E51" s="8">
        <v>0</v>
      </c>
      <c r="F51" s="8">
        <v>0</v>
      </c>
      <c r="G51" s="8">
        <v>0</v>
      </c>
      <c r="H51" s="8">
        <v>0</v>
      </c>
      <c r="I51" s="8">
        <v>0</v>
      </c>
      <c r="J51" s="8">
        <v>0</v>
      </c>
      <c r="K51" s="8">
        <v>18.952630707655501</v>
      </c>
      <c r="L51" s="8">
        <v>28.175393235135999</v>
      </c>
      <c r="M51" s="8">
        <v>37.491426018867998</v>
      </c>
      <c r="N51" s="8">
        <v>48.1091798060719</v>
      </c>
      <c r="O51" s="8">
        <v>49.406276423355997</v>
      </c>
      <c r="P51" s="8">
        <v>36.436251499919997</v>
      </c>
      <c r="Q51" s="8">
        <v>28.480005435507898</v>
      </c>
      <c r="R51" s="8">
        <v>15.5393164717396</v>
      </c>
      <c r="S51" s="8">
        <v>14.5523323604988</v>
      </c>
      <c r="T51" s="8">
        <v>14.745242347212001</v>
      </c>
      <c r="U51" s="8">
        <v>4.3024383831500002</v>
      </c>
      <c r="V51" s="8">
        <v>16.0791413742812</v>
      </c>
      <c r="W51" s="8">
        <v>18.445374613359601</v>
      </c>
      <c r="X51" s="8">
        <v>26.646728885068001</v>
      </c>
      <c r="Y51" s="8">
        <v>36.098201509395999</v>
      </c>
      <c r="Z51" s="8">
        <v>44.668562622963996</v>
      </c>
      <c r="AA51" s="8">
        <v>49.5388739812119</v>
      </c>
      <c r="AB51" s="8">
        <v>36.488360424407901</v>
      </c>
      <c r="AC51" s="8">
        <v>28.490063248612</v>
      </c>
      <c r="AD51" s="8">
        <v>15.506489864083999</v>
      </c>
      <c r="AE51" s="8">
        <v>14.498990173401999</v>
      </c>
      <c r="AF51" s="8">
        <v>14.6847547584844</v>
      </c>
    </row>
    <row r="52" spans="1:32" ht="15.75" thickBot="1" x14ac:dyDescent="0.3">
      <c r="B52" s="9" t="s">
        <v>1048</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10">
        <v>0</v>
      </c>
      <c r="AC52" s="10">
        <v>0</v>
      </c>
      <c r="AD52" s="10">
        <v>0</v>
      </c>
      <c r="AE52" s="10">
        <v>0</v>
      </c>
      <c r="AF52" s="10">
        <v>0</v>
      </c>
    </row>
    <row r="53" spans="1:32" x14ac:dyDescent="0.25">
      <c r="A53" s="8">
        <v>489</v>
      </c>
      <c r="B53" s="9" t="s">
        <v>1043</v>
      </c>
      <c r="C53" s="8">
        <v>0</v>
      </c>
      <c r="D53" s="8">
        <v>0</v>
      </c>
      <c r="E53" s="8">
        <v>0</v>
      </c>
      <c r="F53" s="8">
        <v>0</v>
      </c>
      <c r="G53" s="8">
        <v>0</v>
      </c>
      <c r="H53" s="8">
        <v>0</v>
      </c>
      <c r="I53" s="8">
        <v>0</v>
      </c>
      <c r="J53" s="8">
        <v>0</v>
      </c>
      <c r="K53" s="8">
        <v>18.952630707655501</v>
      </c>
      <c r="L53" s="8">
        <v>28.175393235135999</v>
      </c>
      <c r="M53" s="8">
        <v>37.491426018867998</v>
      </c>
      <c r="N53" s="8">
        <v>48.1091798060719</v>
      </c>
      <c r="O53" s="8">
        <v>49.406276423355997</v>
      </c>
      <c r="P53" s="8">
        <v>36.436251499919997</v>
      </c>
      <c r="Q53" s="8">
        <v>28.480005435507898</v>
      </c>
      <c r="R53" s="8">
        <v>15.5393164717396</v>
      </c>
      <c r="S53" s="8">
        <v>14.5523323604988</v>
      </c>
      <c r="T53" s="8">
        <v>14.745242347212001</v>
      </c>
      <c r="U53" s="8">
        <v>4.3024383831500002</v>
      </c>
      <c r="V53" s="8">
        <v>16.0791413742812</v>
      </c>
      <c r="W53" s="8">
        <v>18.445374613359601</v>
      </c>
      <c r="X53" s="8">
        <v>26.646728885068001</v>
      </c>
      <c r="Y53" s="8">
        <v>36.098201509395999</v>
      </c>
      <c r="Z53" s="8">
        <v>44.668562622963996</v>
      </c>
      <c r="AA53" s="8">
        <v>49.5388739812119</v>
      </c>
      <c r="AB53" s="8">
        <v>36.488360424407901</v>
      </c>
      <c r="AC53" s="8">
        <v>28.490063248612</v>
      </c>
      <c r="AD53" s="8">
        <v>15.506489864083999</v>
      </c>
      <c r="AE53" s="8">
        <v>14.498990173401999</v>
      </c>
      <c r="AF53" s="8">
        <v>14.6847547584844</v>
      </c>
    </row>
    <row r="54" spans="1:32" x14ac:dyDescent="0.2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row>
    <row r="55" spans="1:32" x14ac:dyDescent="0.25">
      <c r="B55" s="7" t="s">
        <v>1049</v>
      </c>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row>
    <row r="56" spans="1:32" x14ac:dyDescent="0.25">
      <c r="B56" s="9" t="s">
        <v>1050</v>
      </c>
      <c r="C56" s="8">
        <v>0</v>
      </c>
      <c r="D56" s="8">
        <v>0</v>
      </c>
      <c r="E56" s="8">
        <v>0</v>
      </c>
      <c r="F56" s="8">
        <v>0</v>
      </c>
      <c r="G56" s="8">
        <v>0</v>
      </c>
      <c r="H56" s="8">
        <v>0</v>
      </c>
      <c r="I56" s="8">
        <v>0</v>
      </c>
      <c r="J56" s="8">
        <v>0</v>
      </c>
      <c r="K56" s="8">
        <v>2</v>
      </c>
      <c r="L56" s="8">
        <v>2</v>
      </c>
      <c r="M56" s="8">
        <v>2</v>
      </c>
      <c r="N56" s="8">
        <v>2</v>
      </c>
      <c r="O56" s="8">
        <v>2</v>
      </c>
      <c r="P56" s="8">
        <v>2</v>
      </c>
      <c r="Q56" s="8">
        <v>2</v>
      </c>
      <c r="R56" s="8">
        <v>2</v>
      </c>
      <c r="S56" s="8">
        <v>2</v>
      </c>
      <c r="T56" s="8">
        <v>2</v>
      </c>
      <c r="U56" s="8">
        <v>2</v>
      </c>
      <c r="V56" s="8">
        <v>2</v>
      </c>
      <c r="W56" s="8">
        <v>2</v>
      </c>
      <c r="X56" s="8">
        <v>2</v>
      </c>
      <c r="Y56" s="8">
        <v>2</v>
      </c>
      <c r="Z56" s="8">
        <v>2</v>
      </c>
      <c r="AA56" s="8">
        <v>2</v>
      </c>
      <c r="AB56" s="8">
        <v>2</v>
      </c>
      <c r="AC56" s="8">
        <v>2</v>
      </c>
      <c r="AD56" s="8">
        <v>2</v>
      </c>
      <c r="AE56" s="8">
        <v>2</v>
      </c>
      <c r="AF56" s="8">
        <v>2</v>
      </c>
    </row>
    <row r="57" spans="1:32" x14ac:dyDescent="0.25">
      <c r="B57" s="9" t="s">
        <v>1051</v>
      </c>
      <c r="C57" s="8">
        <v>32.652000000000001</v>
      </c>
      <c r="D57" s="8">
        <v>46.143999999999998</v>
      </c>
      <c r="E57" s="8">
        <v>42.75</v>
      </c>
      <c r="F57" s="8">
        <v>683.36799999999903</v>
      </c>
      <c r="G57" s="8">
        <v>111.045</v>
      </c>
      <c r="H57" s="8">
        <v>155.744</v>
      </c>
      <c r="I57" s="8">
        <v>137.053</v>
      </c>
      <c r="J57" s="8">
        <v>143.79399999999899</v>
      </c>
      <c r="K57" s="8">
        <v>143.13939999999999</v>
      </c>
      <c r="L57" s="8">
        <v>393.27499999999998</v>
      </c>
      <c r="M57" s="8">
        <v>19.0273</v>
      </c>
      <c r="N57" s="8">
        <v>36.917999999999999</v>
      </c>
      <c r="O57" s="8">
        <v>28.119</v>
      </c>
      <c r="P57" s="8">
        <v>29.494599999999998</v>
      </c>
      <c r="Q57" s="8">
        <v>27.925799999999999</v>
      </c>
      <c r="R57" s="8">
        <v>331.92669999999998</v>
      </c>
      <c r="S57" s="8">
        <v>88.516099999999994</v>
      </c>
      <c r="T57" s="8">
        <v>199.6814</v>
      </c>
      <c r="U57" s="8">
        <v>284.1807</v>
      </c>
      <c r="V57" s="8">
        <v>283.23570000000001</v>
      </c>
      <c r="W57" s="8">
        <v>132.96709999999999</v>
      </c>
      <c r="X57" s="8">
        <v>286.573499999999</v>
      </c>
      <c r="Y57" s="8">
        <v>41.297499999999999</v>
      </c>
      <c r="Z57" s="8">
        <v>36.917999999999999</v>
      </c>
      <c r="AA57" s="8">
        <v>29.494599999999998</v>
      </c>
      <c r="AB57" s="8">
        <v>33.874099999999999</v>
      </c>
      <c r="AC57" s="8">
        <v>29.6877</v>
      </c>
      <c r="AD57" s="8">
        <v>262.3383</v>
      </c>
      <c r="AE57" s="8">
        <v>103.1695</v>
      </c>
      <c r="AF57" s="8">
        <v>250.51900000000001</v>
      </c>
    </row>
    <row r="58" spans="1:32" x14ac:dyDescent="0.25">
      <c r="B58" s="9" t="s">
        <v>1052</v>
      </c>
      <c r="C58" s="8">
        <v>333.50263000000001</v>
      </c>
      <c r="D58" s="8">
        <v>337.83353</v>
      </c>
      <c r="E58" s="8">
        <v>333.51938999999999</v>
      </c>
      <c r="F58" s="8">
        <v>342.92768999999998</v>
      </c>
      <c r="G58" s="8">
        <v>338.49507</v>
      </c>
      <c r="H58" s="8">
        <v>336.22946000000002</v>
      </c>
      <c r="I58" s="8">
        <v>340.53421999999898</v>
      </c>
      <c r="J58" s="8">
        <v>339.13627000000002</v>
      </c>
      <c r="K58" s="8">
        <v>442.82466835999998</v>
      </c>
      <c r="L58" s="8">
        <v>452.15602629</v>
      </c>
      <c r="M58" s="8">
        <v>433.9301633</v>
      </c>
      <c r="N58" s="8">
        <v>439.67307799999998</v>
      </c>
      <c r="O58" s="8">
        <v>436.84859899999998</v>
      </c>
      <c r="P58" s="8">
        <v>437.29016660000002</v>
      </c>
      <c r="Q58" s="8">
        <v>436.78658180000002</v>
      </c>
      <c r="R58" s="8">
        <v>452.461995959999</v>
      </c>
      <c r="S58" s="8">
        <v>440.53908953000001</v>
      </c>
      <c r="T58" s="8">
        <v>445.20368787999899</v>
      </c>
      <c r="U58" s="8">
        <v>450.067955549999</v>
      </c>
      <c r="V58" s="8">
        <v>449.64735817000002</v>
      </c>
      <c r="W58" s="8">
        <v>443.14723931999998</v>
      </c>
      <c r="X58" s="8">
        <v>450.18448490999998</v>
      </c>
      <c r="Y58" s="8">
        <v>441.07889749999998</v>
      </c>
      <c r="Z58" s="8">
        <v>439.67307799999998</v>
      </c>
      <c r="AA58" s="8">
        <v>437.29016660000002</v>
      </c>
      <c r="AB58" s="8">
        <v>438.69598610000003</v>
      </c>
      <c r="AC58" s="8">
        <v>437.35215169999998</v>
      </c>
      <c r="AD58" s="8">
        <v>447.811692819999</v>
      </c>
      <c r="AE58" s="8">
        <v>436.47166671000002</v>
      </c>
      <c r="AF58" s="8">
        <v>451.26798454999999</v>
      </c>
    </row>
    <row r="59" spans="1:32" x14ac:dyDescent="0.25">
      <c r="B59" s="9" t="s">
        <v>1053</v>
      </c>
      <c r="C59" s="8">
        <v>168.93062</v>
      </c>
      <c r="D59" s="8">
        <v>239.44427999999999</v>
      </c>
      <c r="E59" s="8">
        <v>169.70432</v>
      </c>
      <c r="F59" s="8">
        <v>352.83953000000002</v>
      </c>
      <c r="G59" s="8">
        <v>287.24157000000002</v>
      </c>
      <c r="H59" s="8">
        <v>245.18436</v>
      </c>
      <c r="I59" s="8">
        <v>325.09485000000001</v>
      </c>
      <c r="J59" s="8">
        <v>312.82434999999998</v>
      </c>
      <c r="K59" s="8">
        <v>121.41625411290001</v>
      </c>
      <c r="L59" s="8">
        <v>87.105091574851699</v>
      </c>
      <c r="M59" s="8">
        <v>97.310818762124896</v>
      </c>
      <c r="N59" s="8">
        <v>191.134826629765</v>
      </c>
      <c r="O59" s="8">
        <v>151.79846830385199</v>
      </c>
      <c r="P59" s="8">
        <v>159.76843748562899</v>
      </c>
      <c r="Q59" s="8">
        <v>151.242899652734</v>
      </c>
      <c r="R59" s="8">
        <v>164.590295456289</v>
      </c>
      <c r="S59" s="8">
        <v>161.191363855368</v>
      </c>
      <c r="T59" s="8">
        <v>123.959826016603</v>
      </c>
      <c r="U59" s="8">
        <v>125.75945465757501</v>
      </c>
      <c r="V59" s="8">
        <v>122.549571226952</v>
      </c>
      <c r="W59" s="8">
        <v>139.60777765419201</v>
      </c>
      <c r="X59" s="8">
        <v>136.77258219254</v>
      </c>
      <c r="Y59" s="8">
        <v>212.58844338550401</v>
      </c>
      <c r="Z59" s="8">
        <v>196.91724071460001</v>
      </c>
      <c r="AA59" s="8">
        <v>161.02567267651099</v>
      </c>
      <c r="AB59" s="8">
        <v>185.31025419398699</v>
      </c>
      <c r="AC59" s="8">
        <v>162.27545733585799</v>
      </c>
      <c r="AD59" s="8">
        <v>142.699939193555</v>
      </c>
      <c r="AE59" s="8">
        <v>71.844339362045204</v>
      </c>
      <c r="AF59" s="8">
        <v>183.15308311559201</v>
      </c>
    </row>
    <row r="60" spans="1:32" x14ac:dyDescent="0.25">
      <c r="B60" s="9" t="s">
        <v>1054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c r="AD60" s="8">
        <v>0</v>
      </c>
      <c r="AE60" s="8">
        <v>0</v>
      </c>
      <c r="AF60" s="8">
        <v>0</v>
      </c>
    </row>
    <row r="61" spans="1:32" ht="15.75" thickBot="1" x14ac:dyDescent="0.3">
      <c r="B61" s="9" t="s">
        <v>1055</v>
      </c>
      <c r="C61" s="10">
        <v>0.18640000000000001</v>
      </c>
      <c r="D61" s="10">
        <v>0.18640000000000001</v>
      </c>
      <c r="E61" s="10">
        <v>0.18640000000000001</v>
      </c>
      <c r="F61" s="10">
        <v>0.17968000000000001</v>
      </c>
      <c r="G61" s="10">
        <v>8.5379999999999998E-2</v>
      </c>
      <c r="H61" s="10">
        <v>8.5379999999999998E-2</v>
      </c>
      <c r="I61" s="10">
        <v>8.5379999999999998E-2</v>
      </c>
      <c r="J61" s="10">
        <v>8.5379999999999998E-2</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10">
        <v>0</v>
      </c>
      <c r="AC61" s="10">
        <v>0</v>
      </c>
      <c r="AD61" s="10">
        <v>0</v>
      </c>
      <c r="AE61" s="10">
        <v>0</v>
      </c>
      <c r="AF61" s="10">
        <v>0</v>
      </c>
    </row>
    <row r="62" spans="1:32" x14ac:dyDescent="0.25">
      <c r="A62" s="8" t="s">
        <v>1093</v>
      </c>
      <c r="B62" s="9" t="s">
        <v>1056</v>
      </c>
      <c r="C62" s="8">
        <v>502.61964999999998</v>
      </c>
      <c r="D62" s="8">
        <v>577.46420999999998</v>
      </c>
      <c r="E62" s="8">
        <v>503.41010999999997</v>
      </c>
      <c r="F62" s="8">
        <v>695.946899999999</v>
      </c>
      <c r="G62" s="8">
        <v>625.82201999999995</v>
      </c>
      <c r="H62" s="8">
        <v>581.49919999999997</v>
      </c>
      <c r="I62" s="8">
        <v>665.71444999999903</v>
      </c>
      <c r="J62" s="8">
        <v>652.04600000000005</v>
      </c>
      <c r="K62" s="8">
        <v>564.24092247290002</v>
      </c>
      <c r="L62" s="8">
        <v>539.26111786485103</v>
      </c>
      <c r="M62" s="8">
        <v>531.240982062125</v>
      </c>
      <c r="N62" s="8">
        <v>630.80790462976495</v>
      </c>
      <c r="O62" s="8">
        <v>588.64706730385205</v>
      </c>
      <c r="P62" s="8">
        <v>597.05860408562899</v>
      </c>
      <c r="Q62" s="8">
        <v>588.02948145273399</v>
      </c>
      <c r="R62" s="8">
        <v>617.05229141628899</v>
      </c>
      <c r="S62" s="8">
        <v>601.73045338536804</v>
      </c>
      <c r="T62" s="8">
        <v>569.16351389660304</v>
      </c>
      <c r="U62" s="8">
        <v>575.82741020757499</v>
      </c>
      <c r="V62" s="8">
        <v>572.19692939695199</v>
      </c>
      <c r="W62" s="8">
        <v>582.75501697419202</v>
      </c>
      <c r="X62" s="8">
        <v>586.95706710254001</v>
      </c>
      <c r="Y62" s="8">
        <v>653.66734088550402</v>
      </c>
      <c r="Z62" s="8">
        <v>636.59031871460002</v>
      </c>
      <c r="AA62" s="8">
        <v>598.31583927651104</v>
      </c>
      <c r="AB62" s="8">
        <v>624.00624029398705</v>
      </c>
      <c r="AC62" s="8">
        <v>599.62760903585797</v>
      </c>
      <c r="AD62" s="8">
        <v>590.51163201355496</v>
      </c>
      <c r="AE62" s="8">
        <v>508.31600607204501</v>
      </c>
      <c r="AF62" s="8">
        <v>634.42106766559198</v>
      </c>
    </row>
    <row r="63" spans="1:32" x14ac:dyDescent="0.2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row>
    <row r="64" spans="1:32" x14ac:dyDescent="0.25">
      <c r="B64" s="7" t="s">
        <v>1057</v>
      </c>
      <c r="C64" s="8">
        <v>67789.808999999994</v>
      </c>
      <c r="D64" s="8">
        <v>50231.961159999999</v>
      </c>
      <c r="E64" s="8">
        <v>39300.530250000003</v>
      </c>
      <c r="F64" s="8">
        <v>20649.045719999998</v>
      </c>
      <c r="G64" s="8">
        <v>15754.40047</v>
      </c>
      <c r="H64" s="8">
        <v>13602.2029</v>
      </c>
      <c r="I64" s="8">
        <v>13107.429469999999</v>
      </c>
      <c r="J64" s="8">
        <v>14079.177669999999</v>
      </c>
      <c r="K64" s="8">
        <v>13358.378207740299</v>
      </c>
      <c r="L64" s="8">
        <v>18210.327585310901</v>
      </c>
      <c r="M64" s="8">
        <v>30756.7652671613</v>
      </c>
      <c r="N64" s="8">
        <v>50725.975783157497</v>
      </c>
      <c r="O64" s="8">
        <v>57867.157144859499</v>
      </c>
      <c r="P64" s="8">
        <v>51139.704615566799</v>
      </c>
      <c r="Q64" s="8">
        <v>38202.383285191303</v>
      </c>
      <c r="R64" s="8">
        <v>23644.009524838501</v>
      </c>
      <c r="S64" s="8">
        <v>17213.206250168801</v>
      </c>
      <c r="T64" s="8">
        <v>13049.2541851686</v>
      </c>
      <c r="U64" s="8">
        <v>12266.778862736101</v>
      </c>
      <c r="V64" s="8">
        <v>12677.5493654572</v>
      </c>
      <c r="W64" s="8">
        <v>13281.130330760599</v>
      </c>
      <c r="X64" s="8">
        <v>17870.393459597799</v>
      </c>
      <c r="Y64" s="8">
        <v>30459.7543430072</v>
      </c>
      <c r="Z64" s="8">
        <v>49705.345622245797</v>
      </c>
      <c r="AA64" s="8">
        <v>58639.0865150502</v>
      </c>
      <c r="AB64" s="8">
        <v>51857.6346388487</v>
      </c>
      <c r="AC64" s="8">
        <v>38838.451031996097</v>
      </c>
      <c r="AD64" s="8">
        <v>24270.436996677501</v>
      </c>
      <c r="AE64" s="8">
        <v>17805.1963645545</v>
      </c>
      <c r="AF64" s="8">
        <v>13660.354176864499</v>
      </c>
    </row>
    <row r="66" spans="2:32" x14ac:dyDescent="0.25">
      <c r="B66" s="9" t="s">
        <v>1058</v>
      </c>
      <c r="C66" s="8">
        <v>41811.380989999998</v>
      </c>
      <c r="D66" s="8">
        <v>31802.244340000001</v>
      </c>
      <c r="E66" s="8">
        <v>23402.362809999999</v>
      </c>
      <c r="F66" s="8">
        <v>9238.3590100000001</v>
      </c>
      <c r="G66" s="8">
        <v>6114.7797799999998</v>
      </c>
      <c r="H66" s="8">
        <v>5288.0114299999996</v>
      </c>
      <c r="I66" s="8">
        <v>4735.4498800000001</v>
      </c>
      <c r="J66" s="8">
        <v>5340.7014200000003</v>
      </c>
      <c r="K66" s="8">
        <v>3964.5419160244301</v>
      </c>
      <c r="L66" s="8">
        <v>7295.5872444307197</v>
      </c>
      <c r="M66" s="8">
        <v>15914.3363391685</v>
      </c>
      <c r="N66" s="8">
        <v>29120.0126890098</v>
      </c>
      <c r="O66" s="8">
        <v>34669.263134335597</v>
      </c>
      <c r="P66" s="8">
        <v>30085.1118685853</v>
      </c>
      <c r="Q66" s="8">
        <v>21147.9358348432</v>
      </c>
      <c r="R66" s="8">
        <v>11216.1349715874</v>
      </c>
      <c r="S66" s="8">
        <v>6682.3778324947898</v>
      </c>
      <c r="T66" s="8">
        <v>3730.9700134181398</v>
      </c>
      <c r="U66" s="8">
        <v>3146.6770310052598</v>
      </c>
      <c r="V66" s="8">
        <v>3312.9637500818098</v>
      </c>
      <c r="W66" s="8">
        <v>3800.08915445506</v>
      </c>
      <c r="X66" s="8">
        <v>6668.1477075310904</v>
      </c>
      <c r="Y66" s="8">
        <v>15412.275676126499</v>
      </c>
      <c r="Z66" s="8">
        <v>28745.827761318698</v>
      </c>
      <c r="AA66" s="8">
        <v>34961.392804880597</v>
      </c>
      <c r="AB66" s="8">
        <v>30311.816101861801</v>
      </c>
      <c r="AC66" s="8">
        <v>21272.851777576499</v>
      </c>
      <c r="AD66" s="8">
        <v>11336.8073633531</v>
      </c>
      <c r="AE66" s="8">
        <v>6756.4719371424399</v>
      </c>
      <c r="AF66" s="8">
        <v>3799.1214392469001</v>
      </c>
    </row>
    <row r="67" spans="2:32" x14ac:dyDescent="0.25">
      <c r="H67" s="8">
        <v>5253</v>
      </c>
    </row>
    <row r="68" spans="2:32" x14ac:dyDescent="0.25">
      <c r="B68" s="9" t="s">
        <v>1059</v>
      </c>
      <c r="C68" s="8">
        <v>66374.352369999993</v>
      </c>
      <c r="D68" s="8">
        <v>48907.019489999999</v>
      </c>
      <c r="E68" s="8">
        <v>38136.204469999997</v>
      </c>
      <c r="F68" s="8">
        <v>19476.309150000001</v>
      </c>
      <c r="G68" s="8">
        <v>14714.188179999999</v>
      </c>
      <c r="H68" s="8">
        <v>12637.684219999999</v>
      </c>
      <c r="I68" s="8">
        <v>12078.772629999999</v>
      </c>
      <c r="J68" s="8">
        <v>13045.491379999999</v>
      </c>
      <c r="K68" s="8">
        <v>12226.881026286301</v>
      </c>
      <c r="L68" s="8">
        <v>17026.357462130902</v>
      </c>
      <c r="M68" s="8">
        <v>29465.089914549601</v>
      </c>
      <c r="N68" s="8">
        <v>49163.893970289697</v>
      </c>
      <c r="O68" s="8">
        <v>56518.368441848397</v>
      </c>
      <c r="P68" s="8">
        <v>49914.932929151597</v>
      </c>
      <c r="Q68" s="8">
        <v>37036.640927416098</v>
      </c>
      <c r="R68" s="8">
        <v>22646.2418026792</v>
      </c>
      <c r="S68" s="8">
        <v>16123.415574316399</v>
      </c>
      <c r="T68" s="8">
        <v>12001.093487583499</v>
      </c>
      <c r="U68" s="8">
        <v>11214.888861698601</v>
      </c>
      <c r="V68" s="8">
        <v>11537.363904845</v>
      </c>
      <c r="W68" s="8">
        <v>12173.598124947301</v>
      </c>
      <c r="X68" s="8">
        <v>16600.527217608302</v>
      </c>
      <c r="Y68" s="8">
        <v>29031.9036493315</v>
      </c>
      <c r="Z68" s="8">
        <v>48282.063376108403</v>
      </c>
      <c r="AA68" s="8">
        <v>57260.861451109398</v>
      </c>
      <c r="AB68" s="8">
        <v>50586.457935807302</v>
      </c>
      <c r="AC68" s="8">
        <v>37636.419676791302</v>
      </c>
      <c r="AD68" s="8">
        <v>23274.5519607077</v>
      </c>
      <c r="AE68" s="8">
        <v>16770.418365426402</v>
      </c>
      <c r="AF68" s="8">
        <v>12503.225972513101</v>
      </c>
    </row>
    <row r="69" spans="2:32" x14ac:dyDescent="0.25">
      <c r="H69" s="8">
        <f>H66-H67</f>
        <v>35.011429999999564</v>
      </c>
    </row>
    <row r="70" spans="2:32" x14ac:dyDescent="0.25">
      <c r="B70" s="9" t="s">
        <v>1060</v>
      </c>
    </row>
    <row r="71" spans="2:32" x14ac:dyDescent="0.25">
      <c r="B71" s="9" t="s">
        <v>1061</v>
      </c>
      <c r="C71" s="8">
        <v>23837.63521</v>
      </c>
      <c r="D71" s="8">
        <v>16167.901519999999</v>
      </c>
      <c r="E71" s="8">
        <v>14148.53565</v>
      </c>
      <c r="F71" s="8">
        <v>9766.0893300000007</v>
      </c>
      <c r="G71" s="8">
        <v>7335.10473</v>
      </c>
      <c r="H71" s="8">
        <v>6813.8150699999997</v>
      </c>
      <c r="I71" s="8">
        <v>6553.5307400000002</v>
      </c>
      <c r="J71" s="8">
        <v>6740.1953299999896</v>
      </c>
      <c r="K71" s="8">
        <v>7170.5137691534001</v>
      </c>
      <c r="L71" s="8">
        <v>8710.9278755428895</v>
      </c>
      <c r="M71" s="8">
        <v>12462.707342351599</v>
      </c>
      <c r="N71" s="8">
        <v>18602.888026946999</v>
      </c>
      <c r="O71" s="8">
        <v>20575.324959448499</v>
      </c>
      <c r="P71" s="8">
        <v>18471.715143288198</v>
      </c>
      <c r="Q71" s="8">
        <v>14457.233217111099</v>
      </c>
      <c r="R71" s="8">
        <v>10041.914320195099</v>
      </c>
      <c r="S71" s="8">
        <v>7955.6485714241999</v>
      </c>
      <c r="T71" s="8">
        <v>6871.0911141591796</v>
      </c>
      <c r="U71" s="8">
        <v>6680.4031092641098</v>
      </c>
      <c r="V71" s="8">
        <v>6745.2368107287502</v>
      </c>
      <c r="W71" s="8">
        <v>6942.7439796259296</v>
      </c>
      <c r="X71" s="8">
        <v>8457.1618038345605</v>
      </c>
      <c r="Y71" s="8">
        <v>12115.023415514799</v>
      </c>
      <c r="Z71" s="8">
        <v>18022.910231804301</v>
      </c>
      <c r="AA71" s="8">
        <v>20527.993200594101</v>
      </c>
      <c r="AB71" s="8">
        <v>18431.3882256162</v>
      </c>
      <c r="AC71" s="8">
        <v>14424.9075816883</v>
      </c>
      <c r="AD71" s="8">
        <v>10018.240404939599</v>
      </c>
      <c r="AE71" s="8">
        <v>7933.7033333417703</v>
      </c>
      <c r="AF71" s="8">
        <v>6866.6785999475196</v>
      </c>
    </row>
    <row r="72" spans="2:32" x14ac:dyDescent="0.25">
      <c r="B72" s="9" t="s">
        <v>1062</v>
      </c>
      <c r="C72" s="8">
        <v>1245.62798</v>
      </c>
      <c r="D72" s="8">
        <v>1084.4844000000001</v>
      </c>
      <c r="E72" s="8">
        <v>993.72170000000006</v>
      </c>
      <c r="F72" s="8">
        <v>819.00107000000003</v>
      </c>
      <c r="G72" s="8">
        <v>752.35422999999901</v>
      </c>
      <c r="H72" s="8">
        <v>718.80246</v>
      </c>
      <c r="I72" s="8">
        <v>703.08996999999999</v>
      </c>
      <c r="J72" s="8">
        <v>720.37580000000003</v>
      </c>
      <c r="K72" s="8">
        <v>804.78339349645501</v>
      </c>
      <c r="L72" s="8">
        <v>991.087396194235</v>
      </c>
      <c r="M72" s="8">
        <v>1095.7101421013599</v>
      </c>
      <c r="N72" s="8">
        <v>1187.43800345507</v>
      </c>
      <c r="O72" s="8">
        <v>1157.53041958725</v>
      </c>
      <c r="P72" s="8">
        <v>1016.21550490782</v>
      </c>
      <c r="Q72" s="8">
        <v>940.20145715415799</v>
      </c>
      <c r="R72" s="8">
        <v>764.86376967575904</v>
      </c>
      <c r="S72" s="8">
        <v>763.603985572498</v>
      </c>
      <c r="T72" s="8">
        <v>773.31646961661204</v>
      </c>
      <c r="U72" s="8">
        <v>785.65409197230997</v>
      </c>
      <c r="V72" s="8">
        <v>807.34023685493105</v>
      </c>
      <c r="W72" s="8">
        <v>807.954031590559</v>
      </c>
      <c r="X72" s="8">
        <v>979.179835845767</v>
      </c>
      <c r="Y72" s="8">
        <v>1074.9250116820899</v>
      </c>
      <c r="Z72" s="8">
        <v>1146.82726214176</v>
      </c>
      <c r="AA72" s="8">
        <v>1162.64020088441</v>
      </c>
      <c r="AB72" s="8">
        <v>1021.8374985976</v>
      </c>
      <c r="AC72" s="8">
        <v>944.69493587614102</v>
      </c>
      <c r="AD72" s="8">
        <v>763.88306744761303</v>
      </c>
      <c r="AE72" s="8">
        <v>762.97983905111198</v>
      </c>
      <c r="AF72" s="8">
        <v>779.84439856891402</v>
      </c>
    </row>
    <row r="73" spans="2:32" x14ac:dyDescent="0.25">
      <c r="B73" s="9" t="s">
        <v>1063</v>
      </c>
      <c r="C73" s="8">
        <v>25083.263190000001</v>
      </c>
      <c r="D73" s="8">
        <v>17252.385920000001</v>
      </c>
      <c r="E73" s="8">
        <v>15142.25735</v>
      </c>
      <c r="F73" s="8">
        <v>10585.090399999999</v>
      </c>
      <c r="G73" s="8">
        <v>8087.4589599999999</v>
      </c>
      <c r="H73" s="8">
        <v>7532.6175300000004</v>
      </c>
      <c r="I73" s="8">
        <v>7256.6207100000001</v>
      </c>
      <c r="J73" s="8">
        <v>7460.5711299999903</v>
      </c>
      <c r="K73" s="8">
        <v>7975.2971626498502</v>
      </c>
      <c r="L73" s="8">
        <v>9702.0152717371293</v>
      </c>
      <c r="M73" s="8">
        <v>13558.417484452901</v>
      </c>
      <c r="N73" s="8">
        <v>19790.326030402</v>
      </c>
      <c r="O73" s="8">
        <v>21732.8553790357</v>
      </c>
      <c r="P73" s="8">
        <v>19487.930648196001</v>
      </c>
      <c r="Q73" s="8">
        <v>15397.4346742652</v>
      </c>
      <c r="R73" s="8">
        <v>10806.778089870901</v>
      </c>
      <c r="S73" s="8">
        <v>8719.2525569967002</v>
      </c>
      <c r="T73" s="8">
        <v>7644.40758377579</v>
      </c>
      <c r="U73" s="8">
        <v>7466.05720123642</v>
      </c>
      <c r="V73" s="8">
        <v>7552.5770475836798</v>
      </c>
      <c r="W73" s="8">
        <v>7750.6980112164902</v>
      </c>
      <c r="X73" s="8">
        <v>9436.3416396803295</v>
      </c>
      <c r="Y73" s="8">
        <v>13189.9484271969</v>
      </c>
      <c r="Z73" s="8">
        <v>19169.737493945999</v>
      </c>
      <c r="AA73" s="8">
        <v>21690.633401478499</v>
      </c>
      <c r="AB73" s="8">
        <v>19453.2257242138</v>
      </c>
      <c r="AC73" s="8">
        <v>15369.602517564401</v>
      </c>
      <c r="AD73" s="8">
        <v>10782.1234723872</v>
      </c>
      <c r="AE73" s="8">
        <v>8696.6831723928808</v>
      </c>
      <c r="AF73" s="8">
        <v>7646.5229985164297</v>
      </c>
    </row>
    <row r="74" spans="2:32" x14ac:dyDescent="0.25">
      <c r="B74" s="9" t="s">
        <v>1064</v>
      </c>
      <c r="C74" s="8">
        <v>41642.450369999999</v>
      </c>
      <c r="D74" s="8">
        <v>31562.800060000001</v>
      </c>
      <c r="E74" s="8">
        <v>23232.658490000002</v>
      </c>
      <c r="F74" s="8">
        <v>8885.5194800000008</v>
      </c>
      <c r="G74" s="8">
        <v>5827.5382099999997</v>
      </c>
      <c r="H74" s="8">
        <v>5042.8270700000003</v>
      </c>
      <c r="I74" s="8">
        <v>4410.3550299999997</v>
      </c>
      <c r="J74" s="8">
        <v>5027.8770699999995</v>
      </c>
      <c r="K74" s="8">
        <v>3843.1256619115302</v>
      </c>
      <c r="L74" s="8">
        <v>7208.4821528558696</v>
      </c>
      <c r="M74" s="8">
        <v>15817.0255204064</v>
      </c>
      <c r="N74" s="8">
        <v>28928.877862379999</v>
      </c>
      <c r="O74" s="8">
        <v>34517.464666031701</v>
      </c>
      <c r="P74" s="8">
        <v>29925.3434310997</v>
      </c>
      <c r="Q74" s="8">
        <v>20996.692935190498</v>
      </c>
      <c r="R74" s="8">
        <v>11051.5446761311</v>
      </c>
      <c r="S74" s="8">
        <v>6521.1864686394201</v>
      </c>
      <c r="T74" s="8">
        <v>3607.0101874015299</v>
      </c>
      <c r="U74" s="8">
        <v>3020.9175763476901</v>
      </c>
      <c r="V74" s="8">
        <v>3190.41417885486</v>
      </c>
      <c r="W74" s="8">
        <v>3660.4813768008698</v>
      </c>
      <c r="X74" s="8">
        <v>6531.3751253385499</v>
      </c>
      <c r="Y74" s="8">
        <v>15199.687232741</v>
      </c>
      <c r="Z74" s="8">
        <v>28548.910520604099</v>
      </c>
      <c r="AA74" s="8">
        <v>34800.367132204097</v>
      </c>
      <c r="AB74" s="8">
        <v>30126.505847667799</v>
      </c>
      <c r="AC74" s="8">
        <v>21110.5763202407</v>
      </c>
      <c r="AD74" s="8">
        <v>11194.1074241596</v>
      </c>
      <c r="AE74" s="8">
        <v>6684.6275977803998</v>
      </c>
      <c r="AF74" s="8">
        <v>3615.96835613131</v>
      </c>
    </row>
    <row r="75" spans="2:32" x14ac:dyDescent="0.25">
      <c r="B75" s="9" t="s">
        <v>1065</v>
      </c>
      <c r="C75" s="8">
        <v>168.93062</v>
      </c>
      <c r="D75" s="8">
        <v>239.44427999999999</v>
      </c>
      <c r="E75" s="8">
        <v>169.70432</v>
      </c>
      <c r="F75" s="8">
        <v>352.83953000000002</v>
      </c>
      <c r="G75" s="8">
        <v>287.24157000000002</v>
      </c>
      <c r="H75" s="8">
        <v>245.18436</v>
      </c>
      <c r="I75" s="8">
        <v>325.09485000000001</v>
      </c>
      <c r="J75" s="8">
        <v>312.82434999999998</v>
      </c>
      <c r="K75" s="8">
        <v>121.41625411290001</v>
      </c>
      <c r="L75" s="8">
        <v>87.105091574851699</v>
      </c>
      <c r="M75" s="8">
        <v>97.310818762124896</v>
      </c>
      <c r="N75" s="8">
        <v>191.134826629765</v>
      </c>
      <c r="O75" s="8">
        <v>151.79846830385199</v>
      </c>
      <c r="P75" s="8">
        <v>159.76843748562899</v>
      </c>
      <c r="Q75" s="8">
        <v>151.242899652734</v>
      </c>
      <c r="R75" s="8">
        <v>164.590295456289</v>
      </c>
      <c r="S75" s="8">
        <v>161.191363855368</v>
      </c>
      <c r="T75" s="8">
        <v>123.959826016603</v>
      </c>
      <c r="U75" s="8">
        <v>125.75945465757501</v>
      </c>
      <c r="V75" s="8">
        <v>122.549571226952</v>
      </c>
      <c r="W75" s="8">
        <v>139.60777765419201</v>
      </c>
      <c r="X75" s="8">
        <v>136.77258219254</v>
      </c>
      <c r="Y75" s="8">
        <v>212.58844338550401</v>
      </c>
      <c r="Z75" s="8">
        <v>196.91724071460001</v>
      </c>
      <c r="AA75" s="8">
        <v>161.02567267651099</v>
      </c>
      <c r="AB75" s="8">
        <v>185.31025419398699</v>
      </c>
      <c r="AC75" s="8">
        <v>162.27545733585799</v>
      </c>
      <c r="AD75" s="8">
        <v>142.699939193555</v>
      </c>
      <c r="AE75" s="8">
        <v>71.844339362045204</v>
      </c>
      <c r="AF75" s="8">
        <v>183.15308311559201</v>
      </c>
    </row>
    <row r="76" spans="2:32" x14ac:dyDescent="0.25">
      <c r="B76" s="9" t="s">
        <v>1066</v>
      </c>
      <c r="C76" s="8">
        <v>460.97224999999997</v>
      </c>
      <c r="D76" s="8">
        <v>448.26095999999899</v>
      </c>
      <c r="E76" s="8">
        <v>13.04095</v>
      </c>
      <c r="F76" s="8">
        <v>142.54765</v>
      </c>
      <c r="G76" s="8">
        <v>370.25250999999997</v>
      </c>
      <c r="H76" s="8">
        <v>254.16660999999999</v>
      </c>
      <c r="I76" s="8">
        <v>157.05449999999999</v>
      </c>
      <c r="J76" s="8">
        <v>242.10865000000001</v>
      </c>
      <c r="K76" s="8">
        <v>255.70745576411301</v>
      </c>
      <c r="L76" s="8">
        <v>142.00444427491499</v>
      </c>
      <c r="M76" s="8">
        <v>215.85221494546801</v>
      </c>
      <c r="N76" s="8">
        <v>649.80889672779699</v>
      </c>
      <c r="O76" s="8">
        <v>166.490287090951</v>
      </c>
      <c r="P76" s="8">
        <v>223.31126548652099</v>
      </c>
      <c r="Q76" s="8">
        <v>276.71191583736498</v>
      </c>
      <c r="R76" s="8">
        <v>228.99916707563099</v>
      </c>
      <c r="S76" s="8">
        <v>316.85040497566399</v>
      </c>
      <c r="T76" s="8">
        <v>181.3502367456</v>
      </c>
      <c r="U76" s="8">
        <v>141.95209158718001</v>
      </c>
      <c r="V76" s="8">
        <v>212.91680076180899</v>
      </c>
      <c r="W76" s="8">
        <v>175.31596402085401</v>
      </c>
      <c r="X76" s="8">
        <v>196.36444393554501</v>
      </c>
      <c r="Y76" s="8">
        <v>305.76593657598897</v>
      </c>
      <c r="Z76" s="8">
        <v>284.663339200341</v>
      </c>
      <c r="AA76" s="8">
        <v>227.90944598922499</v>
      </c>
      <c r="AB76" s="8">
        <v>289.69159020125699</v>
      </c>
      <c r="AC76" s="8">
        <v>349.32148254032597</v>
      </c>
      <c r="AD76" s="8">
        <v>293.05831928651997</v>
      </c>
      <c r="AE76" s="8">
        <v>374.68443198223099</v>
      </c>
      <c r="AF76" s="8">
        <v>230.41843411225099</v>
      </c>
    </row>
    <row r="77" spans="2:32" x14ac:dyDescent="0.25">
      <c r="B77" s="9" t="s">
        <v>1067</v>
      </c>
      <c r="C77" s="8">
        <v>0.71162999999999998</v>
      </c>
      <c r="D77" s="8">
        <v>0.82659000000000005</v>
      </c>
      <c r="E77" s="8">
        <v>0.71335999999999999</v>
      </c>
      <c r="F77" s="8">
        <v>0.71628999999999998</v>
      </c>
      <c r="G77" s="8">
        <v>0.53110999999999997</v>
      </c>
      <c r="H77" s="8">
        <v>0.44647999999999999</v>
      </c>
      <c r="I77" s="8">
        <v>0.38663999999999998</v>
      </c>
      <c r="J77" s="8">
        <v>0.40076000000000001</v>
      </c>
      <c r="K77" s="8">
        <v>205.23058031277401</v>
      </c>
      <c r="L77" s="8">
        <v>105.710682188045</v>
      </c>
      <c r="M77" s="8">
        <v>98.587439024444294</v>
      </c>
      <c r="N77" s="8">
        <v>183.44203079975799</v>
      </c>
      <c r="O77" s="8">
        <v>39.198641472227202</v>
      </c>
      <c r="P77" s="8">
        <v>48.526572710810399</v>
      </c>
      <c r="Q77" s="8">
        <v>74.036831994119296</v>
      </c>
      <c r="R77" s="8">
        <v>68.052490390006994</v>
      </c>
      <c r="S77" s="8">
        <v>164.73416212412599</v>
      </c>
      <c r="T77" s="8">
        <v>150.62323998834401</v>
      </c>
      <c r="U77" s="8">
        <v>140.21529478091699</v>
      </c>
      <c r="V77" s="8">
        <v>210.034495240442</v>
      </c>
      <c r="W77" s="8">
        <v>159.70924161555001</v>
      </c>
      <c r="X77" s="8">
        <v>153.652671335012</v>
      </c>
      <c r="Y77" s="8">
        <v>140.076088328721</v>
      </c>
      <c r="Z77" s="8">
        <v>79.276595338519499</v>
      </c>
      <c r="AA77" s="8">
        <v>54.266289295609702</v>
      </c>
      <c r="AB77" s="8">
        <v>63.736051141396601</v>
      </c>
      <c r="AC77" s="8">
        <v>94.768064860145799</v>
      </c>
      <c r="AD77" s="8">
        <v>89.009134171771095</v>
      </c>
      <c r="AE77" s="8">
        <v>199.660927533879</v>
      </c>
      <c r="AF77" s="8">
        <v>193.83783146167801</v>
      </c>
    </row>
    <row r="78" spans="2:32" x14ac:dyDescent="0.25">
      <c r="B78" s="9" t="s">
        <v>1068</v>
      </c>
      <c r="C78" s="8">
        <v>461.68387999999999</v>
      </c>
      <c r="D78" s="8">
        <v>449.087549999999</v>
      </c>
      <c r="E78" s="8">
        <v>13.75431</v>
      </c>
      <c r="F78" s="8">
        <v>143.26393999999999</v>
      </c>
      <c r="G78" s="8">
        <v>370.78361999999998</v>
      </c>
      <c r="H78" s="8">
        <v>254.61309</v>
      </c>
      <c r="I78" s="8">
        <v>157.44113999999999</v>
      </c>
      <c r="J78" s="8">
        <v>242.50941</v>
      </c>
      <c r="K78" s="8">
        <v>460.93803607688699</v>
      </c>
      <c r="L78" s="8">
        <v>247.715126462961</v>
      </c>
      <c r="M78" s="8">
        <v>314.439653969912</v>
      </c>
      <c r="N78" s="8">
        <v>833.25092752755495</v>
      </c>
      <c r="O78" s="8">
        <v>205.688928563178</v>
      </c>
      <c r="P78" s="8">
        <v>271.837838197331</v>
      </c>
      <c r="Q78" s="8">
        <v>350.74874783148499</v>
      </c>
      <c r="R78" s="8">
        <v>297.05165746563802</v>
      </c>
      <c r="S78" s="8">
        <v>481.584567099791</v>
      </c>
      <c r="T78" s="8">
        <v>331.97347673394398</v>
      </c>
      <c r="U78" s="8">
        <v>282.16738636809799</v>
      </c>
      <c r="V78" s="8">
        <v>422.95129600225101</v>
      </c>
      <c r="W78" s="8">
        <v>335.025205636404</v>
      </c>
      <c r="X78" s="8">
        <v>350.01711527055801</v>
      </c>
      <c r="Y78" s="8">
        <v>445.84202490471102</v>
      </c>
      <c r="Z78" s="8">
        <v>363.939934538861</v>
      </c>
      <c r="AA78" s="8">
        <v>282.17573528483501</v>
      </c>
      <c r="AB78" s="8">
        <v>353.42764134265298</v>
      </c>
      <c r="AC78" s="8">
        <v>444.08954740047199</v>
      </c>
      <c r="AD78" s="8">
        <v>382.06745345829103</v>
      </c>
      <c r="AE78" s="8">
        <v>574.34535951610997</v>
      </c>
      <c r="AF78" s="8">
        <v>424.256265573929</v>
      </c>
    </row>
    <row r="79" spans="2:32" ht="15.75" thickBot="1" x14ac:dyDescent="0.3">
      <c r="B79" s="9" t="s">
        <v>1069</v>
      </c>
      <c r="C79" s="10">
        <v>433.48093999999998</v>
      </c>
      <c r="D79" s="10">
        <v>728.24334999999996</v>
      </c>
      <c r="E79" s="10">
        <v>742.15578000000005</v>
      </c>
      <c r="F79" s="10">
        <v>682.33236999999997</v>
      </c>
      <c r="G79" s="10">
        <v>1181.3781100000001</v>
      </c>
      <c r="H79" s="10">
        <v>526.96085000000005</v>
      </c>
      <c r="I79" s="10">
        <v>957.91773999999998</v>
      </c>
      <c r="J79" s="10">
        <v>1035.39571</v>
      </c>
      <c r="K79" s="10">
        <v>957.53413945728903</v>
      </c>
      <c r="L79" s="10">
        <v>964.94298945728895</v>
      </c>
      <c r="M79" s="10">
        <v>969.50483684605899</v>
      </c>
      <c r="N79" s="10">
        <v>982.31918423482796</v>
      </c>
      <c r="O79" s="10">
        <v>1259.08852927718</v>
      </c>
      <c r="P79" s="10">
        <v>1294.5630892771801</v>
      </c>
      <c r="Q79" s="10">
        <v>1306.0028592771801</v>
      </c>
      <c r="R79" s="10">
        <v>1323.7836392771801</v>
      </c>
      <c r="S79" s="10">
        <v>1329.7301292771799</v>
      </c>
      <c r="T79" s="10">
        <v>1341.6419492771799</v>
      </c>
      <c r="U79" s="10">
        <v>1371.61608449964</v>
      </c>
      <c r="V79" s="10">
        <v>1388.79611449964</v>
      </c>
      <c r="W79" s="10">
        <v>1395.0568044996401</v>
      </c>
      <c r="X79" s="10">
        <v>1415.6258444996399</v>
      </c>
      <c r="Y79" s="10">
        <v>1411.42706449964</v>
      </c>
      <c r="Z79" s="10">
        <v>1425.5792844996399</v>
      </c>
      <c r="AA79" s="10">
        <v>1704.59167232202</v>
      </c>
      <c r="AB79" s="10">
        <v>1738.8722723220201</v>
      </c>
      <c r="AC79" s="10">
        <v>1751.61429232202</v>
      </c>
      <c r="AD79" s="10">
        <v>1769.14581232202</v>
      </c>
      <c r="AE79" s="10">
        <v>1777.40300232202</v>
      </c>
      <c r="AF79" s="10">
        <v>1790.16058232202</v>
      </c>
    </row>
    <row r="80" spans="2:32" x14ac:dyDescent="0.25">
      <c r="B80" s="9" t="s">
        <v>1057</v>
      </c>
      <c r="C80" s="8">
        <v>67789.808999999994</v>
      </c>
      <c r="D80" s="8">
        <v>50231.961159999999</v>
      </c>
      <c r="E80" s="8">
        <v>39300.530249999902</v>
      </c>
      <c r="F80" s="8">
        <v>20649.045719999998</v>
      </c>
      <c r="G80" s="8">
        <v>15754.40047</v>
      </c>
      <c r="H80" s="8">
        <v>13602.2029</v>
      </c>
      <c r="I80" s="8">
        <v>13107.429469999999</v>
      </c>
      <c r="J80" s="8">
        <v>14079.177669999999</v>
      </c>
      <c r="K80" s="8">
        <v>13358.3112542084</v>
      </c>
      <c r="L80" s="8">
        <v>18210.260632088099</v>
      </c>
      <c r="M80" s="8">
        <v>30756.698314437501</v>
      </c>
      <c r="N80" s="8">
        <v>50725.908831174202</v>
      </c>
      <c r="O80" s="8">
        <v>57866.895971211699</v>
      </c>
      <c r="P80" s="8">
        <v>51139.443444255798</v>
      </c>
      <c r="Q80" s="8">
        <v>38202.122116217099</v>
      </c>
      <c r="R80" s="8">
        <v>23643.748358201199</v>
      </c>
      <c r="S80" s="8">
        <v>17212.945085868399</v>
      </c>
      <c r="T80" s="8">
        <v>13048.993023204999</v>
      </c>
      <c r="U80" s="8">
        <v>12266.517703109401</v>
      </c>
      <c r="V80" s="8">
        <v>12677.2882081674</v>
      </c>
      <c r="W80" s="8">
        <v>13280.8691758076</v>
      </c>
      <c r="X80" s="8">
        <v>17870.132306981599</v>
      </c>
      <c r="Y80" s="8">
        <v>30459.493192727801</v>
      </c>
      <c r="Z80" s="8">
        <v>49705.084474303301</v>
      </c>
      <c r="AA80" s="8">
        <v>58638.793613966001</v>
      </c>
      <c r="AB80" s="8">
        <v>51857.341739740303</v>
      </c>
      <c r="AC80" s="8">
        <v>38838.158134863501</v>
      </c>
      <c r="AD80" s="8">
        <v>24270.144101520698</v>
      </c>
      <c r="AE80" s="8">
        <v>17804.9034713734</v>
      </c>
      <c r="AF80" s="8">
        <v>13660.0612856592</v>
      </c>
    </row>
    <row r="83" spans="1:32" x14ac:dyDescent="0.25">
      <c r="B83" s="9" t="s">
        <v>1083</v>
      </c>
    </row>
    <row r="84" spans="1:32" x14ac:dyDescent="0.25">
      <c r="A84" s="8">
        <v>487</v>
      </c>
      <c r="B84" s="9" t="s">
        <v>1084</v>
      </c>
      <c r="E84" s="8">
        <v>180.35896</v>
      </c>
      <c r="F84" s="8">
        <v>126.85306</v>
      </c>
      <c r="G84" s="8">
        <v>66.147790000000001</v>
      </c>
      <c r="H84" s="8">
        <v>52.21087</v>
      </c>
      <c r="I84" s="8">
        <v>60.71987</v>
      </c>
      <c r="J84" s="8">
        <v>57.03022</v>
      </c>
      <c r="K84" s="8">
        <v>116.75612</v>
      </c>
      <c r="L84" s="8">
        <v>116.75612</v>
      </c>
      <c r="M84" s="8">
        <v>116.75612</v>
      </c>
      <c r="N84" s="8">
        <v>116.75612</v>
      </c>
      <c r="O84" s="8">
        <v>102.897335555556</v>
      </c>
      <c r="P84" s="8">
        <v>102.897335555556</v>
      </c>
      <c r="Q84" s="8">
        <v>102.897335555556</v>
      </c>
      <c r="R84" s="8">
        <v>102.897335555556</v>
      </c>
      <c r="S84" s="8">
        <v>102.897335555556</v>
      </c>
      <c r="T84" s="8">
        <v>102.897335555556</v>
      </c>
      <c r="U84" s="8">
        <v>102.897335555556</v>
      </c>
      <c r="V84" s="8">
        <v>102.897335555556</v>
      </c>
      <c r="W84" s="8">
        <v>102.897335555556</v>
      </c>
      <c r="X84" s="8">
        <v>102.897335555556</v>
      </c>
      <c r="Y84" s="8">
        <v>102.897335555556</v>
      </c>
      <c r="Z84" s="8">
        <v>102.897335555556</v>
      </c>
      <c r="AA84" s="8">
        <v>102.897335555556</v>
      </c>
      <c r="AB84" s="8">
        <v>102.897335555556</v>
      </c>
      <c r="AC84" s="8">
        <v>102.897335555556</v>
      </c>
      <c r="AD84" s="8">
        <v>102.897335555556</v>
      </c>
      <c r="AE84" s="8">
        <v>102.897335555556</v>
      </c>
      <c r="AF84" s="8">
        <v>102.897335555556</v>
      </c>
    </row>
    <row r="85" spans="1:32" x14ac:dyDescent="0.25">
      <c r="A85" s="8">
        <v>488</v>
      </c>
      <c r="B85" s="9" t="s">
        <v>1085</v>
      </c>
      <c r="E85" s="8">
        <v>11.743230000000001</v>
      </c>
      <c r="F85" s="8">
        <v>14.036910000000001</v>
      </c>
      <c r="G85" s="8">
        <v>12.76008</v>
      </c>
      <c r="H85" s="8">
        <v>7.2693999999999992</v>
      </c>
      <c r="I85" s="8">
        <v>4.0699300000000003</v>
      </c>
      <c r="J85" s="8">
        <v>3.4015900000000001</v>
      </c>
      <c r="K85" s="8">
        <v>7.3686133333333297</v>
      </c>
      <c r="L85" s="8">
        <v>7.3686133333333297</v>
      </c>
      <c r="M85" s="8">
        <v>7.3686133333333297</v>
      </c>
      <c r="N85" s="8">
        <v>7.3686133333333297</v>
      </c>
      <c r="O85" s="8">
        <v>7.5927677777777696</v>
      </c>
      <c r="P85" s="8">
        <v>7.5927677777777696</v>
      </c>
      <c r="Q85" s="8">
        <v>7.5927677777777696</v>
      </c>
      <c r="R85" s="8">
        <v>7.5927677777777696</v>
      </c>
      <c r="S85" s="8">
        <v>7.5927677777777696</v>
      </c>
      <c r="T85" s="8">
        <v>7.5927677777777696</v>
      </c>
      <c r="U85" s="8">
        <v>7.5927677777777696</v>
      </c>
      <c r="V85" s="8">
        <v>7.5927677777777696</v>
      </c>
      <c r="W85" s="8">
        <v>7.5927677777777696</v>
      </c>
      <c r="X85" s="8">
        <v>7.5927677777777696</v>
      </c>
      <c r="Y85" s="8">
        <v>7.5927677777777696</v>
      </c>
      <c r="Z85" s="8">
        <v>7.5927677777777696</v>
      </c>
      <c r="AA85" s="8">
        <v>7.5927677777777696</v>
      </c>
      <c r="AB85" s="8">
        <v>7.5927677777777696</v>
      </c>
      <c r="AC85" s="8">
        <v>7.5927677777777696</v>
      </c>
      <c r="AD85" s="8">
        <v>7.5927677777777696</v>
      </c>
      <c r="AE85" s="8">
        <v>7.5927677777777696</v>
      </c>
      <c r="AF85" s="8">
        <v>7.5927677777777696</v>
      </c>
    </row>
    <row r="86" spans="1:32" x14ac:dyDescent="0.25">
      <c r="B86" s="9" t="s">
        <v>1086</v>
      </c>
      <c r="E86" s="8">
        <v>660.20231000000001</v>
      </c>
      <c r="F86" s="8">
        <v>476.07337999999999</v>
      </c>
      <c r="G86" s="8">
        <v>413.85915999999997</v>
      </c>
      <c r="H86" s="8">
        <v>382.57299999999998</v>
      </c>
      <c r="I86" s="8">
        <v>362.55574999999999</v>
      </c>
      <c r="J86" s="8">
        <v>381.23953</v>
      </c>
      <c r="K86" s="8">
        <v>356.63372513645498</v>
      </c>
      <c r="L86" s="8">
        <v>533.60636990423598</v>
      </c>
      <c r="M86" s="8">
        <v>656.45497880136702</v>
      </c>
      <c r="N86" s="8">
        <v>742.43992545507194</v>
      </c>
      <c r="O86" s="8">
        <v>715.35682058725604</v>
      </c>
      <c r="P86" s="8">
        <v>573.60033830782004</v>
      </c>
      <c r="Q86" s="8">
        <v>498.08987535415798</v>
      </c>
      <c r="R86" s="8">
        <v>307.07677371575897</v>
      </c>
      <c r="S86" s="8">
        <v>317.739896042498</v>
      </c>
      <c r="T86" s="8">
        <v>322.78778173661198</v>
      </c>
      <c r="U86" s="8">
        <v>330.26113642231002</v>
      </c>
      <c r="V86" s="8">
        <v>352.36787868493099</v>
      </c>
      <c r="W86" s="8">
        <v>359.48179227055903</v>
      </c>
      <c r="X86" s="8">
        <v>523.67035093576703</v>
      </c>
      <c r="Y86" s="8">
        <v>628.52111418209597</v>
      </c>
      <c r="Z86" s="8">
        <v>701.82918414176402</v>
      </c>
      <c r="AA86" s="8">
        <v>720.02503428441105</v>
      </c>
      <c r="AB86" s="8">
        <v>577.81651249760796</v>
      </c>
      <c r="AC86" s="8">
        <v>502.01778417614202</v>
      </c>
      <c r="AD86" s="8">
        <v>310.74637462761399</v>
      </c>
      <c r="AE86" s="8">
        <v>321.183172341111</v>
      </c>
      <c r="AF86" s="8">
        <v>323.25141401891398</v>
      </c>
    </row>
    <row r="87" spans="1:32" x14ac:dyDescent="0.25">
      <c r="A87" s="8">
        <v>489</v>
      </c>
      <c r="B87" s="9" t="s">
        <v>1087</v>
      </c>
      <c r="E87" s="8">
        <v>106.00717</v>
      </c>
      <c r="F87" s="8">
        <v>147.90601999999899</v>
      </c>
      <c r="G87" s="8">
        <v>108.40976999999999</v>
      </c>
      <c r="H87" s="8">
        <v>110.56051999999998</v>
      </c>
      <c r="I87" s="8">
        <v>109.03541</v>
      </c>
      <c r="J87" s="8">
        <v>109.53391999999999</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row>
    <row r="88" spans="1:32" x14ac:dyDescent="0.25">
      <c r="A88" s="8">
        <v>493</v>
      </c>
      <c r="B88" s="9" t="s">
        <v>1088</v>
      </c>
      <c r="E88" s="8">
        <v>17.86749</v>
      </c>
      <c r="F88" s="8">
        <v>17.86749</v>
      </c>
      <c r="G88" s="8">
        <v>17.86749</v>
      </c>
      <c r="H88" s="8">
        <v>17.86749</v>
      </c>
      <c r="I88" s="8">
        <v>17.86749</v>
      </c>
      <c r="J88" s="8">
        <v>17.86749</v>
      </c>
      <c r="K88" s="8">
        <v>17.617348200000002</v>
      </c>
      <c r="L88" s="8">
        <v>17.617348200000002</v>
      </c>
      <c r="M88" s="8">
        <v>17.617348200000002</v>
      </c>
      <c r="N88" s="8">
        <v>17.617348200000002</v>
      </c>
      <c r="O88" s="8">
        <v>17.819845399999998</v>
      </c>
      <c r="P88" s="8">
        <v>17.819845399999998</v>
      </c>
      <c r="Q88" s="8">
        <v>17.819845399999998</v>
      </c>
      <c r="R88" s="8">
        <v>17.819845399999998</v>
      </c>
      <c r="S88" s="8">
        <v>17.819845399999998</v>
      </c>
      <c r="T88" s="8">
        <v>17.819845399999998</v>
      </c>
      <c r="U88" s="8">
        <v>17.819845399999998</v>
      </c>
      <c r="V88" s="8">
        <v>17.819845399999998</v>
      </c>
      <c r="W88" s="8">
        <v>17.819845399999998</v>
      </c>
      <c r="X88" s="8">
        <v>17.819845399999998</v>
      </c>
      <c r="Y88" s="8">
        <v>17.819845399999998</v>
      </c>
      <c r="Z88" s="8">
        <v>17.819845399999998</v>
      </c>
      <c r="AA88" s="8">
        <v>18.176242307999999</v>
      </c>
      <c r="AB88" s="8">
        <v>18.176242307999999</v>
      </c>
      <c r="AC88" s="8">
        <v>18.176242307999999</v>
      </c>
      <c r="AD88" s="8">
        <v>18.176242307999999</v>
      </c>
      <c r="AE88" s="8">
        <v>18.176242307999999</v>
      </c>
      <c r="AF88" s="8">
        <v>18.176242307999999</v>
      </c>
    </row>
    <row r="89" spans="1:32" x14ac:dyDescent="0.25">
      <c r="A89" s="8">
        <v>493</v>
      </c>
      <c r="B89" s="9" t="s">
        <v>1089</v>
      </c>
      <c r="E89" s="8">
        <v>14.12895</v>
      </c>
      <c r="F89" s="8">
        <v>14.1776</v>
      </c>
      <c r="G89" s="8">
        <v>14.847189999999999</v>
      </c>
      <c r="H89" s="8">
        <v>14.829600000000001</v>
      </c>
      <c r="I89" s="8">
        <v>14.82723</v>
      </c>
      <c r="J89" s="8">
        <v>14.825749999999999</v>
      </c>
      <c r="K89" s="8">
        <v>4.6820000000000004</v>
      </c>
      <c r="L89" s="8">
        <v>4.6820000000000004</v>
      </c>
      <c r="M89" s="8">
        <v>4.6820000000000004</v>
      </c>
      <c r="N89" s="8">
        <v>4.6820000000000004</v>
      </c>
      <c r="O89" s="8">
        <v>0</v>
      </c>
      <c r="P89" s="8">
        <v>0</v>
      </c>
      <c r="Q89" s="8">
        <v>0</v>
      </c>
      <c r="R89" s="8">
        <v>0</v>
      </c>
      <c r="S89" s="8">
        <v>0</v>
      </c>
      <c r="T89" s="8">
        <v>0</v>
      </c>
      <c r="U89" s="8">
        <v>0</v>
      </c>
      <c r="V89" s="8">
        <v>0</v>
      </c>
      <c r="W89" s="8">
        <v>0</v>
      </c>
      <c r="X89" s="8">
        <v>0</v>
      </c>
      <c r="Y89" s="8">
        <v>0</v>
      </c>
      <c r="Z89" s="8">
        <v>0</v>
      </c>
      <c r="AA89" s="8">
        <v>0</v>
      </c>
      <c r="AB89" s="8">
        <v>0</v>
      </c>
      <c r="AC89" s="8">
        <v>0</v>
      </c>
      <c r="AD89" s="8">
        <v>0</v>
      </c>
      <c r="AE89" s="8">
        <v>0</v>
      </c>
      <c r="AF89" s="8">
        <v>0</v>
      </c>
    </row>
    <row r="90" spans="1:32" x14ac:dyDescent="0.25">
      <c r="A90" s="8">
        <v>495</v>
      </c>
      <c r="B90" s="9" t="s">
        <v>1090</v>
      </c>
      <c r="E90" s="8">
        <v>0.46089999999999998</v>
      </c>
      <c r="F90" s="8">
        <v>1.4500000000000001E-2</v>
      </c>
      <c r="G90" s="8">
        <v>1.4500000000000001E-2</v>
      </c>
      <c r="H90" s="8">
        <v>1.4500000000000001E-2</v>
      </c>
      <c r="I90" s="8">
        <v>1.4500000000000001E-2</v>
      </c>
      <c r="J90" s="8">
        <v>1.4500000000000001E-2</v>
      </c>
      <c r="K90" s="8">
        <v>0.54903555555555505</v>
      </c>
      <c r="L90" s="8">
        <v>0.54903555555555505</v>
      </c>
      <c r="M90" s="8">
        <v>0.54903555555555505</v>
      </c>
      <c r="N90" s="8">
        <v>0.54903555555555505</v>
      </c>
      <c r="O90" s="8">
        <v>0.243708411111111</v>
      </c>
      <c r="P90" s="8">
        <v>0.243708411111111</v>
      </c>
      <c r="Q90" s="8">
        <v>0.243708411111111</v>
      </c>
      <c r="R90" s="8">
        <v>0.243708411111111</v>
      </c>
      <c r="S90" s="8">
        <v>0.243708411111111</v>
      </c>
      <c r="T90" s="8">
        <v>0.243708411111111</v>
      </c>
      <c r="U90" s="8">
        <v>0.243708411111111</v>
      </c>
      <c r="V90" s="8">
        <v>0.243708411111111</v>
      </c>
      <c r="W90" s="8">
        <v>0.243708411111111</v>
      </c>
      <c r="X90" s="8">
        <v>0.243708411111111</v>
      </c>
      <c r="Y90" s="8">
        <v>0.243708411111111</v>
      </c>
      <c r="Z90" s="8">
        <v>0.243708411111111</v>
      </c>
      <c r="AA90" s="8">
        <v>0.24502202377777799</v>
      </c>
      <c r="AB90" s="8">
        <v>0.24502202377777799</v>
      </c>
      <c r="AC90" s="8">
        <v>0.24502202377777799</v>
      </c>
      <c r="AD90" s="8">
        <v>0.24502202377777799</v>
      </c>
      <c r="AE90" s="8">
        <v>0.24502202377777799</v>
      </c>
      <c r="AF90" s="8">
        <v>0.24502202377777799</v>
      </c>
    </row>
    <row r="91" spans="1:32" x14ac:dyDescent="0.25">
      <c r="A91" s="8">
        <v>489</v>
      </c>
      <c r="B91" s="9" t="s">
        <v>1091</v>
      </c>
      <c r="E91" s="8">
        <v>0.45526</v>
      </c>
      <c r="F91" s="8">
        <v>10.45515</v>
      </c>
      <c r="G91" s="8">
        <v>0.30867</v>
      </c>
      <c r="H91" s="8">
        <v>3.0000000000000001E-3</v>
      </c>
      <c r="I91" s="8">
        <v>3.4590000000000003E-2</v>
      </c>
    </row>
    <row r="92" spans="1:32" x14ac:dyDescent="0.25">
      <c r="B92" s="9" t="s">
        <v>1092</v>
      </c>
      <c r="E92" s="8">
        <v>991.22426999999993</v>
      </c>
      <c r="F92" s="8">
        <v>807.38410999999894</v>
      </c>
      <c r="G92" s="8">
        <v>634.21464999999989</v>
      </c>
      <c r="H92" s="8">
        <v>585.32838000000004</v>
      </c>
      <c r="I92" s="8">
        <v>569.1247699999999</v>
      </c>
      <c r="J92" s="8">
        <v>583.9129999999999</v>
      </c>
      <c r="K92" s="8">
        <v>503.60684222534388</v>
      </c>
      <c r="L92" s="8">
        <v>680.57948699312487</v>
      </c>
      <c r="M92" s="8">
        <v>803.42809589025592</v>
      </c>
      <c r="N92" s="8">
        <v>889.41304254396084</v>
      </c>
      <c r="O92" s="8">
        <v>843.91047773170089</v>
      </c>
      <c r="P92" s="8">
        <v>702.15399545226489</v>
      </c>
      <c r="Q92" s="8">
        <v>626.64353249860289</v>
      </c>
      <c r="R92" s="8">
        <v>435.63043086020389</v>
      </c>
      <c r="S92" s="8">
        <v>446.29355318694292</v>
      </c>
      <c r="T92" s="8">
        <v>451.34143888105689</v>
      </c>
      <c r="U92" s="8">
        <v>458.81479356675493</v>
      </c>
      <c r="V92" s="8">
        <v>480.9215358293759</v>
      </c>
      <c r="W92" s="8">
        <v>488.03544941500394</v>
      </c>
      <c r="X92" s="8">
        <v>652.22400808021189</v>
      </c>
      <c r="Y92" s="8">
        <v>757.07477132654083</v>
      </c>
      <c r="Z92" s="8">
        <v>830.38284128620887</v>
      </c>
      <c r="AA92" s="8">
        <v>848.93640194952263</v>
      </c>
      <c r="AB92" s="8">
        <v>706.72788016271954</v>
      </c>
      <c r="AC92" s="8">
        <v>630.92915184125354</v>
      </c>
      <c r="AD92" s="8">
        <v>439.65774229272552</v>
      </c>
      <c r="AE92" s="8">
        <v>450.09454000622253</v>
      </c>
      <c r="AF92" s="8">
        <v>452.1627816840255</v>
      </c>
    </row>
  </sheetData>
  <pageMargins left="0.75" right="0.75" top="1" bottom="1" header="0.5" footer="0.5"/>
  <pageSetup scale="32"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30"/>
  <sheetViews>
    <sheetView zoomScale="85" zoomScaleNormal="85" workbookViewId="0"/>
  </sheetViews>
  <sheetFormatPr defaultRowHeight="12.75" x14ac:dyDescent="0.2"/>
  <cols>
    <col min="1" max="1" width="6.85546875" style="169" customWidth="1"/>
    <col min="2" max="2" width="37.42578125" style="172" bestFit="1" customWidth="1"/>
    <col min="3" max="4" width="9.5703125" style="172" customWidth="1"/>
    <col min="5" max="10" width="12.85546875" style="172" bestFit="1" customWidth="1"/>
    <col min="11" max="11" width="13.5703125" style="172" bestFit="1" customWidth="1"/>
    <col min="12" max="32" width="12.85546875" style="172" bestFit="1" customWidth="1"/>
    <col min="33" max="16384" width="9.140625" style="172"/>
  </cols>
  <sheetData>
    <row r="1" spans="1:32" x14ac:dyDescent="0.2">
      <c r="A1" s="304" t="s">
        <v>6</v>
      </c>
      <c r="B1" s="210" t="s">
        <v>1070</v>
      </c>
      <c r="C1" s="210"/>
      <c r="D1" s="210"/>
      <c r="E1" s="211">
        <v>41712</v>
      </c>
      <c r="F1" s="211">
        <v>41743</v>
      </c>
      <c r="G1" s="211">
        <v>41773</v>
      </c>
      <c r="H1" s="211">
        <v>41804</v>
      </c>
      <c r="I1" s="211">
        <v>41834</v>
      </c>
      <c r="J1" s="211">
        <v>41865</v>
      </c>
      <c r="K1" s="211">
        <v>41896</v>
      </c>
      <c r="L1" s="211">
        <v>41926</v>
      </c>
      <c r="M1" s="211">
        <v>41957</v>
      </c>
      <c r="N1" s="211">
        <v>41987</v>
      </c>
      <c r="O1" s="211">
        <v>42018</v>
      </c>
      <c r="P1" s="211">
        <v>42049</v>
      </c>
      <c r="Q1" s="211">
        <v>42077</v>
      </c>
      <c r="R1" s="211">
        <v>42108</v>
      </c>
      <c r="S1" s="211">
        <v>42138</v>
      </c>
      <c r="T1" s="211">
        <v>42169</v>
      </c>
      <c r="U1" s="211">
        <v>42199</v>
      </c>
      <c r="V1" s="211">
        <v>42230</v>
      </c>
      <c r="W1" s="211">
        <v>42261</v>
      </c>
      <c r="X1" s="211">
        <v>42291</v>
      </c>
      <c r="Y1" s="211">
        <v>42322</v>
      </c>
      <c r="Z1" s="211">
        <v>42352</v>
      </c>
      <c r="AA1" s="211">
        <v>42383</v>
      </c>
      <c r="AB1" s="211">
        <v>42414</v>
      </c>
      <c r="AC1" s="211">
        <v>42443</v>
      </c>
      <c r="AD1" s="211">
        <v>42474</v>
      </c>
      <c r="AE1" s="211">
        <v>42504</v>
      </c>
      <c r="AF1" s="211">
        <v>42535</v>
      </c>
    </row>
    <row r="2" spans="1:32" x14ac:dyDescent="0.2">
      <c r="B2" s="212" t="s">
        <v>1071</v>
      </c>
      <c r="C2" s="212"/>
      <c r="D2" s="212"/>
      <c r="E2" s="213">
        <v>196.22123999999999</v>
      </c>
      <c r="F2" s="213">
        <v>155.88287</v>
      </c>
      <c r="G2" s="213">
        <v>111.9867</v>
      </c>
      <c r="H2" s="213">
        <v>163.66345000000001</v>
      </c>
      <c r="I2" s="213">
        <v>286.32312000000002</v>
      </c>
      <c r="J2" s="213">
        <v>330.12079999999997</v>
      </c>
      <c r="K2" s="213">
        <v>184.89611740000001</v>
      </c>
      <c r="L2" s="213">
        <v>184.89611740000001</v>
      </c>
      <c r="M2" s="213">
        <v>184.89611740000001</v>
      </c>
      <c r="N2" s="213">
        <v>184.89611740000001</v>
      </c>
      <c r="O2" s="213">
        <v>204.17549636842097</v>
      </c>
      <c r="P2" s="213">
        <v>204.17549636842097</v>
      </c>
      <c r="Q2" s="213">
        <v>204.17549636842097</v>
      </c>
      <c r="R2" s="213">
        <v>204.17549636842097</v>
      </c>
      <c r="S2" s="213">
        <v>204.17549636842097</v>
      </c>
      <c r="T2" s="213">
        <v>204.17549636842097</v>
      </c>
      <c r="U2" s="213">
        <v>204.17549636842097</v>
      </c>
      <c r="V2" s="213">
        <v>204.17549636842097</v>
      </c>
      <c r="W2" s="213">
        <v>204.17549636842097</v>
      </c>
      <c r="X2" s="213">
        <v>204.17549636842097</v>
      </c>
      <c r="Y2" s="213">
        <v>204.17549636842097</v>
      </c>
      <c r="Z2" s="213">
        <v>204.17549636842097</v>
      </c>
      <c r="AA2" s="213">
        <v>208.25900629578999</v>
      </c>
      <c r="AB2" s="213">
        <v>208.25900629578999</v>
      </c>
      <c r="AC2" s="213">
        <v>208.25900629578999</v>
      </c>
      <c r="AD2" s="213">
        <v>208.25900629578999</v>
      </c>
      <c r="AE2" s="213">
        <v>208.25900629578999</v>
      </c>
      <c r="AF2" s="213">
        <v>208.25900629578999</v>
      </c>
    </row>
    <row r="3" spans="1:32" x14ac:dyDescent="0.2">
      <c r="B3" s="212" t="s">
        <v>1072</v>
      </c>
      <c r="C3" s="212"/>
      <c r="D3" s="212"/>
      <c r="E3" s="213">
        <v>161.113</v>
      </c>
      <c r="F3" s="213">
        <v>159.93600000000001</v>
      </c>
      <c r="G3" s="213">
        <v>141.316</v>
      </c>
      <c r="H3" s="213">
        <v>131.99199999999999</v>
      </c>
      <c r="I3" s="213">
        <v>111.3</v>
      </c>
      <c r="J3" s="213">
        <v>140.02799999999999</v>
      </c>
      <c r="K3" s="213">
        <v>125.691291666667</v>
      </c>
      <c r="L3" s="213">
        <v>125.691291666667</v>
      </c>
      <c r="M3" s="213">
        <v>125.691291666667</v>
      </c>
      <c r="N3" s="213">
        <v>125.691291666667</v>
      </c>
      <c r="O3" s="213">
        <v>128.32931052631599</v>
      </c>
      <c r="P3" s="213">
        <v>128.32931052631599</v>
      </c>
      <c r="Q3" s="213">
        <v>128.32931052631599</v>
      </c>
      <c r="R3" s="213">
        <v>128.32931052631599</v>
      </c>
      <c r="S3" s="213">
        <v>128.32931052631599</v>
      </c>
      <c r="T3" s="213">
        <v>128.32931052631599</v>
      </c>
      <c r="U3" s="213">
        <v>128.32931052631599</v>
      </c>
      <c r="V3" s="213">
        <v>128.32931052631599</v>
      </c>
      <c r="W3" s="213">
        <v>128.32931052631599</v>
      </c>
      <c r="X3" s="213">
        <v>128.32931052631599</v>
      </c>
      <c r="Y3" s="213">
        <v>128.32931052631599</v>
      </c>
      <c r="Z3" s="213">
        <v>128.32931052631599</v>
      </c>
      <c r="AA3" s="213">
        <v>128.32931052631599</v>
      </c>
      <c r="AB3" s="213">
        <v>128.32931052631599</v>
      </c>
      <c r="AC3" s="213">
        <v>128.32931052631599</v>
      </c>
      <c r="AD3" s="213">
        <v>128.32931052631599</v>
      </c>
      <c r="AE3" s="213">
        <v>128.32931052631599</v>
      </c>
      <c r="AF3" s="213">
        <v>128.32931052631599</v>
      </c>
    </row>
    <row r="4" spans="1:32" x14ac:dyDescent="0.2">
      <c r="B4" s="212" t="s">
        <v>1073</v>
      </c>
      <c r="C4" s="212"/>
      <c r="D4" s="212"/>
      <c r="E4" s="213">
        <v>6.0280500000000004</v>
      </c>
      <c r="F4" s="213">
        <v>7.8321000000000005</v>
      </c>
      <c r="G4" s="213">
        <v>5.64445</v>
      </c>
      <c r="H4" s="213">
        <v>7.9756499999999999</v>
      </c>
      <c r="I4" s="213">
        <v>8.1592000000000002</v>
      </c>
      <c r="J4" s="213">
        <v>5.9133000000000004</v>
      </c>
      <c r="K4" s="213">
        <v>5.8560194444444456</v>
      </c>
      <c r="L4" s="213">
        <v>5.8560194444444456</v>
      </c>
      <c r="M4" s="213">
        <v>5.8560194444444456</v>
      </c>
      <c r="N4" s="213">
        <v>5.8560194444444456</v>
      </c>
      <c r="O4" s="213">
        <v>6.6925247368421035</v>
      </c>
      <c r="P4" s="213">
        <v>6.6925247368421035</v>
      </c>
      <c r="Q4" s="213">
        <v>6.6925247368421035</v>
      </c>
      <c r="R4" s="213">
        <v>6.6925247368421035</v>
      </c>
      <c r="S4" s="213">
        <v>6.6925247368421035</v>
      </c>
      <c r="T4" s="213">
        <v>6.6925247368421035</v>
      </c>
      <c r="U4" s="213">
        <v>6.6925247368421035</v>
      </c>
      <c r="V4" s="213">
        <v>6.6925247368421035</v>
      </c>
      <c r="W4" s="213">
        <v>6.6925247368421035</v>
      </c>
      <c r="X4" s="213">
        <v>6.6925247368421035</v>
      </c>
      <c r="Y4" s="213">
        <v>6.6925247368421035</v>
      </c>
      <c r="Z4" s="213">
        <v>6.6925247368421035</v>
      </c>
      <c r="AA4" s="213">
        <v>6.6925247368421035</v>
      </c>
      <c r="AB4" s="213">
        <v>6.6925247368421035</v>
      </c>
      <c r="AC4" s="213">
        <v>6.6925247368421035</v>
      </c>
      <c r="AD4" s="213">
        <v>6.6925247368421035</v>
      </c>
      <c r="AE4" s="213">
        <v>6.6925247368421035</v>
      </c>
      <c r="AF4" s="213">
        <v>6.6925247368421035</v>
      </c>
    </row>
    <row r="5" spans="1:32" x14ac:dyDescent="0.2">
      <c r="B5" s="212" t="s">
        <v>1074</v>
      </c>
      <c r="C5" s="212"/>
      <c r="D5" s="212"/>
      <c r="E5" s="213">
        <v>304.92379</v>
      </c>
      <c r="F5" s="213">
        <v>219.55304999999998</v>
      </c>
      <c r="G5" s="213">
        <v>269.98883000000001</v>
      </c>
      <c r="H5" s="213">
        <v>272.21792999999991</v>
      </c>
      <c r="I5" s="213">
        <v>269.84458000000001</v>
      </c>
      <c r="J5" s="213">
        <v>270.36639000000002</v>
      </c>
      <c r="K5" s="213">
        <v>243.47291841111101</v>
      </c>
      <c r="L5" s="213">
        <v>243.47291841111101</v>
      </c>
      <c r="M5" s="213">
        <v>243.47291841111101</v>
      </c>
      <c r="N5" s="213">
        <v>243.47291841111101</v>
      </c>
      <c r="O5" s="213">
        <v>260.18504830526302</v>
      </c>
      <c r="P5" s="213">
        <v>260.18504830526302</v>
      </c>
      <c r="Q5" s="213">
        <v>260.18504830526302</v>
      </c>
      <c r="R5" s="213">
        <v>260.18504830526302</v>
      </c>
      <c r="S5" s="213">
        <v>260.18504830526302</v>
      </c>
      <c r="T5" s="213">
        <v>260.18504830526302</v>
      </c>
      <c r="U5" s="213">
        <v>260.18504830526302</v>
      </c>
      <c r="V5" s="213">
        <v>260.18504830526302</v>
      </c>
      <c r="W5" s="213">
        <v>260.18504830526302</v>
      </c>
      <c r="X5" s="213">
        <v>260.18504830526302</v>
      </c>
      <c r="Y5" s="213">
        <v>260.18504830526302</v>
      </c>
      <c r="Z5" s="213">
        <v>260.18504830526302</v>
      </c>
      <c r="AA5" s="213">
        <v>265.03174729241999</v>
      </c>
      <c r="AB5" s="213">
        <v>265.03174729241999</v>
      </c>
      <c r="AC5" s="213">
        <v>265.03174729241999</v>
      </c>
      <c r="AD5" s="213">
        <v>265.03174729241999</v>
      </c>
      <c r="AE5" s="213">
        <v>265.03174729241999</v>
      </c>
      <c r="AF5" s="213">
        <v>265.03174729241999</v>
      </c>
    </row>
    <row r="6" spans="1:32" x14ac:dyDescent="0.2">
      <c r="B6" s="212" t="s">
        <v>1075</v>
      </c>
      <c r="C6" s="212"/>
      <c r="D6" s="212"/>
      <c r="E6" s="213">
        <v>34.584209999999899</v>
      </c>
      <c r="F6" s="213">
        <v>34.697710000000001</v>
      </c>
      <c r="G6" s="213">
        <v>35.375489999999999</v>
      </c>
      <c r="H6" s="213">
        <v>35.33446</v>
      </c>
      <c r="I6" s="213">
        <v>35.328919999999997</v>
      </c>
      <c r="J6" s="213">
        <v>35.325479999999999</v>
      </c>
      <c r="K6" s="213">
        <v>44.307000000000002</v>
      </c>
      <c r="L6" s="213">
        <v>44.307000000000002</v>
      </c>
      <c r="M6" s="213">
        <v>44.307000000000002</v>
      </c>
      <c r="N6" s="213">
        <v>44.307000000000002</v>
      </c>
      <c r="O6" s="213">
        <v>49.462000000000003</v>
      </c>
      <c r="P6" s="213">
        <v>49.462000000000003</v>
      </c>
      <c r="Q6" s="213">
        <v>49.462000000000003</v>
      </c>
      <c r="R6" s="213">
        <v>49.462000000000003</v>
      </c>
      <c r="S6" s="213">
        <v>49.462000000000003</v>
      </c>
      <c r="T6" s="213">
        <v>49.462000000000003</v>
      </c>
      <c r="U6" s="213">
        <v>49.462000000000003</v>
      </c>
      <c r="V6" s="213">
        <v>49.462000000000003</v>
      </c>
      <c r="W6" s="213">
        <v>49.462000000000003</v>
      </c>
      <c r="X6" s="213">
        <v>49.462000000000003</v>
      </c>
      <c r="Y6" s="213">
        <v>49.462000000000003</v>
      </c>
      <c r="Z6" s="213">
        <v>49.462000000000003</v>
      </c>
      <c r="AA6" s="213">
        <v>49.462000000000003</v>
      </c>
      <c r="AB6" s="213">
        <v>49.462000000000003</v>
      </c>
      <c r="AC6" s="213">
        <v>49.462000000000003</v>
      </c>
      <c r="AD6" s="213">
        <v>49.462000000000003</v>
      </c>
      <c r="AE6" s="213">
        <v>49.462000000000003</v>
      </c>
      <c r="AF6" s="213">
        <v>49.462000000000003</v>
      </c>
    </row>
    <row r="7" spans="1:32" x14ac:dyDescent="0.2">
      <c r="B7" s="212" t="s">
        <v>1076</v>
      </c>
      <c r="C7" s="212"/>
      <c r="D7" s="212"/>
      <c r="E7" s="213">
        <v>588.09966999999995</v>
      </c>
      <c r="F7" s="213">
        <v>579.42743999999902</v>
      </c>
      <c r="G7" s="213">
        <v>557.54706999999996</v>
      </c>
      <c r="H7" s="213">
        <v>554.14476000000002</v>
      </c>
      <c r="I7" s="213">
        <v>588.20885999999882</v>
      </c>
      <c r="J7" s="213">
        <v>617.36740999999984</v>
      </c>
      <c r="K7" s="213">
        <v>477.03170242499999</v>
      </c>
      <c r="L7" s="213">
        <v>622.174372038</v>
      </c>
      <c r="M7" s="213">
        <v>609.72404426200001</v>
      </c>
      <c r="N7" s="213">
        <v>537.85927435500003</v>
      </c>
      <c r="O7" s="213">
        <v>468.21324278947503</v>
      </c>
      <c r="P7" s="213">
        <v>482.61385532220004</v>
      </c>
      <c r="Q7" s="213">
        <v>454.72649700679995</v>
      </c>
      <c r="R7" s="213">
        <v>438.53845916087499</v>
      </c>
      <c r="S7" s="213">
        <v>509.69146229134998</v>
      </c>
      <c r="T7" s="213">
        <v>503.66215633699903</v>
      </c>
      <c r="U7" s="213">
        <v>493.84759264294996</v>
      </c>
      <c r="V7" s="213">
        <v>485.81077591103298</v>
      </c>
      <c r="W7" s="213">
        <v>469.29611917069201</v>
      </c>
      <c r="X7" s="213">
        <v>487.16114713187903</v>
      </c>
      <c r="Y7" s="213">
        <v>502.47183324463401</v>
      </c>
      <c r="Z7" s="213">
        <v>420.08995966559593</v>
      </c>
      <c r="AA7" s="213">
        <v>428.86198967925498</v>
      </c>
      <c r="AB7" s="213">
        <v>410.50552350077498</v>
      </c>
      <c r="AC7" s="213">
        <v>392.23529267571399</v>
      </c>
      <c r="AD7" s="213">
        <v>382.86225427746996</v>
      </c>
      <c r="AE7" s="213">
        <v>451.16615933176899</v>
      </c>
      <c r="AF7" s="213">
        <v>445.65185763988501</v>
      </c>
    </row>
    <row r="8" spans="1:32" x14ac:dyDescent="0.2">
      <c r="B8" s="212" t="s">
        <v>1077</v>
      </c>
      <c r="C8" s="212"/>
      <c r="D8" s="212"/>
      <c r="E8" s="213">
        <v>51.329319999999996</v>
      </c>
      <c r="F8" s="213">
        <v>67.50303000000001</v>
      </c>
      <c r="G8" s="213">
        <v>56.927000000000007</v>
      </c>
      <c r="H8" s="213">
        <v>63.959969999999998</v>
      </c>
      <c r="I8" s="213">
        <v>88.282210000000006</v>
      </c>
      <c r="J8" s="213">
        <v>52.360730000000004</v>
      </c>
      <c r="K8" s="213">
        <v>40.293410475000002</v>
      </c>
      <c r="L8" s="213">
        <v>29.667328862000002</v>
      </c>
      <c r="M8" s="213">
        <v>29.660074737999999</v>
      </c>
      <c r="N8" s="213">
        <v>29.745772545000001</v>
      </c>
      <c r="O8" s="213">
        <v>93.121750710982994</v>
      </c>
      <c r="P8" s="213">
        <v>91.340584948935998</v>
      </c>
      <c r="Q8" s="213">
        <v>81.218084476223993</v>
      </c>
      <c r="R8" s="213">
        <v>74.009177220015005</v>
      </c>
      <c r="S8" s="213">
        <v>85.677429937837999</v>
      </c>
      <c r="T8" s="213">
        <v>92.025325767213815</v>
      </c>
      <c r="U8" s="213">
        <v>96.581856512336316</v>
      </c>
      <c r="V8" s="213">
        <v>93.606703257759989</v>
      </c>
      <c r="W8" s="213">
        <v>89.490476155580012</v>
      </c>
      <c r="X8" s="213">
        <v>72.51292568534501</v>
      </c>
      <c r="Y8" s="213">
        <v>79.943581560136195</v>
      </c>
      <c r="Z8" s="213">
        <v>82.465380426151199</v>
      </c>
      <c r="AA8" s="213">
        <v>132.97065263707623</v>
      </c>
      <c r="AB8" s="213">
        <v>130.9115237144444</v>
      </c>
      <c r="AC8" s="213">
        <v>116.6790764858213</v>
      </c>
      <c r="AD8" s="213">
        <v>108.04514426053809</v>
      </c>
      <c r="AE8" s="213">
        <v>122.24142448690171</v>
      </c>
      <c r="AF8" s="213">
        <v>130.53525008863849</v>
      </c>
    </row>
    <row r="9" spans="1:32" x14ac:dyDescent="0.2">
      <c r="B9" s="212" t="s">
        <v>1078</v>
      </c>
      <c r="C9" s="212"/>
      <c r="D9" s="212"/>
      <c r="E9" s="213">
        <v>3.5499999999999997E-2</v>
      </c>
      <c r="F9" s="213">
        <v>3.5499999999999997E-2</v>
      </c>
      <c r="G9" s="213">
        <v>3.5499999999999997E-2</v>
      </c>
      <c r="H9" s="213">
        <v>3.5499999999999997E-2</v>
      </c>
      <c r="I9" s="213">
        <v>3.5499999999999997E-2</v>
      </c>
      <c r="J9" s="213">
        <v>3.5499999999999997E-2</v>
      </c>
      <c r="K9" s="213">
        <v>1.0649999999999999</v>
      </c>
      <c r="L9" s="213">
        <v>1.0649999999999999</v>
      </c>
      <c r="M9" s="213">
        <v>1.0649999999999999</v>
      </c>
      <c r="N9" s="213">
        <v>1.0649999999999999</v>
      </c>
      <c r="O9" s="213">
        <v>0.41478947368421099</v>
      </c>
      <c r="P9" s="213">
        <v>0.41478947368421099</v>
      </c>
      <c r="Q9" s="213">
        <v>0.41478947368421099</v>
      </c>
      <c r="R9" s="213">
        <v>0.41478947368421099</v>
      </c>
      <c r="S9" s="213">
        <v>0.41478947368421099</v>
      </c>
      <c r="T9" s="213">
        <v>0.41478947368421099</v>
      </c>
      <c r="U9" s="213">
        <v>0.41478947368421099</v>
      </c>
      <c r="V9" s="213">
        <v>0.41478947368421099</v>
      </c>
      <c r="W9" s="213">
        <v>0.41478947368421099</v>
      </c>
      <c r="X9" s="213">
        <v>0.41478947368421099</v>
      </c>
      <c r="Y9" s="213">
        <v>0.41478947368421099</v>
      </c>
      <c r="Z9" s="213">
        <v>0.41478947368421099</v>
      </c>
      <c r="AA9" s="213">
        <v>0.41478947368421099</v>
      </c>
      <c r="AB9" s="213">
        <v>0.41478947368421099</v>
      </c>
      <c r="AC9" s="213">
        <v>0.41478947368421099</v>
      </c>
      <c r="AD9" s="213">
        <v>0.41478947368421099</v>
      </c>
      <c r="AE9" s="213">
        <v>0.41478947368421099</v>
      </c>
      <c r="AF9" s="213">
        <v>0.41478947368421099</v>
      </c>
    </row>
    <row r="10" spans="1:32" x14ac:dyDescent="0.2">
      <c r="B10" s="212" t="s">
        <v>1079</v>
      </c>
      <c r="C10" s="212"/>
      <c r="D10" s="212"/>
      <c r="E10" s="213">
        <v>9.8699999999999992</v>
      </c>
      <c r="F10" s="213">
        <v>10.26</v>
      </c>
      <c r="G10" s="213">
        <v>12.64</v>
      </c>
      <c r="H10" s="213">
        <v>12.75</v>
      </c>
      <c r="I10" s="213">
        <v>11.53</v>
      </c>
      <c r="J10" s="213">
        <v>-1.4499200000000001</v>
      </c>
      <c r="K10" s="213">
        <v>9.17</v>
      </c>
      <c r="L10" s="213">
        <v>9.17</v>
      </c>
      <c r="M10" s="213">
        <v>9.17</v>
      </c>
      <c r="N10" s="213">
        <v>9.17</v>
      </c>
      <c r="O10" s="213">
        <v>9.9942105263157899</v>
      </c>
      <c r="P10" s="213">
        <v>9.9942105263157899</v>
      </c>
      <c r="Q10" s="213">
        <v>9.9942105263157899</v>
      </c>
      <c r="R10" s="213">
        <v>9.9942105263157899</v>
      </c>
      <c r="S10" s="213">
        <v>9.9942105263157899</v>
      </c>
      <c r="T10" s="213">
        <v>9.9942105263157899</v>
      </c>
      <c r="U10" s="213">
        <v>9.9942105263157899</v>
      </c>
      <c r="V10" s="213">
        <v>9.9942105263157899</v>
      </c>
      <c r="W10" s="213">
        <v>9.9942105263157899</v>
      </c>
      <c r="X10" s="213">
        <v>9.9942105263157899</v>
      </c>
      <c r="Y10" s="213">
        <v>9.9942105263157899</v>
      </c>
      <c r="Z10" s="213">
        <v>9.9942105263157899</v>
      </c>
      <c r="AA10" s="213">
        <v>9.9942105263157899</v>
      </c>
      <c r="AB10" s="213">
        <v>9.9942105263157899</v>
      </c>
      <c r="AC10" s="213">
        <v>9.9942105263157899</v>
      </c>
      <c r="AD10" s="213">
        <v>9.9942105263157899</v>
      </c>
      <c r="AE10" s="213">
        <v>9.9942105263157899</v>
      </c>
      <c r="AF10" s="213">
        <v>9.9942105263157899</v>
      </c>
    </row>
    <row r="11" spans="1:32" x14ac:dyDescent="0.2">
      <c r="B11" s="212" t="s">
        <v>1080</v>
      </c>
      <c r="C11" s="212"/>
      <c r="D11" s="212"/>
      <c r="E11" s="213">
        <v>115.11834999999999</v>
      </c>
      <c r="F11" s="213">
        <v>96.070170000000005</v>
      </c>
      <c r="G11" s="213">
        <v>157.04054000000002</v>
      </c>
      <c r="H11" s="213">
        <v>167.92702999999997</v>
      </c>
      <c r="I11" s="213">
        <v>52.323809999999995</v>
      </c>
      <c r="J11" s="213">
        <v>141.76073</v>
      </c>
      <c r="K11" s="213">
        <v>28.270905534120597</v>
      </c>
      <c r="L11" s="213">
        <v>27.7708729013763</v>
      </c>
      <c r="M11" s="213">
        <v>27.771273627385295</v>
      </c>
      <c r="N11" s="213">
        <v>27.771684726793296</v>
      </c>
      <c r="O11" s="213">
        <v>36.050424912280597</v>
      </c>
      <c r="P11" s="213">
        <v>36.050424912280597</v>
      </c>
      <c r="Q11" s="213">
        <v>36.050424912280597</v>
      </c>
      <c r="R11" s="213">
        <v>36.050424912280597</v>
      </c>
      <c r="S11" s="213">
        <v>36.050424912280597</v>
      </c>
      <c r="T11" s="213">
        <v>36.050424912280597</v>
      </c>
      <c r="U11" s="213">
        <v>36.050424912280597</v>
      </c>
      <c r="V11" s="213">
        <v>36.050424912280597</v>
      </c>
      <c r="W11" s="213">
        <v>36.050424912280597</v>
      </c>
      <c r="X11" s="213">
        <v>36.050424912280597</v>
      </c>
      <c r="Y11" s="213">
        <v>36.050424912280597</v>
      </c>
      <c r="Z11" s="213">
        <v>36.050424912280597</v>
      </c>
      <c r="AA11" s="213">
        <v>36.397688410526293</v>
      </c>
      <c r="AB11" s="213">
        <v>36.397688410526293</v>
      </c>
      <c r="AC11" s="213">
        <v>36.397688410526293</v>
      </c>
      <c r="AD11" s="213">
        <v>36.397688410526293</v>
      </c>
      <c r="AE11" s="213">
        <v>36.397688410526293</v>
      </c>
      <c r="AF11" s="213">
        <v>36.397688410526293</v>
      </c>
    </row>
    <row r="12" spans="1:32" x14ac:dyDescent="0.2">
      <c r="B12" s="212" t="s">
        <v>1081</v>
      </c>
      <c r="C12" s="212"/>
      <c r="D12" s="212"/>
      <c r="E12" s="213">
        <v>12.425450000000001</v>
      </c>
      <c r="F12" s="213">
        <v>12.253450000000001</v>
      </c>
      <c r="G12" s="213">
        <v>12.35524</v>
      </c>
      <c r="H12" s="213">
        <v>12.336409999999999</v>
      </c>
      <c r="I12" s="213">
        <v>12.46195</v>
      </c>
      <c r="J12" s="213">
        <v>12.394450000000001</v>
      </c>
      <c r="K12" s="213">
        <v>11.002727533333299</v>
      </c>
      <c r="L12" s="213">
        <v>11.002727533333299</v>
      </c>
      <c r="M12" s="213">
        <v>11.002727533333299</v>
      </c>
      <c r="N12" s="213">
        <v>11.002727533333299</v>
      </c>
      <c r="O12" s="213">
        <v>11.991981631578899</v>
      </c>
      <c r="P12" s="213">
        <v>11.991981631578899</v>
      </c>
      <c r="Q12" s="213">
        <v>11.991981631578899</v>
      </c>
      <c r="R12" s="213">
        <v>11.991981631578899</v>
      </c>
      <c r="S12" s="213">
        <v>11.991981631578899</v>
      </c>
      <c r="T12" s="213">
        <v>11.991981631578899</v>
      </c>
      <c r="U12" s="213">
        <v>11.991981631578899</v>
      </c>
      <c r="V12" s="213">
        <v>11.991981631578899</v>
      </c>
      <c r="W12" s="213">
        <v>11.991981631578899</v>
      </c>
      <c r="X12" s="213">
        <v>11.991981631578899</v>
      </c>
      <c r="Y12" s="213">
        <v>11.991981631578899</v>
      </c>
      <c r="Z12" s="213">
        <v>11.991981631578899</v>
      </c>
      <c r="AA12" s="213">
        <v>12.231821264210501</v>
      </c>
      <c r="AB12" s="213">
        <v>12.231821264210501</v>
      </c>
      <c r="AC12" s="213">
        <v>12.231821264210501</v>
      </c>
      <c r="AD12" s="213">
        <v>12.231821264210501</v>
      </c>
      <c r="AE12" s="213">
        <v>12.231821264210501</v>
      </c>
      <c r="AF12" s="213">
        <v>12.231821264210501</v>
      </c>
    </row>
    <row r="13" spans="1:32" x14ac:dyDescent="0.2">
      <c r="B13" s="212" t="s">
        <v>1082</v>
      </c>
      <c r="C13" s="212"/>
      <c r="D13" s="212"/>
      <c r="E13" s="213">
        <v>0</v>
      </c>
      <c r="F13" s="213">
        <v>0</v>
      </c>
      <c r="G13" s="213">
        <v>0</v>
      </c>
      <c r="H13" s="213">
        <v>0</v>
      </c>
      <c r="I13" s="213">
        <v>0</v>
      </c>
      <c r="J13" s="213">
        <v>0</v>
      </c>
      <c r="K13" s="213">
        <v>0</v>
      </c>
      <c r="L13" s="213">
        <v>0</v>
      </c>
      <c r="M13" s="213">
        <v>0</v>
      </c>
      <c r="N13" s="213">
        <v>0</v>
      </c>
      <c r="O13" s="213">
        <v>0</v>
      </c>
      <c r="P13" s="213">
        <v>0</v>
      </c>
      <c r="Q13" s="213">
        <v>0</v>
      </c>
      <c r="R13" s="213">
        <v>0</v>
      </c>
      <c r="S13" s="213">
        <v>0</v>
      </c>
      <c r="T13" s="213">
        <v>0</v>
      </c>
      <c r="U13" s="213">
        <v>0</v>
      </c>
      <c r="V13" s="213">
        <v>0</v>
      </c>
      <c r="W13" s="213">
        <v>0</v>
      </c>
      <c r="X13" s="213">
        <v>0</v>
      </c>
      <c r="Y13" s="213">
        <v>0</v>
      </c>
      <c r="Z13" s="213">
        <v>0</v>
      </c>
      <c r="AA13" s="213">
        <v>0</v>
      </c>
      <c r="AB13" s="213">
        <v>0</v>
      </c>
      <c r="AC13" s="213">
        <v>0</v>
      </c>
      <c r="AD13" s="213">
        <v>0</v>
      </c>
      <c r="AE13" s="213">
        <v>0</v>
      </c>
      <c r="AF13" s="213">
        <v>0</v>
      </c>
    </row>
    <row r="14" spans="1:32" ht="13.5" thickBot="1" x14ac:dyDescent="0.25">
      <c r="E14" s="214">
        <f>SUM(E2:E13)</f>
        <v>1479.7485799999997</v>
      </c>
      <c r="F14" s="214">
        <f t="shared" ref="F14:AF14" si="0">SUM(F2:F13)</f>
        <v>1343.451319999999</v>
      </c>
      <c r="G14" s="214">
        <f t="shared" si="0"/>
        <v>1360.85682</v>
      </c>
      <c r="H14" s="214">
        <f t="shared" si="0"/>
        <v>1422.3371599999998</v>
      </c>
      <c r="I14" s="214">
        <f t="shared" si="0"/>
        <v>1463.7981499999989</v>
      </c>
      <c r="J14" s="214">
        <f t="shared" si="0"/>
        <v>1604.2228699999998</v>
      </c>
      <c r="K14" s="214">
        <f>SUM(K2:K13)</f>
        <v>1171.0570928896764</v>
      </c>
      <c r="L14" s="214">
        <f t="shared" si="0"/>
        <v>1305.0736482569321</v>
      </c>
      <c r="M14" s="214">
        <f t="shared" si="0"/>
        <v>1292.616467082941</v>
      </c>
      <c r="N14" s="214">
        <f t="shared" si="0"/>
        <v>1220.8378060823493</v>
      </c>
      <c r="O14" s="214">
        <f t="shared" si="0"/>
        <v>1268.6307799811595</v>
      </c>
      <c r="P14" s="214">
        <f t="shared" si="0"/>
        <v>1281.2502267518378</v>
      </c>
      <c r="Q14" s="214">
        <f t="shared" si="0"/>
        <v>1243.2403679637255</v>
      </c>
      <c r="R14" s="214">
        <f t="shared" si="0"/>
        <v>1219.8434228615918</v>
      </c>
      <c r="S14" s="214">
        <f t="shared" si="0"/>
        <v>1302.6646787098896</v>
      </c>
      <c r="T14" s="214">
        <f t="shared" si="0"/>
        <v>1302.9832685849144</v>
      </c>
      <c r="U14" s="214">
        <f t="shared" si="0"/>
        <v>1297.7252356359879</v>
      </c>
      <c r="V14" s="214">
        <f t="shared" si="0"/>
        <v>1286.7132656494946</v>
      </c>
      <c r="W14" s="214">
        <f t="shared" si="0"/>
        <v>1266.0823818069737</v>
      </c>
      <c r="X14" s="214">
        <f t="shared" si="0"/>
        <v>1266.9698592979257</v>
      </c>
      <c r="Y14" s="214">
        <f t="shared" si="0"/>
        <v>1289.7112012854718</v>
      </c>
      <c r="Z14" s="214">
        <f t="shared" si="0"/>
        <v>1209.8511265724487</v>
      </c>
      <c r="AA14" s="214">
        <f t="shared" si="0"/>
        <v>1278.6457408424362</v>
      </c>
      <c r="AB14" s="214">
        <f t="shared" si="0"/>
        <v>1258.2301457413246</v>
      </c>
      <c r="AC14" s="214">
        <f t="shared" si="0"/>
        <v>1225.7274676876405</v>
      </c>
      <c r="AD14" s="214">
        <f t="shared" si="0"/>
        <v>1207.7204970641133</v>
      </c>
      <c r="AE14" s="214">
        <f t="shared" si="0"/>
        <v>1290.2206823447759</v>
      </c>
      <c r="AF14" s="214">
        <f t="shared" si="0"/>
        <v>1293.0002062546287</v>
      </c>
    </row>
    <row r="15" spans="1:32" ht="13.5" thickTop="1" x14ac:dyDescent="0.2">
      <c r="B15" s="186"/>
      <c r="C15" s="186"/>
      <c r="D15" s="186"/>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row>
    <row r="17" spans="1:32" ht="15" x14ac:dyDescent="0.25">
      <c r="B17" s="210" t="s">
        <v>1083</v>
      </c>
      <c r="C17" s="210"/>
      <c r="D17" s="210"/>
      <c r="K17" s="194"/>
      <c r="L17" s="194"/>
      <c r="M17" s="194"/>
      <c r="N17" s="194"/>
      <c r="O17" s="195"/>
    </row>
    <row r="18" spans="1:32" x14ac:dyDescent="0.2">
      <c r="A18" s="169">
        <v>487</v>
      </c>
      <c r="B18" s="212" t="s">
        <v>1084</v>
      </c>
      <c r="C18" s="212"/>
      <c r="D18" s="212"/>
      <c r="E18" s="213">
        <v>180.35896</v>
      </c>
      <c r="F18" s="213">
        <v>126.85306</v>
      </c>
      <c r="G18" s="213">
        <v>66.147790000000001</v>
      </c>
      <c r="H18" s="213">
        <v>52.21087</v>
      </c>
      <c r="I18" s="213">
        <v>60.71987</v>
      </c>
      <c r="J18" s="213">
        <v>57.03022</v>
      </c>
      <c r="K18" s="213">
        <v>116.75612</v>
      </c>
      <c r="L18" s="213">
        <v>116.75612</v>
      </c>
      <c r="M18" s="213">
        <v>116.75612</v>
      </c>
      <c r="N18" s="213">
        <v>116.75612</v>
      </c>
      <c r="O18" s="213">
        <v>102.897335555556</v>
      </c>
      <c r="P18" s="213">
        <v>102.897335555556</v>
      </c>
      <c r="Q18" s="213">
        <v>102.897335555556</v>
      </c>
      <c r="R18" s="213">
        <v>102.897335555556</v>
      </c>
      <c r="S18" s="213">
        <v>102.897335555556</v>
      </c>
      <c r="T18" s="213">
        <v>102.897335555556</v>
      </c>
      <c r="U18" s="213">
        <v>102.897335555556</v>
      </c>
      <c r="V18" s="213">
        <v>102.897335555556</v>
      </c>
      <c r="W18" s="213">
        <v>102.897335555556</v>
      </c>
      <c r="X18" s="213">
        <v>102.897335555556</v>
      </c>
      <c r="Y18" s="213">
        <v>102.897335555556</v>
      </c>
      <c r="Z18" s="213">
        <v>102.897335555556</v>
      </c>
      <c r="AA18" s="213">
        <v>102.897335555556</v>
      </c>
      <c r="AB18" s="213">
        <v>102.897335555556</v>
      </c>
      <c r="AC18" s="213">
        <v>102.897335555556</v>
      </c>
      <c r="AD18" s="213">
        <v>102.897335555556</v>
      </c>
      <c r="AE18" s="213">
        <v>102.897335555556</v>
      </c>
      <c r="AF18" s="213">
        <v>102.897335555556</v>
      </c>
    </row>
    <row r="19" spans="1:32" x14ac:dyDescent="0.2">
      <c r="A19" s="169">
        <v>488</v>
      </c>
      <c r="B19" s="212" t="s">
        <v>1085</v>
      </c>
      <c r="C19" s="212"/>
      <c r="D19" s="212"/>
      <c r="E19" s="213">
        <v>11.743230000000001</v>
      </c>
      <c r="F19" s="213">
        <v>14.036910000000001</v>
      </c>
      <c r="G19" s="213">
        <v>12.76008</v>
      </c>
      <c r="H19" s="213">
        <v>7.2693999999999992</v>
      </c>
      <c r="I19" s="213">
        <v>4.0699300000000003</v>
      </c>
      <c r="J19" s="213">
        <v>3.4015900000000001</v>
      </c>
      <c r="K19" s="213">
        <v>7.3686133333333297</v>
      </c>
      <c r="L19" s="213">
        <v>7.3686133333333297</v>
      </c>
      <c r="M19" s="213">
        <v>7.3686133333333297</v>
      </c>
      <c r="N19" s="213">
        <v>7.3686133333333297</v>
      </c>
      <c r="O19" s="213">
        <v>7.5927677777777696</v>
      </c>
      <c r="P19" s="213">
        <v>7.5927677777777696</v>
      </c>
      <c r="Q19" s="213">
        <v>7.5927677777777696</v>
      </c>
      <c r="R19" s="213">
        <v>7.5927677777777696</v>
      </c>
      <c r="S19" s="213">
        <v>7.5927677777777696</v>
      </c>
      <c r="T19" s="213">
        <v>7.5927677777777696</v>
      </c>
      <c r="U19" s="213">
        <v>7.5927677777777696</v>
      </c>
      <c r="V19" s="213">
        <v>7.5927677777777696</v>
      </c>
      <c r="W19" s="213">
        <v>7.5927677777777696</v>
      </c>
      <c r="X19" s="213">
        <v>7.5927677777777696</v>
      </c>
      <c r="Y19" s="213">
        <v>7.5927677777777696</v>
      </c>
      <c r="Z19" s="213">
        <v>7.5927677777777696</v>
      </c>
      <c r="AA19" s="213">
        <v>7.5927677777777696</v>
      </c>
      <c r="AB19" s="213">
        <v>7.5927677777777696</v>
      </c>
      <c r="AC19" s="213">
        <v>7.5927677777777696</v>
      </c>
      <c r="AD19" s="213">
        <v>7.5927677777777696</v>
      </c>
      <c r="AE19" s="213">
        <v>7.5927677777777696</v>
      </c>
      <c r="AF19" s="213">
        <v>7.5927677777777696</v>
      </c>
    </row>
    <row r="20" spans="1:32" x14ac:dyDescent="0.2">
      <c r="A20" s="169">
        <v>489</v>
      </c>
      <c r="B20" s="212" t="s">
        <v>1086</v>
      </c>
      <c r="C20" s="212"/>
      <c r="D20" s="212"/>
      <c r="E20" s="213">
        <v>660.20231000000001</v>
      </c>
      <c r="F20" s="213">
        <v>476.07337999999999</v>
      </c>
      <c r="G20" s="213">
        <v>413.85915999999997</v>
      </c>
      <c r="H20" s="213">
        <v>382.57299999999998</v>
      </c>
      <c r="I20" s="213">
        <v>362.55574999999999</v>
      </c>
      <c r="J20" s="213">
        <v>381.23953</v>
      </c>
      <c r="K20" s="213">
        <v>356.63372513645498</v>
      </c>
      <c r="L20" s="213">
        <v>533.60636990423598</v>
      </c>
      <c r="M20" s="213">
        <v>656.45497880136702</v>
      </c>
      <c r="N20" s="213">
        <v>742.43992545507194</v>
      </c>
      <c r="O20" s="213">
        <v>715.35682058725604</v>
      </c>
      <c r="P20" s="213">
        <v>573.60033830782004</v>
      </c>
      <c r="Q20" s="213">
        <v>498.08987535415798</v>
      </c>
      <c r="R20" s="213">
        <v>307.07677371575897</v>
      </c>
      <c r="S20" s="213">
        <v>317.739896042498</v>
      </c>
      <c r="T20" s="213">
        <v>322.78778173661198</v>
      </c>
      <c r="U20" s="213">
        <v>330.26113642231002</v>
      </c>
      <c r="V20" s="213">
        <v>352.36787868493099</v>
      </c>
      <c r="W20" s="213">
        <v>359.48179227055903</v>
      </c>
      <c r="X20" s="213">
        <v>523.67035093576703</v>
      </c>
      <c r="Y20" s="213">
        <v>628.52111418209597</v>
      </c>
      <c r="Z20" s="213">
        <v>701.82918414176402</v>
      </c>
      <c r="AA20" s="213">
        <v>720.02503428441105</v>
      </c>
      <c r="AB20" s="213">
        <v>577.81651249760796</v>
      </c>
      <c r="AC20" s="213">
        <v>502.01778417614202</v>
      </c>
      <c r="AD20" s="213">
        <v>310.74637462761399</v>
      </c>
      <c r="AE20" s="213">
        <v>321.183172341111</v>
      </c>
      <c r="AF20" s="213">
        <v>323.25141401891398</v>
      </c>
    </row>
    <row r="21" spans="1:32" x14ac:dyDescent="0.2">
      <c r="A21" s="169">
        <v>489</v>
      </c>
      <c r="B21" s="212" t="s">
        <v>1087</v>
      </c>
      <c r="C21" s="212"/>
      <c r="D21" s="212"/>
      <c r="E21" s="213">
        <v>106.00717</v>
      </c>
      <c r="F21" s="213">
        <v>147.90601999999899</v>
      </c>
      <c r="G21" s="213">
        <v>108.40976999999999</v>
      </c>
      <c r="H21" s="213">
        <v>110.56051999999998</v>
      </c>
      <c r="I21" s="213">
        <v>109.03541</v>
      </c>
      <c r="J21" s="213">
        <v>109.53391999999999</v>
      </c>
      <c r="K21" s="213">
        <v>0</v>
      </c>
      <c r="L21" s="213">
        <v>0</v>
      </c>
      <c r="M21" s="213">
        <v>0</v>
      </c>
      <c r="N21" s="213">
        <v>0</v>
      </c>
      <c r="O21" s="213">
        <v>0</v>
      </c>
      <c r="P21" s="213">
        <v>0</v>
      </c>
      <c r="Q21" s="213">
        <v>0</v>
      </c>
      <c r="R21" s="213">
        <v>0</v>
      </c>
      <c r="S21" s="213">
        <v>0</v>
      </c>
      <c r="T21" s="213">
        <v>0</v>
      </c>
      <c r="U21" s="213">
        <v>0</v>
      </c>
      <c r="V21" s="213">
        <v>0</v>
      </c>
      <c r="W21" s="213">
        <v>0</v>
      </c>
      <c r="X21" s="213">
        <v>0</v>
      </c>
      <c r="Y21" s="213">
        <v>0</v>
      </c>
      <c r="Z21" s="213">
        <v>0</v>
      </c>
      <c r="AA21" s="213">
        <v>0</v>
      </c>
      <c r="AB21" s="213">
        <v>0</v>
      </c>
      <c r="AC21" s="213">
        <v>0</v>
      </c>
      <c r="AD21" s="213">
        <v>0</v>
      </c>
      <c r="AE21" s="213">
        <v>0</v>
      </c>
      <c r="AF21" s="213">
        <v>0</v>
      </c>
    </row>
    <row r="22" spans="1:32" x14ac:dyDescent="0.2">
      <c r="A22" s="169">
        <v>493</v>
      </c>
      <c r="B22" s="212" t="s">
        <v>1088</v>
      </c>
      <c r="C22" s="212"/>
      <c r="D22" s="212"/>
      <c r="E22" s="213">
        <v>17.86749</v>
      </c>
      <c r="F22" s="213">
        <v>17.86749</v>
      </c>
      <c r="G22" s="213">
        <v>17.86749</v>
      </c>
      <c r="H22" s="213">
        <v>17.86749</v>
      </c>
      <c r="I22" s="213">
        <v>17.86749</v>
      </c>
      <c r="J22" s="213">
        <v>17.86749</v>
      </c>
      <c r="K22" s="213">
        <v>17.617348200000002</v>
      </c>
      <c r="L22" s="213">
        <v>17.617348200000002</v>
      </c>
      <c r="M22" s="213">
        <v>17.617348200000002</v>
      </c>
      <c r="N22" s="213">
        <v>17.617348200000002</v>
      </c>
      <c r="O22" s="213">
        <v>17.819845399999998</v>
      </c>
      <c r="P22" s="213">
        <v>17.819845399999998</v>
      </c>
      <c r="Q22" s="213">
        <v>17.819845399999998</v>
      </c>
      <c r="R22" s="213">
        <v>17.819845399999998</v>
      </c>
      <c r="S22" s="213">
        <v>17.819845399999998</v>
      </c>
      <c r="T22" s="213">
        <v>17.819845399999998</v>
      </c>
      <c r="U22" s="213">
        <v>17.819845399999998</v>
      </c>
      <c r="V22" s="213">
        <v>17.819845399999998</v>
      </c>
      <c r="W22" s="213">
        <v>17.819845399999998</v>
      </c>
      <c r="X22" s="213">
        <v>17.819845399999998</v>
      </c>
      <c r="Y22" s="213">
        <v>17.819845399999998</v>
      </c>
      <c r="Z22" s="213">
        <v>17.819845399999998</v>
      </c>
      <c r="AA22" s="213">
        <v>18.176242307999999</v>
      </c>
      <c r="AB22" s="213">
        <v>18.176242307999999</v>
      </c>
      <c r="AC22" s="213">
        <v>18.176242307999999</v>
      </c>
      <c r="AD22" s="213">
        <v>18.176242307999999</v>
      </c>
      <c r="AE22" s="213">
        <v>18.176242307999999</v>
      </c>
      <c r="AF22" s="213">
        <v>18.176242307999999</v>
      </c>
    </row>
    <row r="23" spans="1:32" x14ac:dyDescent="0.2">
      <c r="A23" s="169">
        <v>493</v>
      </c>
      <c r="B23" s="212" t="s">
        <v>1089</v>
      </c>
      <c r="C23" s="212"/>
      <c r="D23" s="212"/>
      <c r="E23" s="213">
        <v>14.12895</v>
      </c>
      <c r="F23" s="213">
        <v>14.1776</v>
      </c>
      <c r="G23" s="213">
        <v>14.847189999999999</v>
      </c>
      <c r="H23" s="213">
        <v>14.829600000000001</v>
      </c>
      <c r="I23" s="213">
        <v>14.82723</v>
      </c>
      <c r="J23" s="213">
        <v>14.825749999999999</v>
      </c>
      <c r="K23" s="213">
        <v>4.6820000000000004</v>
      </c>
      <c r="L23" s="213">
        <v>4.6820000000000004</v>
      </c>
      <c r="M23" s="213">
        <v>4.6820000000000004</v>
      </c>
      <c r="N23" s="213">
        <v>4.6820000000000004</v>
      </c>
      <c r="O23" s="213">
        <v>0</v>
      </c>
      <c r="P23" s="213">
        <v>0</v>
      </c>
      <c r="Q23" s="213">
        <v>0</v>
      </c>
      <c r="R23" s="213">
        <v>0</v>
      </c>
      <c r="S23" s="213">
        <v>0</v>
      </c>
      <c r="T23" s="213">
        <v>0</v>
      </c>
      <c r="U23" s="213">
        <v>0</v>
      </c>
      <c r="V23" s="213">
        <v>0</v>
      </c>
      <c r="W23" s="213">
        <v>0</v>
      </c>
      <c r="X23" s="213">
        <v>0</v>
      </c>
      <c r="Y23" s="213">
        <v>0</v>
      </c>
      <c r="Z23" s="213">
        <v>0</v>
      </c>
      <c r="AA23" s="213">
        <v>0</v>
      </c>
      <c r="AB23" s="213">
        <v>0</v>
      </c>
      <c r="AC23" s="213">
        <v>0</v>
      </c>
      <c r="AD23" s="213">
        <v>0</v>
      </c>
      <c r="AE23" s="213">
        <v>0</v>
      </c>
      <c r="AF23" s="213">
        <v>0</v>
      </c>
    </row>
    <row r="24" spans="1:32" x14ac:dyDescent="0.2">
      <c r="A24" s="169">
        <v>495</v>
      </c>
      <c r="B24" s="212" t="s">
        <v>1090</v>
      </c>
      <c r="C24" s="212"/>
      <c r="D24" s="212"/>
      <c r="E24" s="213">
        <v>0.46089999999999998</v>
      </c>
      <c r="F24" s="213">
        <v>1.4500000000000001E-2</v>
      </c>
      <c r="G24" s="213">
        <v>1.4500000000000001E-2</v>
      </c>
      <c r="H24" s="213">
        <v>1.4500000000000001E-2</v>
      </c>
      <c r="I24" s="213">
        <v>1.4500000000000001E-2</v>
      </c>
      <c r="J24" s="213">
        <v>1.4500000000000001E-2</v>
      </c>
      <c r="K24" s="213">
        <v>0.54903555555555505</v>
      </c>
      <c r="L24" s="213">
        <v>0.54903555555555505</v>
      </c>
      <c r="M24" s="213">
        <v>0.54903555555555505</v>
      </c>
      <c r="N24" s="213">
        <v>0.54903555555555505</v>
      </c>
      <c r="O24" s="213">
        <v>0.243708411111111</v>
      </c>
      <c r="P24" s="213">
        <v>0.243708411111111</v>
      </c>
      <c r="Q24" s="213">
        <v>0.243708411111111</v>
      </c>
      <c r="R24" s="213">
        <v>0.243708411111111</v>
      </c>
      <c r="S24" s="213">
        <v>0.243708411111111</v>
      </c>
      <c r="T24" s="213">
        <v>0.243708411111111</v>
      </c>
      <c r="U24" s="213">
        <v>0.243708411111111</v>
      </c>
      <c r="V24" s="213">
        <v>0.243708411111111</v>
      </c>
      <c r="W24" s="213">
        <v>0.243708411111111</v>
      </c>
      <c r="X24" s="213">
        <v>0.243708411111111</v>
      </c>
      <c r="Y24" s="213">
        <v>0.243708411111111</v>
      </c>
      <c r="Z24" s="213">
        <v>0.243708411111111</v>
      </c>
      <c r="AA24" s="213">
        <v>0.24502202377777799</v>
      </c>
      <c r="AB24" s="213">
        <v>0.24502202377777799</v>
      </c>
      <c r="AC24" s="213">
        <v>0.24502202377777799</v>
      </c>
      <c r="AD24" s="213">
        <v>0.24502202377777799</v>
      </c>
      <c r="AE24" s="213">
        <v>0.24502202377777799</v>
      </c>
      <c r="AF24" s="213">
        <v>0.24502202377777799</v>
      </c>
    </row>
    <row r="25" spans="1:32" x14ac:dyDescent="0.2">
      <c r="A25" s="169">
        <v>489</v>
      </c>
      <c r="B25" s="212" t="s">
        <v>1091</v>
      </c>
      <c r="C25" s="212"/>
      <c r="D25" s="212"/>
      <c r="E25" s="213">
        <v>0.45526</v>
      </c>
      <c r="F25" s="213">
        <v>10.45515</v>
      </c>
      <c r="G25" s="213">
        <v>0.30867</v>
      </c>
      <c r="H25" s="213">
        <v>3.0000000000000001E-3</v>
      </c>
      <c r="I25" s="213">
        <v>3.4590000000000003E-2</v>
      </c>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row>
    <row r="26" spans="1:32" ht="13.5" thickBot="1" x14ac:dyDescent="0.25">
      <c r="B26" s="212"/>
      <c r="C26" s="212"/>
      <c r="D26" s="212"/>
      <c r="E26" s="216">
        <f>SUM(E18:E25)</f>
        <v>991.22426999999993</v>
      </c>
      <c r="F26" s="216">
        <f t="shared" ref="F26:AF26" si="1">SUM(F18:F25)</f>
        <v>807.38410999999894</v>
      </c>
      <c r="G26" s="216">
        <f t="shared" si="1"/>
        <v>634.21464999999989</v>
      </c>
      <c r="H26" s="216">
        <f t="shared" si="1"/>
        <v>585.32838000000004</v>
      </c>
      <c r="I26" s="216">
        <f t="shared" si="1"/>
        <v>569.1247699999999</v>
      </c>
      <c r="J26" s="216">
        <f t="shared" si="1"/>
        <v>583.9129999999999</v>
      </c>
      <c r="K26" s="216">
        <f t="shared" si="1"/>
        <v>503.60684222534388</v>
      </c>
      <c r="L26" s="216">
        <f t="shared" si="1"/>
        <v>680.57948699312487</v>
      </c>
      <c r="M26" s="216">
        <f t="shared" si="1"/>
        <v>803.42809589025592</v>
      </c>
      <c r="N26" s="216">
        <f t="shared" si="1"/>
        <v>889.41304254396084</v>
      </c>
      <c r="O26" s="216">
        <f t="shared" si="1"/>
        <v>843.91047773170089</v>
      </c>
      <c r="P26" s="216">
        <f t="shared" si="1"/>
        <v>702.15399545226489</v>
      </c>
      <c r="Q26" s="216">
        <f t="shared" si="1"/>
        <v>626.64353249860289</v>
      </c>
      <c r="R26" s="216">
        <f t="shared" si="1"/>
        <v>435.63043086020389</v>
      </c>
      <c r="S26" s="216">
        <f t="shared" si="1"/>
        <v>446.29355318694292</v>
      </c>
      <c r="T26" s="216">
        <f t="shared" si="1"/>
        <v>451.34143888105689</v>
      </c>
      <c r="U26" s="216">
        <f t="shared" si="1"/>
        <v>458.81479356675493</v>
      </c>
      <c r="V26" s="216">
        <f t="shared" si="1"/>
        <v>480.9215358293759</v>
      </c>
      <c r="W26" s="216">
        <f t="shared" si="1"/>
        <v>488.03544941500394</v>
      </c>
      <c r="X26" s="216">
        <f t="shared" si="1"/>
        <v>652.22400808021189</v>
      </c>
      <c r="Y26" s="216">
        <f t="shared" si="1"/>
        <v>757.07477132654083</v>
      </c>
      <c r="Z26" s="216">
        <f t="shared" si="1"/>
        <v>830.38284128620887</v>
      </c>
      <c r="AA26" s="216">
        <f t="shared" si="1"/>
        <v>848.93640194952263</v>
      </c>
      <c r="AB26" s="216">
        <f t="shared" si="1"/>
        <v>706.72788016271954</v>
      </c>
      <c r="AC26" s="216">
        <f t="shared" si="1"/>
        <v>630.92915184125354</v>
      </c>
      <c r="AD26" s="216">
        <f t="shared" si="1"/>
        <v>439.65774229272552</v>
      </c>
      <c r="AE26" s="216">
        <f t="shared" si="1"/>
        <v>450.09454000622253</v>
      </c>
      <c r="AF26" s="216">
        <f t="shared" si="1"/>
        <v>452.1627816840255</v>
      </c>
    </row>
    <row r="27" spans="1:32" ht="13.5" thickTop="1" x14ac:dyDescent="0.2">
      <c r="B27" s="186"/>
      <c r="C27" s="186"/>
      <c r="D27" s="186"/>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row>
    <row r="28" spans="1:32" x14ac:dyDescent="0.2">
      <c r="B28" s="212"/>
      <c r="C28" s="212"/>
      <c r="D28" s="212"/>
    </row>
    <row r="29" spans="1:32" ht="15" x14ac:dyDescent="0.25">
      <c r="B29" s="212"/>
      <c r="C29" s="212"/>
      <c r="D29" s="212"/>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row>
    <row r="30" spans="1:32" x14ac:dyDescent="0.2">
      <c r="B30" s="212"/>
      <c r="C30" s="212"/>
      <c r="D30" s="212"/>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row>
  </sheetData>
  <pageMargins left="0.7" right="0.7" top="0.75" bottom="0.75" header="0.3" footer="0.3"/>
  <pageSetup scale="2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0"/>
  <sheetViews>
    <sheetView workbookViewId="0">
      <pane xSplit="1" ySplit="1" topLeftCell="B2" activePane="bottomRight" state="frozen"/>
      <selection pane="topRight" activeCell="B1" sqref="B1"/>
      <selection pane="bottomLeft" activeCell="A2" sqref="A2"/>
      <selection pane="bottomRight" activeCell="A18" sqref="A18"/>
    </sheetView>
  </sheetViews>
  <sheetFormatPr defaultRowHeight="15" x14ac:dyDescent="0.25"/>
  <cols>
    <col min="1" max="1" width="22.140625" style="279" bestFit="1" customWidth="1"/>
    <col min="2" max="16384" width="9.140625" style="279"/>
  </cols>
  <sheetData>
    <row r="1" spans="1:32" s="274" customFormat="1" ht="30" x14ac:dyDescent="0.25">
      <c r="A1" s="305" t="s">
        <v>1157</v>
      </c>
      <c r="B1" s="274" t="s">
        <v>46</v>
      </c>
      <c r="C1" s="274" t="s">
        <v>47</v>
      </c>
      <c r="D1" s="274" t="s">
        <v>48</v>
      </c>
      <c r="E1" s="274" t="s">
        <v>49</v>
      </c>
      <c r="F1" s="274" t="s">
        <v>50</v>
      </c>
      <c r="G1" s="274" t="s">
        <v>51</v>
      </c>
      <c r="H1" s="274" t="s">
        <v>52</v>
      </c>
      <c r="I1" s="274" t="s">
        <v>242</v>
      </c>
      <c r="J1" s="274" t="s">
        <v>53</v>
      </c>
      <c r="K1" s="274" t="s">
        <v>54</v>
      </c>
      <c r="L1" s="274" t="s">
        <v>55</v>
      </c>
      <c r="M1" s="274" t="s">
        <v>56</v>
      </c>
      <c r="N1" s="274" t="s">
        <v>57</v>
      </c>
      <c r="O1" s="274" t="s">
        <v>58</v>
      </c>
      <c r="P1" s="274" t="s">
        <v>59</v>
      </c>
      <c r="Q1" s="274" t="s">
        <v>60</v>
      </c>
      <c r="R1" s="274" t="s">
        <v>61</v>
      </c>
      <c r="S1" s="274" t="s">
        <v>62</v>
      </c>
      <c r="T1" s="274" t="s">
        <v>63</v>
      </c>
      <c r="U1" s="274" t="s">
        <v>64</v>
      </c>
      <c r="V1" s="274" t="s">
        <v>65</v>
      </c>
      <c r="W1" s="274" t="s">
        <v>66</v>
      </c>
      <c r="X1" s="274" t="s">
        <v>67</v>
      </c>
      <c r="Y1" s="274" t="s">
        <v>68</v>
      </c>
      <c r="Z1" s="274" t="s">
        <v>69</v>
      </c>
      <c r="AA1" s="274" t="s">
        <v>70</v>
      </c>
      <c r="AB1" s="274" t="s">
        <v>71</v>
      </c>
      <c r="AC1" s="274" t="s">
        <v>72</v>
      </c>
      <c r="AD1" s="274" t="s">
        <v>73</v>
      </c>
      <c r="AE1" s="274" t="s">
        <v>74</v>
      </c>
    </row>
    <row r="2" spans="1:32" s="276" customFormat="1" x14ac:dyDescent="0.25">
      <c r="A2" s="275" t="s">
        <v>1197</v>
      </c>
    </row>
    <row r="3" spans="1:32" s="278" customFormat="1" x14ac:dyDescent="0.25">
      <c r="A3" s="277" t="s">
        <v>1198</v>
      </c>
      <c r="B3" s="278">
        <v>504.30511999999999</v>
      </c>
      <c r="C3" s="278">
        <v>983.98878999999999</v>
      </c>
      <c r="D3" s="278">
        <v>788.83862999999997</v>
      </c>
      <c r="E3" s="278">
        <v>887.56317999999999</v>
      </c>
      <c r="F3" s="278">
        <v>1219.6070400000001</v>
      </c>
      <c r="G3" s="278">
        <v>2187.8805499999999</v>
      </c>
      <c r="H3" s="278">
        <v>859.18633999999997</v>
      </c>
      <c r="I3" s="278">
        <v>936.95063000000005</v>
      </c>
      <c r="J3" s="278">
        <v>1164.3644313053701</v>
      </c>
      <c r="K3" s="278">
        <v>1008.17304271947</v>
      </c>
      <c r="L3" s="278">
        <v>1363.4164068601001</v>
      </c>
      <c r="M3" s="278">
        <v>1142.93682582364</v>
      </c>
      <c r="N3" s="278">
        <v>1058.86765752118</v>
      </c>
      <c r="O3" s="278">
        <v>1058.86765752118</v>
      </c>
      <c r="P3" s="278">
        <v>1058.86765752118</v>
      </c>
      <c r="Q3" s="278">
        <v>1058.86765752118</v>
      </c>
      <c r="R3" s="278">
        <v>1058.86765752118</v>
      </c>
      <c r="S3" s="278">
        <v>1058.86765752118</v>
      </c>
      <c r="T3" s="278">
        <v>1058.86765752118</v>
      </c>
      <c r="U3" s="278">
        <v>1058.86765752118</v>
      </c>
      <c r="V3" s="278">
        <v>1058.86765752118</v>
      </c>
      <c r="W3" s="278">
        <v>1058.86765752118</v>
      </c>
      <c r="X3" s="278">
        <v>1058.86765752118</v>
      </c>
      <c r="Y3" s="278">
        <v>1058.86765752118</v>
      </c>
      <c r="Z3" s="278">
        <v>1105.71097008623</v>
      </c>
      <c r="AA3" s="278">
        <v>1105.71097008623</v>
      </c>
      <c r="AB3" s="278">
        <v>1105.71097008623</v>
      </c>
      <c r="AC3" s="278">
        <v>1105.71097008623</v>
      </c>
      <c r="AD3" s="278">
        <v>1105.71097008623</v>
      </c>
      <c r="AE3" s="278">
        <v>1105.71097008623</v>
      </c>
    </row>
    <row r="4" spans="1:32" s="278" customFormat="1" x14ac:dyDescent="0.25">
      <c r="A4" s="277" t="s">
        <v>1199</v>
      </c>
      <c r="B4" s="278">
        <v>223.00129000000001</v>
      </c>
      <c r="C4" s="278">
        <v>404.20911999999902</v>
      </c>
      <c r="D4" s="278">
        <v>48.998559999999998</v>
      </c>
      <c r="E4" s="278">
        <v>236.32015999999999</v>
      </c>
      <c r="F4" s="278">
        <v>209.79933</v>
      </c>
      <c r="G4" s="278">
        <v>451.96120999999903</v>
      </c>
      <c r="H4" s="278">
        <v>571.71158999999898</v>
      </c>
      <c r="I4" s="278">
        <v>548.36473999999998</v>
      </c>
      <c r="J4" s="278">
        <v>943.90456869463003</v>
      </c>
      <c r="K4" s="278">
        <v>30.172957280529999</v>
      </c>
      <c r="L4" s="278">
        <v>14.880593139899901</v>
      </c>
      <c r="M4" s="278">
        <v>870.94317417636</v>
      </c>
      <c r="N4" s="278">
        <v>-79.867657521183204</v>
      </c>
      <c r="O4" s="278">
        <v>-41.182657521183103</v>
      </c>
      <c r="P4" s="278">
        <v>209.62234247881599</v>
      </c>
      <c r="Q4" s="278">
        <v>83.292342478816806</v>
      </c>
      <c r="R4" s="278">
        <v>810.75734247881599</v>
      </c>
      <c r="S4" s="278">
        <v>554.862342478816</v>
      </c>
      <c r="T4" s="278">
        <v>489.76234247881598</v>
      </c>
      <c r="U4" s="278">
        <v>1092.3973424788101</v>
      </c>
      <c r="V4" s="278">
        <v>636.14234247881598</v>
      </c>
      <c r="W4" s="278">
        <v>488.682342478816</v>
      </c>
      <c r="X4" s="278">
        <v>558.50234247881599</v>
      </c>
      <c r="Y4" s="278">
        <v>602.13834247881596</v>
      </c>
      <c r="Z4" s="278">
        <v>-87.515970086233295</v>
      </c>
      <c r="AA4" s="278">
        <v>-43.005970086233397</v>
      </c>
      <c r="AB4" s="278">
        <v>236.65402991376601</v>
      </c>
      <c r="AC4" s="278">
        <v>89.614029913766601</v>
      </c>
      <c r="AD4" s="278">
        <v>837.91402991376594</v>
      </c>
      <c r="AE4" s="278">
        <v>591.44402991376603</v>
      </c>
    </row>
    <row r="5" spans="1:32" x14ac:dyDescent="0.25">
      <c r="A5" s="279" t="s">
        <v>1200</v>
      </c>
      <c r="B5" s="280">
        <f>+B4+B3</f>
        <v>727.30641000000003</v>
      </c>
      <c r="C5" s="280">
        <f t="shared" ref="C5:AE5" si="0">+C4+C3</f>
        <v>1388.197909999999</v>
      </c>
      <c r="D5" s="280">
        <f t="shared" si="0"/>
        <v>837.83718999999996</v>
      </c>
      <c r="E5" s="280">
        <f t="shared" si="0"/>
        <v>1123.8833399999999</v>
      </c>
      <c r="F5" s="280">
        <f t="shared" si="0"/>
        <v>1429.4063700000002</v>
      </c>
      <c r="G5" s="280">
        <f t="shared" si="0"/>
        <v>2639.8417599999989</v>
      </c>
      <c r="H5" s="280">
        <f t="shared" si="0"/>
        <v>1430.897929999999</v>
      </c>
      <c r="I5" s="280">
        <f t="shared" si="0"/>
        <v>1485.31537</v>
      </c>
      <c r="J5" s="280">
        <f t="shared" si="0"/>
        <v>2108.2690000000002</v>
      </c>
      <c r="K5" s="280">
        <f t="shared" si="0"/>
        <v>1038.346</v>
      </c>
      <c r="L5" s="280">
        <f t="shared" si="0"/>
        <v>1378.297</v>
      </c>
      <c r="M5" s="280">
        <f t="shared" si="0"/>
        <v>2013.88</v>
      </c>
      <c r="N5" s="280">
        <f t="shared" si="0"/>
        <v>978.99999999999682</v>
      </c>
      <c r="O5" s="280">
        <f t="shared" si="0"/>
        <v>1017.684999999997</v>
      </c>
      <c r="P5" s="280">
        <f t="shared" si="0"/>
        <v>1268.4899999999961</v>
      </c>
      <c r="Q5" s="280">
        <f t="shared" si="0"/>
        <v>1142.1599999999969</v>
      </c>
      <c r="R5" s="280">
        <f t="shared" si="0"/>
        <v>1869.6249999999959</v>
      </c>
      <c r="S5" s="280">
        <f t="shared" si="0"/>
        <v>1613.7299999999959</v>
      </c>
      <c r="T5" s="280">
        <f t="shared" si="0"/>
        <v>1548.629999999996</v>
      </c>
      <c r="U5" s="280">
        <f t="shared" si="0"/>
        <v>2151.2649999999903</v>
      </c>
      <c r="V5" s="280">
        <f t="shared" si="0"/>
        <v>1695.0099999999961</v>
      </c>
      <c r="W5" s="280">
        <f t="shared" si="0"/>
        <v>1547.5499999999961</v>
      </c>
      <c r="X5" s="280">
        <f t="shared" si="0"/>
        <v>1617.369999999996</v>
      </c>
      <c r="Y5" s="280">
        <f t="shared" si="0"/>
        <v>1661.005999999996</v>
      </c>
      <c r="Z5" s="280">
        <f t="shared" si="0"/>
        <v>1018.1949999999966</v>
      </c>
      <c r="AA5" s="280">
        <f t="shared" si="0"/>
        <v>1062.7049999999965</v>
      </c>
      <c r="AB5" s="280">
        <f t="shared" si="0"/>
        <v>1342.3649999999959</v>
      </c>
      <c r="AC5" s="280">
        <f t="shared" si="0"/>
        <v>1195.3249999999966</v>
      </c>
      <c r="AD5" s="280">
        <f t="shared" si="0"/>
        <v>1943.6249999999959</v>
      </c>
      <c r="AE5" s="280">
        <f t="shared" si="0"/>
        <v>1697.1549999999961</v>
      </c>
      <c r="AF5" s="280"/>
    </row>
    <row r="6" spans="1:32" x14ac:dyDescent="0.25">
      <c r="A6" s="279" t="s">
        <v>1201</v>
      </c>
      <c r="B6" s="281">
        <v>10.35637</v>
      </c>
      <c r="C6" s="281">
        <v>10.722670000000001</v>
      </c>
      <c r="D6" s="281">
        <v>11.0832</v>
      </c>
      <c r="E6" s="281">
        <v>11.61125</v>
      </c>
      <c r="F6" s="281">
        <v>12.410129999999899</v>
      </c>
      <c r="G6" s="281">
        <v>13.294840000000001</v>
      </c>
      <c r="H6" s="281">
        <v>13.7372</v>
      </c>
      <c r="I6" s="281">
        <v>14.214309999999999</v>
      </c>
      <c r="J6" s="281">
        <v>14.81066</v>
      </c>
      <c r="K6" s="281">
        <v>15.249919999999999</v>
      </c>
      <c r="L6" s="281">
        <v>15.568659999999999</v>
      </c>
      <c r="M6" s="281">
        <v>15.816990000000001</v>
      </c>
      <c r="N6" s="281">
        <v>16.22747</v>
      </c>
      <c r="O6" s="281">
        <v>16.839689999999901</v>
      </c>
      <c r="P6" s="281">
        <v>17.451919999999902</v>
      </c>
      <c r="Q6" s="281">
        <v>18.064139999999998</v>
      </c>
      <c r="R6" s="281">
        <v>18.676359999999999</v>
      </c>
      <c r="S6" s="281">
        <v>19.28858</v>
      </c>
      <c r="T6" s="281">
        <v>19.9008</v>
      </c>
      <c r="U6" s="281">
        <v>20.513020000000001</v>
      </c>
      <c r="V6" s="281">
        <v>21.125240000000002</v>
      </c>
      <c r="W6" s="281">
        <v>21.737469999999998</v>
      </c>
      <c r="X6" s="281">
        <v>22.349689999999999</v>
      </c>
      <c r="Y6" s="281">
        <v>22.96191</v>
      </c>
      <c r="Z6" s="281">
        <v>23.622309999999999</v>
      </c>
      <c r="AA6" s="281">
        <v>24.33089</v>
      </c>
      <c r="AB6" s="281">
        <v>25.039459999999998</v>
      </c>
      <c r="AC6" s="281">
        <v>25.74804</v>
      </c>
      <c r="AD6" s="281">
        <v>26.456620000000001</v>
      </c>
      <c r="AE6" s="281">
        <v>27.165189999999999</v>
      </c>
      <c r="AF6" s="281"/>
    </row>
    <row r="7" spans="1:32" x14ac:dyDescent="0.25">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row>
    <row r="8" spans="1:32" s="282" customFormat="1" x14ac:dyDescent="0.25">
      <c r="A8" s="282" t="s">
        <v>1202</v>
      </c>
    </row>
    <row r="9" spans="1:32" x14ac:dyDescent="0.25">
      <c r="A9" s="277" t="s">
        <v>1198</v>
      </c>
      <c r="B9" s="278">
        <v>869.85729000000003</v>
      </c>
      <c r="C9" s="278">
        <v>725.34679000000006</v>
      </c>
      <c r="D9" s="278">
        <v>641.38762999999994</v>
      </c>
      <c r="E9" s="278">
        <v>816.52273000000002</v>
      </c>
      <c r="F9" s="278">
        <v>793.52561000000003</v>
      </c>
      <c r="G9" s="278">
        <v>2055.0831899999998</v>
      </c>
      <c r="H9" s="278">
        <v>844.84838000000002</v>
      </c>
      <c r="I9" s="278">
        <v>896.27418</v>
      </c>
      <c r="J9" s="278">
        <v>876.83751034407396</v>
      </c>
      <c r="K9" s="278">
        <v>759.21585803088794</v>
      </c>
      <c r="L9" s="278">
        <v>1026.7358016194401</v>
      </c>
      <c r="M9" s="278">
        <v>860.70121509313697</v>
      </c>
      <c r="N9" s="278">
        <v>754.66192928455803</v>
      </c>
      <c r="O9" s="278">
        <v>754.66192928455803</v>
      </c>
      <c r="P9" s="278">
        <v>754.66192928455803</v>
      </c>
      <c r="Q9" s="278">
        <v>754.66192928455803</v>
      </c>
      <c r="R9" s="278">
        <v>754.66192928455803</v>
      </c>
      <c r="S9" s="278">
        <v>754.66192928455803</v>
      </c>
      <c r="T9" s="278">
        <v>754.66192928455803</v>
      </c>
      <c r="U9" s="278">
        <v>754.66192928455803</v>
      </c>
      <c r="V9" s="278">
        <v>754.66192928455803</v>
      </c>
      <c r="W9" s="278">
        <v>754.66192928455803</v>
      </c>
      <c r="X9" s="278">
        <v>754.66192928455803</v>
      </c>
      <c r="Y9" s="278">
        <v>754.66192928455803</v>
      </c>
      <c r="Z9" s="278">
        <v>775.00059890333796</v>
      </c>
      <c r="AA9" s="278">
        <v>775.00059890333796</v>
      </c>
      <c r="AB9" s="278">
        <v>775.00059890333796</v>
      </c>
      <c r="AC9" s="278">
        <v>775.00059890333796</v>
      </c>
      <c r="AD9" s="278">
        <v>775.00059890333796</v>
      </c>
      <c r="AE9" s="278">
        <v>775.00059890333796</v>
      </c>
      <c r="AF9" s="278"/>
    </row>
    <row r="10" spans="1:32" x14ac:dyDescent="0.25">
      <c r="A10" s="277" t="s">
        <v>1199</v>
      </c>
      <c r="B10" s="278">
        <v>196.21776</v>
      </c>
      <c r="C10" s="278">
        <v>394.26017999999999</v>
      </c>
      <c r="D10" s="278">
        <v>25.495570000000001</v>
      </c>
      <c r="E10" s="278">
        <v>176.31734999999901</v>
      </c>
      <c r="F10" s="278">
        <v>201.17993000000001</v>
      </c>
      <c r="G10" s="278">
        <v>468.93763999999999</v>
      </c>
      <c r="H10" s="278">
        <v>558.48362999999995</v>
      </c>
      <c r="I10" s="278">
        <v>582.30553999999995</v>
      </c>
      <c r="J10" s="278">
        <v>644.60448965592605</v>
      </c>
      <c r="K10" s="278">
        <v>90.228141969112102</v>
      </c>
      <c r="L10" s="278">
        <v>100.638198380559</v>
      </c>
      <c r="M10" s="278">
        <v>362.15478490686297</v>
      </c>
      <c r="N10" s="278">
        <v>73.477070715441698</v>
      </c>
      <c r="O10" s="278">
        <v>55.9550707154417</v>
      </c>
      <c r="P10" s="278">
        <v>248.69107071544099</v>
      </c>
      <c r="Q10" s="278">
        <v>156.72007071544101</v>
      </c>
      <c r="R10" s="278">
        <v>709.73407071544102</v>
      </c>
      <c r="S10" s="278">
        <v>590.48207071544095</v>
      </c>
      <c r="T10" s="278">
        <v>590.12007071544099</v>
      </c>
      <c r="U10" s="278">
        <v>1045.15307071544</v>
      </c>
      <c r="V10" s="278">
        <v>673.63607071544095</v>
      </c>
      <c r="W10" s="278">
        <v>532.84607071544099</v>
      </c>
      <c r="X10" s="278">
        <v>517.48307071544104</v>
      </c>
      <c r="Y10" s="278">
        <v>613.87307071544103</v>
      </c>
      <c r="Z10" s="278">
        <v>81.484401096661799</v>
      </c>
      <c r="AA10" s="278">
        <v>67.064401096661797</v>
      </c>
      <c r="AB10" s="278">
        <v>281.92440109666097</v>
      </c>
      <c r="AC10" s="278">
        <v>172.90840109666101</v>
      </c>
      <c r="AD10" s="278">
        <v>741.45240109666099</v>
      </c>
      <c r="AE10" s="278">
        <v>628.99340109666196</v>
      </c>
      <c r="AF10" s="278"/>
    </row>
    <row r="11" spans="1:32" x14ac:dyDescent="0.25">
      <c r="A11" s="279" t="s">
        <v>1200</v>
      </c>
      <c r="B11" s="280">
        <f>+B10+B9</f>
        <v>1066.0750499999999</v>
      </c>
      <c r="C11" s="280">
        <f t="shared" ref="C11:AE11" si="1">+C10+C9</f>
        <v>1119.60697</v>
      </c>
      <c r="D11" s="280">
        <f t="shared" si="1"/>
        <v>666.88319999999999</v>
      </c>
      <c r="E11" s="280">
        <f t="shared" si="1"/>
        <v>992.84007999999903</v>
      </c>
      <c r="F11" s="280">
        <f t="shared" si="1"/>
        <v>994.70554000000004</v>
      </c>
      <c r="G11" s="280">
        <f t="shared" si="1"/>
        <v>2524.0208299999999</v>
      </c>
      <c r="H11" s="280">
        <f t="shared" si="1"/>
        <v>1403.3320100000001</v>
      </c>
      <c r="I11" s="280">
        <f t="shared" si="1"/>
        <v>1478.57972</v>
      </c>
      <c r="J11" s="280">
        <f t="shared" si="1"/>
        <v>1521.442</v>
      </c>
      <c r="K11" s="280">
        <f t="shared" si="1"/>
        <v>849.44400000000007</v>
      </c>
      <c r="L11" s="280">
        <f t="shared" si="1"/>
        <v>1127.3739999999991</v>
      </c>
      <c r="M11" s="280">
        <f t="shared" si="1"/>
        <v>1222.856</v>
      </c>
      <c r="N11" s="280">
        <f t="shared" si="1"/>
        <v>828.13899999999967</v>
      </c>
      <c r="O11" s="280">
        <f t="shared" si="1"/>
        <v>810.61699999999973</v>
      </c>
      <c r="P11" s="280">
        <f t="shared" si="1"/>
        <v>1003.352999999999</v>
      </c>
      <c r="Q11" s="280">
        <f t="shared" si="1"/>
        <v>911.38199999999904</v>
      </c>
      <c r="R11" s="280">
        <f t="shared" si="1"/>
        <v>1464.395999999999</v>
      </c>
      <c r="S11" s="280">
        <f t="shared" si="1"/>
        <v>1345.1439999999989</v>
      </c>
      <c r="T11" s="280">
        <f t="shared" si="1"/>
        <v>1344.781999999999</v>
      </c>
      <c r="U11" s="280">
        <f t="shared" si="1"/>
        <v>1799.814999999998</v>
      </c>
      <c r="V11" s="280">
        <f t="shared" si="1"/>
        <v>1428.2979999999989</v>
      </c>
      <c r="W11" s="280">
        <f t="shared" si="1"/>
        <v>1287.5079999999989</v>
      </c>
      <c r="X11" s="280">
        <f t="shared" si="1"/>
        <v>1272.1449999999991</v>
      </c>
      <c r="Y11" s="280">
        <f t="shared" si="1"/>
        <v>1368.5349999999989</v>
      </c>
      <c r="Z11" s="280">
        <f t="shared" si="1"/>
        <v>856.48499999999979</v>
      </c>
      <c r="AA11" s="280">
        <f t="shared" si="1"/>
        <v>842.06499999999971</v>
      </c>
      <c r="AB11" s="280">
        <f t="shared" si="1"/>
        <v>1056.9249999999988</v>
      </c>
      <c r="AC11" s="280">
        <f t="shared" si="1"/>
        <v>947.90899999999897</v>
      </c>
      <c r="AD11" s="280">
        <f t="shared" si="1"/>
        <v>1516.4529999999991</v>
      </c>
      <c r="AE11" s="280">
        <f t="shared" si="1"/>
        <v>1403.9939999999999</v>
      </c>
      <c r="AF11" s="280"/>
    </row>
    <row r="12" spans="1:32" x14ac:dyDescent="0.25">
      <c r="A12" s="279" t="s">
        <v>1201</v>
      </c>
      <c r="B12" s="281">
        <v>19.732559999999999</v>
      </c>
      <c r="C12" s="281">
        <v>20.240189999999998</v>
      </c>
      <c r="D12" s="281">
        <v>20.790430000000001</v>
      </c>
      <c r="E12" s="281">
        <v>21.890889999999999</v>
      </c>
      <c r="F12" s="281">
        <v>24.023669999999999</v>
      </c>
      <c r="G12" s="281">
        <v>26.739650000000001</v>
      </c>
      <c r="H12" s="281">
        <v>28.514009999999999</v>
      </c>
      <c r="I12" s="281">
        <v>30.041979999999999</v>
      </c>
      <c r="J12" s="281">
        <v>31.369430000000001</v>
      </c>
      <c r="K12" s="281">
        <v>32.453130000000002</v>
      </c>
      <c r="L12" s="281">
        <v>32.984110000000001</v>
      </c>
      <c r="M12" s="281">
        <v>31.845469999999999</v>
      </c>
      <c r="N12" s="281">
        <v>31.589129999999901</v>
      </c>
      <c r="O12" s="281">
        <v>33.00047</v>
      </c>
      <c r="P12" s="281">
        <v>34.411790000000003</v>
      </c>
      <c r="Q12" s="281">
        <v>35.823120000000003</v>
      </c>
      <c r="R12" s="281">
        <v>37.234459999999999</v>
      </c>
      <c r="S12" s="281">
        <v>38.645789999999998</v>
      </c>
      <c r="T12" s="281">
        <v>40.057110000000002</v>
      </c>
      <c r="U12" s="281">
        <v>41.468449999999997</v>
      </c>
      <c r="V12" s="281">
        <v>42.879779999999997</v>
      </c>
      <c r="W12" s="281">
        <v>44.291119999999999</v>
      </c>
      <c r="X12" s="281">
        <v>45.702439999999903</v>
      </c>
      <c r="Y12" s="281">
        <v>47.113770000000002</v>
      </c>
      <c r="Z12" s="281">
        <v>48.63617</v>
      </c>
      <c r="AA12" s="281">
        <v>50.269629999999999</v>
      </c>
      <c r="AB12" s="281">
        <v>51.903080000000003</v>
      </c>
      <c r="AC12" s="281">
        <v>53.536540000000002</v>
      </c>
      <c r="AD12" s="281">
        <v>55.17</v>
      </c>
      <c r="AE12" s="281">
        <v>56.803460000000001</v>
      </c>
      <c r="AF12" s="281"/>
    </row>
    <row r="13" spans="1:32" x14ac:dyDescent="0.25">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row>
    <row r="14" spans="1:32" s="282" customFormat="1" x14ac:dyDescent="0.25">
      <c r="A14" s="282" t="s">
        <v>1203</v>
      </c>
    </row>
    <row r="15" spans="1:32" x14ac:dyDescent="0.25">
      <c r="A15" s="277" t="s">
        <v>1198</v>
      </c>
      <c r="B15" s="278">
        <v>259.67529000000002</v>
      </c>
      <c r="C15" s="278">
        <v>257.47631000000001</v>
      </c>
      <c r="D15" s="278">
        <v>156.33278000000001</v>
      </c>
      <c r="E15" s="278">
        <v>190.17697000000001</v>
      </c>
      <c r="F15" s="278">
        <v>299.35993999999999</v>
      </c>
      <c r="G15" s="278">
        <v>207.06638000000001</v>
      </c>
      <c r="H15" s="278">
        <v>125.15745</v>
      </c>
      <c r="I15" s="278">
        <v>192.80667</v>
      </c>
      <c r="J15" s="278">
        <v>287.52692096129198</v>
      </c>
      <c r="K15" s="278">
        <v>248.957184688583</v>
      </c>
      <c r="L15" s="278">
        <v>336.68060524066499</v>
      </c>
      <c r="M15" s="278">
        <v>282.23561073050098</v>
      </c>
      <c r="N15" s="278">
        <v>304.205728236629</v>
      </c>
      <c r="O15" s="278">
        <v>304.205728236629</v>
      </c>
      <c r="P15" s="278">
        <v>304.205728236629</v>
      </c>
      <c r="Q15" s="278">
        <v>304.205728236629</v>
      </c>
      <c r="R15" s="278">
        <v>304.205728236629</v>
      </c>
      <c r="S15" s="278">
        <v>304.205728236629</v>
      </c>
      <c r="T15" s="278">
        <v>304.205728236629</v>
      </c>
      <c r="U15" s="278">
        <v>304.205728236629</v>
      </c>
      <c r="V15" s="278">
        <v>304.205728236629</v>
      </c>
      <c r="W15" s="278">
        <v>304.205728236629</v>
      </c>
      <c r="X15" s="278">
        <v>304.205728236629</v>
      </c>
      <c r="Y15" s="278">
        <v>304.205728236629</v>
      </c>
      <c r="Z15" s="278">
        <v>330.71037118289399</v>
      </c>
      <c r="AA15" s="278">
        <v>330.71037118289399</v>
      </c>
      <c r="AB15" s="278">
        <v>330.71037118289399</v>
      </c>
      <c r="AC15" s="278">
        <v>330.71037118289399</v>
      </c>
      <c r="AD15" s="278">
        <v>330.71037118289399</v>
      </c>
      <c r="AE15" s="278">
        <v>330.71037118289399</v>
      </c>
      <c r="AF15" s="278"/>
    </row>
    <row r="16" spans="1:32" x14ac:dyDescent="0.25">
      <c r="A16" s="277" t="s">
        <v>1199</v>
      </c>
      <c r="B16" s="278">
        <v>1.5033099999999899</v>
      </c>
      <c r="C16" s="278">
        <v>2.4561199999999901</v>
      </c>
      <c r="D16" s="278">
        <v>0.38513000000000303</v>
      </c>
      <c r="E16" s="278">
        <v>0.39295000000001301</v>
      </c>
      <c r="F16" s="278">
        <v>0.374039999999979</v>
      </c>
      <c r="G16" s="278">
        <v>0.76794999999998403</v>
      </c>
      <c r="H16" s="278">
        <v>0.33102999999999799</v>
      </c>
      <c r="I16" s="278">
        <v>0.31152000000000102</v>
      </c>
      <c r="J16" s="278">
        <v>112.918079038708</v>
      </c>
      <c r="K16" s="278">
        <v>-60.055184688582898</v>
      </c>
      <c r="L16" s="278">
        <v>-85.757605240664901</v>
      </c>
      <c r="M16" s="278">
        <v>489.81838926949899</v>
      </c>
      <c r="N16" s="278">
        <v>-135.99472823662899</v>
      </c>
      <c r="O16" s="278">
        <v>-69.837728236629104</v>
      </c>
      <c r="P16" s="278">
        <v>9.0812717633708608</v>
      </c>
      <c r="Q16" s="278">
        <v>-44.6077282366291</v>
      </c>
      <c r="R16" s="278">
        <v>139.93327176336999</v>
      </c>
      <c r="S16" s="278">
        <v>-9.6697282366291599</v>
      </c>
      <c r="T16" s="278">
        <v>-59.4677282366291</v>
      </c>
      <c r="U16" s="278">
        <v>81.324271763370803</v>
      </c>
      <c r="V16" s="278">
        <v>-6.5937282366291399</v>
      </c>
      <c r="W16" s="278">
        <v>8.4062717633708495</v>
      </c>
      <c r="X16" s="278">
        <v>104.23927176337</v>
      </c>
      <c r="Y16" s="278">
        <v>22.3452717633708</v>
      </c>
      <c r="Z16" s="278">
        <v>-147.46037118289399</v>
      </c>
      <c r="AA16" s="278">
        <v>-76.200371182894898</v>
      </c>
      <c r="AB16" s="278">
        <v>14.469628817105001</v>
      </c>
      <c r="AC16" s="278">
        <v>-47.544371182894899</v>
      </c>
      <c r="AD16" s="278">
        <v>144.74162881710501</v>
      </c>
      <c r="AE16" s="278">
        <v>-5.3393711828949701</v>
      </c>
      <c r="AF16" s="278"/>
    </row>
    <row r="17" spans="1:32" x14ac:dyDescent="0.25">
      <c r="A17" s="279" t="s">
        <v>1200</v>
      </c>
      <c r="B17" s="280">
        <f>+B16+B15</f>
        <v>261.17860000000002</v>
      </c>
      <c r="C17" s="280">
        <f t="shared" ref="C17:AE17" si="2">+C16+C15</f>
        <v>259.93243000000001</v>
      </c>
      <c r="D17" s="280">
        <f t="shared" si="2"/>
        <v>156.71791000000002</v>
      </c>
      <c r="E17" s="280">
        <f t="shared" si="2"/>
        <v>190.56992000000002</v>
      </c>
      <c r="F17" s="280">
        <f t="shared" si="2"/>
        <v>299.73397999999997</v>
      </c>
      <c r="G17" s="280">
        <f t="shared" si="2"/>
        <v>207.83432999999999</v>
      </c>
      <c r="H17" s="280">
        <f t="shared" si="2"/>
        <v>125.48848</v>
      </c>
      <c r="I17" s="280">
        <f t="shared" si="2"/>
        <v>193.11819</v>
      </c>
      <c r="J17" s="280">
        <f t="shared" si="2"/>
        <v>400.44499999999999</v>
      </c>
      <c r="K17" s="280">
        <f t="shared" si="2"/>
        <v>188.9020000000001</v>
      </c>
      <c r="L17" s="280">
        <f t="shared" si="2"/>
        <v>250.92300000000009</v>
      </c>
      <c r="M17" s="280">
        <f t="shared" si="2"/>
        <v>772.05399999999997</v>
      </c>
      <c r="N17" s="280">
        <f t="shared" si="2"/>
        <v>168.21100000000001</v>
      </c>
      <c r="O17" s="280">
        <f t="shared" si="2"/>
        <v>234.36799999999988</v>
      </c>
      <c r="P17" s="280">
        <f t="shared" si="2"/>
        <v>313.28699999999986</v>
      </c>
      <c r="Q17" s="280">
        <f t="shared" si="2"/>
        <v>259.5979999999999</v>
      </c>
      <c r="R17" s="280">
        <f t="shared" si="2"/>
        <v>444.13899999999899</v>
      </c>
      <c r="S17" s="280">
        <f t="shared" si="2"/>
        <v>294.53599999999983</v>
      </c>
      <c r="T17" s="280">
        <f t="shared" si="2"/>
        <v>244.73799999999989</v>
      </c>
      <c r="U17" s="280">
        <f t="shared" si="2"/>
        <v>385.5299999999998</v>
      </c>
      <c r="V17" s="280">
        <f t="shared" si="2"/>
        <v>297.61199999999985</v>
      </c>
      <c r="W17" s="280">
        <f t="shared" si="2"/>
        <v>312.61199999999985</v>
      </c>
      <c r="X17" s="280">
        <f t="shared" si="2"/>
        <v>408.44499999999903</v>
      </c>
      <c r="Y17" s="280">
        <f t="shared" si="2"/>
        <v>326.55099999999982</v>
      </c>
      <c r="Z17" s="280">
        <f t="shared" si="2"/>
        <v>183.25</v>
      </c>
      <c r="AA17" s="280">
        <f t="shared" si="2"/>
        <v>254.50999999999908</v>
      </c>
      <c r="AB17" s="280">
        <f t="shared" si="2"/>
        <v>345.17999999999898</v>
      </c>
      <c r="AC17" s="280">
        <f t="shared" si="2"/>
        <v>283.16599999999909</v>
      </c>
      <c r="AD17" s="280">
        <f t="shared" si="2"/>
        <v>475.45199999999897</v>
      </c>
      <c r="AE17" s="280">
        <f t="shared" si="2"/>
        <v>325.37099999999901</v>
      </c>
      <c r="AF17" s="280"/>
    </row>
    <row r="18" spans="1:32" x14ac:dyDescent="0.25">
      <c r="A18" s="279" t="s">
        <v>1201</v>
      </c>
      <c r="B18" s="281">
        <v>0.18700999999999901</v>
      </c>
      <c r="C18" s="281">
        <v>0.18703</v>
      </c>
      <c r="D18" s="281">
        <v>0.18703</v>
      </c>
      <c r="E18" s="281">
        <v>0.18703</v>
      </c>
      <c r="F18" s="281">
        <v>0.18703</v>
      </c>
      <c r="G18" s="281">
        <v>0.18703</v>
      </c>
      <c r="H18" s="281">
        <v>0.18703</v>
      </c>
      <c r="I18" s="281">
        <v>0.18703</v>
      </c>
      <c r="J18" s="281">
        <v>0.27249000000000001</v>
      </c>
      <c r="K18" s="281">
        <v>0.52390000000000003</v>
      </c>
      <c r="L18" s="281">
        <v>0.84582999999999997</v>
      </c>
      <c r="M18" s="281">
        <v>1.2551399999999999</v>
      </c>
      <c r="N18" s="281">
        <v>1.50847</v>
      </c>
      <c r="O18" s="281">
        <v>1.50847</v>
      </c>
      <c r="P18" s="281">
        <v>1.50847</v>
      </c>
      <c r="Q18" s="281">
        <v>1.50847</v>
      </c>
      <c r="R18" s="281">
        <v>1.50847</v>
      </c>
      <c r="S18" s="281">
        <v>1.50847</v>
      </c>
      <c r="T18" s="281">
        <v>1.50847</v>
      </c>
      <c r="U18" s="281">
        <v>1.50847</v>
      </c>
      <c r="V18" s="281">
        <v>1.50847</v>
      </c>
      <c r="W18" s="281">
        <v>1.50847</v>
      </c>
      <c r="X18" s="281">
        <v>1.50847</v>
      </c>
      <c r="Y18" s="281">
        <v>1.50847</v>
      </c>
      <c r="Z18" s="281">
        <v>1.50847</v>
      </c>
      <c r="AA18" s="281">
        <v>1.50847</v>
      </c>
      <c r="AB18" s="281">
        <v>1.50847</v>
      </c>
      <c r="AC18" s="281">
        <v>1.50847</v>
      </c>
      <c r="AD18" s="281">
        <v>1.50847</v>
      </c>
      <c r="AE18" s="281">
        <v>1.50847</v>
      </c>
      <c r="AF18" s="281"/>
    </row>
    <row r="20" spans="1:32" x14ac:dyDescent="0.25">
      <c r="A20" s="279" t="s">
        <v>1204</v>
      </c>
      <c r="T20" s="281">
        <f>T12+T18</f>
        <v>41.565580000000004</v>
      </c>
      <c r="U20" s="281">
        <f t="shared" ref="U20:AE20" si="3">U12+U18</f>
        <v>42.97692</v>
      </c>
      <c r="V20" s="281">
        <f t="shared" si="3"/>
        <v>44.388249999999999</v>
      </c>
      <c r="W20" s="281">
        <f t="shared" si="3"/>
        <v>45.799590000000002</v>
      </c>
      <c r="X20" s="281">
        <f t="shared" si="3"/>
        <v>47.210909999999906</v>
      </c>
      <c r="Y20" s="281">
        <f t="shared" si="3"/>
        <v>48.622240000000005</v>
      </c>
      <c r="Z20" s="281">
        <f t="shared" si="3"/>
        <v>50.144640000000003</v>
      </c>
      <c r="AA20" s="281">
        <f t="shared" si="3"/>
        <v>51.778100000000002</v>
      </c>
      <c r="AB20" s="281">
        <f t="shared" si="3"/>
        <v>53.411550000000005</v>
      </c>
      <c r="AC20" s="281">
        <f t="shared" si="3"/>
        <v>55.045010000000005</v>
      </c>
      <c r="AD20" s="281">
        <f t="shared" si="3"/>
        <v>56.678470000000004</v>
      </c>
      <c r="AE20" s="281">
        <f t="shared" si="3"/>
        <v>58.311930000000004</v>
      </c>
      <c r="AF20" s="281">
        <f>SUM(T20:AE20)</f>
        <v>595.93318999999985</v>
      </c>
    </row>
  </sheetData>
  <pageMargins left="0.7" right="0.7" top="0.75" bottom="0.75" header="0.3" footer="0.3"/>
  <pageSetup scale="40"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pageSetUpPr fitToPage="1"/>
  </sheetPr>
  <dimension ref="A1:G38"/>
  <sheetViews>
    <sheetView showGridLines="0" zoomScaleNormal="100" workbookViewId="0">
      <selection activeCell="D14" sqref="D14"/>
    </sheetView>
  </sheetViews>
  <sheetFormatPr defaultColWidth="12.42578125" defaultRowHeight="12.75" x14ac:dyDescent="0.2"/>
  <cols>
    <col min="1" max="1" width="16.42578125" style="98" customWidth="1"/>
    <col min="2" max="2" width="36.7109375" style="98" customWidth="1"/>
    <col min="3" max="3" width="16.42578125" style="98" customWidth="1"/>
    <col min="4" max="4" width="6.5703125" style="98" customWidth="1"/>
    <col min="5" max="5" width="15.7109375" style="98" customWidth="1"/>
    <col min="6" max="6" width="15.7109375" style="121" customWidth="1"/>
    <col min="7" max="7" width="16.42578125" style="98" customWidth="1"/>
    <col min="8" max="16384" width="12.42578125" style="98"/>
  </cols>
  <sheetData>
    <row r="1" spans="1:7" ht="15.75" x14ac:dyDescent="0.25">
      <c r="A1" s="96"/>
      <c r="B1" s="337" t="s">
        <v>556</v>
      </c>
      <c r="C1" s="337"/>
      <c r="D1" s="337"/>
      <c r="E1" s="337"/>
      <c r="G1" s="97" t="s">
        <v>1303</v>
      </c>
    </row>
    <row r="2" spans="1:7" ht="15.75" x14ac:dyDescent="0.25">
      <c r="A2" s="96"/>
      <c r="B2" s="337" t="s">
        <v>289</v>
      </c>
      <c r="C2" s="337"/>
      <c r="D2" s="337"/>
      <c r="E2" s="337"/>
      <c r="G2" s="97" t="s">
        <v>186</v>
      </c>
    </row>
    <row r="3" spans="1:7" ht="15.75" x14ac:dyDescent="0.25">
      <c r="A3" s="96"/>
      <c r="B3" s="337" t="s">
        <v>290</v>
      </c>
      <c r="C3" s="337"/>
      <c r="D3" s="337"/>
      <c r="E3" s="337"/>
      <c r="G3" s="100"/>
    </row>
    <row r="4" spans="1:7" ht="15.75" x14ac:dyDescent="0.25">
      <c r="A4" s="96"/>
      <c r="B4" s="338"/>
      <c r="C4" s="338"/>
      <c r="D4" s="338"/>
      <c r="E4" s="338"/>
      <c r="F4" s="99"/>
    </row>
    <row r="5" spans="1:7" ht="15.75" x14ac:dyDescent="0.25">
      <c r="B5" s="101"/>
      <c r="C5" s="101"/>
      <c r="D5" s="101"/>
      <c r="E5" s="101"/>
      <c r="F5" s="101"/>
    </row>
    <row r="6" spans="1:7" ht="15" x14ac:dyDescent="0.2">
      <c r="A6" s="102"/>
      <c r="B6" s="102"/>
      <c r="C6" s="103"/>
      <c r="D6" s="104"/>
      <c r="E6" s="105"/>
      <c r="F6" s="106"/>
    </row>
    <row r="7" spans="1:7" ht="15" x14ac:dyDescent="0.2">
      <c r="A7" s="102" t="s">
        <v>291</v>
      </c>
      <c r="B7" s="102"/>
      <c r="C7" s="107"/>
      <c r="D7" s="108"/>
      <c r="E7" s="109"/>
      <c r="F7" s="110">
        <v>1</v>
      </c>
    </row>
    <row r="8" spans="1:7" ht="15" x14ac:dyDescent="0.2">
      <c r="A8" s="111"/>
      <c r="B8" s="102"/>
      <c r="C8" s="105"/>
      <c r="D8" s="112"/>
      <c r="E8" s="105"/>
      <c r="F8" s="113"/>
    </row>
    <row r="9" spans="1:7" ht="15" x14ac:dyDescent="0.2">
      <c r="A9" s="111" t="s">
        <v>292</v>
      </c>
      <c r="B9" s="102"/>
      <c r="C9" s="105"/>
      <c r="D9" s="105"/>
      <c r="E9" s="105"/>
      <c r="F9" s="114">
        <f>F33</f>
        <v>5.7960240000000003E-2</v>
      </c>
    </row>
    <row r="10" spans="1:7" ht="15" x14ac:dyDescent="0.2">
      <c r="A10" s="111"/>
      <c r="B10" s="102"/>
      <c r="C10" s="105"/>
      <c r="D10" s="105"/>
      <c r="E10" s="105"/>
      <c r="F10" s="115"/>
    </row>
    <row r="11" spans="1:7" ht="15" x14ac:dyDescent="0.2">
      <c r="A11" s="116" t="s">
        <v>293</v>
      </c>
      <c r="B11" s="102"/>
      <c r="C11" s="117"/>
      <c r="D11" s="109"/>
      <c r="E11" s="117"/>
      <c r="F11" s="118">
        <f>+F7-F9</f>
        <v>0.94203976</v>
      </c>
    </row>
    <row r="12" spans="1:7" ht="15" x14ac:dyDescent="0.2">
      <c r="A12" s="119" t="s">
        <v>294</v>
      </c>
      <c r="B12" s="102"/>
      <c r="C12" s="117"/>
      <c r="D12" s="109"/>
      <c r="E12" s="120">
        <v>0.09</v>
      </c>
    </row>
    <row r="13" spans="1:7" ht="15" x14ac:dyDescent="0.2">
      <c r="A13" s="119" t="s">
        <v>295</v>
      </c>
      <c r="B13" s="102"/>
      <c r="C13" s="117"/>
      <c r="D13" s="109"/>
      <c r="E13" s="122">
        <v>0.56659999999999999</v>
      </c>
    </row>
    <row r="14" spans="1:7" ht="15" x14ac:dyDescent="0.2">
      <c r="A14" s="123" t="s">
        <v>296</v>
      </c>
      <c r="B14" s="102"/>
      <c r="C14" s="117"/>
      <c r="D14" s="109"/>
      <c r="E14" s="124">
        <f>ROUND(E12*E13,10)</f>
        <v>5.0993999999999998E-2</v>
      </c>
    </row>
    <row r="15" spans="1:7" ht="15" x14ac:dyDescent="0.2">
      <c r="A15" s="123" t="str">
        <f xml:space="preserve"> CONCATENATE("4.  Less: Production tax deduction (",TEXT($E$14,"0.0000%")," of Line 3)")</f>
        <v>4.  Less: Production tax deduction (5.0994% of Line 3)</v>
      </c>
      <c r="B15" s="102"/>
      <c r="C15" s="117"/>
      <c r="D15" s="109"/>
      <c r="E15" s="117"/>
      <c r="F15" s="114">
        <f>E14*F11</f>
        <v>4.8038375521439997E-2</v>
      </c>
      <c r="G15" s="125"/>
    </row>
    <row r="16" spans="1:7" ht="15" x14ac:dyDescent="0.2">
      <c r="A16" s="123"/>
      <c r="B16" s="102"/>
      <c r="C16" s="117"/>
      <c r="D16" s="109"/>
      <c r="E16" s="117"/>
      <c r="F16" s="125"/>
    </row>
    <row r="17" spans="1:6" ht="15" x14ac:dyDescent="0.2">
      <c r="A17" s="123" t="s">
        <v>297</v>
      </c>
      <c r="B17" s="102"/>
      <c r="C17" s="117"/>
      <c r="D17" s="109"/>
      <c r="E17" s="117"/>
      <c r="F17" s="118">
        <f>F11-F15</f>
        <v>0.89400138447856003</v>
      </c>
    </row>
    <row r="18" spans="1:6" ht="15" x14ac:dyDescent="0.2">
      <c r="A18" s="116"/>
      <c r="B18" s="102"/>
      <c r="C18" s="112"/>
      <c r="D18" s="105"/>
      <c r="E18" s="105"/>
      <c r="F18" s="115"/>
    </row>
    <row r="19" spans="1:6" ht="15" x14ac:dyDescent="0.2">
      <c r="A19" s="116" t="s">
        <v>298</v>
      </c>
      <c r="B19" s="102"/>
      <c r="C19" s="112"/>
      <c r="D19" s="105"/>
      <c r="E19" s="105"/>
      <c r="F19" s="114">
        <f>ROUND(+F17*0.35,10)</f>
        <v>0.31290048459999997</v>
      </c>
    </row>
    <row r="20" spans="1:6" ht="15" x14ac:dyDescent="0.2">
      <c r="A20" s="116"/>
      <c r="B20" s="102"/>
      <c r="C20" s="112"/>
      <c r="D20" s="105"/>
      <c r="E20" s="105"/>
      <c r="F20" s="113"/>
    </row>
    <row r="21" spans="1:6" ht="15.75" thickBot="1" x14ac:dyDescent="0.25">
      <c r="A21" s="116" t="s">
        <v>299</v>
      </c>
      <c r="B21" s="102"/>
      <c r="C21" s="112"/>
      <c r="D21" s="105"/>
      <c r="E21" s="105"/>
      <c r="F21" s="126">
        <f>ROUND(+F9+F19,10)</f>
        <v>0.37086072460000002</v>
      </c>
    </row>
    <row r="22" spans="1:6" ht="15.75" thickTop="1" x14ac:dyDescent="0.2">
      <c r="A22" s="116"/>
      <c r="B22" s="102"/>
      <c r="C22" s="127"/>
      <c r="D22" s="105"/>
      <c r="E22" s="105"/>
      <c r="F22" s="128"/>
    </row>
    <row r="24" spans="1:6" ht="15" x14ac:dyDescent="0.2">
      <c r="A24" s="129" t="s">
        <v>300</v>
      </c>
    </row>
    <row r="25" spans="1:6" ht="15" x14ac:dyDescent="0.2">
      <c r="A25" s="102" t="s">
        <v>291</v>
      </c>
      <c r="F25" s="110">
        <v>1</v>
      </c>
    </row>
    <row r="26" spans="1:6" ht="15" x14ac:dyDescent="0.2">
      <c r="A26" s="130"/>
      <c r="F26" s="131"/>
    </row>
    <row r="27" spans="1:6" ht="15" x14ac:dyDescent="0.2">
      <c r="A27" s="123" t="str">
        <f xml:space="preserve"> CONCATENATE("2.  Less: Production activities deduction @ 6% X ",TEXT($E$13,"0.00%")," (1)")</f>
        <v>2.  Less: Production activities deduction @ 6% X 56.66% (1)</v>
      </c>
      <c r="F27" s="114">
        <f>ROUND(E13*0.06,10)</f>
        <v>3.3995999999999998E-2</v>
      </c>
    </row>
    <row r="28" spans="1:6" ht="15" x14ac:dyDescent="0.2">
      <c r="A28" s="12"/>
      <c r="F28" s="115"/>
    </row>
    <row r="29" spans="1:6" ht="15" x14ac:dyDescent="0.2">
      <c r="A29" s="132" t="s">
        <v>301</v>
      </c>
      <c r="F29" s="118">
        <f>+F25-F27</f>
        <v>0.96600399999999997</v>
      </c>
    </row>
    <row r="30" spans="1:6" ht="15" x14ac:dyDescent="0.2">
      <c r="A30" s="132"/>
      <c r="F30" s="125"/>
    </row>
    <row r="31" spans="1:6" ht="15" x14ac:dyDescent="0.2">
      <c r="A31" s="132" t="s">
        <v>302</v>
      </c>
      <c r="F31" s="114">
        <v>0.06</v>
      </c>
    </row>
    <row r="32" spans="1:6" ht="15" x14ac:dyDescent="0.2">
      <c r="A32" s="123"/>
      <c r="F32" s="115"/>
    </row>
    <row r="33" spans="1:6" ht="15.75" thickBot="1" x14ac:dyDescent="0.25">
      <c r="A33" s="130" t="s">
        <v>303</v>
      </c>
      <c r="F33" s="133">
        <f>ROUND(+F29*F31,10)</f>
        <v>5.7960240000000003E-2</v>
      </c>
    </row>
    <row r="34" spans="1:6" ht="13.5" thickTop="1" x14ac:dyDescent="0.2"/>
    <row r="36" spans="1:6" ht="14.25" x14ac:dyDescent="0.2">
      <c r="A36" s="134" t="s">
        <v>304</v>
      </c>
    </row>
    <row r="37" spans="1:6" ht="14.25" x14ac:dyDescent="0.2">
      <c r="A37" s="134" t="s">
        <v>305</v>
      </c>
    </row>
    <row r="38" spans="1:6" ht="14.25" x14ac:dyDescent="0.2">
      <c r="A38" s="134" t="s">
        <v>306</v>
      </c>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364"/>
  <sheetViews>
    <sheetView zoomScale="70" zoomScaleNormal="70" workbookViewId="0">
      <pane xSplit="2" ySplit="3" topLeftCell="N4" activePane="bottomRight" state="frozen"/>
      <selection activeCell="E34" sqref="E34"/>
      <selection pane="topRight" activeCell="E34" sqref="E34"/>
      <selection pane="bottomLeft" activeCell="E34" sqref="E34"/>
      <selection pane="bottomRight" activeCell="P22" sqref="P22"/>
    </sheetView>
  </sheetViews>
  <sheetFormatPr defaultRowHeight="15" outlineLevelRow="1" x14ac:dyDescent="0.25"/>
  <cols>
    <col min="1" max="1" width="9.140625" style="91"/>
    <col min="2" max="2" width="49.85546875" style="193" customWidth="1"/>
    <col min="3" max="32" width="10.7109375" style="91" customWidth="1"/>
    <col min="33" max="16384" width="9.140625" style="91"/>
  </cols>
  <sheetData>
    <row r="1" spans="1:32" s="307" customFormat="1" x14ac:dyDescent="0.25">
      <c r="A1" s="306"/>
      <c r="B1" s="191"/>
    </row>
    <row r="2" spans="1:32" s="307" customFormat="1" ht="30" x14ac:dyDescent="0.25">
      <c r="A2" s="308" t="s">
        <v>6</v>
      </c>
      <c r="B2" s="187" t="s">
        <v>951</v>
      </c>
      <c r="C2" s="307" t="s">
        <v>46</v>
      </c>
      <c r="D2" s="307" t="s">
        <v>47</v>
      </c>
      <c r="E2" s="307" t="s">
        <v>48</v>
      </c>
      <c r="F2" s="307" t="s">
        <v>49</v>
      </c>
      <c r="G2" s="307" t="s">
        <v>50</v>
      </c>
      <c r="H2" s="307" t="s">
        <v>51</v>
      </c>
      <c r="I2" s="307" t="s">
        <v>52</v>
      </c>
      <c r="J2" s="307" t="s">
        <v>242</v>
      </c>
      <c r="K2" s="307" t="s">
        <v>53</v>
      </c>
      <c r="L2" s="307" t="s">
        <v>54</v>
      </c>
      <c r="M2" s="307" t="s">
        <v>55</v>
      </c>
      <c r="N2" s="307" t="s">
        <v>56</v>
      </c>
      <c r="O2" s="307" t="s">
        <v>57</v>
      </c>
      <c r="P2" s="307" t="s">
        <v>58</v>
      </c>
      <c r="Q2" s="307" t="s">
        <v>59</v>
      </c>
      <c r="R2" s="307" t="s">
        <v>60</v>
      </c>
      <c r="S2" s="307" t="s">
        <v>61</v>
      </c>
      <c r="T2" s="307" t="s">
        <v>62</v>
      </c>
      <c r="U2" s="307" t="s">
        <v>63</v>
      </c>
      <c r="V2" s="307" t="s">
        <v>64</v>
      </c>
      <c r="W2" s="307" t="s">
        <v>65</v>
      </c>
      <c r="X2" s="307" t="s">
        <v>66</v>
      </c>
      <c r="Y2" s="307" t="s">
        <v>67</v>
      </c>
      <c r="Z2" s="307" t="s">
        <v>68</v>
      </c>
      <c r="AA2" s="307" t="s">
        <v>69</v>
      </c>
      <c r="AB2" s="307" t="s">
        <v>70</v>
      </c>
      <c r="AC2" s="307" t="s">
        <v>71</v>
      </c>
      <c r="AD2" s="307" t="s">
        <v>72</v>
      </c>
      <c r="AE2" s="307" t="s">
        <v>73</v>
      </c>
      <c r="AF2" s="307" t="s">
        <v>74</v>
      </c>
    </row>
    <row r="3" spans="1:32" s="307" customFormat="1" x14ac:dyDescent="0.25">
      <c r="B3" s="189" t="s">
        <v>284</v>
      </c>
    </row>
    <row r="4" spans="1:32" s="309" customFormat="1" x14ac:dyDescent="0.25">
      <c r="A4" s="91"/>
      <c r="B4" s="187"/>
    </row>
    <row r="6" spans="1:32" x14ac:dyDescent="0.25">
      <c r="B6" s="193" t="s">
        <v>116</v>
      </c>
    </row>
    <row r="8" spans="1:32" x14ac:dyDescent="0.25">
      <c r="A8" s="177"/>
      <c r="B8" s="193" t="s">
        <v>326</v>
      </c>
    </row>
    <row r="9" spans="1:32" x14ac:dyDescent="0.25">
      <c r="A9" s="177"/>
      <c r="B9" s="193" t="s">
        <v>327</v>
      </c>
      <c r="C9" s="91">
        <v>0</v>
      </c>
      <c r="D9" s="91">
        <v>0</v>
      </c>
      <c r="E9" s="91">
        <v>0</v>
      </c>
      <c r="F9" s="91">
        <v>0</v>
      </c>
      <c r="G9" s="91">
        <v>0</v>
      </c>
      <c r="H9" s="91">
        <v>0</v>
      </c>
      <c r="I9" s="91">
        <v>0</v>
      </c>
      <c r="J9" s="91">
        <v>0</v>
      </c>
      <c r="K9" s="91">
        <v>0</v>
      </c>
      <c r="L9" s="91">
        <v>0</v>
      </c>
      <c r="M9" s="91">
        <v>0</v>
      </c>
      <c r="N9" s="91">
        <v>0</v>
      </c>
      <c r="O9" s="91">
        <v>0</v>
      </c>
      <c r="P9" s="91">
        <v>0</v>
      </c>
      <c r="Q9" s="91">
        <v>0</v>
      </c>
      <c r="R9" s="91">
        <v>0</v>
      </c>
      <c r="S9" s="91">
        <v>0</v>
      </c>
      <c r="T9" s="91">
        <v>0</v>
      </c>
      <c r="U9" s="91">
        <v>0</v>
      </c>
      <c r="V9" s="91">
        <v>0</v>
      </c>
      <c r="W9" s="91">
        <v>0</v>
      </c>
      <c r="X9" s="91">
        <v>0</v>
      </c>
      <c r="Y9" s="91">
        <v>0</v>
      </c>
      <c r="Z9" s="91">
        <v>0</v>
      </c>
      <c r="AA9" s="91">
        <v>0</v>
      </c>
      <c r="AB9" s="91">
        <v>0</v>
      </c>
      <c r="AC9" s="91">
        <v>0</v>
      </c>
      <c r="AD9" s="91">
        <v>0</v>
      </c>
      <c r="AE9" s="91">
        <v>0</v>
      </c>
      <c r="AF9" s="91">
        <v>0</v>
      </c>
    </row>
    <row r="10" spans="1:32" x14ac:dyDescent="0.25">
      <c r="A10" s="177"/>
      <c r="B10" s="193" t="s">
        <v>328</v>
      </c>
      <c r="C10" s="91">
        <v>66375.250400000004</v>
      </c>
      <c r="D10" s="91">
        <v>48908.0324799999</v>
      </c>
      <c r="E10" s="91">
        <v>38137.104229999997</v>
      </c>
      <c r="F10" s="91">
        <v>19477.205119999999</v>
      </c>
      <c r="G10" s="91">
        <v>14714.80467</v>
      </c>
      <c r="H10" s="91">
        <v>12638.21608</v>
      </c>
      <c r="I10" s="91">
        <v>12079.244650000001</v>
      </c>
      <c r="J10" s="91">
        <v>13045.97752</v>
      </c>
      <c r="K10" s="91">
        <v>12432.178560131</v>
      </c>
      <c r="L10" s="91">
        <v>17132.135097541799</v>
      </c>
      <c r="M10" s="91">
        <v>29563.744306297802</v>
      </c>
      <c r="N10" s="91">
        <v>49347.402953072698</v>
      </c>
      <c r="O10" s="91">
        <v>56557.828256968402</v>
      </c>
      <c r="P10" s="91">
        <v>49963.720673173302</v>
      </c>
      <c r="Q10" s="91">
        <v>37110.938928384399</v>
      </c>
      <c r="R10" s="91">
        <v>22714.5554597064</v>
      </c>
      <c r="S10" s="91">
        <v>16288.410900741001</v>
      </c>
      <c r="T10" s="91">
        <v>12151.977889535399</v>
      </c>
      <c r="U10" s="91">
        <v>11355.365316106199</v>
      </c>
      <c r="V10" s="91">
        <v>11747.6595573753</v>
      </c>
      <c r="W10" s="91">
        <v>12333.568521515799</v>
      </c>
      <c r="X10" s="91">
        <v>16754.441041559501</v>
      </c>
      <c r="Y10" s="91">
        <v>29172.240887939599</v>
      </c>
      <c r="Z10" s="91">
        <v>48361.601119389401</v>
      </c>
      <c r="AA10" s="91">
        <v>57315.420641489203</v>
      </c>
      <c r="AB10" s="91">
        <v>50650.4868860571</v>
      </c>
      <c r="AC10" s="91">
        <v>37731.480638784102</v>
      </c>
      <c r="AD10" s="91">
        <v>23363.853990036299</v>
      </c>
      <c r="AE10" s="91">
        <v>16970.3721861413</v>
      </c>
      <c r="AF10" s="91">
        <v>12697.35669518</v>
      </c>
    </row>
    <row r="11" spans="1:32" x14ac:dyDescent="0.25">
      <c r="A11" s="177"/>
      <c r="B11" s="193" t="s">
        <v>329</v>
      </c>
      <c r="C11" s="91">
        <v>0</v>
      </c>
      <c r="D11" s="91">
        <v>0</v>
      </c>
      <c r="E11" s="91">
        <v>0</v>
      </c>
      <c r="F11" s="91">
        <v>0</v>
      </c>
      <c r="G11" s="91">
        <v>0</v>
      </c>
      <c r="H11" s="91">
        <v>0</v>
      </c>
      <c r="I11" s="91">
        <v>0</v>
      </c>
      <c r="J11" s="91">
        <v>0</v>
      </c>
      <c r="K11" s="91">
        <v>0</v>
      </c>
      <c r="L11" s="91">
        <v>0</v>
      </c>
      <c r="M11" s="91">
        <v>0</v>
      </c>
      <c r="N11" s="91">
        <v>0</v>
      </c>
      <c r="O11" s="91">
        <v>0</v>
      </c>
      <c r="P11" s="91">
        <v>0</v>
      </c>
      <c r="Q11" s="91">
        <v>0</v>
      </c>
      <c r="R11" s="91">
        <v>0</v>
      </c>
      <c r="S11" s="91">
        <v>0</v>
      </c>
      <c r="T11" s="91">
        <v>0</v>
      </c>
      <c r="U11" s="91">
        <v>0</v>
      </c>
      <c r="V11" s="91">
        <v>0</v>
      </c>
      <c r="W11" s="91">
        <v>0</v>
      </c>
      <c r="X11" s="91">
        <v>0</v>
      </c>
      <c r="Y11" s="91">
        <v>0</v>
      </c>
      <c r="Z11" s="91">
        <v>0</v>
      </c>
      <c r="AA11" s="91">
        <v>0</v>
      </c>
      <c r="AB11" s="91">
        <v>0</v>
      </c>
      <c r="AC11" s="91">
        <v>0</v>
      </c>
      <c r="AD11" s="91">
        <v>0</v>
      </c>
      <c r="AE11" s="91">
        <v>0</v>
      </c>
      <c r="AF11" s="91">
        <v>0</v>
      </c>
    </row>
    <row r="12" spans="1:32" x14ac:dyDescent="0.25">
      <c r="A12" s="177"/>
      <c r="B12" s="193" t="s">
        <v>330</v>
      </c>
      <c r="C12" s="91">
        <v>0</v>
      </c>
      <c r="D12" s="91">
        <v>0</v>
      </c>
      <c r="E12" s="91">
        <v>0</v>
      </c>
      <c r="F12" s="91">
        <v>0</v>
      </c>
      <c r="G12" s="91">
        <v>0</v>
      </c>
      <c r="H12" s="91">
        <v>0</v>
      </c>
      <c r="I12" s="91">
        <v>0</v>
      </c>
      <c r="J12" s="91">
        <v>0</v>
      </c>
      <c r="K12" s="91">
        <v>0</v>
      </c>
      <c r="L12" s="91">
        <v>0</v>
      </c>
      <c r="M12" s="91">
        <v>0</v>
      </c>
      <c r="N12" s="91">
        <v>0</v>
      </c>
      <c r="O12" s="91">
        <v>0</v>
      </c>
      <c r="P12" s="91">
        <v>0</v>
      </c>
      <c r="Q12" s="91">
        <v>0</v>
      </c>
      <c r="R12" s="91">
        <v>0</v>
      </c>
      <c r="S12" s="91">
        <v>0</v>
      </c>
      <c r="T12" s="91">
        <v>0</v>
      </c>
      <c r="U12" s="91">
        <v>0</v>
      </c>
      <c r="V12" s="91">
        <v>0</v>
      </c>
      <c r="W12" s="91">
        <v>0</v>
      </c>
      <c r="X12" s="91">
        <v>0</v>
      </c>
      <c r="Y12" s="91">
        <v>0</v>
      </c>
      <c r="Z12" s="91">
        <v>0</v>
      </c>
      <c r="AA12" s="91">
        <v>0</v>
      </c>
      <c r="AB12" s="91">
        <v>0</v>
      </c>
      <c r="AC12" s="91">
        <v>0</v>
      </c>
      <c r="AD12" s="91">
        <v>0</v>
      </c>
      <c r="AE12" s="91">
        <v>0</v>
      </c>
      <c r="AF12" s="91">
        <v>0</v>
      </c>
    </row>
    <row r="13" spans="1:32" x14ac:dyDescent="0.25">
      <c r="A13" s="177"/>
      <c r="B13" s="193" t="s">
        <v>331</v>
      </c>
      <c r="C13" s="91">
        <v>0</v>
      </c>
      <c r="D13" s="91">
        <v>0</v>
      </c>
      <c r="E13" s="91">
        <v>0</v>
      </c>
      <c r="F13" s="91">
        <v>0</v>
      </c>
      <c r="G13" s="91">
        <v>0</v>
      </c>
      <c r="H13" s="91">
        <v>0</v>
      </c>
      <c r="I13" s="91">
        <v>0</v>
      </c>
      <c r="J13" s="91">
        <v>0</v>
      </c>
      <c r="K13" s="91">
        <v>0</v>
      </c>
      <c r="L13" s="91">
        <v>0</v>
      </c>
      <c r="M13" s="91">
        <v>0</v>
      </c>
      <c r="N13" s="91">
        <v>0</v>
      </c>
      <c r="O13" s="91">
        <v>0</v>
      </c>
      <c r="P13" s="91">
        <v>0</v>
      </c>
      <c r="Q13" s="91">
        <v>0</v>
      </c>
      <c r="R13" s="91">
        <v>0</v>
      </c>
      <c r="S13" s="91">
        <v>0</v>
      </c>
      <c r="T13" s="91">
        <v>0</v>
      </c>
      <c r="U13" s="91">
        <v>0</v>
      </c>
      <c r="V13" s="91">
        <v>0</v>
      </c>
      <c r="W13" s="91">
        <v>0</v>
      </c>
      <c r="X13" s="91">
        <v>0</v>
      </c>
      <c r="Y13" s="91">
        <v>0</v>
      </c>
      <c r="Z13" s="91">
        <v>0</v>
      </c>
      <c r="AA13" s="91">
        <v>0</v>
      </c>
      <c r="AB13" s="91">
        <v>0</v>
      </c>
      <c r="AC13" s="91">
        <v>0</v>
      </c>
      <c r="AD13" s="91">
        <v>0</v>
      </c>
      <c r="AE13" s="91">
        <v>0</v>
      </c>
      <c r="AF13" s="91">
        <v>0</v>
      </c>
    </row>
    <row r="14" spans="1:32" x14ac:dyDescent="0.25">
      <c r="A14" s="177"/>
      <c r="B14" s="193" t="s">
        <v>332</v>
      </c>
      <c r="C14" s="91">
        <v>66375.250400000004</v>
      </c>
      <c r="D14" s="91">
        <v>48908.0324799999</v>
      </c>
      <c r="E14" s="91">
        <v>38137.104229999997</v>
      </c>
      <c r="F14" s="91">
        <v>19477.205119999999</v>
      </c>
      <c r="G14" s="91">
        <v>14714.80467</v>
      </c>
      <c r="H14" s="91">
        <v>12638.21608</v>
      </c>
      <c r="I14" s="91">
        <v>12079.244650000001</v>
      </c>
      <c r="J14" s="91">
        <v>13045.97752</v>
      </c>
      <c r="K14" s="91">
        <v>12432.178560131</v>
      </c>
      <c r="L14" s="91">
        <v>17132.135097541799</v>
      </c>
      <c r="M14" s="91">
        <v>29563.744306297802</v>
      </c>
      <c r="N14" s="91">
        <v>49347.402953072698</v>
      </c>
      <c r="O14" s="91">
        <v>56557.828256968402</v>
      </c>
      <c r="P14" s="91">
        <v>49963.720673173302</v>
      </c>
      <c r="Q14" s="91">
        <v>37110.938928384399</v>
      </c>
      <c r="R14" s="91">
        <v>22714.5554597064</v>
      </c>
      <c r="S14" s="91">
        <v>16288.410900741001</v>
      </c>
      <c r="T14" s="91">
        <v>12151.977889535399</v>
      </c>
      <c r="U14" s="91">
        <v>11355.365316106199</v>
      </c>
      <c r="V14" s="91">
        <v>11747.6595573753</v>
      </c>
      <c r="W14" s="91">
        <v>12333.568521515799</v>
      </c>
      <c r="X14" s="91">
        <v>16754.441041559501</v>
      </c>
      <c r="Y14" s="91">
        <v>29172.240887939599</v>
      </c>
      <c r="Z14" s="91">
        <v>48361.601119389401</v>
      </c>
      <c r="AA14" s="91">
        <v>57315.420641489203</v>
      </c>
      <c r="AB14" s="91">
        <v>50650.4868860571</v>
      </c>
      <c r="AC14" s="91">
        <v>37731.480638784102</v>
      </c>
      <c r="AD14" s="91">
        <v>23363.853990036299</v>
      </c>
      <c r="AE14" s="91">
        <v>16970.3721861413</v>
      </c>
      <c r="AF14" s="91">
        <v>12697.35669518</v>
      </c>
    </row>
    <row r="15" spans="1:32" x14ac:dyDescent="0.25">
      <c r="A15" s="177" t="str">
        <f t="shared" ref="A15:A41" si="0">MID($B15,6,3)</f>
        <v/>
      </c>
    </row>
    <row r="16" spans="1:32" outlineLevel="1" x14ac:dyDescent="0.25">
      <c r="A16" s="177"/>
      <c r="B16" s="193" t="s">
        <v>333</v>
      </c>
    </row>
    <row r="17" spans="1:32" outlineLevel="1" x14ac:dyDescent="0.25">
      <c r="A17" s="177" t="str">
        <f>MID($B17,1,3)</f>
        <v>447</v>
      </c>
      <c r="B17" s="193" t="s">
        <v>334</v>
      </c>
      <c r="C17" s="91">
        <v>0</v>
      </c>
      <c r="D17" s="91">
        <v>0</v>
      </c>
      <c r="E17" s="91">
        <v>0</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0</v>
      </c>
      <c r="Y17" s="91">
        <v>0</v>
      </c>
      <c r="Z17" s="91">
        <v>0</v>
      </c>
      <c r="AA17" s="91">
        <v>0</v>
      </c>
      <c r="AB17" s="91">
        <v>0</v>
      </c>
      <c r="AC17" s="91">
        <v>0</v>
      </c>
      <c r="AD17" s="91">
        <v>0</v>
      </c>
      <c r="AE17" s="91">
        <v>0</v>
      </c>
      <c r="AF17" s="91">
        <v>0</v>
      </c>
    </row>
    <row r="18" spans="1:32" outlineLevel="1" x14ac:dyDescent="0.25">
      <c r="A18" s="177" t="str">
        <f t="shared" ref="A18:A22" si="1">MID($B18,1,3)</f>
        <v>447</v>
      </c>
      <c r="B18" s="193" t="s">
        <v>335</v>
      </c>
      <c r="C18" s="91">
        <v>0</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0</v>
      </c>
      <c r="X18" s="91">
        <v>0</v>
      </c>
      <c r="Y18" s="91">
        <v>0</v>
      </c>
      <c r="Z18" s="91">
        <v>0</v>
      </c>
      <c r="AA18" s="91">
        <v>0</v>
      </c>
      <c r="AB18" s="91">
        <v>0</v>
      </c>
      <c r="AC18" s="91">
        <v>0</v>
      </c>
      <c r="AD18" s="91">
        <v>0</v>
      </c>
      <c r="AE18" s="91">
        <v>0</v>
      </c>
      <c r="AF18" s="91">
        <v>0</v>
      </c>
    </row>
    <row r="19" spans="1:32" outlineLevel="1" x14ac:dyDescent="0.25">
      <c r="A19" s="177" t="str">
        <f t="shared" si="1"/>
        <v>447</v>
      </c>
      <c r="B19" s="193" t="s">
        <v>336</v>
      </c>
      <c r="C19" s="91">
        <v>0</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v>0</v>
      </c>
      <c r="X19" s="91">
        <v>0</v>
      </c>
      <c r="Y19" s="91">
        <v>0</v>
      </c>
      <c r="Z19" s="91">
        <v>0</v>
      </c>
      <c r="AA19" s="91">
        <v>0</v>
      </c>
      <c r="AB19" s="91">
        <v>0</v>
      </c>
      <c r="AC19" s="91">
        <v>0</v>
      </c>
      <c r="AD19" s="91">
        <v>0</v>
      </c>
      <c r="AE19" s="91">
        <v>0</v>
      </c>
      <c r="AF19" s="91">
        <v>0</v>
      </c>
    </row>
    <row r="20" spans="1:32" outlineLevel="1" x14ac:dyDescent="0.25">
      <c r="A20" s="177" t="str">
        <f t="shared" si="1"/>
        <v>447</v>
      </c>
      <c r="B20" s="193" t="s">
        <v>337</v>
      </c>
      <c r="C20" s="91">
        <v>0</v>
      </c>
      <c r="D20" s="91">
        <v>0</v>
      </c>
      <c r="E20" s="91">
        <v>0</v>
      </c>
      <c r="F20" s="91">
        <v>0</v>
      </c>
      <c r="G20" s="91">
        <v>0</v>
      </c>
      <c r="H20" s="91">
        <v>0</v>
      </c>
      <c r="I20" s="91">
        <v>0</v>
      </c>
      <c r="J20" s="91">
        <v>0</v>
      </c>
      <c r="K20" s="91">
        <v>0</v>
      </c>
      <c r="L20" s="91">
        <v>0</v>
      </c>
      <c r="M20" s="91">
        <v>0</v>
      </c>
      <c r="N20" s="91">
        <v>0</v>
      </c>
      <c r="O20" s="91">
        <v>0</v>
      </c>
      <c r="P20" s="91">
        <v>0</v>
      </c>
      <c r="Q20" s="91">
        <v>0</v>
      </c>
      <c r="R20" s="91">
        <v>0</v>
      </c>
      <c r="S20" s="91">
        <v>0</v>
      </c>
      <c r="T20" s="91">
        <v>0</v>
      </c>
      <c r="U20" s="91">
        <v>0</v>
      </c>
      <c r="V20" s="91">
        <v>0</v>
      </c>
      <c r="W20" s="91">
        <v>0</v>
      </c>
      <c r="X20" s="91">
        <v>0</v>
      </c>
      <c r="Y20" s="91">
        <v>0</v>
      </c>
      <c r="Z20" s="91">
        <v>0</v>
      </c>
      <c r="AA20" s="91">
        <v>0</v>
      </c>
      <c r="AB20" s="91">
        <v>0</v>
      </c>
      <c r="AC20" s="91">
        <v>0</v>
      </c>
      <c r="AD20" s="91">
        <v>0</v>
      </c>
      <c r="AE20" s="91">
        <v>0</v>
      </c>
      <c r="AF20" s="91">
        <v>0</v>
      </c>
    </row>
    <row r="21" spans="1:32" outlineLevel="1" x14ac:dyDescent="0.25">
      <c r="A21" s="177" t="str">
        <f t="shared" si="1"/>
        <v>483</v>
      </c>
      <c r="B21" s="193" t="s">
        <v>338</v>
      </c>
      <c r="C21" s="91">
        <v>302.26877000000002</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0</v>
      </c>
      <c r="X21" s="91">
        <v>0</v>
      </c>
      <c r="Y21" s="91">
        <v>0</v>
      </c>
      <c r="Z21" s="91">
        <v>0</v>
      </c>
      <c r="AA21" s="91">
        <v>0</v>
      </c>
      <c r="AB21" s="91">
        <v>0</v>
      </c>
      <c r="AC21" s="91">
        <v>0</v>
      </c>
      <c r="AD21" s="91">
        <v>0</v>
      </c>
      <c r="AE21" s="91">
        <v>0</v>
      </c>
      <c r="AF21" s="91">
        <v>0</v>
      </c>
    </row>
    <row r="22" spans="1:32" outlineLevel="1" x14ac:dyDescent="0.25">
      <c r="A22" s="177" t="str">
        <f t="shared" si="1"/>
        <v>484</v>
      </c>
      <c r="B22" s="193" t="s">
        <v>339</v>
      </c>
      <c r="C22" s="91">
        <v>502.43324999999999</v>
      </c>
      <c r="D22" s="91">
        <v>577.27781000000004</v>
      </c>
      <c r="E22" s="91">
        <v>503.22370999999998</v>
      </c>
      <c r="F22" s="91">
        <v>695.76721999999995</v>
      </c>
      <c r="G22" s="91">
        <v>625.73663999999997</v>
      </c>
      <c r="H22" s="91">
        <v>581.41381999999999</v>
      </c>
      <c r="I22" s="91">
        <v>665.62906999999996</v>
      </c>
      <c r="J22" s="91">
        <v>651.96061999999995</v>
      </c>
      <c r="K22" s="91">
        <v>564.24092247290002</v>
      </c>
      <c r="L22" s="91">
        <v>539.26111786485103</v>
      </c>
      <c r="M22" s="91">
        <v>531.240982062125</v>
      </c>
      <c r="N22" s="91">
        <v>630.80790462976495</v>
      </c>
      <c r="O22" s="91">
        <v>588.64706730385205</v>
      </c>
      <c r="P22" s="91">
        <v>597.05860408562899</v>
      </c>
      <c r="Q22" s="91">
        <v>588.02948145273399</v>
      </c>
      <c r="R22" s="91">
        <v>617.05229141628899</v>
      </c>
      <c r="S22" s="91">
        <v>601.73045338536804</v>
      </c>
      <c r="T22" s="91">
        <v>569.16351389660304</v>
      </c>
      <c r="U22" s="91">
        <v>575.82741020757499</v>
      </c>
      <c r="V22" s="91">
        <v>572.19692939695199</v>
      </c>
      <c r="W22" s="91">
        <v>582.75501697419202</v>
      </c>
      <c r="X22" s="91">
        <v>586.95706710254001</v>
      </c>
      <c r="Y22" s="91">
        <v>653.66734088550402</v>
      </c>
      <c r="Z22" s="91">
        <v>636.59031871460002</v>
      </c>
      <c r="AA22" s="91">
        <v>598.31583927651104</v>
      </c>
      <c r="AB22" s="91">
        <v>624.00624029398705</v>
      </c>
      <c r="AC22" s="91">
        <v>599.62760903585797</v>
      </c>
      <c r="AD22" s="91">
        <v>590.51163201355496</v>
      </c>
      <c r="AE22" s="91">
        <v>508.31600607204501</v>
      </c>
      <c r="AF22" s="91">
        <v>634.42106766559198</v>
      </c>
    </row>
    <row r="23" spans="1:32" x14ac:dyDescent="0.25">
      <c r="A23" s="177"/>
      <c r="B23" s="193" t="s">
        <v>340</v>
      </c>
      <c r="C23" s="91">
        <v>804.70201999999995</v>
      </c>
      <c r="D23" s="91">
        <v>577.27781000000004</v>
      </c>
      <c r="E23" s="91">
        <v>503.22370999999998</v>
      </c>
      <c r="F23" s="91">
        <v>695.76721999999995</v>
      </c>
      <c r="G23" s="91">
        <v>625.73663999999997</v>
      </c>
      <c r="H23" s="91">
        <v>581.41381999999999</v>
      </c>
      <c r="I23" s="91">
        <v>665.62906999999996</v>
      </c>
      <c r="J23" s="91">
        <v>651.96061999999995</v>
      </c>
      <c r="K23" s="91">
        <v>564.24092247290002</v>
      </c>
      <c r="L23" s="91">
        <v>539.26111786485103</v>
      </c>
      <c r="M23" s="91">
        <v>531.240982062125</v>
      </c>
      <c r="N23" s="91">
        <v>630.80790462976495</v>
      </c>
      <c r="O23" s="91">
        <v>588.64706730385205</v>
      </c>
      <c r="P23" s="91">
        <v>597.05860408562899</v>
      </c>
      <c r="Q23" s="91">
        <v>588.02948145273399</v>
      </c>
      <c r="R23" s="91">
        <v>617.05229141628899</v>
      </c>
      <c r="S23" s="91">
        <v>601.73045338536804</v>
      </c>
      <c r="T23" s="91">
        <v>569.16351389660304</v>
      </c>
      <c r="U23" s="91">
        <v>575.82741020757499</v>
      </c>
      <c r="V23" s="91">
        <v>572.19692939695199</v>
      </c>
      <c r="W23" s="91">
        <v>582.75501697419202</v>
      </c>
      <c r="X23" s="91">
        <v>586.95706710254001</v>
      </c>
      <c r="Y23" s="91">
        <v>653.66734088550402</v>
      </c>
      <c r="Z23" s="91">
        <v>636.59031871460002</v>
      </c>
      <c r="AA23" s="91">
        <v>598.31583927651104</v>
      </c>
      <c r="AB23" s="91">
        <v>624.00624029398705</v>
      </c>
      <c r="AC23" s="91">
        <v>599.62760903585797</v>
      </c>
      <c r="AD23" s="91">
        <v>590.51163201355496</v>
      </c>
      <c r="AE23" s="91">
        <v>508.31600607204501</v>
      </c>
      <c r="AF23" s="91">
        <v>634.42106766559198</v>
      </c>
    </row>
    <row r="24" spans="1:32" x14ac:dyDescent="0.25">
      <c r="A24" s="177" t="str">
        <f t="shared" si="0"/>
        <v/>
      </c>
    </row>
    <row r="25" spans="1:32" x14ac:dyDescent="0.25">
      <c r="A25" s="177"/>
      <c r="B25" s="193" t="s">
        <v>341</v>
      </c>
      <c r="C25" s="91">
        <v>67179.952420000001</v>
      </c>
      <c r="D25" s="91">
        <v>49485.310289999899</v>
      </c>
      <c r="E25" s="91">
        <v>38640.327940000003</v>
      </c>
      <c r="F25" s="91">
        <v>20172.97234</v>
      </c>
      <c r="G25" s="91">
        <v>15340.541310000001</v>
      </c>
      <c r="H25" s="91">
        <v>13219.6299</v>
      </c>
      <c r="I25" s="91">
        <v>12744.87372</v>
      </c>
      <c r="J25" s="91">
        <v>13697.93814</v>
      </c>
      <c r="K25" s="91">
        <v>12996.4194826039</v>
      </c>
      <c r="L25" s="91">
        <v>17671.396215406599</v>
      </c>
      <c r="M25" s="91">
        <v>30094.985288359901</v>
      </c>
      <c r="N25" s="91">
        <v>49978.210857702499</v>
      </c>
      <c r="O25" s="91">
        <v>57146.475324272302</v>
      </c>
      <c r="P25" s="91">
        <v>50560.779277258996</v>
      </c>
      <c r="Q25" s="91">
        <v>37698.9684098371</v>
      </c>
      <c r="R25" s="91">
        <v>23331.607751122701</v>
      </c>
      <c r="S25" s="91">
        <v>16890.141354126299</v>
      </c>
      <c r="T25" s="91">
        <v>12721.141403432001</v>
      </c>
      <c r="U25" s="91">
        <v>11931.1927263138</v>
      </c>
      <c r="V25" s="91">
        <v>12319.8564867723</v>
      </c>
      <c r="W25" s="91">
        <v>12916.32353849</v>
      </c>
      <c r="X25" s="91">
        <v>17341.398108662001</v>
      </c>
      <c r="Y25" s="91">
        <v>29825.908228825101</v>
      </c>
      <c r="Z25" s="91">
        <v>48998.191438103997</v>
      </c>
      <c r="AA25" s="91">
        <v>57913.7364807657</v>
      </c>
      <c r="AB25" s="91">
        <v>51274.493126351103</v>
      </c>
      <c r="AC25" s="91">
        <v>38331.108247819902</v>
      </c>
      <c r="AD25" s="91">
        <v>23954.3656220499</v>
      </c>
      <c r="AE25" s="91">
        <v>17478.6881922133</v>
      </c>
      <c r="AF25" s="91">
        <v>13331.777762845601</v>
      </c>
    </row>
    <row r="26" spans="1:32" x14ac:dyDescent="0.25">
      <c r="A26" s="177" t="str">
        <f t="shared" si="0"/>
        <v/>
      </c>
    </row>
    <row r="27" spans="1:32" x14ac:dyDescent="0.25">
      <c r="A27" s="177"/>
      <c r="B27" s="193" t="s">
        <v>160</v>
      </c>
    </row>
    <row r="28" spans="1:32" x14ac:dyDescent="0.25">
      <c r="A28" s="177">
        <v>487</v>
      </c>
      <c r="B28" s="193" t="s">
        <v>342</v>
      </c>
      <c r="C28" s="91">
        <v>151.41542999999999</v>
      </c>
      <c r="D28" s="91">
        <v>242.47398999999999</v>
      </c>
      <c r="E28" s="91">
        <v>180.35896</v>
      </c>
      <c r="F28" s="91">
        <v>126.85306</v>
      </c>
      <c r="G28" s="91">
        <v>66.147790000000001</v>
      </c>
      <c r="H28" s="91">
        <v>52.21087</v>
      </c>
      <c r="I28" s="91">
        <v>60.71987</v>
      </c>
      <c r="J28" s="91">
        <v>57.03022</v>
      </c>
      <c r="K28" s="91">
        <v>116.75612</v>
      </c>
      <c r="L28" s="91">
        <v>116.75612</v>
      </c>
      <c r="M28" s="91">
        <v>116.75612</v>
      </c>
      <c r="N28" s="91">
        <v>116.75612</v>
      </c>
      <c r="O28" s="91">
        <v>102.897335555556</v>
      </c>
      <c r="P28" s="91">
        <v>102.897335555556</v>
      </c>
      <c r="Q28" s="91">
        <v>102.897335555556</v>
      </c>
      <c r="R28" s="91">
        <v>102.897335555556</v>
      </c>
      <c r="S28" s="91">
        <v>102.897335555556</v>
      </c>
      <c r="T28" s="91">
        <v>102.897335555556</v>
      </c>
      <c r="U28" s="91">
        <v>102.897335555556</v>
      </c>
      <c r="V28" s="91">
        <v>102.897335555556</v>
      </c>
      <c r="W28" s="91">
        <v>102.897335555556</v>
      </c>
      <c r="X28" s="91">
        <v>102.897335555556</v>
      </c>
      <c r="Y28" s="91">
        <v>102.897335555556</v>
      </c>
      <c r="Z28" s="91">
        <v>102.897335555556</v>
      </c>
      <c r="AA28" s="91">
        <v>102.897335555556</v>
      </c>
      <c r="AB28" s="91">
        <v>102.897335555556</v>
      </c>
      <c r="AC28" s="91">
        <v>102.897335555556</v>
      </c>
      <c r="AD28" s="91">
        <v>102.897335555556</v>
      </c>
      <c r="AE28" s="91">
        <v>102.897335555556</v>
      </c>
      <c r="AF28" s="91">
        <v>102.897335555556</v>
      </c>
    </row>
    <row r="29" spans="1:32" x14ac:dyDescent="0.25">
      <c r="A29" s="177"/>
      <c r="B29" s="193" t="s">
        <v>343</v>
      </c>
      <c r="C29" s="91">
        <v>0</v>
      </c>
      <c r="D29" s="91">
        <v>0</v>
      </c>
      <c r="E29" s="91">
        <v>0</v>
      </c>
      <c r="F29" s="91">
        <v>0</v>
      </c>
      <c r="G29" s="91">
        <v>0</v>
      </c>
      <c r="H29" s="91">
        <v>0</v>
      </c>
      <c r="I29" s="91">
        <v>0</v>
      </c>
      <c r="J29" s="91">
        <v>0</v>
      </c>
      <c r="K29" s="91">
        <v>0</v>
      </c>
      <c r="L29" s="91">
        <v>0</v>
      </c>
      <c r="M29" s="91">
        <v>0</v>
      </c>
      <c r="N29" s="91">
        <v>0</v>
      </c>
      <c r="O29" s="91">
        <v>0</v>
      </c>
      <c r="P29" s="91">
        <v>0</v>
      </c>
      <c r="Q29" s="91">
        <v>0</v>
      </c>
      <c r="R29" s="91">
        <v>0</v>
      </c>
      <c r="S29" s="91">
        <v>0</v>
      </c>
      <c r="T29" s="91">
        <v>0</v>
      </c>
      <c r="U29" s="91">
        <v>0</v>
      </c>
      <c r="V29" s="91">
        <v>0</v>
      </c>
      <c r="W29" s="91">
        <v>0</v>
      </c>
      <c r="X29" s="91">
        <v>0</v>
      </c>
      <c r="Y29" s="91">
        <v>0</v>
      </c>
      <c r="Z29" s="91">
        <v>0</v>
      </c>
      <c r="AA29" s="91">
        <v>0</v>
      </c>
      <c r="AB29" s="91">
        <v>0</v>
      </c>
      <c r="AC29" s="91">
        <v>0</v>
      </c>
      <c r="AD29" s="91">
        <v>0</v>
      </c>
      <c r="AE29" s="91">
        <v>0</v>
      </c>
      <c r="AF29" s="91">
        <v>0</v>
      </c>
    </row>
    <row r="30" spans="1:32" x14ac:dyDescent="0.25">
      <c r="A30" s="177" t="str">
        <f t="shared" ref="A30:A34" si="2">MID($B30,1,3)</f>
        <v>454</v>
      </c>
      <c r="B30" s="193" t="s">
        <v>344</v>
      </c>
      <c r="C30" s="91">
        <v>0</v>
      </c>
      <c r="D30" s="91">
        <v>0</v>
      </c>
      <c r="E30" s="91">
        <v>0</v>
      </c>
      <c r="F30" s="91">
        <v>0</v>
      </c>
      <c r="G30" s="91">
        <v>0</v>
      </c>
      <c r="H30" s="91">
        <v>0</v>
      </c>
      <c r="I30" s="91">
        <v>0</v>
      </c>
      <c r="J30" s="91">
        <v>0</v>
      </c>
      <c r="K30" s="91">
        <v>0</v>
      </c>
      <c r="L30" s="91">
        <v>0</v>
      </c>
      <c r="M30" s="91">
        <v>0</v>
      </c>
      <c r="N30" s="91">
        <v>0</v>
      </c>
      <c r="O30" s="91">
        <v>0</v>
      </c>
      <c r="P30" s="91">
        <v>0</v>
      </c>
      <c r="Q30" s="91">
        <v>0</v>
      </c>
      <c r="R30" s="91">
        <v>0</v>
      </c>
      <c r="S30" s="91">
        <v>0</v>
      </c>
      <c r="T30" s="91">
        <v>0</v>
      </c>
      <c r="U30" s="91">
        <v>0</v>
      </c>
      <c r="V30" s="91">
        <v>0</v>
      </c>
      <c r="W30" s="91">
        <v>0</v>
      </c>
      <c r="X30" s="91">
        <v>0</v>
      </c>
      <c r="Y30" s="91">
        <v>0</v>
      </c>
      <c r="Z30" s="91">
        <v>0</v>
      </c>
      <c r="AA30" s="91">
        <v>0</v>
      </c>
      <c r="AB30" s="91">
        <v>0</v>
      </c>
      <c r="AC30" s="91">
        <v>0</v>
      </c>
      <c r="AD30" s="91">
        <v>0</v>
      </c>
      <c r="AE30" s="91">
        <v>0</v>
      </c>
      <c r="AF30" s="91">
        <v>0</v>
      </c>
    </row>
    <row r="31" spans="1:32" x14ac:dyDescent="0.25">
      <c r="A31" s="177" t="str">
        <f t="shared" si="2"/>
        <v>456</v>
      </c>
      <c r="B31" s="193" t="s">
        <v>345</v>
      </c>
      <c r="C31" s="91">
        <v>0</v>
      </c>
      <c r="D31" s="91">
        <v>0</v>
      </c>
      <c r="E31" s="91">
        <v>0</v>
      </c>
      <c r="F31" s="91">
        <v>0</v>
      </c>
      <c r="G31" s="91">
        <v>0</v>
      </c>
      <c r="H31" s="91">
        <v>0</v>
      </c>
      <c r="I31" s="91">
        <v>0</v>
      </c>
      <c r="J31" s="91">
        <v>0</v>
      </c>
      <c r="K31" s="91">
        <v>0</v>
      </c>
      <c r="L31" s="91">
        <v>0</v>
      </c>
      <c r="M31" s="91">
        <v>0</v>
      </c>
      <c r="N31" s="91">
        <v>0</v>
      </c>
      <c r="O31" s="91">
        <v>0</v>
      </c>
      <c r="P31" s="91">
        <v>0</v>
      </c>
      <c r="Q31" s="91">
        <v>0</v>
      </c>
      <c r="R31" s="91">
        <v>0</v>
      </c>
      <c r="S31" s="91">
        <v>0</v>
      </c>
      <c r="T31" s="91">
        <v>0</v>
      </c>
      <c r="U31" s="91">
        <v>0</v>
      </c>
      <c r="V31" s="91">
        <v>0</v>
      </c>
      <c r="W31" s="91">
        <v>0</v>
      </c>
      <c r="X31" s="91">
        <v>0</v>
      </c>
      <c r="Y31" s="91">
        <v>0</v>
      </c>
      <c r="Z31" s="91">
        <v>0</v>
      </c>
      <c r="AA31" s="91">
        <v>0</v>
      </c>
      <c r="AB31" s="91">
        <v>0</v>
      </c>
      <c r="AC31" s="91">
        <v>0</v>
      </c>
      <c r="AD31" s="91">
        <v>0</v>
      </c>
      <c r="AE31" s="91">
        <v>0</v>
      </c>
      <c r="AF31" s="91">
        <v>0</v>
      </c>
    </row>
    <row r="32" spans="1:32" x14ac:dyDescent="0.25">
      <c r="A32" s="177" t="str">
        <f t="shared" si="2"/>
        <v>456</v>
      </c>
      <c r="B32" s="193" t="s">
        <v>346</v>
      </c>
      <c r="C32" s="91">
        <v>0</v>
      </c>
      <c r="D32" s="91">
        <v>0</v>
      </c>
      <c r="E32" s="91">
        <v>0</v>
      </c>
      <c r="F32" s="91">
        <v>0</v>
      </c>
      <c r="G32" s="91">
        <v>0</v>
      </c>
      <c r="H32" s="91">
        <v>0</v>
      </c>
      <c r="I32" s="91">
        <v>0</v>
      </c>
      <c r="J32" s="91">
        <v>0</v>
      </c>
      <c r="K32" s="91">
        <v>0</v>
      </c>
      <c r="L32" s="91">
        <v>0</v>
      </c>
      <c r="M32" s="91">
        <v>0</v>
      </c>
      <c r="N32" s="91">
        <v>0</v>
      </c>
      <c r="O32" s="91">
        <v>0</v>
      </c>
      <c r="P32" s="91">
        <v>0</v>
      </c>
      <c r="Q32" s="91">
        <v>0</v>
      </c>
      <c r="R32" s="91">
        <v>0</v>
      </c>
      <c r="S32" s="91">
        <v>0</v>
      </c>
      <c r="T32" s="91">
        <v>0</v>
      </c>
      <c r="U32" s="91">
        <v>0</v>
      </c>
      <c r="V32" s="91">
        <v>0</v>
      </c>
      <c r="W32" s="91">
        <v>0</v>
      </c>
      <c r="X32" s="91">
        <v>0</v>
      </c>
      <c r="Y32" s="91">
        <v>0</v>
      </c>
      <c r="Z32" s="91">
        <v>0</v>
      </c>
      <c r="AA32" s="91">
        <v>0</v>
      </c>
      <c r="AB32" s="91">
        <v>0</v>
      </c>
      <c r="AC32" s="91">
        <v>0</v>
      </c>
      <c r="AD32" s="91">
        <v>0</v>
      </c>
      <c r="AE32" s="91">
        <v>0</v>
      </c>
      <c r="AF32" s="91">
        <v>0</v>
      </c>
    </row>
    <row r="33" spans="1:32" x14ac:dyDescent="0.25">
      <c r="A33" s="177" t="str">
        <f t="shared" si="2"/>
        <v>451</v>
      </c>
      <c r="B33" s="193" t="s">
        <v>347</v>
      </c>
      <c r="C33" s="91">
        <v>0</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91">
        <v>0</v>
      </c>
      <c r="V33" s="91">
        <v>0</v>
      </c>
      <c r="W33" s="91">
        <v>0</v>
      </c>
      <c r="X33" s="91">
        <v>0</v>
      </c>
      <c r="Y33" s="91">
        <v>0</v>
      </c>
      <c r="Z33" s="91">
        <v>0</v>
      </c>
      <c r="AA33" s="91">
        <v>0</v>
      </c>
      <c r="AB33" s="91">
        <v>0</v>
      </c>
      <c r="AC33" s="91">
        <v>0</v>
      </c>
      <c r="AD33" s="91">
        <v>0</v>
      </c>
      <c r="AE33" s="91">
        <v>0</v>
      </c>
      <c r="AF33" s="91">
        <v>0</v>
      </c>
    </row>
    <row r="34" spans="1:32" x14ac:dyDescent="0.25">
      <c r="A34" s="177" t="str">
        <f t="shared" si="2"/>
        <v>489</v>
      </c>
      <c r="B34" s="193" t="s">
        <v>348</v>
      </c>
      <c r="C34" s="91">
        <v>1017.10134999999</v>
      </c>
      <c r="D34" s="91">
        <v>851.62687000000005</v>
      </c>
      <c r="E34" s="91">
        <v>766.66473999999903</v>
      </c>
      <c r="F34" s="91">
        <v>634.43454999999994</v>
      </c>
      <c r="G34" s="91">
        <v>522.57759999999996</v>
      </c>
      <c r="H34" s="91">
        <v>493.13652000000002</v>
      </c>
      <c r="I34" s="91">
        <v>471.62574999999998</v>
      </c>
      <c r="J34" s="91">
        <v>490.77345000000003</v>
      </c>
      <c r="K34" s="91">
        <v>361.95872513645497</v>
      </c>
      <c r="L34" s="91">
        <v>538.931369904235</v>
      </c>
      <c r="M34" s="91">
        <v>661.77997880136695</v>
      </c>
      <c r="N34" s="91">
        <v>747.76492545507097</v>
      </c>
      <c r="O34" s="91">
        <v>720.68182058725597</v>
      </c>
      <c r="P34" s="91">
        <v>578.92533830781997</v>
      </c>
      <c r="Q34" s="91">
        <v>503.41487535415803</v>
      </c>
      <c r="R34" s="91">
        <v>312.40177371575902</v>
      </c>
      <c r="S34" s="91">
        <v>323.06489604249799</v>
      </c>
      <c r="T34" s="91">
        <v>328.11278173661202</v>
      </c>
      <c r="U34" s="91">
        <v>335.58613642231001</v>
      </c>
      <c r="V34" s="91">
        <v>357.69287868493097</v>
      </c>
      <c r="W34" s="91">
        <v>364.80679227055901</v>
      </c>
      <c r="X34" s="91">
        <v>528.99535093576799</v>
      </c>
      <c r="Y34" s="91">
        <v>633.84611418209602</v>
      </c>
      <c r="Z34" s="91">
        <v>707.15418414176395</v>
      </c>
      <c r="AA34" s="91">
        <v>725.35003428441098</v>
      </c>
      <c r="AB34" s="91">
        <v>583.14151249760801</v>
      </c>
      <c r="AC34" s="91">
        <v>507.342784176142</v>
      </c>
      <c r="AD34" s="91">
        <v>316.07137462761398</v>
      </c>
      <c r="AE34" s="91">
        <v>326.50817234111099</v>
      </c>
      <c r="AF34" s="91">
        <v>328.57641401891402</v>
      </c>
    </row>
    <row r="35" spans="1:32" x14ac:dyDescent="0.25">
      <c r="A35" s="177">
        <v>495</v>
      </c>
      <c r="B35" s="193" t="s">
        <v>349</v>
      </c>
      <c r="C35" s="91">
        <v>38.239780000000003</v>
      </c>
      <c r="D35" s="91">
        <v>38.233840000000001</v>
      </c>
      <c r="E35" s="91">
        <v>44.200569999999999</v>
      </c>
      <c r="F35" s="91">
        <v>46.096499999999999</v>
      </c>
      <c r="G35" s="91">
        <v>45.489260000000002</v>
      </c>
      <c r="H35" s="91">
        <v>39.980989999999998</v>
      </c>
      <c r="I35" s="91">
        <v>36.779150000000001</v>
      </c>
      <c r="J35" s="91">
        <v>36.10933</v>
      </c>
      <c r="K35" s="91">
        <v>30.2169970888888</v>
      </c>
      <c r="L35" s="91">
        <v>30.2169970888888</v>
      </c>
      <c r="M35" s="91">
        <v>30.2169970888888</v>
      </c>
      <c r="N35" s="91">
        <v>30.2169970888888</v>
      </c>
      <c r="O35" s="91">
        <v>25.656321588888801</v>
      </c>
      <c r="P35" s="91">
        <v>25.656321588888801</v>
      </c>
      <c r="Q35" s="91">
        <v>25.656321588888801</v>
      </c>
      <c r="R35" s="91">
        <v>25.656321588888801</v>
      </c>
      <c r="S35" s="91">
        <v>25.656321588888801</v>
      </c>
      <c r="T35" s="91">
        <v>25.656321588888801</v>
      </c>
      <c r="U35" s="91">
        <v>25.656321588888801</v>
      </c>
      <c r="V35" s="91">
        <v>25.656321588888801</v>
      </c>
      <c r="W35" s="91">
        <v>25.656321588888801</v>
      </c>
      <c r="X35" s="91">
        <v>25.656321588888801</v>
      </c>
      <c r="Y35" s="91">
        <v>25.656321588888801</v>
      </c>
      <c r="Z35" s="91">
        <v>25.656321588888801</v>
      </c>
      <c r="AA35" s="91">
        <v>26.014032109555501</v>
      </c>
      <c r="AB35" s="91">
        <v>26.014032109555501</v>
      </c>
      <c r="AC35" s="91">
        <v>26.014032109555501</v>
      </c>
      <c r="AD35" s="91">
        <v>26.014032109555501</v>
      </c>
      <c r="AE35" s="91">
        <v>26.014032109555501</v>
      </c>
      <c r="AF35" s="91">
        <v>26.014032109555501</v>
      </c>
    </row>
    <row r="36" spans="1:32" x14ac:dyDescent="0.25">
      <c r="A36" s="177"/>
      <c r="B36" s="193" t="s">
        <v>119</v>
      </c>
      <c r="C36" s="91">
        <v>1206.75656</v>
      </c>
      <c r="D36" s="91">
        <v>1132.3347000000001</v>
      </c>
      <c r="E36" s="91">
        <v>991.22426999999902</v>
      </c>
      <c r="F36" s="91">
        <v>807.38410999999996</v>
      </c>
      <c r="G36" s="91">
        <v>634.21465000000001</v>
      </c>
      <c r="H36" s="91">
        <v>585.32838000000004</v>
      </c>
      <c r="I36" s="91">
        <v>569.12477000000001</v>
      </c>
      <c r="J36" s="91">
        <v>583.91300000000001</v>
      </c>
      <c r="K36" s="91">
        <v>508.93184222534398</v>
      </c>
      <c r="L36" s="91">
        <v>685.90448699312401</v>
      </c>
      <c r="M36" s="91">
        <v>808.75309589025596</v>
      </c>
      <c r="N36" s="91">
        <v>894.73804254395998</v>
      </c>
      <c r="O36" s="91">
        <v>849.23547773170003</v>
      </c>
      <c r="P36" s="91">
        <v>707.47899545226403</v>
      </c>
      <c r="Q36" s="91">
        <v>631.96853249860203</v>
      </c>
      <c r="R36" s="91">
        <v>440.95543086020399</v>
      </c>
      <c r="S36" s="91">
        <v>451.61855318694302</v>
      </c>
      <c r="T36" s="91">
        <v>456.66643888105602</v>
      </c>
      <c r="U36" s="91">
        <v>464.13979356675401</v>
      </c>
      <c r="V36" s="91">
        <v>486.246535829376</v>
      </c>
      <c r="W36" s="91">
        <v>493.36044941500398</v>
      </c>
      <c r="X36" s="91">
        <v>657.54900808021205</v>
      </c>
      <c r="Y36" s="91">
        <v>762.39977132653996</v>
      </c>
      <c r="Z36" s="91">
        <v>835.70784128620801</v>
      </c>
      <c r="AA36" s="91">
        <v>854.26140194952302</v>
      </c>
      <c r="AB36" s="91">
        <v>712.05288016271902</v>
      </c>
      <c r="AC36" s="91">
        <v>636.25415184125302</v>
      </c>
      <c r="AD36" s="91">
        <v>444.98274229272499</v>
      </c>
      <c r="AE36" s="91">
        <v>455.41954000622297</v>
      </c>
      <c r="AF36" s="91">
        <v>457.487781684026</v>
      </c>
    </row>
    <row r="37" spans="1:32" s="309" customFormat="1" x14ac:dyDescent="0.25">
      <c r="A37" s="177" t="str">
        <f t="shared" si="0"/>
        <v/>
      </c>
      <c r="B37" s="192"/>
    </row>
    <row r="38" spans="1:32" x14ac:dyDescent="0.25">
      <c r="A38" s="177"/>
      <c r="B38" s="193" t="s">
        <v>120</v>
      </c>
      <c r="C38" s="91">
        <v>68386.708979999996</v>
      </c>
      <c r="D38" s="91">
        <v>50617.644989999899</v>
      </c>
      <c r="E38" s="91">
        <v>39631.552210000002</v>
      </c>
      <c r="F38" s="91">
        <v>20980.356449999999</v>
      </c>
      <c r="G38" s="91">
        <v>15974.75596</v>
      </c>
      <c r="H38" s="91">
        <v>13804.958280000001</v>
      </c>
      <c r="I38" s="91">
        <v>13313.99849</v>
      </c>
      <c r="J38" s="91">
        <v>14281.851140000001</v>
      </c>
      <c r="K38" s="91">
        <v>13505.3513248292</v>
      </c>
      <c r="L38" s="91">
        <v>18357.3007023998</v>
      </c>
      <c r="M38" s="91">
        <v>30903.738384250199</v>
      </c>
      <c r="N38" s="91">
        <v>50872.948900246403</v>
      </c>
      <c r="O38" s="91">
        <v>57995.710802004003</v>
      </c>
      <c r="P38" s="91">
        <v>51268.258272711202</v>
      </c>
      <c r="Q38" s="91">
        <v>38330.936942335698</v>
      </c>
      <c r="R38" s="91">
        <v>23772.5631819829</v>
      </c>
      <c r="S38" s="91">
        <v>17341.759907313299</v>
      </c>
      <c r="T38" s="91">
        <v>13177.807842312999</v>
      </c>
      <c r="U38" s="91">
        <v>12395.3325198806</v>
      </c>
      <c r="V38" s="91">
        <v>12806.103022601699</v>
      </c>
      <c r="W38" s="91">
        <v>13409.683987905</v>
      </c>
      <c r="X38" s="91">
        <v>17998.947116742202</v>
      </c>
      <c r="Y38" s="91">
        <v>30588.308000151599</v>
      </c>
      <c r="Z38" s="91">
        <v>49833.8992793902</v>
      </c>
      <c r="AA38" s="91">
        <v>58767.997882715303</v>
      </c>
      <c r="AB38" s="91">
        <v>51986.546006513803</v>
      </c>
      <c r="AC38" s="91">
        <v>38967.3623996612</v>
      </c>
      <c r="AD38" s="91">
        <v>24399.348364342601</v>
      </c>
      <c r="AE38" s="91">
        <v>17934.1077322196</v>
      </c>
      <c r="AF38" s="91">
        <v>13789.2655445296</v>
      </c>
    </row>
    <row r="39" spans="1:32" x14ac:dyDescent="0.25">
      <c r="A39" s="177" t="str">
        <f t="shared" si="0"/>
        <v/>
      </c>
    </row>
    <row r="40" spans="1:32" x14ac:dyDescent="0.25">
      <c r="A40" s="177"/>
      <c r="B40" s="193" t="s">
        <v>350</v>
      </c>
    </row>
    <row r="41" spans="1:32" x14ac:dyDescent="0.25">
      <c r="A41" s="177" t="str">
        <f t="shared" si="0"/>
        <v/>
      </c>
    </row>
    <row r="42" spans="1:32" x14ac:dyDescent="0.25">
      <c r="A42" s="177"/>
      <c r="B42" s="193" t="s">
        <v>351</v>
      </c>
    </row>
    <row r="43" spans="1:32" x14ac:dyDescent="0.25">
      <c r="A43" s="177" t="str">
        <f t="shared" ref="A43:A105" si="3">MID($B43,1,3)</f>
        <v>500</v>
      </c>
      <c r="B43" s="193" t="s">
        <v>352</v>
      </c>
      <c r="C43" s="91">
        <v>0</v>
      </c>
      <c r="D43" s="91">
        <v>0</v>
      </c>
      <c r="E43" s="91">
        <v>0</v>
      </c>
      <c r="F43" s="91">
        <v>0</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c r="AF43" s="91">
        <v>0</v>
      </c>
    </row>
    <row r="44" spans="1:32" x14ac:dyDescent="0.25">
      <c r="A44" s="177" t="str">
        <f t="shared" si="3"/>
        <v>501</v>
      </c>
      <c r="B44" s="193" t="s">
        <v>353</v>
      </c>
      <c r="C44" s="91">
        <v>0</v>
      </c>
      <c r="D44" s="91">
        <v>0</v>
      </c>
      <c r="E44" s="91">
        <v>0</v>
      </c>
      <c r="F44" s="91">
        <v>0</v>
      </c>
      <c r="G44" s="91">
        <v>0</v>
      </c>
      <c r="H44" s="91">
        <v>0</v>
      </c>
      <c r="I44" s="91">
        <v>0</v>
      </c>
      <c r="J44" s="91">
        <v>0</v>
      </c>
      <c r="K44" s="91">
        <v>0</v>
      </c>
      <c r="L44" s="91">
        <v>0</v>
      </c>
      <c r="M44" s="91">
        <v>0</v>
      </c>
      <c r="N44" s="91">
        <v>0</v>
      </c>
      <c r="O44" s="91">
        <v>0</v>
      </c>
      <c r="P44" s="91">
        <v>0</v>
      </c>
      <c r="Q44" s="91">
        <v>0</v>
      </c>
      <c r="R44" s="91">
        <v>0</v>
      </c>
      <c r="S44" s="91">
        <v>0</v>
      </c>
      <c r="T44" s="91">
        <v>0</v>
      </c>
      <c r="U44" s="91">
        <v>0</v>
      </c>
      <c r="V44" s="91">
        <v>0</v>
      </c>
      <c r="W44" s="91">
        <v>0</v>
      </c>
      <c r="X44" s="91">
        <v>0</v>
      </c>
      <c r="Y44" s="91">
        <v>0</v>
      </c>
      <c r="Z44" s="91">
        <v>0</v>
      </c>
      <c r="AA44" s="91">
        <v>0</v>
      </c>
      <c r="AB44" s="91">
        <v>0</v>
      </c>
      <c r="AC44" s="91">
        <v>0</v>
      </c>
      <c r="AD44" s="91">
        <v>0</v>
      </c>
      <c r="AE44" s="91">
        <v>0</v>
      </c>
      <c r="AF44" s="91">
        <v>0</v>
      </c>
    </row>
    <row r="45" spans="1:32" x14ac:dyDescent="0.25">
      <c r="A45" s="177" t="str">
        <f t="shared" si="3"/>
        <v>501</v>
      </c>
      <c r="B45" s="193" t="s">
        <v>354</v>
      </c>
      <c r="C45" s="91">
        <v>0</v>
      </c>
      <c r="D45" s="91">
        <v>0</v>
      </c>
      <c r="E45" s="91">
        <v>0</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v>0</v>
      </c>
      <c r="X45" s="91">
        <v>0</v>
      </c>
      <c r="Y45" s="91">
        <v>0</v>
      </c>
      <c r="Z45" s="91">
        <v>0</v>
      </c>
      <c r="AA45" s="91">
        <v>0</v>
      </c>
      <c r="AB45" s="91">
        <v>0</v>
      </c>
      <c r="AC45" s="91">
        <v>0</v>
      </c>
      <c r="AD45" s="91">
        <v>0</v>
      </c>
      <c r="AE45" s="91">
        <v>0</v>
      </c>
      <c r="AF45" s="91">
        <v>0</v>
      </c>
    </row>
    <row r="46" spans="1:32" x14ac:dyDescent="0.25">
      <c r="A46" s="177" t="str">
        <f t="shared" si="3"/>
        <v>502</v>
      </c>
      <c r="B46" s="193" t="s">
        <v>355</v>
      </c>
      <c r="C46" s="91">
        <v>0</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v>0</v>
      </c>
      <c r="Y46" s="91">
        <v>0</v>
      </c>
      <c r="Z46" s="91">
        <v>0</v>
      </c>
      <c r="AA46" s="91">
        <v>0</v>
      </c>
      <c r="AB46" s="91">
        <v>0</v>
      </c>
      <c r="AC46" s="91">
        <v>0</v>
      </c>
      <c r="AD46" s="91">
        <v>0</v>
      </c>
      <c r="AE46" s="91">
        <v>0</v>
      </c>
      <c r="AF46" s="91">
        <v>0</v>
      </c>
    </row>
    <row r="47" spans="1:32" x14ac:dyDescent="0.25">
      <c r="A47" s="177" t="str">
        <f t="shared" si="3"/>
        <v>503</v>
      </c>
      <c r="B47" s="193" t="s">
        <v>356</v>
      </c>
      <c r="C47" s="91">
        <v>0</v>
      </c>
      <c r="D47" s="91">
        <v>0</v>
      </c>
      <c r="E47" s="91">
        <v>0</v>
      </c>
      <c r="F47" s="91">
        <v>0</v>
      </c>
      <c r="G47" s="91">
        <v>0</v>
      </c>
      <c r="H47" s="91">
        <v>0</v>
      </c>
      <c r="I47" s="91">
        <v>0</v>
      </c>
      <c r="J47" s="91">
        <v>0</v>
      </c>
      <c r="K47" s="91">
        <v>0</v>
      </c>
      <c r="L47" s="91">
        <v>0</v>
      </c>
      <c r="M47" s="91">
        <v>0</v>
      </c>
      <c r="N47" s="91">
        <v>0</v>
      </c>
      <c r="O47" s="91">
        <v>0</v>
      </c>
      <c r="P47" s="91">
        <v>0</v>
      </c>
      <c r="Q47" s="91">
        <v>0</v>
      </c>
      <c r="R47" s="91">
        <v>0</v>
      </c>
      <c r="S47" s="91">
        <v>0</v>
      </c>
      <c r="T47" s="91">
        <v>0</v>
      </c>
      <c r="U47" s="91">
        <v>0</v>
      </c>
      <c r="V47" s="91">
        <v>0</v>
      </c>
      <c r="W47" s="91">
        <v>0</v>
      </c>
      <c r="X47" s="91">
        <v>0</v>
      </c>
      <c r="Y47" s="91">
        <v>0</v>
      </c>
      <c r="Z47" s="91">
        <v>0</v>
      </c>
      <c r="AA47" s="91">
        <v>0</v>
      </c>
      <c r="AB47" s="91">
        <v>0</v>
      </c>
      <c r="AC47" s="91">
        <v>0</v>
      </c>
      <c r="AD47" s="91">
        <v>0</v>
      </c>
      <c r="AE47" s="91">
        <v>0</v>
      </c>
      <c r="AF47" s="91">
        <v>0</v>
      </c>
    </row>
    <row r="48" spans="1:32" x14ac:dyDescent="0.25">
      <c r="A48" s="177" t="str">
        <f t="shared" si="3"/>
        <v>505</v>
      </c>
      <c r="B48" s="193" t="s">
        <v>357</v>
      </c>
      <c r="C48" s="91">
        <v>0</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row>
    <row r="49" spans="1:32" x14ac:dyDescent="0.25">
      <c r="A49" s="177" t="str">
        <f t="shared" si="3"/>
        <v>506</v>
      </c>
      <c r="B49" s="193" t="s">
        <v>358</v>
      </c>
      <c r="C49" s="91">
        <v>0</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row>
    <row r="50" spans="1:32" x14ac:dyDescent="0.25">
      <c r="A50" s="177" t="str">
        <f t="shared" si="3"/>
        <v>507</v>
      </c>
      <c r="B50" s="193" t="s">
        <v>359</v>
      </c>
      <c r="C50" s="91">
        <v>0</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91">
        <v>0</v>
      </c>
      <c r="V50" s="91">
        <v>0</v>
      </c>
      <c r="W50" s="91">
        <v>0</v>
      </c>
      <c r="X50" s="91">
        <v>0</v>
      </c>
      <c r="Y50" s="91">
        <v>0</v>
      </c>
      <c r="Z50" s="91">
        <v>0</v>
      </c>
      <c r="AA50" s="91">
        <v>0</v>
      </c>
      <c r="AB50" s="91">
        <v>0</v>
      </c>
      <c r="AC50" s="91">
        <v>0</v>
      </c>
      <c r="AD50" s="91">
        <v>0</v>
      </c>
      <c r="AE50" s="91">
        <v>0</v>
      </c>
      <c r="AF50" s="91">
        <v>0</v>
      </c>
    </row>
    <row r="51" spans="1:32" x14ac:dyDescent="0.25">
      <c r="A51" s="177" t="str">
        <f t="shared" si="3"/>
        <v>509</v>
      </c>
      <c r="B51" s="193" t="s">
        <v>360</v>
      </c>
      <c r="C51" s="91">
        <v>0</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91">
        <v>0</v>
      </c>
      <c r="V51" s="91">
        <v>0</v>
      </c>
      <c r="W51" s="91">
        <v>0</v>
      </c>
      <c r="X51" s="91">
        <v>0</v>
      </c>
      <c r="Y51" s="91">
        <v>0</v>
      </c>
      <c r="Z51" s="91">
        <v>0</v>
      </c>
      <c r="AA51" s="91">
        <v>0</v>
      </c>
      <c r="AB51" s="91">
        <v>0</v>
      </c>
      <c r="AC51" s="91">
        <v>0</v>
      </c>
      <c r="AD51" s="91">
        <v>0</v>
      </c>
      <c r="AE51" s="91">
        <v>0</v>
      </c>
      <c r="AF51" s="91">
        <v>0</v>
      </c>
    </row>
    <row r="52" spans="1:32" x14ac:dyDescent="0.25">
      <c r="A52" s="177"/>
      <c r="B52" s="193" t="s">
        <v>361</v>
      </c>
      <c r="C52" s="91">
        <v>0</v>
      </c>
      <c r="D52" s="91">
        <v>0</v>
      </c>
      <c r="E52" s="91">
        <v>0</v>
      </c>
      <c r="F52" s="91">
        <v>0</v>
      </c>
      <c r="G52" s="91">
        <v>0</v>
      </c>
      <c r="H52" s="91">
        <v>0</v>
      </c>
      <c r="I52" s="91">
        <v>0</v>
      </c>
      <c r="J52" s="91">
        <v>0</v>
      </c>
      <c r="K52" s="91">
        <v>0</v>
      </c>
      <c r="L52" s="91">
        <v>0</v>
      </c>
      <c r="M52" s="91">
        <v>0</v>
      </c>
      <c r="N52" s="91">
        <v>0</v>
      </c>
      <c r="O52" s="91">
        <v>0</v>
      </c>
      <c r="P52" s="91">
        <v>0</v>
      </c>
      <c r="Q52" s="91">
        <v>0</v>
      </c>
      <c r="R52" s="91">
        <v>0</v>
      </c>
      <c r="S52" s="91">
        <v>0</v>
      </c>
      <c r="T52" s="91">
        <v>0</v>
      </c>
      <c r="U52" s="91">
        <v>0</v>
      </c>
      <c r="V52" s="91">
        <v>0</v>
      </c>
      <c r="W52" s="91">
        <v>0</v>
      </c>
      <c r="X52" s="91">
        <v>0</v>
      </c>
      <c r="Y52" s="91">
        <v>0</v>
      </c>
      <c r="Z52" s="91">
        <v>0</v>
      </c>
      <c r="AA52" s="91">
        <v>0</v>
      </c>
      <c r="AB52" s="91">
        <v>0</v>
      </c>
      <c r="AC52" s="91">
        <v>0</v>
      </c>
      <c r="AD52" s="91">
        <v>0</v>
      </c>
      <c r="AE52" s="91">
        <v>0</v>
      </c>
      <c r="AF52" s="91">
        <v>0</v>
      </c>
    </row>
    <row r="53" spans="1:32" x14ac:dyDescent="0.25">
      <c r="A53" s="177" t="str">
        <f t="shared" si="3"/>
        <v/>
      </c>
    </row>
    <row r="54" spans="1:32" x14ac:dyDescent="0.25">
      <c r="A54" s="177" t="str">
        <f t="shared" si="3"/>
        <v>510</v>
      </c>
      <c r="B54" s="193" t="s">
        <v>362</v>
      </c>
      <c r="C54" s="91">
        <v>0</v>
      </c>
      <c r="D54" s="91">
        <v>0</v>
      </c>
      <c r="E54" s="91">
        <v>0</v>
      </c>
      <c r="F54" s="91">
        <v>0</v>
      </c>
      <c r="G54" s="91">
        <v>0</v>
      </c>
      <c r="H54" s="91">
        <v>0</v>
      </c>
      <c r="I54" s="91">
        <v>0</v>
      </c>
      <c r="J54" s="91">
        <v>0</v>
      </c>
      <c r="K54" s="91">
        <v>0</v>
      </c>
      <c r="L54" s="91">
        <v>0</v>
      </c>
      <c r="M54" s="91">
        <v>0</v>
      </c>
      <c r="N54" s="91">
        <v>0</v>
      </c>
      <c r="O54" s="91">
        <v>0</v>
      </c>
      <c r="P54" s="91">
        <v>0</v>
      </c>
      <c r="Q54" s="91">
        <v>0</v>
      </c>
      <c r="R54" s="91">
        <v>0</v>
      </c>
      <c r="S54" s="91">
        <v>0</v>
      </c>
      <c r="T54" s="91">
        <v>0</v>
      </c>
      <c r="U54" s="91">
        <v>0</v>
      </c>
      <c r="V54" s="91">
        <v>0</v>
      </c>
      <c r="W54" s="91">
        <v>0</v>
      </c>
      <c r="X54" s="91">
        <v>0</v>
      </c>
      <c r="Y54" s="91">
        <v>0</v>
      </c>
      <c r="Z54" s="91">
        <v>0</v>
      </c>
      <c r="AA54" s="91">
        <v>0</v>
      </c>
      <c r="AB54" s="91">
        <v>0</v>
      </c>
      <c r="AC54" s="91">
        <v>0</v>
      </c>
      <c r="AD54" s="91">
        <v>0</v>
      </c>
      <c r="AE54" s="91">
        <v>0</v>
      </c>
      <c r="AF54" s="91">
        <v>0</v>
      </c>
    </row>
    <row r="55" spans="1:32" x14ac:dyDescent="0.25">
      <c r="A55" s="177" t="str">
        <f t="shared" si="3"/>
        <v>511</v>
      </c>
      <c r="B55" s="193" t="s">
        <v>363</v>
      </c>
      <c r="C55" s="91">
        <v>0</v>
      </c>
      <c r="D55" s="91">
        <v>0</v>
      </c>
      <c r="E55" s="91">
        <v>0</v>
      </c>
      <c r="F55" s="91">
        <v>0</v>
      </c>
      <c r="G55" s="91">
        <v>0</v>
      </c>
      <c r="H55" s="91">
        <v>0</v>
      </c>
      <c r="I55" s="91">
        <v>0</v>
      </c>
      <c r="J55" s="91">
        <v>0</v>
      </c>
      <c r="K55" s="91">
        <v>0</v>
      </c>
      <c r="L55" s="91">
        <v>0</v>
      </c>
      <c r="M55" s="91">
        <v>0</v>
      </c>
      <c r="N55" s="91">
        <v>0</v>
      </c>
      <c r="O55" s="91">
        <v>0</v>
      </c>
      <c r="P55" s="91">
        <v>0</v>
      </c>
      <c r="Q55" s="91">
        <v>0</v>
      </c>
      <c r="R55" s="91">
        <v>0</v>
      </c>
      <c r="S55" s="91">
        <v>0</v>
      </c>
      <c r="T55" s="91">
        <v>0</v>
      </c>
      <c r="U55" s="91">
        <v>0</v>
      </c>
      <c r="V55" s="91">
        <v>0</v>
      </c>
      <c r="W55" s="91">
        <v>0</v>
      </c>
      <c r="X55" s="91">
        <v>0</v>
      </c>
      <c r="Y55" s="91">
        <v>0</v>
      </c>
      <c r="Z55" s="91">
        <v>0</v>
      </c>
      <c r="AA55" s="91">
        <v>0</v>
      </c>
      <c r="AB55" s="91">
        <v>0</v>
      </c>
      <c r="AC55" s="91">
        <v>0</v>
      </c>
      <c r="AD55" s="91">
        <v>0</v>
      </c>
      <c r="AE55" s="91">
        <v>0</v>
      </c>
      <c r="AF55" s="91">
        <v>0</v>
      </c>
    </row>
    <row r="56" spans="1:32" x14ac:dyDescent="0.25">
      <c r="A56" s="177" t="str">
        <f t="shared" si="3"/>
        <v>512</v>
      </c>
      <c r="B56" s="193" t="s">
        <v>364</v>
      </c>
      <c r="C56" s="91">
        <v>0</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91">
        <v>0</v>
      </c>
      <c r="V56" s="91">
        <v>0</v>
      </c>
      <c r="W56" s="91">
        <v>0</v>
      </c>
      <c r="X56" s="91">
        <v>0</v>
      </c>
      <c r="Y56" s="91">
        <v>0</v>
      </c>
      <c r="Z56" s="91">
        <v>0</v>
      </c>
      <c r="AA56" s="91">
        <v>0</v>
      </c>
      <c r="AB56" s="91">
        <v>0</v>
      </c>
      <c r="AC56" s="91">
        <v>0</v>
      </c>
      <c r="AD56" s="91">
        <v>0</v>
      </c>
      <c r="AE56" s="91">
        <v>0</v>
      </c>
      <c r="AF56" s="91">
        <v>0</v>
      </c>
    </row>
    <row r="57" spans="1:32" x14ac:dyDescent="0.25">
      <c r="A57" s="177" t="str">
        <f t="shared" si="3"/>
        <v>513</v>
      </c>
      <c r="B57" s="193" t="s">
        <v>365</v>
      </c>
      <c r="C57" s="91">
        <v>0</v>
      </c>
      <c r="D57" s="91">
        <v>0</v>
      </c>
      <c r="E57" s="91">
        <v>0</v>
      </c>
      <c r="F57" s="91">
        <v>0</v>
      </c>
      <c r="G57" s="91">
        <v>0</v>
      </c>
      <c r="H57" s="91">
        <v>0</v>
      </c>
      <c r="I57" s="91">
        <v>0</v>
      </c>
      <c r="J57" s="91">
        <v>0</v>
      </c>
      <c r="K57" s="91">
        <v>0</v>
      </c>
      <c r="L57" s="91">
        <v>0</v>
      </c>
      <c r="M57" s="91">
        <v>0</v>
      </c>
      <c r="N57" s="91">
        <v>0</v>
      </c>
      <c r="O57" s="91">
        <v>0</v>
      </c>
      <c r="P57" s="91">
        <v>0</v>
      </c>
      <c r="Q57" s="91">
        <v>0</v>
      </c>
      <c r="R57" s="91">
        <v>0</v>
      </c>
      <c r="S57" s="91">
        <v>0</v>
      </c>
      <c r="T57" s="91">
        <v>0</v>
      </c>
      <c r="U57" s="91">
        <v>0</v>
      </c>
      <c r="V57" s="91">
        <v>0</v>
      </c>
      <c r="W57" s="91">
        <v>0</v>
      </c>
      <c r="X57" s="91">
        <v>0</v>
      </c>
      <c r="Y57" s="91">
        <v>0</v>
      </c>
      <c r="Z57" s="91">
        <v>0</v>
      </c>
      <c r="AA57" s="91">
        <v>0</v>
      </c>
      <c r="AB57" s="91">
        <v>0</v>
      </c>
      <c r="AC57" s="91">
        <v>0</v>
      </c>
      <c r="AD57" s="91">
        <v>0</v>
      </c>
      <c r="AE57" s="91">
        <v>0</v>
      </c>
      <c r="AF57" s="91">
        <v>0</v>
      </c>
    </row>
    <row r="58" spans="1:32" x14ac:dyDescent="0.25">
      <c r="A58" s="177" t="str">
        <f t="shared" si="3"/>
        <v>514</v>
      </c>
      <c r="B58" s="193" t="s">
        <v>366</v>
      </c>
      <c r="C58" s="91">
        <v>0</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v>0</v>
      </c>
      <c r="X58" s="91">
        <v>0</v>
      </c>
      <c r="Y58" s="91">
        <v>0</v>
      </c>
      <c r="Z58" s="91">
        <v>0</v>
      </c>
      <c r="AA58" s="91">
        <v>0</v>
      </c>
      <c r="AB58" s="91">
        <v>0</v>
      </c>
      <c r="AC58" s="91">
        <v>0</v>
      </c>
      <c r="AD58" s="91">
        <v>0</v>
      </c>
      <c r="AE58" s="91">
        <v>0</v>
      </c>
      <c r="AF58" s="91">
        <v>0</v>
      </c>
    </row>
    <row r="59" spans="1:32" x14ac:dyDescent="0.25">
      <c r="A59" s="177"/>
      <c r="B59" s="193" t="s">
        <v>367</v>
      </c>
      <c r="C59" s="91">
        <v>0</v>
      </c>
      <c r="D59" s="91">
        <v>0</v>
      </c>
      <c r="E59" s="91">
        <v>0</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v>0</v>
      </c>
      <c r="Y59" s="91">
        <v>0</v>
      </c>
      <c r="Z59" s="91">
        <v>0</v>
      </c>
      <c r="AA59" s="91">
        <v>0</v>
      </c>
      <c r="AB59" s="91">
        <v>0</v>
      </c>
      <c r="AC59" s="91">
        <v>0</v>
      </c>
      <c r="AD59" s="91">
        <v>0</v>
      </c>
      <c r="AE59" s="91">
        <v>0</v>
      </c>
      <c r="AF59" s="91">
        <v>0</v>
      </c>
    </row>
    <row r="60" spans="1:32" x14ac:dyDescent="0.25">
      <c r="A60" s="177" t="str">
        <f t="shared" si="3"/>
        <v/>
      </c>
    </row>
    <row r="61" spans="1:32" x14ac:dyDescent="0.25">
      <c r="A61" s="177"/>
      <c r="B61" s="193" t="s">
        <v>121</v>
      </c>
      <c r="C61" s="91">
        <v>0</v>
      </c>
      <c r="D61" s="91">
        <v>0</v>
      </c>
      <c r="E61" s="91">
        <v>0</v>
      </c>
      <c r="F61" s="91">
        <v>0</v>
      </c>
      <c r="G61" s="91">
        <v>0</v>
      </c>
      <c r="H61" s="91">
        <v>0</v>
      </c>
      <c r="I61" s="91">
        <v>0</v>
      </c>
      <c r="J61" s="91">
        <v>0</v>
      </c>
      <c r="K61" s="91">
        <v>0</v>
      </c>
      <c r="L61" s="91">
        <v>0</v>
      </c>
      <c r="M61" s="91">
        <v>0</v>
      </c>
      <c r="N61" s="91">
        <v>0</v>
      </c>
      <c r="O61" s="91">
        <v>0</v>
      </c>
      <c r="P61" s="91">
        <v>0</v>
      </c>
      <c r="Q61" s="91">
        <v>0</v>
      </c>
      <c r="R61" s="91">
        <v>0</v>
      </c>
      <c r="S61" s="91">
        <v>0</v>
      </c>
      <c r="T61" s="91">
        <v>0</v>
      </c>
      <c r="U61" s="91">
        <v>0</v>
      </c>
      <c r="V61" s="91">
        <v>0</v>
      </c>
      <c r="W61" s="91">
        <v>0</v>
      </c>
      <c r="X61" s="91">
        <v>0</v>
      </c>
      <c r="Y61" s="91">
        <v>0</v>
      </c>
      <c r="Z61" s="91">
        <v>0</v>
      </c>
      <c r="AA61" s="91">
        <v>0</v>
      </c>
      <c r="AB61" s="91">
        <v>0</v>
      </c>
      <c r="AC61" s="91">
        <v>0</v>
      </c>
      <c r="AD61" s="91">
        <v>0</v>
      </c>
      <c r="AE61" s="91">
        <v>0</v>
      </c>
      <c r="AF61" s="91">
        <v>0</v>
      </c>
    </row>
    <row r="62" spans="1:32" x14ac:dyDescent="0.25">
      <c r="A62" s="177" t="str">
        <f t="shared" si="3"/>
        <v/>
      </c>
    </row>
    <row r="63" spans="1:32" x14ac:dyDescent="0.25">
      <c r="A63" s="177"/>
      <c r="B63" s="193" t="s">
        <v>368</v>
      </c>
    </row>
    <row r="64" spans="1:32" x14ac:dyDescent="0.25">
      <c r="A64" s="177" t="str">
        <f t="shared" si="3"/>
        <v>535</v>
      </c>
      <c r="B64" s="193" t="s">
        <v>369</v>
      </c>
      <c r="C64" s="91">
        <v>0</v>
      </c>
      <c r="D64" s="91">
        <v>0</v>
      </c>
      <c r="E64" s="91">
        <v>0</v>
      </c>
      <c r="F64" s="91">
        <v>0</v>
      </c>
      <c r="G64" s="91">
        <v>0</v>
      </c>
      <c r="H64" s="91">
        <v>0</v>
      </c>
      <c r="I64" s="91">
        <v>0</v>
      </c>
      <c r="J64" s="91">
        <v>0</v>
      </c>
      <c r="K64" s="91">
        <v>0</v>
      </c>
      <c r="L64" s="91">
        <v>0</v>
      </c>
      <c r="M64" s="91">
        <v>0</v>
      </c>
      <c r="N64" s="91">
        <v>0</v>
      </c>
      <c r="O64" s="91">
        <v>0</v>
      </c>
      <c r="P64" s="91">
        <v>0</v>
      </c>
      <c r="Q64" s="91">
        <v>0</v>
      </c>
      <c r="R64" s="91">
        <v>0</v>
      </c>
      <c r="S64" s="91">
        <v>0</v>
      </c>
      <c r="T64" s="91">
        <v>0</v>
      </c>
      <c r="U64" s="91">
        <v>0</v>
      </c>
      <c r="V64" s="91">
        <v>0</v>
      </c>
      <c r="W64" s="91">
        <v>0</v>
      </c>
      <c r="X64" s="91">
        <v>0</v>
      </c>
      <c r="Y64" s="91">
        <v>0</v>
      </c>
      <c r="Z64" s="91">
        <v>0</v>
      </c>
      <c r="AA64" s="91">
        <v>0</v>
      </c>
      <c r="AB64" s="91">
        <v>0</v>
      </c>
      <c r="AC64" s="91">
        <v>0</v>
      </c>
      <c r="AD64" s="91">
        <v>0</v>
      </c>
      <c r="AE64" s="91">
        <v>0</v>
      </c>
      <c r="AF64" s="91">
        <v>0</v>
      </c>
    </row>
    <row r="65" spans="1:32" x14ac:dyDescent="0.25">
      <c r="A65" s="177" t="str">
        <f t="shared" si="3"/>
        <v>536</v>
      </c>
      <c r="B65" s="193" t="s">
        <v>370</v>
      </c>
      <c r="C65" s="91">
        <v>0</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91">
        <v>0</v>
      </c>
      <c r="V65" s="91">
        <v>0</v>
      </c>
      <c r="W65" s="91">
        <v>0</v>
      </c>
      <c r="X65" s="91">
        <v>0</v>
      </c>
      <c r="Y65" s="91">
        <v>0</v>
      </c>
      <c r="Z65" s="91">
        <v>0</v>
      </c>
      <c r="AA65" s="91">
        <v>0</v>
      </c>
      <c r="AB65" s="91">
        <v>0</v>
      </c>
      <c r="AC65" s="91">
        <v>0</v>
      </c>
      <c r="AD65" s="91">
        <v>0</v>
      </c>
      <c r="AE65" s="91">
        <v>0</v>
      </c>
      <c r="AF65" s="91">
        <v>0</v>
      </c>
    </row>
    <row r="66" spans="1:32" x14ac:dyDescent="0.25">
      <c r="A66" s="177" t="str">
        <f t="shared" si="3"/>
        <v>538</v>
      </c>
      <c r="B66" s="193" t="s">
        <v>371</v>
      </c>
      <c r="C66" s="91">
        <v>0</v>
      </c>
      <c r="D66" s="91">
        <v>0</v>
      </c>
      <c r="E66" s="91">
        <v>0</v>
      </c>
      <c r="F66" s="91">
        <v>0</v>
      </c>
      <c r="G66" s="91">
        <v>0</v>
      </c>
      <c r="H66" s="91">
        <v>0</v>
      </c>
      <c r="I66" s="91">
        <v>0</v>
      </c>
      <c r="J66" s="91">
        <v>0</v>
      </c>
      <c r="K66" s="91">
        <v>0</v>
      </c>
      <c r="L66" s="91">
        <v>0</v>
      </c>
      <c r="M66" s="91">
        <v>0</v>
      </c>
      <c r="N66" s="91">
        <v>0</v>
      </c>
      <c r="O66" s="91">
        <v>0</v>
      </c>
      <c r="P66" s="91">
        <v>0</v>
      </c>
      <c r="Q66" s="91">
        <v>0</v>
      </c>
      <c r="R66" s="91">
        <v>0</v>
      </c>
      <c r="S66" s="91">
        <v>0</v>
      </c>
      <c r="T66" s="91">
        <v>0</v>
      </c>
      <c r="U66" s="91">
        <v>0</v>
      </c>
      <c r="V66" s="91">
        <v>0</v>
      </c>
      <c r="W66" s="91">
        <v>0</v>
      </c>
      <c r="X66" s="91">
        <v>0</v>
      </c>
      <c r="Y66" s="91">
        <v>0</v>
      </c>
      <c r="Z66" s="91">
        <v>0</v>
      </c>
      <c r="AA66" s="91">
        <v>0</v>
      </c>
      <c r="AB66" s="91">
        <v>0</v>
      </c>
      <c r="AC66" s="91">
        <v>0</v>
      </c>
      <c r="AD66" s="91">
        <v>0</v>
      </c>
      <c r="AE66" s="91">
        <v>0</v>
      </c>
      <c r="AF66" s="91">
        <v>0</v>
      </c>
    </row>
    <row r="67" spans="1:32" x14ac:dyDescent="0.25">
      <c r="A67" s="177" t="str">
        <f t="shared" si="3"/>
        <v>539</v>
      </c>
      <c r="B67" s="193" t="s">
        <v>372</v>
      </c>
      <c r="C67" s="91">
        <v>0</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91">
        <v>0</v>
      </c>
      <c r="V67" s="91">
        <v>0</v>
      </c>
      <c r="W67" s="91">
        <v>0</v>
      </c>
      <c r="X67" s="91">
        <v>0</v>
      </c>
      <c r="Y67" s="91">
        <v>0</v>
      </c>
      <c r="Z67" s="91">
        <v>0</v>
      </c>
      <c r="AA67" s="91">
        <v>0</v>
      </c>
      <c r="AB67" s="91">
        <v>0</v>
      </c>
      <c r="AC67" s="91">
        <v>0</v>
      </c>
      <c r="AD67" s="91">
        <v>0</v>
      </c>
      <c r="AE67" s="91">
        <v>0</v>
      </c>
      <c r="AF67" s="91">
        <v>0</v>
      </c>
    </row>
    <row r="68" spans="1:32" x14ac:dyDescent="0.25">
      <c r="A68" s="177" t="str">
        <f t="shared" si="3"/>
        <v>540</v>
      </c>
      <c r="B68" s="193" t="s">
        <v>373</v>
      </c>
      <c r="C68" s="91">
        <v>0</v>
      </c>
      <c r="D68" s="91">
        <v>0</v>
      </c>
      <c r="E68" s="91">
        <v>0</v>
      </c>
      <c r="F68" s="91">
        <v>0</v>
      </c>
      <c r="G68" s="91">
        <v>0</v>
      </c>
      <c r="H68" s="91">
        <v>0</v>
      </c>
      <c r="I68" s="91">
        <v>0</v>
      </c>
      <c r="J68" s="91">
        <v>0</v>
      </c>
      <c r="K68" s="91">
        <v>0</v>
      </c>
      <c r="L68" s="91">
        <v>0</v>
      </c>
      <c r="M68" s="91">
        <v>0</v>
      </c>
      <c r="N68" s="91">
        <v>0</v>
      </c>
      <c r="O68" s="91">
        <v>0</v>
      </c>
      <c r="P68" s="91">
        <v>0</v>
      </c>
      <c r="Q68" s="91">
        <v>0</v>
      </c>
      <c r="R68" s="91">
        <v>0</v>
      </c>
      <c r="S68" s="91">
        <v>0</v>
      </c>
      <c r="T68" s="91">
        <v>0</v>
      </c>
      <c r="U68" s="91">
        <v>0</v>
      </c>
      <c r="V68" s="91">
        <v>0</v>
      </c>
      <c r="W68" s="91">
        <v>0</v>
      </c>
      <c r="X68" s="91">
        <v>0</v>
      </c>
      <c r="Y68" s="91">
        <v>0</v>
      </c>
      <c r="Z68" s="91">
        <v>0</v>
      </c>
      <c r="AA68" s="91">
        <v>0</v>
      </c>
      <c r="AB68" s="91">
        <v>0</v>
      </c>
      <c r="AC68" s="91">
        <v>0</v>
      </c>
      <c r="AD68" s="91">
        <v>0</v>
      </c>
      <c r="AE68" s="91">
        <v>0</v>
      </c>
      <c r="AF68" s="91">
        <v>0</v>
      </c>
    </row>
    <row r="69" spans="1:32" x14ac:dyDescent="0.25">
      <c r="A69" s="177"/>
      <c r="B69" s="193" t="s">
        <v>374</v>
      </c>
      <c r="C69" s="91">
        <v>0</v>
      </c>
      <c r="D69" s="91">
        <v>0</v>
      </c>
      <c r="E69" s="91">
        <v>0</v>
      </c>
      <c r="F69" s="91">
        <v>0</v>
      </c>
      <c r="G69" s="91">
        <v>0</v>
      </c>
      <c r="H69" s="91">
        <v>0</v>
      </c>
      <c r="I69" s="91">
        <v>0</v>
      </c>
      <c r="J69" s="91">
        <v>0</v>
      </c>
      <c r="K69" s="91">
        <v>0</v>
      </c>
      <c r="L69" s="91">
        <v>0</v>
      </c>
      <c r="M69" s="91">
        <v>0</v>
      </c>
      <c r="N69" s="91">
        <v>0</v>
      </c>
      <c r="O69" s="91">
        <v>0</v>
      </c>
      <c r="P69" s="91">
        <v>0</v>
      </c>
      <c r="Q69" s="91">
        <v>0</v>
      </c>
      <c r="R69" s="91">
        <v>0</v>
      </c>
      <c r="S69" s="91">
        <v>0</v>
      </c>
      <c r="T69" s="91">
        <v>0</v>
      </c>
      <c r="U69" s="91">
        <v>0</v>
      </c>
      <c r="V69" s="91">
        <v>0</v>
      </c>
      <c r="W69" s="91">
        <v>0</v>
      </c>
      <c r="X69" s="91">
        <v>0</v>
      </c>
      <c r="Y69" s="91">
        <v>0</v>
      </c>
      <c r="Z69" s="91">
        <v>0</v>
      </c>
      <c r="AA69" s="91">
        <v>0</v>
      </c>
      <c r="AB69" s="91">
        <v>0</v>
      </c>
      <c r="AC69" s="91">
        <v>0</v>
      </c>
      <c r="AD69" s="91">
        <v>0</v>
      </c>
      <c r="AE69" s="91">
        <v>0</v>
      </c>
      <c r="AF69" s="91">
        <v>0</v>
      </c>
    </row>
    <row r="70" spans="1:32" x14ac:dyDescent="0.25">
      <c r="A70" s="177" t="str">
        <f t="shared" si="3"/>
        <v/>
      </c>
    </row>
    <row r="71" spans="1:32" x14ac:dyDescent="0.25">
      <c r="A71" s="177" t="str">
        <f t="shared" si="3"/>
        <v>541</v>
      </c>
      <c r="B71" s="193" t="s">
        <v>375</v>
      </c>
      <c r="C71" s="91">
        <v>0</v>
      </c>
      <c r="D71" s="91">
        <v>0</v>
      </c>
      <c r="E71" s="91">
        <v>0</v>
      </c>
      <c r="F71" s="91">
        <v>0</v>
      </c>
      <c r="G71" s="91">
        <v>0</v>
      </c>
      <c r="H71" s="91">
        <v>0</v>
      </c>
      <c r="I71" s="91">
        <v>0</v>
      </c>
      <c r="J71" s="91">
        <v>0</v>
      </c>
      <c r="K71" s="91">
        <v>0</v>
      </c>
      <c r="L71" s="91">
        <v>0</v>
      </c>
      <c r="M71" s="91">
        <v>0</v>
      </c>
      <c r="N71" s="91">
        <v>0</v>
      </c>
      <c r="O71" s="91">
        <v>0</v>
      </c>
      <c r="P71" s="91">
        <v>0</v>
      </c>
      <c r="Q71" s="91">
        <v>0</v>
      </c>
      <c r="R71" s="91">
        <v>0</v>
      </c>
      <c r="S71" s="91">
        <v>0</v>
      </c>
      <c r="T71" s="91">
        <v>0</v>
      </c>
      <c r="U71" s="91">
        <v>0</v>
      </c>
      <c r="V71" s="91">
        <v>0</v>
      </c>
      <c r="W71" s="91">
        <v>0</v>
      </c>
      <c r="X71" s="91">
        <v>0</v>
      </c>
      <c r="Y71" s="91">
        <v>0</v>
      </c>
      <c r="Z71" s="91">
        <v>0</v>
      </c>
      <c r="AA71" s="91">
        <v>0</v>
      </c>
      <c r="AB71" s="91">
        <v>0</v>
      </c>
      <c r="AC71" s="91">
        <v>0</v>
      </c>
      <c r="AD71" s="91">
        <v>0</v>
      </c>
      <c r="AE71" s="91">
        <v>0</v>
      </c>
      <c r="AF71" s="91">
        <v>0</v>
      </c>
    </row>
    <row r="72" spans="1:32" x14ac:dyDescent="0.25">
      <c r="A72" s="177" t="str">
        <f t="shared" si="3"/>
        <v>542</v>
      </c>
      <c r="B72" s="193" t="s">
        <v>376</v>
      </c>
      <c r="C72" s="91">
        <v>0</v>
      </c>
      <c r="D72" s="91">
        <v>0</v>
      </c>
      <c r="E72" s="91">
        <v>0</v>
      </c>
      <c r="F72" s="91">
        <v>0</v>
      </c>
      <c r="G72" s="91">
        <v>0</v>
      </c>
      <c r="H72" s="91">
        <v>0</v>
      </c>
      <c r="I72" s="91">
        <v>0</v>
      </c>
      <c r="J72" s="91">
        <v>0</v>
      </c>
      <c r="K72" s="91">
        <v>0</v>
      </c>
      <c r="L72" s="91">
        <v>0</v>
      </c>
      <c r="M72" s="91">
        <v>0</v>
      </c>
      <c r="N72" s="91">
        <v>0</v>
      </c>
      <c r="O72" s="91">
        <v>0</v>
      </c>
      <c r="P72" s="91">
        <v>0</v>
      </c>
      <c r="Q72" s="91">
        <v>0</v>
      </c>
      <c r="R72" s="91">
        <v>0</v>
      </c>
      <c r="S72" s="91">
        <v>0</v>
      </c>
      <c r="T72" s="91">
        <v>0</v>
      </c>
      <c r="U72" s="91">
        <v>0</v>
      </c>
      <c r="V72" s="91">
        <v>0</v>
      </c>
      <c r="W72" s="91">
        <v>0</v>
      </c>
      <c r="X72" s="91">
        <v>0</v>
      </c>
      <c r="Y72" s="91">
        <v>0</v>
      </c>
      <c r="Z72" s="91">
        <v>0</v>
      </c>
      <c r="AA72" s="91">
        <v>0</v>
      </c>
      <c r="AB72" s="91">
        <v>0</v>
      </c>
      <c r="AC72" s="91">
        <v>0</v>
      </c>
      <c r="AD72" s="91">
        <v>0</v>
      </c>
      <c r="AE72" s="91">
        <v>0</v>
      </c>
      <c r="AF72" s="91">
        <v>0</v>
      </c>
    </row>
    <row r="73" spans="1:32" x14ac:dyDescent="0.25">
      <c r="A73" s="177" t="str">
        <f t="shared" si="3"/>
        <v>543</v>
      </c>
      <c r="B73" s="193" t="s">
        <v>377</v>
      </c>
      <c r="C73" s="91">
        <v>0</v>
      </c>
      <c r="D73" s="91">
        <v>0</v>
      </c>
      <c r="E73" s="91">
        <v>0</v>
      </c>
      <c r="F73" s="91">
        <v>0</v>
      </c>
      <c r="G73" s="91">
        <v>0</v>
      </c>
      <c r="H73" s="91">
        <v>0</v>
      </c>
      <c r="I73" s="91">
        <v>0</v>
      </c>
      <c r="J73" s="91">
        <v>0</v>
      </c>
      <c r="K73" s="91">
        <v>0</v>
      </c>
      <c r="L73" s="91">
        <v>0</v>
      </c>
      <c r="M73" s="91">
        <v>0</v>
      </c>
      <c r="N73" s="91">
        <v>0</v>
      </c>
      <c r="O73" s="91">
        <v>0</v>
      </c>
      <c r="P73" s="91">
        <v>0</v>
      </c>
      <c r="Q73" s="91">
        <v>0</v>
      </c>
      <c r="R73" s="91">
        <v>0</v>
      </c>
      <c r="S73" s="91">
        <v>0</v>
      </c>
      <c r="T73" s="91">
        <v>0</v>
      </c>
      <c r="U73" s="91">
        <v>0</v>
      </c>
      <c r="V73" s="91">
        <v>0</v>
      </c>
      <c r="W73" s="91">
        <v>0</v>
      </c>
      <c r="X73" s="91">
        <v>0</v>
      </c>
      <c r="Y73" s="91">
        <v>0</v>
      </c>
      <c r="Z73" s="91">
        <v>0</v>
      </c>
      <c r="AA73" s="91">
        <v>0</v>
      </c>
      <c r="AB73" s="91">
        <v>0</v>
      </c>
      <c r="AC73" s="91">
        <v>0</v>
      </c>
      <c r="AD73" s="91">
        <v>0</v>
      </c>
      <c r="AE73" s="91">
        <v>0</v>
      </c>
      <c r="AF73" s="91">
        <v>0</v>
      </c>
    </row>
    <row r="74" spans="1:32" x14ac:dyDescent="0.25">
      <c r="A74" s="177" t="str">
        <f t="shared" si="3"/>
        <v>544</v>
      </c>
      <c r="B74" s="193" t="s">
        <v>378</v>
      </c>
      <c r="C74" s="91">
        <v>0</v>
      </c>
      <c r="D74" s="91">
        <v>0</v>
      </c>
      <c r="E74" s="91">
        <v>0</v>
      </c>
      <c r="F74" s="91">
        <v>0</v>
      </c>
      <c r="G74" s="91">
        <v>0</v>
      </c>
      <c r="H74" s="91">
        <v>0</v>
      </c>
      <c r="I74" s="91">
        <v>0</v>
      </c>
      <c r="J74" s="91">
        <v>0</v>
      </c>
      <c r="K74" s="91">
        <v>0</v>
      </c>
      <c r="L74" s="91">
        <v>0</v>
      </c>
      <c r="M74" s="91">
        <v>0</v>
      </c>
      <c r="N74" s="91">
        <v>0</v>
      </c>
      <c r="O74" s="91">
        <v>0</v>
      </c>
      <c r="P74" s="91">
        <v>0</v>
      </c>
      <c r="Q74" s="91">
        <v>0</v>
      </c>
      <c r="R74" s="91">
        <v>0</v>
      </c>
      <c r="S74" s="91">
        <v>0</v>
      </c>
      <c r="T74" s="91">
        <v>0</v>
      </c>
      <c r="U74" s="91">
        <v>0</v>
      </c>
      <c r="V74" s="91">
        <v>0</v>
      </c>
      <c r="W74" s="91">
        <v>0</v>
      </c>
      <c r="X74" s="91">
        <v>0</v>
      </c>
      <c r="Y74" s="91">
        <v>0</v>
      </c>
      <c r="Z74" s="91">
        <v>0</v>
      </c>
      <c r="AA74" s="91">
        <v>0</v>
      </c>
      <c r="AB74" s="91">
        <v>0</v>
      </c>
      <c r="AC74" s="91">
        <v>0</v>
      </c>
      <c r="AD74" s="91">
        <v>0</v>
      </c>
      <c r="AE74" s="91">
        <v>0</v>
      </c>
      <c r="AF74" s="91">
        <v>0</v>
      </c>
    </row>
    <row r="75" spans="1:32" x14ac:dyDescent="0.25">
      <c r="A75" s="177" t="str">
        <f t="shared" si="3"/>
        <v>545</v>
      </c>
      <c r="B75" s="193" t="s">
        <v>379</v>
      </c>
      <c r="C75" s="91">
        <v>0</v>
      </c>
      <c r="D75" s="91">
        <v>0</v>
      </c>
      <c r="E75" s="91">
        <v>0</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v>0</v>
      </c>
      <c r="X75" s="91">
        <v>0</v>
      </c>
      <c r="Y75" s="91">
        <v>0</v>
      </c>
      <c r="Z75" s="91">
        <v>0</v>
      </c>
      <c r="AA75" s="91">
        <v>0</v>
      </c>
      <c r="AB75" s="91">
        <v>0</v>
      </c>
      <c r="AC75" s="91">
        <v>0</v>
      </c>
      <c r="AD75" s="91">
        <v>0</v>
      </c>
      <c r="AE75" s="91">
        <v>0</v>
      </c>
      <c r="AF75" s="91">
        <v>0</v>
      </c>
    </row>
    <row r="76" spans="1:32" x14ac:dyDescent="0.25">
      <c r="A76" s="177"/>
      <c r="B76" s="193" t="s">
        <v>380</v>
      </c>
      <c r="C76" s="91">
        <v>0</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91">
        <v>0</v>
      </c>
      <c r="V76" s="91">
        <v>0</v>
      </c>
      <c r="W76" s="91">
        <v>0</v>
      </c>
      <c r="X76" s="91">
        <v>0</v>
      </c>
      <c r="Y76" s="91">
        <v>0</v>
      </c>
      <c r="Z76" s="91">
        <v>0</v>
      </c>
      <c r="AA76" s="91">
        <v>0</v>
      </c>
      <c r="AB76" s="91">
        <v>0</v>
      </c>
      <c r="AC76" s="91">
        <v>0</v>
      </c>
      <c r="AD76" s="91">
        <v>0</v>
      </c>
      <c r="AE76" s="91">
        <v>0</v>
      </c>
      <c r="AF76" s="91">
        <v>0</v>
      </c>
    </row>
    <row r="77" spans="1:32" x14ac:dyDescent="0.25">
      <c r="A77" s="177" t="str">
        <f t="shared" si="3"/>
        <v/>
      </c>
    </row>
    <row r="78" spans="1:32" x14ac:dyDescent="0.25">
      <c r="A78" s="177"/>
      <c r="B78" s="193" t="s">
        <v>122</v>
      </c>
      <c r="C78" s="91">
        <v>0</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91">
        <v>0</v>
      </c>
      <c r="V78" s="91">
        <v>0</v>
      </c>
      <c r="W78" s="91">
        <v>0</v>
      </c>
      <c r="X78" s="91">
        <v>0</v>
      </c>
      <c r="Y78" s="91">
        <v>0</v>
      </c>
      <c r="Z78" s="91">
        <v>0</v>
      </c>
      <c r="AA78" s="91">
        <v>0</v>
      </c>
      <c r="AB78" s="91">
        <v>0</v>
      </c>
      <c r="AC78" s="91">
        <v>0</v>
      </c>
      <c r="AD78" s="91">
        <v>0</v>
      </c>
      <c r="AE78" s="91">
        <v>0</v>
      </c>
      <c r="AF78" s="91">
        <v>0</v>
      </c>
    </row>
    <row r="79" spans="1:32" x14ac:dyDescent="0.25">
      <c r="A79" s="177" t="str">
        <f t="shared" si="3"/>
        <v/>
      </c>
    </row>
    <row r="80" spans="1:32" x14ac:dyDescent="0.25">
      <c r="A80" s="177"/>
      <c r="B80" s="193" t="s">
        <v>381</v>
      </c>
    </row>
    <row r="81" spans="1:32" x14ac:dyDescent="0.25">
      <c r="A81" s="177" t="str">
        <f t="shared" si="3"/>
        <v>546</v>
      </c>
      <c r="B81" s="193" t="s">
        <v>382</v>
      </c>
      <c r="C81" s="91">
        <v>0</v>
      </c>
      <c r="D81" s="91">
        <v>0</v>
      </c>
      <c r="E81" s="91">
        <v>0</v>
      </c>
      <c r="F81" s="91">
        <v>0</v>
      </c>
      <c r="G81" s="91">
        <v>0</v>
      </c>
      <c r="H81" s="91">
        <v>0</v>
      </c>
      <c r="I81" s="91">
        <v>0</v>
      </c>
      <c r="J81" s="91">
        <v>0</v>
      </c>
      <c r="K81" s="91">
        <v>0</v>
      </c>
      <c r="L81" s="91">
        <v>0</v>
      </c>
      <c r="M81" s="91">
        <v>0</v>
      </c>
      <c r="N81" s="91">
        <v>0</v>
      </c>
      <c r="O81" s="91">
        <v>0</v>
      </c>
      <c r="P81" s="91">
        <v>0</v>
      </c>
      <c r="Q81" s="91">
        <v>0</v>
      </c>
      <c r="R81" s="91">
        <v>0</v>
      </c>
      <c r="S81" s="91">
        <v>0</v>
      </c>
      <c r="T81" s="91">
        <v>0</v>
      </c>
      <c r="U81" s="91">
        <v>0</v>
      </c>
      <c r="V81" s="91">
        <v>0</v>
      </c>
      <c r="W81" s="91">
        <v>0</v>
      </c>
      <c r="X81" s="91">
        <v>0</v>
      </c>
      <c r="Y81" s="91">
        <v>0</v>
      </c>
      <c r="Z81" s="91">
        <v>0</v>
      </c>
      <c r="AA81" s="91">
        <v>0</v>
      </c>
      <c r="AB81" s="91">
        <v>0</v>
      </c>
      <c r="AC81" s="91">
        <v>0</v>
      </c>
      <c r="AD81" s="91">
        <v>0</v>
      </c>
      <c r="AE81" s="91">
        <v>0</v>
      </c>
      <c r="AF81" s="91">
        <v>0</v>
      </c>
    </row>
    <row r="82" spans="1:32" x14ac:dyDescent="0.25">
      <c r="A82" s="177" t="str">
        <f t="shared" si="3"/>
        <v>547</v>
      </c>
      <c r="B82" s="193" t="s">
        <v>383</v>
      </c>
      <c r="C82" s="91">
        <v>0</v>
      </c>
      <c r="D82" s="91">
        <v>0</v>
      </c>
      <c r="E82" s="91">
        <v>0</v>
      </c>
      <c r="F82" s="91">
        <v>0</v>
      </c>
      <c r="G82" s="91">
        <v>0</v>
      </c>
      <c r="H82" s="91">
        <v>0</v>
      </c>
      <c r="I82" s="91">
        <v>0</v>
      </c>
      <c r="J82" s="91">
        <v>0</v>
      </c>
      <c r="K82" s="91">
        <v>0</v>
      </c>
      <c r="L82" s="91">
        <v>0</v>
      </c>
      <c r="M82" s="91">
        <v>0</v>
      </c>
      <c r="N82" s="91">
        <v>0</v>
      </c>
      <c r="O82" s="91">
        <v>0</v>
      </c>
      <c r="P82" s="91">
        <v>0</v>
      </c>
      <c r="Q82" s="91">
        <v>0</v>
      </c>
      <c r="R82" s="91">
        <v>0</v>
      </c>
      <c r="S82" s="91">
        <v>0</v>
      </c>
      <c r="T82" s="91">
        <v>0</v>
      </c>
      <c r="U82" s="91">
        <v>0</v>
      </c>
      <c r="V82" s="91">
        <v>0</v>
      </c>
      <c r="W82" s="91">
        <v>0</v>
      </c>
      <c r="X82" s="91">
        <v>0</v>
      </c>
      <c r="Y82" s="91">
        <v>0</v>
      </c>
      <c r="Z82" s="91">
        <v>0</v>
      </c>
      <c r="AA82" s="91">
        <v>0</v>
      </c>
      <c r="AB82" s="91">
        <v>0</v>
      </c>
      <c r="AC82" s="91">
        <v>0</v>
      </c>
      <c r="AD82" s="91">
        <v>0</v>
      </c>
      <c r="AE82" s="91">
        <v>0</v>
      </c>
      <c r="AF82" s="91">
        <v>0</v>
      </c>
    </row>
    <row r="83" spans="1:32" x14ac:dyDescent="0.25">
      <c r="A83" s="177" t="str">
        <f t="shared" si="3"/>
        <v>548</v>
      </c>
      <c r="B83" s="193" t="s">
        <v>384</v>
      </c>
      <c r="C83" s="91">
        <v>0</v>
      </c>
      <c r="D83" s="91">
        <v>0</v>
      </c>
      <c r="E83" s="91">
        <v>0</v>
      </c>
      <c r="F83" s="91">
        <v>0</v>
      </c>
      <c r="G83" s="91">
        <v>0</v>
      </c>
      <c r="H83" s="91">
        <v>0</v>
      </c>
      <c r="I83" s="91">
        <v>0</v>
      </c>
      <c r="J83" s="91">
        <v>0</v>
      </c>
      <c r="K83" s="91">
        <v>0</v>
      </c>
      <c r="L83" s="91">
        <v>0</v>
      </c>
      <c r="M83" s="91">
        <v>0</v>
      </c>
      <c r="N83" s="91">
        <v>0</v>
      </c>
      <c r="O83" s="91">
        <v>0</v>
      </c>
      <c r="P83" s="91">
        <v>0</v>
      </c>
      <c r="Q83" s="91">
        <v>0</v>
      </c>
      <c r="R83" s="91">
        <v>0</v>
      </c>
      <c r="S83" s="91">
        <v>0</v>
      </c>
      <c r="T83" s="91">
        <v>0</v>
      </c>
      <c r="U83" s="91">
        <v>0</v>
      </c>
      <c r="V83" s="91">
        <v>0</v>
      </c>
      <c r="W83" s="91">
        <v>0</v>
      </c>
      <c r="X83" s="91">
        <v>0</v>
      </c>
      <c r="Y83" s="91">
        <v>0</v>
      </c>
      <c r="Z83" s="91">
        <v>0</v>
      </c>
      <c r="AA83" s="91">
        <v>0</v>
      </c>
      <c r="AB83" s="91">
        <v>0</v>
      </c>
      <c r="AC83" s="91">
        <v>0</v>
      </c>
      <c r="AD83" s="91">
        <v>0</v>
      </c>
      <c r="AE83" s="91">
        <v>0</v>
      </c>
      <c r="AF83" s="91">
        <v>0</v>
      </c>
    </row>
    <row r="84" spans="1:32" x14ac:dyDescent="0.25">
      <c r="A84" s="177" t="str">
        <f t="shared" si="3"/>
        <v>549</v>
      </c>
      <c r="B84" s="193" t="s">
        <v>385</v>
      </c>
      <c r="C84" s="91">
        <v>0</v>
      </c>
      <c r="D84" s="91">
        <v>0</v>
      </c>
      <c r="E84" s="91">
        <v>0</v>
      </c>
      <c r="F84" s="91">
        <v>0</v>
      </c>
      <c r="G84" s="91">
        <v>0</v>
      </c>
      <c r="H84" s="91">
        <v>0</v>
      </c>
      <c r="I84" s="91">
        <v>0</v>
      </c>
      <c r="J84" s="91">
        <v>0</v>
      </c>
      <c r="K84" s="91">
        <v>0</v>
      </c>
      <c r="L84" s="91">
        <v>0</v>
      </c>
      <c r="M84" s="91">
        <v>0</v>
      </c>
      <c r="N84" s="91">
        <v>0</v>
      </c>
      <c r="O84" s="91">
        <v>0</v>
      </c>
      <c r="P84" s="91">
        <v>0</v>
      </c>
      <c r="Q84" s="91">
        <v>0</v>
      </c>
      <c r="R84" s="91">
        <v>0</v>
      </c>
      <c r="S84" s="91">
        <v>0</v>
      </c>
      <c r="T84" s="91">
        <v>0</v>
      </c>
      <c r="U84" s="91">
        <v>0</v>
      </c>
      <c r="V84" s="91">
        <v>0</v>
      </c>
      <c r="W84" s="91">
        <v>0</v>
      </c>
      <c r="X84" s="91">
        <v>0</v>
      </c>
      <c r="Y84" s="91">
        <v>0</v>
      </c>
      <c r="Z84" s="91">
        <v>0</v>
      </c>
      <c r="AA84" s="91">
        <v>0</v>
      </c>
      <c r="AB84" s="91">
        <v>0</v>
      </c>
      <c r="AC84" s="91">
        <v>0</v>
      </c>
      <c r="AD84" s="91">
        <v>0</v>
      </c>
      <c r="AE84" s="91">
        <v>0</v>
      </c>
      <c r="AF84" s="91">
        <v>0</v>
      </c>
    </row>
    <row r="85" spans="1:32" x14ac:dyDescent="0.25">
      <c r="A85" s="177" t="str">
        <f t="shared" si="3"/>
        <v>550</v>
      </c>
      <c r="B85" s="193" t="s">
        <v>386</v>
      </c>
      <c r="C85" s="91">
        <v>0</v>
      </c>
      <c r="D85" s="91">
        <v>0</v>
      </c>
      <c r="E85" s="91">
        <v>0</v>
      </c>
      <c r="F85" s="91">
        <v>0</v>
      </c>
      <c r="G85" s="91">
        <v>0</v>
      </c>
      <c r="H85" s="91">
        <v>0</v>
      </c>
      <c r="I85" s="91">
        <v>0</v>
      </c>
      <c r="J85" s="91">
        <v>0</v>
      </c>
      <c r="K85" s="91">
        <v>0</v>
      </c>
      <c r="L85" s="91">
        <v>0</v>
      </c>
      <c r="M85" s="91">
        <v>0</v>
      </c>
      <c r="N85" s="91">
        <v>0</v>
      </c>
      <c r="O85" s="91">
        <v>0</v>
      </c>
      <c r="P85" s="91">
        <v>0</v>
      </c>
      <c r="Q85" s="91">
        <v>0</v>
      </c>
      <c r="R85" s="91">
        <v>0</v>
      </c>
      <c r="S85" s="91">
        <v>0</v>
      </c>
      <c r="T85" s="91">
        <v>0</v>
      </c>
      <c r="U85" s="91">
        <v>0</v>
      </c>
      <c r="V85" s="91">
        <v>0</v>
      </c>
      <c r="W85" s="91">
        <v>0</v>
      </c>
      <c r="X85" s="91">
        <v>0</v>
      </c>
      <c r="Y85" s="91">
        <v>0</v>
      </c>
      <c r="Z85" s="91">
        <v>0</v>
      </c>
      <c r="AA85" s="91">
        <v>0</v>
      </c>
      <c r="AB85" s="91">
        <v>0</v>
      </c>
      <c r="AC85" s="91">
        <v>0</v>
      </c>
      <c r="AD85" s="91">
        <v>0</v>
      </c>
      <c r="AE85" s="91">
        <v>0</v>
      </c>
      <c r="AF85" s="91">
        <v>0</v>
      </c>
    </row>
    <row r="86" spans="1:32" x14ac:dyDescent="0.25">
      <c r="A86" s="177"/>
      <c r="B86" s="193" t="s">
        <v>387</v>
      </c>
      <c r="C86" s="91">
        <v>0</v>
      </c>
      <c r="D86" s="91">
        <v>0</v>
      </c>
      <c r="E86" s="91">
        <v>0</v>
      </c>
      <c r="F86" s="91">
        <v>0</v>
      </c>
      <c r="G86" s="91">
        <v>0</v>
      </c>
      <c r="H86" s="91">
        <v>0</v>
      </c>
      <c r="I86" s="91">
        <v>0</v>
      </c>
      <c r="J86" s="91">
        <v>0</v>
      </c>
      <c r="K86" s="91">
        <v>0</v>
      </c>
      <c r="L86" s="91">
        <v>0</v>
      </c>
      <c r="M86" s="91">
        <v>0</v>
      </c>
      <c r="N86" s="91">
        <v>0</v>
      </c>
      <c r="O86" s="91">
        <v>0</v>
      </c>
      <c r="P86" s="91">
        <v>0</v>
      </c>
      <c r="Q86" s="91">
        <v>0</v>
      </c>
      <c r="R86" s="91">
        <v>0</v>
      </c>
      <c r="S86" s="91">
        <v>0</v>
      </c>
      <c r="T86" s="91">
        <v>0</v>
      </c>
      <c r="U86" s="91">
        <v>0</v>
      </c>
      <c r="V86" s="91">
        <v>0</v>
      </c>
      <c r="W86" s="91">
        <v>0</v>
      </c>
      <c r="X86" s="91">
        <v>0</v>
      </c>
      <c r="Y86" s="91">
        <v>0</v>
      </c>
      <c r="Z86" s="91">
        <v>0</v>
      </c>
      <c r="AA86" s="91">
        <v>0</v>
      </c>
      <c r="AB86" s="91">
        <v>0</v>
      </c>
      <c r="AC86" s="91">
        <v>0</v>
      </c>
      <c r="AD86" s="91">
        <v>0</v>
      </c>
      <c r="AE86" s="91">
        <v>0</v>
      </c>
      <c r="AF86" s="91">
        <v>0</v>
      </c>
    </row>
    <row r="87" spans="1:32" x14ac:dyDescent="0.25">
      <c r="A87" s="177" t="str">
        <f t="shared" si="3"/>
        <v/>
      </c>
    </row>
    <row r="88" spans="1:32" x14ac:dyDescent="0.25">
      <c r="A88" s="177" t="str">
        <f t="shared" si="3"/>
        <v>551</v>
      </c>
      <c r="B88" s="193" t="s">
        <v>388</v>
      </c>
      <c r="C88" s="91">
        <v>0</v>
      </c>
      <c r="D88" s="91">
        <v>0</v>
      </c>
      <c r="E88" s="91">
        <v>0</v>
      </c>
      <c r="F88" s="91">
        <v>0</v>
      </c>
      <c r="G88" s="91">
        <v>0</v>
      </c>
      <c r="H88" s="91">
        <v>0</v>
      </c>
      <c r="I88" s="91">
        <v>0</v>
      </c>
      <c r="J88" s="91">
        <v>0</v>
      </c>
      <c r="K88" s="91">
        <v>0</v>
      </c>
      <c r="L88" s="91">
        <v>0</v>
      </c>
      <c r="M88" s="91">
        <v>0</v>
      </c>
      <c r="N88" s="91">
        <v>0</v>
      </c>
      <c r="O88" s="91">
        <v>0</v>
      </c>
      <c r="P88" s="91">
        <v>0</v>
      </c>
      <c r="Q88" s="91">
        <v>0</v>
      </c>
      <c r="R88" s="91">
        <v>0</v>
      </c>
      <c r="S88" s="91">
        <v>0</v>
      </c>
      <c r="T88" s="91">
        <v>0</v>
      </c>
      <c r="U88" s="91">
        <v>0</v>
      </c>
      <c r="V88" s="91">
        <v>0</v>
      </c>
      <c r="W88" s="91">
        <v>0</v>
      </c>
      <c r="X88" s="91">
        <v>0</v>
      </c>
      <c r="Y88" s="91">
        <v>0</v>
      </c>
      <c r="Z88" s="91">
        <v>0</v>
      </c>
      <c r="AA88" s="91">
        <v>0</v>
      </c>
      <c r="AB88" s="91">
        <v>0</v>
      </c>
      <c r="AC88" s="91">
        <v>0</v>
      </c>
      <c r="AD88" s="91">
        <v>0</v>
      </c>
      <c r="AE88" s="91">
        <v>0</v>
      </c>
      <c r="AF88" s="91">
        <v>0</v>
      </c>
    </row>
    <row r="89" spans="1:32" x14ac:dyDescent="0.25">
      <c r="A89" s="177" t="str">
        <f t="shared" si="3"/>
        <v>552</v>
      </c>
      <c r="B89" s="193" t="s">
        <v>389</v>
      </c>
      <c r="C89" s="91">
        <v>0</v>
      </c>
      <c r="D89" s="91">
        <v>0</v>
      </c>
      <c r="E89" s="91">
        <v>0</v>
      </c>
      <c r="F89" s="91">
        <v>0</v>
      </c>
      <c r="G89" s="91">
        <v>0</v>
      </c>
      <c r="H89" s="91">
        <v>0</v>
      </c>
      <c r="I89" s="91">
        <v>0</v>
      </c>
      <c r="J89" s="91">
        <v>0</v>
      </c>
      <c r="K89" s="91">
        <v>0</v>
      </c>
      <c r="L89" s="91">
        <v>0</v>
      </c>
      <c r="M89" s="91">
        <v>0</v>
      </c>
      <c r="N89" s="91">
        <v>0</v>
      </c>
      <c r="O89" s="91">
        <v>0</v>
      </c>
      <c r="P89" s="91">
        <v>0</v>
      </c>
      <c r="Q89" s="91">
        <v>0</v>
      </c>
      <c r="R89" s="91">
        <v>0</v>
      </c>
      <c r="S89" s="91">
        <v>0</v>
      </c>
      <c r="T89" s="91">
        <v>0</v>
      </c>
      <c r="U89" s="91">
        <v>0</v>
      </c>
      <c r="V89" s="91">
        <v>0</v>
      </c>
      <c r="W89" s="91">
        <v>0</v>
      </c>
      <c r="X89" s="91">
        <v>0</v>
      </c>
      <c r="Y89" s="91">
        <v>0</v>
      </c>
      <c r="Z89" s="91">
        <v>0</v>
      </c>
      <c r="AA89" s="91">
        <v>0</v>
      </c>
      <c r="AB89" s="91">
        <v>0</v>
      </c>
      <c r="AC89" s="91">
        <v>0</v>
      </c>
      <c r="AD89" s="91">
        <v>0</v>
      </c>
      <c r="AE89" s="91">
        <v>0</v>
      </c>
      <c r="AF89" s="91">
        <v>0</v>
      </c>
    </row>
    <row r="90" spans="1:32" x14ac:dyDescent="0.25">
      <c r="A90" s="177" t="str">
        <f t="shared" si="3"/>
        <v>553</v>
      </c>
      <c r="B90" s="193" t="s">
        <v>390</v>
      </c>
      <c r="C90" s="91">
        <v>0</v>
      </c>
      <c r="D90" s="91">
        <v>0</v>
      </c>
      <c r="E90" s="91">
        <v>0</v>
      </c>
      <c r="F90" s="91">
        <v>0</v>
      </c>
      <c r="G90" s="91">
        <v>0</v>
      </c>
      <c r="H90" s="91">
        <v>0</v>
      </c>
      <c r="I90" s="91">
        <v>0</v>
      </c>
      <c r="J90" s="91">
        <v>0</v>
      </c>
      <c r="K90" s="91">
        <v>0</v>
      </c>
      <c r="L90" s="91">
        <v>0</v>
      </c>
      <c r="M90" s="91">
        <v>0</v>
      </c>
      <c r="N90" s="91">
        <v>0</v>
      </c>
      <c r="O90" s="91">
        <v>0</v>
      </c>
      <c r="P90" s="91">
        <v>0</v>
      </c>
      <c r="Q90" s="91">
        <v>0</v>
      </c>
      <c r="R90" s="91">
        <v>0</v>
      </c>
      <c r="S90" s="91">
        <v>0</v>
      </c>
      <c r="T90" s="91">
        <v>0</v>
      </c>
      <c r="U90" s="91">
        <v>0</v>
      </c>
      <c r="V90" s="91">
        <v>0</v>
      </c>
      <c r="W90" s="91">
        <v>0</v>
      </c>
      <c r="X90" s="91">
        <v>0</v>
      </c>
      <c r="Y90" s="91">
        <v>0</v>
      </c>
      <c r="Z90" s="91">
        <v>0</v>
      </c>
      <c r="AA90" s="91">
        <v>0</v>
      </c>
      <c r="AB90" s="91">
        <v>0</v>
      </c>
      <c r="AC90" s="91">
        <v>0</v>
      </c>
      <c r="AD90" s="91">
        <v>0</v>
      </c>
      <c r="AE90" s="91">
        <v>0</v>
      </c>
      <c r="AF90" s="91">
        <v>0</v>
      </c>
    </row>
    <row r="91" spans="1:32" x14ac:dyDescent="0.25">
      <c r="A91" s="177" t="str">
        <f t="shared" si="3"/>
        <v>554</v>
      </c>
      <c r="B91" s="193" t="s">
        <v>391</v>
      </c>
      <c r="C91" s="91">
        <v>0</v>
      </c>
      <c r="D91" s="91">
        <v>0</v>
      </c>
      <c r="E91" s="91">
        <v>0</v>
      </c>
      <c r="F91" s="91">
        <v>0</v>
      </c>
      <c r="G91" s="91">
        <v>0</v>
      </c>
      <c r="H91" s="91">
        <v>0</v>
      </c>
      <c r="I91" s="91">
        <v>0</v>
      </c>
      <c r="J91" s="91">
        <v>0</v>
      </c>
      <c r="K91" s="91">
        <v>0</v>
      </c>
      <c r="L91" s="91">
        <v>0</v>
      </c>
      <c r="M91" s="91">
        <v>0</v>
      </c>
      <c r="N91" s="91">
        <v>0</v>
      </c>
      <c r="O91" s="91">
        <v>0</v>
      </c>
      <c r="P91" s="91">
        <v>0</v>
      </c>
      <c r="Q91" s="91">
        <v>0</v>
      </c>
      <c r="R91" s="91">
        <v>0</v>
      </c>
      <c r="S91" s="91">
        <v>0</v>
      </c>
      <c r="T91" s="91">
        <v>0</v>
      </c>
      <c r="U91" s="91">
        <v>0</v>
      </c>
      <c r="V91" s="91">
        <v>0</v>
      </c>
      <c r="W91" s="91">
        <v>0</v>
      </c>
      <c r="X91" s="91">
        <v>0</v>
      </c>
      <c r="Y91" s="91">
        <v>0</v>
      </c>
      <c r="Z91" s="91">
        <v>0</v>
      </c>
      <c r="AA91" s="91">
        <v>0</v>
      </c>
      <c r="AB91" s="91">
        <v>0</v>
      </c>
      <c r="AC91" s="91">
        <v>0</v>
      </c>
      <c r="AD91" s="91">
        <v>0</v>
      </c>
      <c r="AE91" s="91">
        <v>0</v>
      </c>
      <c r="AF91" s="91">
        <v>0</v>
      </c>
    </row>
    <row r="92" spans="1:32" x14ac:dyDescent="0.25">
      <c r="A92" s="177"/>
      <c r="B92" s="193" t="s">
        <v>392</v>
      </c>
      <c r="C92" s="91">
        <v>0</v>
      </c>
      <c r="D92" s="91">
        <v>0</v>
      </c>
      <c r="E92" s="91">
        <v>0</v>
      </c>
      <c r="F92" s="91">
        <v>0</v>
      </c>
      <c r="G92" s="91">
        <v>0</v>
      </c>
      <c r="H92" s="91">
        <v>0</v>
      </c>
      <c r="I92" s="91">
        <v>0</v>
      </c>
      <c r="J92" s="91">
        <v>0</v>
      </c>
      <c r="K92" s="91">
        <v>0</v>
      </c>
      <c r="L92" s="91">
        <v>0</v>
      </c>
      <c r="M92" s="91">
        <v>0</v>
      </c>
      <c r="N92" s="91">
        <v>0</v>
      </c>
      <c r="O92" s="91">
        <v>0</v>
      </c>
      <c r="P92" s="91">
        <v>0</v>
      </c>
      <c r="Q92" s="91">
        <v>0</v>
      </c>
      <c r="R92" s="91">
        <v>0</v>
      </c>
      <c r="S92" s="91">
        <v>0</v>
      </c>
      <c r="T92" s="91">
        <v>0</v>
      </c>
      <c r="U92" s="91">
        <v>0</v>
      </c>
      <c r="V92" s="91">
        <v>0</v>
      </c>
      <c r="W92" s="91">
        <v>0</v>
      </c>
      <c r="X92" s="91">
        <v>0</v>
      </c>
      <c r="Y92" s="91">
        <v>0</v>
      </c>
      <c r="Z92" s="91">
        <v>0</v>
      </c>
      <c r="AA92" s="91">
        <v>0</v>
      </c>
      <c r="AB92" s="91">
        <v>0</v>
      </c>
      <c r="AC92" s="91">
        <v>0</v>
      </c>
      <c r="AD92" s="91">
        <v>0</v>
      </c>
      <c r="AE92" s="91">
        <v>0</v>
      </c>
      <c r="AF92" s="91">
        <v>0</v>
      </c>
    </row>
    <row r="93" spans="1:32" x14ac:dyDescent="0.25">
      <c r="A93" s="177" t="str">
        <f t="shared" si="3"/>
        <v/>
      </c>
    </row>
    <row r="94" spans="1:32" x14ac:dyDescent="0.25">
      <c r="A94" s="177"/>
      <c r="B94" s="193" t="s">
        <v>123</v>
      </c>
      <c r="C94" s="91">
        <v>0</v>
      </c>
      <c r="D94" s="91">
        <v>0</v>
      </c>
      <c r="E94" s="91">
        <v>0</v>
      </c>
      <c r="F94" s="91">
        <v>0</v>
      </c>
      <c r="G94" s="91">
        <v>0</v>
      </c>
      <c r="H94" s="91">
        <v>0</v>
      </c>
      <c r="I94" s="91">
        <v>0</v>
      </c>
      <c r="J94" s="91">
        <v>0</v>
      </c>
      <c r="K94" s="91">
        <v>0</v>
      </c>
      <c r="L94" s="91">
        <v>0</v>
      </c>
      <c r="M94" s="91">
        <v>0</v>
      </c>
      <c r="N94" s="91">
        <v>0</v>
      </c>
      <c r="O94" s="91">
        <v>0</v>
      </c>
      <c r="P94" s="91">
        <v>0</v>
      </c>
      <c r="Q94" s="91">
        <v>0</v>
      </c>
      <c r="R94" s="91">
        <v>0</v>
      </c>
      <c r="S94" s="91">
        <v>0</v>
      </c>
      <c r="T94" s="91">
        <v>0</v>
      </c>
      <c r="U94" s="91">
        <v>0</v>
      </c>
      <c r="V94" s="91">
        <v>0</v>
      </c>
      <c r="W94" s="91">
        <v>0</v>
      </c>
      <c r="X94" s="91">
        <v>0</v>
      </c>
      <c r="Y94" s="91">
        <v>0</v>
      </c>
      <c r="Z94" s="91">
        <v>0</v>
      </c>
      <c r="AA94" s="91">
        <v>0</v>
      </c>
      <c r="AB94" s="91">
        <v>0</v>
      </c>
      <c r="AC94" s="91">
        <v>0</v>
      </c>
      <c r="AD94" s="91">
        <v>0</v>
      </c>
      <c r="AE94" s="91">
        <v>0</v>
      </c>
      <c r="AF94" s="91">
        <v>0</v>
      </c>
    </row>
    <row r="95" spans="1:32" x14ac:dyDescent="0.25">
      <c r="A95" s="177" t="str">
        <f t="shared" si="3"/>
        <v/>
      </c>
    </row>
    <row r="96" spans="1:32" x14ac:dyDescent="0.25">
      <c r="A96" s="177"/>
      <c r="B96" s="193" t="s">
        <v>393</v>
      </c>
    </row>
    <row r="97" spans="1:32" x14ac:dyDescent="0.25">
      <c r="A97" s="177"/>
      <c r="B97" s="193" t="s">
        <v>394</v>
      </c>
      <c r="C97" s="91">
        <v>0</v>
      </c>
      <c r="D97" s="91">
        <v>0</v>
      </c>
      <c r="E97" s="91">
        <v>0</v>
      </c>
      <c r="F97" s="91">
        <v>0</v>
      </c>
      <c r="G97" s="91">
        <v>0</v>
      </c>
      <c r="H97" s="91">
        <v>0</v>
      </c>
      <c r="I97" s="91">
        <v>0</v>
      </c>
      <c r="J97" s="91">
        <v>0</v>
      </c>
      <c r="K97" s="91">
        <v>0</v>
      </c>
      <c r="L97" s="91">
        <v>0</v>
      </c>
      <c r="M97" s="91">
        <v>0</v>
      </c>
      <c r="N97" s="91">
        <v>0</v>
      </c>
      <c r="O97" s="91">
        <v>0</v>
      </c>
      <c r="P97" s="91">
        <v>0</v>
      </c>
      <c r="Q97" s="91">
        <v>0</v>
      </c>
      <c r="R97" s="91">
        <v>0</v>
      </c>
      <c r="S97" s="91">
        <v>0</v>
      </c>
      <c r="T97" s="91">
        <v>0</v>
      </c>
      <c r="U97" s="91">
        <v>0</v>
      </c>
      <c r="V97" s="91">
        <v>0</v>
      </c>
      <c r="W97" s="91">
        <v>0</v>
      </c>
      <c r="X97" s="91">
        <v>0</v>
      </c>
      <c r="Y97" s="91">
        <v>0</v>
      </c>
      <c r="Z97" s="91">
        <v>0</v>
      </c>
      <c r="AA97" s="91">
        <v>0</v>
      </c>
      <c r="AB97" s="91">
        <v>0</v>
      </c>
      <c r="AC97" s="91">
        <v>0</v>
      </c>
      <c r="AD97" s="91">
        <v>0</v>
      </c>
      <c r="AE97" s="91">
        <v>0</v>
      </c>
      <c r="AF97" s="91">
        <v>0</v>
      </c>
    </row>
    <row r="98" spans="1:32" x14ac:dyDescent="0.25">
      <c r="A98" s="177"/>
      <c r="B98" s="193" t="s">
        <v>395</v>
      </c>
      <c r="C98" s="91">
        <v>0</v>
      </c>
      <c r="D98" s="91">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91">
        <v>0</v>
      </c>
      <c r="V98" s="91">
        <v>0</v>
      </c>
      <c r="W98" s="91">
        <v>0</v>
      </c>
      <c r="X98" s="91">
        <v>0</v>
      </c>
      <c r="Y98" s="91">
        <v>0</v>
      </c>
      <c r="Z98" s="91">
        <v>0</v>
      </c>
      <c r="AA98" s="91">
        <v>0</v>
      </c>
      <c r="AB98" s="91">
        <v>0</v>
      </c>
      <c r="AC98" s="91">
        <v>0</v>
      </c>
      <c r="AD98" s="91">
        <v>0</v>
      </c>
      <c r="AE98" s="91">
        <v>0</v>
      </c>
      <c r="AF98" s="91">
        <v>0</v>
      </c>
    </row>
    <row r="99" spans="1:32" x14ac:dyDescent="0.25">
      <c r="A99" s="177" t="str">
        <f t="shared" si="3"/>
        <v>555</v>
      </c>
      <c r="B99" s="193" t="s">
        <v>396</v>
      </c>
      <c r="C99" s="91">
        <v>0</v>
      </c>
      <c r="D99" s="91">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0</v>
      </c>
      <c r="AE99" s="91">
        <v>0</v>
      </c>
      <c r="AF99" s="91">
        <v>0</v>
      </c>
    </row>
    <row r="100" spans="1:32" x14ac:dyDescent="0.25">
      <c r="A100" s="177" t="str">
        <f t="shared" si="3"/>
        <v/>
      </c>
    </row>
    <row r="101" spans="1:32" x14ac:dyDescent="0.25">
      <c r="A101" s="177" t="str">
        <f t="shared" si="3"/>
        <v>556</v>
      </c>
      <c r="B101" s="193" t="s">
        <v>124</v>
      </c>
      <c r="C101" s="91">
        <v>0</v>
      </c>
      <c r="D101" s="91">
        <v>0</v>
      </c>
      <c r="E101" s="91">
        <v>0</v>
      </c>
      <c r="F101" s="91">
        <v>0</v>
      </c>
      <c r="G101" s="91">
        <v>0</v>
      </c>
      <c r="H101" s="91">
        <v>0</v>
      </c>
      <c r="I101" s="91">
        <v>0</v>
      </c>
      <c r="J101" s="91">
        <v>0</v>
      </c>
      <c r="K101" s="91">
        <v>0</v>
      </c>
      <c r="L101" s="91">
        <v>0</v>
      </c>
      <c r="M101" s="91">
        <v>0</v>
      </c>
      <c r="N101" s="91">
        <v>0</v>
      </c>
      <c r="O101" s="91">
        <v>0</v>
      </c>
      <c r="P101" s="91">
        <v>0</v>
      </c>
      <c r="Q101" s="91">
        <v>0</v>
      </c>
      <c r="R101" s="91">
        <v>0</v>
      </c>
      <c r="S101" s="91">
        <v>0</v>
      </c>
      <c r="T101" s="91">
        <v>0</v>
      </c>
      <c r="U101" s="91">
        <v>0</v>
      </c>
      <c r="V101" s="91">
        <v>0</v>
      </c>
      <c r="W101" s="91">
        <v>0</v>
      </c>
      <c r="X101" s="91">
        <v>0</v>
      </c>
      <c r="Y101" s="91">
        <v>0</v>
      </c>
      <c r="Z101" s="91">
        <v>0</v>
      </c>
      <c r="AA101" s="91">
        <v>0</v>
      </c>
      <c r="AB101" s="91">
        <v>0</v>
      </c>
      <c r="AC101" s="91">
        <v>0</v>
      </c>
      <c r="AD101" s="91">
        <v>0</v>
      </c>
      <c r="AE101" s="91">
        <v>0</v>
      </c>
      <c r="AF101" s="91">
        <v>0</v>
      </c>
    </row>
    <row r="102" spans="1:32" x14ac:dyDescent="0.25">
      <c r="A102" s="177" t="str">
        <f t="shared" si="3"/>
        <v>557</v>
      </c>
      <c r="B102" s="193" t="s">
        <v>125</v>
      </c>
      <c r="C102" s="91">
        <v>0</v>
      </c>
      <c r="D102" s="91">
        <v>0</v>
      </c>
      <c r="E102" s="91">
        <v>0</v>
      </c>
      <c r="F102" s="91">
        <v>0</v>
      </c>
      <c r="G102" s="91">
        <v>0</v>
      </c>
      <c r="H102" s="91">
        <v>0</v>
      </c>
      <c r="I102" s="91">
        <v>0</v>
      </c>
      <c r="J102" s="91">
        <v>0</v>
      </c>
      <c r="K102" s="91">
        <v>0</v>
      </c>
      <c r="L102" s="91">
        <v>0</v>
      </c>
      <c r="M102" s="91">
        <v>0</v>
      </c>
      <c r="N102" s="91">
        <v>0</v>
      </c>
      <c r="O102" s="91">
        <v>0</v>
      </c>
      <c r="P102" s="91">
        <v>0</v>
      </c>
      <c r="Q102" s="91">
        <v>0</v>
      </c>
      <c r="R102" s="91">
        <v>0</v>
      </c>
      <c r="S102" s="91">
        <v>0</v>
      </c>
      <c r="T102" s="91">
        <v>0</v>
      </c>
      <c r="U102" s="91">
        <v>0</v>
      </c>
      <c r="V102" s="91">
        <v>0</v>
      </c>
      <c r="W102" s="91">
        <v>0</v>
      </c>
      <c r="X102" s="91">
        <v>0</v>
      </c>
      <c r="Y102" s="91">
        <v>0</v>
      </c>
      <c r="Z102" s="91">
        <v>0</v>
      </c>
      <c r="AA102" s="91">
        <v>0</v>
      </c>
      <c r="AB102" s="91">
        <v>0</v>
      </c>
      <c r="AC102" s="91">
        <v>0</v>
      </c>
      <c r="AD102" s="91">
        <v>0</v>
      </c>
      <c r="AE102" s="91">
        <v>0</v>
      </c>
      <c r="AF102" s="91">
        <v>0</v>
      </c>
    </row>
    <row r="103" spans="1:32" x14ac:dyDescent="0.25">
      <c r="A103" s="177" t="str">
        <f t="shared" si="3"/>
        <v/>
      </c>
    </row>
    <row r="104" spans="1:32" x14ac:dyDescent="0.25">
      <c r="A104" s="177"/>
      <c r="B104" s="193" t="s">
        <v>126</v>
      </c>
      <c r="C104" s="91">
        <v>0</v>
      </c>
      <c r="D104" s="91">
        <v>0</v>
      </c>
      <c r="E104" s="91">
        <v>0</v>
      </c>
      <c r="F104" s="91">
        <v>0</v>
      </c>
      <c r="G104" s="91">
        <v>0</v>
      </c>
      <c r="H104" s="91">
        <v>0</v>
      </c>
      <c r="I104" s="91">
        <v>0</v>
      </c>
      <c r="J104" s="91">
        <v>0</v>
      </c>
      <c r="K104" s="91">
        <v>0</v>
      </c>
      <c r="L104" s="91">
        <v>0</v>
      </c>
      <c r="M104" s="91">
        <v>0</v>
      </c>
      <c r="N104" s="91">
        <v>0</v>
      </c>
      <c r="O104" s="91">
        <v>0</v>
      </c>
      <c r="P104" s="91">
        <v>0</v>
      </c>
      <c r="Q104" s="91">
        <v>0</v>
      </c>
      <c r="R104" s="91">
        <v>0</v>
      </c>
      <c r="S104" s="91">
        <v>0</v>
      </c>
      <c r="T104" s="91">
        <v>0</v>
      </c>
      <c r="U104" s="91">
        <v>0</v>
      </c>
      <c r="V104" s="91">
        <v>0</v>
      </c>
      <c r="W104" s="91">
        <v>0</v>
      </c>
      <c r="X104" s="91">
        <v>0</v>
      </c>
      <c r="Y104" s="91">
        <v>0</v>
      </c>
      <c r="Z104" s="91">
        <v>0</v>
      </c>
      <c r="AA104" s="91">
        <v>0</v>
      </c>
      <c r="AB104" s="91">
        <v>0</v>
      </c>
      <c r="AC104" s="91">
        <v>0</v>
      </c>
      <c r="AD104" s="91">
        <v>0</v>
      </c>
      <c r="AE104" s="91">
        <v>0</v>
      </c>
      <c r="AF104" s="91">
        <v>0</v>
      </c>
    </row>
    <row r="105" spans="1:32" x14ac:dyDescent="0.25">
      <c r="A105" s="177" t="str">
        <f t="shared" si="3"/>
        <v/>
      </c>
    </row>
    <row r="106" spans="1:32" x14ac:dyDescent="0.25">
      <c r="A106" s="177"/>
      <c r="B106" s="193" t="s">
        <v>161</v>
      </c>
    </row>
    <row r="107" spans="1:32" x14ac:dyDescent="0.25">
      <c r="A107" s="177" t="str">
        <f t="shared" ref="A107:A170" si="4">MID($B107,1,3)</f>
        <v>560</v>
      </c>
      <c r="B107" s="193" t="s">
        <v>397</v>
      </c>
      <c r="C107" s="91">
        <v>0</v>
      </c>
      <c r="D107" s="91">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c r="AF107" s="91">
        <v>0</v>
      </c>
    </row>
    <row r="108" spans="1:32" x14ac:dyDescent="0.25">
      <c r="A108" s="177" t="str">
        <f t="shared" si="4"/>
        <v>561</v>
      </c>
      <c r="B108" s="193" t="s">
        <v>398</v>
      </c>
      <c r="C108" s="91">
        <v>0</v>
      </c>
      <c r="D108" s="91">
        <v>0</v>
      </c>
      <c r="E108" s="91">
        <v>0</v>
      </c>
      <c r="F108" s="91">
        <v>0</v>
      </c>
      <c r="G108" s="91">
        <v>0</v>
      </c>
      <c r="H108" s="91">
        <v>0</v>
      </c>
      <c r="I108" s="91">
        <v>0</v>
      </c>
      <c r="J108" s="91">
        <v>0</v>
      </c>
      <c r="K108" s="91">
        <v>0</v>
      </c>
      <c r="L108" s="91">
        <v>0</v>
      </c>
      <c r="M108" s="91">
        <v>0</v>
      </c>
      <c r="N108" s="91">
        <v>0</v>
      </c>
      <c r="O108" s="91">
        <v>0</v>
      </c>
      <c r="P108" s="91">
        <v>0</v>
      </c>
      <c r="Q108" s="91">
        <v>0</v>
      </c>
      <c r="R108" s="91">
        <v>0</v>
      </c>
      <c r="S108" s="91">
        <v>0</v>
      </c>
      <c r="T108" s="91">
        <v>0</v>
      </c>
      <c r="U108" s="91">
        <v>0</v>
      </c>
      <c r="V108" s="91">
        <v>0</v>
      </c>
      <c r="W108" s="91">
        <v>0</v>
      </c>
      <c r="X108" s="91">
        <v>0</v>
      </c>
      <c r="Y108" s="91">
        <v>0</v>
      </c>
      <c r="Z108" s="91">
        <v>0</v>
      </c>
      <c r="AA108" s="91">
        <v>0</v>
      </c>
      <c r="AB108" s="91">
        <v>0</v>
      </c>
      <c r="AC108" s="91">
        <v>0</v>
      </c>
      <c r="AD108" s="91">
        <v>0</v>
      </c>
      <c r="AE108" s="91">
        <v>0</v>
      </c>
      <c r="AF108" s="91">
        <v>0</v>
      </c>
    </row>
    <row r="109" spans="1:32" x14ac:dyDescent="0.25">
      <c r="A109" s="177" t="str">
        <f t="shared" si="4"/>
        <v>562</v>
      </c>
      <c r="B109" s="193" t="s">
        <v>399</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91">
        <v>0</v>
      </c>
      <c r="AA109" s="91">
        <v>0</v>
      </c>
      <c r="AB109" s="91">
        <v>0</v>
      </c>
      <c r="AC109" s="91">
        <v>0</v>
      </c>
      <c r="AD109" s="91">
        <v>0</v>
      </c>
      <c r="AE109" s="91">
        <v>0</v>
      </c>
      <c r="AF109" s="91">
        <v>0</v>
      </c>
    </row>
    <row r="110" spans="1:32" x14ac:dyDescent="0.25">
      <c r="A110" s="177" t="str">
        <f t="shared" si="4"/>
        <v>563</v>
      </c>
      <c r="B110" s="193" t="s">
        <v>400</v>
      </c>
      <c r="C110" s="91">
        <v>0</v>
      </c>
      <c r="D110" s="91">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91">
        <v>0</v>
      </c>
      <c r="V110" s="91">
        <v>0</v>
      </c>
      <c r="W110" s="91">
        <v>0</v>
      </c>
      <c r="X110" s="91">
        <v>0</v>
      </c>
      <c r="Y110" s="91">
        <v>0</v>
      </c>
      <c r="Z110" s="91">
        <v>0</v>
      </c>
      <c r="AA110" s="91">
        <v>0</v>
      </c>
      <c r="AB110" s="91">
        <v>0</v>
      </c>
      <c r="AC110" s="91">
        <v>0</v>
      </c>
      <c r="AD110" s="91">
        <v>0</v>
      </c>
      <c r="AE110" s="91">
        <v>0</v>
      </c>
      <c r="AF110" s="91">
        <v>0</v>
      </c>
    </row>
    <row r="111" spans="1:32" x14ac:dyDescent="0.25">
      <c r="A111" s="177" t="str">
        <f t="shared" si="4"/>
        <v>564</v>
      </c>
      <c r="B111" s="193" t="s">
        <v>401</v>
      </c>
      <c r="C111" s="91">
        <v>0</v>
      </c>
      <c r="D111" s="91">
        <v>0</v>
      </c>
      <c r="E111" s="91">
        <v>0</v>
      </c>
      <c r="F111" s="91">
        <v>0</v>
      </c>
      <c r="G111" s="91">
        <v>0</v>
      </c>
      <c r="H111" s="91">
        <v>0</v>
      </c>
      <c r="I111" s="91">
        <v>0</v>
      </c>
      <c r="J111" s="91">
        <v>0</v>
      </c>
      <c r="K111" s="91">
        <v>0</v>
      </c>
      <c r="L111" s="91">
        <v>0</v>
      </c>
      <c r="M111" s="91">
        <v>0</v>
      </c>
      <c r="N111" s="91">
        <v>0</v>
      </c>
      <c r="O111" s="91">
        <v>0</v>
      </c>
      <c r="P111" s="91">
        <v>0</v>
      </c>
      <c r="Q111" s="91">
        <v>0</v>
      </c>
      <c r="R111" s="91">
        <v>0</v>
      </c>
      <c r="S111" s="91">
        <v>0</v>
      </c>
      <c r="T111" s="91">
        <v>0</v>
      </c>
      <c r="U111" s="91">
        <v>0</v>
      </c>
      <c r="V111" s="91">
        <v>0</v>
      </c>
      <c r="W111" s="91">
        <v>0</v>
      </c>
      <c r="X111" s="91">
        <v>0</v>
      </c>
      <c r="Y111" s="91">
        <v>0</v>
      </c>
      <c r="Z111" s="91">
        <v>0</v>
      </c>
      <c r="AA111" s="91">
        <v>0</v>
      </c>
      <c r="AB111" s="91">
        <v>0</v>
      </c>
      <c r="AC111" s="91">
        <v>0</v>
      </c>
      <c r="AD111" s="91">
        <v>0</v>
      </c>
      <c r="AE111" s="91">
        <v>0</v>
      </c>
      <c r="AF111" s="91">
        <v>0</v>
      </c>
    </row>
    <row r="112" spans="1:32" x14ac:dyDescent="0.25">
      <c r="A112" s="177" t="str">
        <f t="shared" si="4"/>
        <v>565</v>
      </c>
      <c r="B112" s="193" t="s">
        <v>402</v>
      </c>
      <c r="C112" s="91">
        <v>0</v>
      </c>
      <c r="D112" s="91">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v>0</v>
      </c>
      <c r="U112" s="91">
        <v>0</v>
      </c>
      <c r="V112" s="91">
        <v>0</v>
      </c>
      <c r="W112" s="91">
        <v>0</v>
      </c>
      <c r="X112" s="91">
        <v>0</v>
      </c>
      <c r="Y112" s="91">
        <v>0</v>
      </c>
      <c r="Z112" s="91">
        <v>0</v>
      </c>
      <c r="AA112" s="91">
        <v>0</v>
      </c>
      <c r="AB112" s="91">
        <v>0</v>
      </c>
      <c r="AC112" s="91">
        <v>0</v>
      </c>
      <c r="AD112" s="91">
        <v>0</v>
      </c>
      <c r="AE112" s="91">
        <v>0</v>
      </c>
      <c r="AF112" s="91">
        <v>0</v>
      </c>
    </row>
    <row r="113" spans="1:32" x14ac:dyDescent="0.25">
      <c r="A113" s="177" t="str">
        <f t="shared" si="4"/>
        <v>566</v>
      </c>
      <c r="B113" s="193" t="s">
        <v>403</v>
      </c>
      <c r="C113" s="91">
        <v>0</v>
      </c>
      <c r="D113" s="91">
        <v>0</v>
      </c>
      <c r="E113" s="91">
        <v>0</v>
      </c>
      <c r="F113" s="91">
        <v>0</v>
      </c>
      <c r="G113" s="91">
        <v>0</v>
      </c>
      <c r="H113" s="91">
        <v>0</v>
      </c>
      <c r="I113" s="91">
        <v>0</v>
      </c>
      <c r="J113" s="91">
        <v>0</v>
      </c>
      <c r="K113" s="91">
        <v>0</v>
      </c>
      <c r="L113" s="91">
        <v>0</v>
      </c>
      <c r="M113" s="91">
        <v>0</v>
      </c>
      <c r="N113" s="91">
        <v>0</v>
      </c>
      <c r="O113" s="91">
        <v>0</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row>
    <row r="114" spans="1:32" x14ac:dyDescent="0.25">
      <c r="A114" s="177" t="str">
        <f t="shared" si="4"/>
        <v>567</v>
      </c>
      <c r="B114" s="193" t="s">
        <v>404</v>
      </c>
      <c r="C114" s="91">
        <v>0</v>
      </c>
      <c r="D114" s="91">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91">
        <v>0</v>
      </c>
      <c r="V114" s="91">
        <v>0</v>
      </c>
      <c r="W114" s="91">
        <v>0</v>
      </c>
      <c r="X114" s="91">
        <v>0</v>
      </c>
      <c r="Y114" s="91">
        <v>0</v>
      </c>
      <c r="Z114" s="91">
        <v>0</v>
      </c>
      <c r="AA114" s="91">
        <v>0</v>
      </c>
      <c r="AB114" s="91">
        <v>0</v>
      </c>
      <c r="AC114" s="91">
        <v>0</v>
      </c>
      <c r="AD114" s="91">
        <v>0</v>
      </c>
      <c r="AE114" s="91">
        <v>0</v>
      </c>
      <c r="AF114" s="91">
        <v>0</v>
      </c>
    </row>
    <row r="115" spans="1:32" x14ac:dyDescent="0.25">
      <c r="A115" s="177" t="str">
        <f t="shared" si="4"/>
        <v>575</v>
      </c>
      <c r="B115" s="193" t="s">
        <v>405</v>
      </c>
      <c r="C115" s="91">
        <v>0</v>
      </c>
      <c r="D115" s="91">
        <v>0</v>
      </c>
      <c r="E115" s="91">
        <v>0</v>
      </c>
      <c r="F115" s="91">
        <v>0</v>
      </c>
      <c r="G115" s="91">
        <v>0</v>
      </c>
      <c r="H115" s="91">
        <v>0</v>
      </c>
      <c r="I115" s="91">
        <v>0</v>
      </c>
      <c r="J115" s="91">
        <v>0</v>
      </c>
      <c r="K115" s="91">
        <v>0</v>
      </c>
      <c r="L115" s="91">
        <v>0</v>
      </c>
      <c r="M115" s="91">
        <v>0</v>
      </c>
      <c r="N115" s="91">
        <v>0</v>
      </c>
      <c r="O115" s="91">
        <v>0</v>
      </c>
      <c r="P115" s="91">
        <v>0</v>
      </c>
      <c r="Q115" s="91">
        <v>0</v>
      </c>
      <c r="R115" s="91">
        <v>0</v>
      </c>
      <c r="S115" s="91">
        <v>0</v>
      </c>
      <c r="T115" s="91">
        <v>0</v>
      </c>
      <c r="U115" s="91">
        <v>0</v>
      </c>
      <c r="V115" s="91">
        <v>0</v>
      </c>
      <c r="W115" s="91">
        <v>0</v>
      </c>
      <c r="X115" s="91">
        <v>0</v>
      </c>
      <c r="Y115" s="91">
        <v>0</v>
      </c>
      <c r="Z115" s="91">
        <v>0</v>
      </c>
      <c r="AA115" s="91">
        <v>0</v>
      </c>
      <c r="AB115" s="91">
        <v>0</v>
      </c>
      <c r="AC115" s="91">
        <v>0</v>
      </c>
      <c r="AD115" s="91">
        <v>0</v>
      </c>
      <c r="AE115" s="91">
        <v>0</v>
      </c>
      <c r="AF115" s="91">
        <v>0</v>
      </c>
    </row>
    <row r="116" spans="1:32" x14ac:dyDescent="0.25">
      <c r="A116" s="177"/>
      <c r="B116" s="193" t="s">
        <v>406</v>
      </c>
      <c r="C116" s="91">
        <v>0</v>
      </c>
      <c r="D116" s="91">
        <v>0</v>
      </c>
      <c r="E116" s="91">
        <v>0</v>
      </c>
      <c r="F116" s="91">
        <v>0</v>
      </c>
      <c r="G116" s="91">
        <v>0</v>
      </c>
      <c r="H116" s="91">
        <v>0</v>
      </c>
      <c r="I116" s="91">
        <v>0</v>
      </c>
      <c r="J116" s="91">
        <v>0</v>
      </c>
      <c r="K116" s="91">
        <v>0</v>
      </c>
      <c r="L116" s="91">
        <v>0</v>
      </c>
      <c r="M116" s="91">
        <v>0</v>
      </c>
      <c r="N116" s="91">
        <v>0</v>
      </c>
      <c r="O116" s="91">
        <v>0</v>
      </c>
      <c r="P116" s="91">
        <v>0</v>
      </c>
      <c r="Q116" s="91">
        <v>0</v>
      </c>
      <c r="R116" s="91">
        <v>0</v>
      </c>
      <c r="S116" s="91">
        <v>0</v>
      </c>
      <c r="T116" s="91">
        <v>0</v>
      </c>
      <c r="U116" s="91">
        <v>0</v>
      </c>
      <c r="V116" s="91">
        <v>0</v>
      </c>
      <c r="W116" s="91">
        <v>0</v>
      </c>
      <c r="X116" s="91">
        <v>0</v>
      </c>
      <c r="Y116" s="91">
        <v>0</v>
      </c>
      <c r="Z116" s="91">
        <v>0</v>
      </c>
      <c r="AA116" s="91">
        <v>0</v>
      </c>
      <c r="AB116" s="91">
        <v>0</v>
      </c>
      <c r="AC116" s="91">
        <v>0</v>
      </c>
      <c r="AD116" s="91">
        <v>0</v>
      </c>
      <c r="AE116" s="91">
        <v>0</v>
      </c>
      <c r="AF116" s="91">
        <v>0</v>
      </c>
    </row>
    <row r="117" spans="1:32" x14ac:dyDescent="0.25">
      <c r="A117" s="177" t="str">
        <f t="shared" si="4"/>
        <v/>
      </c>
    </row>
    <row r="118" spans="1:32" x14ac:dyDescent="0.25">
      <c r="A118" s="177" t="str">
        <f t="shared" si="4"/>
        <v>568</v>
      </c>
      <c r="B118" s="193" t="s">
        <v>407</v>
      </c>
      <c r="C118" s="91">
        <v>0</v>
      </c>
      <c r="D118" s="91">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91">
        <v>0</v>
      </c>
      <c r="V118" s="91">
        <v>0</v>
      </c>
      <c r="W118" s="91">
        <v>0</v>
      </c>
      <c r="X118" s="91">
        <v>0</v>
      </c>
      <c r="Y118" s="91">
        <v>0</v>
      </c>
      <c r="Z118" s="91">
        <v>0</v>
      </c>
      <c r="AA118" s="91">
        <v>0</v>
      </c>
      <c r="AB118" s="91">
        <v>0</v>
      </c>
      <c r="AC118" s="91">
        <v>0</v>
      </c>
      <c r="AD118" s="91">
        <v>0</v>
      </c>
      <c r="AE118" s="91">
        <v>0</v>
      </c>
      <c r="AF118" s="91">
        <v>0</v>
      </c>
    </row>
    <row r="119" spans="1:32" x14ac:dyDescent="0.25">
      <c r="A119" s="177" t="str">
        <f t="shared" si="4"/>
        <v>569</v>
      </c>
      <c r="B119" s="193" t="s">
        <v>408</v>
      </c>
      <c r="C119" s="91">
        <v>0</v>
      </c>
      <c r="D119" s="91">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91">
        <v>0</v>
      </c>
      <c r="V119" s="91">
        <v>0</v>
      </c>
      <c r="W119" s="91">
        <v>0</v>
      </c>
      <c r="X119" s="91">
        <v>0</v>
      </c>
      <c r="Y119" s="91">
        <v>0</v>
      </c>
      <c r="Z119" s="91">
        <v>0</v>
      </c>
      <c r="AA119" s="91">
        <v>0</v>
      </c>
      <c r="AB119" s="91">
        <v>0</v>
      </c>
      <c r="AC119" s="91">
        <v>0</v>
      </c>
      <c r="AD119" s="91">
        <v>0</v>
      </c>
      <c r="AE119" s="91">
        <v>0</v>
      </c>
      <c r="AF119" s="91">
        <v>0</v>
      </c>
    </row>
    <row r="120" spans="1:32" x14ac:dyDescent="0.25">
      <c r="A120" s="177" t="str">
        <f t="shared" si="4"/>
        <v>570</v>
      </c>
      <c r="B120" s="193" t="s">
        <v>409</v>
      </c>
      <c r="C120" s="91">
        <v>0</v>
      </c>
      <c r="D120" s="91">
        <v>0</v>
      </c>
      <c r="E120" s="91">
        <v>0</v>
      </c>
      <c r="F120" s="91">
        <v>0</v>
      </c>
      <c r="G120" s="91">
        <v>0</v>
      </c>
      <c r="H120" s="91">
        <v>0</v>
      </c>
      <c r="I120" s="91">
        <v>0</v>
      </c>
      <c r="J120" s="91">
        <v>0</v>
      </c>
      <c r="K120" s="91">
        <v>0</v>
      </c>
      <c r="L120" s="91">
        <v>0</v>
      </c>
      <c r="M120" s="91">
        <v>0</v>
      </c>
      <c r="N120" s="91">
        <v>0</v>
      </c>
      <c r="O120" s="91">
        <v>0</v>
      </c>
      <c r="P120" s="91">
        <v>0</v>
      </c>
      <c r="Q120" s="91">
        <v>0</v>
      </c>
      <c r="R120" s="91">
        <v>0</v>
      </c>
      <c r="S120" s="91">
        <v>0</v>
      </c>
      <c r="T120" s="91">
        <v>0</v>
      </c>
      <c r="U120" s="91">
        <v>0</v>
      </c>
      <c r="V120" s="91">
        <v>0</v>
      </c>
      <c r="W120" s="91">
        <v>0</v>
      </c>
      <c r="X120" s="91">
        <v>0</v>
      </c>
      <c r="Y120" s="91">
        <v>0</v>
      </c>
      <c r="Z120" s="91">
        <v>0</v>
      </c>
      <c r="AA120" s="91">
        <v>0</v>
      </c>
      <c r="AB120" s="91">
        <v>0</v>
      </c>
      <c r="AC120" s="91">
        <v>0</v>
      </c>
      <c r="AD120" s="91">
        <v>0</v>
      </c>
      <c r="AE120" s="91">
        <v>0</v>
      </c>
      <c r="AF120" s="91">
        <v>0</v>
      </c>
    </row>
    <row r="121" spans="1:32" x14ac:dyDescent="0.25">
      <c r="A121" s="177" t="str">
        <f t="shared" si="4"/>
        <v>571</v>
      </c>
      <c r="B121" s="193" t="s">
        <v>410</v>
      </c>
      <c r="C121" s="91">
        <v>0</v>
      </c>
      <c r="D121" s="91">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91">
        <v>0</v>
      </c>
      <c r="V121" s="91">
        <v>0</v>
      </c>
      <c r="W121" s="91">
        <v>0</v>
      </c>
      <c r="X121" s="91">
        <v>0</v>
      </c>
      <c r="Y121" s="91">
        <v>0</v>
      </c>
      <c r="Z121" s="91">
        <v>0</v>
      </c>
      <c r="AA121" s="91">
        <v>0</v>
      </c>
      <c r="AB121" s="91">
        <v>0</v>
      </c>
      <c r="AC121" s="91">
        <v>0</v>
      </c>
      <c r="AD121" s="91">
        <v>0</v>
      </c>
      <c r="AE121" s="91">
        <v>0</v>
      </c>
      <c r="AF121" s="91">
        <v>0</v>
      </c>
    </row>
    <row r="122" spans="1:32" x14ac:dyDescent="0.25">
      <c r="A122" s="177" t="str">
        <f t="shared" si="4"/>
        <v>572</v>
      </c>
      <c r="B122" s="193" t="s">
        <v>411</v>
      </c>
      <c r="C122" s="91">
        <v>0</v>
      </c>
      <c r="D122" s="91">
        <v>0</v>
      </c>
      <c r="E122" s="91">
        <v>0</v>
      </c>
      <c r="F122" s="91">
        <v>0</v>
      </c>
      <c r="G122" s="91">
        <v>0</v>
      </c>
      <c r="H122" s="91">
        <v>0</v>
      </c>
      <c r="I122" s="91">
        <v>0</v>
      </c>
      <c r="J122" s="91">
        <v>0</v>
      </c>
      <c r="K122" s="91">
        <v>0</v>
      </c>
      <c r="L122" s="91">
        <v>0</v>
      </c>
      <c r="M122" s="91">
        <v>0</v>
      </c>
      <c r="N122" s="91">
        <v>0</v>
      </c>
      <c r="O122" s="91">
        <v>0</v>
      </c>
      <c r="P122" s="91">
        <v>0</v>
      </c>
      <c r="Q122" s="91">
        <v>0</v>
      </c>
      <c r="R122" s="91">
        <v>0</v>
      </c>
      <c r="S122" s="91">
        <v>0</v>
      </c>
      <c r="T122" s="91">
        <v>0</v>
      </c>
      <c r="U122" s="91">
        <v>0</v>
      </c>
      <c r="V122" s="91">
        <v>0</v>
      </c>
      <c r="W122" s="91">
        <v>0</v>
      </c>
      <c r="X122" s="91">
        <v>0</v>
      </c>
      <c r="Y122" s="91">
        <v>0</v>
      </c>
      <c r="Z122" s="91">
        <v>0</v>
      </c>
      <c r="AA122" s="91">
        <v>0</v>
      </c>
      <c r="AB122" s="91">
        <v>0</v>
      </c>
      <c r="AC122" s="91">
        <v>0</v>
      </c>
      <c r="AD122" s="91">
        <v>0</v>
      </c>
      <c r="AE122" s="91">
        <v>0</v>
      </c>
      <c r="AF122" s="91">
        <v>0</v>
      </c>
    </row>
    <row r="123" spans="1:32" x14ac:dyDescent="0.25">
      <c r="A123" s="177" t="str">
        <f t="shared" si="4"/>
        <v>573</v>
      </c>
      <c r="B123" s="193" t="s">
        <v>412</v>
      </c>
      <c r="C123" s="91">
        <v>0</v>
      </c>
      <c r="D123" s="91">
        <v>0</v>
      </c>
      <c r="E123" s="91">
        <v>0</v>
      </c>
      <c r="F123" s="91">
        <v>0</v>
      </c>
      <c r="G123" s="91">
        <v>0</v>
      </c>
      <c r="H123" s="91">
        <v>0</v>
      </c>
      <c r="I123" s="91">
        <v>0</v>
      </c>
      <c r="J123" s="91">
        <v>0</v>
      </c>
      <c r="K123" s="91">
        <v>0</v>
      </c>
      <c r="L123" s="91">
        <v>0</v>
      </c>
      <c r="M123" s="91">
        <v>0</v>
      </c>
      <c r="N123" s="91">
        <v>0</v>
      </c>
      <c r="O123" s="91">
        <v>0</v>
      </c>
      <c r="P123" s="91">
        <v>0</v>
      </c>
      <c r="Q123" s="91">
        <v>0</v>
      </c>
      <c r="R123" s="91">
        <v>0</v>
      </c>
      <c r="S123" s="91">
        <v>0</v>
      </c>
      <c r="T123" s="91">
        <v>0</v>
      </c>
      <c r="U123" s="91">
        <v>0</v>
      </c>
      <c r="V123" s="91">
        <v>0</v>
      </c>
      <c r="W123" s="91">
        <v>0</v>
      </c>
      <c r="X123" s="91">
        <v>0</v>
      </c>
      <c r="Y123" s="91">
        <v>0</v>
      </c>
      <c r="Z123" s="91">
        <v>0</v>
      </c>
      <c r="AA123" s="91">
        <v>0</v>
      </c>
      <c r="AB123" s="91">
        <v>0</v>
      </c>
      <c r="AC123" s="91">
        <v>0</v>
      </c>
      <c r="AD123" s="91">
        <v>0</v>
      </c>
      <c r="AE123" s="91">
        <v>0</v>
      </c>
      <c r="AF123" s="91">
        <v>0</v>
      </c>
    </row>
    <row r="124" spans="1:32" x14ac:dyDescent="0.25">
      <c r="A124" s="177"/>
      <c r="B124" s="193" t="s">
        <v>413</v>
      </c>
      <c r="C124" s="91">
        <v>0</v>
      </c>
      <c r="D124" s="91">
        <v>0</v>
      </c>
      <c r="E124" s="91">
        <v>0</v>
      </c>
      <c r="F124" s="91">
        <v>0</v>
      </c>
      <c r="G124" s="91">
        <v>0</v>
      </c>
      <c r="H124" s="91">
        <v>0</v>
      </c>
      <c r="I124" s="91">
        <v>0</v>
      </c>
      <c r="J124" s="91">
        <v>0</v>
      </c>
      <c r="K124" s="91">
        <v>0</v>
      </c>
      <c r="L124" s="91">
        <v>0</v>
      </c>
      <c r="M124" s="91">
        <v>0</v>
      </c>
      <c r="N124" s="91">
        <v>0</v>
      </c>
      <c r="O124" s="91">
        <v>0</v>
      </c>
      <c r="P124" s="91">
        <v>0</v>
      </c>
      <c r="Q124" s="91">
        <v>0</v>
      </c>
      <c r="R124" s="91">
        <v>0</v>
      </c>
      <c r="S124" s="91">
        <v>0</v>
      </c>
      <c r="T124" s="91">
        <v>0</v>
      </c>
      <c r="U124" s="91">
        <v>0</v>
      </c>
      <c r="V124" s="91">
        <v>0</v>
      </c>
      <c r="W124" s="91">
        <v>0</v>
      </c>
      <c r="X124" s="91">
        <v>0</v>
      </c>
      <c r="Y124" s="91">
        <v>0</v>
      </c>
      <c r="Z124" s="91">
        <v>0</v>
      </c>
      <c r="AA124" s="91">
        <v>0</v>
      </c>
      <c r="AB124" s="91">
        <v>0</v>
      </c>
      <c r="AC124" s="91">
        <v>0</v>
      </c>
      <c r="AD124" s="91">
        <v>0</v>
      </c>
      <c r="AE124" s="91">
        <v>0</v>
      </c>
      <c r="AF124" s="91">
        <v>0</v>
      </c>
    </row>
    <row r="125" spans="1:32" x14ac:dyDescent="0.25">
      <c r="A125" s="177" t="str">
        <f t="shared" si="4"/>
        <v/>
      </c>
    </row>
    <row r="126" spans="1:32" x14ac:dyDescent="0.25">
      <c r="A126" s="177"/>
      <c r="B126" s="193" t="s">
        <v>127</v>
      </c>
      <c r="C126" s="91">
        <v>0</v>
      </c>
      <c r="D126" s="91">
        <v>0</v>
      </c>
      <c r="E126" s="91">
        <v>0</v>
      </c>
      <c r="F126" s="91">
        <v>0</v>
      </c>
      <c r="G126" s="91">
        <v>0</v>
      </c>
      <c r="H126" s="91">
        <v>0</v>
      </c>
      <c r="I126" s="91">
        <v>0</v>
      </c>
      <c r="J126" s="91">
        <v>0</v>
      </c>
      <c r="K126" s="91">
        <v>0</v>
      </c>
      <c r="L126" s="91">
        <v>0</v>
      </c>
      <c r="M126" s="91">
        <v>0</v>
      </c>
      <c r="N126" s="91">
        <v>0</v>
      </c>
      <c r="O126" s="91">
        <v>0</v>
      </c>
      <c r="P126" s="91">
        <v>0</v>
      </c>
      <c r="Q126" s="91">
        <v>0</v>
      </c>
      <c r="R126" s="91">
        <v>0</v>
      </c>
      <c r="S126" s="91">
        <v>0</v>
      </c>
      <c r="T126" s="91">
        <v>0</v>
      </c>
      <c r="U126" s="91">
        <v>0</v>
      </c>
      <c r="V126" s="91">
        <v>0</v>
      </c>
      <c r="W126" s="91">
        <v>0</v>
      </c>
      <c r="X126" s="91">
        <v>0</v>
      </c>
      <c r="Y126" s="91">
        <v>0</v>
      </c>
      <c r="Z126" s="91">
        <v>0</v>
      </c>
      <c r="AA126" s="91">
        <v>0</v>
      </c>
      <c r="AB126" s="91">
        <v>0</v>
      </c>
      <c r="AC126" s="91">
        <v>0</v>
      </c>
      <c r="AD126" s="91">
        <v>0</v>
      </c>
      <c r="AE126" s="91">
        <v>0</v>
      </c>
      <c r="AF126" s="91">
        <v>0</v>
      </c>
    </row>
    <row r="127" spans="1:32" s="309" customFormat="1" x14ac:dyDescent="0.25">
      <c r="A127" s="177" t="str">
        <f t="shared" si="4"/>
        <v/>
      </c>
      <c r="B127" s="192"/>
    </row>
    <row r="128" spans="1:32" x14ac:dyDescent="0.25">
      <c r="A128" s="177"/>
      <c r="B128" s="193" t="s">
        <v>162</v>
      </c>
    </row>
    <row r="129" spans="1:32" x14ac:dyDescent="0.25">
      <c r="A129" s="177" t="str">
        <f t="shared" si="4"/>
        <v>580</v>
      </c>
      <c r="B129" s="193" t="s">
        <v>414</v>
      </c>
      <c r="C129" s="91">
        <v>0</v>
      </c>
      <c r="D129" s="91">
        <v>0</v>
      </c>
      <c r="E129" s="91">
        <v>0</v>
      </c>
      <c r="F129" s="91">
        <v>0</v>
      </c>
      <c r="G129" s="91">
        <v>0</v>
      </c>
      <c r="H129" s="91">
        <v>0</v>
      </c>
      <c r="I129" s="91">
        <v>0</v>
      </c>
      <c r="J129" s="91">
        <v>0</v>
      </c>
      <c r="K129" s="91">
        <v>0</v>
      </c>
      <c r="L129" s="91">
        <v>0</v>
      </c>
      <c r="M129" s="91">
        <v>0</v>
      </c>
      <c r="N129" s="91">
        <v>0</v>
      </c>
      <c r="O129" s="91">
        <v>0</v>
      </c>
      <c r="P129" s="91">
        <v>0</v>
      </c>
      <c r="Q129" s="91">
        <v>0</v>
      </c>
      <c r="R129" s="91">
        <v>0</v>
      </c>
      <c r="S129" s="91">
        <v>0</v>
      </c>
      <c r="T129" s="91">
        <v>0</v>
      </c>
      <c r="U129" s="91">
        <v>0</v>
      </c>
      <c r="V129" s="91">
        <v>0</v>
      </c>
      <c r="W129" s="91">
        <v>0</v>
      </c>
      <c r="X129" s="91">
        <v>0</v>
      </c>
      <c r="Y129" s="91">
        <v>0</v>
      </c>
      <c r="Z129" s="91">
        <v>0</v>
      </c>
      <c r="AA129" s="91">
        <v>0</v>
      </c>
      <c r="AB129" s="91">
        <v>0</v>
      </c>
      <c r="AC129" s="91">
        <v>0</v>
      </c>
      <c r="AD129" s="91">
        <v>0</v>
      </c>
      <c r="AE129" s="91">
        <v>0</v>
      </c>
      <c r="AF129" s="91">
        <v>0</v>
      </c>
    </row>
    <row r="130" spans="1:32" x14ac:dyDescent="0.25">
      <c r="A130" s="177" t="str">
        <f t="shared" si="4"/>
        <v>581</v>
      </c>
      <c r="B130" s="193" t="s">
        <v>415</v>
      </c>
      <c r="C130" s="91">
        <v>0</v>
      </c>
      <c r="D130" s="91">
        <v>0</v>
      </c>
      <c r="E130" s="91">
        <v>0</v>
      </c>
      <c r="F130" s="91">
        <v>0</v>
      </c>
      <c r="G130" s="91">
        <v>0</v>
      </c>
      <c r="H130" s="91">
        <v>0</v>
      </c>
      <c r="I130" s="91">
        <v>0</v>
      </c>
      <c r="J130" s="91">
        <v>0</v>
      </c>
      <c r="K130" s="91">
        <v>0</v>
      </c>
      <c r="L130" s="91">
        <v>0</v>
      </c>
      <c r="M130" s="91">
        <v>0</v>
      </c>
      <c r="N130" s="91">
        <v>0</v>
      </c>
      <c r="O130" s="91">
        <v>0</v>
      </c>
      <c r="P130" s="91">
        <v>0</v>
      </c>
      <c r="Q130" s="91">
        <v>0</v>
      </c>
      <c r="R130" s="91">
        <v>0</v>
      </c>
      <c r="S130" s="91">
        <v>0</v>
      </c>
      <c r="T130" s="91">
        <v>0</v>
      </c>
      <c r="U130" s="91">
        <v>0</v>
      </c>
      <c r="V130" s="91">
        <v>0</v>
      </c>
      <c r="W130" s="91">
        <v>0</v>
      </c>
      <c r="X130" s="91">
        <v>0</v>
      </c>
      <c r="Y130" s="91">
        <v>0</v>
      </c>
      <c r="Z130" s="91">
        <v>0</v>
      </c>
      <c r="AA130" s="91">
        <v>0</v>
      </c>
      <c r="AB130" s="91">
        <v>0</v>
      </c>
      <c r="AC130" s="91">
        <v>0</v>
      </c>
      <c r="AD130" s="91">
        <v>0</v>
      </c>
      <c r="AE130" s="91">
        <v>0</v>
      </c>
      <c r="AF130" s="91">
        <v>0</v>
      </c>
    </row>
    <row r="131" spans="1:32" x14ac:dyDescent="0.25">
      <c r="A131" s="177" t="str">
        <f t="shared" si="4"/>
        <v>582</v>
      </c>
      <c r="B131" s="193" t="s">
        <v>416</v>
      </c>
      <c r="C131" s="91">
        <v>0</v>
      </c>
      <c r="D131" s="91">
        <v>0</v>
      </c>
      <c r="E131" s="91">
        <v>0</v>
      </c>
      <c r="F131" s="91">
        <v>0</v>
      </c>
      <c r="G131" s="91">
        <v>0</v>
      </c>
      <c r="H131" s="91">
        <v>0</v>
      </c>
      <c r="I131" s="91">
        <v>0</v>
      </c>
      <c r="J131" s="91">
        <v>0</v>
      </c>
      <c r="K131" s="91">
        <v>0</v>
      </c>
      <c r="L131" s="91">
        <v>0</v>
      </c>
      <c r="M131" s="91">
        <v>0</v>
      </c>
      <c r="N131" s="91">
        <v>0</v>
      </c>
      <c r="O131" s="91">
        <v>0</v>
      </c>
      <c r="P131" s="91">
        <v>0</v>
      </c>
      <c r="Q131" s="91">
        <v>0</v>
      </c>
      <c r="R131" s="91">
        <v>0</v>
      </c>
      <c r="S131" s="91">
        <v>0</v>
      </c>
      <c r="T131" s="91">
        <v>0</v>
      </c>
      <c r="U131" s="91">
        <v>0</v>
      </c>
      <c r="V131" s="91">
        <v>0</v>
      </c>
      <c r="W131" s="91">
        <v>0</v>
      </c>
      <c r="X131" s="91">
        <v>0</v>
      </c>
      <c r="Y131" s="91">
        <v>0</v>
      </c>
      <c r="Z131" s="91">
        <v>0</v>
      </c>
      <c r="AA131" s="91">
        <v>0</v>
      </c>
      <c r="AB131" s="91">
        <v>0</v>
      </c>
      <c r="AC131" s="91">
        <v>0</v>
      </c>
      <c r="AD131" s="91">
        <v>0</v>
      </c>
      <c r="AE131" s="91">
        <v>0</v>
      </c>
      <c r="AF131" s="91">
        <v>0</v>
      </c>
    </row>
    <row r="132" spans="1:32" x14ac:dyDescent="0.25">
      <c r="A132" s="177" t="str">
        <f t="shared" si="4"/>
        <v>583</v>
      </c>
      <c r="B132" s="193" t="s">
        <v>417</v>
      </c>
      <c r="C132" s="91">
        <v>0</v>
      </c>
      <c r="D132" s="91">
        <v>0</v>
      </c>
      <c r="E132" s="91">
        <v>0</v>
      </c>
      <c r="F132" s="91">
        <v>0</v>
      </c>
      <c r="G132" s="91">
        <v>0</v>
      </c>
      <c r="H132" s="91">
        <v>0</v>
      </c>
      <c r="I132" s="91">
        <v>0</v>
      </c>
      <c r="J132" s="91">
        <v>0</v>
      </c>
      <c r="K132" s="91">
        <v>0</v>
      </c>
      <c r="L132" s="91">
        <v>0</v>
      </c>
      <c r="M132" s="91">
        <v>0</v>
      </c>
      <c r="N132" s="91">
        <v>0</v>
      </c>
      <c r="O132" s="91">
        <v>0</v>
      </c>
      <c r="P132" s="91">
        <v>0</v>
      </c>
      <c r="Q132" s="91">
        <v>0</v>
      </c>
      <c r="R132" s="91">
        <v>0</v>
      </c>
      <c r="S132" s="91">
        <v>0</v>
      </c>
      <c r="T132" s="91">
        <v>0</v>
      </c>
      <c r="U132" s="91">
        <v>0</v>
      </c>
      <c r="V132" s="91">
        <v>0</v>
      </c>
      <c r="W132" s="91">
        <v>0</v>
      </c>
      <c r="X132" s="91">
        <v>0</v>
      </c>
      <c r="Y132" s="91">
        <v>0</v>
      </c>
      <c r="Z132" s="91">
        <v>0</v>
      </c>
      <c r="AA132" s="91">
        <v>0</v>
      </c>
      <c r="AB132" s="91">
        <v>0</v>
      </c>
      <c r="AC132" s="91">
        <v>0</v>
      </c>
      <c r="AD132" s="91">
        <v>0</v>
      </c>
      <c r="AE132" s="91">
        <v>0</v>
      </c>
      <c r="AF132" s="91">
        <v>0</v>
      </c>
    </row>
    <row r="133" spans="1:32" x14ac:dyDescent="0.25">
      <c r="A133" s="177" t="str">
        <f t="shared" si="4"/>
        <v>584</v>
      </c>
      <c r="B133" s="193" t="s">
        <v>418</v>
      </c>
      <c r="C133" s="91">
        <v>0</v>
      </c>
      <c r="D133" s="91">
        <v>0</v>
      </c>
      <c r="E133" s="91">
        <v>0</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91">
        <v>0</v>
      </c>
      <c r="V133" s="91">
        <v>0</v>
      </c>
      <c r="W133" s="91">
        <v>0</v>
      </c>
      <c r="X133" s="91">
        <v>0</v>
      </c>
      <c r="Y133" s="91">
        <v>0</v>
      </c>
      <c r="Z133" s="91">
        <v>0</v>
      </c>
      <c r="AA133" s="91">
        <v>0</v>
      </c>
      <c r="AB133" s="91">
        <v>0</v>
      </c>
      <c r="AC133" s="91">
        <v>0</v>
      </c>
      <c r="AD133" s="91">
        <v>0</v>
      </c>
      <c r="AE133" s="91">
        <v>0</v>
      </c>
      <c r="AF133" s="91">
        <v>0</v>
      </c>
    </row>
    <row r="134" spans="1:32" x14ac:dyDescent="0.25">
      <c r="A134" s="177" t="str">
        <f t="shared" si="4"/>
        <v>585</v>
      </c>
      <c r="B134" s="193" t="s">
        <v>419</v>
      </c>
      <c r="C134" s="91">
        <v>0</v>
      </c>
      <c r="D134" s="91">
        <v>0</v>
      </c>
      <c r="E134" s="91">
        <v>0</v>
      </c>
      <c r="F134" s="91">
        <v>0</v>
      </c>
      <c r="G134" s="91">
        <v>0</v>
      </c>
      <c r="H134" s="91">
        <v>0</v>
      </c>
      <c r="I134" s="91">
        <v>0</v>
      </c>
      <c r="J134" s="91">
        <v>0</v>
      </c>
      <c r="K134" s="91">
        <v>0</v>
      </c>
      <c r="L134" s="91">
        <v>0</v>
      </c>
      <c r="M134" s="91">
        <v>0</v>
      </c>
      <c r="N134" s="91">
        <v>0</v>
      </c>
      <c r="O134" s="91">
        <v>0</v>
      </c>
      <c r="P134" s="91">
        <v>0</v>
      </c>
      <c r="Q134" s="91">
        <v>0</v>
      </c>
      <c r="R134" s="91">
        <v>0</v>
      </c>
      <c r="S134" s="91">
        <v>0</v>
      </c>
      <c r="T134" s="91">
        <v>0</v>
      </c>
      <c r="U134" s="91">
        <v>0</v>
      </c>
      <c r="V134" s="91">
        <v>0</v>
      </c>
      <c r="W134" s="91">
        <v>0</v>
      </c>
      <c r="X134" s="91">
        <v>0</v>
      </c>
      <c r="Y134" s="91">
        <v>0</v>
      </c>
      <c r="Z134" s="91">
        <v>0</v>
      </c>
      <c r="AA134" s="91">
        <v>0</v>
      </c>
      <c r="AB134" s="91">
        <v>0</v>
      </c>
      <c r="AC134" s="91">
        <v>0</v>
      </c>
      <c r="AD134" s="91">
        <v>0</v>
      </c>
      <c r="AE134" s="91">
        <v>0</v>
      </c>
      <c r="AF134" s="91">
        <v>0</v>
      </c>
    </row>
    <row r="135" spans="1:32" x14ac:dyDescent="0.25">
      <c r="A135" s="177" t="str">
        <f t="shared" si="4"/>
        <v>586</v>
      </c>
      <c r="B135" s="193" t="s">
        <v>420</v>
      </c>
      <c r="C135" s="91">
        <v>0</v>
      </c>
      <c r="D135" s="91">
        <v>0</v>
      </c>
      <c r="E135" s="91">
        <v>0</v>
      </c>
      <c r="F135" s="91">
        <v>0</v>
      </c>
      <c r="G135" s="91">
        <v>0</v>
      </c>
      <c r="H135" s="91">
        <v>0</v>
      </c>
      <c r="I135" s="91">
        <v>0</v>
      </c>
      <c r="J135" s="91">
        <v>0</v>
      </c>
      <c r="K135" s="91">
        <v>0</v>
      </c>
      <c r="L135" s="91">
        <v>0</v>
      </c>
      <c r="M135" s="91">
        <v>0</v>
      </c>
      <c r="N135" s="91">
        <v>0</v>
      </c>
      <c r="O135" s="91">
        <v>0</v>
      </c>
      <c r="P135" s="91">
        <v>0</v>
      </c>
      <c r="Q135" s="91">
        <v>0</v>
      </c>
      <c r="R135" s="91">
        <v>0</v>
      </c>
      <c r="S135" s="91">
        <v>0</v>
      </c>
      <c r="T135" s="91">
        <v>0</v>
      </c>
      <c r="U135" s="91">
        <v>0</v>
      </c>
      <c r="V135" s="91">
        <v>0</v>
      </c>
      <c r="W135" s="91">
        <v>0</v>
      </c>
      <c r="X135" s="91">
        <v>0</v>
      </c>
      <c r="Y135" s="91">
        <v>0</v>
      </c>
      <c r="Z135" s="91">
        <v>0</v>
      </c>
      <c r="AA135" s="91">
        <v>0</v>
      </c>
      <c r="AB135" s="91">
        <v>0</v>
      </c>
      <c r="AC135" s="91">
        <v>0</v>
      </c>
      <c r="AD135" s="91">
        <v>0</v>
      </c>
      <c r="AE135" s="91">
        <v>0</v>
      </c>
      <c r="AF135" s="91">
        <v>0</v>
      </c>
    </row>
    <row r="136" spans="1:32" x14ac:dyDescent="0.25">
      <c r="A136" s="177" t="str">
        <f t="shared" si="4"/>
        <v>587</v>
      </c>
      <c r="B136" s="193" t="s">
        <v>421</v>
      </c>
      <c r="C136" s="91">
        <v>0</v>
      </c>
      <c r="D136" s="91">
        <v>0</v>
      </c>
      <c r="E136" s="91">
        <v>0</v>
      </c>
      <c r="F136" s="91">
        <v>0</v>
      </c>
      <c r="G136" s="91">
        <v>0</v>
      </c>
      <c r="H136" s="91">
        <v>0</v>
      </c>
      <c r="I136" s="91">
        <v>0</v>
      </c>
      <c r="J136" s="91">
        <v>0</v>
      </c>
      <c r="K136" s="91">
        <v>0</v>
      </c>
      <c r="L136" s="91">
        <v>0</v>
      </c>
      <c r="M136" s="91">
        <v>0</v>
      </c>
      <c r="N136" s="91">
        <v>0</v>
      </c>
      <c r="O136" s="91">
        <v>0</v>
      </c>
      <c r="P136" s="91">
        <v>0</v>
      </c>
      <c r="Q136" s="91">
        <v>0</v>
      </c>
      <c r="R136" s="91">
        <v>0</v>
      </c>
      <c r="S136" s="91">
        <v>0</v>
      </c>
      <c r="T136" s="91">
        <v>0</v>
      </c>
      <c r="U136" s="91">
        <v>0</v>
      </c>
      <c r="V136" s="91">
        <v>0</v>
      </c>
      <c r="W136" s="91">
        <v>0</v>
      </c>
      <c r="X136" s="91">
        <v>0</v>
      </c>
      <c r="Y136" s="91">
        <v>0</v>
      </c>
      <c r="Z136" s="91">
        <v>0</v>
      </c>
      <c r="AA136" s="91">
        <v>0</v>
      </c>
      <c r="AB136" s="91">
        <v>0</v>
      </c>
      <c r="AC136" s="91">
        <v>0</v>
      </c>
      <c r="AD136" s="91">
        <v>0</v>
      </c>
      <c r="AE136" s="91">
        <v>0</v>
      </c>
      <c r="AF136" s="91">
        <v>0</v>
      </c>
    </row>
    <row r="137" spans="1:32" x14ac:dyDescent="0.25">
      <c r="A137" s="177" t="str">
        <f t="shared" si="4"/>
        <v>588</v>
      </c>
      <c r="B137" s="193" t="s">
        <v>422</v>
      </c>
      <c r="C137" s="91">
        <v>0</v>
      </c>
      <c r="D137" s="91">
        <v>0</v>
      </c>
      <c r="E137" s="91">
        <v>0</v>
      </c>
      <c r="F137" s="91">
        <v>0</v>
      </c>
      <c r="G137" s="91">
        <v>0</v>
      </c>
      <c r="H137" s="91">
        <v>0</v>
      </c>
      <c r="I137" s="91">
        <v>0</v>
      </c>
      <c r="J137" s="91">
        <v>0</v>
      </c>
      <c r="K137" s="91">
        <v>0</v>
      </c>
      <c r="L137" s="91">
        <v>0</v>
      </c>
      <c r="M137" s="91">
        <v>0</v>
      </c>
      <c r="N137" s="91">
        <v>0</v>
      </c>
      <c r="O137" s="91">
        <v>0</v>
      </c>
      <c r="P137" s="91">
        <v>0</v>
      </c>
      <c r="Q137" s="91">
        <v>0</v>
      </c>
      <c r="R137" s="91">
        <v>0</v>
      </c>
      <c r="S137" s="91">
        <v>0</v>
      </c>
      <c r="T137" s="91">
        <v>0</v>
      </c>
      <c r="U137" s="91">
        <v>0</v>
      </c>
      <c r="V137" s="91">
        <v>0</v>
      </c>
      <c r="W137" s="91">
        <v>0</v>
      </c>
      <c r="X137" s="91">
        <v>0</v>
      </c>
      <c r="Y137" s="91">
        <v>0</v>
      </c>
      <c r="Z137" s="91">
        <v>0</v>
      </c>
      <c r="AA137" s="91">
        <v>0</v>
      </c>
      <c r="AB137" s="91">
        <v>0</v>
      </c>
      <c r="AC137" s="91">
        <v>0</v>
      </c>
      <c r="AD137" s="91">
        <v>0</v>
      </c>
      <c r="AE137" s="91">
        <v>0</v>
      </c>
      <c r="AF137" s="91">
        <v>0</v>
      </c>
    </row>
    <row r="138" spans="1:32" x14ac:dyDescent="0.25">
      <c r="A138" s="177" t="str">
        <f t="shared" si="4"/>
        <v>589</v>
      </c>
      <c r="B138" s="193" t="s">
        <v>423</v>
      </c>
      <c r="C138" s="91">
        <v>0</v>
      </c>
      <c r="D138" s="91">
        <v>0</v>
      </c>
      <c r="E138" s="91">
        <v>0</v>
      </c>
      <c r="F138" s="91">
        <v>0</v>
      </c>
      <c r="G138" s="91">
        <v>0</v>
      </c>
      <c r="H138" s="91">
        <v>0</v>
      </c>
      <c r="I138" s="91">
        <v>0</v>
      </c>
      <c r="J138" s="91">
        <v>0</v>
      </c>
      <c r="K138" s="91">
        <v>0</v>
      </c>
      <c r="L138" s="91">
        <v>0</v>
      </c>
      <c r="M138" s="91">
        <v>0</v>
      </c>
      <c r="N138" s="91">
        <v>0</v>
      </c>
      <c r="O138" s="91">
        <v>0</v>
      </c>
      <c r="P138" s="91">
        <v>0</v>
      </c>
      <c r="Q138" s="91">
        <v>0</v>
      </c>
      <c r="R138" s="91">
        <v>0</v>
      </c>
      <c r="S138" s="91">
        <v>0</v>
      </c>
      <c r="T138" s="91">
        <v>0</v>
      </c>
      <c r="U138" s="91">
        <v>0</v>
      </c>
      <c r="V138" s="91">
        <v>0</v>
      </c>
      <c r="W138" s="91">
        <v>0</v>
      </c>
      <c r="X138" s="91">
        <v>0</v>
      </c>
      <c r="Y138" s="91">
        <v>0</v>
      </c>
      <c r="Z138" s="91">
        <v>0</v>
      </c>
      <c r="AA138" s="91">
        <v>0</v>
      </c>
      <c r="AB138" s="91">
        <v>0</v>
      </c>
      <c r="AC138" s="91">
        <v>0</v>
      </c>
      <c r="AD138" s="91">
        <v>0</v>
      </c>
      <c r="AE138" s="91">
        <v>0</v>
      </c>
      <c r="AF138" s="91">
        <v>0</v>
      </c>
    </row>
    <row r="139" spans="1:32" x14ac:dyDescent="0.25">
      <c r="A139" s="177"/>
      <c r="B139" s="193" t="s">
        <v>424</v>
      </c>
      <c r="C139" s="91">
        <v>0</v>
      </c>
      <c r="D139" s="91">
        <v>0</v>
      </c>
      <c r="E139" s="91">
        <v>0</v>
      </c>
      <c r="F139" s="91">
        <v>0</v>
      </c>
      <c r="G139" s="91">
        <v>0</v>
      </c>
      <c r="H139" s="91">
        <v>0</v>
      </c>
      <c r="I139" s="91">
        <v>0</v>
      </c>
      <c r="J139" s="91">
        <v>0</v>
      </c>
      <c r="K139" s="91">
        <v>0</v>
      </c>
      <c r="L139" s="91">
        <v>0</v>
      </c>
      <c r="M139" s="91">
        <v>0</v>
      </c>
      <c r="N139" s="91">
        <v>0</v>
      </c>
      <c r="O139" s="91">
        <v>0</v>
      </c>
      <c r="P139" s="91">
        <v>0</v>
      </c>
      <c r="Q139" s="91">
        <v>0</v>
      </c>
      <c r="R139" s="91">
        <v>0</v>
      </c>
      <c r="S139" s="91">
        <v>0</v>
      </c>
      <c r="T139" s="91">
        <v>0</v>
      </c>
      <c r="U139" s="91">
        <v>0</v>
      </c>
      <c r="V139" s="91">
        <v>0</v>
      </c>
      <c r="W139" s="91">
        <v>0</v>
      </c>
      <c r="X139" s="91">
        <v>0</v>
      </c>
      <c r="Y139" s="91">
        <v>0</v>
      </c>
      <c r="Z139" s="91">
        <v>0</v>
      </c>
      <c r="AA139" s="91">
        <v>0</v>
      </c>
      <c r="AB139" s="91">
        <v>0</v>
      </c>
      <c r="AC139" s="91">
        <v>0</v>
      </c>
      <c r="AD139" s="91">
        <v>0</v>
      </c>
      <c r="AE139" s="91">
        <v>0</v>
      </c>
      <c r="AF139" s="91">
        <v>0</v>
      </c>
    </row>
    <row r="140" spans="1:32" x14ac:dyDescent="0.25">
      <c r="A140" s="177" t="str">
        <f t="shared" si="4"/>
        <v/>
      </c>
    </row>
    <row r="141" spans="1:32" x14ac:dyDescent="0.25">
      <c r="A141" s="177" t="str">
        <f t="shared" si="4"/>
        <v>590</v>
      </c>
      <c r="B141" s="193" t="s">
        <v>425</v>
      </c>
      <c r="C141" s="91">
        <v>0</v>
      </c>
      <c r="D141" s="91">
        <v>0</v>
      </c>
      <c r="E141" s="91">
        <v>0</v>
      </c>
      <c r="F141" s="91">
        <v>0</v>
      </c>
      <c r="G141" s="91">
        <v>0</v>
      </c>
      <c r="H141" s="91">
        <v>0</v>
      </c>
      <c r="I141" s="91">
        <v>0</v>
      </c>
      <c r="J141" s="91">
        <v>0</v>
      </c>
      <c r="K141" s="91">
        <v>0</v>
      </c>
      <c r="L141" s="91">
        <v>0</v>
      </c>
      <c r="M141" s="91">
        <v>0</v>
      </c>
      <c r="N141" s="91">
        <v>0</v>
      </c>
      <c r="O141" s="91">
        <v>0</v>
      </c>
      <c r="P141" s="91">
        <v>0</v>
      </c>
      <c r="Q141" s="91">
        <v>0</v>
      </c>
      <c r="R141" s="91">
        <v>0</v>
      </c>
      <c r="S141" s="91">
        <v>0</v>
      </c>
      <c r="T141" s="91">
        <v>0</v>
      </c>
      <c r="U141" s="91">
        <v>0</v>
      </c>
      <c r="V141" s="91">
        <v>0</v>
      </c>
      <c r="W141" s="91">
        <v>0</v>
      </c>
      <c r="X141" s="91">
        <v>0</v>
      </c>
      <c r="Y141" s="91">
        <v>0</v>
      </c>
      <c r="Z141" s="91">
        <v>0</v>
      </c>
      <c r="AA141" s="91">
        <v>0</v>
      </c>
      <c r="AB141" s="91">
        <v>0</v>
      </c>
      <c r="AC141" s="91">
        <v>0</v>
      </c>
      <c r="AD141" s="91">
        <v>0</v>
      </c>
      <c r="AE141" s="91">
        <v>0</v>
      </c>
      <c r="AF141" s="91">
        <v>0</v>
      </c>
    </row>
    <row r="142" spans="1:32" x14ac:dyDescent="0.25">
      <c r="A142" s="177" t="str">
        <f t="shared" si="4"/>
        <v>591</v>
      </c>
      <c r="B142" s="193" t="s">
        <v>426</v>
      </c>
      <c r="C142" s="91">
        <v>0</v>
      </c>
      <c r="D142" s="91">
        <v>0</v>
      </c>
      <c r="E142" s="91">
        <v>0</v>
      </c>
      <c r="F142" s="91">
        <v>0</v>
      </c>
      <c r="G142" s="91">
        <v>0</v>
      </c>
      <c r="H142" s="91">
        <v>0</v>
      </c>
      <c r="I142" s="91">
        <v>0</v>
      </c>
      <c r="J142" s="91">
        <v>0</v>
      </c>
      <c r="K142" s="91">
        <v>0</v>
      </c>
      <c r="L142" s="91">
        <v>0</v>
      </c>
      <c r="M142" s="91">
        <v>0</v>
      </c>
      <c r="N142" s="91">
        <v>0</v>
      </c>
      <c r="O142" s="91">
        <v>0</v>
      </c>
      <c r="P142" s="91">
        <v>0</v>
      </c>
      <c r="Q142" s="91">
        <v>0</v>
      </c>
      <c r="R142" s="91">
        <v>0</v>
      </c>
      <c r="S142" s="91">
        <v>0</v>
      </c>
      <c r="T142" s="91">
        <v>0</v>
      </c>
      <c r="U142" s="91">
        <v>0</v>
      </c>
      <c r="V142" s="91">
        <v>0</v>
      </c>
      <c r="W142" s="91">
        <v>0</v>
      </c>
      <c r="X142" s="91">
        <v>0</v>
      </c>
      <c r="Y142" s="91">
        <v>0</v>
      </c>
      <c r="Z142" s="91">
        <v>0</v>
      </c>
      <c r="AA142" s="91">
        <v>0</v>
      </c>
      <c r="AB142" s="91">
        <v>0</v>
      </c>
      <c r="AC142" s="91">
        <v>0</v>
      </c>
      <c r="AD142" s="91">
        <v>0</v>
      </c>
      <c r="AE142" s="91">
        <v>0</v>
      </c>
      <c r="AF142" s="91">
        <v>0</v>
      </c>
    </row>
    <row r="143" spans="1:32" x14ac:dyDescent="0.25">
      <c r="A143" s="177" t="str">
        <f t="shared" si="4"/>
        <v>592</v>
      </c>
      <c r="B143" s="193" t="s">
        <v>427</v>
      </c>
      <c r="C143" s="91">
        <v>0</v>
      </c>
      <c r="D143" s="91">
        <v>0</v>
      </c>
      <c r="E143" s="91">
        <v>0</v>
      </c>
      <c r="F143" s="91">
        <v>0</v>
      </c>
      <c r="G143" s="91">
        <v>0</v>
      </c>
      <c r="H143" s="91">
        <v>0</v>
      </c>
      <c r="I143" s="91">
        <v>0</v>
      </c>
      <c r="J143" s="91">
        <v>0</v>
      </c>
      <c r="K143" s="91">
        <v>0</v>
      </c>
      <c r="L143" s="91">
        <v>0</v>
      </c>
      <c r="M143" s="91">
        <v>0</v>
      </c>
      <c r="N143" s="91">
        <v>0</v>
      </c>
      <c r="O143" s="91">
        <v>0</v>
      </c>
      <c r="P143" s="91">
        <v>0</v>
      </c>
      <c r="Q143" s="91">
        <v>0</v>
      </c>
      <c r="R143" s="91">
        <v>0</v>
      </c>
      <c r="S143" s="91">
        <v>0</v>
      </c>
      <c r="T143" s="91">
        <v>0</v>
      </c>
      <c r="U143" s="91">
        <v>0</v>
      </c>
      <c r="V143" s="91">
        <v>0</v>
      </c>
      <c r="W143" s="91">
        <v>0</v>
      </c>
      <c r="X143" s="91">
        <v>0</v>
      </c>
      <c r="Y143" s="91">
        <v>0</v>
      </c>
      <c r="Z143" s="91">
        <v>0</v>
      </c>
      <c r="AA143" s="91">
        <v>0</v>
      </c>
      <c r="AB143" s="91">
        <v>0</v>
      </c>
      <c r="AC143" s="91">
        <v>0</v>
      </c>
      <c r="AD143" s="91">
        <v>0</v>
      </c>
      <c r="AE143" s="91">
        <v>0</v>
      </c>
      <c r="AF143" s="91">
        <v>0</v>
      </c>
    </row>
    <row r="144" spans="1:32" x14ac:dyDescent="0.25">
      <c r="A144" s="177" t="str">
        <f t="shared" si="4"/>
        <v>593</v>
      </c>
      <c r="B144" s="193" t="s">
        <v>428</v>
      </c>
      <c r="C144" s="91">
        <v>0</v>
      </c>
      <c r="D144" s="91">
        <v>0</v>
      </c>
      <c r="E144" s="91">
        <v>0</v>
      </c>
      <c r="F144" s="91">
        <v>0</v>
      </c>
      <c r="G144" s="91">
        <v>0</v>
      </c>
      <c r="H144" s="91">
        <v>0</v>
      </c>
      <c r="I144" s="91">
        <v>0</v>
      </c>
      <c r="J144" s="91">
        <v>0</v>
      </c>
      <c r="K144" s="91">
        <v>0</v>
      </c>
      <c r="L144" s="91">
        <v>0</v>
      </c>
      <c r="M144" s="91">
        <v>0</v>
      </c>
      <c r="N144" s="91">
        <v>0</v>
      </c>
      <c r="O144" s="91">
        <v>0</v>
      </c>
      <c r="P144" s="91">
        <v>0</v>
      </c>
      <c r="Q144" s="91">
        <v>0</v>
      </c>
      <c r="R144" s="91">
        <v>0</v>
      </c>
      <c r="S144" s="91">
        <v>0</v>
      </c>
      <c r="T144" s="91">
        <v>0</v>
      </c>
      <c r="U144" s="91">
        <v>0</v>
      </c>
      <c r="V144" s="91">
        <v>0</v>
      </c>
      <c r="W144" s="91">
        <v>0</v>
      </c>
      <c r="X144" s="91">
        <v>0</v>
      </c>
      <c r="Y144" s="91">
        <v>0</v>
      </c>
      <c r="Z144" s="91">
        <v>0</v>
      </c>
      <c r="AA144" s="91">
        <v>0</v>
      </c>
      <c r="AB144" s="91">
        <v>0</v>
      </c>
      <c r="AC144" s="91">
        <v>0</v>
      </c>
      <c r="AD144" s="91">
        <v>0</v>
      </c>
      <c r="AE144" s="91">
        <v>0</v>
      </c>
      <c r="AF144" s="91">
        <v>0</v>
      </c>
    </row>
    <row r="145" spans="1:32" x14ac:dyDescent="0.25">
      <c r="A145" s="177" t="str">
        <f t="shared" si="4"/>
        <v>594</v>
      </c>
      <c r="B145" s="193" t="s">
        <v>429</v>
      </c>
      <c r="C145" s="91">
        <v>0</v>
      </c>
      <c r="D145" s="91">
        <v>0</v>
      </c>
      <c r="E145" s="91">
        <v>0</v>
      </c>
      <c r="F145" s="91">
        <v>0</v>
      </c>
      <c r="G145" s="91">
        <v>0</v>
      </c>
      <c r="H145" s="91">
        <v>0</v>
      </c>
      <c r="I145" s="91">
        <v>0</v>
      </c>
      <c r="J145" s="91">
        <v>0</v>
      </c>
      <c r="K145" s="91">
        <v>0</v>
      </c>
      <c r="L145" s="91">
        <v>0</v>
      </c>
      <c r="M145" s="91">
        <v>0</v>
      </c>
      <c r="N145" s="91">
        <v>0</v>
      </c>
      <c r="O145" s="91">
        <v>0</v>
      </c>
      <c r="P145" s="91">
        <v>0</v>
      </c>
      <c r="Q145" s="91">
        <v>0</v>
      </c>
      <c r="R145" s="91">
        <v>0</v>
      </c>
      <c r="S145" s="91">
        <v>0</v>
      </c>
      <c r="T145" s="91">
        <v>0</v>
      </c>
      <c r="U145" s="91">
        <v>0</v>
      </c>
      <c r="V145" s="91">
        <v>0</v>
      </c>
      <c r="W145" s="91">
        <v>0</v>
      </c>
      <c r="X145" s="91">
        <v>0</v>
      </c>
      <c r="Y145" s="91">
        <v>0</v>
      </c>
      <c r="Z145" s="91">
        <v>0</v>
      </c>
      <c r="AA145" s="91">
        <v>0</v>
      </c>
      <c r="AB145" s="91">
        <v>0</v>
      </c>
      <c r="AC145" s="91">
        <v>0</v>
      </c>
      <c r="AD145" s="91">
        <v>0</v>
      </c>
      <c r="AE145" s="91">
        <v>0</v>
      </c>
      <c r="AF145" s="91">
        <v>0</v>
      </c>
    </row>
    <row r="146" spans="1:32" x14ac:dyDescent="0.25">
      <c r="A146" s="177" t="str">
        <f t="shared" si="4"/>
        <v>595</v>
      </c>
      <c r="B146" s="193" t="s">
        <v>430</v>
      </c>
      <c r="C146" s="91">
        <v>0</v>
      </c>
      <c r="D146" s="91">
        <v>0</v>
      </c>
      <c r="E146" s="91">
        <v>0</v>
      </c>
      <c r="F146" s="91">
        <v>0</v>
      </c>
      <c r="G146" s="91">
        <v>0</v>
      </c>
      <c r="H146" s="91">
        <v>0</v>
      </c>
      <c r="I146" s="91">
        <v>0</v>
      </c>
      <c r="J146" s="91">
        <v>0</v>
      </c>
      <c r="K146" s="91">
        <v>0</v>
      </c>
      <c r="L146" s="91">
        <v>0</v>
      </c>
      <c r="M146" s="91">
        <v>0</v>
      </c>
      <c r="N146" s="91">
        <v>0</v>
      </c>
      <c r="O146" s="91">
        <v>0</v>
      </c>
      <c r="P146" s="91">
        <v>0</v>
      </c>
      <c r="Q146" s="91">
        <v>0</v>
      </c>
      <c r="R146" s="91">
        <v>0</v>
      </c>
      <c r="S146" s="91">
        <v>0</v>
      </c>
      <c r="T146" s="91">
        <v>0</v>
      </c>
      <c r="U146" s="91">
        <v>0</v>
      </c>
      <c r="V146" s="91">
        <v>0</v>
      </c>
      <c r="W146" s="91">
        <v>0</v>
      </c>
      <c r="X146" s="91">
        <v>0</v>
      </c>
      <c r="Y146" s="91">
        <v>0</v>
      </c>
      <c r="Z146" s="91">
        <v>0</v>
      </c>
      <c r="AA146" s="91">
        <v>0</v>
      </c>
      <c r="AB146" s="91">
        <v>0</v>
      </c>
      <c r="AC146" s="91">
        <v>0</v>
      </c>
      <c r="AD146" s="91">
        <v>0</v>
      </c>
      <c r="AE146" s="91">
        <v>0</v>
      </c>
      <c r="AF146" s="91">
        <v>0</v>
      </c>
    </row>
    <row r="147" spans="1:32" x14ac:dyDescent="0.25">
      <c r="A147" s="177" t="str">
        <f t="shared" si="4"/>
        <v>596</v>
      </c>
      <c r="B147" s="193" t="s">
        <v>431</v>
      </c>
      <c r="C147" s="91">
        <v>0</v>
      </c>
      <c r="D147" s="91">
        <v>0</v>
      </c>
      <c r="E147" s="91">
        <v>0</v>
      </c>
      <c r="F147" s="91">
        <v>0</v>
      </c>
      <c r="G147" s="91">
        <v>0</v>
      </c>
      <c r="H147" s="91">
        <v>0</v>
      </c>
      <c r="I147" s="91">
        <v>0</v>
      </c>
      <c r="J147" s="91">
        <v>0</v>
      </c>
      <c r="K147" s="91">
        <v>0</v>
      </c>
      <c r="L147" s="91">
        <v>0</v>
      </c>
      <c r="M147" s="91">
        <v>0</v>
      </c>
      <c r="N147" s="91">
        <v>0</v>
      </c>
      <c r="O147" s="91">
        <v>0</v>
      </c>
      <c r="P147" s="91">
        <v>0</v>
      </c>
      <c r="Q147" s="91">
        <v>0</v>
      </c>
      <c r="R147" s="91">
        <v>0</v>
      </c>
      <c r="S147" s="91">
        <v>0</v>
      </c>
      <c r="T147" s="91">
        <v>0</v>
      </c>
      <c r="U147" s="91">
        <v>0</v>
      </c>
      <c r="V147" s="91">
        <v>0</v>
      </c>
      <c r="W147" s="91">
        <v>0</v>
      </c>
      <c r="X147" s="91">
        <v>0</v>
      </c>
      <c r="Y147" s="91">
        <v>0</v>
      </c>
      <c r="Z147" s="91">
        <v>0</v>
      </c>
      <c r="AA147" s="91">
        <v>0</v>
      </c>
      <c r="AB147" s="91">
        <v>0</v>
      </c>
      <c r="AC147" s="91">
        <v>0</v>
      </c>
      <c r="AD147" s="91">
        <v>0</v>
      </c>
      <c r="AE147" s="91">
        <v>0</v>
      </c>
      <c r="AF147" s="91">
        <v>0</v>
      </c>
    </row>
    <row r="148" spans="1:32" x14ac:dyDescent="0.25">
      <c r="A148" s="177" t="str">
        <f t="shared" si="4"/>
        <v>597</v>
      </c>
      <c r="B148" s="193" t="s">
        <v>432</v>
      </c>
      <c r="C148" s="91">
        <v>0</v>
      </c>
      <c r="D148" s="91">
        <v>0</v>
      </c>
      <c r="E148" s="91">
        <v>0</v>
      </c>
      <c r="F148" s="91">
        <v>0</v>
      </c>
      <c r="G148" s="91">
        <v>0</v>
      </c>
      <c r="H148" s="91">
        <v>0</v>
      </c>
      <c r="I148" s="91">
        <v>0</v>
      </c>
      <c r="J148" s="91">
        <v>0</v>
      </c>
      <c r="K148" s="91">
        <v>0</v>
      </c>
      <c r="L148" s="91">
        <v>0</v>
      </c>
      <c r="M148" s="91">
        <v>0</v>
      </c>
      <c r="N148" s="91">
        <v>0</v>
      </c>
      <c r="O148" s="91">
        <v>0</v>
      </c>
      <c r="P148" s="91">
        <v>0</v>
      </c>
      <c r="Q148" s="91">
        <v>0</v>
      </c>
      <c r="R148" s="91">
        <v>0</v>
      </c>
      <c r="S148" s="91">
        <v>0</v>
      </c>
      <c r="T148" s="91">
        <v>0</v>
      </c>
      <c r="U148" s="91">
        <v>0</v>
      </c>
      <c r="V148" s="91">
        <v>0</v>
      </c>
      <c r="W148" s="91">
        <v>0</v>
      </c>
      <c r="X148" s="91">
        <v>0</v>
      </c>
      <c r="Y148" s="91">
        <v>0</v>
      </c>
      <c r="Z148" s="91">
        <v>0</v>
      </c>
      <c r="AA148" s="91">
        <v>0</v>
      </c>
      <c r="AB148" s="91">
        <v>0</v>
      </c>
      <c r="AC148" s="91">
        <v>0</v>
      </c>
      <c r="AD148" s="91">
        <v>0</v>
      </c>
      <c r="AE148" s="91">
        <v>0</v>
      </c>
      <c r="AF148" s="91">
        <v>0</v>
      </c>
    </row>
    <row r="149" spans="1:32" x14ac:dyDescent="0.25">
      <c r="A149" s="177" t="str">
        <f t="shared" si="4"/>
        <v>598</v>
      </c>
      <c r="B149" s="193" t="s">
        <v>433</v>
      </c>
      <c r="C149" s="91">
        <v>0</v>
      </c>
      <c r="D149" s="91">
        <v>0</v>
      </c>
      <c r="E149" s="91">
        <v>0</v>
      </c>
      <c r="F149" s="91">
        <v>0</v>
      </c>
      <c r="G149" s="91">
        <v>0</v>
      </c>
      <c r="H149" s="91">
        <v>0</v>
      </c>
      <c r="I149" s="91">
        <v>0</v>
      </c>
      <c r="J149" s="91">
        <v>0</v>
      </c>
      <c r="K149" s="91">
        <v>0</v>
      </c>
      <c r="L149" s="91">
        <v>0</v>
      </c>
      <c r="M149" s="91">
        <v>0</v>
      </c>
      <c r="N149" s="91">
        <v>0</v>
      </c>
      <c r="O149" s="91">
        <v>0</v>
      </c>
      <c r="P149" s="91">
        <v>0</v>
      </c>
      <c r="Q149" s="91">
        <v>0</v>
      </c>
      <c r="R149" s="91">
        <v>0</v>
      </c>
      <c r="S149" s="91">
        <v>0</v>
      </c>
      <c r="T149" s="91">
        <v>0</v>
      </c>
      <c r="U149" s="91">
        <v>0</v>
      </c>
      <c r="V149" s="91">
        <v>0</v>
      </c>
      <c r="W149" s="91">
        <v>0</v>
      </c>
      <c r="X149" s="91">
        <v>0</v>
      </c>
      <c r="Y149" s="91">
        <v>0</v>
      </c>
      <c r="Z149" s="91">
        <v>0</v>
      </c>
      <c r="AA149" s="91">
        <v>0</v>
      </c>
      <c r="AB149" s="91">
        <v>0</v>
      </c>
      <c r="AC149" s="91">
        <v>0</v>
      </c>
      <c r="AD149" s="91">
        <v>0</v>
      </c>
      <c r="AE149" s="91">
        <v>0</v>
      </c>
      <c r="AF149" s="91">
        <v>0</v>
      </c>
    </row>
    <row r="150" spans="1:32" x14ac:dyDescent="0.25">
      <c r="A150" s="177"/>
      <c r="B150" s="193" t="s">
        <v>434</v>
      </c>
      <c r="C150" s="91">
        <v>0</v>
      </c>
      <c r="D150" s="91">
        <v>0</v>
      </c>
      <c r="E150" s="91">
        <v>0</v>
      </c>
      <c r="F150" s="91">
        <v>0</v>
      </c>
      <c r="G150" s="91">
        <v>0</v>
      </c>
      <c r="H150" s="91">
        <v>0</v>
      </c>
      <c r="I150" s="91">
        <v>0</v>
      </c>
      <c r="J150" s="91">
        <v>0</v>
      </c>
      <c r="K150" s="91">
        <v>0</v>
      </c>
      <c r="L150" s="91">
        <v>0</v>
      </c>
      <c r="M150" s="91">
        <v>0</v>
      </c>
      <c r="N150" s="91">
        <v>0</v>
      </c>
      <c r="O150" s="91">
        <v>0</v>
      </c>
      <c r="P150" s="91">
        <v>0</v>
      </c>
      <c r="Q150" s="91">
        <v>0</v>
      </c>
      <c r="R150" s="91">
        <v>0</v>
      </c>
      <c r="S150" s="91">
        <v>0</v>
      </c>
      <c r="T150" s="91">
        <v>0</v>
      </c>
      <c r="U150" s="91">
        <v>0</v>
      </c>
      <c r="V150" s="91">
        <v>0</v>
      </c>
      <c r="W150" s="91">
        <v>0</v>
      </c>
      <c r="X150" s="91">
        <v>0</v>
      </c>
      <c r="Y150" s="91">
        <v>0</v>
      </c>
      <c r="Z150" s="91">
        <v>0</v>
      </c>
      <c r="AA150" s="91">
        <v>0</v>
      </c>
      <c r="AB150" s="91">
        <v>0</v>
      </c>
      <c r="AC150" s="91">
        <v>0</v>
      </c>
      <c r="AD150" s="91">
        <v>0</v>
      </c>
      <c r="AE150" s="91">
        <v>0</v>
      </c>
      <c r="AF150" s="91">
        <v>0</v>
      </c>
    </row>
    <row r="151" spans="1:32" x14ac:dyDescent="0.25">
      <c r="A151" s="177" t="str">
        <f t="shared" si="4"/>
        <v/>
      </c>
    </row>
    <row r="152" spans="1:32" x14ac:dyDescent="0.25">
      <c r="A152" s="177"/>
      <c r="B152" s="193" t="s">
        <v>128</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91">
        <v>0</v>
      </c>
      <c r="X152" s="91">
        <v>0</v>
      </c>
      <c r="Y152" s="91">
        <v>0</v>
      </c>
      <c r="Z152" s="91">
        <v>0</v>
      </c>
      <c r="AA152" s="91">
        <v>0</v>
      </c>
      <c r="AB152" s="91">
        <v>0</v>
      </c>
      <c r="AC152" s="91">
        <v>0</v>
      </c>
      <c r="AD152" s="91">
        <v>0</v>
      </c>
      <c r="AE152" s="91">
        <v>0</v>
      </c>
      <c r="AF152" s="91">
        <v>0</v>
      </c>
    </row>
    <row r="153" spans="1:32" x14ac:dyDescent="0.25">
      <c r="A153" s="177" t="str">
        <f t="shared" si="4"/>
        <v/>
      </c>
    </row>
    <row r="154" spans="1:32" x14ac:dyDescent="0.25">
      <c r="A154" s="177" t="s">
        <v>917</v>
      </c>
      <c r="B154" s="193" t="s">
        <v>435</v>
      </c>
      <c r="C154" s="91">
        <v>25900.968059999999</v>
      </c>
      <c r="D154" s="91">
        <v>27524.73561</v>
      </c>
      <c r="E154" s="91">
        <v>17283.770049999999</v>
      </c>
      <c r="F154" s="91">
        <v>9403.0480900000002</v>
      </c>
      <c r="G154" s="91">
        <v>9505.96155</v>
      </c>
      <c r="H154" s="91">
        <v>12704.67942</v>
      </c>
      <c r="I154" s="91">
        <v>17832.956899999899</v>
      </c>
      <c r="J154" s="91">
        <v>16319.377399999999</v>
      </c>
      <c r="K154" s="91">
        <v>16362.538667179</v>
      </c>
      <c r="L154" s="91">
        <v>17708.807041676901</v>
      </c>
      <c r="M154" s="91">
        <v>13623.326519275101</v>
      </c>
      <c r="N154" s="91">
        <v>19333.9757492684</v>
      </c>
      <c r="O154" s="91">
        <v>19695.165066010999</v>
      </c>
      <c r="P154" s="91">
        <v>16510.213792485702</v>
      </c>
      <c r="Q154" s="91">
        <v>11140.094863054001</v>
      </c>
      <c r="R154" s="91">
        <v>7524.7310311437004</v>
      </c>
      <c r="S154" s="91">
        <v>5772.9500435944601</v>
      </c>
      <c r="T154" s="91">
        <v>10819.036612212099</v>
      </c>
      <c r="U154" s="91">
        <v>15523.5202478913</v>
      </c>
      <c r="V154" s="91">
        <v>16039.119433497301</v>
      </c>
      <c r="W154" s="91">
        <v>15568.345774588301</v>
      </c>
      <c r="X154" s="91">
        <v>16475.802220903301</v>
      </c>
      <c r="Y154" s="91">
        <v>13133.0543075237</v>
      </c>
      <c r="Z154" s="91">
        <v>19124.717897094699</v>
      </c>
      <c r="AA154" s="91">
        <v>20356.2318108373</v>
      </c>
      <c r="AB154" s="91">
        <v>17073.8113064067</v>
      </c>
      <c r="AC154" s="91">
        <v>11513.7029859206</v>
      </c>
      <c r="AD154" s="91">
        <v>7739.1575554071696</v>
      </c>
      <c r="AE154" s="91">
        <v>5875.4453722257003</v>
      </c>
      <c r="AF154" s="91">
        <v>11282.7820150155</v>
      </c>
    </row>
    <row r="155" spans="1:32" x14ac:dyDescent="0.25">
      <c r="A155" s="177" t="str">
        <f t="shared" si="4"/>
        <v>805</v>
      </c>
      <c r="B155" s="193" t="s">
        <v>436</v>
      </c>
      <c r="C155" s="91">
        <v>-2378.6370699999902</v>
      </c>
      <c r="D155" s="91">
        <v>-6232.55321</v>
      </c>
      <c r="E155" s="91">
        <v>-2166.2027799999901</v>
      </c>
      <c r="F155" s="91">
        <v>-948.37170000000003</v>
      </c>
      <c r="G155" s="91">
        <v>-52.7777799999999</v>
      </c>
      <c r="H155" s="91">
        <v>-80.758609999999905</v>
      </c>
      <c r="I155" s="91">
        <v>1052.4561900000001</v>
      </c>
      <c r="J155" s="91">
        <v>1322.84006</v>
      </c>
      <c r="K155" s="91">
        <v>0</v>
      </c>
      <c r="L155" s="91">
        <v>0</v>
      </c>
      <c r="M155" s="91">
        <v>0</v>
      </c>
      <c r="N155" s="91">
        <v>0</v>
      </c>
      <c r="O155" s="91">
        <v>0</v>
      </c>
      <c r="P155" s="91">
        <v>0</v>
      </c>
      <c r="Q155" s="91">
        <v>0</v>
      </c>
      <c r="R155" s="91">
        <v>0</v>
      </c>
      <c r="S155" s="91">
        <v>0</v>
      </c>
      <c r="T155" s="91">
        <v>0</v>
      </c>
      <c r="U155" s="91">
        <v>0</v>
      </c>
      <c r="V155" s="91">
        <v>0</v>
      </c>
      <c r="W155" s="91">
        <v>0</v>
      </c>
      <c r="X155" s="91">
        <v>0</v>
      </c>
      <c r="Y155" s="91">
        <v>0</v>
      </c>
      <c r="Z155" s="91">
        <v>0</v>
      </c>
      <c r="AA155" s="91">
        <v>0</v>
      </c>
      <c r="AB155" s="91">
        <v>0</v>
      </c>
      <c r="AC155" s="91">
        <v>0</v>
      </c>
      <c r="AD155" s="91">
        <v>0</v>
      </c>
      <c r="AE155" s="91">
        <v>0</v>
      </c>
      <c r="AF155" s="91">
        <v>0</v>
      </c>
    </row>
    <row r="156" spans="1:32" x14ac:dyDescent="0.25">
      <c r="A156" s="177" t="str">
        <f t="shared" si="4"/>
        <v>806</v>
      </c>
      <c r="B156" s="193" t="s">
        <v>437</v>
      </c>
      <c r="C156" s="91">
        <v>3379.3768799999998</v>
      </c>
      <c r="D156" s="91">
        <v>3108.3553400000001</v>
      </c>
      <c r="E156" s="91">
        <v>264.71397000000002</v>
      </c>
      <c r="F156" s="91">
        <v>-3358.2662499999901</v>
      </c>
      <c r="G156" s="91">
        <v>-4769.9223700000002</v>
      </c>
      <c r="H156" s="91">
        <v>-897.73978999999997</v>
      </c>
      <c r="I156" s="91">
        <v>-1043.3223399999999</v>
      </c>
      <c r="J156" s="91">
        <v>-151.23086999999899</v>
      </c>
      <c r="K156" s="91">
        <v>0</v>
      </c>
      <c r="L156" s="91">
        <v>0</v>
      </c>
      <c r="M156" s="91">
        <v>0</v>
      </c>
      <c r="N156" s="91">
        <v>0</v>
      </c>
      <c r="O156" s="91">
        <v>0</v>
      </c>
      <c r="P156" s="91">
        <v>0</v>
      </c>
      <c r="Q156" s="91">
        <v>0</v>
      </c>
      <c r="R156" s="91">
        <v>0</v>
      </c>
      <c r="S156" s="91">
        <v>0</v>
      </c>
      <c r="T156" s="91">
        <v>0</v>
      </c>
      <c r="U156" s="91">
        <v>0</v>
      </c>
      <c r="V156" s="91">
        <v>0</v>
      </c>
      <c r="W156" s="91">
        <v>0</v>
      </c>
      <c r="X156" s="91">
        <v>0</v>
      </c>
      <c r="Y156" s="91">
        <v>0</v>
      </c>
      <c r="Z156" s="91">
        <v>0</v>
      </c>
      <c r="AA156" s="91">
        <v>0</v>
      </c>
      <c r="AB156" s="91">
        <v>0</v>
      </c>
      <c r="AC156" s="91">
        <v>0</v>
      </c>
      <c r="AD156" s="91">
        <v>0</v>
      </c>
      <c r="AE156" s="91">
        <v>0</v>
      </c>
      <c r="AF156" s="91">
        <v>0</v>
      </c>
    </row>
    <row r="157" spans="1:32" x14ac:dyDescent="0.25">
      <c r="A157" s="177" t="str">
        <f t="shared" si="4"/>
        <v>807</v>
      </c>
      <c r="B157" s="193" t="s">
        <v>438</v>
      </c>
      <c r="C157" s="91">
        <v>142.30207999999999</v>
      </c>
      <c r="D157" s="91">
        <v>60.389529999999901</v>
      </c>
      <c r="E157" s="91">
        <v>57.838189999999997</v>
      </c>
      <c r="F157" s="91">
        <v>65.957970000000003</v>
      </c>
      <c r="G157" s="91">
        <v>58.63635</v>
      </c>
      <c r="H157" s="91">
        <v>56.829799999999999</v>
      </c>
      <c r="I157" s="91">
        <v>52.702289999999998</v>
      </c>
      <c r="J157" s="91">
        <v>83.366609999999994</v>
      </c>
      <c r="K157" s="91">
        <v>42.501999999999903</v>
      </c>
      <c r="L157" s="91">
        <v>61.817</v>
      </c>
      <c r="M157" s="91">
        <v>45.24</v>
      </c>
      <c r="N157" s="91">
        <v>39.933</v>
      </c>
      <c r="O157" s="91">
        <v>59.633000000000003</v>
      </c>
      <c r="P157" s="91">
        <v>53.133000000000003</v>
      </c>
      <c r="Q157" s="91">
        <v>72.665999999999997</v>
      </c>
      <c r="R157" s="91">
        <v>68.385000000000005</v>
      </c>
      <c r="S157" s="91">
        <v>67.066000000000003</v>
      </c>
      <c r="T157" s="91">
        <v>69.596999999999994</v>
      </c>
      <c r="U157" s="91">
        <v>81.688999999999993</v>
      </c>
      <c r="V157" s="91">
        <v>71.614999999999995</v>
      </c>
      <c r="W157" s="91">
        <v>72.617999999999995</v>
      </c>
      <c r="X157" s="91">
        <v>102.01600000000001</v>
      </c>
      <c r="Y157" s="91">
        <v>65.259</v>
      </c>
      <c r="Z157" s="91">
        <v>64.515000000000001</v>
      </c>
      <c r="AA157" s="91">
        <v>67.432000000000002</v>
      </c>
      <c r="AB157" s="91">
        <v>68.491</v>
      </c>
      <c r="AC157" s="91">
        <v>76.912999999999997</v>
      </c>
      <c r="AD157" s="91">
        <v>65.819000000000003</v>
      </c>
      <c r="AE157" s="91">
        <v>71.144000000000005</v>
      </c>
      <c r="AF157" s="91">
        <v>70.409000000000006</v>
      </c>
    </row>
    <row r="158" spans="1:32" x14ac:dyDescent="0.25">
      <c r="A158" s="177" t="str">
        <f t="shared" si="4"/>
        <v>808</v>
      </c>
      <c r="B158" s="193" t="s">
        <v>439</v>
      </c>
      <c r="C158" s="91">
        <v>14728.90934</v>
      </c>
      <c r="D158" s="91">
        <v>8290.56178</v>
      </c>
      <c r="E158" s="91">
        <v>8098.6864400000004</v>
      </c>
      <c r="F158" s="91">
        <v>4363.2502699999995</v>
      </c>
      <c r="G158" s="91">
        <v>1546.01017</v>
      </c>
      <c r="H158" s="91">
        <v>-6997.9451499999996</v>
      </c>
      <c r="I158" s="91">
        <v>-12966.46168</v>
      </c>
      <c r="J158" s="91">
        <v>-12359.89731</v>
      </c>
      <c r="K158" s="91">
        <v>-12792.768751154499</v>
      </c>
      <c r="L158" s="91">
        <v>-10713.911797246201</v>
      </c>
      <c r="M158" s="91">
        <v>1992.3178198934299</v>
      </c>
      <c r="N158" s="91">
        <v>9501.3449397414097</v>
      </c>
      <c r="O158" s="91">
        <v>14638.0980683245</v>
      </c>
      <c r="P158" s="91">
        <v>13304.8980760996</v>
      </c>
      <c r="Q158" s="91">
        <v>9811.8409717892191</v>
      </c>
      <c r="R158" s="91">
        <v>3471.4039404437699</v>
      </c>
      <c r="S158" s="91">
        <v>777.42778890033003</v>
      </c>
      <c r="T158" s="91">
        <v>-7250.0665987940401</v>
      </c>
      <c r="U158" s="91">
        <v>-12552.843216886</v>
      </c>
      <c r="V158" s="91">
        <v>-12931.1556834155</v>
      </c>
      <c r="W158" s="91">
        <v>-11984.256620133199</v>
      </c>
      <c r="X158" s="91">
        <v>-10071.654513372199</v>
      </c>
      <c r="Y158" s="91">
        <v>1973.2213686028199</v>
      </c>
      <c r="Z158" s="91">
        <v>9274.1098642239795</v>
      </c>
      <c r="AA158" s="91">
        <v>14278.160994043201</v>
      </c>
      <c r="AB158" s="91">
        <v>12978.004795454999</v>
      </c>
      <c r="AC158" s="91">
        <v>9572.1487916558799</v>
      </c>
      <c r="AD158" s="91">
        <v>3387.6498079459898</v>
      </c>
      <c r="AE158" s="91">
        <v>759.02656491674099</v>
      </c>
      <c r="AF158" s="91">
        <v>-7636.6605757685902</v>
      </c>
    </row>
    <row r="159" spans="1:32" x14ac:dyDescent="0.25">
      <c r="A159" s="177" t="str">
        <f t="shared" si="4"/>
        <v>812</v>
      </c>
      <c r="B159" s="193" t="s">
        <v>440</v>
      </c>
      <c r="C159" s="91">
        <v>-20.202369999999998</v>
      </c>
      <c r="D159" s="91">
        <v>-30.998149999999999</v>
      </c>
      <c r="E159" s="91">
        <v>-19.436599999999999</v>
      </c>
      <c r="F159" s="91">
        <v>-10.723129999999999</v>
      </c>
      <c r="G159" s="91">
        <v>-3.0303800000000001</v>
      </c>
      <c r="H159" s="91">
        <v>-8.6189199999999992</v>
      </c>
      <c r="I159" s="91">
        <v>-1.2795799999999999</v>
      </c>
      <c r="J159" s="91">
        <v>-0.89139999999999997</v>
      </c>
      <c r="K159" s="91">
        <v>0</v>
      </c>
      <c r="L159" s="91">
        <v>0</v>
      </c>
      <c r="M159" s="91">
        <v>0</v>
      </c>
      <c r="N159" s="91">
        <v>0</v>
      </c>
      <c r="O159" s="91">
        <v>0</v>
      </c>
      <c r="P159" s="91">
        <v>0</v>
      </c>
      <c r="Q159" s="91">
        <v>0</v>
      </c>
      <c r="R159" s="91">
        <v>0</v>
      </c>
      <c r="S159" s="91">
        <v>0</v>
      </c>
      <c r="T159" s="91">
        <v>0</v>
      </c>
      <c r="U159" s="91">
        <v>0</v>
      </c>
      <c r="V159" s="91">
        <v>0</v>
      </c>
      <c r="W159" s="91">
        <v>0</v>
      </c>
      <c r="X159" s="91">
        <v>0</v>
      </c>
      <c r="Y159" s="91">
        <v>0</v>
      </c>
      <c r="Z159" s="91">
        <v>0</v>
      </c>
      <c r="AA159" s="91">
        <v>0</v>
      </c>
      <c r="AB159" s="91">
        <v>0</v>
      </c>
      <c r="AC159" s="91">
        <v>0</v>
      </c>
      <c r="AD159" s="91">
        <v>0</v>
      </c>
      <c r="AE159" s="91">
        <v>0</v>
      </c>
      <c r="AF159" s="91">
        <v>0</v>
      </c>
    </row>
    <row r="160" spans="1:32" x14ac:dyDescent="0.25">
      <c r="A160" s="177" t="str">
        <f t="shared" si="4"/>
        <v>813</v>
      </c>
      <c r="B160" s="193" t="s">
        <v>441</v>
      </c>
      <c r="C160" s="91">
        <v>0</v>
      </c>
      <c r="D160" s="91">
        <v>0</v>
      </c>
      <c r="E160" s="91">
        <v>0</v>
      </c>
      <c r="F160" s="91">
        <v>0</v>
      </c>
      <c r="G160" s="91">
        <v>0</v>
      </c>
      <c r="H160" s="91">
        <v>0</v>
      </c>
      <c r="I160" s="91">
        <v>0</v>
      </c>
      <c r="J160" s="91">
        <v>0</v>
      </c>
      <c r="K160" s="91">
        <v>0</v>
      </c>
      <c r="L160" s="91">
        <v>0</v>
      </c>
      <c r="M160" s="91">
        <v>0</v>
      </c>
      <c r="N160" s="91">
        <v>0</v>
      </c>
      <c r="O160" s="91">
        <v>0</v>
      </c>
      <c r="P160" s="91">
        <v>0</v>
      </c>
      <c r="Q160" s="91">
        <v>0</v>
      </c>
      <c r="R160" s="91">
        <v>0</v>
      </c>
      <c r="S160" s="91">
        <v>0</v>
      </c>
      <c r="T160" s="91">
        <v>0</v>
      </c>
      <c r="U160" s="91">
        <v>0</v>
      </c>
      <c r="V160" s="91">
        <v>0</v>
      </c>
      <c r="W160" s="91">
        <v>0</v>
      </c>
      <c r="X160" s="91">
        <v>0</v>
      </c>
      <c r="Y160" s="91">
        <v>0</v>
      </c>
      <c r="Z160" s="91">
        <v>0</v>
      </c>
      <c r="AA160" s="91">
        <v>0</v>
      </c>
      <c r="AB160" s="91">
        <v>0</v>
      </c>
      <c r="AC160" s="91">
        <v>0</v>
      </c>
      <c r="AD160" s="91">
        <v>0</v>
      </c>
      <c r="AE160" s="91">
        <v>0</v>
      </c>
      <c r="AF160" s="91">
        <v>0</v>
      </c>
    </row>
    <row r="161" spans="1:32" x14ac:dyDescent="0.25">
      <c r="A161" s="177" t="str">
        <f t="shared" si="4"/>
        <v>823</v>
      </c>
      <c r="B161" s="193" t="s">
        <v>442</v>
      </c>
      <c r="C161" s="91">
        <v>0</v>
      </c>
      <c r="D161" s="91">
        <v>0</v>
      </c>
      <c r="E161" s="91">
        <v>0</v>
      </c>
      <c r="F161" s="91">
        <v>0</v>
      </c>
      <c r="G161" s="91">
        <v>0</v>
      </c>
      <c r="H161" s="91">
        <v>0</v>
      </c>
      <c r="I161" s="91">
        <v>0</v>
      </c>
      <c r="J161" s="91">
        <v>0</v>
      </c>
      <c r="K161" s="91">
        <v>0</v>
      </c>
      <c r="L161" s="91">
        <v>0</v>
      </c>
      <c r="M161" s="91">
        <v>0</v>
      </c>
      <c r="N161" s="91">
        <v>0</v>
      </c>
      <c r="O161" s="91">
        <v>0</v>
      </c>
      <c r="P161" s="91">
        <v>0</v>
      </c>
      <c r="Q161" s="91">
        <v>0</v>
      </c>
      <c r="R161" s="91">
        <v>0</v>
      </c>
      <c r="S161" s="91">
        <v>0</v>
      </c>
      <c r="T161" s="91">
        <v>0</v>
      </c>
      <c r="U161" s="91">
        <v>0</v>
      </c>
      <c r="V161" s="91">
        <v>0</v>
      </c>
      <c r="W161" s="91">
        <v>0</v>
      </c>
      <c r="X161" s="91">
        <v>0</v>
      </c>
      <c r="Y161" s="91">
        <v>0</v>
      </c>
      <c r="Z161" s="91">
        <v>0</v>
      </c>
      <c r="AA161" s="91">
        <v>0</v>
      </c>
      <c r="AB161" s="91">
        <v>0</v>
      </c>
      <c r="AC161" s="91">
        <v>0</v>
      </c>
      <c r="AD161" s="91">
        <v>0</v>
      </c>
      <c r="AE161" s="91">
        <v>0</v>
      </c>
      <c r="AF161" s="91">
        <v>0</v>
      </c>
    </row>
    <row r="162" spans="1:32" x14ac:dyDescent="0.25">
      <c r="A162" s="177"/>
      <c r="B162" s="193" t="s">
        <v>443</v>
      </c>
      <c r="C162" s="91">
        <v>41752.716919999999</v>
      </c>
      <c r="D162" s="91">
        <v>32720.490900000001</v>
      </c>
      <c r="E162" s="91">
        <v>23519.369269999999</v>
      </c>
      <c r="F162" s="91">
        <v>9514.8952499999996</v>
      </c>
      <c r="G162" s="91">
        <v>6284.8775400000004</v>
      </c>
      <c r="H162" s="91">
        <v>4776.4467499999901</v>
      </c>
      <c r="I162" s="91">
        <v>4927.0517799999898</v>
      </c>
      <c r="J162" s="91">
        <v>5213.5644899999897</v>
      </c>
      <c r="K162" s="91">
        <v>3612.2719160244301</v>
      </c>
      <c r="L162" s="91">
        <v>7056.7122444307197</v>
      </c>
      <c r="M162" s="91">
        <v>15660.8843391685</v>
      </c>
      <c r="N162" s="91">
        <v>28875.253689009802</v>
      </c>
      <c r="O162" s="91">
        <v>34392.896134335599</v>
      </c>
      <c r="P162" s="91">
        <v>29868.244868585301</v>
      </c>
      <c r="Q162" s="91">
        <v>21024.601834843201</v>
      </c>
      <c r="R162" s="91">
        <v>11064.519971587401</v>
      </c>
      <c r="S162" s="91">
        <v>6617.4438324947896</v>
      </c>
      <c r="T162" s="91">
        <v>3638.56701341813</v>
      </c>
      <c r="U162" s="91">
        <v>3052.3660310052601</v>
      </c>
      <c r="V162" s="91">
        <v>3179.5787500818101</v>
      </c>
      <c r="W162" s="91">
        <v>3656.7071544550599</v>
      </c>
      <c r="X162" s="91">
        <v>6506.16370753109</v>
      </c>
      <c r="Y162" s="91">
        <v>15171.534676126499</v>
      </c>
      <c r="Z162" s="91">
        <v>28463.342761318701</v>
      </c>
      <c r="AA162" s="91">
        <v>34701.824804880598</v>
      </c>
      <c r="AB162" s="91">
        <v>30120.307101861799</v>
      </c>
      <c r="AC162" s="91">
        <v>21162.7647775765</v>
      </c>
      <c r="AD162" s="91">
        <v>11192.6263633531</v>
      </c>
      <c r="AE162" s="91">
        <v>6705.6159371424401</v>
      </c>
      <c r="AF162" s="91">
        <v>3716.5304392469002</v>
      </c>
    </row>
    <row r="163" spans="1:32" x14ac:dyDescent="0.25">
      <c r="A163" s="177" t="str">
        <f t="shared" si="4"/>
        <v/>
      </c>
    </row>
    <row r="164" spans="1:32" x14ac:dyDescent="0.25">
      <c r="A164" s="177" t="str">
        <f t="shared" si="4"/>
        <v>814</v>
      </c>
      <c r="B164" s="193" t="s">
        <v>444</v>
      </c>
      <c r="C164" s="91">
        <v>47.702390000000001</v>
      </c>
      <c r="D164" s="91">
        <v>44.93412</v>
      </c>
      <c r="E164" s="91">
        <v>39.175640000000001</v>
      </c>
      <c r="F164" s="91">
        <v>41.15354</v>
      </c>
      <c r="G164" s="91">
        <v>42.599930000000001</v>
      </c>
      <c r="H164" s="91">
        <v>48.833889999999997</v>
      </c>
      <c r="I164" s="91">
        <v>44.409309999999998</v>
      </c>
      <c r="J164" s="91">
        <v>46.677219999999998</v>
      </c>
      <c r="K164" s="91">
        <v>73.033000000000001</v>
      </c>
      <c r="L164" s="91">
        <v>39.988</v>
      </c>
      <c r="M164" s="91">
        <v>41.512</v>
      </c>
      <c r="N164" s="91">
        <v>41.055999999999997</v>
      </c>
      <c r="O164" s="91">
        <v>56.896999999999998</v>
      </c>
      <c r="P164" s="91">
        <v>56.033000000000001</v>
      </c>
      <c r="Q164" s="91">
        <v>57.256</v>
      </c>
      <c r="R164" s="91">
        <v>48.41</v>
      </c>
      <c r="S164" s="91">
        <v>47.241999999999997</v>
      </c>
      <c r="T164" s="91">
        <v>38.734000000000002</v>
      </c>
      <c r="U164" s="91">
        <v>37.645000000000003</v>
      </c>
      <c r="V164" s="91">
        <v>37.465000000000003</v>
      </c>
      <c r="W164" s="91">
        <v>38.087000000000003</v>
      </c>
      <c r="X164" s="91">
        <v>45.433999999999997</v>
      </c>
      <c r="Y164" s="91">
        <v>38.652999999999999</v>
      </c>
      <c r="Z164" s="91">
        <v>46.783999999999999</v>
      </c>
      <c r="AA164" s="91">
        <v>51.624000000000002</v>
      </c>
      <c r="AB164" s="91">
        <v>51.954000000000001</v>
      </c>
      <c r="AC164" s="91">
        <v>52.241</v>
      </c>
      <c r="AD164" s="91">
        <v>46.106999999999999</v>
      </c>
      <c r="AE164" s="91">
        <v>48.198999999999998</v>
      </c>
      <c r="AF164" s="91">
        <v>38.073</v>
      </c>
    </row>
    <row r="165" spans="1:32" x14ac:dyDescent="0.25">
      <c r="A165" s="177" t="str">
        <f t="shared" si="4"/>
        <v>816</v>
      </c>
      <c r="B165" s="193" t="s">
        <v>445</v>
      </c>
      <c r="C165" s="91">
        <v>38.266289999999998</v>
      </c>
      <c r="D165" s="91">
        <v>40.973239999999997</v>
      </c>
      <c r="E165" s="91">
        <v>31.863</v>
      </c>
      <c r="F165" s="91">
        <v>20.639880000000002</v>
      </c>
      <c r="G165" s="91">
        <v>24.01211</v>
      </c>
      <c r="H165" s="91">
        <v>21.752109999999998</v>
      </c>
      <c r="I165" s="91">
        <v>33.510599999999997</v>
      </c>
      <c r="J165" s="91">
        <v>26.56382</v>
      </c>
      <c r="K165" s="91">
        <v>-47.417000000000002</v>
      </c>
      <c r="L165" s="91">
        <v>25</v>
      </c>
      <c r="M165" s="91">
        <v>25</v>
      </c>
      <c r="N165" s="91">
        <v>25</v>
      </c>
      <c r="O165" s="91">
        <v>47</v>
      </c>
      <c r="P165" s="91">
        <v>45</v>
      </c>
      <c r="Q165" s="91">
        <v>43</v>
      </c>
      <c r="R165" s="91">
        <v>40</v>
      </c>
      <c r="S165" s="91">
        <v>31</v>
      </c>
      <c r="T165" s="91">
        <v>33</v>
      </c>
      <c r="U165" s="91">
        <v>32</v>
      </c>
      <c r="V165" s="91">
        <v>29</v>
      </c>
      <c r="W165" s="91">
        <v>30</v>
      </c>
      <c r="X165" s="91">
        <v>36</v>
      </c>
      <c r="Y165" s="91">
        <v>33</v>
      </c>
      <c r="Z165" s="91">
        <v>47</v>
      </c>
      <c r="AA165" s="91">
        <v>39.5</v>
      </c>
      <c r="AB165" s="91">
        <v>41.5</v>
      </c>
      <c r="AC165" s="91">
        <v>40.5</v>
      </c>
      <c r="AD165" s="91">
        <v>35.5</v>
      </c>
      <c r="AE165" s="91">
        <v>28.5</v>
      </c>
      <c r="AF165" s="91">
        <v>28.5</v>
      </c>
    </row>
    <row r="166" spans="1:32" x14ac:dyDescent="0.25">
      <c r="A166" s="177" t="str">
        <f t="shared" si="4"/>
        <v>817</v>
      </c>
      <c r="B166" s="193" t="s">
        <v>446</v>
      </c>
      <c r="C166" s="91">
        <v>104.565789999999</v>
      </c>
      <c r="D166" s="91">
        <v>59.821359999999999</v>
      </c>
      <c r="E166" s="91">
        <v>64.363280000000003</v>
      </c>
      <c r="F166" s="91">
        <v>34.051940000000002</v>
      </c>
      <c r="G166" s="91">
        <v>50.057499999999997</v>
      </c>
      <c r="H166" s="91">
        <v>68.416250000000005</v>
      </c>
      <c r="I166" s="91">
        <v>50.978679999999997</v>
      </c>
      <c r="J166" s="91">
        <v>62.744190000000003</v>
      </c>
      <c r="K166" s="91">
        <v>66.454999999999998</v>
      </c>
      <c r="L166" s="91">
        <v>75.721999999999994</v>
      </c>
      <c r="M166" s="91">
        <v>70.135000000000005</v>
      </c>
      <c r="N166" s="91">
        <v>67.712000000000003</v>
      </c>
      <c r="O166" s="91">
        <v>56.247999999999998</v>
      </c>
      <c r="P166" s="91">
        <v>51.389000000000003</v>
      </c>
      <c r="Q166" s="91">
        <v>53.475000000000001</v>
      </c>
      <c r="R166" s="91">
        <v>44.676000000000002</v>
      </c>
      <c r="S166" s="91">
        <v>48.274000000000001</v>
      </c>
      <c r="T166" s="91">
        <v>57.018999999999998</v>
      </c>
      <c r="U166" s="91">
        <v>74.822999999999993</v>
      </c>
      <c r="V166" s="91">
        <v>70.686999999999998</v>
      </c>
      <c r="W166" s="91">
        <v>58.279000000000003</v>
      </c>
      <c r="X166" s="91">
        <v>61.066000000000003</v>
      </c>
      <c r="Y166" s="91">
        <v>58.271000000000001</v>
      </c>
      <c r="Z166" s="91">
        <v>52.89</v>
      </c>
      <c r="AA166" s="91">
        <v>55.402000000000001</v>
      </c>
      <c r="AB166" s="91">
        <v>50.779000000000003</v>
      </c>
      <c r="AC166" s="91">
        <v>52.396000000000001</v>
      </c>
      <c r="AD166" s="91">
        <v>45.966000000000001</v>
      </c>
      <c r="AE166" s="91">
        <v>51.191000000000003</v>
      </c>
      <c r="AF166" s="91">
        <v>54.237000000000002</v>
      </c>
    </row>
    <row r="167" spans="1:32" x14ac:dyDescent="0.25">
      <c r="A167" s="177" t="str">
        <f t="shared" si="4"/>
        <v>818</v>
      </c>
      <c r="B167" s="193" t="s">
        <v>447</v>
      </c>
      <c r="C167" s="91">
        <v>181.64497</v>
      </c>
      <c r="D167" s="91">
        <v>207.73213000000001</v>
      </c>
      <c r="E167" s="91">
        <v>193.37627000000001</v>
      </c>
      <c r="F167" s="91">
        <v>120.63916999999999</v>
      </c>
      <c r="G167" s="91">
        <v>154.59826999999899</v>
      </c>
      <c r="H167" s="91">
        <v>114.87643</v>
      </c>
      <c r="I167" s="91">
        <v>112.99204</v>
      </c>
      <c r="J167" s="91">
        <v>141.00594000000001</v>
      </c>
      <c r="K167" s="91">
        <v>116.60299999999999</v>
      </c>
      <c r="L167" s="91">
        <v>175.16499999999999</v>
      </c>
      <c r="M167" s="91">
        <v>182.29900000000001</v>
      </c>
      <c r="N167" s="91">
        <v>116.47199999999999</v>
      </c>
      <c r="O167" s="91">
        <v>150.79599999999999</v>
      </c>
      <c r="P167" s="91">
        <v>150.32300000000001</v>
      </c>
      <c r="Q167" s="91">
        <v>163.46100000000001</v>
      </c>
      <c r="R167" s="91">
        <v>131.232</v>
      </c>
      <c r="S167" s="91">
        <v>138.422</v>
      </c>
      <c r="T167" s="91">
        <v>137.614</v>
      </c>
      <c r="U167" s="91">
        <v>151.08099999999999</v>
      </c>
      <c r="V167" s="91">
        <v>125.539</v>
      </c>
      <c r="W167" s="91">
        <v>133.917</v>
      </c>
      <c r="X167" s="91">
        <v>180.23400000000001</v>
      </c>
      <c r="Y167" s="91">
        <v>160.559</v>
      </c>
      <c r="Z167" s="91">
        <v>175.83199999999999</v>
      </c>
      <c r="AA167" s="91">
        <v>156.11799999999999</v>
      </c>
      <c r="AB167" s="91">
        <v>164.10599999999999</v>
      </c>
      <c r="AC167" s="91">
        <v>179.01900000000001</v>
      </c>
      <c r="AD167" s="91">
        <v>140.66399999999999</v>
      </c>
      <c r="AE167" s="91">
        <v>150.21600000000001</v>
      </c>
      <c r="AF167" s="91">
        <v>154.20400000000001</v>
      </c>
    </row>
    <row r="168" spans="1:32" x14ac:dyDescent="0.25">
      <c r="A168" s="177" t="str">
        <f t="shared" si="4"/>
        <v>819</v>
      </c>
      <c r="B168" s="193" t="s">
        <v>448</v>
      </c>
      <c r="C168" s="91">
        <v>134.68932000000001</v>
      </c>
      <c r="D168" s="91">
        <v>130.75502</v>
      </c>
      <c r="E168" s="91">
        <v>111.47753</v>
      </c>
      <c r="F168" s="91">
        <v>16.422889999999999</v>
      </c>
      <c r="G168" s="91">
        <v>18.50253</v>
      </c>
      <c r="H168" s="91">
        <v>0</v>
      </c>
      <c r="I168" s="91">
        <v>2.4760000000000001E-2</v>
      </c>
      <c r="J168" s="91">
        <v>0.14146</v>
      </c>
      <c r="K168" s="91">
        <v>58.985999999999997</v>
      </c>
      <c r="L168" s="91">
        <v>16</v>
      </c>
      <c r="M168" s="91">
        <v>35</v>
      </c>
      <c r="N168" s="91">
        <v>189</v>
      </c>
      <c r="O168" s="91">
        <v>160</v>
      </c>
      <c r="P168" s="91">
        <v>160</v>
      </c>
      <c r="Q168" s="91">
        <v>85</v>
      </c>
      <c r="R168" s="91">
        <v>29</v>
      </c>
      <c r="S168" s="91">
        <v>8.5</v>
      </c>
      <c r="T168" s="91">
        <v>0</v>
      </c>
      <c r="U168" s="91">
        <v>0</v>
      </c>
      <c r="V168" s="91">
        <v>0</v>
      </c>
      <c r="W168" s="91">
        <v>0</v>
      </c>
      <c r="X168" s="91">
        <v>4</v>
      </c>
      <c r="Y168" s="91">
        <v>20</v>
      </c>
      <c r="Z168" s="91">
        <v>125</v>
      </c>
      <c r="AA168" s="91">
        <v>155.5</v>
      </c>
      <c r="AB168" s="91">
        <v>155.5</v>
      </c>
      <c r="AC168" s="91">
        <v>83</v>
      </c>
      <c r="AD168" s="91">
        <v>29</v>
      </c>
      <c r="AE168" s="91">
        <v>8.5</v>
      </c>
      <c r="AF168" s="91">
        <v>0</v>
      </c>
    </row>
    <row r="169" spans="1:32" x14ac:dyDescent="0.25">
      <c r="A169" s="177" t="str">
        <f t="shared" si="4"/>
        <v>821</v>
      </c>
      <c r="B169" s="193" t="s">
        <v>449</v>
      </c>
      <c r="C169" s="91">
        <v>252.32695000000001</v>
      </c>
      <c r="D169" s="91">
        <v>217.07942</v>
      </c>
      <c r="E169" s="91">
        <v>238.05228</v>
      </c>
      <c r="F169" s="91">
        <v>157.54145</v>
      </c>
      <c r="G169" s="91">
        <v>170.29253</v>
      </c>
      <c r="H169" s="91">
        <v>0.21440999999999999</v>
      </c>
      <c r="I169" s="91">
        <v>22.528749999999999</v>
      </c>
      <c r="J169" s="91">
        <v>27.804110000000001</v>
      </c>
      <c r="K169" s="91">
        <v>27.181999999999999</v>
      </c>
      <c r="L169" s="91">
        <v>46</v>
      </c>
      <c r="M169" s="91">
        <v>121</v>
      </c>
      <c r="N169" s="91">
        <v>237</v>
      </c>
      <c r="O169" s="91">
        <v>255.43600000000001</v>
      </c>
      <c r="P169" s="91">
        <v>244.548</v>
      </c>
      <c r="Q169" s="91">
        <v>214.86799999999999</v>
      </c>
      <c r="R169" s="91">
        <v>122.592</v>
      </c>
      <c r="S169" s="91">
        <v>87.724000000000004</v>
      </c>
      <c r="T169" s="91">
        <v>35.865000000000002</v>
      </c>
      <c r="U169" s="91">
        <v>34.887</v>
      </c>
      <c r="V169" s="91">
        <v>23.036000000000001</v>
      </c>
      <c r="W169" s="91">
        <v>23.920999999999999</v>
      </c>
      <c r="X169" s="91">
        <v>47.405999999999999</v>
      </c>
      <c r="Y169" s="91">
        <v>71.700999999999993</v>
      </c>
      <c r="Z169" s="91">
        <v>252.36199999999999</v>
      </c>
      <c r="AA169" s="91">
        <v>248.43</v>
      </c>
      <c r="AB169" s="91">
        <v>240.751</v>
      </c>
      <c r="AC169" s="91">
        <v>212.78200000000001</v>
      </c>
      <c r="AD169" s="91">
        <v>122.00700000000001</v>
      </c>
      <c r="AE169" s="91">
        <v>83.432000000000002</v>
      </c>
      <c r="AF169" s="91">
        <v>33.930999999999997</v>
      </c>
    </row>
    <row r="170" spans="1:32" x14ac:dyDescent="0.25">
      <c r="A170" s="177" t="str">
        <f t="shared" si="4"/>
        <v>823</v>
      </c>
      <c r="B170" s="193" t="s">
        <v>442</v>
      </c>
      <c r="C170" s="91">
        <v>161.42589000000001</v>
      </c>
      <c r="D170" s="91">
        <v>139.14663999999999</v>
      </c>
      <c r="E170" s="91">
        <v>117.19109</v>
      </c>
      <c r="F170" s="91">
        <v>102.6302</v>
      </c>
      <c r="G170" s="91">
        <v>99.878209999999996</v>
      </c>
      <c r="H170" s="91">
        <v>125.19318</v>
      </c>
      <c r="I170" s="91">
        <v>147.24675999999999</v>
      </c>
      <c r="J170" s="91">
        <v>181.25514000000001</v>
      </c>
      <c r="K170" s="91">
        <v>371.03300000000002</v>
      </c>
      <c r="L170" s="91">
        <v>257</v>
      </c>
      <c r="M170" s="91">
        <v>255</v>
      </c>
      <c r="N170" s="91">
        <v>241</v>
      </c>
      <c r="O170" s="91">
        <v>286</v>
      </c>
      <c r="P170" s="91">
        <v>260</v>
      </c>
      <c r="Q170" s="91">
        <v>186</v>
      </c>
      <c r="R170" s="91">
        <v>137</v>
      </c>
      <c r="S170" s="91">
        <v>118</v>
      </c>
      <c r="T170" s="91">
        <v>114</v>
      </c>
      <c r="U170" s="91">
        <v>124</v>
      </c>
      <c r="V170" s="91">
        <v>142</v>
      </c>
      <c r="W170" s="91">
        <v>169</v>
      </c>
      <c r="X170" s="91">
        <v>217</v>
      </c>
      <c r="Y170" s="91">
        <v>264</v>
      </c>
      <c r="Z170" s="91">
        <v>287</v>
      </c>
      <c r="AA170" s="91">
        <v>277</v>
      </c>
      <c r="AB170" s="91">
        <v>250</v>
      </c>
      <c r="AC170" s="91">
        <v>177</v>
      </c>
      <c r="AD170" s="91">
        <v>127</v>
      </c>
      <c r="AE170" s="91">
        <v>108</v>
      </c>
      <c r="AF170" s="91">
        <v>105</v>
      </c>
    </row>
    <row r="171" spans="1:32" x14ac:dyDescent="0.25">
      <c r="A171" s="177" t="str">
        <f t="shared" ref="A171:A234" si="5">MID($B171,1,3)</f>
        <v>824</v>
      </c>
      <c r="B171" s="193" t="s">
        <v>450</v>
      </c>
      <c r="C171" s="91">
        <v>0.96597999999999995</v>
      </c>
      <c r="D171" s="91">
        <v>0.96589000000000003</v>
      </c>
      <c r="E171" s="91">
        <v>0.96597999999999995</v>
      </c>
      <c r="F171" s="91">
        <v>0.96597999999999995</v>
      </c>
      <c r="G171" s="91">
        <v>0.96597999999999995</v>
      </c>
      <c r="H171" s="91">
        <v>0.96597999999999995</v>
      </c>
      <c r="I171" s="91">
        <v>0.96597999999999995</v>
      </c>
      <c r="J171" s="91">
        <v>0.96597999999999995</v>
      </c>
      <c r="K171" s="91">
        <v>-7.7279999999999998</v>
      </c>
      <c r="L171" s="91">
        <v>0</v>
      </c>
      <c r="M171" s="91">
        <v>0</v>
      </c>
      <c r="N171" s="91">
        <v>0</v>
      </c>
      <c r="O171" s="91">
        <v>0</v>
      </c>
      <c r="P171" s="91">
        <v>0</v>
      </c>
      <c r="Q171" s="91">
        <v>0</v>
      </c>
      <c r="R171" s="91">
        <v>0</v>
      </c>
      <c r="S171" s="91">
        <v>0</v>
      </c>
      <c r="T171" s="91">
        <v>0</v>
      </c>
      <c r="U171" s="91">
        <v>0</v>
      </c>
      <c r="V171" s="91">
        <v>0</v>
      </c>
      <c r="W171" s="91">
        <v>0</v>
      </c>
      <c r="X171" s="91">
        <v>0</v>
      </c>
      <c r="Y171" s="91">
        <v>0</v>
      </c>
      <c r="Z171" s="91">
        <v>0</v>
      </c>
      <c r="AA171" s="91">
        <v>0</v>
      </c>
      <c r="AB171" s="91">
        <v>0</v>
      </c>
      <c r="AC171" s="91">
        <v>0</v>
      </c>
      <c r="AD171" s="91">
        <v>0</v>
      </c>
      <c r="AE171" s="91">
        <v>0</v>
      </c>
      <c r="AF171" s="91">
        <v>0</v>
      </c>
    </row>
    <row r="172" spans="1:32" x14ac:dyDescent="0.25">
      <c r="A172" s="177" t="str">
        <f t="shared" si="5"/>
        <v>825</v>
      </c>
      <c r="B172" s="193" t="s">
        <v>451</v>
      </c>
      <c r="C172" s="91">
        <v>10.66216</v>
      </c>
      <c r="D172" s="91">
        <v>3.5326900000000001</v>
      </c>
      <c r="E172" s="91">
        <v>17.437909999999999</v>
      </c>
      <c r="F172" s="91">
        <v>9.2877799999999997</v>
      </c>
      <c r="G172" s="91">
        <v>5.5490000000000004</v>
      </c>
      <c r="H172" s="91">
        <v>4.2729999999999997</v>
      </c>
      <c r="I172" s="91">
        <v>16.113620000000001</v>
      </c>
      <c r="J172" s="91">
        <v>11.350059999999999</v>
      </c>
      <c r="K172" s="91">
        <v>7.194</v>
      </c>
      <c r="L172" s="91">
        <v>8.6440000000000001</v>
      </c>
      <c r="M172" s="91">
        <v>81.561999999999998</v>
      </c>
      <c r="N172" s="91">
        <v>5.0609999999999999</v>
      </c>
      <c r="O172" s="91">
        <v>16.917000000000002</v>
      </c>
      <c r="P172" s="91">
        <v>16.917000000000002</v>
      </c>
      <c r="Q172" s="91">
        <v>16.917000000000002</v>
      </c>
      <c r="R172" s="91">
        <v>16.917000000000002</v>
      </c>
      <c r="S172" s="91">
        <v>16.917000000000002</v>
      </c>
      <c r="T172" s="91">
        <v>16.917000000000002</v>
      </c>
      <c r="U172" s="91">
        <v>16.916</v>
      </c>
      <c r="V172" s="91">
        <v>16.917000000000002</v>
      </c>
      <c r="W172" s="91">
        <v>16.917999999999999</v>
      </c>
      <c r="X172" s="91">
        <v>16.917000000000002</v>
      </c>
      <c r="Y172" s="91">
        <v>16.917000000000002</v>
      </c>
      <c r="Z172" s="91">
        <v>16.913</v>
      </c>
      <c r="AA172" s="91">
        <v>16.917000000000002</v>
      </c>
      <c r="AB172" s="91">
        <v>16.917000000000002</v>
      </c>
      <c r="AC172" s="91">
        <v>16.917000000000002</v>
      </c>
      <c r="AD172" s="91">
        <v>16.917000000000002</v>
      </c>
      <c r="AE172" s="91">
        <v>16.917000000000002</v>
      </c>
      <c r="AF172" s="91">
        <v>16.917000000000002</v>
      </c>
    </row>
    <row r="173" spans="1:32" x14ac:dyDescent="0.25">
      <c r="A173" s="177" t="str">
        <f t="shared" si="5"/>
        <v>826</v>
      </c>
      <c r="B173" s="193" t="s">
        <v>452</v>
      </c>
      <c r="C173" s="91">
        <v>0</v>
      </c>
      <c r="D173" s="91">
        <v>-0.191</v>
      </c>
      <c r="E173" s="91">
        <v>0</v>
      </c>
      <c r="F173" s="91">
        <v>-3.79E-3</v>
      </c>
      <c r="G173" s="91">
        <v>-1.40299999999999E-2</v>
      </c>
      <c r="H173" s="91">
        <v>-0.15</v>
      </c>
      <c r="I173" s="91">
        <v>0</v>
      </c>
      <c r="J173" s="91">
        <v>0</v>
      </c>
      <c r="K173" s="91">
        <v>0.35899999999999999</v>
      </c>
      <c r="L173" s="91">
        <v>0</v>
      </c>
      <c r="M173" s="91">
        <v>0</v>
      </c>
      <c r="N173" s="91">
        <v>0</v>
      </c>
      <c r="O173" s="91">
        <v>0</v>
      </c>
      <c r="P173" s="91">
        <v>0</v>
      </c>
      <c r="Q173" s="91">
        <v>0</v>
      </c>
      <c r="R173" s="91">
        <v>0</v>
      </c>
      <c r="S173" s="91">
        <v>0</v>
      </c>
      <c r="T173" s="91">
        <v>0</v>
      </c>
      <c r="U173" s="91">
        <v>0</v>
      </c>
      <c r="V173" s="91">
        <v>0</v>
      </c>
      <c r="W173" s="91">
        <v>0</v>
      </c>
      <c r="X173" s="91">
        <v>0</v>
      </c>
      <c r="Y173" s="91">
        <v>0</v>
      </c>
      <c r="Z173" s="91">
        <v>0</v>
      </c>
      <c r="AA173" s="91">
        <v>0</v>
      </c>
      <c r="AB173" s="91">
        <v>0</v>
      </c>
      <c r="AC173" s="91">
        <v>0</v>
      </c>
      <c r="AD173" s="91">
        <v>0</v>
      </c>
      <c r="AE173" s="91">
        <v>0</v>
      </c>
      <c r="AF173" s="91">
        <v>0</v>
      </c>
    </row>
    <row r="174" spans="1:32" x14ac:dyDescent="0.25">
      <c r="A174" s="177"/>
      <c r="B174" s="193" t="s">
        <v>453</v>
      </c>
      <c r="C174" s="91">
        <v>932.24973999999895</v>
      </c>
      <c r="D174" s="91">
        <v>844.74950999999999</v>
      </c>
      <c r="E174" s="91">
        <v>813.90297999999996</v>
      </c>
      <c r="F174" s="91">
        <v>503.32904000000002</v>
      </c>
      <c r="G174" s="91">
        <v>566.44202999999902</v>
      </c>
      <c r="H174" s="91">
        <v>384.37524999999999</v>
      </c>
      <c r="I174" s="91">
        <v>428.770499999999</v>
      </c>
      <c r="J174" s="91">
        <v>498.50791999999899</v>
      </c>
      <c r="K174" s="91">
        <v>665.7</v>
      </c>
      <c r="L174" s="91">
        <v>643.51900000000001</v>
      </c>
      <c r="M174" s="91">
        <v>811.50800000000004</v>
      </c>
      <c r="N174" s="91">
        <v>922.30100000000004</v>
      </c>
      <c r="O174" s="91">
        <v>1029.2939999999901</v>
      </c>
      <c r="P174" s="91">
        <v>984.21</v>
      </c>
      <c r="Q174" s="91">
        <v>819.97699999999998</v>
      </c>
      <c r="R174" s="91">
        <v>569.827</v>
      </c>
      <c r="S174" s="91">
        <v>496.07899999999898</v>
      </c>
      <c r="T174" s="91">
        <v>433.149</v>
      </c>
      <c r="U174" s="91">
        <v>471.35199999999998</v>
      </c>
      <c r="V174" s="91">
        <v>444.64400000000001</v>
      </c>
      <c r="W174" s="91">
        <v>470.12200000000001</v>
      </c>
      <c r="X174" s="91">
        <v>608.05700000000002</v>
      </c>
      <c r="Y174" s="91">
        <v>663.101</v>
      </c>
      <c r="Z174" s="91">
        <v>1003.7809999999999</v>
      </c>
      <c r="AA174" s="91">
        <v>1000.491</v>
      </c>
      <c r="AB174" s="91">
        <v>971.50699999999995</v>
      </c>
      <c r="AC174" s="91">
        <v>813.85500000000002</v>
      </c>
      <c r="AD174" s="91">
        <v>563.16099999999994</v>
      </c>
      <c r="AE174" s="91">
        <v>494.95499999999998</v>
      </c>
      <c r="AF174" s="91">
        <v>430.861999999999</v>
      </c>
    </row>
    <row r="175" spans="1:32" x14ac:dyDescent="0.25">
      <c r="A175" s="177" t="str">
        <f t="shared" si="5"/>
        <v/>
      </c>
    </row>
    <row r="176" spans="1:32" x14ac:dyDescent="0.25">
      <c r="A176" s="177" t="str">
        <f t="shared" si="5"/>
        <v>830</v>
      </c>
      <c r="B176" s="193" t="s">
        <v>454</v>
      </c>
      <c r="C176" s="91">
        <v>38.916469999999997</v>
      </c>
      <c r="D176" s="91">
        <v>35.173279999999998</v>
      </c>
      <c r="E176" s="91">
        <v>33.417380000000001</v>
      </c>
      <c r="F176" s="91">
        <v>33.467440000000003</v>
      </c>
      <c r="G176" s="91">
        <v>32.047359999999998</v>
      </c>
      <c r="H176" s="91">
        <v>37.836359999999999</v>
      </c>
      <c r="I176" s="91">
        <v>36.64208</v>
      </c>
      <c r="J176" s="91">
        <v>36.26961</v>
      </c>
      <c r="K176" s="91">
        <v>46.23</v>
      </c>
      <c r="L176" s="91">
        <v>36</v>
      </c>
      <c r="M176" s="91">
        <v>35</v>
      </c>
      <c r="N176" s="91">
        <v>37</v>
      </c>
      <c r="O176" s="91">
        <v>39.5</v>
      </c>
      <c r="P176" s="91">
        <v>39.5</v>
      </c>
      <c r="Q176" s="91">
        <v>41.5</v>
      </c>
      <c r="R176" s="91">
        <v>35.5</v>
      </c>
      <c r="S176" s="91">
        <v>35.5</v>
      </c>
      <c r="T176" s="91">
        <v>35.5</v>
      </c>
      <c r="U176" s="91">
        <v>35</v>
      </c>
      <c r="V176" s="91">
        <v>32</v>
      </c>
      <c r="W176" s="91">
        <v>33.5</v>
      </c>
      <c r="X176" s="91">
        <v>40.5</v>
      </c>
      <c r="Y176" s="91">
        <v>41.5</v>
      </c>
      <c r="Z176" s="91">
        <v>40.5</v>
      </c>
      <c r="AA176" s="91">
        <v>42.5</v>
      </c>
      <c r="AB176" s="91">
        <v>42.5</v>
      </c>
      <c r="AC176" s="91">
        <v>41.5</v>
      </c>
      <c r="AD176" s="91">
        <v>35.5</v>
      </c>
      <c r="AE176" s="91">
        <v>35.5</v>
      </c>
      <c r="AF176" s="91">
        <v>31.5</v>
      </c>
    </row>
    <row r="177" spans="1:32" x14ac:dyDescent="0.25">
      <c r="A177" s="177" t="str">
        <f t="shared" si="5"/>
        <v>832</v>
      </c>
      <c r="B177" s="193" t="s">
        <v>455</v>
      </c>
      <c r="C177" s="91">
        <v>59.91413</v>
      </c>
      <c r="D177" s="91">
        <v>22.972239999999999</v>
      </c>
      <c r="E177" s="91">
        <v>16.69519</v>
      </c>
      <c r="F177" s="91">
        <v>188.43541999999999</v>
      </c>
      <c r="G177" s="91">
        <v>177.55760999999899</v>
      </c>
      <c r="H177" s="91">
        <v>101.2598</v>
      </c>
      <c r="I177" s="91">
        <v>86.525459999999995</v>
      </c>
      <c r="J177" s="91">
        <v>15.41208</v>
      </c>
      <c r="K177" s="91">
        <v>3.2290000000000001</v>
      </c>
      <c r="L177" s="91">
        <v>40</v>
      </c>
      <c r="M177" s="91">
        <v>41</v>
      </c>
      <c r="N177" s="91">
        <v>41</v>
      </c>
      <c r="O177" s="91">
        <v>53.5</v>
      </c>
      <c r="P177" s="91">
        <v>55.5</v>
      </c>
      <c r="Q177" s="91">
        <v>56.5</v>
      </c>
      <c r="R177" s="91">
        <v>301.5</v>
      </c>
      <c r="S177" s="91">
        <v>109.5</v>
      </c>
      <c r="T177" s="91">
        <v>94.5</v>
      </c>
      <c r="U177" s="91">
        <v>52.5</v>
      </c>
      <c r="V177" s="91">
        <v>51.5</v>
      </c>
      <c r="W177" s="91">
        <v>44.5</v>
      </c>
      <c r="X177" s="91">
        <v>53.5</v>
      </c>
      <c r="Y177" s="91">
        <v>46.5</v>
      </c>
      <c r="Z177" s="91">
        <v>49.5</v>
      </c>
      <c r="AA177" s="91">
        <v>50.5</v>
      </c>
      <c r="AB177" s="91">
        <v>50.5</v>
      </c>
      <c r="AC177" s="91">
        <v>53.5</v>
      </c>
      <c r="AD177" s="91">
        <v>173.5</v>
      </c>
      <c r="AE177" s="91">
        <v>104</v>
      </c>
      <c r="AF177" s="91">
        <v>91.5</v>
      </c>
    </row>
    <row r="178" spans="1:32" x14ac:dyDescent="0.25">
      <c r="A178" s="177" t="str">
        <f t="shared" si="5"/>
        <v>833</v>
      </c>
      <c r="B178" s="193" t="s">
        <v>456</v>
      </c>
      <c r="C178" s="91">
        <v>11.890180000000001</v>
      </c>
      <c r="D178" s="91">
        <v>15.58305</v>
      </c>
      <c r="E178" s="91">
        <v>17.7104</v>
      </c>
      <c r="F178" s="91">
        <v>14.61059</v>
      </c>
      <c r="G178" s="91">
        <v>11.3935599999999</v>
      </c>
      <c r="H178" s="91">
        <v>10.333030000000001</v>
      </c>
      <c r="I178" s="91">
        <v>17.99532</v>
      </c>
      <c r="J178" s="91">
        <v>9.0919799999999995</v>
      </c>
      <c r="K178" s="91">
        <v>8.3919999999999995</v>
      </c>
      <c r="L178" s="91">
        <v>17</v>
      </c>
      <c r="M178" s="91">
        <v>15</v>
      </c>
      <c r="N178" s="91">
        <v>17</v>
      </c>
      <c r="O178" s="91">
        <v>15.5</v>
      </c>
      <c r="P178" s="91">
        <v>18.5</v>
      </c>
      <c r="Q178" s="91">
        <v>20.5</v>
      </c>
      <c r="R178" s="91">
        <v>15.5</v>
      </c>
      <c r="S178" s="91">
        <v>15.5</v>
      </c>
      <c r="T178" s="91">
        <v>15.5</v>
      </c>
      <c r="U178" s="91">
        <v>13.5</v>
      </c>
      <c r="V178" s="91">
        <v>13.5</v>
      </c>
      <c r="W178" s="91">
        <v>15.5</v>
      </c>
      <c r="X178" s="91">
        <v>16.5</v>
      </c>
      <c r="Y178" s="91">
        <v>15.5</v>
      </c>
      <c r="Z178" s="91">
        <v>15.5</v>
      </c>
      <c r="AA178" s="91">
        <v>13.5</v>
      </c>
      <c r="AB178" s="91">
        <v>14.5</v>
      </c>
      <c r="AC178" s="91">
        <v>15.5</v>
      </c>
      <c r="AD178" s="91">
        <v>10.5</v>
      </c>
      <c r="AE178" s="91">
        <v>11.5</v>
      </c>
      <c r="AF178" s="91">
        <v>11.5</v>
      </c>
    </row>
    <row r="179" spans="1:32" x14ac:dyDescent="0.25">
      <c r="A179" s="177" t="str">
        <f t="shared" si="5"/>
        <v>834</v>
      </c>
      <c r="B179" s="193" t="s">
        <v>457</v>
      </c>
      <c r="C179" s="91">
        <v>51.499629999999897</v>
      </c>
      <c r="D179" s="91">
        <v>58.033209999999997</v>
      </c>
      <c r="E179" s="91">
        <v>60.710389999999997</v>
      </c>
      <c r="F179" s="91">
        <v>27.186979999999998</v>
      </c>
      <c r="G179" s="91">
        <v>24.512080000000001</v>
      </c>
      <c r="H179" s="91">
        <v>52.157719999999998</v>
      </c>
      <c r="I179" s="91">
        <v>91.537539999999893</v>
      </c>
      <c r="J179" s="91">
        <v>75.572369999999907</v>
      </c>
      <c r="K179" s="91">
        <v>18.79</v>
      </c>
      <c r="L179" s="91">
        <v>70</v>
      </c>
      <c r="M179" s="91">
        <v>65</v>
      </c>
      <c r="N179" s="91">
        <v>62</v>
      </c>
      <c r="O179" s="91">
        <v>99.191999999999993</v>
      </c>
      <c r="P179" s="91">
        <v>78.655000000000001</v>
      </c>
      <c r="Q179" s="91">
        <v>71.655000000000001</v>
      </c>
      <c r="R179" s="91">
        <v>71.655000000000001</v>
      </c>
      <c r="S179" s="91">
        <v>77.655000000000001</v>
      </c>
      <c r="T179" s="91">
        <v>78.784000000000006</v>
      </c>
      <c r="U179" s="91">
        <v>110.78400000000001</v>
      </c>
      <c r="V179" s="91">
        <v>86.784000000000006</v>
      </c>
      <c r="W179" s="91">
        <v>87.784000000000006</v>
      </c>
      <c r="X179" s="91">
        <v>127.78400000000001</v>
      </c>
      <c r="Y179" s="91">
        <v>113.66500000000001</v>
      </c>
      <c r="Z179" s="91">
        <v>117.535</v>
      </c>
      <c r="AA179" s="91">
        <v>104.62</v>
      </c>
      <c r="AB179" s="91">
        <v>87.274000000000001</v>
      </c>
      <c r="AC179" s="91">
        <v>82.653999999999996</v>
      </c>
      <c r="AD179" s="91">
        <v>72.653999999999996</v>
      </c>
      <c r="AE179" s="91">
        <v>71.653999999999996</v>
      </c>
      <c r="AF179" s="91">
        <v>84.783000000000001</v>
      </c>
    </row>
    <row r="180" spans="1:32" x14ac:dyDescent="0.25">
      <c r="A180" s="177" t="str">
        <f t="shared" si="5"/>
        <v>835</v>
      </c>
      <c r="B180" s="193" t="s">
        <v>458</v>
      </c>
      <c r="C180" s="91">
        <v>1.9981899999999999</v>
      </c>
      <c r="D180" s="91">
        <v>0.93810000000000004</v>
      </c>
      <c r="E180" s="91">
        <v>1.2395099999999999</v>
      </c>
      <c r="F180" s="91">
        <v>1.51068</v>
      </c>
      <c r="G180" s="91">
        <v>1.09728</v>
      </c>
      <c r="H180" s="91">
        <v>7.0949</v>
      </c>
      <c r="I180" s="91">
        <v>0.57286999999999999</v>
      </c>
      <c r="J180" s="91">
        <v>1.6468</v>
      </c>
      <c r="K180" s="91">
        <v>8.0030000000000001</v>
      </c>
      <c r="L180" s="91">
        <v>12.590999999999999</v>
      </c>
      <c r="M180" s="91">
        <v>13.95</v>
      </c>
      <c r="N180" s="91">
        <v>15.95</v>
      </c>
      <c r="O180" s="91">
        <v>6.726</v>
      </c>
      <c r="P180" s="91">
        <v>8.31</v>
      </c>
      <c r="Q180" s="91">
        <v>2.8319999999999999</v>
      </c>
      <c r="R180" s="91">
        <v>4.8319999999999999</v>
      </c>
      <c r="S180" s="91">
        <v>3.8319999999999999</v>
      </c>
      <c r="T180" s="91">
        <v>4.8319999999999999</v>
      </c>
      <c r="U180" s="91">
        <v>4.2469999999999999</v>
      </c>
      <c r="V180" s="91">
        <v>6.2469999999999999</v>
      </c>
      <c r="W180" s="91">
        <v>5.2469999999999999</v>
      </c>
      <c r="X180" s="91">
        <v>6.2469999999999999</v>
      </c>
      <c r="Y180" s="91">
        <v>5.4870000000000001</v>
      </c>
      <c r="Z180" s="91">
        <v>7.4870000000000001</v>
      </c>
      <c r="AA180" s="91">
        <v>6.7709999999999999</v>
      </c>
      <c r="AB180" s="91">
        <v>8.3460000000000001</v>
      </c>
      <c r="AC180" s="91">
        <v>2.85</v>
      </c>
      <c r="AD180" s="91">
        <v>4.8499999999999996</v>
      </c>
      <c r="AE180" s="91">
        <v>3.85</v>
      </c>
      <c r="AF180" s="91">
        <v>4.8499999999999996</v>
      </c>
    </row>
    <row r="181" spans="1:32" x14ac:dyDescent="0.25">
      <c r="A181" s="177" t="str">
        <f t="shared" si="5"/>
        <v>836</v>
      </c>
      <c r="B181" s="193" t="s">
        <v>459</v>
      </c>
      <c r="C181" s="91">
        <v>78.875590000000003</v>
      </c>
      <c r="D181" s="91">
        <v>42.353879999999997</v>
      </c>
      <c r="E181" s="91">
        <v>57.785139999999998</v>
      </c>
      <c r="F181" s="91">
        <v>51.611420000000003</v>
      </c>
      <c r="G181" s="91">
        <v>62.634390000000003</v>
      </c>
      <c r="H181" s="91">
        <v>70.554469999999995</v>
      </c>
      <c r="I181" s="91">
        <v>39.274560000000001</v>
      </c>
      <c r="J181" s="91">
        <v>62.942589999999903</v>
      </c>
      <c r="K181" s="91">
        <v>33.969000000000001</v>
      </c>
      <c r="L181" s="91">
        <v>55</v>
      </c>
      <c r="M181" s="91">
        <v>59</v>
      </c>
      <c r="N181" s="91">
        <v>50</v>
      </c>
      <c r="O181" s="91">
        <v>75.5</v>
      </c>
      <c r="P181" s="91">
        <v>74.5</v>
      </c>
      <c r="Q181" s="91">
        <v>77.5</v>
      </c>
      <c r="R181" s="91">
        <v>70.5</v>
      </c>
      <c r="S181" s="91">
        <v>72.5</v>
      </c>
      <c r="T181" s="91">
        <v>81.5</v>
      </c>
      <c r="U181" s="91">
        <v>120.5</v>
      </c>
      <c r="V181" s="91">
        <v>66.5</v>
      </c>
      <c r="W181" s="91">
        <v>62.5</v>
      </c>
      <c r="X181" s="91">
        <v>85.5</v>
      </c>
      <c r="Y181" s="91">
        <v>74.5</v>
      </c>
      <c r="Z181" s="91">
        <v>75.5</v>
      </c>
      <c r="AA181" s="91">
        <v>71.5</v>
      </c>
      <c r="AB181" s="91">
        <v>76.5</v>
      </c>
      <c r="AC181" s="91">
        <v>75.5</v>
      </c>
      <c r="AD181" s="91">
        <v>71.5</v>
      </c>
      <c r="AE181" s="91">
        <v>76.5</v>
      </c>
      <c r="AF181" s="91">
        <v>74.5</v>
      </c>
    </row>
    <row r="182" spans="1:32" x14ac:dyDescent="0.25">
      <c r="A182" s="177" t="str">
        <f t="shared" si="5"/>
        <v>837</v>
      </c>
      <c r="B182" s="193" t="s">
        <v>460</v>
      </c>
      <c r="C182" s="91">
        <v>4.2704899999999997</v>
      </c>
      <c r="D182" s="91">
        <v>4.8646599999999998</v>
      </c>
      <c r="E182" s="91">
        <v>4.2229299999999999</v>
      </c>
      <c r="F182" s="91">
        <v>2.5618099999999999</v>
      </c>
      <c r="G182" s="91">
        <v>5.4307499999999997</v>
      </c>
      <c r="H182" s="91">
        <v>4.2547299999999897</v>
      </c>
      <c r="I182" s="91">
        <v>4.6813099999999999</v>
      </c>
      <c r="J182" s="91">
        <v>40.943300000000001</v>
      </c>
      <c r="K182" s="91">
        <v>11.868</v>
      </c>
      <c r="L182" s="91">
        <v>17.774000000000001</v>
      </c>
      <c r="M182" s="91">
        <v>14.244999999999999</v>
      </c>
      <c r="N182" s="91">
        <v>16.510000000000002</v>
      </c>
      <c r="O182" s="91">
        <v>13.15</v>
      </c>
      <c r="P182" s="91">
        <v>14.15</v>
      </c>
      <c r="Q182" s="91">
        <v>15.388999999999999</v>
      </c>
      <c r="R182" s="91">
        <v>15.15</v>
      </c>
      <c r="S182" s="91">
        <v>18.149999999999999</v>
      </c>
      <c r="T182" s="91">
        <v>15.15</v>
      </c>
      <c r="U182" s="91">
        <v>18.149999999999999</v>
      </c>
      <c r="V182" s="91">
        <v>16.149999999999999</v>
      </c>
      <c r="W182" s="91">
        <v>15.15</v>
      </c>
      <c r="X182" s="91">
        <v>13.557</v>
      </c>
      <c r="Y182" s="91">
        <v>14.388999999999999</v>
      </c>
      <c r="Z182" s="91">
        <v>17.388999999999999</v>
      </c>
      <c r="AA182" s="91">
        <v>10.372999999999999</v>
      </c>
      <c r="AB182" s="91">
        <v>11.372999999999999</v>
      </c>
      <c r="AC182" s="91">
        <v>15.471</v>
      </c>
      <c r="AD182" s="91">
        <v>10.948</v>
      </c>
      <c r="AE182" s="91">
        <v>13.948</v>
      </c>
      <c r="AF182" s="91">
        <v>12.372999999999999</v>
      </c>
    </row>
    <row r="183" spans="1:32" x14ac:dyDescent="0.25">
      <c r="A183" s="177"/>
      <c r="B183" s="193" t="s">
        <v>461</v>
      </c>
      <c r="C183" s="91">
        <v>247.36467999999999</v>
      </c>
      <c r="D183" s="91">
        <v>179.918419999999</v>
      </c>
      <c r="E183" s="91">
        <v>191.78093999999999</v>
      </c>
      <c r="F183" s="91">
        <v>319.38434000000001</v>
      </c>
      <c r="G183" s="91">
        <v>314.67302999999998</v>
      </c>
      <c r="H183" s="91">
        <v>283.49101000000002</v>
      </c>
      <c r="I183" s="91">
        <v>277.22913999999997</v>
      </c>
      <c r="J183" s="91">
        <v>241.87872999999999</v>
      </c>
      <c r="K183" s="91">
        <v>130.48099999999999</v>
      </c>
      <c r="L183" s="91">
        <v>248.36500000000001</v>
      </c>
      <c r="M183" s="91">
        <v>243.19499999999999</v>
      </c>
      <c r="N183" s="91">
        <v>239.45999999999901</v>
      </c>
      <c r="O183" s="91">
        <v>303.06799999999998</v>
      </c>
      <c r="P183" s="91">
        <v>289.11500000000001</v>
      </c>
      <c r="Q183" s="91">
        <v>285.87599999999998</v>
      </c>
      <c r="R183" s="91">
        <v>514.63699999999994</v>
      </c>
      <c r="S183" s="91">
        <v>332.63699999999898</v>
      </c>
      <c r="T183" s="91">
        <v>325.765999999999</v>
      </c>
      <c r="U183" s="91">
        <v>354.68099999999998</v>
      </c>
      <c r="V183" s="91">
        <v>272.68099999999998</v>
      </c>
      <c r="W183" s="91">
        <v>264.18099999999998</v>
      </c>
      <c r="X183" s="91">
        <v>343.58800000000002</v>
      </c>
      <c r="Y183" s="91">
        <v>311.541</v>
      </c>
      <c r="Z183" s="91">
        <v>323.411</v>
      </c>
      <c r="AA183" s="91">
        <v>299.76399999999899</v>
      </c>
      <c r="AB183" s="91">
        <v>290.99299999999999</v>
      </c>
      <c r="AC183" s="91">
        <v>286.97500000000002</v>
      </c>
      <c r="AD183" s="91">
        <v>379.452</v>
      </c>
      <c r="AE183" s="91">
        <v>316.952</v>
      </c>
      <c r="AF183" s="91">
        <v>311.00599999999997</v>
      </c>
    </row>
    <row r="184" spans="1:32" x14ac:dyDescent="0.25">
      <c r="A184" s="177" t="str">
        <f t="shared" si="5"/>
        <v/>
      </c>
    </row>
    <row r="185" spans="1:32" x14ac:dyDescent="0.25">
      <c r="A185" s="177" t="str">
        <f t="shared" si="5"/>
        <v>810</v>
      </c>
      <c r="B185" s="193" t="s">
        <v>462</v>
      </c>
      <c r="C185" s="91">
        <v>-133.22601</v>
      </c>
      <c r="D185" s="91">
        <v>-130.50554</v>
      </c>
      <c r="E185" s="91">
        <v>-111.19443</v>
      </c>
      <c r="F185" s="91">
        <v>-16.325589999999998</v>
      </c>
      <c r="G185" s="91">
        <v>-17.459409999999998</v>
      </c>
      <c r="H185" s="91">
        <v>0</v>
      </c>
      <c r="I185" s="91">
        <v>-2.4760000000000001E-2</v>
      </c>
      <c r="J185" s="91">
        <v>-0.14146</v>
      </c>
      <c r="K185" s="91">
        <v>24.876999999999999</v>
      </c>
      <c r="L185" s="91">
        <v>-6</v>
      </c>
      <c r="M185" s="91">
        <v>-25</v>
      </c>
      <c r="N185" s="91">
        <v>-186</v>
      </c>
      <c r="O185" s="91">
        <v>-200</v>
      </c>
      <c r="P185" s="91">
        <v>-200</v>
      </c>
      <c r="Q185" s="91">
        <v>-160</v>
      </c>
      <c r="R185" s="91">
        <v>-60</v>
      </c>
      <c r="S185" s="91">
        <v>-20</v>
      </c>
      <c r="T185" s="91">
        <v>0</v>
      </c>
      <c r="U185" s="91">
        <v>0</v>
      </c>
      <c r="V185" s="91">
        <v>0</v>
      </c>
      <c r="W185" s="91">
        <v>0</v>
      </c>
      <c r="X185" s="91">
        <v>-32</v>
      </c>
      <c r="Y185" s="91">
        <v>-45</v>
      </c>
      <c r="Z185" s="91">
        <v>-200</v>
      </c>
      <c r="AA185" s="91">
        <v>-200</v>
      </c>
      <c r="AB185" s="91">
        <v>-200</v>
      </c>
      <c r="AC185" s="91">
        <v>-160</v>
      </c>
      <c r="AD185" s="91">
        <v>-50</v>
      </c>
      <c r="AE185" s="91">
        <v>-20</v>
      </c>
      <c r="AF185" s="91">
        <v>0</v>
      </c>
    </row>
    <row r="186" spans="1:32" x14ac:dyDescent="0.25">
      <c r="A186" s="177" t="str">
        <f t="shared" si="5"/>
        <v>850</v>
      </c>
      <c r="B186" s="193" t="s">
        <v>463</v>
      </c>
      <c r="C186" s="91">
        <v>0</v>
      </c>
      <c r="D186" s="91">
        <v>24.630400000000002</v>
      </c>
      <c r="E186" s="91">
        <v>14.954610000000001</v>
      </c>
      <c r="F186" s="91">
        <v>17.047270000000001</v>
      </c>
      <c r="G186" s="91">
        <v>31.181909999999998</v>
      </c>
      <c r="H186" s="91">
        <v>32.44117</v>
      </c>
      <c r="I186" s="91">
        <v>27.446829999999999</v>
      </c>
      <c r="J186" s="91">
        <v>34.84263</v>
      </c>
      <c r="K186" s="91">
        <v>37.103999999999999</v>
      </c>
      <c r="L186" s="91">
        <v>41.588999999999999</v>
      </c>
      <c r="M186" s="91">
        <v>32.244999999999997</v>
      </c>
      <c r="N186" s="91">
        <v>34.737000000000002</v>
      </c>
      <c r="O186" s="91">
        <v>44.728999999999999</v>
      </c>
      <c r="P186" s="91">
        <v>41.847999999999999</v>
      </c>
      <c r="Q186" s="91">
        <v>45.505000000000003</v>
      </c>
      <c r="R186" s="91">
        <v>42.868000000000002</v>
      </c>
      <c r="S186" s="91">
        <v>42.615000000000002</v>
      </c>
      <c r="T186" s="91">
        <v>43.539000000000001</v>
      </c>
      <c r="U186" s="91">
        <v>44.356999999999999</v>
      </c>
      <c r="V186" s="91">
        <v>43.628</v>
      </c>
      <c r="W186" s="91">
        <v>44.567</v>
      </c>
      <c r="X186" s="91">
        <v>45.036999999999999</v>
      </c>
      <c r="Y186" s="91">
        <v>41.098999999999997</v>
      </c>
      <c r="Z186" s="91">
        <v>39.936</v>
      </c>
      <c r="AA186" s="91">
        <v>44.401000000000003</v>
      </c>
      <c r="AB186" s="91">
        <v>44.436999999999998</v>
      </c>
      <c r="AC186" s="91">
        <v>48.247</v>
      </c>
      <c r="AD186" s="91">
        <v>42.438000000000002</v>
      </c>
      <c r="AE186" s="91">
        <v>45.27</v>
      </c>
      <c r="AF186" s="91">
        <v>44.676000000000002</v>
      </c>
    </row>
    <row r="187" spans="1:32" x14ac:dyDescent="0.25">
      <c r="A187" s="177" t="str">
        <f t="shared" si="5"/>
        <v>851</v>
      </c>
      <c r="B187" s="193" t="s">
        <v>464</v>
      </c>
      <c r="C187" s="91">
        <v>27.970400000000001</v>
      </c>
      <c r="D187" s="91">
        <v>25.981249999999999</v>
      </c>
      <c r="E187" s="91">
        <v>25.181830000000001</v>
      </c>
      <c r="F187" s="91">
        <v>31.332519999999999</v>
      </c>
      <c r="G187" s="91">
        <v>27.459070000000001</v>
      </c>
      <c r="H187" s="91">
        <v>31.354009999999999</v>
      </c>
      <c r="I187" s="91">
        <v>30.740880000000001</v>
      </c>
      <c r="J187" s="91">
        <v>26.103179999999998</v>
      </c>
      <c r="K187" s="91">
        <v>41.756999999999998</v>
      </c>
      <c r="L187" s="91">
        <v>41.201000000000001</v>
      </c>
      <c r="M187" s="91">
        <v>43.497999999999998</v>
      </c>
      <c r="N187" s="91">
        <v>41.027000000000001</v>
      </c>
      <c r="O187" s="91">
        <v>39.122999999999998</v>
      </c>
      <c r="P187" s="91">
        <v>34.804000000000002</v>
      </c>
      <c r="Q187" s="91">
        <v>41.122999999999998</v>
      </c>
      <c r="R187" s="91">
        <v>47.067999999999998</v>
      </c>
      <c r="S187" s="91">
        <v>49.331000000000003</v>
      </c>
      <c r="T187" s="91">
        <v>58.594999999999999</v>
      </c>
      <c r="U187" s="91">
        <v>60.594999999999999</v>
      </c>
      <c r="V187" s="91">
        <v>54.804000000000002</v>
      </c>
      <c r="W187" s="91">
        <v>49.804000000000002</v>
      </c>
      <c r="X187" s="91">
        <v>47.331000000000003</v>
      </c>
      <c r="Y187" s="91">
        <v>37.749000000000002</v>
      </c>
      <c r="Z187" s="91">
        <v>29.012</v>
      </c>
      <c r="AA187" s="91">
        <v>28.54</v>
      </c>
      <c r="AB187" s="91">
        <v>29.276</v>
      </c>
      <c r="AC187" s="91">
        <v>35.594999999999999</v>
      </c>
      <c r="AD187" s="91">
        <v>40.276000000000003</v>
      </c>
      <c r="AE187" s="91">
        <v>48.859000000000002</v>
      </c>
      <c r="AF187" s="91">
        <v>46.859000000000002</v>
      </c>
    </row>
    <row r="188" spans="1:32" x14ac:dyDescent="0.25">
      <c r="A188" s="177" t="str">
        <f t="shared" si="5"/>
        <v>856</v>
      </c>
      <c r="B188" s="193" t="s">
        <v>465</v>
      </c>
      <c r="C188" s="91">
        <v>23.97484</v>
      </c>
      <c r="D188" s="91">
        <v>16.429120000000001</v>
      </c>
      <c r="E188" s="91">
        <v>19.12884</v>
      </c>
      <c r="F188" s="91">
        <v>39.35718</v>
      </c>
      <c r="G188" s="91">
        <v>26.658329999999999</v>
      </c>
      <c r="H188" s="91">
        <v>24.83466</v>
      </c>
      <c r="I188" s="91">
        <v>47.743139999999997</v>
      </c>
      <c r="J188" s="91">
        <v>64.230980000000002</v>
      </c>
      <c r="K188" s="91">
        <v>27.643000000000001</v>
      </c>
      <c r="L188" s="91">
        <v>25</v>
      </c>
      <c r="M188" s="91">
        <v>23</v>
      </c>
      <c r="N188" s="91">
        <v>29</v>
      </c>
      <c r="O188" s="91">
        <v>52.5</v>
      </c>
      <c r="P188" s="91">
        <v>53.5</v>
      </c>
      <c r="Q188" s="91">
        <v>48.5</v>
      </c>
      <c r="R188" s="91">
        <v>38.5</v>
      </c>
      <c r="S188" s="91">
        <v>38.5</v>
      </c>
      <c r="T188" s="91">
        <v>40.5</v>
      </c>
      <c r="U188" s="91">
        <v>38.5</v>
      </c>
      <c r="V188" s="91">
        <v>37.5</v>
      </c>
      <c r="W188" s="91">
        <v>35.5</v>
      </c>
      <c r="X188" s="91">
        <v>39.5</v>
      </c>
      <c r="Y188" s="91">
        <v>41.5</v>
      </c>
      <c r="Z188" s="91">
        <v>55.5</v>
      </c>
      <c r="AA188" s="91">
        <v>44</v>
      </c>
      <c r="AB188" s="91">
        <v>46</v>
      </c>
      <c r="AC188" s="91">
        <v>41</v>
      </c>
      <c r="AD188" s="91">
        <v>36</v>
      </c>
      <c r="AE188" s="91">
        <v>36</v>
      </c>
      <c r="AF188" s="91">
        <v>38</v>
      </c>
    </row>
    <row r="189" spans="1:32" x14ac:dyDescent="0.25">
      <c r="A189" s="177" t="str">
        <f t="shared" si="5"/>
        <v>860</v>
      </c>
      <c r="B189" s="193" t="s">
        <v>466</v>
      </c>
      <c r="C189" s="91">
        <v>7.5299999999999895E-2</v>
      </c>
      <c r="D189" s="91">
        <v>3.0310899999999998</v>
      </c>
      <c r="E189" s="91">
        <v>0.36593999999999999</v>
      </c>
      <c r="F189" s="91">
        <v>1.6526400000000001</v>
      </c>
      <c r="G189" s="91">
        <v>0.03</v>
      </c>
      <c r="H189" s="91">
        <v>0.71896000000000004</v>
      </c>
      <c r="I189" s="91">
        <v>1.6961299999999999</v>
      </c>
      <c r="J189" s="91">
        <v>0.14815</v>
      </c>
      <c r="K189" s="91">
        <v>0</v>
      </c>
      <c r="L189" s="91">
        <v>0</v>
      </c>
      <c r="M189" s="91">
        <v>0</v>
      </c>
      <c r="N189" s="91">
        <v>0</v>
      </c>
      <c r="O189" s="91">
        <v>0</v>
      </c>
      <c r="P189" s="91">
        <v>0</v>
      </c>
      <c r="Q189" s="91">
        <v>0</v>
      </c>
      <c r="R189" s="91">
        <v>0</v>
      </c>
      <c r="S189" s="91">
        <v>0</v>
      </c>
      <c r="T189" s="91">
        <v>0</v>
      </c>
      <c r="U189" s="91">
        <v>0</v>
      </c>
      <c r="V189" s="91">
        <v>0</v>
      </c>
      <c r="W189" s="91">
        <v>0</v>
      </c>
      <c r="X189" s="91">
        <v>0</v>
      </c>
      <c r="Y189" s="91">
        <v>0</v>
      </c>
      <c r="Z189" s="91">
        <v>0</v>
      </c>
      <c r="AA189" s="91">
        <v>0</v>
      </c>
      <c r="AB189" s="91">
        <v>0</v>
      </c>
      <c r="AC189" s="91">
        <v>0</v>
      </c>
      <c r="AD189" s="91">
        <v>0</v>
      </c>
      <c r="AE189" s="91">
        <v>0</v>
      </c>
      <c r="AF189" s="91">
        <v>0</v>
      </c>
    </row>
    <row r="190" spans="1:32" x14ac:dyDescent="0.25">
      <c r="A190" s="177"/>
      <c r="B190" s="193" t="s">
        <v>467</v>
      </c>
      <c r="C190" s="91">
        <v>-81.205470000000005</v>
      </c>
      <c r="D190" s="91">
        <v>-60.433679999999903</v>
      </c>
      <c r="E190" s="91">
        <v>-51.563209999999899</v>
      </c>
      <c r="F190" s="91">
        <v>73.064019999999999</v>
      </c>
      <c r="G190" s="91">
        <v>67.869900000000001</v>
      </c>
      <c r="H190" s="91">
        <v>89.348799999999997</v>
      </c>
      <c r="I190" s="91">
        <v>107.60222</v>
      </c>
      <c r="J190" s="91">
        <v>125.18348</v>
      </c>
      <c r="K190" s="91">
        <v>131.381</v>
      </c>
      <c r="L190" s="91">
        <v>101.789999999999</v>
      </c>
      <c r="M190" s="91">
        <v>73.742999999999995</v>
      </c>
      <c r="N190" s="91">
        <v>-81.236000000000004</v>
      </c>
      <c r="O190" s="91">
        <v>-63.648000000000003</v>
      </c>
      <c r="P190" s="91">
        <v>-69.8479999999999</v>
      </c>
      <c r="Q190" s="91">
        <v>-24.872</v>
      </c>
      <c r="R190" s="91">
        <v>68.436000000000007</v>
      </c>
      <c r="S190" s="91">
        <v>110.446</v>
      </c>
      <c r="T190" s="91">
        <v>142.63399999999999</v>
      </c>
      <c r="U190" s="91">
        <v>143.452</v>
      </c>
      <c r="V190" s="91">
        <v>135.93199999999999</v>
      </c>
      <c r="W190" s="91">
        <v>129.87100000000001</v>
      </c>
      <c r="X190" s="91">
        <v>99.867999999999995</v>
      </c>
      <c r="Y190" s="91">
        <v>75.347999999999999</v>
      </c>
      <c r="Z190" s="91">
        <v>-75.551999999999893</v>
      </c>
      <c r="AA190" s="91">
        <v>-83.058999999999997</v>
      </c>
      <c r="AB190" s="91">
        <v>-80.286999999999907</v>
      </c>
      <c r="AC190" s="91">
        <v>-35.158000000000001</v>
      </c>
      <c r="AD190" s="91">
        <v>68.713999999999999</v>
      </c>
      <c r="AE190" s="91">
        <v>110.129</v>
      </c>
      <c r="AF190" s="91">
        <v>129.535</v>
      </c>
    </row>
    <row r="191" spans="1:32" x14ac:dyDescent="0.25">
      <c r="A191" s="177" t="str">
        <f t="shared" si="5"/>
        <v/>
      </c>
    </row>
    <row r="192" spans="1:32" x14ac:dyDescent="0.25">
      <c r="A192" s="177" t="str">
        <f t="shared" si="5"/>
        <v>863</v>
      </c>
      <c r="B192" s="193" t="s">
        <v>468</v>
      </c>
      <c r="C192" s="91">
        <v>11.30951</v>
      </c>
      <c r="D192" s="91">
        <v>15.664999999999999</v>
      </c>
      <c r="E192" s="91">
        <v>32.625900000000001</v>
      </c>
      <c r="F192" s="91">
        <v>20.26323</v>
      </c>
      <c r="G192" s="91">
        <v>11.38044</v>
      </c>
      <c r="H192" s="91">
        <v>37.720399999999998</v>
      </c>
      <c r="I192" s="91">
        <v>23.551669999999898</v>
      </c>
      <c r="J192" s="91">
        <v>83.831299999999999</v>
      </c>
      <c r="K192" s="91">
        <v>127.423</v>
      </c>
      <c r="L192" s="91">
        <v>27</v>
      </c>
      <c r="M192" s="91">
        <v>206</v>
      </c>
      <c r="N192" s="91">
        <v>243</v>
      </c>
      <c r="O192" s="91">
        <v>0</v>
      </c>
      <c r="P192" s="91">
        <v>0</v>
      </c>
      <c r="Q192" s="91">
        <v>0</v>
      </c>
      <c r="R192" s="91">
        <v>12</v>
      </c>
      <c r="S192" s="91">
        <v>110.75</v>
      </c>
      <c r="T192" s="91">
        <v>102.75</v>
      </c>
      <c r="U192" s="91">
        <v>144.75</v>
      </c>
      <c r="V192" s="91">
        <v>133.75</v>
      </c>
      <c r="W192" s="91">
        <v>142</v>
      </c>
      <c r="X192" s="91">
        <v>718</v>
      </c>
      <c r="Y192" s="91">
        <v>20</v>
      </c>
      <c r="Z192" s="91">
        <v>12</v>
      </c>
      <c r="AA192" s="91">
        <v>0</v>
      </c>
      <c r="AB192" s="91">
        <v>0</v>
      </c>
      <c r="AC192" s="91">
        <v>0</v>
      </c>
      <c r="AD192" s="91">
        <v>13</v>
      </c>
      <c r="AE192" s="91">
        <v>23</v>
      </c>
      <c r="AF192" s="91">
        <v>57</v>
      </c>
    </row>
    <row r="193" spans="1:32" x14ac:dyDescent="0.25">
      <c r="A193" s="177"/>
      <c r="B193" s="193" t="s">
        <v>469</v>
      </c>
      <c r="C193" s="91">
        <v>11.30951</v>
      </c>
      <c r="D193" s="91">
        <v>15.664999999999999</v>
      </c>
      <c r="E193" s="91">
        <v>32.625900000000001</v>
      </c>
      <c r="F193" s="91">
        <v>20.26323</v>
      </c>
      <c r="G193" s="91">
        <v>11.38044</v>
      </c>
      <c r="H193" s="91">
        <v>37.720399999999998</v>
      </c>
      <c r="I193" s="91">
        <v>23.551669999999898</v>
      </c>
      <c r="J193" s="91">
        <v>83.831299999999999</v>
      </c>
      <c r="K193" s="91">
        <v>127.423</v>
      </c>
      <c r="L193" s="91">
        <v>27</v>
      </c>
      <c r="M193" s="91">
        <v>206</v>
      </c>
      <c r="N193" s="91">
        <v>243</v>
      </c>
      <c r="O193" s="91">
        <v>0</v>
      </c>
      <c r="P193" s="91">
        <v>0</v>
      </c>
      <c r="Q193" s="91">
        <v>0</v>
      </c>
      <c r="R193" s="91">
        <v>12</v>
      </c>
      <c r="S193" s="91">
        <v>110.75</v>
      </c>
      <c r="T193" s="91">
        <v>102.75</v>
      </c>
      <c r="U193" s="91">
        <v>144.75</v>
      </c>
      <c r="V193" s="91">
        <v>133.75</v>
      </c>
      <c r="W193" s="91">
        <v>142</v>
      </c>
      <c r="X193" s="91">
        <v>718</v>
      </c>
      <c r="Y193" s="91">
        <v>20</v>
      </c>
      <c r="Z193" s="91">
        <v>12</v>
      </c>
      <c r="AA193" s="91">
        <v>0</v>
      </c>
      <c r="AB193" s="91">
        <v>0</v>
      </c>
      <c r="AC193" s="91">
        <v>0</v>
      </c>
      <c r="AD193" s="91">
        <v>13</v>
      </c>
      <c r="AE193" s="91">
        <v>23</v>
      </c>
      <c r="AF193" s="91">
        <v>57</v>
      </c>
    </row>
    <row r="194" spans="1:32" x14ac:dyDescent="0.25">
      <c r="A194" s="177" t="str">
        <f t="shared" si="5"/>
        <v/>
      </c>
    </row>
    <row r="195" spans="1:32" x14ac:dyDescent="0.25">
      <c r="A195" s="177" t="str">
        <f t="shared" si="5"/>
        <v>871</v>
      </c>
      <c r="B195" s="193" t="s">
        <v>470</v>
      </c>
      <c r="C195" s="91">
        <v>40.547899999999998</v>
      </c>
      <c r="D195" s="91">
        <v>36.719140000000003</v>
      </c>
      <c r="E195" s="91">
        <v>37.711129999999997</v>
      </c>
      <c r="F195" s="91">
        <v>47.545029999999997</v>
      </c>
      <c r="G195" s="91">
        <v>41.933839999999996</v>
      </c>
      <c r="H195" s="91">
        <v>42.384480000000003</v>
      </c>
      <c r="I195" s="91">
        <v>44.292940000000002</v>
      </c>
      <c r="J195" s="91">
        <v>40.410780000000003</v>
      </c>
      <c r="K195" s="91">
        <v>68.757000000000005</v>
      </c>
      <c r="L195" s="91">
        <v>74.260000000000005</v>
      </c>
      <c r="M195" s="91">
        <v>70.290999999999997</v>
      </c>
      <c r="N195" s="91">
        <v>76.555999999999997</v>
      </c>
      <c r="O195" s="91">
        <v>41.65</v>
      </c>
      <c r="P195" s="91">
        <v>37.859000000000002</v>
      </c>
      <c r="Q195" s="91">
        <v>41.65</v>
      </c>
      <c r="R195" s="91">
        <v>37.859000000000002</v>
      </c>
      <c r="S195" s="91">
        <v>47.859000000000002</v>
      </c>
      <c r="T195" s="91">
        <v>45.387</v>
      </c>
      <c r="U195" s="91">
        <v>61.65</v>
      </c>
      <c r="V195" s="91">
        <v>56.594999999999999</v>
      </c>
      <c r="W195" s="91">
        <v>56.594999999999999</v>
      </c>
      <c r="X195" s="91">
        <v>57.859000000000002</v>
      </c>
      <c r="Y195" s="91">
        <v>49.54</v>
      </c>
      <c r="Z195" s="91">
        <v>29.54</v>
      </c>
      <c r="AA195" s="91">
        <v>33.594999999999999</v>
      </c>
      <c r="AB195" s="91">
        <v>33.594999999999999</v>
      </c>
      <c r="AC195" s="91">
        <v>37.387</v>
      </c>
      <c r="AD195" s="91">
        <v>31.068000000000001</v>
      </c>
      <c r="AE195" s="91">
        <v>48.65</v>
      </c>
      <c r="AF195" s="91">
        <v>43.65</v>
      </c>
    </row>
    <row r="196" spans="1:32" x14ac:dyDescent="0.25">
      <c r="A196" s="177" t="str">
        <f t="shared" si="5"/>
        <v>874</v>
      </c>
      <c r="B196" s="193" t="s">
        <v>471</v>
      </c>
      <c r="C196" s="91">
        <v>243.81972999999999</v>
      </c>
      <c r="D196" s="91">
        <v>218.27060999999901</v>
      </c>
      <c r="E196" s="91">
        <v>279.85154</v>
      </c>
      <c r="F196" s="91">
        <v>293.30383999999998</v>
      </c>
      <c r="G196" s="91">
        <v>233.68767</v>
      </c>
      <c r="H196" s="91">
        <v>193.37079</v>
      </c>
      <c r="I196" s="91">
        <v>192.95784</v>
      </c>
      <c r="J196" s="91">
        <v>158.60198</v>
      </c>
      <c r="K196" s="91">
        <v>243.39999999999901</v>
      </c>
      <c r="L196" s="91">
        <v>363.73500000000001</v>
      </c>
      <c r="M196" s="91">
        <v>263.51600000000002</v>
      </c>
      <c r="N196" s="91">
        <v>268.10199999999998</v>
      </c>
      <c r="O196" s="91">
        <v>233.17500000000001</v>
      </c>
      <c r="P196" s="91">
        <v>230.20999999999901</v>
      </c>
      <c r="Q196" s="91">
        <v>258.17599999999999</v>
      </c>
      <c r="R196" s="91">
        <v>253.19200000000001</v>
      </c>
      <c r="S196" s="91">
        <v>246.38699999999901</v>
      </c>
      <c r="T196" s="91">
        <v>235.73599999999999</v>
      </c>
      <c r="U196" s="91">
        <v>234.77</v>
      </c>
      <c r="V196" s="91">
        <v>238.92599999999999</v>
      </c>
      <c r="W196" s="91">
        <v>224.741999999999</v>
      </c>
      <c r="X196" s="91">
        <v>297.04500000000002</v>
      </c>
      <c r="Y196" s="91">
        <v>243.05399999999901</v>
      </c>
      <c r="Z196" s="91">
        <v>248.92099999999999</v>
      </c>
      <c r="AA196" s="91">
        <v>241.773</v>
      </c>
      <c r="AB196" s="91">
        <v>245.292</v>
      </c>
      <c r="AC196" s="91">
        <v>264.012</v>
      </c>
      <c r="AD196" s="91">
        <v>257.23500000000001</v>
      </c>
      <c r="AE196" s="91">
        <v>287.97699999999998</v>
      </c>
      <c r="AF196" s="91">
        <v>273.60700000000003</v>
      </c>
    </row>
    <row r="197" spans="1:32" x14ac:dyDescent="0.25">
      <c r="A197" s="177" t="str">
        <f t="shared" si="5"/>
        <v>875</v>
      </c>
      <c r="B197" s="193" t="s">
        <v>472</v>
      </c>
      <c r="C197" s="91">
        <v>58.052489999999999</v>
      </c>
      <c r="D197" s="91">
        <v>53.754129999999897</v>
      </c>
      <c r="E197" s="91">
        <v>47.811349999999997</v>
      </c>
      <c r="F197" s="91">
        <v>58.39479</v>
      </c>
      <c r="G197" s="91">
        <v>75.911140000000003</v>
      </c>
      <c r="H197" s="91">
        <v>78.990309999999994</v>
      </c>
      <c r="I197" s="91">
        <v>71.691419999999994</v>
      </c>
      <c r="J197" s="91">
        <v>74.901420000000002</v>
      </c>
      <c r="K197" s="91">
        <v>23.282</v>
      </c>
      <c r="L197" s="91">
        <v>77.683999999999997</v>
      </c>
      <c r="M197" s="91">
        <v>73.510999999999996</v>
      </c>
      <c r="N197" s="91">
        <v>72.504999999999995</v>
      </c>
      <c r="O197" s="91">
        <v>64.698999999999998</v>
      </c>
      <c r="P197" s="91">
        <v>61.356999999999999</v>
      </c>
      <c r="Q197" s="91">
        <v>68.98</v>
      </c>
      <c r="R197" s="91">
        <v>89.504999999999995</v>
      </c>
      <c r="S197" s="91">
        <v>77.466999999999999</v>
      </c>
      <c r="T197" s="91">
        <v>92.370999999999995</v>
      </c>
      <c r="U197" s="91">
        <v>93.703999999999994</v>
      </c>
      <c r="V197" s="91">
        <v>95.078999999999994</v>
      </c>
      <c r="W197" s="91">
        <v>77.385000000000005</v>
      </c>
      <c r="X197" s="91">
        <v>68.959999999999994</v>
      </c>
      <c r="Y197" s="91">
        <v>64.876999999999995</v>
      </c>
      <c r="Z197" s="91">
        <v>67.667000000000002</v>
      </c>
      <c r="AA197" s="91">
        <v>55.963000000000001</v>
      </c>
      <c r="AB197" s="91">
        <v>61.109000000000002</v>
      </c>
      <c r="AC197" s="91">
        <v>72.477000000000004</v>
      </c>
      <c r="AD197" s="91">
        <v>79.272999999999996</v>
      </c>
      <c r="AE197" s="91">
        <v>80.596000000000004</v>
      </c>
      <c r="AF197" s="91">
        <v>89.988</v>
      </c>
    </row>
    <row r="198" spans="1:32" x14ac:dyDescent="0.25">
      <c r="A198" s="177" t="str">
        <f t="shared" si="5"/>
        <v>876</v>
      </c>
      <c r="B198" s="193" t="s">
        <v>473</v>
      </c>
      <c r="C198" s="91">
        <v>32.529229999999998</v>
      </c>
      <c r="D198" s="91">
        <v>27.82311</v>
      </c>
      <c r="E198" s="91">
        <v>35.532089999999997</v>
      </c>
      <c r="F198" s="91">
        <v>35.15399</v>
      </c>
      <c r="G198" s="91">
        <v>25.30453</v>
      </c>
      <c r="H198" s="91">
        <v>35.416739999999997</v>
      </c>
      <c r="I198" s="91">
        <v>16.818090000000002</v>
      </c>
      <c r="J198" s="91">
        <v>19.064409999999999</v>
      </c>
      <c r="K198" s="91">
        <v>2.0019999999999998</v>
      </c>
      <c r="L198" s="91">
        <v>40.372</v>
      </c>
      <c r="M198" s="91">
        <v>39.859000000000002</v>
      </c>
      <c r="N198" s="91">
        <v>49.908000000000001</v>
      </c>
      <c r="O198" s="91">
        <v>65.495000000000005</v>
      </c>
      <c r="P198" s="91">
        <v>61.527999999999999</v>
      </c>
      <c r="Q198" s="91">
        <v>54.143000000000001</v>
      </c>
      <c r="R198" s="91">
        <v>46.643999999999998</v>
      </c>
      <c r="S198" s="91">
        <v>36.802999999999997</v>
      </c>
      <c r="T198" s="91">
        <v>15.528</v>
      </c>
      <c r="U198" s="91">
        <v>14.903</v>
      </c>
      <c r="V198" s="91">
        <v>17.516999999999999</v>
      </c>
      <c r="W198" s="91">
        <v>35.835999999999999</v>
      </c>
      <c r="X198" s="91">
        <v>48.134</v>
      </c>
      <c r="Y198" s="91">
        <v>56.008000000000003</v>
      </c>
      <c r="Z198" s="91">
        <v>56.206000000000003</v>
      </c>
      <c r="AA198" s="91">
        <v>61.764000000000003</v>
      </c>
      <c r="AB198" s="91">
        <v>63.284999999999997</v>
      </c>
      <c r="AC198" s="91">
        <v>64.168000000000006</v>
      </c>
      <c r="AD198" s="91">
        <v>51.173999999999999</v>
      </c>
      <c r="AE198" s="91">
        <v>41.326999999999998</v>
      </c>
      <c r="AF198" s="91">
        <v>24.164000000000001</v>
      </c>
    </row>
    <row r="199" spans="1:32" x14ac:dyDescent="0.25">
      <c r="A199" s="177" t="str">
        <f t="shared" si="5"/>
        <v>877</v>
      </c>
      <c r="B199" s="193" t="s">
        <v>474</v>
      </c>
      <c r="C199" s="91">
        <v>24.198129999999999</v>
      </c>
      <c r="D199" s="91">
        <v>32.592179999999999</v>
      </c>
      <c r="E199" s="91">
        <v>22.97175</v>
      </c>
      <c r="F199" s="91">
        <v>17.552659999999999</v>
      </c>
      <c r="G199" s="91">
        <v>8.4287999999999901</v>
      </c>
      <c r="H199" s="91">
        <v>7.65665</v>
      </c>
      <c r="I199" s="91">
        <v>7.06975</v>
      </c>
      <c r="J199" s="91">
        <v>11.294180000000001</v>
      </c>
      <c r="K199" s="91">
        <v>35.395000000000003</v>
      </c>
      <c r="L199" s="91">
        <v>30.754999999999999</v>
      </c>
      <c r="M199" s="91">
        <v>27.103999999999999</v>
      </c>
      <c r="N199" s="91">
        <v>35.805</v>
      </c>
      <c r="O199" s="91">
        <v>48.457000000000001</v>
      </c>
      <c r="P199" s="91">
        <v>48.395000000000003</v>
      </c>
      <c r="Q199" s="91">
        <v>50.872999999999998</v>
      </c>
      <c r="R199" s="91">
        <v>49.457000000000001</v>
      </c>
      <c r="S199" s="91">
        <v>59.457000000000001</v>
      </c>
      <c r="T199" s="91">
        <v>56.978999999999999</v>
      </c>
      <c r="U199" s="91">
        <v>52.731999999999999</v>
      </c>
      <c r="V199" s="91">
        <v>49.747999999999998</v>
      </c>
      <c r="W199" s="91">
        <v>50.316000000000003</v>
      </c>
      <c r="X199" s="91">
        <v>37.308</v>
      </c>
      <c r="Y199" s="91">
        <v>37.067999999999998</v>
      </c>
      <c r="Z199" s="91">
        <v>43.323999999999998</v>
      </c>
      <c r="AA199" s="91">
        <v>37.356000000000002</v>
      </c>
      <c r="AB199" s="91">
        <v>41.558999999999997</v>
      </c>
      <c r="AC199" s="91">
        <v>44.055999999999997</v>
      </c>
      <c r="AD199" s="91">
        <v>38.356000000000002</v>
      </c>
      <c r="AE199" s="91">
        <v>53.356000000000002</v>
      </c>
      <c r="AF199" s="91">
        <v>57.283999999999999</v>
      </c>
    </row>
    <row r="200" spans="1:32" x14ac:dyDescent="0.25">
      <c r="A200" s="177" t="str">
        <f t="shared" si="5"/>
        <v>878</v>
      </c>
      <c r="B200" s="193" t="s">
        <v>475</v>
      </c>
      <c r="C200" s="91">
        <v>36.402009999999997</v>
      </c>
      <c r="D200" s="91">
        <v>51.73563</v>
      </c>
      <c r="E200" s="91">
        <v>68.413330000000002</v>
      </c>
      <c r="F200" s="91">
        <v>61.632469999999998</v>
      </c>
      <c r="G200" s="91">
        <v>58.744689999999999</v>
      </c>
      <c r="H200" s="91">
        <v>233.87334000000001</v>
      </c>
      <c r="I200" s="91">
        <v>67.516229999999993</v>
      </c>
      <c r="J200" s="91">
        <v>60.998350000000002</v>
      </c>
      <c r="K200" s="91">
        <v>6.3769999999999998</v>
      </c>
      <c r="L200" s="91">
        <v>85.366</v>
      </c>
      <c r="M200" s="91">
        <v>127.90499999999901</v>
      </c>
      <c r="N200" s="91">
        <v>145.86199999999999</v>
      </c>
      <c r="O200" s="91">
        <v>168.86099999999999</v>
      </c>
      <c r="P200" s="91">
        <v>116.148</v>
      </c>
      <c r="Q200" s="91">
        <v>80.894999999999996</v>
      </c>
      <c r="R200" s="91">
        <v>81.507000000000005</v>
      </c>
      <c r="S200" s="91">
        <v>73.03</v>
      </c>
      <c r="T200" s="91">
        <v>84.697999999999993</v>
      </c>
      <c r="U200" s="91">
        <v>71.111000000000004</v>
      </c>
      <c r="V200" s="91">
        <v>84.668999999999997</v>
      </c>
      <c r="W200" s="91">
        <v>72.731999999999999</v>
      </c>
      <c r="X200" s="91">
        <v>96.653999999999996</v>
      </c>
      <c r="Y200" s="91">
        <v>91.254999999999995</v>
      </c>
      <c r="Z200" s="91">
        <v>159.84200000000001</v>
      </c>
      <c r="AA200" s="91">
        <v>171.28899999999999</v>
      </c>
      <c r="AB200" s="91">
        <v>122.395</v>
      </c>
      <c r="AC200" s="91">
        <v>86.022999999999996</v>
      </c>
      <c r="AD200" s="91">
        <v>76.991</v>
      </c>
      <c r="AE200" s="91">
        <v>77.863</v>
      </c>
      <c r="AF200" s="91">
        <v>87.346999999999994</v>
      </c>
    </row>
    <row r="201" spans="1:32" x14ac:dyDescent="0.25">
      <c r="A201" s="177" t="str">
        <f t="shared" si="5"/>
        <v>879</v>
      </c>
      <c r="B201" s="193" t="s">
        <v>476</v>
      </c>
      <c r="C201" s="91">
        <v>14.54524</v>
      </c>
      <c r="D201" s="91">
        <v>19.54335</v>
      </c>
      <c r="E201" s="91">
        <v>16.145139999999898</v>
      </c>
      <c r="F201" s="91">
        <v>18.34826</v>
      </c>
      <c r="G201" s="91">
        <v>19.590499999999999</v>
      </c>
      <c r="H201" s="91">
        <v>14.6482399999999</v>
      </c>
      <c r="I201" s="91">
        <v>16.022279999999999</v>
      </c>
      <c r="J201" s="91">
        <v>15.47555</v>
      </c>
      <c r="K201" s="91">
        <v>-1.24</v>
      </c>
      <c r="L201" s="91">
        <v>-3.9809999999999999</v>
      </c>
      <c r="M201" s="91">
        <v>-2.9809999999999999</v>
      </c>
      <c r="N201" s="91">
        <v>-4.9809999999999999</v>
      </c>
      <c r="O201" s="91">
        <v>11</v>
      </c>
      <c r="P201" s="91">
        <v>11</v>
      </c>
      <c r="Q201" s="91">
        <v>11</v>
      </c>
      <c r="R201" s="91">
        <v>9</v>
      </c>
      <c r="S201" s="91">
        <v>9</v>
      </c>
      <c r="T201" s="91">
        <v>9</v>
      </c>
      <c r="U201" s="91">
        <v>9</v>
      </c>
      <c r="V201" s="91">
        <v>9</v>
      </c>
      <c r="W201" s="91">
        <v>9</v>
      </c>
      <c r="X201" s="91">
        <v>9</v>
      </c>
      <c r="Y201" s="91">
        <v>9</v>
      </c>
      <c r="Z201" s="91">
        <v>11</v>
      </c>
      <c r="AA201" s="91">
        <v>9</v>
      </c>
      <c r="AB201" s="91">
        <v>13</v>
      </c>
      <c r="AC201" s="91">
        <v>11</v>
      </c>
      <c r="AD201" s="91">
        <v>9</v>
      </c>
      <c r="AE201" s="91">
        <v>12</v>
      </c>
      <c r="AF201" s="91">
        <v>9</v>
      </c>
    </row>
    <row r="202" spans="1:32" x14ac:dyDescent="0.25">
      <c r="A202" s="177" t="str">
        <f t="shared" si="5"/>
        <v>880</v>
      </c>
      <c r="B202" s="193" t="s">
        <v>477</v>
      </c>
      <c r="C202" s="91">
        <v>136.71064999999999</v>
      </c>
      <c r="D202" s="91">
        <v>184.85328000000001</v>
      </c>
      <c r="E202" s="91">
        <v>174.40423999999999</v>
      </c>
      <c r="F202" s="91">
        <v>304.76759999999899</v>
      </c>
      <c r="G202" s="91">
        <v>215.14429000000001</v>
      </c>
      <c r="H202" s="91">
        <v>90.9833</v>
      </c>
      <c r="I202" s="91">
        <v>159.34895</v>
      </c>
      <c r="J202" s="91">
        <v>160.52132</v>
      </c>
      <c r="K202" s="91">
        <v>199.47200000000001</v>
      </c>
      <c r="L202" s="91">
        <v>347.68099999999998</v>
      </c>
      <c r="M202" s="91">
        <v>342.452</v>
      </c>
      <c r="N202" s="91">
        <v>424.111999999999</v>
      </c>
      <c r="O202" s="91">
        <v>180.828</v>
      </c>
      <c r="P202" s="91">
        <v>198.499</v>
      </c>
      <c r="Q202" s="91">
        <v>211.82</v>
      </c>
      <c r="R202" s="91">
        <v>203.50200000000001</v>
      </c>
      <c r="S202" s="91">
        <v>225.27699999999999</v>
      </c>
      <c r="T202" s="91">
        <v>215.667</v>
      </c>
      <c r="U202" s="91">
        <v>206.61099999999999</v>
      </c>
      <c r="V202" s="91">
        <v>272.88200000000001</v>
      </c>
      <c r="W202" s="91">
        <v>213.29499999999999</v>
      </c>
      <c r="X202" s="91">
        <v>223.45999999999901</v>
      </c>
      <c r="Y202" s="91">
        <v>203.00399999999999</v>
      </c>
      <c r="Z202" s="91">
        <v>214.357</v>
      </c>
      <c r="AA202" s="91">
        <v>169.82</v>
      </c>
      <c r="AB202" s="91">
        <v>195.785</v>
      </c>
      <c r="AC202" s="91">
        <v>205.52099999999999</v>
      </c>
      <c r="AD202" s="91">
        <v>189.04400000000001</v>
      </c>
      <c r="AE202" s="91">
        <v>218.51499999999999</v>
      </c>
      <c r="AF202" s="91">
        <v>198.50199999999899</v>
      </c>
    </row>
    <row r="203" spans="1:32" x14ac:dyDescent="0.25">
      <c r="A203" s="177" t="str">
        <f t="shared" si="5"/>
        <v>881</v>
      </c>
      <c r="B203" s="193" t="s">
        <v>478</v>
      </c>
      <c r="C203" s="91">
        <v>5.0200000000000002E-2</v>
      </c>
      <c r="D203" s="91">
        <v>1.4999999999999999E-2</v>
      </c>
      <c r="E203" s="91">
        <v>0.04</v>
      </c>
      <c r="F203" s="91">
        <v>0.2445</v>
      </c>
      <c r="G203" s="91">
        <v>4.5529999999999999</v>
      </c>
      <c r="H203" s="91">
        <v>4.9305500000000002</v>
      </c>
      <c r="I203" s="91">
        <v>0.69869000000000003</v>
      </c>
      <c r="J203" s="91">
        <v>9.8769999999999997E-2</v>
      </c>
      <c r="K203" s="91">
        <v>-3.3330000000000002</v>
      </c>
      <c r="L203" s="91">
        <v>0</v>
      </c>
      <c r="M203" s="91">
        <v>0</v>
      </c>
      <c r="N203" s="91">
        <v>0</v>
      </c>
      <c r="O203" s="91">
        <v>0</v>
      </c>
      <c r="P203" s="91">
        <v>0</v>
      </c>
      <c r="Q203" s="91">
        <v>0</v>
      </c>
      <c r="R203" s="91">
        <v>0</v>
      </c>
      <c r="S203" s="91">
        <v>0</v>
      </c>
      <c r="T203" s="91">
        <v>0</v>
      </c>
      <c r="U203" s="91">
        <v>0</v>
      </c>
      <c r="V203" s="91">
        <v>0</v>
      </c>
      <c r="W203" s="91">
        <v>0</v>
      </c>
      <c r="X203" s="91">
        <v>0</v>
      </c>
      <c r="Y203" s="91">
        <v>0</v>
      </c>
      <c r="Z203" s="91">
        <v>0</v>
      </c>
      <c r="AA203" s="91">
        <v>0</v>
      </c>
      <c r="AB203" s="91">
        <v>0</v>
      </c>
      <c r="AC203" s="91">
        <v>0</v>
      </c>
      <c r="AD203" s="91">
        <v>0</v>
      </c>
      <c r="AE203" s="91">
        <v>0</v>
      </c>
      <c r="AF203" s="91">
        <v>0</v>
      </c>
    </row>
    <row r="204" spans="1:32" x14ac:dyDescent="0.25">
      <c r="A204" s="177"/>
      <c r="B204" s="193" t="s">
        <v>479</v>
      </c>
      <c r="C204" s="91">
        <v>586.85558000000003</v>
      </c>
      <c r="D204" s="91">
        <v>625.30642999999998</v>
      </c>
      <c r="E204" s="91">
        <v>682.88057000000003</v>
      </c>
      <c r="F204" s="91">
        <v>836.94313999999997</v>
      </c>
      <c r="G204" s="91">
        <v>683.29845999999998</v>
      </c>
      <c r="H204" s="91">
        <v>702.25440000000003</v>
      </c>
      <c r="I204" s="91">
        <v>576.41619000000003</v>
      </c>
      <c r="J204" s="91">
        <v>541.36676</v>
      </c>
      <c r="K204" s="91">
        <v>574.11199999999997</v>
      </c>
      <c r="L204" s="91">
        <v>1015.87199999999</v>
      </c>
      <c r="M204" s="91">
        <v>941.65699999999902</v>
      </c>
      <c r="N204" s="91">
        <v>1067.8689999999999</v>
      </c>
      <c r="O204" s="91">
        <v>814.16499999999996</v>
      </c>
      <c r="P204" s="91">
        <v>764.99599999999998</v>
      </c>
      <c r="Q204" s="91">
        <v>777.53700000000003</v>
      </c>
      <c r="R204" s="91">
        <v>770.66599999999903</v>
      </c>
      <c r="S204" s="91">
        <v>775.28</v>
      </c>
      <c r="T204" s="91">
        <v>755.36599999999999</v>
      </c>
      <c r="U204" s="91">
        <v>744.48099999999999</v>
      </c>
      <c r="V204" s="91">
        <v>824.41600000000005</v>
      </c>
      <c r="W204" s="91">
        <v>739.90099999999995</v>
      </c>
      <c r="X204" s="91">
        <v>838.42</v>
      </c>
      <c r="Y204" s="91">
        <v>753.80599999999902</v>
      </c>
      <c r="Z204" s="91">
        <v>830.85699999999997</v>
      </c>
      <c r="AA204" s="91">
        <v>780.56</v>
      </c>
      <c r="AB204" s="91">
        <v>776.02</v>
      </c>
      <c r="AC204" s="91">
        <v>784.64400000000001</v>
      </c>
      <c r="AD204" s="91">
        <v>732.14099999999996</v>
      </c>
      <c r="AE204" s="91">
        <v>820.28399999999999</v>
      </c>
      <c r="AF204" s="91">
        <v>783.54199999999901</v>
      </c>
    </row>
    <row r="205" spans="1:32" x14ac:dyDescent="0.25">
      <c r="A205" s="177" t="str">
        <f t="shared" si="5"/>
        <v/>
      </c>
    </row>
    <row r="206" spans="1:32" x14ac:dyDescent="0.25">
      <c r="A206" s="177" t="str">
        <f t="shared" si="5"/>
        <v>886</v>
      </c>
      <c r="B206" s="193" t="s">
        <v>480</v>
      </c>
      <c r="C206" s="91">
        <v>21.626390000000001</v>
      </c>
      <c r="D206" s="91">
        <v>109.7756</v>
      </c>
      <c r="E206" s="91">
        <v>61.837389999999999</v>
      </c>
      <c r="F206" s="91">
        <v>36.08616</v>
      </c>
      <c r="G206" s="91">
        <v>40.593890000000002</v>
      </c>
      <c r="H206" s="91">
        <v>-572.57079999999996</v>
      </c>
      <c r="I206" s="91">
        <v>55.514769999999999</v>
      </c>
      <c r="J206" s="91">
        <v>266.84618</v>
      </c>
      <c r="K206" s="91">
        <v>2.629</v>
      </c>
      <c r="L206" s="91">
        <v>2.714</v>
      </c>
      <c r="M206" s="91">
        <v>2.0870000000000002</v>
      </c>
      <c r="N206" s="91">
        <v>2.3069999999999999</v>
      </c>
      <c r="O206" s="91">
        <v>5.7130000000000001</v>
      </c>
      <c r="P206" s="91">
        <v>4.9770000000000003</v>
      </c>
      <c r="Q206" s="91">
        <v>5.3490000000000002</v>
      </c>
      <c r="R206" s="91">
        <v>5.4619999999999997</v>
      </c>
      <c r="S206" s="91">
        <v>5.2169999999999996</v>
      </c>
      <c r="T206" s="91">
        <v>5.125</v>
      </c>
      <c r="U206" s="91">
        <v>5.5149999999999997</v>
      </c>
      <c r="V206" s="91">
        <v>5.4580000000000002</v>
      </c>
      <c r="W206" s="91">
        <v>5.5419999999999998</v>
      </c>
      <c r="X206" s="91">
        <v>5.6139999999999999</v>
      </c>
      <c r="Y206" s="91">
        <v>4.6369999999999996</v>
      </c>
      <c r="Z206" s="91">
        <v>4.8339999999999996</v>
      </c>
      <c r="AA206" s="91">
        <v>5.657</v>
      </c>
      <c r="AB206" s="91">
        <v>5.1959999999999997</v>
      </c>
      <c r="AC206" s="91">
        <v>5.5759999999999996</v>
      </c>
      <c r="AD206" s="91">
        <v>5.4059999999999997</v>
      </c>
      <c r="AE206" s="91">
        <v>5.4390000000000001</v>
      </c>
      <c r="AF206" s="91">
        <v>5.2080000000000002</v>
      </c>
    </row>
    <row r="207" spans="1:32" x14ac:dyDescent="0.25">
      <c r="A207" s="177" t="str">
        <f t="shared" si="5"/>
        <v>887</v>
      </c>
      <c r="B207" s="193" t="s">
        <v>481</v>
      </c>
      <c r="C207" s="91">
        <v>628.25108999999998</v>
      </c>
      <c r="D207" s="91">
        <v>923.76628000000005</v>
      </c>
      <c r="E207" s="91">
        <v>836.26714000000004</v>
      </c>
      <c r="F207" s="91">
        <v>790.70030999999994</v>
      </c>
      <c r="G207" s="91">
        <v>837.58312999999998</v>
      </c>
      <c r="H207" s="91">
        <v>586.02203999999995</v>
      </c>
      <c r="I207" s="91">
        <v>1133.25071999999</v>
      </c>
      <c r="J207" s="91">
        <v>895.9393</v>
      </c>
      <c r="K207" s="91">
        <v>467.83499999999998</v>
      </c>
      <c r="L207" s="91">
        <v>1098.098</v>
      </c>
      <c r="M207" s="91">
        <v>907.31999999999903</v>
      </c>
      <c r="N207" s="91">
        <v>824.23699999999997</v>
      </c>
      <c r="O207" s="91">
        <v>811.72500000000002</v>
      </c>
      <c r="P207" s="91">
        <v>717.36300000000006</v>
      </c>
      <c r="Q207" s="91">
        <v>822.94</v>
      </c>
      <c r="R207" s="91">
        <v>846.36599999999999</v>
      </c>
      <c r="S207" s="91">
        <v>846.81399999999996</v>
      </c>
      <c r="T207" s="91">
        <v>909.98199999999997</v>
      </c>
      <c r="U207" s="91">
        <v>977.08600000000001</v>
      </c>
      <c r="V207" s="91">
        <v>920.35</v>
      </c>
      <c r="W207" s="91">
        <v>1057.316</v>
      </c>
      <c r="X207" s="91">
        <v>1048.0239999999999</v>
      </c>
      <c r="Y207" s="91">
        <v>891.11300000000006</v>
      </c>
      <c r="Z207" s="91">
        <v>884.36400000000003</v>
      </c>
      <c r="AA207" s="91">
        <v>796.91899999999998</v>
      </c>
      <c r="AB207" s="91">
        <v>759.40800000000002</v>
      </c>
      <c r="AC207" s="91">
        <v>849.86300000000006</v>
      </c>
      <c r="AD207" s="91">
        <v>821.41300000000001</v>
      </c>
      <c r="AE207" s="91">
        <v>949.23199999999997</v>
      </c>
      <c r="AF207" s="91">
        <v>1003.73</v>
      </c>
    </row>
    <row r="208" spans="1:32" x14ac:dyDescent="0.25">
      <c r="A208" s="177" t="str">
        <f t="shared" si="5"/>
        <v>889</v>
      </c>
      <c r="B208" s="193" t="s">
        <v>482</v>
      </c>
      <c r="C208" s="91">
        <v>5.4834100000000001</v>
      </c>
      <c r="D208" s="91">
        <v>2.7567599999999999</v>
      </c>
      <c r="E208" s="91">
        <v>3.3042799999999999</v>
      </c>
      <c r="F208" s="91">
        <v>3.96475</v>
      </c>
      <c r="G208" s="91">
        <v>2.29332</v>
      </c>
      <c r="H208" s="91">
        <v>1.14547</v>
      </c>
      <c r="I208" s="91">
        <v>2.2032600000000002</v>
      </c>
      <c r="J208" s="91">
        <v>3.4903499999999998</v>
      </c>
      <c r="K208" s="91">
        <v>18.850000000000001</v>
      </c>
      <c r="L208" s="91">
        <v>34.173000000000002</v>
      </c>
      <c r="M208" s="91">
        <v>16.806999999999999</v>
      </c>
      <c r="N208" s="91">
        <v>23.832000000000001</v>
      </c>
      <c r="O208" s="91">
        <v>13.06</v>
      </c>
      <c r="P208" s="91">
        <v>10.297000000000001</v>
      </c>
      <c r="Q208" s="91">
        <v>13.693</v>
      </c>
      <c r="R208" s="91">
        <v>16.890999999999998</v>
      </c>
      <c r="S208" s="91">
        <v>22.265999999999998</v>
      </c>
      <c r="T208" s="91">
        <v>34.265999999999998</v>
      </c>
      <c r="U208" s="91">
        <v>44.265999999999998</v>
      </c>
      <c r="V208" s="91">
        <v>44.265999999999998</v>
      </c>
      <c r="W208" s="91">
        <v>39.265999999999998</v>
      </c>
      <c r="X208" s="91">
        <v>31.265999999999998</v>
      </c>
      <c r="Y208" s="91">
        <v>14.734</v>
      </c>
      <c r="Z208" s="91">
        <v>15.484</v>
      </c>
      <c r="AA208" s="91">
        <v>13.065</v>
      </c>
      <c r="AB208" s="91">
        <v>10.304</v>
      </c>
      <c r="AC208" s="91">
        <v>13.699</v>
      </c>
      <c r="AD208" s="91">
        <v>16.896999999999998</v>
      </c>
      <c r="AE208" s="91">
        <v>22.271000000000001</v>
      </c>
      <c r="AF208" s="91">
        <v>24.271000000000001</v>
      </c>
    </row>
    <row r="209" spans="1:32" x14ac:dyDescent="0.25">
      <c r="A209" s="177" t="str">
        <f t="shared" si="5"/>
        <v>890</v>
      </c>
      <c r="B209" s="193" t="s">
        <v>483</v>
      </c>
      <c r="C209" s="91">
        <v>29.668990000000001</v>
      </c>
      <c r="D209" s="91">
        <v>40.84816</v>
      </c>
      <c r="E209" s="91">
        <v>53.766730000000003</v>
      </c>
      <c r="F209" s="91">
        <v>36.729680000000002</v>
      </c>
      <c r="G209" s="91">
        <v>33.602449999999997</v>
      </c>
      <c r="H209" s="91">
        <v>23.466819999999998</v>
      </c>
      <c r="I209" s="91">
        <v>17.266300000000001</v>
      </c>
      <c r="J209" s="91">
        <v>14.25493</v>
      </c>
      <c r="K209" s="91">
        <v>22.587</v>
      </c>
      <c r="L209" s="91">
        <v>16.774000000000001</v>
      </c>
      <c r="M209" s="91">
        <v>14.75</v>
      </c>
      <c r="N209" s="91">
        <v>15.773999999999999</v>
      </c>
      <c r="O209" s="91">
        <v>23.39</v>
      </c>
      <c r="P209" s="91">
        <v>20.776</v>
      </c>
      <c r="Q209" s="91">
        <v>24.588000000000001</v>
      </c>
      <c r="R209" s="91">
        <v>16.298999999999999</v>
      </c>
      <c r="S209" s="91">
        <v>17.298999999999999</v>
      </c>
      <c r="T209" s="91">
        <v>17.298999999999999</v>
      </c>
      <c r="U209" s="91">
        <v>17.298999999999999</v>
      </c>
      <c r="V209" s="91">
        <v>16.100999999999999</v>
      </c>
      <c r="W209" s="91">
        <v>16.298999999999999</v>
      </c>
      <c r="X209" s="91">
        <v>13.685</v>
      </c>
      <c r="Y209" s="91">
        <v>9.9359999999999999</v>
      </c>
      <c r="Z209" s="91">
        <v>12.685</v>
      </c>
      <c r="AA209" s="91">
        <v>23.411999999999999</v>
      </c>
      <c r="AB209" s="91">
        <v>20.789000000000001</v>
      </c>
      <c r="AC209" s="91">
        <v>24.609000000000002</v>
      </c>
      <c r="AD209" s="91">
        <v>16.312999999999999</v>
      </c>
      <c r="AE209" s="91">
        <v>17.312999999999999</v>
      </c>
      <c r="AF209" s="91">
        <v>17.312999999999999</v>
      </c>
    </row>
    <row r="210" spans="1:32" x14ac:dyDescent="0.25">
      <c r="A210" s="177" t="str">
        <f t="shared" si="5"/>
        <v>891</v>
      </c>
      <c r="B210" s="193" t="s">
        <v>484</v>
      </c>
      <c r="C210" s="91">
        <v>70.178049999999999</v>
      </c>
      <c r="D210" s="91">
        <v>53.466479999999997</v>
      </c>
      <c r="E210" s="91">
        <v>44.63035</v>
      </c>
      <c r="F210" s="91">
        <v>85.130219999999994</v>
      </c>
      <c r="G210" s="91">
        <v>47.913290000000003</v>
      </c>
      <c r="H210" s="91">
        <v>37.375210000000003</v>
      </c>
      <c r="I210" s="91">
        <v>36.490459999999999</v>
      </c>
      <c r="J210" s="91">
        <v>21.173390000000001</v>
      </c>
      <c r="K210" s="91">
        <v>11.984</v>
      </c>
      <c r="L210" s="91">
        <v>25.895</v>
      </c>
      <c r="M210" s="91">
        <v>71.578999999999994</v>
      </c>
      <c r="N210" s="91">
        <v>27.646000000000001</v>
      </c>
      <c r="O210" s="91">
        <v>21.942</v>
      </c>
      <c r="P210" s="91">
        <v>20.526</v>
      </c>
      <c r="Q210" s="91">
        <v>33.11</v>
      </c>
      <c r="R210" s="91">
        <v>22.942</v>
      </c>
      <c r="S210" s="91">
        <v>26.469000000000001</v>
      </c>
      <c r="T210" s="91">
        <v>22.588000000000001</v>
      </c>
      <c r="U210" s="91">
        <v>44.7</v>
      </c>
      <c r="V210" s="91">
        <v>26.172999999999998</v>
      </c>
      <c r="W210" s="91">
        <v>28.411999999999999</v>
      </c>
      <c r="X210" s="91">
        <v>27.411999999999999</v>
      </c>
      <c r="Y210" s="91">
        <v>75.808999999999997</v>
      </c>
      <c r="Z210" s="91">
        <v>20.349</v>
      </c>
      <c r="AA210" s="91">
        <v>21.984999999999999</v>
      </c>
      <c r="AB210" s="91">
        <v>20.56</v>
      </c>
      <c r="AC210" s="91">
        <v>32.134999999999998</v>
      </c>
      <c r="AD210" s="91">
        <v>21.984999999999999</v>
      </c>
      <c r="AE210" s="91">
        <v>24.512</v>
      </c>
      <c r="AF210" s="91">
        <v>22.631</v>
      </c>
    </row>
    <row r="211" spans="1:32" x14ac:dyDescent="0.25">
      <c r="A211" s="177" t="str">
        <f t="shared" si="5"/>
        <v>892</v>
      </c>
      <c r="B211" s="193" t="s">
        <v>485</v>
      </c>
      <c r="C211" s="91">
        <v>209.90747999999999</v>
      </c>
      <c r="D211" s="91">
        <v>264.68549999999999</v>
      </c>
      <c r="E211" s="91">
        <v>123.34886</v>
      </c>
      <c r="F211" s="91">
        <v>210.66127</v>
      </c>
      <c r="G211" s="91">
        <v>199.66919999999999</v>
      </c>
      <c r="H211" s="91">
        <v>477.70344999999998</v>
      </c>
      <c r="I211" s="91">
        <v>234.35498000000001</v>
      </c>
      <c r="J211" s="91">
        <v>32.44265</v>
      </c>
      <c r="K211" s="91">
        <v>184.191</v>
      </c>
      <c r="L211" s="91">
        <v>249.833</v>
      </c>
      <c r="M211" s="91">
        <v>249.833</v>
      </c>
      <c r="N211" s="91">
        <v>249.84</v>
      </c>
      <c r="O211" s="91">
        <v>284.71499999999997</v>
      </c>
      <c r="P211" s="91">
        <v>309.488</v>
      </c>
      <c r="Q211" s="91">
        <v>302.611999999999</v>
      </c>
      <c r="R211" s="91">
        <v>312.58100000000002</v>
      </c>
      <c r="S211" s="91">
        <v>300.78100000000001</v>
      </c>
      <c r="T211" s="91">
        <v>295.52</v>
      </c>
      <c r="U211" s="91">
        <v>290.94099999999997</v>
      </c>
      <c r="V211" s="91">
        <v>303.327</v>
      </c>
      <c r="W211" s="91">
        <v>293.096</v>
      </c>
      <c r="X211" s="91">
        <v>332.00200000000001</v>
      </c>
      <c r="Y211" s="91">
        <v>284.13099999999997</v>
      </c>
      <c r="Z211" s="91">
        <v>309.909999999999</v>
      </c>
      <c r="AA211" s="91">
        <v>289.88499999999999</v>
      </c>
      <c r="AB211" s="91">
        <v>315.45100000000002</v>
      </c>
      <c r="AC211" s="91">
        <v>317.45499999999998</v>
      </c>
      <c r="AD211" s="91">
        <v>314.25700000000001</v>
      </c>
      <c r="AE211" s="91">
        <v>314.89</v>
      </c>
      <c r="AF211" s="91">
        <v>312.32600000000002</v>
      </c>
    </row>
    <row r="212" spans="1:32" x14ac:dyDescent="0.25">
      <c r="A212" s="177" t="str">
        <f t="shared" si="5"/>
        <v>894</v>
      </c>
      <c r="B212" s="193" t="s">
        <v>486</v>
      </c>
      <c r="C212" s="91">
        <v>16.495380000000001</v>
      </c>
      <c r="D212" s="91">
        <v>13.31921</v>
      </c>
      <c r="E212" s="91">
        <v>11.69999</v>
      </c>
      <c r="F212" s="91">
        <v>13.287129999999999</v>
      </c>
      <c r="G212" s="91">
        <v>11.54156</v>
      </c>
      <c r="H212" s="91">
        <v>11.43059</v>
      </c>
      <c r="I212" s="91">
        <v>13.499090000000001</v>
      </c>
      <c r="J212" s="91">
        <v>21.092119999999898</v>
      </c>
      <c r="K212" s="91">
        <v>81.466999999999999</v>
      </c>
      <c r="L212" s="91">
        <v>29.53</v>
      </c>
      <c r="M212" s="91">
        <v>29.53</v>
      </c>
      <c r="N212" s="91">
        <v>29.53</v>
      </c>
      <c r="O212" s="91">
        <v>5.4160000000000004</v>
      </c>
      <c r="P212" s="91">
        <v>7.4160000000000004</v>
      </c>
      <c r="Q212" s="91">
        <v>9.8320000000000007</v>
      </c>
      <c r="R212" s="91">
        <v>7.4160000000000004</v>
      </c>
      <c r="S212" s="91">
        <v>8.4160000000000004</v>
      </c>
      <c r="T212" s="91">
        <v>9.8320000000000007</v>
      </c>
      <c r="U212" s="91">
        <v>9.4160000000000004</v>
      </c>
      <c r="V212" s="91">
        <v>11.416</v>
      </c>
      <c r="W212" s="91">
        <v>10.416</v>
      </c>
      <c r="X212" s="91">
        <v>9.4160000000000004</v>
      </c>
      <c r="Y212" s="91">
        <v>9.4160000000000004</v>
      </c>
      <c r="Z212" s="91">
        <v>9.4160000000000004</v>
      </c>
      <c r="AA212" s="91">
        <v>5.4249999999999998</v>
      </c>
      <c r="AB212" s="91">
        <v>7.4249999999999998</v>
      </c>
      <c r="AC212" s="91">
        <v>9.85</v>
      </c>
      <c r="AD212" s="91">
        <v>7.4249999999999998</v>
      </c>
      <c r="AE212" s="91">
        <v>8.4250000000000007</v>
      </c>
      <c r="AF212" s="91">
        <v>9.85</v>
      </c>
    </row>
    <row r="213" spans="1:32" x14ac:dyDescent="0.25">
      <c r="A213" s="177"/>
      <c r="B213" s="193" t="s">
        <v>487</v>
      </c>
      <c r="C213" s="91">
        <v>981.61078999999995</v>
      </c>
      <c r="D213" s="91">
        <v>1408.61799</v>
      </c>
      <c r="E213" s="91">
        <v>1134.85474</v>
      </c>
      <c r="F213" s="91">
        <v>1176.55952</v>
      </c>
      <c r="G213" s="91">
        <v>1173.1968399999901</v>
      </c>
      <c r="H213" s="91">
        <v>564.57277999999997</v>
      </c>
      <c r="I213" s="91">
        <v>1492.5795799999901</v>
      </c>
      <c r="J213" s="91">
        <v>1255.23892</v>
      </c>
      <c r="K213" s="91">
        <v>789.54300000000001</v>
      </c>
      <c r="L213" s="91">
        <v>1457.0170000000001</v>
      </c>
      <c r="M213" s="91">
        <v>1291.9059999999999</v>
      </c>
      <c r="N213" s="91">
        <v>1173.1659999999999</v>
      </c>
      <c r="O213" s="91">
        <v>1165.961</v>
      </c>
      <c r="P213" s="91">
        <v>1090.8429999999901</v>
      </c>
      <c r="Q213" s="91">
        <v>1212.124</v>
      </c>
      <c r="R213" s="91">
        <v>1227.9569999999901</v>
      </c>
      <c r="S213" s="91">
        <v>1227.2619999999999</v>
      </c>
      <c r="T213" s="91">
        <v>1294.6119999999901</v>
      </c>
      <c r="U213" s="91">
        <v>1389.223</v>
      </c>
      <c r="V213" s="91">
        <v>1327.0909999999999</v>
      </c>
      <c r="W213" s="91">
        <v>1450.347</v>
      </c>
      <c r="X213" s="91">
        <v>1467.4190000000001</v>
      </c>
      <c r="Y213" s="91">
        <v>1289.7760000000001</v>
      </c>
      <c r="Z213" s="91">
        <v>1257.0419999999999</v>
      </c>
      <c r="AA213" s="91">
        <v>1156.348</v>
      </c>
      <c r="AB213" s="91">
        <v>1139.133</v>
      </c>
      <c r="AC213" s="91">
        <v>1253.1869999999999</v>
      </c>
      <c r="AD213" s="91">
        <v>1203.6959999999999</v>
      </c>
      <c r="AE213" s="91">
        <v>1342.0819999999901</v>
      </c>
      <c r="AF213" s="91">
        <v>1395.329</v>
      </c>
    </row>
    <row r="214" spans="1:32" x14ac:dyDescent="0.25">
      <c r="A214" s="177" t="str">
        <f t="shared" si="5"/>
        <v/>
      </c>
    </row>
    <row r="215" spans="1:32" s="309" customFormat="1" x14ac:dyDescent="0.25">
      <c r="A215" s="177"/>
      <c r="B215" s="192" t="s">
        <v>488</v>
      </c>
    </row>
    <row r="216" spans="1:32" x14ac:dyDescent="0.25">
      <c r="A216" s="177" t="str">
        <f t="shared" si="5"/>
        <v>901</v>
      </c>
      <c r="B216" s="193" t="s">
        <v>489</v>
      </c>
      <c r="C216" s="91">
        <v>74.182508999999996</v>
      </c>
      <c r="D216" s="91">
        <v>69.929658000000003</v>
      </c>
      <c r="E216" s="91">
        <v>81.206216999999995</v>
      </c>
      <c r="F216" s="91">
        <v>69.379852499999998</v>
      </c>
      <c r="G216" s="91">
        <v>67.445662499999997</v>
      </c>
      <c r="H216" s="91">
        <v>68.030959499999994</v>
      </c>
      <c r="I216" s="91">
        <v>76.754047499999999</v>
      </c>
      <c r="J216" s="91">
        <v>83.862292499999995</v>
      </c>
      <c r="K216" s="91">
        <v>88.547399999999996</v>
      </c>
      <c r="L216" s="91">
        <v>85.533299999999997</v>
      </c>
      <c r="M216" s="91">
        <v>69.233850000000004</v>
      </c>
      <c r="N216" s="91">
        <v>71.172899999999998</v>
      </c>
      <c r="O216" s="91">
        <v>69.905699999999996</v>
      </c>
      <c r="P216" s="91">
        <v>66.689549999999997</v>
      </c>
      <c r="Q216" s="91">
        <v>71.856449999999995</v>
      </c>
      <c r="R216" s="91">
        <v>65.438550000000006</v>
      </c>
      <c r="S216" s="91">
        <v>68.782049999999998</v>
      </c>
      <c r="T216" s="91">
        <v>68.255549999999999</v>
      </c>
      <c r="U216" s="91">
        <v>71.27055</v>
      </c>
      <c r="V216" s="91">
        <v>72.178200000000004</v>
      </c>
      <c r="W216" s="91">
        <v>70.018199999999993</v>
      </c>
      <c r="X216" s="91">
        <v>76.200749999999999</v>
      </c>
      <c r="Y216" s="91">
        <v>62.944650000000003</v>
      </c>
      <c r="Z216" s="91">
        <v>62.523000000000003</v>
      </c>
      <c r="AA216" s="91">
        <v>67.970699999999994</v>
      </c>
      <c r="AB216" s="91">
        <v>71.619749999999996</v>
      </c>
      <c r="AC216" s="91">
        <v>77.254199999999997</v>
      </c>
      <c r="AD216" s="91">
        <v>63.238500000000002</v>
      </c>
      <c r="AE216" s="91">
        <v>74.054249999999996</v>
      </c>
      <c r="AF216" s="91">
        <v>68.753699999999995</v>
      </c>
    </row>
    <row r="217" spans="1:32" x14ac:dyDescent="0.25">
      <c r="A217" s="177" t="str">
        <f t="shared" si="5"/>
        <v>902</v>
      </c>
      <c r="B217" s="193" t="s">
        <v>490</v>
      </c>
      <c r="C217" s="91">
        <v>155.44876049999999</v>
      </c>
      <c r="D217" s="91">
        <v>150.79618350000001</v>
      </c>
      <c r="E217" s="91">
        <v>153.61937549999999</v>
      </c>
      <c r="F217" s="91">
        <v>169.82707500000001</v>
      </c>
      <c r="G217" s="91">
        <v>162.576144</v>
      </c>
      <c r="H217" s="91">
        <v>148.70771099999999</v>
      </c>
      <c r="I217" s="91">
        <v>169.6848435</v>
      </c>
      <c r="J217" s="91">
        <v>155.99687399999999</v>
      </c>
      <c r="K217" s="91">
        <v>150.72120000000001</v>
      </c>
      <c r="L217" s="91">
        <v>174.87854999999999</v>
      </c>
      <c r="M217" s="91">
        <v>155.40525</v>
      </c>
      <c r="N217" s="91">
        <v>171.2277</v>
      </c>
      <c r="O217" s="91">
        <v>167.87385</v>
      </c>
      <c r="P217" s="91">
        <v>164.22345000000001</v>
      </c>
      <c r="Q217" s="91">
        <v>167.4837</v>
      </c>
      <c r="R217" s="91">
        <v>177.4701</v>
      </c>
      <c r="S217" s="91">
        <v>164.48939999999999</v>
      </c>
      <c r="T217" s="91">
        <v>165.82544999999999</v>
      </c>
      <c r="U217" s="91">
        <v>185.36850000000001</v>
      </c>
      <c r="V217" s="91">
        <v>155.68604999999999</v>
      </c>
      <c r="W217" s="91">
        <v>166.18635</v>
      </c>
      <c r="X217" s="91">
        <v>175.93020000000001</v>
      </c>
      <c r="Y217" s="91">
        <v>161.10315</v>
      </c>
      <c r="Z217" s="91">
        <v>175.3047</v>
      </c>
      <c r="AA217" s="91">
        <v>158.88915</v>
      </c>
      <c r="AB217" s="91">
        <v>158.18265</v>
      </c>
      <c r="AC217" s="91">
        <v>161.523</v>
      </c>
      <c r="AD217" s="91">
        <v>167.91390000000001</v>
      </c>
      <c r="AE217" s="91">
        <v>158.40584999999999</v>
      </c>
      <c r="AF217" s="91">
        <v>158.15880000000001</v>
      </c>
    </row>
    <row r="218" spans="1:32" x14ac:dyDescent="0.25">
      <c r="A218" s="177" t="str">
        <f t="shared" si="5"/>
        <v>903</v>
      </c>
      <c r="B218" s="193" t="s">
        <v>491</v>
      </c>
      <c r="C218" s="91">
        <v>376.206718499999</v>
      </c>
      <c r="D218" s="91">
        <v>375.17218650000001</v>
      </c>
      <c r="E218" s="91">
        <v>387.98844750000001</v>
      </c>
      <c r="F218" s="91">
        <v>395.59111200000001</v>
      </c>
      <c r="G218" s="91">
        <v>419.13597149999998</v>
      </c>
      <c r="H218" s="91">
        <v>383.46054299999997</v>
      </c>
      <c r="I218" s="91">
        <v>371.68675200000001</v>
      </c>
      <c r="J218" s="91">
        <v>372.79996649999998</v>
      </c>
      <c r="K218" s="91">
        <v>240.42149999999901</v>
      </c>
      <c r="L218" s="91">
        <v>436.02929999999998</v>
      </c>
      <c r="M218" s="91">
        <v>367.96275000000003</v>
      </c>
      <c r="N218" s="91">
        <v>378.27089999999998</v>
      </c>
      <c r="O218" s="91">
        <v>411.46199999999999</v>
      </c>
      <c r="P218" s="91">
        <v>399.79484999999897</v>
      </c>
      <c r="Q218" s="91">
        <v>417.67290000000003</v>
      </c>
      <c r="R218" s="91">
        <v>419.55974999999899</v>
      </c>
      <c r="S218" s="91">
        <v>403.1361</v>
      </c>
      <c r="T218" s="91">
        <v>416.70495</v>
      </c>
      <c r="U218" s="91">
        <v>452.228849999999</v>
      </c>
      <c r="V218" s="91">
        <v>421.96769999999998</v>
      </c>
      <c r="W218" s="91">
        <v>431.76510000000002</v>
      </c>
      <c r="X218" s="91">
        <v>435.65804999999898</v>
      </c>
      <c r="Y218" s="91">
        <v>391.17239999999998</v>
      </c>
      <c r="Z218" s="91">
        <v>416.26305000000002</v>
      </c>
      <c r="AA218" s="91">
        <v>405.824849999999</v>
      </c>
      <c r="AB218" s="91">
        <v>410.16915</v>
      </c>
      <c r="AC218" s="91">
        <v>443.36295000000001</v>
      </c>
      <c r="AD218" s="91">
        <v>394.62795</v>
      </c>
      <c r="AE218" s="91">
        <v>426.21570000000003</v>
      </c>
      <c r="AF218" s="91">
        <v>418.85910000000001</v>
      </c>
    </row>
    <row r="219" spans="1:32" x14ac:dyDescent="0.25">
      <c r="A219" s="177" t="str">
        <f t="shared" si="5"/>
        <v>904</v>
      </c>
      <c r="B219" s="193" t="s">
        <v>492</v>
      </c>
      <c r="C219" s="91">
        <v>205.29489839999999</v>
      </c>
      <c r="D219" s="91">
        <v>73.055709599999901</v>
      </c>
      <c r="E219" s="91">
        <v>98.112027287680405</v>
      </c>
      <c r="F219" s="91">
        <v>51.820267542471299</v>
      </c>
      <c r="G219" s="91">
        <v>86.178569558356898</v>
      </c>
      <c r="H219" s="91">
        <v>47.150067309018098</v>
      </c>
      <c r="I219" s="91">
        <v>153.70094155490901</v>
      </c>
      <c r="J219" s="91">
        <v>255.11926441027401</v>
      </c>
      <c r="K219" s="91">
        <v>577.98992926535595</v>
      </c>
      <c r="L219" s="91">
        <v>187.34305593082601</v>
      </c>
      <c r="M219" s="91">
        <v>144.817815880887</v>
      </c>
      <c r="N219" s="91">
        <v>125.092723871955</v>
      </c>
      <c r="O219" s="91">
        <v>231.70733590867101</v>
      </c>
      <c r="P219" s="91">
        <v>103.793191479594</v>
      </c>
      <c r="Q219" s="91">
        <v>91.3672460207695</v>
      </c>
      <c r="R219" s="91">
        <v>38.5575968222443</v>
      </c>
      <c r="S219" s="91">
        <v>17.205809334657399</v>
      </c>
      <c r="T219" s="91">
        <v>102.405660377358</v>
      </c>
      <c r="U219" s="91">
        <v>103.234856007944</v>
      </c>
      <c r="V219" s="91">
        <v>91.211519364449003</v>
      </c>
      <c r="W219" s="91">
        <v>102.198361469712</v>
      </c>
      <c r="X219" s="91">
        <v>52.446623634558101</v>
      </c>
      <c r="Y219" s="91">
        <v>23.010178748758701</v>
      </c>
      <c r="Z219" s="91">
        <v>48.507944389275103</v>
      </c>
      <c r="AA219" s="91">
        <v>136.19538232373401</v>
      </c>
      <c r="AB219" s="91">
        <v>61.153177755710097</v>
      </c>
      <c r="AC219" s="91">
        <v>53.897715988083498</v>
      </c>
      <c r="AD219" s="91">
        <v>39.3867924528302</v>
      </c>
      <c r="AE219" s="91">
        <v>17.620407149950299</v>
      </c>
      <c r="AF219" s="91">
        <v>106.137040714995</v>
      </c>
    </row>
    <row r="220" spans="1:32" x14ac:dyDescent="0.25">
      <c r="A220" s="177" t="str">
        <f t="shared" si="5"/>
        <v>905</v>
      </c>
      <c r="B220" s="193" t="s">
        <v>493</v>
      </c>
      <c r="C220" s="91">
        <v>5.2796834999999902</v>
      </c>
      <c r="D220" s="91">
        <v>14.590439999999999</v>
      </c>
      <c r="E220" s="91">
        <v>-27.5963995247937</v>
      </c>
      <c r="F220" s="91">
        <v>-24.9640578657501</v>
      </c>
      <c r="G220" s="91">
        <v>-21.918690366416001</v>
      </c>
      <c r="H220" s="91">
        <v>272.425867243087</v>
      </c>
      <c r="I220" s="91">
        <v>-31.4071704134866</v>
      </c>
      <c r="J220" s="91">
        <v>-139.34993218168799</v>
      </c>
      <c r="K220" s="91">
        <v>2.7456387044333699</v>
      </c>
      <c r="L220" s="91">
        <v>-3.7239697370475602</v>
      </c>
      <c r="M220" s="91">
        <v>-2.8636421669927299</v>
      </c>
      <c r="N220" s="91">
        <v>-3.16551148981898</v>
      </c>
      <c r="O220" s="91">
        <v>-9.1013600832116701</v>
      </c>
      <c r="P220" s="91">
        <v>-8.0914699850292902</v>
      </c>
      <c r="Q220" s="91">
        <v>-8.6019035672627808</v>
      </c>
      <c r="R220" s="91">
        <v>2.8719000000000001</v>
      </c>
      <c r="S220" s="91">
        <v>2.7616499999999999</v>
      </c>
      <c r="T220" s="91">
        <v>2.7202500000000001</v>
      </c>
      <c r="U220" s="91">
        <v>2.89575</v>
      </c>
      <c r="V220" s="91">
        <v>2.8700999999999999</v>
      </c>
      <c r="W220" s="91">
        <v>2.9079000000000002</v>
      </c>
      <c r="X220" s="91">
        <v>2.9403000000000001</v>
      </c>
      <c r="Y220" s="91">
        <v>2.4799500000000001</v>
      </c>
      <c r="Z220" s="91">
        <v>2.3822999999999999</v>
      </c>
      <c r="AA220" s="91">
        <v>2.9596499999999999</v>
      </c>
      <c r="AB220" s="91">
        <v>2.75219999999999</v>
      </c>
      <c r="AC220" s="91">
        <v>2.9232</v>
      </c>
      <c r="AD220" s="91">
        <v>2.8466999999999998</v>
      </c>
      <c r="AE220" s="91">
        <v>2.8615499999999998</v>
      </c>
      <c r="AF220" s="91">
        <v>2.7576000000000001</v>
      </c>
    </row>
    <row r="221" spans="1:32" x14ac:dyDescent="0.25">
      <c r="A221" s="177"/>
      <c r="B221" s="193" t="s">
        <v>129</v>
      </c>
      <c r="C221" s="91">
        <v>816.41256989999999</v>
      </c>
      <c r="D221" s="91">
        <v>683.54417760000001</v>
      </c>
      <c r="E221" s="91">
        <v>693.32966776288595</v>
      </c>
      <c r="F221" s="91">
        <v>661.65424917672101</v>
      </c>
      <c r="G221" s="91">
        <v>713.41765719194098</v>
      </c>
      <c r="H221" s="91">
        <v>919.77514805210501</v>
      </c>
      <c r="I221" s="91">
        <v>740.41941414142298</v>
      </c>
      <c r="J221" s="91">
        <v>728.42846522858497</v>
      </c>
      <c r="K221" s="91">
        <v>1060.4256679697801</v>
      </c>
      <c r="L221" s="91">
        <v>880.06023619377902</v>
      </c>
      <c r="M221" s="91">
        <v>734.556023713895</v>
      </c>
      <c r="N221" s="91">
        <v>742.59871238213702</v>
      </c>
      <c r="O221" s="91">
        <v>871.847525825459</v>
      </c>
      <c r="P221" s="91">
        <v>726.40957149456403</v>
      </c>
      <c r="Q221" s="91">
        <v>739.77839245350594</v>
      </c>
      <c r="R221" s="91">
        <v>703.89789682224398</v>
      </c>
      <c r="S221" s="91">
        <v>656.37500933465697</v>
      </c>
      <c r="T221" s="91">
        <v>755.91186037735804</v>
      </c>
      <c r="U221" s="91">
        <v>814.998506007944</v>
      </c>
      <c r="V221" s="91">
        <v>743.91356936444902</v>
      </c>
      <c r="W221" s="91">
        <v>773.07591146971197</v>
      </c>
      <c r="X221" s="91">
        <v>743.17592363455799</v>
      </c>
      <c r="Y221" s="91">
        <v>640.710328748758</v>
      </c>
      <c r="Z221" s="91">
        <v>704.980994389275</v>
      </c>
      <c r="AA221" s="91">
        <v>771.83973232373398</v>
      </c>
      <c r="AB221" s="91">
        <v>703.87692775570997</v>
      </c>
      <c r="AC221" s="91">
        <v>738.96106598808296</v>
      </c>
      <c r="AD221" s="91">
        <v>668.01384245282998</v>
      </c>
      <c r="AE221" s="91">
        <v>679.15775714995004</v>
      </c>
      <c r="AF221" s="91">
        <v>754.66624071499496</v>
      </c>
    </row>
    <row r="222" spans="1:32" x14ac:dyDescent="0.25">
      <c r="A222" s="177" t="str">
        <f t="shared" si="5"/>
        <v/>
      </c>
    </row>
    <row r="223" spans="1:32" x14ac:dyDescent="0.25">
      <c r="A223" s="177"/>
      <c r="B223" s="193" t="s">
        <v>494</v>
      </c>
    </row>
    <row r="224" spans="1:32" x14ac:dyDescent="0.25">
      <c r="A224" s="177" t="str">
        <f t="shared" si="5"/>
        <v>907</v>
      </c>
      <c r="B224" s="193" t="s">
        <v>495</v>
      </c>
      <c r="C224" s="91">
        <v>5.8112304000000004</v>
      </c>
      <c r="D224" s="91">
        <v>5.0957087999999997</v>
      </c>
      <c r="E224" s="91">
        <v>5.6218272000000002</v>
      </c>
      <c r="F224" s="91">
        <v>4.7392535999999899</v>
      </c>
      <c r="G224" s="91">
        <v>7.9673999999999996</v>
      </c>
      <c r="H224" s="91">
        <v>11.110624799999901</v>
      </c>
      <c r="I224" s="91">
        <v>-1.9400999999999999</v>
      </c>
      <c r="J224" s="91">
        <v>4.6886856000000003</v>
      </c>
      <c r="K224" s="91">
        <v>23.68608</v>
      </c>
      <c r="L224" s="91">
        <v>7.2897600000000002</v>
      </c>
      <c r="M224" s="91">
        <v>6.02616</v>
      </c>
      <c r="N224" s="91">
        <v>5.9810400000000001</v>
      </c>
      <c r="O224" s="91">
        <v>5.8180800000000001</v>
      </c>
      <c r="P224" s="91">
        <v>5.0714399999999999</v>
      </c>
      <c r="Q224" s="91">
        <v>5.6104799999999999</v>
      </c>
      <c r="R224" s="91">
        <v>5.3332800000000002</v>
      </c>
      <c r="S224" s="91">
        <v>5.6690399999999999</v>
      </c>
      <c r="T224" s="91">
        <v>5.4136800000000003</v>
      </c>
      <c r="U224" s="91">
        <v>5.4052800000000003</v>
      </c>
      <c r="V224" s="91">
        <v>5.2540800000000001</v>
      </c>
      <c r="W224" s="91">
        <v>6.1612799999999996</v>
      </c>
      <c r="X224" s="91">
        <v>5.9424000000000001</v>
      </c>
      <c r="Y224" s="91">
        <v>5.6181599999999996</v>
      </c>
      <c r="Z224" s="91">
        <v>5.2507200000000003</v>
      </c>
      <c r="AA224" s="91">
        <v>5.7031200000000002</v>
      </c>
      <c r="AB224" s="91">
        <v>5.4921600000000002</v>
      </c>
      <c r="AC224" s="91">
        <v>6.0376799999999999</v>
      </c>
      <c r="AD224" s="91">
        <v>5.2084799999999998</v>
      </c>
      <c r="AE224" s="91">
        <v>6.0775199999999998</v>
      </c>
      <c r="AF224" s="91">
        <v>5.5634399999999999</v>
      </c>
    </row>
    <row r="225" spans="1:32" x14ac:dyDescent="0.25">
      <c r="A225" s="177" t="str">
        <f t="shared" si="5"/>
        <v>908</v>
      </c>
      <c r="B225" s="193" t="s">
        <v>496</v>
      </c>
      <c r="C225" s="91">
        <v>328.43391600000001</v>
      </c>
      <c r="D225" s="91">
        <v>339.118430399999</v>
      </c>
      <c r="E225" s="91">
        <v>167.540971652753</v>
      </c>
      <c r="F225" s="91">
        <v>241.19175496100399</v>
      </c>
      <c r="G225" s="91">
        <v>256.43285016129698</v>
      </c>
      <c r="H225" s="91">
        <v>537.62780975884903</v>
      </c>
      <c r="I225" s="91">
        <v>302.84345202236898</v>
      </c>
      <c r="J225" s="91">
        <v>331.93609438367901</v>
      </c>
      <c r="K225" s="91">
        <v>375.42081456822501</v>
      </c>
      <c r="L225" s="91">
        <v>207.78242574945301</v>
      </c>
      <c r="M225" s="91">
        <v>273.25879695882099</v>
      </c>
      <c r="N225" s="91">
        <v>394.18770069214901</v>
      </c>
      <c r="O225" s="91">
        <v>201.41854922887501</v>
      </c>
      <c r="P225" s="91">
        <v>212.28288884091799</v>
      </c>
      <c r="Q225" s="91">
        <v>267.40970037307198</v>
      </c>
      <c r="R225" s="91">
        <v>249.53675453455099</v>
      </c>
      <c r="S225" s="91">
        <v>398.43440625271103</v>
      </c>
      <c r="T225" s="91">
        <v>345.174116392776</v>
      </c>
      <c r="U225" s="91">
        <v>336.55441551871598</v>
      </c>
      <c r="V225" s="91">
        <v>454.60100302785099</v>
      </c>
      <c r="W225" s="91">
        <v>363.773054491766</v>
      </c>
      <c r="X225" s="91">
        <v>337.67333858764698</v>
      </c>
      <c r="Y225" s="91">
        <v>352.23910096330098</v>
      </c>
      <c r="Z225" s="91">
        <v>354.05500797593402</v>
      </c>
      <c r="AA225" s="91">
        <v>218.64718405094101</v>
      </c>
      <c r="AB225" s="91">
        <v>232.14230900357299</v>
      </c>
      <c r="AC225" s="91">
        <v>296.53620937841703</v>
      </c>
      <c r="AD225" s="91">
        <v>261.77258169238002</v>
      </c>
      <c r="AE225" s="91">
        <v>415.87265521774202</v>
      </c>
      <c r="AF225" s="91">
        <v>363.66609261791501</v>
      </c>
    </row>
    <row r="226" spans="1:32" x14ac:dyDescent="0.25">
      <c r="A226" s="177" t="str">
        <f t="shared" si="5"/>
        <v>909</v>
      </c>
      <c r="B226" s="193" t="s">
        <v>497</v>
      </c>
      <c r="C226" s="91">
        <v>5.1748127999999998</v>
      </c>
      <c r="D226" s="91">
        <v>0</v>
      </c>
      <c r="E226" s="91">
        <v>11.0662548177405</v>
      </c>
      <c r="F226" s="91">
        <v>18.497816348429399</v>
      </c>
      <c r="G226" s="91">
        <v>3.7976993402272301</v>
      </c>
      <c r="H226" s="91">
        <v>3.3999235481066101</v>
      </c>
      <c r="I226" s="91">
        <v>2.64155832744202</v>
      </c>
      <c r="J226" s="91">
        <v>8.5587229693439504</v>
      </c>
      <c r="K226" s="91">
        <v>-26.069578549265</v>
      </c>
      <c r="L226" s="91">
        <v>5.94963296968396</v>
      </c>
      <c r="M226" s="91">
        <v>1.85202582713897</v>
      </c>
      <c r="N226" s="91">
        <v>12.2696711047957</v>
      </c>
      <c r="O226" s="91">
        <v>4.1626595497232399</v>
      </c>
      <c r="P226" s="91">
        <v>4.4636137466333201</v>
      </c>
      <c r="Q226" s="91">
        <v>5.3474930726354</v>
      </c>
      <c r="R226" s="91">
        <v>5.4909599999999896</v>
      </c>
      <c r="S226" s="91">
        <v>5.4909599999999896</v>
      </c>
      <c r="T226" s="91">
        <v>5.4909599999999896</v>
      </c>
      <c r="U226" s="91">
        <v>5.4909599999999896</v>
      </c>
      <c r="V226" s="91">
        <v>5.4909599999999896</v>
      </c>
      <c r="W226" s="91">
        <v>5.4909599999999896</v>
      </c>
      <c r="X226" s="91">
        <v>5.4909599999999896</v>
      </c>
      <c r="Y226" s="91">
        <v>5.17896</v>
      </c>
      <c r="Z226" s="91">
        <v>4.3039199999999997</v>
      </c>
      <c r="AA226" s="91">
        <v>4.3106400000000002</v>
      </c>
      <c r="AB226" s="91">
        <v>4.6178400000000002</v>
      </c>
      <c r="AC226" s="91">
        <v>5.5293599999999996</v>
      </c>
      <c r="AD226" s="91">
        <v>5.4765600000000001</v>
      </c>
      <c r="AE226" s="91">
        <v>5.4765600000000001</v>
      </c>
      <c r="AF226" s="91">
        <v>5.4765600000000001</v>
      </c>
    </row>
    <row r="227" spans="1:32" x14ac:dyDescent="0.25">
      <c r="A227" s="177" t="str">
        <f t="shared" si="5"/>
        <v>910</v>
      </c>
      <c r="B227" s="193" t="s">
        <v>498</v>
      </c>
      <c r="C227" s="91">
        <v>4.9218359999999901</v>
      </c>
      <c r="D227" s="91">
        <v>5.1459624000000002</v>
      </c>
      <c r="E227" s="91">
        <v>13.3260288</v>
      </c>
      <c r="F227" s="91">
        <v>8.8014839999999896</v>
      </c>
      <c r="G227" s="91">
        <v>2.2139928000000002</v>
      </c>
      <c r="H227" s="91">
        <v>11.020279199999999</v>
      </c>
      <c r="I227" s="91">
        <v>22.160071199999901</v>
      </c>
      <c r="J227" s="91">
        <v>9.7527887999999994</v>
      </c>
      <c r="K227" s="91">
        <v>36.383519999999997</v>
      </c>
      <c r="L227" s="91">
        <v>18.12</v>
      </c>
      <c r="M227" s="91">
        <v>19.115759999999899</v>
      </c>
      <c r="N227" s="91">
        <v>18.48</v>
      </c>
      <c r="O227" s="91">
        <v>0.97104000000000001</v>
      </c>
      <c r="P227" s="91">
        <v>3.61104</v>
      </c>
      <c r="Q227" s="91">
        <v>8.7950400000000002</v>
      </c>
      <c r="R227" s="91">
        <v>7.6910399999999903</v>
      </c>
      <c r="S227" s="91">
        <v>5.2910399999999997</v>
      </c>
      <c r="T227" s="91">
        <v>9.0350400000000004</v>
      </c>
      <c r="U227" s="91">
        <v>8.6510400000000001</v>
      </c>
      <c r="V227" s="91">
        <v>3.61104</v>
      </c>
      <c r="W227" s="91">
        <v>8.6510400000000001</v>
      </c>
      <c r="X227" s="91">
        <v>5.53104</v>
      </c>
      <c r="Y227" s="91">
        <v>8.3150399999999998</v>
      </c>
      <c r="Z227" s="91">
        <v>5.0510399999999898</v>
      </c>
      <c r="AA227" s="91">
        <v>0.98063999999999996</v>
      </c>
      <c r="AB227" s="91">
        <v>3.63504</v>
      </c>
      <c r="AC227" s="91">
        <v>8.8382399999999901</v>
      </c>
      <c r="AD227" s="91">
        <v>7.7438399999999996</v>
      </c>
      <c r="AE227" s="91">
        <v>5.32944</v>
      </c>
      <c r="AF227" s="91">
        <v>9.0782399999999992</v>
      </c>
    </row>
    <row r="228" spans="1:32" x14ac:dyDescent="0.25">
      <c r="A228" s="177"/>
      <c r="B228" s="193" t="s">
        <v>130</v>
      </c>
      <c r="C228" s="91">
        <v>344.34179519999998</v>
      </c>
      <c r="D228" s="91">
        <v>349.36010159999898</v>
      </c>
      <c r="E228" s="91">
        <v>197.55508247049301</v>
      </c>
      <c r="F228" s="91">
        <v>273.23030890943397</v>
      </c>
      <c r="G228" s="91">
        <v>270.41194230152399</v>
      </c>
      <c r="H228" s="91">
        <v>563.15863730695605</v>
      </c>
      <c r="I228" s="91">
        <v>325.70498154981101</v>
      </c>
      <c r="J228" s="91">
        <v>354.936291753023</v>
      </c>
      <c r="K228" s="91">
        <v>409.42083601896002</v>
      </c>
      <c r="L228" s="91">
        <v>239.14181871913701</v>
      </c>
      <c r="M228" s="91">
        <v>300.25274278595998</v>
      </c>
      <c r="N228" s="91">
        <v>430.91841179694399</v>
      </c>
      <c r="O228" s="91">
        <v>212.37032877859801</v>
      </c>
      <c r="P228" s="91">
        <v>225.42898258755099</v>
      </c>
      <c r="Q228" s="91">
        <v>287.16271344570703</v>
      </c>
      <c r="R228" s="91">
        <v>268.05203453455101</v>
      </c>
      <c r="S228" s="91">
        <v>414.88544625271101</v>
      </c>
      <c r="T228" s="91">
        <v>365.11379639277601</v>
      </c>
      <c r="U228" s="91">
        <v>356.10169551871599</v>
      </c>
      <c r="V228" s="91">
        <v>468.95708302785101</v>
      </c>
      <c r="W228" s="91">
        <v>384.07633449176598</v>
      </c>
      <c r="X228" s="91">
        <v>354.63773858764699</v>
      </c>
      <c r="Y228" s="91">
        <v>371.351260963301</v>
      </c>
      <c r="Z228" s="91">
        <v>368.66068797593402</v>
      </c>
      <c r="AA228" s="91">
        <v>229.64158405094099</v>
      </c>
      <c r="AB228" s="91">
        <v>245.88734900357301</v>
      </c>
      <c r="AC228" s="91">
        <v>316.94148937841697</v>
      </c>
      <c r="AD228" s="91">
        <v>280.20146169238001</v>
      </c>
      <c r="AE228" s="91">
        <v>432.756175217742</v>
      </c>
      <c r="AF228" s="91">
        <v>383.78433261791503</v>
      </c>
    </row>
    <row r="229" spans="1:32" x14ac:dyDescent="0.25">
      <c r="A229" s="177" t="str">
        <f t="shared" si="5"/>
        <v/>
      </c>
    </row>
    <row r="230" spans="1:32" x14ac:dyDescent="0.25">
      <c r="A230" s="177"/>
      <c r="B230" s="193" t="s">
        <v>499</v>
      </c>
    </row>
    <row r="231" spans="1:32" x14ac:dyDescent="0.25">
      <c r="A231" s="177" t="str">
        <f t="shared" si="5"/>
        <v>911</v>
      </c>
      <c r="B231" s="193" t="s">
        <v>500</v>
      </c>
      <c r="C231" s="91">
        <v>0</v>
      </c>
      <c r="D231" s="91">
        <v>0</v>
      </c>
      <c r="E231" s="91">
        <v>0</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91">
        <v>0</v>
      </c>
      <c r="V231" s="91">
        <v>0</v>
      </c>
      <c r="W231" s="91">
        <v>0</v>
      </c>
      <c r="X231" s="91">
        <v>0</v>
      </c>
      <c r="Y231" s="91">
        <v>0</v>
      </c>
      <c r="Z231" s="91">
        <v>0</v>
      </c>
      <c r="AA231" s="91">
        <v>0</v>
      </c>
      <c r="AB231" s="91">
        <v>0</v>
      </c>
      <c r="AC231" s="91">
        <v>0</v>
      </c>
      <c r="AD231" s="91">
        <v>0</v>
      </c>
      <c r="AE231" s="91">
        <v>0</v>
      </c>
      <c r="AF231" s="91">
        <v>0</v>
      </c>
    </row>
    <row r="232" spans="1:32" x14ac:dyDescent="0.25">
      <c r="A232" s="177" t="str">
        <f t="shared" si="5"/>
        <v>912</v>
      </c>
      <c r="B232" s="193" t="s">
        <v>501</v>
      </c>
      <c r="C232" s="91">
        <v>0</v>
      </c>
      <c r="D232" s="91">
        <v>0</v>
      </c>
      <c r="E232" s="91">
        <v>0</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91">
        <v>0</v>
      </c>
      <c r="V232" s="91">
        <v>0</v>
      </c>
      <c r="W232" s="91">
        <v>0</v>
      </c>
      <c r="X232" s="91">
        <v>0</v>
      </c>
      <c r="Y232" s="91">
        <v>0</v>
      </c>
      <c r="Z232" s="91">
        <v>0</v>
      </c>
      <c r="AA232" s="91">
        <v>0</v>
      </c>
      <c r="AB232" s="91">
        <v>0</v>
      </c>
      <c r="AC232" s="91">
        <v>0</v>
      </c>
      <c r="AD232" s="91">
        <v>0</v>
      </c>
      <c r="AE232" s="91">
        <v>0</v>
      </c>
      <c r="AF232" s="91">
        <v>0</v>
      </c>
    </row>
    <row r="233" spans="1:32" x14ac:dyDescent="0.25">
      <c r="A233" s="177" t="str">
        <f t="shared" si="5"/>
        <v>913</v>
      </c>
      <c r="B233" s="193" t="s">
        <v>502</v>
      </c>
      <c r="C233" s="91">
        <v>0</v>
      </c>
      <c r="D233" s="91">
        <v>0</v>
      </c>
      <c r="E233" s="91">
        <v>0</v>
      </c>
      <c r="F233" s="91">
        <v>12.711486387469501</v>
      </c>
      <c r="G233" s="91">
        <v>1.1425114582751901</v>
      </c>
      <c r="H233" s="91">
        <v>10.257508384942801</v>
      </c>
      <c r="I233" s="91">
        <v>4.4160597496562301E-2</v>
      </c>
      <c r="J233" s="91">
        <v>-9.2284776620714304</v>
      </c>
      <c r="K233" s="91">
        <v>-13.981149166112701</v>
      </c>
      <c r="L233" s="91">
        <v>0</v>
      </c>
      <c r="M233" s="91">
        <v>0</v>
      </c>
      <c r="N233" s="91">
        <v>0</v>
      </c>
      <c r="O233" s="91">
        <v>0</v>
      </c>
      <c r="P233" s="91">
        <v>0</v>
      </c>
      <c r="Q233" s="91">
        <v>30.0004059079907</v>
      </c>
      <c r="R233" s="91">
        <v>0</v>
      </c>
      <c r="S233" s="91">
        <v>0</v>
      </c>
      <c r="T233" s="91">
        <v>0</v>
      </c>
      <c r="U233" s="91">
        <v>30</v>
      </c>
      <c r="V233" s="91">
        <v>0</v>
      </c>
      <c r="W233" s="91">
        <v>0</v>
      </c>
      <c r="X233" s="91">
        <v>0</v>
      </c>
      <c r="Y233" s="91">
        <v>0</v>
      </c>
      <c r="Z233" s="91">
        <v>0</v>
      </c>
      <c r="AA233" s="91">
        <v>0</v>
      </c>
      <c r="AB233" s="91">
        <v>0</v>
      </c>
      <c r="AC233" s="91">
        <v>30</v>
      </c>
      <c r="AD233" s="91">
        <v>0</v>
      </c>
      <c r="AE233" s="91">
        <v>0</v>
      </c>
      <c r="AF233" s="91">
        <v>0</v>
      </c>
    </row>
    <row r="234" spans="1:32" x14ac:dyDescent="0.25">
      <c r="A234" s="177" t="str">
        <f t="shared" si="5"/>
        <v>916</v>
      </c>
      <c r="B234" s="193" t="s">
        <v>503</v>
      </c>
      <c r="C234" s="91">
        <v>0</v>
      </c>
      <c r="D234" s="91">
        <v>0</v>
      </c>
      <c r="E234" s="91">
        <v>0</v>
      </c>
      <c r="F234" s="91">
        <v>0</v>
      </c>
      <c r="G234" s="91">
        <v>0</v>
      </c>
      <c r="H234" s="91">
        <v>0</v>
      </c>
      <c r="I234" s="91">
        <v>0</v>
      </c>
      <c r="J234" s="91">
        <v>0</v>
      </c>
      <c r="K234" s="91">
        <v>0</v>
      </c>
      <c r="L234" s="91">
        <v>0</v>
      </c>
      <c r="M234" s="91">
        <v>0</v>
      </c>
      <c r="N234" s="91">
        <v>0</v>
      </c>
      <c r="O234" s="91">
        <v>0</v>
      </c>
      <c r="P234" s="91">
        <v>0</v>
      </c>
      <c r="Q234" s="91">
        <v>0</v>
      </c>
      <c r="R234" s="91">
        <v>0</v>
      </c>
      <c r="S234" s="91">
        <v>0</v>
      </c>
      <c r="T234" s="91">
        <v>0</v>
      </c>
      <c r="U234" s="91">
        <v>0</v>
      </c>
      <c r="V234" s="91">
        <v>0</v>
      </c>
      <c r="W234" s="91">
        <v>0</v>
      </c>
      <c r="X234" s="91">
        <v>0</v>
      </c>
      <c r="Y234" s="91">
        <v>0</v>
      </c>
      <c r="Z234" s="91">
        <v>0</v>
      </c>
      <c r="AA234" s="91">
        <v>0</v>
      </c>
      <c r="AB234" s="91">
        <v>0</v>
      </c>
      <c r="AC234" s="91">
        <v>0</v>
      </c>
      <c r="AD234" s="91">
        <v>0</v>
      </c>
      <c r="AE234" s="91">
        <v>0</v>
      </c>
      <c r="AF234" s="91">
        <v>0</v>
      </c>
    </row>
    <row r="235" spans="1:32" x14ac:dyDescent="0.25">
      <c r="A235" s="177"/>
      <c r="B235" s="193" t="s">
        <v>132</v>
      </c>
      <c r="C235" s="91">
        <v>0</v>
      </c>
      <c r="D235" s="91">
        <v>0</v>
      </c>
      <c r="E235" s="91">
        <v>0</v>
      </c>
      <c r="F235" s="91">
        <v>12.711486387469501</v>
      </c>
      <c r="G235" s="91">
        <v>1.1425114582751901</v>
      </c>
      <c r="H235" s="91">
        <v>10.257508384942801</v>
      </c>
      <c r="I235" s="91">
        <v>4.4160597496562301E-2</v>
      </c>
      <c r="J235" s="91">
        <v>-9.2284776620714304</v>
      </c>
      <c r="K235" s="91">
        <v>-13.981149166112701</v>
      </c>
      <c r="L235" s="91">
        <v>0</v>
      </c>
      <c r="M235" s="91">
        <v>0</v>
      </c>
      <c r="N235" s="91">
        <v>0</v>
      </c>
      <c r="O235" s="91">
        <v>0</v>
      </c>
      <c r="P235" s="91">
        <v>0</v>
      </c>
      <c r="Q235" s="91">
        <v>30.0004059079907</v>
      </c>
      <c r="R235" s="91">
        <v>0</v>
      </c>
      <c r="S235" s="91">
        <v>0</v>
      </c>
      <c r="T235" s="91">
        <v>0</v>
      </c>
      <c r="U235" s="91">
        <v>30</v>
      </c>
      <c r="V235" s="91">
        <v>0</v>
      </c>
      <c r="W235" s="91">
        <v>0</v>
      </c>
      <c r="X235" s="91">
        <v>0</v>
      </c>
      <c r="Y235" s="91">
        <v>0</v>
      </c>
      <c r="Z235" s="91">
        <v>0</v>
      </c>
      <c r="AA235" s="91">
        <v>0</v>
      </c>
      <c r="AB235" s="91">
        <v>0</v>
      </c>
      <c r="AC235" s="91">
        <v>30</v>
      </c>
      <c r="AD235" s="91">
        <v>0</v>
      </c>
      <c r="AE235" s="91">
        <v>0</v>
      </c>
      <c r="AF235" s="91">
        <v>0</v>
      </c>
    </row>
    <row r="236" spans="1:32" x14ac:dyDescent="0.25">
      <c r="A236" s="177" t="str">
        <f t="shared" ref="A236:A291" si="6">MID($B236,1,3)</f>
        <v/>
      </c>
    </row>
    <row r="237" spans="1:32" x14ac:dyDescent="0.25">
      <c r="A237" s="177"/>
      <c r="B237" s="193" t="s">
        <v>504</v>
      </c>
    </row>
    <row r="238" spans="1:32" x14ac:dyDescent="0.25">
      <c r="A238" s="177" t="str">
        <f t="shared" si="6"/>
        <v/>
      </c>
    </row>
    <row r="239" spans="1:32" x14ac:dyDescent="0.25">
      <c r="A239" s="177"/>
      <c r="B239" s="193" t="s">
        <v>505</v>
      </c>
    </row>
    <row r="240" spans="1:32" x14ac:dyDescent="0.25">
      <c r="A240" s="177" t="str">
        <f t="shared" si="6"/>
        <v>924</v>
      </c>
      <c r="B240" s="193" t="s">
        <v>506</v>
      </c>
      <c r="C240" s="91">
        <v>106.820544599999</v>
      </c>
      <c r="D240" s="91">
        <v>88.640804699999904</v>
      </c>
      <c r="E240" s="91">
        <v>15.4984022867873</v>
      </c>
      <c r="F240" s="91">
        <v>13.2114020550987</v>
      </c>
      <c r="G240" s="91">
        <v>3.7723347965393499</v>
      </c>
      <c r="H240" s="91">
        <v>12.6947767718012</v>
      </c>
      <c r="I240" s="91">
        <v>11.362791689379501</v>
      </c>
      <c r="J240" s="91">
        <v>11.4075147698889</v>
      </c>
      <c r="K240" s="91">
        <v>6.8382002787422698</v>
      </c>
      <c r="L240" s="91">
        <v>11.407528021358999</v>
      </c>
      <c r="M240" s="91">
        <v>11.407528021358999</v>
      </c>
      <c r="N240" s="91">
        <v>11.2593324142588</v>
      </c>
      <c r="O240" s="91">
        <v>13.491668754297001</v>
      </c>
      <c r="P240" s="91">
        <v>12.2142901404886</v>
      </c>
      <c r="Q240" s="91">
        <v>12.2142901404886</v>
      </c>
      <c r="R240" s="91">
        <v>100.02363</v>
      </c>
      <c r="S240" s="91">
        <v>85.357860000000002</v>
      </c>
      <c r="T240" s="91">
        <v>85.357860000000002</v>
      </c>
      <c r="U240" s="91">
        <v>93.859920000000002</v>
      </c>
      <c r="V240" s="91">
        <v>85.357860000000002</v>
      </c>
      <c r="W240" s="91">
        <v>85.357860000000002</v>
      </c>
      <c r="X240" s="91">
        <v>93.859920000000002</v>
      </c>
      <c r="Y240" s="91">
        <v>85.357860000000002</v>
      </c>
      <c r="Z240" s="91">
        <v>86.743859999999998</v>
      </c>
      <c r="AA240" s="91">
        <v>94.144679999999994</v>
      </c>
      <c r="AB240" s="91">
        <v>85.357860000000002</v>
      </c>
      <c r="AC240" s="91">
        <v>85.357860000000002</v>
      </c>
      <c r="AD240" s="91">
        <v>122.60157</v>
      </c>
      <c r="AE240" s="91">
        <v>107.43516</v>
      </c>
      <c r="AF240" s="91">
        <v>107.43516</v>
      </c>
    </row>
    <row r="241" spans="1:32" x14ac:dyDescent="0.25">
      <c r="A241" s="177" t="str">
        <f t="shared" si="6"/>
        <v/>
      </c>
    </row>
    <row r="242" spans="1:32" x14ac:dyDescent="0.25">
      <c r="A242" s="177"/>
      <c r="B242" s="193" t="s">
        <v>507</v>
      </c>
    </row>
    <row r="243" spans="1:32" x14ac:dyDescent="0.25">
      <c r="A243" s="177" t="str">
        <f t="shared" si="6"/>
        <v>920</v>
      </c>
      <c r="B243" s="193" t="s">
        <v>508</v>
      </c>
      <c r="C243" s="91">
        <v>548.08206810000001</v>
      </c>
      <c r="D243" s="91">
        <v>518.04314520000003</v>
      </c>
      <c r="E243" s="91">
        <v>610.24265642688295</v>
      </c>
      <c r="F243" s="91">
        <v>561.77050707105298</v>
      </c>
      <c r="G243" s="91">
        <v>528.76628865725797</v>
      </c>
      <c r="H243" s="91">
        <v>490.22127667450201</v>
      </c>
      <c r="I243" s="91">
        <v>549.14158715645203</v>
      </c>
      <c r="J243" s="91">
        <v>422.54355882615403</v>
      </c>
      <c r="K243" s="91">
        <v>743.89303709062801</v>
      </c>
      <c r="L243" s="91">
        <v>591.33140338840894</v>
      </c>
      <c r="M243" s="91">
        <v>453.76611062373399</v>
      </c>
      <c r="N243" s="91">
        <v>494.75906692127899</v>
      </c>
      <c r="O243" s="91">
        <v>601.41040586943996</v>
      </c>
      <c r="P243" s="91">
        <v>531.38748958540396</v>
      </c>
      <c r="Q243" s="91">
        <v>608.28755614979798</v>
      </c>
      <c r="R243" s="91">
        <v>555.81188420028298</v>
      </c>
      <c r="S243" s="91">
        <v>551.06428156773597</v>
      </c>
      <c r="T243" s="91">
        <v>572.88169356887397</v>
      </c>
      <c r="U243" s="91">
        <v>599.99905566505595</v>
      </c>
      <c r="V243" s="91">
        <v>580.23173058399402</v>
      </c>
      <c r="W243" s="91">
        <v>600.822468322438</v>
      </c>
      <c r="X243" s="91">
        <v>615.07028050059898</v>
      </c>
      <c r="Y243" s="91">
        <v>528.98185121067695</v>
      </c>
      <c r="Z243" s="91">
        <v>528.41845262869595</v>
      </c>
      <c r="AA243" s="91">
        <v>582.09457400791098</v>
      </c>
      <c r="AB243" s="91">
        <v>583.35794632775901</v>
      </c>
      <c r="AC243" s="91">
        <v>665.53698997238996</v>
      </c>
      <c r="AD243" s="91">
        <v>545.73076109086298</v>
      </c>
      <c r="AE243" s="91">
        <v>607.39142055291597</v>
      </c>
      <c r="AF243" s="91">
        <v>596.25356020682602</v>
      </c>
    </row>
    <row r="244" spans="1:32" x14ac:dyDescent="0.25">
      <c r="A244" s="177" t="str">
        <f t="shared" si="6"/>
        <v>921</v>
      </c>
      <c r="B244" s="193" t="s">
        <v>509</v>
      </c>
      <c r="C244" s="91">
        <v>102.4253748</v>
      </c>
      <c r="D244" s="91">
        <v>117.2766336</v>
      </c>
      <c r="E244" s="91">
        <v>222.28710616440301</v>
      </c>
      <c r="F244" s="91">
        <v>146.193041188081</v>
      </c>
      <c r="G244" s="91">
        <v>168.21371440813201</v>
      </c>
      <c r="H244" s="91">
        <v>-25.860098252778499</v>
      </c>
      <c r="I244" s="91">
        <v>139.88066977120101</v>
      </c>
      <c r="J244" s="91">
        <v>134.52459369417801</v>
      </c>
      <c r="K244" s="91">
        <v>208.92895021535901</v>
      </c>
      <c r="L244" s="91">
        <v>164.69483538061101</v>
      </c>
      <c r="M244" s="91">
        <v>140.93862343504199</v>
      </c>
      <c r="N244" s="91">
        <v>171.183735285788</v>
      </c>
      <c r="O244" s="91">
        <v>136.73780959349</v>
      </c>
      <c r="P244" s="91">
        <v>139.80631684105001</v>
      </c>
      <c r="Q244" s="91">
        <v>149.376810641269</v>
      </c>
      <c r="R244" s="91">
        <v>140.027704533063</v>
      </c>
      <c r="S244" s="91">
        <v>130.49431433331401</v>
      </c>
      <c r="T244" s="91">
        <v>156.485271748477</v>
      </c>
      <c r="U244" s="91">
        <v>138.26405034029699</v>
      </c>
      <c r="V244" s="91">
        <v>128.79253540913399</v>
      </c>
      <c r="W244" s="91">
        <v>133.11230711631799</v>
      </c>
      <c r="X244" s="91">
        <v>136.15067545718</v>
      </c>
      <c r="Y244" s="91">
        <v>132.13568125539501</v>
      </c>
      <c r="Z244" s="91">
        <v>139.25948962747901</v>
      </c>
      <c r="AA244" s="91">
        <v>134.71458391939399</v>
      </c>
      <c r="AB244" s="91">
        <v>140.863438735111</v>
      </c>
      <c r="AC244" s="91">
        <v>150.205141025085</v>
      </c>
      <c r="AD244" s="91">
        <v>141.08940888829099</v>
      </c>
      <c r="AE244" s="91">
        <v>131.73516431414399</v>
      </c>
      <c r="AF244" s="91">
        <v>158.40382315077699</v>
      </c>
    </row>
    <row r="245" spans="1:32" x14ac:dyDescent="0.25">
      <c r="A245" s="177" t="str">
        <f t="shared" si="6"/>
        <v>922</v>
      </c>
      <c r="B245" s="193" t="s">
        <v>510</v>
      </c>
      <c r="C245" s="91">
        <v>-72.643185299999999</v>
      </c>
      <c r="D245" s="91">
        <v>-72.785399400000003</v>
      </c>
      <c r="E245" s="91">
        <v>-62.581096007211698</v>
      </c>
      <c r="F245" s="91">
        <v>-58.445492006556499</v>
      </c>
      <c r="G245" s="91">
        <v>-60.238072313221799</v>
      </c>
      <c r="H245" s="91">
        <v>-53.857197119879203</v>
      </c>
      <c r="I245" s="91">
        <v>-69.147124827495901</v>
      </c>
      <c r="J245" s="91">
        <v>-55.945370574504501</v>
      </c>
      <c r="K245" s="91">
        <v>-64.054458374796994</v>
      </c>
      <c r="L245" s="91">
        <v>-57.343871408988797</v>
      </c>
      <c r="M245" s="91">
        <v>-53.837092359689699</v>
      </c>
      <c r="N245" s="91">
        <v>-55.354929696899298</v>
      </c>
      <c r="O245" s="91">
        <v>-67.068101796804598</v>
      </c>
      <c r="P245" s="91">
        <v>-62.149003513952003</v>
      </c>
      <c r="Q245" s="91">
        <v>-68.868701148050803</v>
      </c>
      <c r="R245" s="91">
        <v>-65.817437686522794</v>
      </c>
      <c r="S245" s="91">
        <v>-64.890647558037898</v>
      </c>
      <c r="T245" s="91">
        <v>-68.696315739183007</v>
      </c>
      <c r="U245" s="91">
        <v>-69.535505623820598</v>
      </c>
      <c r="V245" s="91">
        <v>-67.508088307076306</v>
      </c>
      <c r="W245" s="91">
        <v>-69.417739537247797</v>
      </c>
      <c r="X245" s="91">
        <v>-70.763102037111594</v>
      </c>
      <c r="Y245" s="91">
        <v>-63.182613231506998</v>
      </c>
      <c r="Z245" s="91">
        <v>-63.861089050098101</v>
      </c>
      <c r="AA245" s="91">
        <v>-67.625002251199206</v>
      </c>
      <c r="AB245" s="91">
        <v>-68.352902331883101</v>
      </c>
      <c r="AC245" s="91">
        <v>-75.864708456027799</v>
      </c>
      <c r="AD245" s="91">
        <v>-65.734268583414902</v>
      </c>
      <c r="AE245" s="91">
        <v>-69.920503582674499</v>
      </c>
      <c r="AF245" s="91">
        <v>-71.124069578879002</v>
      </c>
    </row>
    <row r="246" spans="1:32" x14ac:dyDescent="0.25">
      <c r="A246" s="177" t="str">
        <f t="shared" si="6"/>
        <v>923</v>
      </c>
      <c r="B246" s="193" t="s">
        <v>511</v>
      </c>
      <c r="C246" s="91">
        <v>217.84638749999999</v>
      </c>
      <c r="D246" s="91">
        <v>314.46990749999998</v>
      </c>
      <c r="E246" s="91">
        <v>386.28537666404901</v>
      </c>
      <c r="F246" s="91">
        <v>247.11574213578501</v>
      </c>
      <c r="G246" s="91">
        <v>331.172021907562</v>
      </c>
      <c r="H246" s="91">
        <v>531.33160418467799</v>
      </c>
      <c r="I246" s="91">
        <v>285.80620409612197</v>
      </c>
      <c r="J246" s="91">
        <v>253.927465176575</v>
      </c>
      <c r="K246" s="91">
        <v>368.760189812877</v>
      </c>
      <c r="L246" s="91">
        <v>363.57294604289001</v>
      </c>
      <c r="M246" s="91">
        <v>359.04364195355799</v>
      </c>
      <c r="N246" s="91">
        <v>480.60465341359998</v>
      </c>
      <c r="O246" s="91">
        <v>323.70674545065498</v>
      </c>
      <c r="P246" s="91">
        <v>329.34698301490101</v>
      </c>
      <c r="Q246" s="91">
        <v>371.11685622200201</v>
      </c>
      <c r="R246" s="91">
        <v>321.37013999999999</v>
      </c>
      <c r="S246" s="91">
        <v>339.66344999999899</v>
      </c>
      <c r="T246" s="91">
        <v>401.69535000000002</v>
      </c>
      <c r="U246" s="91">
        <v>310.28192999999999</v>
      </c>
      <c r="V246" s="91">
        <v>351.57254999999998</v>
      </c>
      <c r="W246" s="91">
        <v>427.48271999999997</v>
      </c>
      <c r="X246" s="91">
        <v>311.14103999999998</v>
      </c>
      <c r="Y246" s="91">
        <v>328.58258999999998</v>
      </c>
      <c r="Z246" s="91">
        <v>444.80498999999998</v>
      </c>
      <c r="AA246" s="91">
        <v>324.04721999999998</v>
      </c>
      <c r="AB246" s="91">
        <v>337.35345000000001</v>
      </c>
      <c r="AC246" s="91">
        <v>374.60577000000001</v>
      </c>
      <c r="AD246" s="91">
        <v>341.62736999999998</v>
      </c>
      <c r="AE246" s="91">
        <v>360.77831999999898</v>
      </c>
      <c r="AF246" s="91">
        <v>410.40845999999999</v>
      </c>
    </row>
    <row r="247" spans="1:32" x14ac:dyDescent="0.25">
      <c r="A247" s="177" t="str">
        <f t="shared" si="6"/>
        <v>925</v>
      </c>
      <c r="B247" s="193" t="s">
        <v>512</v>
      </c>
      <c r="C247" s="91">
        <v>51.495975299999998</v>
      </c>
      <c r="D247" s="91">
        <v>120.12475649999899</v>
      </c>
      <c r="E247" s="91">
        <v>43.087749741608597</v>
      </c>
      <c r="F247" s="91">
        <v>67.746859186941805</v>
      </c>
      <c r="G247" s="91">
        <v>13.4327083945834</v>
      </c>
      <c r="H247" s="91">
        <v>11.317854010169199</v>
      </c>
      <c r="I247" s="91">
        <v>53.465187794826399</v>
      </c>
      <c r="J247" s="91">
        <v>27.816162913245499</v>
      </c>
      <c r="K247" s="91">
        <v>33.044650543921598</v>
      </c>
      <c r="L247" s="91">
        <v>30.4106102888368</v>
      </c>
      <c r="M247" s="91">
        <v>29.6205607321481</v>
      </c>
      <c r="N247" s="91">
        <v>33.062019851480599</v>
      </c>
      <c r="O247" s="91">
        <v>34.846284509849497</v>
      </c>
      <c r="P247" s="91">
        <v>30.591515182184999</v>
      </c>
      <c r="Q247" s="91">
        <v>34.129064155030903</v>
      </c>
      <c r="R247" s="91">
        <v>75.038315768789104</v>
      </c>
      <c r="S247" s="91">
        <v>62.9528395628585</v>
      </c>
      <c r="T247" s="91">
        <v>70.600179852351403</v>
      </c>
      <c r="U247" s="91">
        <v>75.709637523467606</v>
      </c>
      <c r="V247" s="91">
        <v>62.859132479787</v>
      </c>
      <c r="W247" s="91">
        <v>69.267012340158999</v>
      </c>
      <c r="X247" s="91">
        <v>73.379595109566296</v>
      </c>
      <c r="Y247" s="91">
        <v>63.240699298945501</v>
      </c>
      <c r="Z247" s="91">
        <v>72.556236244825797</v>
      </c>
      <c r="AA247" s="91">
        <v>76.404754559914807</v>
      </c>
      <c r="AB247" s="91">
        <v>67.6615678427723</v>
      </c>
      <c r="AC247" s="91">
        <v>74.909442207351503</v>
      </c>
      <c r="AD247" s="91">
        <v>79.612906044396098</v>
      </c>
      <c r="AE247" s="91">
        <v>68.237076737231604</v>
      </c>
      <c r="AF247" s="91">
        <v>76.0097107670111</v>
      </c>
    </row>
    <row r="248" spans="1:32" x14ac:dyDescent="0.25">
      <c r="A248" s="177" t="str">
        <f t="shared" si="6"/>
        <v>926</v>
      </c>
      <c r="B248" s="193" t="s">
        <v>513</v>
      </c>
      <c r="C248" s="91">
        <v>750.16960410000002</v>
      </c>
      <c r="D248" s="91">
        <v>560.424631199999</v>
      </c>
      <c r="E248" s="91">
        <v>765.50937144506599</v>
      </c>
      <c r="F248" s="91">
        <v>644.15971417075696</v>
      </c>
      <c r="G248" s="91">
        <v>463.68255403517202</v>
      </c>
      <c r="H248" s="91">
        <v>504.53607604736601</v>
      </c>
      <c r="I248" s="91">
        <v>537.96428030776997</v>
      </c>
      <c r="J248" s="91">
        <v>528.21491052383203</v>
      </c>
      <c r="K248" s="91">
        <v>736.61797179219104</v>
      </c>
      <c r="L248" s="91">
        <v>554.36382051531803</v>
      </c>
      <c r="M248" s="91">
        <v>586.99424373541001</v>
      </c>
      <c r="N248" s="91">
        <v>774.01120216119898</v>
      </c>
      <c r="O248" s="91">
        <v>813.00437935057596</v>
      </c>
      <c r="P248" s="91">
        <v>818.94078515441197</v>
      </c>
      <c r="Q248" s="91">
        <v>793.013589443775</v>
      </c>
      <c r="R248" s="91">
        <v>972.90770087335295</v>
      </c>
      <c r="S248" s="91">
        <v>950.85151983258197</v>
      </c>
      <c r="T248" s="91">
        <v>949.05197940173503</v>
      </c>
      <c r="U248" s="91">
        <v>932.59964005552297</v>
      </c>
      <c r="V248" s="91">
        <v>933.22177247156196</v>
      </c>
      <c r="W248" s="91">
        <v>932.39353250860097</v>
      </c>
      <c r="X248" s="91">
        <v>896.73230988579598</v>
      </c>
      <c r="Y248" s="91">
        <v>945.07245137545794</v>
      </c>
      <c r="Z248" s="91">
        <v>965.55831636551704</v>
      </c>
      <c r="AA248" s="91">
        <v>876.13653764788205</v>
      </c>
      <c r="AB248" s="91">
        <v>870.20607244237306</v>
      </c>
      <c r="AC248" s="91">
        <v>853.48348233390902</v>
      </c>
      <c r="AD248" s="91">
        <v>870.336893698518</v>
      </c>
      <c r="AE248" s="91">
        <v>873.57063341672597</v>
      </c>
      <c r="AF248" s="91">
        <v>876.55754919811704</v>
      </c>
    </row>
    <row r="249" spans="1:32" x14ac:dyDescent="0.25">
      <c r="A249" s="177" t="str">
        <f t="shared" si="6"/>
        <v>929</v>
      </c>
      <c r="B249" s="193" t="s">
        <v>514</v>
      </c>
      <c r="C249" s="91">
        <v>-29.538106499999898</v>
      </c>
      <c r="D249" s="91">
        <v>-24.9026064</v>
      </c>
      <c r="E249" s="91">
        <v>-107.24799413075201</v>
      </c>
      <c r="F249" s="91">
        <v>-63.254723994760901</v>
      </c>
      <c r="G249" s="91">
        <v>-45.486308734356697</v>
      </c>
      <c r="H249" s="91">
        <v>-13.3135957739535</v>
      </c>
      <c r="I249" s="91">
        <v>-13.9299521643765</v>
      </c>
      <c r="J249" s="91">
        <v>-12.4039071047394</v>
      </c>
      <c r="K249" s="91">
        <v>-72.697286130290806</v>
      </c>
      <c r="L249" s="91">
        <v>0</v>
      </c>
      <c r="M249" s="91">
        <v>-4.9349306660679098</v>
      </c>
      <c r="N249" s="91">
        <v>-63.331610214538202</v>
      </c>
      <c r="O249" s="91">
        <v>-98.698613321358295</v>
      </c>
      <c r="P249" s="91">
        <v>-106.923497764804</v>
      </c>
      <c r="Q249" s="91">
        <v>-98.698613321358295</v>
      </c>
      <c r="R249" s="91">
        <v>-90</v>
      </c>
      <c r="S249" s="91">
        <v>-70</v>
      </c>
      <c r="T249" s="91">
        <v>0</v>
      </c>
      <c r="U249" s="91">
        <v>0</v>
      </c>
      <c r="V249" s="91">
        <v>0</v>
      </c>
      <c r="W249" s="91">
        <v>0</v>
      </c>
      <c r="X249" s="91">
        <v>0</v>
      </c>
      <c r="Y249" s="91">
        <v>-17</v>
      </c>
      <c r="Z249" s="91">
        <v>-90</v>
      </c>
      <c r="AA249" s="91">
        <v>-110</v>
      </c>
      <c r="AB249" s="91">
        <v>-120</v>
      </c>
      <c r="AC249" s="91">
        <v>-110</v>
      </c>
      <c r="AD249" s="91">
        <v>-90</v>
      </c>
      <c r="AE249" s="91">
        <v>-60</v>
      </c>
      <c r="AF249" s="91">
        <v>0</v>
      </c>
    </row>
    <row r="250" spans="1:32" x14ac:dyDescent="0.25">
      <c r="A250" s="310">
        <v>930.1</v>
      </c>
      <c r="B250" s="193" t="s">
        <v>515</v>
      </c>
      <c r="C250" s="91">
        <v>7.1127390000000004</v>
      </c>
      <c r="D250" s="91">
        <v>13.192029</v>
      </c>
      <c r="E250" s="91">
        <v>15.324487299840399</v>
      </c>
      <c r="F250" s="91">
        <v>30.206709943155499</v>
      </c>
      <c r="G250" s="91">
        <v>13.9780366712749</v>
      </c>
      <c r="H250" s="91">
        <v>23.343129434347599</v>
      </c>
      <c r="I250" s="91">
        <v>10.7020479845153</v>
      </c>
      <c r="J250" s="91">
        <v>5.5104890620931899</v>
      </c>
      <c r="K250" s="91">
        <v>-54.302961314716001</v>
      </c>
      <c r="L250" s="91">
        <v>7.9089065811818404</v>
      </c>
      <c r="M250" s="91">
        <v>7.9089065811818404</v>
      </c>
      <c r="N250" s="91">
        <v>7.9089065811818404</v>
      </c>
      <c r="O250" s="91">
        <v>4.8894159356751699</v>
      </c>
      <c r="P250" s="91">
        <v>4.8894159356751699</v>
      </c>
      <c r="Q250" s="91">
        <v>4.8894159356751699</v>
      </c>
      <c r="R250" s="91">
        <v>5.2741088680171604</v>
      </c>
      <c r="S250" s="91">
        <v>5.2741088680171604</v>
      </c>
      <c r="T250" s="91">
        <v>5.2741088680171604</v>
      </c>
      <c r="U250" s="91">
        <v>5.2741088680171604</v>
      </c>
      <c r="V250" s="91">
        <v>5.2741088680171604</v>
      </c>
      <c r="W250" s="91">
        <v>5.2741088680171604</v>
      </c>
      <c r="X250" s="91">
        <v>5.2741088680171604</v>
      </c>
      <c r="Y250" s="91">
        <v>5.3413974570973899</v>
      </c>
      <c r="Z250" s="91">
        <v>5.3412511775559102</v>
      </c>
      <c r="AA250" s="91">
        <v>5.2877128653746803</v>
      </c>
      <c r="AB250" s="91">
        <v>5.2877128653746803</v>
      </c>
      <c r="AC250" s="91">
        <v>5.2877128653746803</v>
      </c>
      <c r="AD250" s="91">
        <v>5.2877128653746803</v>
      </c>
      <c r="AE250" s="91">
        <v>5.2877128653746803</v>
      </c>
      <c r="AF250" s="91">
        <v>5.2877128653746803</v>
      </c>
    </row>
    <row r="251" spans="1:32" x14ac:dyDescent="0.25">
      <c r="A251" s="310">
        <v>930.2</v>
      </c>
      <c r="B251" s="193" t="s">
        <v>516</v>
      </c>
      <c r="C251" s="91">
        <v>117.265884</v>
      </c>
      <c r="D251" s="91">
        <v>81.748760999999902</v>
      </c>
      <c r="E251" s="91">
        <v>38.080044684257302</v>
      </c>
      <c r="F251" s="91">
        <v>37.8525671674874</v>
      </c>
      <c r="G251" s="91">
        <v>37.675600280409903</v>
      </c>
      <c r="H251" s="91">
        <v>32.759832623624803</v>
      </c>
      <c r="I251" s="91">
        <v>34.919169840547397</v>
      </c>
      <c r="J251" s="91">
        <v>26.575274075450199</v>
      </c>
      <c r="K251" s="91">
        <v>75.303243466062099</v>
      </c>
      <c r="L251" s="91">
        <v>42.540834253814999</v>
      </c>
      <c r="M251" s="91">
        <v>48.055140735366997</v>
      </c>
      <c r="N251" s="91">
        <v>42.404953106469399</v>
      </c>
      <c r="O251" s="91">
        <v>51.030829374294299</v>
      </c>
      <c r="P251" s="91">
        <v>32.566588476950599</v>
      </c>
      <c r="Q251" s="91">
        <v>39.435502524206697</v>
      </c>
      <c r="R251" s="91">
        <v>36.777748598134501</v>
      </c>
      <c r="S251" s="91">
        <v>41.443773412224402</v>
      </c>
      <c r="T251" s="91">
        <v>38.330944769556197</v>
      </c>
      <c r="U251" s="91">
        <v>32.368590658881402</v>
      </c>
      <c r="V251" s="91">
        <v>36.385865706512902</v>
      </c>
      <c r="W251" s="91">
        <v>37.578921646813797</v>
      </c>
      <c r="X251" s="91">
        <v>34.543767440670699</v>
      </c>
      <c r="Y251" s="91">
        <v>34.9355040527509</v>
      </c>
      <c r="Z251" s="91">
        <v>38.239227497049001</v>
      </c>
      <c r="AA251" s="91">
        <v>52.3038591306915</v>
      </c>
      <c r="AB251" s="91">
        <v>39.106957737100998</v>
      </c>
      <c r="AC251" s="91">
        <v>39.232904422314299</v>
      </c>
      <c r="AD251" s="91">
        <v>40.239600226771202</v>
      </c>
      <c r="AE251" s="91">
        <v>45.223636764035902</v>
      </c>
      <c r="AF251" s="91">
        <v>41.085388535601503</v>
      </c>
    </row>
    <row r="252" spans="1:32" x14ac:dyDescent="0.25">
      <c r="A252" s="177" t="str">
        <f t="shared" si="6"/>
        <v>419</v>
      </c>
      <c r="B252" s="193" t="s">
        <v>517</v>
      </c>
      <c r="C252" s="91">
        <v>0</v>
      </c>
      <c r="D252" s="91">
        <v>0</v>
      </c>
      <c r="E252" s="91">
        <v>0</v>
      </c>
      <c r="F252" s="91">
        <v>0</v>
      </c>
      <c r="G252" s="91">
        <v>0</v>
      </c>
      <c r="H252" s="91">
        <v>0</v>
      </c>
      <c r="I252" s="91">
        <v>0</v>
      </c>
      <c r="J252" s="91">
        <v>0</v>
      </c>
      <c r="K252" s="91">
        <v>0</v>
      </c>
      <c r="L252" s="91">
        <v>0</v>
      </c>
      <c r="M252" s="91">
        <v>0</v>
      </c>
      <c r="N252" s="91">
        <v>0</v>
      </c>
      <c r="O252" s="91">
        <v>0</v>
      </c>
      <c r="P252" s="91">
        <v>0</v>
      </c>
      <c r="Q252" s="91">
        <v>0</v>
      </c>
      <c r="R252" s="91">
        <v>0</v>
      </c>
      <c r="S252" s="91">
        <v>0</v>
      </c>
      <c r="T252" s="91">
        <v>0</v>
      </c>
      <c r="U252" s="91">
        <v>0</v>
      </c>
      <c r="V252" s="91">
        <v>0</v>
      </c>
      <c r="W252" s="91">
        <v>0</v>
      </c>
      <c r="X252" s="91">
        <v>0</v>
      </c>
      <c r="Y252" s="91">
        <v>0</v>
      </c>
      <c r="Z252" s="91">
        <v>0</v>
      </c>
      <c r="AA252" s="91">
        <v>0</v>
      </c>
      <c r="AB252" s="91">
        <v>0</v>
      </c>
      <c r="AC252" s="91">
        <v>0</v>
      </c>
      <c r="AD252" s="91">
        <v>0</v>
      </c>
      <c r="AE252" s="91">
        <v>0</v>
      </c>
      <c r="AF252" s="91">
        <v>0</v>
      </c>
    </row>
    <row r="253" spans="1:32" x14ac:dyDescent="0.25">
      <c r="A253" s="177" t="str">
        <f t="shared" si="6"/>
        <v>931</v>
      </c>
      <c r="B253" s="193" t="s">
        <v>518</v>
      </c>
      <c r="C253" s="91">
        <v>4.1338562999999997</v>
      </c>
      <c r="D253" s="91">
        <v>3.2244869999999999</v>
      </c>
      <c r="E253" s="91">
        <v>0.97176449999999903</v>
      </c>
      <c r="F253" s="91">
        <v>2.7827499000000002</v>
      </c>
      <c r="G253" s="91">
        <v>2.5631067000000001</v>
      </c>
      <c r="H253" s="91">
        <v>151.6591272</v>
      </c>
      <c r="I253" s="91">
        <v>31.5203259</v>
      </c>
      <c r="J253" s="91">
        <v>42.870748200000001</v>
      </c>
      <c r="K253" s="91">
        <v>25.710089999999902</v>
      </c>
      <c r="L253" s="91">
        <v>27.582239999999999</v>
      </c>
      <c r="M253" s="91">
        <v>27.286559999999898</v>
      </c>
      <c r="N253" s="91">
        <v>26.783189999999902</v>
      </c>
      <c r="O253" s="91">
        <v>29.432759999999998</v>
      </c>
      <c r="P253" s="91">
        <v>29.432759999999998</v>
      </c>
      <c r="Q253" s="91">
        <v>29.432759999999998</v>
      </c>
      <c r="R253" s="91">
        <v>28.888649999999998</v>
      </c>
      <c r="S253" s="91">
        <v>28.888649999999998</v>
      </c>
      <c r="T253" s="91">
        <v>28.888649999999998</v>
      </c>
      <c r="U253" s="91">
        <v>28.888649999999998</v>
      </c>
      <c r="V253" s="91">
        <v>28.888649999999998</v>
      </c>
      <c r="W253" s="91">
        <v>28.261799999999901</v>
      </c>
      <c r="X253" s="91">
        <v>28.261799999999901</v>
      </c>
      <c r="Y253" s="91">
        <v>28.261799999999901</v>
      </c>
      <c r="Z253" s="91">
        <v>27.742260000000002</v>
      </c>
      <c r="AA253" s="91">
        <v>29.19126</v>
      </c>
      <c r="AB253" s="91">
        <v>29.19126</v>
      </c>
      <c r="AC253" s="91">
        <v>29.19126</v>
      </c>
      <c r="AD253" s="91">
        <v>28.64001</v>
      </c>
      <c r="AE253" s="91">
        <v>28.64001</v>
      </c>
      <c r="AF253" s="91">
        <v>28.64001</v>
      </c>
    </row>
    <row r="254" spans="1:32" x14ac:dyDescent="0.25">
      <c r="A254" s="177"/>
      <c r="B254" s="193" t="s">
        <v>519</v>
      </c>
      <c r="C254" s="91">
        <v>1696.3505972999999</v>
      </c>
      <c r="D254" s="91">
        <v>1630.8163451999999</v>
      </c>
      <c r="E254" s="91">
        <v>1911.9594667881399</v>
      </c>
      <c r="F254" s="91">
        <v>1616.1276747619399</v>
      </c>
      <c r="G254" s="91">
        <v>1453.75965000681</v>
      </c>
      <c r="H254" s="91">
        <v>1652.13800902807</v>
      </c>
      <c r="I254" s="91">
        <v>1560.3223958595599</v>
      </c>
      <c r="J254" s="91">
        <v>1373.6339247922799</v>
      </c>
      <c r="K254" s="91">
        <v>2001.2034271012301</v>
      </c>
      <c r="L254" s="91">
        <v>1725.0617250420701</v>
      </c>
      <c r="M254" s="91">
        <v>1594.8417647706799</v>
      </c>
      <c r="N254" s="91">
        <v>1912.0311874095601</v>
      </c>
      <c r="O254" s="91">
        <v>1829.2919149658101</v>
      </c>
      <c r="P254" s="91">
        <v>1747.88935291182</v>
      </c>
      <c r="Q254" s="91">
        <v>1862.11424060234</v>
      </c>
      <c r="R254" s="91">
        <v>1980.2788151551099</v>
      </c>
      <c r="S254" s="91">
        <v>1975.74229001869</v>
      </c>
      <c r="T254" s="91">
        <v>2154.5118624698198</v>
      </c>
      <c r="U254" s="91">
        <v>2053.8501574874199</v>
      </c>
      <c r="V254" s="91">
        <v>2059.71825721193</v>
      </c>
      <c r="W254" s="91">
        <v>2164.7751312650998</v>
      </c>
      <c r="X254" s="91">
        <v>2029.79047522471</v>
      </c>
      <c r="Y254" s="91">
        <v>1986.3693614188101</v>
      </c>
      <c r="Z254" s="91">
        <v>2068.0591344910199</v>
      </c>
      <c r="AA254" s="91">
        <v>1902.5554998799701</v>
      </c>
      <c r="AB254" s="91">
        <v>1884.6755036186</v>
      </c>
      <c r="AC254" s="91">
        <v>2006.5879943703901</v>
      </c>
      <c r="AD254" s="91">
        <v>1896.8303942308</v>
      </c>
      <c r="AE254" s="91">
        <v>1990.9434710677499</v>
      </c>
      <c r="AF254" s="91">
        <v>2121.5221451448301</v>
      </c>
    </row>
    <row r="255" spans="1:32" x14ac:dyDescent="0.25">
      <c r="A255" s="177" t="str">
        <f t="shared" si="6"/>
        <v>935</v>
      </c>
      <c r="B255" s="193" t="s">
        <v>520</v>
      </c>
      <c r="C255" s="91">
        <v>50.885312999999996</v>
      </c>
      <c r="D255" s="91">
        <v>46.377020999999999</v>
      </c>
      <c r="E255" s="91">
        <v>49.736422591637499</v>
      </c>
      <c r="F255" s="91">
        <v>34.804091243031301</v>
      </c>
      <c r="G255" s="91">
        <v>43.908077729457801</v>
      </c>
      <c r="H255" s="91">
        <v>-60.9501635818024</v>
      </c>
      <c r="I255" s="91">
        <v>39.464154299771003</v>
      </c>
      <c r="J255" s="91">
        <v>68.994892860371905</v>
      </c>
      <c r="K255" s="91">
        <v>6.8936026869878999</v>
      </c>
      <c r="L255" s="91">
        <v>6.3890193975279601</v>
      </c>
      <c r="M255" s="91">
        <v>2.0733336633657</v>
      </c>
      <c r="N255" s="91">
        <v>-58.367587035587299</v>
      </c>
      <c r="O255" s="91">
        <v>26.5649351774276</v>
      </c>
      <c r="P255" s="91">
        <v>22.744562984602901</v>
      </c>
      <c r="Q255" s="91">
        <v>28.216495301226399</v>
      </c>
      <c r="R255" s="91">
        <v>26.2852590872272</v>
      </c>
      <c r="S255" s="91">
        <v>29.316154278258999</v>
      </c>
      <c r="T255" s="91">
        <v>29.687229819850401</v>
      </c>
      <c r="U255" s="91">
        <v>37.592236361345698</v>
      </c>
      <c r="V255" s="91">
        <v>31.901521520873398</v>
      </c>
      <c r="W255" s="91">
        <v>32.4060774731092</v>
      </c>
      <c r="X255" s="91">
        <v>33.364466821535899</v>
      </c>
      <c r="Y255" s="91">
        <v>22.643320238578799</v>
      </c>
      <c r="Z255" s="91">
        <v>28.191952597498599</v>
      </c>
      <c r="AA255" s="91">
        <v>24.461620054690101</v>
      </c>
      <c r="AB255" s="91">
        <v>23.893883374749301</v>
      </c>
      <c r="AC255" s="91">
        <v>33.432393519397102</v>
      </c>
      <c r="AD255" s="91">
        <v>36.225693579481998</v>
      </c>
      <c r="AE255" s="91">
        <v>33.195984880989201</v>
      </c>
      <c r="AF255" s="91">
        <v>29.985039447154801</v>
      </c>
    </row>
    <row r="256" spans="1:32" x14ac:dyDescent="0.25">
      <c r="A256" s="177"/>
      <c r="B256" s="193" t="s">
        <v>521</v>
      </c>
      <c r="C256" s="91">
        <v>1747.2359102999999</v>
      </c>
      <c r="D256" s="91">
        <v>1677.1933661999999</v>
      </c>
      <c r="E256" s="91">
        <v>1961.6958893797801</v>
      </c>
      <c r="F256" s="91">
        <v>1650.9317660049701</v>
      </c>
      <c r="G256" s="91">
        <v>1497.6677277362701</v>
      </c>
      <c r="H256" s="91">
        <v>1591.1878454462701</v>
      </c>
      <c r="I256" s="91">
        <v>1599.7865501593301</v>
      </c>
      <c r="J256" s="91">
        <v>1442.62881765265</v>
      </c>
      <c r="K256" s="91">
        <v>2008.09702978822</v>
      </c>
      <c r="L256" s="91">
        <v>1731.4507444395999</v>
      </c>
      <c r="M256" s="91">
        <v>1596.9150984340499</v>
      </c>
      <c r="N256" s="91">
        <v>1853.66360037397</v>
      </c>
      <c r="O256" s="91">
        <v>1855.8568501432401</v>
      </c>
      <c r="P256" s="91">
        <v>1770.6339158964199</v>
      </c>
      <c r="Q256" s="91">
        <v>1890.33073590357</v>
      </c>
      <c r="R256" s="91">
        <v>2006.56407424234</v>
      </c>
      <c r="S256" s="91">
        <v>2005.05844429695</v>
      </c>
      <c r="T256" s="91">
        <v>2184.1990922896698</v>
      </c>
      <c r="U256" s="91">
        <v>2091.4423938487598</v>
      </c>
      <c r="V256" s="91">
        <v>2091.6197787328001</v>
      </c>
      <c r="W256" s="91">
        <v>2197.1812087382</v>
      </c>
      <c r="X256" s="91">
        <v>2063.1549420462502</v>
      </c>
      <c r="Y256" s="91">
        <v>2009.01268165739</v>
      </c>
      <c r="Z256" s="91">
        <v>2096.2510870885199</v>
      </c>
      <c r="AA256" s="91">
        <v>1927.0171199346601</v>
      </c>
      <c r="AB256" s="91">
        <v>1908.56938699335</v>
      </c>
      <c r="AC256" s="91">
        <v>2040.0203878897901</v>
      </c>
      <c r="AD256" s="91">
        <v>1933.0560878102799</v>
      </c>
      <c r="AE256" s="91">
        <v>2024.1394559487401</v>
      </c>
      <c r="AF256" s="91">
        <v>2151.5071845919801</v>
      </c>
    </row>
    <row r="257" spans="1:32" x14ac:dyDescent="0.25">
      <c r="A257" s="177" t="str">
        <f t="shared" si="6"/>
        <v/>
      </c>
    </row>
    <row r="258" spans="1:32" x14ac:dyDescent="0.25">
      <c r="A258" s="177" t="str">
        <f t="shared" si="6"/>
        <v>928</v>
      </c>
      <c r="B258" s="193" t="s">
        <v>522</v>
      </c>
    </row>
    <row r="259" spans="1:32" x14ac:dyDescent="0.25">
      <c r="A259" s="177" t="str">
        <f t="shared" si="6"/>
        <v>928</v>
      </c>
      <c r="B259" s="193" t="s">
        <v>523</v>
      </c>
      <c r="C259" s="91">
        <v>0</v>
      </c>
      <c r="D259" s="91">
        <v>0</v>
      </c>
      <c r="E259" s="91">
        <v>0</v>
      </c>
      <c r="F259" s="91">
        <v>0</v>
      </c>
      <c r="G259" s="91">
        <v>0</v>
      </c>
      <c r="H259" s="91">
        <v>6.7673560003639199</v>
      </c>
      <c r="I259" s="91">
        <v>7.1448625195428802E-3</v>
      </c>
      <c r="J259" s="91">
        <v>-7.5764159081586797E-3</v>
      </c>
      <c r="K259" s="91">
        <v>-6.68400042485532</v>
      </c>
      <c r="L259" s="91">
        <v>0</v>
      </c>
      <c r="M259" s="91">
        <v>0</v>
      </c>
      <c r="N259" s="91">
        <v>0</v>
      </c>
      <c r="O259" s="91">
        <v>0</v>
      </c>
      <c r="P259" s="91">
        <v>0</v>
      </c>
      <c r="Q259" s="91">
        <v>0</v>
      </c>
      <c r="R259" s="91">
        <v>0</v>
      </c>
      <c r="S259" s="91">
        <v>0</v>
      </c>
      <c r="T259" s="91">
        <v>0</v>
      </c>
      <c r="U259" s="91">
        <v>0</v>
      </c>
      <c r="V259" s="91">
        <v>0</v>
      </c>
      <c r="W259" s="91">
        <v>0</v>
      </c>
      <c r="X259" s="91">
        <v>0</v>
      </c>
      <c r="Y259" s="91">
        <v>0</v>
      </c>
      <c r="Z259" s="91">
        <v>0</v>
      </c>
      <c r="AA259" s="91">
        <v>0</v>
      </c>
      <c r="AB259" s="91">
        <v>0</v>
      </c>
      <c r="AC259" s="91">
        <v>0</v>
      </c>
      <c r="AD259" s="91">
        <v>0</v>
      </c>
      <c r="AE259" s="91">
        <v>0</v>
      </c>
      <c r="AF259" s="91">
        <v>0</v>
      </c>
    </row>
    <row r="260" spans="1:32" x14ac:dyDescent="0.25">
      <c r="A260" s="177" t="str">
        <f t="shared" si="6"/>
        <v>928</v>
      </c>
      <c r="B260" s="193" t="s">
        <v>524</v>
      </c>
      <c r="C260" s="91">
        <v>14.10693</v>
      </c>
      <c r="D260" s="91">
        <v>17.543429999999901</v>
      </c>
      <c r="E260" s="91">
        <v>6.4103101889040301</v>
      </c>
      <c r="F260" s="91">
        <v>6.1074150966268901</v>
      </c>
      <c r="G260" s="91">
        <v>5.1088420952683</v>
      </c>
      <c r="H260" s="91">
        <v>4.7936004220869197</v>
      </c>
      <c r="I260" s="91">
        <v>-26.966445439511698</v>
      </c>
      <c r="J260" s="91">
        <v>27.7757672794434</v>
      </c>
      <c r="K260" s="91">
        <v>4.5411186120253602</v>
      </c>
      <c r="L260" s="91">
        <v>5.4666506254176896</v>
      </c>
      <c r="M260" s="91">
        <v>5.4666506254176896</v>
      </c>
      <c r="N260" s="91">
        <v>5.4666506254176896</v>
      </c>
      <c r="O260" s="91">
        <v>5.2947216016108696</v>
      </c>
      <c r="P260" s="91">
        <v>5.2947216016108696</v>
      </c>
      <c r="Q260" s="91">
        <v>5.2947216016108696</v>
      </c>
      <c r="R260" s="91">
        <v>7.1520344210826803</v>
      </c>
      <c r="S260" s="91">
        <v>7.1520344210826803</v>
      </c>
      <c r="T260" s="91">
        <v>7.1520344210826803</v>
      </c>
      <c r="U260" s="91">
        <v>7.1520344210826803</v>
      </c>
      <c r="V260" s="91">
        <v>7.1520344210826803</v>
      </c>
      <c r="W260" s="91">
        <v>7.1520344210826803</v>
      </c>
      <c r="X260" s="91">
        <v>7.1520344210826803</v>
      </c>
      <c r="Y260" s="91">
        <v>7.1520344210826803</v>
      </c>
      <c r="Z260" s="91">
        <v>7.1520344210826803</v>
      </c>
      <c r="AA260" s="91">
        <v>7.2948070212158704</v>
      </c>
      <c r="AB260" s="91">
        <v>7.2948070212158704</v>
      </c>
      <c r="AC260" s="91">
        <v>7.2948070212158704</v>
      </c>
      <c r="AD260" s="91">
        <v>7.2948070212158704</v>
      </c>
      <c r="AE260" s="91">
        <v>7.2948070212158704</v>
      </c>
      <c r="AF260" s="91">
        <v>7.2948070212158704</v>
      </c>
    </row>
    <row r="261" spans="1:32" x14ac:dyDescent="0.25">
      <c r="A261" s="177" t="str">
        <f t="shared" si="6"/>
        <v>928</v>
      </c>
      <c r="B261" s="193" t="s">
        <v>525</v>
      </c>
      <c r="C261" s="91">
        <v>10.838552999999999</v>
      </c>
      <c r="D261" s="91">
        <v>10.838552999999999</v>
      </c>
      <c r="E261" s="91">
        <v>4.1688184267753599</v>
      </c>
      <c r="F261" s="91">
        <v>4.1688184267753599</v>
      </c>
      <c r="G261" s="91">
        <v>4.1688184267753599</v>
      </c>
      <c r="H261" s="91">
        <v>4.1688184267753599</v>
      </c>
      <c r="I261" s="91">
        <v>4.1688184267753599</v>
      </c>
      <c r="J261" s="91">
        <v>4.1688184267753599</v>
      </c>
      <c r="K261" s="91">
        <v>4.1682980241596699</v>
      </c>
      <c r="L261" s="91">
        <v>4.1687595785860001</v>
      </c>
      <c r="M261" s="91">
        <v>4.1687595785860001</v>
      </c>
      <c r="N261" s="91">
        <v>4.1687595785860001</v>
      </c>
      <c r="O261" s="91">
        <v>4.16887496719258</v>
      </c>
      <c r="P261" s="91">
        <v>4.16887496719258</v>
      </c>
      <c r="Q261" s="91">
        <v>4.16887496719258</v>
      </c>
      <c r="R261" s="91">
        <v>5.63125684520978</v>
      </c>
      <c r="S261" s="91">
        <v>5.63125684520978</v>
      </c>
      <c r="T261" s="91">
        <v>5.63125684520978</v>
      </c>
      <c r="U261" s="91">
        <v>11.9751297688136</v>
      </c>
      <c r="V261" s="91">
        <v>11.9751297688136</v>
      </c>
      <c r="W261" s="91">
        <v>11.9751297688136</v>
      </c>
      <c r="X261" s="91">
        <v>11.9751297688136</v>
      </c>
      <c r="Y261" s="91">
        <v>11.9751297688136</v>
      </c>
      <c r="Z261" s="91">
        <v>11.9751297688136</v>
      </c>
      <c r="AA261" s="91">
        <v>6.3440287888878304</v>
      </c>
      <c r="AB261" s="91">
        <v>6.3440287888878304</v>
      </c>
      <c r="AC261" s="91">
        <v>6.3440287888878304</v>
      </c>
      <c r="AD261" s="91">
        <v>6.3440287888878304</v>
      </c>
      <c r="AE261" s="91">
        <v>6.3440287888878304</v>
      </c>
      <c r="AF261" s="91">
        <v>6.3440287888878304</v>
      </c>
    </row>
    <row r="262" spans="1:32" x14ac:dyDescent="0.25">
      <c r="A262" s="177" t="str">
        <f t="shared" si="6"/>
        <v>928</v>
      </c>
      <c r="B262" s="193" t="s">
        <v>526</v>
      </c>
      <c r="C262" s="91">
        <v>0</v>
      </c>
      <c r="D262" s="91">
        <v>0</v>
      </c>
      <c r="E262" s="91">
        <v>0</v>
      </c>
      <c r="F262" s="91">
        <v>0</v>
      </c>
      <c r="G262" s="91">
        <v>0</v>
      </c>
      <c r="H262" s="91">
        <v>0</v>
      </c>
      <c r="I262" s="91">
        <v>0</v>
      </c>
      <c r="J262" s="91">
        <v>0</v>
      </c>
      <c r="K262" s="91">
        <v>0</v>
      </c>
      <c r="L262" s="91">
        <v>0</v>
      </c>
      <c r="M262" s="91">
        <v>0</v>
      </c>
      <c r="N262" s="91">
        <v>0</v>
      </c>
      <c r="O262" s="91">
        <v>0</v>
      </c>
      <c r="P262" s="91">
        <v>0</v>
      </c>
      <c r="Q262" s="91">
        <v>0</v>
      </c>
      <c r="R262" s="91">
        <v>0</v>
      </c>
      <c r="S262" s="91">
        <v>0</v>
      </c>
      <c r="T262" s="91">
        <v>0</v>
      </c>
      <c r="U262" s="91">
        <v>0</v>
      </c>
      <c r="V262" s="91">
        <v>0</v>
      </c>
      <c r="W262" s="91">
        <v>0</v>
      </c>
      <c r="X262" s="91">
        <v>0</v>
      </c>
      <c r="Y262" s="91">
        <v>0</v>
      </c>
      <c r="Z262" s="91">
        <v>0</v>
      </c>
      <c r="AA262" s="91">
        <v>0</v>
      </c>
      <c r="AB262" s="91">
        <v>0</v>
      </c>
      <c r="AC262" s="91">
        <v>0</v>
      </c>
      <c r="AD262" s="91">
        <v>0</v>
      </c>
      <c r="AE262" s="91">
        <v>0</v>
      </c>
      <c r="AF262" s="91">
        <v>0</v>
      </c>
    </row>
    <row r="263" spans="1:32" x14ac:dyDescent="0.25">
      <c r="A263" s="177" t="str">
        <f t="shared" si="6"/>
        <v>928</v>
      </c>
      <c r="B263" s="193" t="s">
        <v>527</v>
      </c>
      <c r="C263" s="91">
        <v>0</v>
      </c>
      <c r="D263" s="91">
        <v>0</v>
      </c>
      <c r="E263" s="91">
        <v>0</v>
      </c>
      <c r="F263" s="91">
        <v>0</v>
      </c>
      <c r="G263" s="91">
        <v>0</v>
      </c>
      <c r="H263" s="91">
        <v>0</v>
      </c>
      <c r="I263" s="91">
        <v>0</v>
      </c>
      <c r="J263" s="91">
        <v>0</v>
      </c>
      <c r="K263" s="91">
        <v>0</v>
      </c>
      <c r="L263" s="91">
        <v>0</v>
      </c>
      <c r="M263" s="91">
        <v>0</v>
      </c>
      <c r="N263" s="91">
        <v>0</v>
      </c>
      <c r="O263" s="91">
        <v>0</v>
      </c>
      <c r="P263" s="91">
        <v>0</v>
      </c>
      <c r="Q263" s="91">
        <v>0</v>
      </c>
      <c r="R263" s="91">
        <v>0</v>
      </c>
      <c r="S263" s="91">
        <v>0</v>
      </c>
      <c r="T263" s="91">
        <v>0</v>
      </c>
      <c r="U263" s="91">
        <v>0</v>
      </c>
      <c r="V263" s="91">
        <v>0</v>
      </c>
      <c r="W263" s="91">
        <v>0</v>
      </c>
      <c r="X263" s="91">
        <v>0</v>
      </c>
      <c r="Y263" s="91">
        <v>0</v>
      </c>
      <c r="Z263" s="91">
        <v>0</v>
      </c>
      <c r="AA263" s="91">
        <v>0</v>
      </c>
      <c r="AB263" s="91">
        <v>0</v>
      </c>
      <c r="AC263" s="91">
        <v>0</v>
      </c>
      <c r="AD263" s="91">
        <v>0</v>
      </c>
      <c r="AE263" s="91">
        <v>0</v>
      </c>
      <c r="AF263" s="91">
        <v>0</v>
      </c>
    </row>
    <row r="264" spans="1:32" x14ac:dyDescent="0.25">
      <c r="A264" s="177"/>
      <c r="B264" s="193" t="s">
        <v>528</v>
      </c>
      <c r="C264" s="91">
        <v>24.945482999999999</v>
      </c>
      <c r="D264" s="91">
        <v>28.381982999999899</v>
      </c>
      <c r="E264" s="91">
        <v>10.5791286156793</v>
      </c>
      <c r="F264" s="91">
        <v>10.276233523402199</v>
      </c>
      <c r="G264" s="91">
        <v>9.2776605220436608</v>
      </c>
      <c r="H264" s="91">
        <v>15.7297748492262</v>
      </c>
      <c r="I264" s="91">
        <v>-22.7904821502168</v>
      </c>
      <c r="J264" s="91">
        <v>31.937009290310701</v>
      </c>
      <c r="K264" s="91">
        <v>2.0254162113297198</v>
      </c>
      <c r="L264" s="91">
        <v>9.6354102040036995</v>
      </c>
      <c r="M264" s="91">
        <v>9.6354102040036995</v>
      </c>
      <c r="N264" s="91">
        <v>9.6354102040036995</v>
      </c>
      <c r="O264" s="91">
        <v>9.4635965688034496</v>
      </c>
      <c r="P264" s="91">
        <v>9.4635965688034496</v>
      </c>
      <c r="Q264" s="91">
        <v>9.4635965688034496</v>
      </c>
      <c r="R264" s="91">
        <v>12.7832912662924</v>
      </c>
      <c r="S264" s="91">
        <v>12.7832912662924</v>
      </c>
      <c r="T264" s="91">
        <v>12.7832912662924</v>
      </c>
      <c r="U264" s="91">
        <v>19.127164189896298</v>
      </c>
      <c r="V264" s="91">
        <v>19.127164189896298</v>
      </c>
      <c r="W264" s="91">
        <v>19.127164189896298</v>
      </c>
      <c r="X264" s="91">
        <v>19.127164189896298</v>
      </c>
      <c r="Y264" s="91">
        <v>19.127164189896298</v>
      </c>
      <c r="Z264" s="91">
        <v>19.127164189896298</v>
      </c>
      <c r="AA264" s="91">
        <v>13.6388358101037</v>
      </c>
      <c r="AB264" s="91">
        <v>13.6388358101037</v>
      </c>
      <c r="AC264" s="91">
        <v>13.6388358101037</v>
      </c>
      <c r="AD264" s="91">
        <v>13.6388358101037</v>
      </c>
      <c r="AE264" s="91">
        <v>13.6388358101037</v>
      </c>
      <c r="AF264" s="91">
        <v>13.6388358101037</v>
      </c>
    </row>
    <row r="265" spans="1:32" x14ac:dyDescent="0.25">
      <c r="A265" s="177" t="str">
        <f t="shared" si="6"/>
        <v/>
      </c>
    </row>
    <row r="266" spans="1:32" x14ac:dyDescent="0.25">
      <c r="A266" s="177" t="str">
        <f t="shared" si="6"/>
        <v>927</v>
      </c>
      <c r="B266" s="193" t="s">
        <v>529</v>
      </c>
      <c r="C266" s="91">
        <v>11.561335799999901</v>
      </c>
      <c r="D266" s="91">
        <v>10.6126608</v>
      </c>
      <c r="E266" s="91">
        <v>53.256523657591998</v>
      </c>
      <c r="F266" s="91">
        <v>50.578538917397601</v>
      </c>
      <c r="G266" s="91">
        <v>50.740927821003602</v>
      </c>
      <c r="H266" s="91">
        <v>48.643353561183801</v>
      </c>
      <c r="I266" s="91">
        <v>50.210958343554204</v>
      </c>
      <c r="J266" s="91">
        <v>50.401150427269698</v>
      </c>
      <c r="K266" s="91">
        <v>46.780378181332402</v>
      </c>
      <c r="L266" s="91">
        <v>23.390189090666201</v>
      </c>
      <c r="M266" s="91">
        <v>0</v>
      </c>
      <c r="N266" s="91">
        <v>0</v>
      </c>
      <c r="O266" s="91">
        <v>0</v>
      </c>
      <c r="P266" s="91">
        <v>0</v>
      </c>
      <c r="Q266" s="91">
        <v>0</v>
      </c>
      <c r="R266" s="91">
        <v>0</v>
      </c>
      <c r="S266" s="91">
        <v>0</v>
      </c>
      <c r="T266" s="91">
        <v>0</v>
      </c>
      <c r="U266" s="91">
        <v>0</v>
      </c>
      <c r="V266" s="91">
        <v>0</v>
      </c>
      <c r="W266" s="91">
        <v>0</v>
      </c>
      <c r="X266" s="91">
        <v>0</v>
      </c>
      <c r="Y266" s="91">
        <v>0</v>
      </c>
      <c r="Z266" s="91">
        <v>0</v>
      </c>
      <c r="AA266" s="91">
        <v>0</v>
      </c>
      <c r="AB266" s="91">
        <v>0</v>
      </c>
      <c r="AC266" s="91">
        <v>0</v>
      </c>
      <c r="AD266" s="91">
        <v>0</v>
      </c>
      <c r="AE266" s="91">
        <v>0</v>
      </c>
      <c r="AF266" s="91">
        <v>0</v>
      </c>
    </row>
    <row r="267" spans="1:32" x14ac:dyDescent="0.25">
      <c r="A267" s="177" t="str">
        <f t="shared" si="6"/>
        <v/>
      </c>
    </row>
    <row r="268" spans="1:32" x14ac:dyDescent="0.25">
      <c r="A268" s="177"/>
      <c r="B268" s="193" t="s">
        <v>133</v>
      </c>
      <c r="C268" s="91">
        <v>1890.5632737000001</v>
      </c>
      <c r="D268" s="91">
        <v>1804.8288146999901</v>
      </c>
      <c r="E268" s="91">
        <v>2041.02994393984</v>
      </c>
      <c r="F268" s="91">
        <v>1724.9979405008701</v>
      </c>
      <c r="G268" s="91">
        <v>1561.45865087585</v>
      </c>
      <c r="H268" s="91">
        <v>1668.25575062848</v>
      </c>
      <c r="I268" s="91">
        <v>1638.56981804205</v>
      </c>
      <c r="J268" s="91">
        <v>1536.3744921401201</v>
      </c>
      <c r="K268" s="91">
        <v>2063.7410244596199</v>
      </c>
      <c r="L268" s="91">
        <v>1775.88387175563</v>
      </c>
      <c r="M268" s="91">
        <v>1617.95803665941</v>
      </c>
      <c r="N268" s="91">
        <v>1874.5583429922301</v>
      </c>
      <c r="O268" s="91">
        <v>1878.8121154663399</v>
      </c>
      <c r="P268" s="91">
        <v>1792.31180260571</v>
      </c>
      <c r="Q268" s="91">
        <v>1912.0086226128601</v>
      </c>
      <c r="R268" s="91">
        <v>2119.3709955086301</v>
      </c>
      <c r="S268" s="91">
        <v>2103.1995955632401</v>
      </c>
      <c r="T268" s="91">
        <v>2282.3402435559701</v>
      </c>
      <c r="U268" s="91">
        <v>2204.4294780386599</v>
      </c>
      <c r="V268" s="91">
        <v>2196.1048029226999</v>
      </c>
      <c r="W268" s="91">
        <v>2301.6662329280998</v>
      </c>
      <c r="X268" s="91">
        <v>2176.1420262361498</v>
      </c>
      <c r="Y268" s="91">
        <v>2113.49770584729</v>
      </c>
      <c r="Z268" s="91">
        <v>2202.1221112784201</v>
      </c>
      <c r="AA268" s="91">
        <v>2034.80063574476</v>
      </c>
      <c r="AB268" s="91">
        <v>2007.5660828034599</v>
      </c>
      <c r="AC268" s="91">
        <v>2139.01708369989</v>
      </c>
      <c r="AD268" s="91">
        <v>2069.2964936203798</v>
      </c>
      <c r="AE268" s="91">
        <v>2145.2134517588402</v>
      </c>
      <c r="AF268" s="91">
        <v>2272.58118040208</v>
      </c>
    </row>
    <row r="269" spans="1:32" x14ac:dyDescent="0.25">
      <c r="A269" s="177"/>
    </row>
    <row r="270" spans="1:32" x14ac:dyDescent="0.25">
      <c r="A270" s="177"/>
      <c r="B270" s="193" t="s">
        <v>530</v>
      </c>
      <c r="C270" s="91">
        <v>46191.049095800001</v>
      </c>
      <c r="D270" s="91">
        <v>36921.469232899901</v>
      </c>
      <c r="E270" s="91">
        <v>27846.767881581502</v>
      </c>
      <c r="F270" s="91">
        <v>13566.0213437314</v>
      </c>
      <c r="G270" s="91">
        <v>10105.010614098101</v>
      </c>
      <c r="H270" s="91">
        <v>9174.8224079542906</v>
      </c>
      <c r="I270" s="91">
        <v>8705.1149100310104</v>
      </c>
      <c r="J270" s="91">
        <v>8920.1385285992892</v>
      </c>
      <c r="K270" s="91">
        <v>8496.1776926196999</v>
      </c>
      <c r="L270" s="91">
        <v>11706.590151701699</v>
      </c>
      <c r="M270" s="91">
        <v>20138.485808664402</v>
      </c>
      <c r="N270" s="91">
        <v>33890.630743216701</v>
      </c>
      <c r="O270" s="91">
        <v>39109.172169228601</v>
      </c>
      <c r="P270" s="91">
        <v>34269.008662288499</v>
      </c>
      <c r="Q270" s="91">
        <v>25537.977473962099</v>
      </c>
      <c r="R270" s="91">
        <v>15538.484639365601</v>
      </c>
      <c r="S270" s="91">
        <v>11144.3927293671</v>
      </c>
      <c r="T270" s="91">
        <v>8343.3946839243908</v>
      </c>
      <c r="U270" s="91">
        <v>7779.5884742092403</v>
      </c>
      <c r="V270" s="91">
        <v>7961.6446838759402</v>
      </c>
      <c r="W270" s="91">
        <v>8423.0135558715392</v>
      </c>
      <c r="X270" s="91">
        <v>11293.0999291679</v>
      </c>
      <c r="Y270" s="91">
        <v>19766.705651447301</v>
      </c>
      <c r="Z270" s="91">
        <v>33470.000602364802</v>
      </c>
      <c r="AA270" s="91">
        <v>39411.637136945297</v>
      </c>
      <c r="AB270" s="91">
        <v>34720.983578049803</v>
      </c>
      <c r="AC270" s="91">
        <v>25917.5930231235</v>
      </c>
      <c r="AD270" s="91">
        <v>15537.928467539199</v>
      </c>
      <c r="AE270" s="91">
        <v>11354.9153363879</v>
      </c>
      <c r="AF270" s="91">
        <v>8441.5161535347397</v>
      </c>
    </row>
    <row r="271" spans="1:32" x14ac:dyDescent="0.25">
      <c r="A271" s="177"/>
      <c r="B271" s="193" t="s">
        <v>531</v>
      </c>
      <c r="C271" s="91">
        <v>1291.1702929999999</v>
      </c>
      <c r="D271" s="91">
        <v>1650.5784309999999</v>
      </c>
      <c r="E271" s="91">
        <v>1408.99800259163</v>
      </c>
      <c r="F271" s="91">
        <v>1551.01118124303</v>
      </c>
      <c r="G271" s="91">
        <v>1543.1583877294499</v>
      </c>
      <c r="H271" s="91">
        <v>824.83402641819703</v>
      </c>
      <c r="I271" s="91">
        <v>1832.82454429977</v>
      </c>
      <c r="J271" s="91">
        <v>1649.9438428603701</v>
      </c>
      <c r="K271" s="91">
        <v>1054.34060268698</v>
      </c>
      <c r="L271" s="91">
        <v>1738.7710193975199</v>
      </c>
      <c r="M271" s="91">
        <v>1743.1743336633599</v>
      </c>
      <c r="N271" s="91">
        <v>1597.2584129644099</v>
      </c>
      <c r="O271" s="91">
        <v>1495.59393517742</v>
      </c>
      <c r="P271" s="91">
        <v>1402.7025629846</v>
      </c>
      <c r="Q271" s="91">
        <v>1526.21649530122</v>
      </c>
      <c r="R271" s="91">
        <v>1780.8792590872199</v>
      </c>
      <c r="S271" s="91">
        <v>1699.9651542782501</v>
      </c>
      <c r="T271" s="91">
        <v>1752.8152298198499</v>
      </c>
      <c r="U271" s="91">
        <v>1926.2462363613399</v>
      </c>
      <c r="V271" s="91">
        <v>1765.4235215208701</v>
      </c>
      <c r="W271" s="91">
        <v>1888.9340774730999</v>
      </c>
      <c r="X271" s="91">
        <v>2562.3714668215298</v>
      </c>
      <c r="Y271" s="91">
        <v>1643.9603202385699</v>
      </c>
      <c r="Z271" s="91">
        <v>1620.6449525974899</v>
      </c>
      <c r="AA271" s="91">
        <v>1480.5736200546901</v>
      </c>
      <c r="AB271" s="91">
        <v>1454.0198833747399</v>
      </c>
      <c r="AC271" s="91">
        <v>1573.59439351939</v>
      </c>
      <c r="AD271" s="91">
        <v>1632.37369357948</v>
      </c>
      <c r="AE271" s="91">
        <v>1715.2299848809801</v>
      </c>
      <c r="AF271" s="91">
        <v>1793.3200394471501</v>
      </c>
    </row>
    <row r="272" spans="1:32" x14ac:dyDescent="0.25">
      <c r="A272" s="177"/>
      <c r="B272" s="193" t="s">
        <v>134</v>
      </c>
      <c r="C272" s="91">
        <v>47482.219388799997</v>
      </c>
      <c r="D272" s="91">
        <v>38572.047663899997</v>
      </c>
      <c r="E272" s="91">
        <v>29255.765884173201</v>
      </c>
      <c r="F272" s="91">
        <v>15117.0325249745</v>
      </c>
      <c r="G272" s="91">
        <v>11648.1690018276</v>
      </c>
      <c r="H272" s="91">
        <v>9999.6564343724804</v>
      </c>
      <c r="I272" s="91">
        <v>10537.939454330701</v>
      </c>
      <c r="J272" s="91">
        <v>10570.082371459601</v>
      </c>
      <c r="K272" s="91">
        <v>9550.5182953066906</v>
      </c>
      <c r="L272" s="91">
        <v>13445.361171099201</v>
      </c>
      <c r="M272" s="91">
        <v>21881.660142327801</v>
      </c>
      <c r="N272" s="91">
        <v>35487.889156181103</v>
      </c>
      <c r="O272" s="91">
        <v>40604.766104406001</v>
      </c>
      <c r="P272" s="91">
        <v>35671.711225273102</v>
      </c>
      <c r="Q272" s="91">
        <v>27064.193969263299</v>
      </c>
      <c r="R272" s="91">
        <v>17319.363898452899</v>
      </c>
      <c r="S272" s="91">
        <v>12844.3578836454</v>
      </c>
      <c r="T272" s="91">
        <v>10096.2099137442</v>
      </c>
      <c r="U272" s="91">
        <v>9705.8347105705907</v>
      </c>
      <c r="V272" s="91">
        <v>9727.0682053968194</v>
      </c>
      <c r="W272" s="91">
        <v>10311.9476333446</v>
      </c>
      <c r="X272" s="91">
        <v>13855.4713959894</v>
      </c>
      <c r="Y272" s="91">
        <v>21410.665971685899</v>
      </c>
      <c r="Z272" s="91">
        <v>35090.645554962299</v>
      </c>
      <c r="AA272" s="91">
        <v>40892.210757000001</v>
      </c>
      <c r="AB272" s="91">
        <v>36175.003461424501</v>
      </c>
      <c r="AC272" s="91">
        <v>27491.187416642901</v>
      </c>
      <c r="AD272" s="91">
        <v>17170.3021611187</v>
      </c>
      <c r="AE272" s="91">
        <v>13070.145321268899</v>
      </c>
      <c r="AF272" s="91">
        <v>10234.8361929819</v>
      </c>
    </row>
    <row r="273" spans="1:32" x14ac:dyDescent="0.25">
      <c r="A273" s="177"/>
      <c r="B273" s="193" t="s">
        <v>532</v>
      </c>
      <c r="C273" s="91">
        <v>46191.049095800001</v>
      </c>
      <c r="D273" s="91">
        <v>36921.469232899901</v>
      </c>
      <c r="E273" s="91">
        <v>27846.767881581502</v>
      </c>
      <c r="F273" s="91">
        <v>13566.0213437314</v>
      </c>
      <c r="G273" s="91">
        <v>10105.010614098101</v>
      </c>
      <c r="H273" s="91">
        <v>9174.8224079542906</v>
      </c>
      <c r="I273" s="91">
        <v>8705.1149100310104</v>
      </c>
      <c r="J273" s="91">
        <v>8920.1385285992892</v>
      </c>
      <c r="K273" s="91">
        <v>8496.1776926196999</v>
      </c>
      <c r="L273" s="91">
        <v>11706.590151701699</v>
      </c>
      <c r="M273" s="91">
        <v>20138.485808664402</v>
      </c>
      <c r="N273" s="91">
        <v>33890.630743216701</v>
      </c>
      <c r="O273" s="91">
        <v>39109.172169228601</v>
      </c>
      <c r="P273" s="91">
        <v>34269.008662288499</v>
      </c>
      <c r="Q273" s="91">
        <v>25537.977473962099</v>
      </c>
      <c r="R273" s="91">
        <v>15538.484639365601</v>
      </c>
      <c r="S273" s="91">
        <v>11144.3927293671</v>
      </c>
      <c r="T273" s="91">
        <v>8343.3946839243908</v>
      </c>
      <c r="U273" s="91">
        <v>7779.5884742092403</v>
      </c>
      <c r="V273" s="91">
        <v>7961.6446838759402</v>
      </c>
      <c r="W273" s="91">
        <v>8423.0135558715392</v>
      </c>
      <c r="X273" s="91">
        <v>11293.0999291679</v>
      </c>
      <c r="Y273" s="91">
        <v>19766.705651447301</v>
      </c>
      <c r="Z273" s="91">
        <v>33470.000602364802</v>
      </c>
      <c r="AA273" s="91">
        <v>39411.637136945297</v>
      </c>
      <c r="AB273" s="91">
        <v>34720.983578049803</v>
      </c>
      <c r="AC273" s="91">
        <v>25917.5930231235</v>
      </c>
      <c r="AD273" s="91">
        <v>15537.928467539199</v>
      </c>
      <c r="AE273" s="91">
        <v>11354.9153363879</v>
      </c>
      <c r="AF273" s="91">
        <v>8441.5161535347397</v>
      </c>
    </row>
    <row r="274" spans="1:32" x14ac:dyDescent="0.25">
      <c r="A274" s="177"/>
    </row>
    <row r="275" spans="1:32" s="309" customFormat="1" x14ac:dyDescent="0.25">
      <c r="A275" s="177"/>
      <c r="B275" s="192" t="s">
        <v>533</v>
      </c>
    </row>
    <row r="276" spans="1:32" x14ac:dyDescent="0.25">
      <c r="A276" s="177" t="s">
        <v>173</v>
      </c>
      <c r="B276" s="193" t="s">
        <v>534</v>
      </c>
      <c r="C276" s="91">
        <v>2338.56729</v>
      </c>
      <c r="D276" s="91">
        <v>2384.71477</v>
      </c>
      <c r="E276" s="91">
        <v>2400.8308399999996</v>
      </c>
      <c r="F276" s="91">
        <v>2411.9459999999999</v>
      </c>
      <c r="G276" s="91">
        <v>2424.1960999999997</v>
      </c>
      <c r="H276" s="91">
        <v>2452.8911499999999</v>
      </c>
      <c r="I276" s="91">
        <v>2485.3674000000001</v>
      </c>
      <c r="J276" s="91">
        <v>2505.7112999999999</v>
      </c>
      <c r="K276" s="91">
        <v>2532.6429912448784</v>
      </c>
      <c r="L276" s="91">
        <v>2558.6992417197439</v>
      </c>
      <c r="M276" s="91">
        <v>2569.8864740386334</v>
      </c>
      <c r="N276" s="91">
        <v>2607.208018030959</v>
      </c>
      <c r="O276" s="91">
        <v>2645.475355045488</v>
      </c>
      <c r="P276" s="91">
        <v>2654.5437751735162</v>
      </c>
      <c r="Q276" s="91">
        <v>2667.1513842629747</v>
      </c>
      <c r="R276" s="91">
        <v>2681.1794729999292</v>
      </c>
      <c r="S276" s="91">
        <v>2696.3037573486022</v>
      </c>
      <c r="T276" s="91">
        <v>2714.4716612655125</v>
      </c>
      <c r="U276" s="91">
        <v>2732.7554056761155</v>
      </c>
      <c r="V276" s="91">
        <v>2749.1317944245543</v>
      </c>
      <c r="W276" s="91">
        <v>2765.7049866447564</v>
      </c>
      <c r="X276" s="91">
        <v>2783.3120149693395</v>
      </c>
      <c r="Y276" s="91">
        <v>2798.1293208419474</v>
      </c>
      <c r="Z276" s="91">
        <v>2837.2621045712681</v>
      </c>
      <c r="AA276" s="91">
        <v>2877.0397093943534</v>
      </c>
      <c r="AB276" s="91">
        <v>2887.6399588787681</v>
      </c>
      <c r="AC276" s="91">
        <v>2899.2764544847687</v>
      </c>
      <c r="AD276" s="91">
        <v>2913.8299410995269</v>
      </c>
      <c r="AE276" s="91">
        <v>2929.4212644694339</v>
      </c>
      <c r="AF276" s="91">
        <v>2946.1950369080605</v>
      </c>
    </row>
    <row r="277" spans="1:32" x14ac:dyDescent="0.25">
      <c r="A277" s="177" t="str">
        <f t="shared" si="6"/>
        <v/>
      </c>
    </row>
    <row r="278" spans="1:32" x14ac:dyDescent="0.25">
      <c r="A278" s="177"/>
      <c r="B278" s="193" t="s">
        <v>535</v>
      </c>
    </row>
    <row r="279" spans="1:32" x14ac:dyDescent="0.25">
      <c r="A279" s="177"/>
    </row>
    <row r="280" spans="1:32" x14ac:dyDescent="0.25">
      <c r="A280" s="177"/>
      <c r="B280" s="193" t="s">
        <v>536</v>
      </c>
    </row>
    <row r="281" spans="1:32" x14ac:dyDescent="0.25">
      <c r="A281" s="310">
        <v>408.1</v>
      </c>
      <c r="B281" s="193" t="s">
        <v>537</v>
      </c>
      <c r="C281" s="91">
        <v>0.105</v>
      </c>
      <c r="D281" s="91">
        <v>0.105</v>
      </c>
      <c r="E281" s="91">
        <v>0.314520571629546</v>
      </c>
      <c r="F281" s="91">
        <v>0.13000263362303199</v>
      </c>
      <c r="G281" s="91">
        <v>0.13000263362303199</v>
      </c>
      <c r="H281" s="91">
        <v>0.13000263362303199</v>
      </c>
      <c r="I281" s="91">
        <v>0.13000263362303199</v>
      </c>
      <c r="J281" s="91">
        <v>0.13000263362303199</v>
      </c>
      <c r="K281" s="91">
        <v>-0.18460373974470501</v>
      </c>
      <c r="L281" s="91">
        <v>0</v>
      </c>
      <c r="M281" s="91">
        <v>0</v>
      </c>
      <c r="N281" s="91">
        <v>0</v>
      </c>
      <c r="O281" s="91">
        <v>0</v>
      </c>
      <c r="P281" s="91">
        <v>0</v>
      </c>
      <c r="Q281" s="91">
        <v>0</v>
      </c>
      <c r="R281" s="91">
        <v>0</v>
      </c>
      <c r="S281" s="91">
        <v>0</v>
      </c>
      <c r="T281" s="91">
        <v>0</v>
      </c>
      <c r="U281" s="91">
        <v>0</v>
      </c>
      <c r="V281" s="91">
        <v>0</v>
      </c>
      <c r="W281" s="91">
        <v>0</v>
      </c>
      <c r="X281" s="91">
        <v>0</v>
      </c>
      <c r="Y281" s="91">
        <v>0</v>
      </c>
      <c r="Z281" s="91">
        <v>0</v>
      </c>
      <c r="AA281" s="91">
        <v>0</v>
      </c>
      <c r="AB281" s="91">
        <v>0</v>
      </c>
      <c r="AC281" s="91">
        <v>0</v>
      </c>
      <c r="AD281" s="91">
        <v>0</v>
      </c>
      <c r="AE281" s="91">
        <v>0</v>
      </c>
      <c r="AF281" s="91">
        <v>0</v>
      </c>
    </row>
    <row r="282" spans="1:32" x14ac:dyDescent="0.25">
      <c r="A282" s="310">
        <v>408.1</v>
      </c>
      <c r="B282" s="193" t="s">
        <v>538</v>
      </c>
      <c r="C282" s="91">
        <v>0</v>
      </c>
      <c r="D282" s="91">
        <v>0</v>
      </c>
      <c r="E282" s="91">
        <v>0</v>
      </c>
      <c r="F282" s="91">
        <v>0</v>
      </c>
      <c r="G282" s="91">
        <v>0</v>
      </c>
      <c r="H282" s="91">
        <v>0</v>
      </c>
      <c r="I282" s="91">
        <v>0</v>
      </c>
      <c r="J282" s="91">
        <v>0</v>
      </c>
      <c r="K282" s="91">
        <v>0</v>
      </c>
      <c r="L282" s="91">
        <v>0</v>
      </c>
      <c r="M282" s="91">
        <v>0</v>
      </c>
      <c r="N282" s="91">
        <v>0</v>
      </c>
      <c r="O282" s="91">
        <v>0</v>
      </c>
      <c r="P282" s="91">
        <v>0</v>
      </c>
      <c r="Q282" s="91">
        <v>0</v>
      </c>
      <c r="R282" s="91">
        <v>0</v>
      </c>
      <c r="S282" s="91">
        <v>0</v>
      </c>
      <c r="T282" s="91">
        <v>0</v>
      </c>
      <c r="U282" s="91">
        <v>0</v>
      </c>
      <c r="V282" s="91">
        <v>0</v>
      </c>
      <c r="W282" s="91">
        <v>0</v>
      </c>
      <c r="X282" s="91">
        <v>0</v>
      </c>
      <c r="Y282" s="91">
        <v>0</v>
      </c>
      <c r="Z282" s="91">
        <v>0</v>
      </c>
      <c r="AA282" s="91">
        <v>0</v>
      </c>
      <c r="AB282" s="91">
        <v>0</v>
      </c>
      <c r="AC282" s="91">
        <v>0</v>
      </c>
      <c r="AD282" s="91">
        <v>0</v>
      </c>
      <c r="AE282" s="91">
        <v>0</v>
      </c>
      <c r="AF282" s="91">
        <v>0</v>
      </c>
    </row>
    <row r="283" spans="1:32" x14ac:dyDescent="0.25">
      <c r="A283" s="310">
        <v>408.1</v>
      </c>
      <c r="B283" s="193" t="s">
        <v>539</v>
      </c>
      <c r="C283" s="91">
        <v>408.55614450000002</v>
      </c>
      <c r="D283" s="91">
        <v>409.07817509999899</v>
      </c>
      <c r="E283" s="91">
        <v>499.572487977023</v>
      </c>
      <c r="F283" s="91">
        <v>448.711774824575</v>
      </c>
      <c r="G283" s="91">
        <v>486.72450718021503</v>
      </c>
      <c r="H283" s="91">
        <v>486.13107285394102</v>
      </c>
      <c r="I283" s="91">
        <v>486.73093248674797</v>
      </c>
      <c r="J283" s="91">
        <v>486.731335673449</v>
      </c>
      <c r="K283" s="91">
        <v>485.37181579858498</v>
      </c>
      <c r="L283" s="91">
        <v>485.3833721053</v>
      </c>
      <c r="M283" s="91">
        <v>485.3833721053</v>
      </c>
      <c r="N283" s="91">
        <v>485.3833721053</v>
      </c>
      <c r="O283" s="91">
        <v>525.75910498432995</v>
      </c>
      <c r="P283" s="91">
        <v>525.75910498432995</v>
      </c>
      <c r="Q283" s="91">
        <v>537.31337696791297</v>
      </c>
      <c r="R283" s="91">
        <v>537.31337696791297</v>
      </c>
      <c r="S283" s="91">
        <v>537.31337696791297</v>
      </c>
      <c r="T283" s="91">
        <v>537.31337696791297</v>
      </c>
      <c r="U283" s="91">
        <v>537.31337696791297</v>
      </c>
      <c r="V283" s="91">
        <v>537.31337696791297</v>
      </c>
      <c r="W283" s="91">
        <v>537.31337696791297</v>
      </c>
      <c r="X283" s="91">
        <v>537.31337696791297</v>
      </c>
      <c r="Y283" s="91">
        <v>537.31337696791297</v>
      </c>
      <c r="Z283" s="91">
        <v>537.31337696791297</v>
      </c>
      <c r="AA283" s="91">
        <v>608.34055071428395</v>
      </c>
      <c r="AB283" s="91">
        <v>608.34055071428395</v>
      </c>
      <c r="AC283" s="91">
        <v>608.34055071428395</v>
      </c>
      <c r="AD283" s="91">
        <v>608.34055071428395</v>
      </c>
      <c r="AE283" s="91">
        <v>608.34055071428395</v>
      </c>
      <c r="AF283" s="91">
        <v>608.34055071428395</v>
      </c>
    </row>
    <row r="284" spans="1:32" x14ac:dyDescent="0.25">
      <c r="A284" s="310">
        <v>408.1</v>
      </c>
      <c r="B284" s="193" t="s">
        <v>540</v>
      </c>
      <c r="C284" s="91">
        <v>191.70976020000001</v>
      </c>
      <c r="D284" s="91">
        <v>167.2690278</v>
      </c>
      <c r="E284" s="91">
        <v>149.471041510454</v>
      </c>
      <c r="F284" s="91">
        <v>164.73545525020501</v>
      </c>
      <c r="G284" s="91">
        <v>142.551121383322</v>
      </c>
      <c r="H284" s="91">
        <v>150.462115670363</v>
      </c>
      <c r="I284" s="91">
        <v>164.17210455287599</v>
      </c>
      <c r="J284" s="91">
        <v>148.84557364817201</v>
      </c>
      <c r="K284" s="91">
        <v>203.88896902515</v>
      </c>
      <c r="L284" s="91">
        <v>186.56097795239901</v>
      </c>
      <c r="M284" s="91">
        <v>187.42343713309</v>
      </c>
      <c r="N284" s="91">
        <v>247.80985358140501</v>
      </c>
      <c r="O284" s="91">
        <v>174.37758604838501</v>
      </c>
      <c r="P284" s="91">
        <v>174.87817424417</v>
      </c>
      <c r="Q284" s="91">
        <v>182.08238999999901</v>
      </c>
      <c r="R284" s="91">
        <v>182.47278</v>
      </c>
      <c r="S284" s="91">
        <v>182.50658999999999</v>
      </c>
      <c r="T284" s="91">
        <v>182.34026999999901</v>
      </c>
      <c r="U284" s="91">
        <v>182.12061</v>
      </c>
      <c r="V284" s="91">
        <v>182.26551000000001</v>
      </c>
      <c r="W284" s="91">
        <v>182.11493999999999</v>
      </c>
      <c r="X284" s="91">
        <v>182.00846999999999</v>
      </c>
      <c r="Y284" s="91">
        <v>182.68887000000001</v>
      </c>
      <c r="Z284" s="91">
        <v>182.68487999999999</v>
      </c>
      <c r="AA284" s="91">
        <v>190.47609</v>
      </c>
      <c r="AB284" s="91">
        <v>190.46726999999899</v>
      </c>
      <c r="AC284" s="91">
        <v>189.81753</v>
      </c>
      <c r="AD284" s="91">
        <v>190.70435999999901</v>
      </c>
      <c r="AE284" s="91">
        <v>190.24970999999999</v>
      </c>
      <c r="AF284" s="91">
        <v>190.33244999999999</v>
      </c>
    </row>
    <row r="285" spans="1:32" x14ac:dyDescent="0.25">
      <c r="A285" s="310">
        <v>408.1</v>
      </c>
      <c r="B285" s="193" t="s">
        <v>541</v>
      </c>
      <c r="C285" s="91">
        <v>40.533861899999998</v>
      </c>
      <c r="D285" s="91">
        <v>40.533861899999998</v>
      </c>
      <c r="E285" s="91">
        <v>42.721829603704897</v>
      </c>
      <c r="F285" s="91">
        <v>42.721829603704897</v>
      </c>
      <c r="G285" s="91">
        <v>42.721829603704897</v>
      </c>
      <c r="H285" s="91">
        <v>42.721831817060298</v>
      </c>
      <c r="I285" s="91">
        <v>50.102179081494597</v>
      </c>
      <c r="J285" s="91">
        <v>50.102179081494597</v>
      </c>
      <c r="K285" s="91">
        <v>50.102176868139097</v>
      </c>
      <c r="L285" s="91">
        <v>50.102176868139097</v>
      </c>
      <c r="M285" s="91">
        <v>50.102176868139097</v>
      </c>
      <c r="N285" s="91">
        <v>50.102176868139097</v>
      </c>
      <c r="O285" s="91">
        <v>50.102176868139097</v>
      </c>
      <c r="P285" s="91">
        <v>50.102176868139097</v>
      </c>
      <c r="Q285" s="91">
        <v>52.698098557754697</v>
      </c>
      <c r="R285" s="91">
        <v>52.698098557754697</v>
      </c>
      <c r="S285" s="91">
        <v>52.698098557754697</v>
      </c>
      <c r="T285" s="91">
        <v>52.698098557754697</v>
      </c>
      <c r="U285" s="91">
        <v>53.751999999999903</v>
      </c>
      <c r="V285" s="91">
        <v>53.751999999999903</v>
      </c>
      <c r="W285" s="91">
        <v>53.751999999999903</v>
      </c>
      <c r="X285" s="91">
        <v>53.751999999999903</v>
      </c>
      <c r="Y285" s="91">
        <v>53.751999999999903</v>
      </c>
      <c r="Z285" s="91">
        <v>53.751999999999903</v>
      </c>
      <c r="AA285" s="91">
        <v>53.751999999999903</v>
      </c>
      <c r="AB285" s="91">
        <v>53.751999999999903</v>
      </c>
      <c r="AC285" s="91">
        <v>53.751999999999903</v>
      </c>
      <c r="AD285" s="91">
        <v>53.751999999999903</v>
      </c>
      <c r="AE285" s="91">
        <v>53.751999999999903</v>
      </c>
      <c r="AF285" s="91">
        <v>53.751999999999903</v>
      </c>
    </row>
    <row r="286" spans="1:32" x14ac:dyDescent="0.25">
      <c r="A286" s="310">
        <v>408.1</v>
      </c>
      <c r="B286" s="193" t="s">
        <v>542</v>
      </c>
      <c r="C286" s="91">
        <v>0</v>
      </c>
      <c r="D286" s="91">
        <v>0</v>
      </c>
      <c r="E286" s="91">
        <v>0</v>
      </c>
      <c r="F286" s="91">
        <v>0</v>
      </c>
      <c r="G286" s="91">
        <v>0</v>
      </c>
      <c r="H286" s="91">
        <v>0</v>
      </c>
      <c r="I286" s="91">
        <v>0</v>
      </c>
      <c r="J286" s="91">
        <v>0</v>
      </c>
      <c r="K286" s="91">
        <v>0</v>
      </c>
      <c r="L286" s="91">
        <v>0</v>
      </c>
      <c r="M286" s="91">
        <v>0</v>
      </c>
      <c r="N286" s="91">
        <v>0</v>
      </c>
      <c r="O286" s="91">
        <v>0</v>
      </c>
      <c r="P286" s="91">
        <v>0</v>
      </c>
      <c r="Q286" s="91">
        <v>0</v>
      </c>
      <c r="R286" s="91">
        <v>0</v>
      </c>
      <c r="S286" s="91">
        <v>0</v>
      </c>
      <c r="T286" s="91">
        <v>0</v>
      </c>
      <c r="U286" s="91">
        <v>0</v>
      </c>
      <c r="V286" s="91">
        <v>0</v>
      </c>
      <c r="W286" s="91">
        <v>0</v>
      </c>
      <c r="X286" s="91">
        <v>0</v>
      </c>
      <c r="Y286" s="91">
        <v>0</v>
      </c>
      <c r="Z286" s="91">
        <v>0</v>
      </c>
      <c r="AA286" s="91">
        <v>0</v>
      </c>
      <c r="AB286" s="91">
        <v>0</v>
      </c>
      <c r="AC286" s="91">
        <v>0</v>
      </c>
      <c r="AD286" s="91">
        <v>0</v>
      </c>
      <c r="AE286" s="91">
        <v>0</v>
      </c>
      <c r="AF286" s="91">
        <v>0</v>
      </c>
    </row>
    <row r="287" spans="1:32" x14ac:dyDescent="0.25">
      <c r="A287" s="177"/>
      <c r="B287" s="193" t="s">
        <v>135</v>
      </c>
      <c r="C287" s="91">
        <v>640.90476660000002</v>
      </c>
      <c r="D287" s="91">
        <v>616.98606480000001</v>
      </c>
      <c r="E287" s="91">
        <v>692.079879662812</v>
      </c>
      <c r="F287" s="91">
        <v>656.29906231210896</v>
      </c>
      <c r="G287" s="91">
        <v>672.12746080086504</v>
      </c>
      <c r="H287" s="91">
        <v>679.44502297498798</v>
      </c>
      <c r="I287" s="91">
        <v>701.13521875474305</v>
      </c>
      <c r="J287" s="91">
        <v>685.80909103673901</v>
      </c>
      <c r="K287" s="91">
        <v>739.17835795213</v>
      </c>
      <c r="L287" s="91">
        <v>722.04652692583898</v>
      </c>
      <c r="M287" s="91">
        <v>722.90898610653005</v>
      </c>
      <c r="N287" s="91">
        <v>783.29540255484505</v>
      </c>
      <c r="O287" s="91">
        <v>750.23886790085396</v>
      </c>
      <c r="P287" s="91">
        <v>750.73945609663997</v>
      </c>
      <c r="Q287" s="91">
        <v>772.09386552566798</v>
      </c>
      <c r="R287" s="91">
        <v>772.484255525668</v>
      </c>
      <c r="S287" s="91">
        <v>772.51806552566802</v>
      </c>
      <c r="T287" s="91">
        <v>772.35174552566798</v>
      </c>
      <c r="U287" s="91">
        <v>773.18598696791298</v>
      </c>
      <c r="V287" s="91">
        <v>773.33088696791299</v>
      </c>
      <c r="W287" s="91">
        <v>773.18031696791297</v>
      </c>
      <c r="X287" s="91">
        <v>773.07384696791303</v>
      </c>
      <c r="Y287" s="91">
        <v>773.75424696791299</v>
      </c>
      <c r="Z287" s="91">
        <v>773.75025696791295</v>
      </c>
      <c r="AA287" s="91">
        <v>852.56864071428402</v>
      </c>
      <c r="AB287" s="91">
        <v>852.559820714284</v>
      </c>
      <c r="AC287" s="91">
        <v>851.91008071428405</v>
      </c>
      <c r="AD287" s="91">
        <v>852.79691071428397</v>
      </c>
      <c r="AE287" s="91">
        <v>852.34226071428395</v>
      </c>
      <c r="AF287" s="91">
        <v>852.42500071428401</v>
      </c>
    </row>
    <row r="288" spans="1:32" x14ac:dyDescent="0.25">
      <c r="A288" s="177" t="str">
        <f t="shared" si="6"/>
        <v/>
      </c>
    </row>
    <row r="289" spans="1:32" x14ac:dyDescent="0.25">
      <c r="A289" s="177"/>
      <c r="B289" s="193" t="s">
        <v>543</v>
      </c>
    </row>
    <row r="290" spans="1:32" x14ac:dyDescent="0.25">
      <c r="A290" s="310">
        <v>411.8</v>
      </c>
      <c r="B290" s="193" t="s">
        <v>544</v>
      </c>
      <c r="C290" s="91">
        <v>0</v>
      </c>
      <c r="D290" s="91">
        <v>0</v>
      </c>
      <c r="E290" s="91">
        <v>0</v>
      </c>
      <c r="F290" s="91">
        <v>0</v>
      </c>
      <c r="G290" s="91">
        <v>0</v>
      </c>
      <c r="H290" s="91">
        <v>0</v>
      </c>
      <c r="I290" s="91">
        <v>0</v>
      </c>
      <c r="J290" s="91">
        <v>0</v>
      </c>
      <c r="K290" s="91">
        <v>0</v>
      </c>
      <c r="L290" s="91">
        <v>0</v>
      </c>
      <c r="M290" s="91">
        <v>0</v>
      </c>
      <c r="N290" s="91">
        <v>0</v>
      </c>
      <c r="O290" s="91">
        <v>0</v>
      </c>
      <c r="P290" s="91">
        <v>0</v>
      </c>
      <c r="Q290" s="91">
        <v>0</v>
      </c>
      <c r="R290" s="91">
        <v>0</v>
      </c>
      <c r="S290" s="91">
        <v>0</v>
      </c>
      <c r="T290" s="91">
        <v>0</v>
      </c>
      <c r="U290" s="91">
        <v>0</v>
      </c>
      <c r="V290" s="91">
        <v>0</v>
      </c>
      <c r="W290" s="91">
        <v>0</v>
      </c>
      <c r="X290" s="91">
        <v>0</v>
      </c>
      <c r="Y290" s="91">
        <v>0</v>
      </c>
      <c r="Z290" s="91">
        <v>0</v>
      </c>
      <c r="AA290" s="91">
        <v>0</v>
      </c>
      <c r="AB290" s="91">
        <v>0</v>
      </c>
      <c r="AC290" s="91">
        <v>0</v>
      </c>
      <c r="AD290" s="91">
        <v>0</v>
      </c>
      <c r="AE290" s="91">
        <v>0</v>
      </c>
      <c r="AF290" s="91">
        <v>0</v>
      </c>
    </row>
    <row r="291" spans="1:32" x14ac:dyDescent="0.25">
      <c r="A291" s="177" t="str">
        <f t="shared" si="6"/>
        <v>421</v>
      </c>
      <c r="B291" s="193" t="s">
        <v>545</v>
      </c>
      <c r="C291" s="91">
        <v>0</v>
      </c>
      <c r="D291" s="91">
        <v>0</v>
      </c>
      <c r="E291" s="91">
        <v>0</v>
      </c>
      <c r="F291" s="91">
        <v>0</v>
      </c>
      <c r="G291" s="91">
        <v>0</v>
      </c>
      <c r="H291" s="91">
        <v>-1.1556292693589799E-4</v>
      </c>
      <c r="I291" s="91">
        <v>1.1556292693589799E-4</v>
      </c>
      <c r="J291" s="91">
        <v>0</v>
      </c>
      <c r="K291" s="91">
        <v>0</v>
      </c>
      <c r="L291" s="91">
        <v>0</v>
      </c>
      <c r="M291" s="91">
        <v>0</v>
      </c>
      <c r="N291" s="91">
        <v>0</v>
      </c>
      <c r="O291" s="91">
        <v>0</v>
      </c>
      <c r="P291" s="91">
        <v>0</v>
      </c>
      <c r="Q291" s="91">
        <v>0</v>
      </c>
      <c r="R291" s="91">
        <v>0</v>
      </c>
      <c r="S291" s="91">
        <v>0</v>
      </c>
      <c r="T291" s="91">
        <v>0</v>
      </c>
      <c r="U291" s="91">
        <v>0</v>
      </c>
      <c r="V291" s="91">
        <v>0</v>
      </c>
      <c r="W291" s="91">
        <v>0</v>
      </c>
      <c r="X291" s="91">
        <v>0</v>
      </c>
      <c r="Y291" s="91">
        <v>0</v>
      </c>
      <c r="Z291" s="91">
        <v>0</v>
      </c>
      <c r="AA291" s="91">
        <v>0</v>
      </c>
      <c r="AB291" s="91">
        <v>0</v>
      </c>
      <c r="AC291" s="91">
        <v>0</v>
      </c>
      <c r="AD291" s="91">
        <v>0</v>
      </c>
      <c r="AE291" s="91">
        <v>0</v>
      </c>
      <c r="AF291" s="91">
        <v>0</v>
      </c>
    </row>
    <row r="292" spans="1:32" x14ac:dyDescent="0.25">
      <c r="A292" s="177"/>
      <c r="B292" s="193" t="s">
        <v>546</v>
      </c>
      <c r="C292" s="91">
        <v>0</v>
      </c>
      <c r="D292" s="91">
        <v>0</v>
      </c>
      <c r="E292" s="91">
        <v>0</v>
      </c>
      <c r="F292" s="91">
        <v>0</v>
      </c>
      <c r="G292" s="91">
        <v>0</v>
      </c>
      <c r="H292" s="91">
        <v>-1.1556292693589799E-4</v>
      </c>
      <c r="I292" s="91">
        <v>1.1556292693589799E-4</v>
      </c>
      <c r="J292" s="91">
        <v>0</v>
      </c>
      <c r="K292" s="91">
        <v>0</v>
      </c>
      <c r="L292" s="91">
        <v>0</v>
      </c>
      <c r="M292" s="91">
        <v>0</v>
      </c>
      <c r="N292" s="91">
        <v>0</v>
      </c>
      <c r="O292" s="91">
        <v>0</v>
      </c>
      <c r="P292" s="91">
        <v>0</v>
      </c>
      <c r="Q292" s="91">
        <v>0</v>
      </c>
      <c r="R292" s="91">
        <v>0</v>
      </c>
      <c r="S292" s="91">
        <v>0</v>
      </c>
      <c r="T292" s="91">
        <v>0</v>
      </c>
      <c r="U292" s="91">
        <v>0</v>
      </c>
      <c r="V292" s="91">
        <v>0</v>
      </c>
      <c r="W292" s="91">
        <v>0</v>
      </c>
      <c r="X292" s="91">
        <v>0</v>
      </c>
      <c r="Y292" s="91">
        <v>0</v>
      </c>
      <c r="Z292" s="91">
        <v>0</v>
      </c>
      <c r="AA292" s="91">
        <v>0</v>
      </c>
      <c r="AB292" s="91">
        <v>0</v>
      </c>
      <c r="AC292" s="91">
        <v>0</v>
      </c>
      <c r="AD292" s="91">
        <v>0</v>
      </c>
      <c r="AE292" s="91">
        <v>0</v>
      </c>
      <c r="AF292" s="91">
        <v>0</v>
      </c>
    </row>
    <row r="293" spans="1:32" x14ac:dyDescent="0.25">
      <c r="A293" s="177" t="str">
        <f t="shared" ref="A293:A319" si="7">MID($B293,6,3)</f>
        <v/>
      </c>
    </row>
    <row r="294" spans="1:32" x14ac:dyDescent="0.25">
      <c r="A294" s="177"/>
      <c r="B294" s="193" t="s">
        <v>547</v>
      </c>
      <c r="C294" s="91">
        <v>17925.0175346</v>
      </c>
      <c r="D294" s="91">
        <v>9043.8964912999018</v>
      </c>
      <c r="E294" s="91">
        <v>7282.8756061639888</v>
      </c>
      <c r="F294" s="91">
        <v>2795.0788627133902</v>
      </c>
      <c r="G294" s="91">
        <v>1230.2633973715353</v>
      </c>
      <c r="H294" s="91">
        <v>672.96578821545938</v>
      </c>
      <c r="I294" s="91">
        <v>-410.44369864837086</v>
      </c>
      <c r="J294" s="91">
        <v>520.24837750366089</v>
      </c>
      <c r="K294" s="91">
        <v>683.01168032550117</v>
      </c>
      <c r="L294" s="91">
        <v>1631.1937626550161</v>
      </c>
      <c r="M294" s="91">
        <v>5729.282781777234</v>
      </c>
      <c r="N294" s="91">
        <v>11994.556323479497</v>
      </c>
      <c r="O294" s="91">
        <v>13995.23047465166</v>
      </c>
      <c r="P294" s="91">
        <v>12191.263816167944</v>
      </c>
      <c r="Q294" s="91">
        <v>7827.4977232837564</v>
      </c>
      <c r="R294" s="91">
        <v>2999.5355550044032</v>
      </c>
      <c r="S294" s="91">
        <v>1028.5802007936286</v>
      </c>
      <c r="T294" s="91">
        <v>-405.22547822238141</v>
      </c>
      <c r="U294" s="91">
        <v>-816.44358333401954</v>
      </c>
      <c r="V294" s="91">
        <v>-443.42786418758749</v>
      </c>
      <c r="W294" s="91">
        <v>-441.14894905226913</v>
      </c>
      <c r="X294" s="91">
        <v>587.08985881554929</v>
      </c>
      <c r="Y294" s="91">
        <v>5605.7584606558394</v>
      </c>
      <c r="Z294" s="91">
        <v>11132.241362888721</v>
      </c>
      <c r="AA294" s="91">
        <v>14146.178775606664</v>
      </c>
      <c r="AB294" s="91">
        <v>12071.342765496249</v>
      </c>
      <c r="AC294" s="91">
        <v>7724.9884478192471</v>
      </c>
      <c r="AD294" s="91">
        <v>3462.4193514100903</v>
      </c>
      <c r="AE294" s="91">
        <v>1082.1988857669826</v>
      </c>
      <c r="AF294" s="91">
        <v>-244.1906860746443</v>
      </c>
    </row>
    <row r="295" spans="1:32" x14ac:dyDescent="0.25">
      <c r="A295" s="177"/>
    </row>
    <row r="296" spans="1:32" x14ac:dyDescent="0.25">
      <c r="A296" s="177"/>
      <c r="B296" s="190" t="s">
        <v>548</v>
      </c>
    </row>
    <row r="297" spans="1:32" x14ac:dyDescent="0.25">
      <c r="A297" s="177"/>
      <c r="B297" s="193" t="s">
        <v>952</v>
      </c>
      <c r="C297" s="91">
        <v>778.52378589999898</v>
      </c>
      <c r="D297" s="91">
        <v>770.59000149999997</v>
      </c>
      <c r="E297" s="91">
        <v>760.7827221</v>
      </c>
      <c r="F297" s="91">
        <v>771.75492569999994</v>
      </c>
      <c r="G297" s="91">
        <v>779.31529169999999</v>
      </c>
      <c r="H297" s="91">
        <v>764.68329100000005</v>
      </c>
      <c r="I297" s="91">
        <v>773.86875929999997</v>
      </c>
      <c r="J297" s="91">
        <v>783.12313110000002</v>
      </c>
      <c r="K297" s="91">
        <v>783.88223116629501</v>
      </c>
      <c r="L297" s="91">
        <v>788.06279121757996</v>
      </c>
      <c r="M297" s="91">
        <v>788.11143477715302</v>
      </c>
      <c r="N297" s="91">
        <v>808.973141589119</v>
      </c>
      <c r="O297" s="91">
        <v>830.51043315940694</v>
      </c>
      <c r="P297" s="91">
        <v>824.02441598664905</v>
      </c>
      <c r="Q297" s="91">
        <v>830.41905484352696</v>
      </c>
      <c r="R297" s="91">
        <v>833.18196793446202</v>
      </c>
      <c r="S297" s="91">
        <v>838.78011492674102</v>
      </c>
      <c r="T297" s="91">
        <v>837.599938083908</v>
      </c>
      <c r="U297" s="91">
        <v>839.55309788307102</v>
      </c>
      <c r="V297" s="91">
        <v>841.34706067192701</v>
      </c>
      <c r="W297" s="91">
        <v>841.49569908845001</v>
      </c>
      <c r="X297" s="91">
        <v>1189.0246158590201</v>
      </c>
      <c r="Y297" s="91">
        <v>1137.32488264163</v>
      </c>
      <c r="Z297" s="91">
        <v>1106.6251443312001</v>
      </c>
      <c r="AA297" s="91">
        <v>1143.80261528808</v>
      </c>
      <c r="AB297" s="91">
        <v>1131.3373029376301</v>
      </c>
      <c r="AC297" s="91">
        <v>1134.7232935829099</v>
      </c>
      <c r="AD297" s="91">
        <v>1144.35439013476</v>
      </c>
      <c r="AE297" s="91">
        <v>1151.81660644767</v>
      </c>
      <c r="AF297" s="91">
        <v>1151.80052604105</v>
      </c>
    </row>
    <row r="298" spans="1:32" x14ac:dyDescent="0.25">
      <c r="A298" s="177"/>
    </row>
    <row r="299" spans="1:32" x14ac:dyDescent="0.25">
      <c r="A299" s="177"/>
    </row>
    <row r="300" spans="1:32" x14ac:dyDescent="0.25">
      <c r="A300" s="177"/>
    </row>
    <row r="301" spans="1:32" x14ac:dyDescent="0.25">
      <c r="A301" s="177"/>
    </row>
    <row r="302" spans="1:32" x14ac:dyDescent="0.25">
      <c r="A302" s="177"/>
    </row>
    <row r="303" spans="1:32" x14ac:dyDescent="0.25">
      <c r="A303" s="177"/>
    </row>
    <row r="304" spans="1:32" x14ac:dyDescent="0.25">
      <c r="A304" s="177"/>
    </row>
    <row r="305" spans="1:1" x14ac:dyDescent="0.25">
      <c r="A305" s="177"/>
    </row>
    <row r="306" spans="1:1" x14ac:dyDescent="0.25">
      <c r="A306" s="177"/>
    </row>
    <row r="307" spans="1:1" x14ac:dyDescent="0.25">
      <c r="A307" s="177"/>
    </row>
    <row r="308" spans="1:1" x14ac:dyDescent="0.25">
      <c r="A308" s="177"/>
    </row>
    <row r="309" spans="1:1" x14ac:dyDescent="0.25">
      <c r="A309" s="177"/>
    </row>
    <row r="310" spans="1:1" x14ac:dyDescent="0.25">
      <c r="A310" s="177"/>
    </row>
    <row r="311" spans="1:1" x14ac:dyDescent="0.25">
      <c r="A311" s="177"/>
    </row>
    <row r="312" spans="1:1" x14ac:dyDescent="0.25">
      <c r="A312" s="177" t="str">
        <f t="shared" si="7"/>
        <v/>
      </c>
    </row>
    <row r="313" spans="1:1" x14ac:dyDescent="0.25">
      <c r="A313" s="177" t="str">
        <f t="shared" si="7"/>
        <v/>
      </c>
    </row>
    <row r="314" spans="1:1" x14ac:dyDescent="0.25">
      <c r="A314" s="177" t="str">
        <f t="shared" si="7"/>
        <v/>
      </c>
    </row>
    <row r="315" spans="1:1" x14ac:dyDescent="0.25">
      <c r="A315" s="177" t="str">
        <f t="shared" si="7"/>
        <v/>
      </c>
    </row>
    <row r="316" spans="1:1" x14ac:dyDescent="0.25">
      <c r="A316" s="177" t="str">
        <f t="shared" si="7"/>
        <v/>
      </c>
    </row>
    <row r="317" spans="1:1" x14ac:dyDescent="0.25">
      <c r="A317" s="177" t="str">
        <f t="shared" si="7"/>
        <v/>
      </c>
    </row>
    <row r="318" spans="1:1" x14ac:dyDescent="0.25">
      <c r="A318" s="177" t="str">
        <f t="shared" si="7"/>
        <v/>
      </c>
    </row>
    <row r="319" spans="1:1" x14ac:dyDescent="0.25">
      <c r="A319" s="177" t="str">
        <f t="shared" si="7"/>
        <v/>
      </c>
    </row>
    <row r="320" spans="1:1" x14ac:dyDescent="0.25">
      <c r="A320" s="177"/>
    </row>
    <row r="321" spans="1:1" x14ac:dyDescent="0.25">
      <c r="A321" s="177"/>
    </row>
    <row r="322" spans="1:1" x14ac:dyDescent="0.25">
      <c r="A322" s="177"/>
    </row>
    <row r="323" spans="1:1" x14ac:dyDescent="0.25">
      <c r="A323" s="177"/>
    </row>
    <row r="324" spans="1:1" x14ac:dyDescent="0.25">
      <c r="A324" s="177"/>
    </row>
    <row r="325" spans="1:1" x14ac:dyDescent="0.25">
      <c r="A325" s="177"/>
    </row>
    <row r="326" spans="1:1" x14ac:dyDescent="0.25">
      <c r="A326" s="177"/>
    </row>
    <row r="327" spans="1:1" x14ac:dyDescent="0.25">
      <c r="A327" s="177"/>
    </row>
    <row r="328" spans="1:1" x14ac:dyDescent="0.25">
      <c r="A328" s="177"/>
    </row>
    <row r="329" spans="1:1" x14ac:dyDescent="0.25">
      <c r="A329" s="177" t="str">
        <f t="shared" ref="A329:A341" si="8">MID($B329,6,3)</f>
        <v/>
      </c>
    </row>
    <row r="330" spans="1:1" x14ac:dyDescent="0.25">
      <c r="A330" s="177" t="str">
        <f t="shared" si="8"/>
        <v/>
      </c>
    </row>
    <row r="331" spans="1:1" x14ac:dyDescent="0.25">
      <c r="A331" s="177" t="str">
        <f t="shared" si="8"/>
        <v/>
      </c>
    </row>
    <row r="332" spans="1:1" x14ac:dyDescent="0.25">
      <c r="A332" s="177" t="str">
        <f t="shared" si="8"/>
        <v/>
      </c>
    </row>
    <row r="333" spans="1:1" x14ac:dyDescent="0.25">
      <c r="A333" s="177" t="str">
        <f t="shared" si="8"/>
        <v/>
      </c>
    </row>
    <row r="334" spans="1:1" x14ac:dyDescent="0.25">
      <c r="A334" s="177" t="str">
        <f t="shared" si="8"/>
        <v/>
      </c>
    </row>
    <row r="335" spans="1:1" x14ac:dyDescent="0.25">
      <c r="A335" s="177" t="str">
        <f t="shared" si="8"/>
        <v/>
      </c>
    </row>
    <row r="336" spans="1:1" x14ac:dyDescent="0.25">
      <c r="A336" s="177" t="str">
        <f t="shared" si="8"/>
        <v/>
      </c>
    </row>
    <row r="337" spans="1:1" x14ac:dyDescent="0.25">
      <c r="A337" s="177" t="str">
        <f t="shared" si="8"/>
        <v/>
      </c>
    </row>
    <row r="338" spans="1:1" x14ac:dyDescent="0.25">
      <c r="A338" s="177" t="str">
        <f t="shared" si="8"/>
        <v/>
      </c>
    </row>
    <row r="339" spans="1:1" x14ac:dyDescent="0.25">
      <c r="A339" s="177" t="str">
        <f t="shared" si="8"/>
        <v/>
      </c>
    </row>
    <row r="340" spans="1:1" x14ac:dyDescent="0.25">
      <c r="A340" s="177" t="str">
        <f t="shared" si="8"/>
        <v/>
      </c>
    </row>
    <row r="341" spans="1:1" x14ac:dyDescent="0.25">
      <c r="A341" s="177" t="str">
        <f t="shared" si="8"/>
        <v/>
      </c>
    </row>
    <row r="342" spans="1:1" x14ac:dyDescent="0.25">
      <c r="A342" s="177"/>
    </row>
    <row r="343" spans="1:1" x14ac:dyDescent="0.25">
      <c r="A343" s="177"/>
    </row>
    <row r="344" spans="1:1" x14ac:dyDescent="0.25">
      <c r="A344" s="177"/>
    </row>
    <row r="345" spans="1:1" x14ac:dyDescent="0.25">
      <c r="A345" s="177"/>
    </row>
    <row r="346" spans="1:1" x14ac:dyDescent="0.25">
      <c r="A346" s="177"/>
    </row>
    <row r="347" spans="1:1" x14ac:dyDescent="0.25">
      <c r="A347" s="177"/>
    </row>
    <row r="348" spans="1:1" x14ac:dyDescent="0.25">
      <c r="A348" s="177"/>
    </row>
    <row r="349" spans="1:1" x14ac:dyDescent="0.25">
      <c r="A349" s="177"/>
    </row>
    <row r="350" spans="1:1" x14ac:dyDescent="0.25">
      <c r="A350" s="177"/>
    </row>
    <row r="351" spans="1:1" x14ac:dyDescent="0.25">
      <c r="A351" s="177"/>
    </row>
    <row r="352" spans="1:1" x14ac:dyDescent="0.25">
      <c r="A352" s="177"/>
    </row>
    <row r="353" spans="1:1" x14ac:dyDescent="0.25">
      <c r="A353" s="177"/>
    </row>
    <row r="354" spans="1:1" x14ac:dyDescent="0.25">
      <c r="A354" s="177"/>
    </row>
    <row r="355" spans="1:1" x14ac:dyDescent="0.25">
      <c r="A355" s="177"/>
    </row>
    <row r="356" spans="1:1" x14ac:dyDescent="0.25">
      <c r="A356" s="177"/>
    </row>
    <row r="357" spans="1:1" x14ac:dyDescent="0.25">
      <c r="A357" s="177"/>
    </row>
    <row r="358" spans="1:1" x14ac:dyDescent="0.25">
      <c r="A358" s="177"/>
    </row>
    <row r="359" spans="1:1" x14ac:dyDescent="0.25">
      <c r="A359" s="177"/>
    </row>
    <row r="360" spans="1:1" x14ac:dyDescent="0.25">
      <c r="A360" s="177"/>
    </row>
    <row r="361" spans="1:1" x14ac:dyDescent="0.25">
      <c r="A361" s="177"/>
    </row>
    <row r="362" spans="1:1" x14ac:dyDescent="0.25">
      <c r="A362" s="177"/>
    </row>
    <row r="363" spans="1:1" x14ac:dyDescent="0.25">
      <c r="A363" s="177"/>
    </row>
    <row r="364" spans="1:1" x14ac:dyDescent="0.25">
      <c r="A364" s="177"/>
    </row>
  </sheetData>
  <pageMargins left="0.75" right="0.75" top="1" bottom="1" header="0.5" footer="0.5"/>
  <pageSetup scale="3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G364"/>
  <sheetViews>
    <sheetView zoomScale="85" zoomScaleNormal="85" workbookViewId="0">
      <pane xSplit="2" ySplit="3" topLeftCell="C4" activePane="bottomRight" state="frozen"/>
      <selection activeCell="E34" sqref="E34"/>
      <selection pane="topRight" activeCell="E34" sqref="E34"/>
      <selection pane="bottomLeft" activeCell="E34" sqref="E34"/>
      <selection pane="bottomRight" activeCell="D5" sqref="D5"/>
    </sheetView>
  </sheetViews>
  <sheetFormatPr defaultRowHeight="15" outlineLevelRow="1" x14ac:dyDescent="0.25"/>
  <cols>
    <col min="1" max="1" width="9.140625" style="91"/>
    <col min="2" max="2" width="30.7109375" style="176" customWidth="1"/>
    <col min="3" max="33" width="10.7109375" style="177" customWidth="1"/>
    <col min="34" max="16384" width="9.140625" style="177"/>
  </cols>
  <sheetData>
    <row r="1" spans="1:33" s="311" customFormat="1" x14ac:dyDescent="0.25">
      <c r="A1" s="306"/>
      <c r="B1" s="173"/>
    </row>
    <row r="2" spans="1:33" s="311" customFormat="1" ht="45" x14ac:dyDescent="0.25">
      <c r="A2" s="308" t="s">
        <v>6</v>
      </c>
      <c r="B2" s="175" t="s">
        <v>243</v>
      </c>
      <c r="C2" s="311" t="s">
        <v>46</v>
      </c>
      <c r="D2" s="311" t="s">
        <v>47</v>
      </c>
      <c r="E2" s="311" t="s">
        <v>48</v>
      </c>
      <c r="F2" s="311" t="s">
        <v>49</v>
      </c>
      <c r="G2" s="311" t="s">
        <v>50</v>
      </c>
      <c r="H2" s="311" t="s">
        <v>51</v>
      </c>
      <c r="I2" s="311" t="s">
        <v>52</v>
      </c>
      <c r="J2" s="311" t="s">
        <v>242</v>
      </c>
      <c r="K2" s="311" t="s">
        <v>53</v>
      </c>
      <c r="L2" s="311" t="s">
        <v>54</v>
      </c>
      <c r="M2" s="311" t="s">
        <v>55</v>
      </c>
      <c r="N2" s="311" t="s">
        <v>56</v>
      </c>
      <c r="O2" s="311" t="s">
        <v>57</v>
      </c>
      <c r="P2" s="311" t="s">
        <v>58</v>
      </c>
      <c r="Q2" s="311" t="s">
        <v>59</v>
      </c>
      <c r="R2" s="311" t="s">
        <v>60</v>
      </c>
      <c r="S2" s="311" t="s">
        <v>61</v>
      </c>
      <c r="T2" s="311" t="s">
        <v>62</v>
      </c>
      <c r="U2" s="311" t="s">
        <v>63</v>
      </c>
      <c r="V2" s="311" t="s">
        <v>64</v>
      </c>
      <c r="W2" s="311" t="s">
        <v>65</v>
      </c>
      <c r="X2" s="311" t="s">
        <v>66</v>
      </c>
      <c r="Y2" s="311" t="s">
        <v>67</v>
      </c>
      <c r="Z2" s="311" t="s">
        <v>68</v>
      </c>
      <c r="AA2" s="311" t="s">
        <v>69</v>
      </c>
      <c r="AB2" s="311" t="s">
        <v>70</v>
      </c>
      <c r="AC2" s="311" t="s">
        <v>71</v>
      </c>
      <c r="AD2" s="311" t="s">
        <v>72</v>
      </c>
      <c r="AE2" s="311" t="s">
        <v>73</v>
      </c>
      <c r="AF2" s="311" t="s">
        <v>74</v>
      </c>
      <c r="AG2" s="311" t="s">
        <v>286</v>
      </c>
    </row>
    <row r="3" spans="1:33" s="311" customFormat="1" x14ac:dyDescent="0.25">
      <c r="A3" s="307"/>
      <c r="B3" s="174" t="s">
        <v>284</v>
      </c>
    </row>
    <row r="4" spans="1:33" s="312" customFormat="1" x14ac:dyDescent="0.25">
      <c r="A4" s="91"/>
      <c r="B4" s="175"/>
    </row>
    <row r="6" spans="1:33" x14ac:dyDescent="0.25">
      <c r="B6" s="176" t="s">
        <v>116</v>
      </c>
    </row>
    <row r="8" spans="1:33" x14ac:dyDescent="0.25">
      <c r="A8" s="177"/>
      <c r="B8" s="176" t="s">
        <v>326</v>
      </c>
    </row>
    <row r="9" spans="1:33" x14ac:dyDescent="0.25">
      <c r="A9" s="177"/>
      <c r="B9" s="176" t="s">
        <v>327</v>
      </c>
      <c r="C9" s="177">
        <v>91588.124289999905</v>
      </c>
      <c r="D9" s="177">
        <v>80982.995969999902</v>
      </c>
      <c r="E9" s="177">
        <v>78112.554099999994</v>
      </c>
      <c r="F9" s="177">
        <v>75360.869820000007</v>
      </c>
      <c r="G9" s="177">
        <v>87212.985339999999</v>
      </c>
      <c r="H9" s="177">
        <v>99526.880219999905</v>
      </c>
      <c r="I9" s="177">
        <v>99320.190049999903</v>
      </c>
      <c r="J9" s="177">
        <v>102379.40566</v>
      </c>
      <c r="K9" s="177">
        <v>90416.663739824304</v>
      </c>
      <c r="L9" s="177">
        <v>78022.4397216504</v>
      </c>
      <c r="M9" s="177">
        <v>75079.902954286503</v>
      </c>
      <c r="N9" s="177">
        <v>83222.251349781494</v>
      </c>
      <c r="O9" s="177">
        <v>85068.418012740003</v>
      </c>
      <c r="P9" s="177">
        <v>79504.642491325794</v>
      </c>
      <c r="Q9" s="177">
        <v>79691.276395975307</v>
      </c>
      <c r="R9" s="177">
        <v>76842.488956345303</v>
      </c>
      <c r="S9" s="177">
        <v>85342.369153856795</v>
      </c>
      <c r="T9" s="177">
        <v>102024.887560488</v>
      </c>
      <c r="U9" s="177">
        <v>114124.436196711</v>
      </c>
      <c r="V9" s="177">
        <v>116171.056319842</v>
      </c>
      <c r="W9" s="177">
        <v>96967.857671981794</v>
      </c>
      <c r="X9" s="177">
        <v>82802.095844640004</v>
      </c>
      <c r="Y9" s="177">
        <v>80276.217021920995</v>
      </c>
      <c r="Z9" s="177">
        <v>88135.472616616797</v>
      </c>
      <c r="AA9" s="177">
        <v>87988.455672613301</v>
      </c>
      <c r="AB9" s="177">
        <v>78943.384812239194</v>
      </c>
      <c r="AC9" s="177">
        <v>83432.105967317693</v>
      </c>
      <c r="AD9" s="177">
        <v>79750.978174066593</v>
      </c>
      <c r="AE9" s="177">
        <v>90690.9998133029</v>
      </c>
      <c r="AF9" s="177">
        <v>107303.53886651</v>
      </c>
    </row>
    <row r="10" spans="1:33" x14ac:dyDescent="0.25">
      <c r="A10" s="177"/>
      <c r="B10" s="176" t="s">
        <v>328</v>
      </c>
      <c r="C10" s="177">
        <v>0</v>
      </c>
      <c r="D10" s="177">
        <v>0</v>
      </c>
      <c r="E10" s="177">
        <v>0</v>
      </c>
      <c r="F10" s="177">
        <v>0</v>
      </c>
      <c r="G10" s="177">
        <v>0</v>
      </c>
      <c r="H10" s="177">
        <v>0</v>
      </c>
      <c r="I10" s="177">
        <v>0</v>
      </c>
      <c r="J10" s="177">
        <v>0</v>
      </c>
      <c r="K10" s="177">
        <v>0</v>
      </c>
      <c r="L10" s="177">
        <v>0</v>
      </c>
      <c r="M10" s="177">
        <v>0</v>
      </c>
      <c r="N10" s="177">
        <v>0</v>
      </c>
      <c r="O10" s="177">
        <v>0</v>
      </c>
      <c r="P10" s="177">
        <v>0</v>
      </c>
      <c r="Q10" s="177">
        <v>0</v>
      </c>
      <c r="R10" s="177">
        <v>0</v>
      </c>
      <c r="S10" s="177">
        <v>0</v>
      </c>
      <c r="T10" s="177">
        <v>0</v>
      </c>
      <c r="U10" s="177">
        <v>0</v>
      </c>
      <c r="V10" s="177">
        <v>0</v>
      </c>
      <c r="W10" s="177">
        <v>0</v>
      </c>
      <c r="X10" s="177">
        <v>0</v>
      </c>
      <c r="Y10" s="177">
        <v>0</v>
      </c>
      <c r="Z10" s="177">
        <v>0</v>
      </c>
      <c r="AA10" s="177">
        <v>0</v>
      </c>
      <c r="AB10" s="177">
        <v>0</v>
      </c>
      <c r="AC10" s="177">
        <v>0</v>
      </c>
      <c r="AD10" s="177">
        <v>0</v>
      </c>
      <c r="AE10" s="177">
        <v>0</v>
      </c>
      <c r="AF10" s="177">
        <v>0</v>
      </c>
    </row>
    <row r="11" spans="1:33" x14ac:dyDescent="0.25">
      <c r="A11" s="177"/>
      <c r="B11" s="176" t="s">
        <v>329</v>
      </c>
      <c r="C11" s="177">
        <v>0</v>
      </c>
      <c r="D11" s="177">
        <v>0</v>
      </c>
      <c r="E11" s="177">
        <v>0</v>
      </c>
      <c r="F11" s="177">
        <v>0</v>
      </c>
      <c r="G11" s="177">
        <v>0</v>
      </c>
      <c r="H11" s="177">
        <v>0</v>
      </c>
      <c r="I11" s="177">
        <v>0</v>
      </c>
      <c r="J11" s="177">
        <v>0</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v>0</v>
      </c>
      <c r="AD11" s="177">
        <v>0</v>
      </c>
      <c r="AE11" s="177">
        <v>0</v>
      </c>
      <c r="AF11" s="177">
        <v>0</v>
      </c>
    </row>
    <row r="12" spans="1:33" x14ac:dyDescent="0.25">
      <c r="A12" s="177"/>
      <c r="B12" s="176" t="s">
        <v>330</v>
      </c>
      <c r="C12" s="177">
        <v>0</v>
      </c>
      <c r="D12" s="177">
        <v>0</v>
      </c>
      <c r="E12" s="177">
        <v>0</v>
      </c>
      <c r="F12" s="177">
        <v>0</v>
      </c>
      <c r="G12" s="177">
        <v>0</v>
      </c>
      <c r="H12" s="177">
        <v>0</v>
      </c>
      <c r="I12" s="177">
        <v>0</v>
      </c>
      <c r="J12" s="177">
        <v>0</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row>
    <row r="13" spans="1:33" x14ac:dyDescent="0.25">
      <c r="A13" s="177"/>
      <c r="B13" s="176" t="s">
        <v>331</v>
      </c>
      <c r="C13" s="177">
        <v>0</v>
      </c>
      <c r="D13" s="177">
        <v>0</v>
      </c>
      <c r="E13" s="177">
        <v>0</v>
      </c>
      <c r="F13" s="177">
        <v>0</v>
      </c>
      <c r="G13" s="177">
        <v>0</v>
      </c>
      <c r="H13" s="177">
        <v>0</v>
      </c>
      <c r="I13" s="177">
        <v>0</v>
      </c>
      <c r="J13" s="177">
        <v>0</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row>
    <row r="14" spans="1:33" x14ac:dyDescent="0.25">
      <c r="A14" s="177"/>
      <c r="B14" s="176" t="s">
        <v>332</v>
      </c>
      <c r="C14" s="177">
        <v>91588.124289999905</v>
      </c>
      <c r="D14" s="177">
        <v>80982.995969999902</v>
      </c>
      <c r="E14" s="177">
        <v>78112.554099999994</v>
      </c>
      <c r="F14" s="177">
        <v>75360.869820000007</v>
      </c>
      <c r="G14" s="177">
        <v>87212.985339999999</v>
      </c>
      <c r="H14" s="177">
        <v>99526.880219999905</v>
      </c>
      <c r="I14" s="177">
        <v>99320.190049999903</v>
      </c>
      <c r="J14" s="177">
        <v>102379.40566</v>
      </c>
      <c r="K14" s="177">
        <v>90416.663739824304</v>
      </c>
      <c r="L14" s="177">
        <v>78022.4397216504</v>
      </c>
      <c r="M14" s="177">
        <v>75079.902954286503</v>
      </c>
      <c r="N14" s="177">
        <v>83222.251349781494</v>
      </c>
      <c r="O14" s="177">
        <v>85068.418012740003</v>
      </c>
      <c r="P14" s="177">
        <v>79504.642491325794</v>
      </c>
      <c r="Q14" s="177">
        <v>79691.276395975307</v>
      </c>
      <c r="R14" s="177">
        <v>76842.488956345303</v>
      </c>
      <c r="S14" s="177">
        <v>85342.369153856795</v>
      </c>
      <c r="T14" s="177">
        <v>102024.887560488</v>
      </c>
      <c r="U14" s="177">
        <v>114124.436196711</v>
      </c>
      <c r="V14" s="177">
        <v>116171.056319842</v>
      </c>
      <c r="W14" s="177">
        <v>96967.857671981794</v>
      </c>
      <c r="X14" s="177">
        <v>82802.095844640004</v>
      </c>
      <c r="Y14" s="177">
        <v>80276.217021920995</v>
      </c>
      <c r="Z14" s="177">
        <v>88135.472616616797</v>
      </c>
      <c r="AA14" s="177">
        <v>87988.455672613301</v>
      </c>
      <c r="AB14" s="177">
        <v>78943.384812239194</v>
      </c>
      <c r="AC14" s="177">
        <v>83432.105967317693</v>
      </c>
      <c r="AD14" s="177">
        <v>79750.978174066593</v>
      </c>
      <c r="AE14" s="177">
        <v>90690.9998133029</v>
      </c>
      <c r="AF14" s="177">
        <v>107303.53886651</v>
      </c>
    </row>
    <row r="15" spans="1:33" x14ac:dyDescent="0.25">
      <c r="A15" s="177" t="str">
        <f t="shared" ref="A15:A41" si="0">MID($B15,6,3)</f>
        <v/>
      </c>
    </row>
    <row r="16" spans="1:33" outlineLevel="1" x14ac:dyDescent="0.25">
      <c r="A16" s="177"/>
      <c r="B16" s="176" t="s">
        <v>333</v>
      </c>
    </row>
    <row r="17" spans="1:32" outlineLevel="1" x14ac:dyDescent="0.25">
      <c r="A17" s="177" t="str">
        <f>MID($B17,1,3)</f>
        <v>447</v>
      </c>
      <c r="B17" s="176" t="s">
        <v>334</v>
      </c>
      <c r="C17" s="177">
        <v>0</v>
      </c>
      <c r="D17" s="177">
        <v>0</v>
      </c>
      <c r="E17" s="177">
        <v>0</v>
      </c>
      <c r="F17" s="177">
        <v>0</v>
      </c>
      <c r="G17" s="177">
        <v>0</v>
      </c>
      <c r="H17" s="177">
        <v>0</v>
      </c>
      <c r="I17" s="177">
        <v>0</v>
      </c>
      <c r="J17" s="177">
        <v>0</v>
      </c>
      <c r="K17" s="177">
        <v>0</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row>
    <row r="18" spans="1:32" outlineLevel="1" x14ac:dyDescent="0.25">
      <c r="A18" s="177" t="str">
        <f t="shared" ref="A18:A22" si="1">MID($B18,1,3)</f>
        <v>447</v>
      </c>
      <c r="B18" s="176" t="s">
        <v>335</v>
      </c>
      <c r="C18" s="177">
        <v>23322.764490000001</v>
      </c>
      <c r="D18" s="177">
        <v>16564.197499999998</v>
      </c>
      <c r="E18" s="177">
        <v>16215.28428</v>
      </c>
      <c r="F18" s="177">
        <v>11611.20089</v>
      </c>
      <c r="G18" s="177">
        <v>10408.43929</v>
      </c>
      <c r="H18" s="177">
        <v>6459.29738</v>
      </c>
      <c r="I18" s="177">
        <v>5061.97811</v>
      </c>
      <c r="J18" s="177">
        <v>5630.6782999999996</v>
      </c>
      <c r="K18" s="177">
        <v>6349.7780195954401</v>
      </c>
      <c r="L18" s="177">
        <v>4414.2824469725601</v>
      </c>
      <c r="M18" s="177">
        <v>6779.9298571122899</v>
      </c>
      <c r="N18" s="177">
        <v>10040.553403190899</v>
      </c>
      <c r="O18" s="177">
        <v>12242.7533774851</v>
      </c>
      <c r="P18" s="177">
        <v>9432.2343613464309</v>
      </c>
      <c r="Q18" s="177">
        <v>6668.4352558443998</v>
      </c>
      <c r="R18" s="177">
        <v>5636.46289428401</v>
      </c>
      <c r="S18" s="177">
        <v>3049.7755711822101</v>
      </c>
      <c r="T18" s="177">
        <v>1821.00993303155</v>
      </c>
      <c r="U18" s="177">
        <v>2429.3761635527999</v>
      </c>
      <c r="V18" s="177">
        <v>2398.3883514583199</v>
      </c>
      <c r="W18" s="177">
        <v>2731.1605343791298</v>
      </c>
      <c r="X18" s="177">
        <v>6111.1423593230802</v>
      </c>
      <c r="Y18" s="177">
        <v>6618.9219345754</v>
      </c>
      <c r="Z18" s="177">
        <v>8221.5967884715901</v>
      </c>
      <c r="AA18" s="177">
        <v>11367.222973971901</v>
      </c>
      <c r="AB18" s="177">
        <v>14851.3177981676</v>
      </c>
      <c r="AC18" s="177">
        <v>6670.8695801385102</v>
      </c>
      <c r="AD18" s="177">
        <v>7461.6833009305901</v>
      </c>
      <c r="AE18" s="177">
        <v>1211.7145072742601</v>
      </c>
      <c r="AF18" s="177">
        <v>1721.0024711834999</v>
      </c>
    </row>
    <row r="19" spans="1:32" outlineLevel="1" x14ac:dyDescent="0.25">
      <c r="A19" s="177" t="str">
        <f t="shared" si="1"/>
        <v>447</v>
      </c>
      <c r="B19" s="176" t="s">
        <v>336</v>
      </c>
      <c r="C19" s="177">
        <v>0</v>
      </c>
      <c r="D19" s="177">
        <v>0</v>
      </c>
      <c r="E19" s="177">
        <v>0</v>
      </c>
      <c r="F19" s="177">
        <v>0</v>
      </c>
      <c r="G19" s="177">
        <v>0</v>
      </c>
      <c r="H19" s="177">
        <v>0</v>
      </c>
      <c r="I19" s="177">
        <v>0</v>
      </c>
      <c r="J19" s="177">
        <v>0</v>
      </c>
      <c r="K19" s="177">
        <v>0</v>
      </c>
      <c r="L19" s="177">
        <v>0</v>
      </c>
      <c r="M19" s="177">
        <v>0</v>
      </c>
      <c r="N19" s="177">
        <v>0</v>
      </c>
      <c r="O19" s="177">
        <v>0</v>
      </c>
      <c r="P19" s="177">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row>
    <row r="20" spans="1:32" outlineLevel="1" x14ac:dyDescent="0.25">
      <c r="A20" s="177" t="str">
        <f t="shared" si="1"/>
        <v>447</v>
      </c>
      <c r="B20" s="176" t="s">
        <v>337</v>
      </c>
      <c r="C20" s="177">
        <v>0</v>
      </c>
      <c r="D20" s="177">
        <v>0</v>
      </c>
      <c r="E20" s="177">
        <v>0</v>
      </c>
      <c r="F20" s="177">
        <v>0</v>
      </c>
      <c r="G20" s="177">
        <v>0</v>
      </c>
      <c r="H20" s="177">
        <v>0</v>
      </c>
      <c r="I20" s="177">
        <v>0</v>
      </c>
      <c r="J20" s="177">
        <v>0</v>
      </c>
      <c r="K20" s="177">
        <v>0</v>
      </c>
      <c r="L20" s="177">
        <v>0</v>
      </c>
      <c r="M20" s="177">
        <v>0</v>
      </c>
      <c r="N20" s="177">
        <v>0</v>
      </c>
      <c r="O20" s="177">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row>
    <row r="21" spans="1:32" outlineLevel="1" x14ac:dyDescent="0.25">
      <c r="A21" s="177" t="str">
        <f t="shared" si="1"/>
        <v>483</v>
      </c>
      <c r="B21" s="176" t="s">
        <v>338</v>
      </c>
      <c r="C21" s="177">
        <v>0</v>
      </c>
      <c r="D21" s="177">
        <v>0</v>
      </c>
      <c r="E21" s="177">
        <v>0</v>
      </c>
      <c r="F21" s="177">
        <v>0</v>
      </c>
      <c r="G21" s="177">
        <v>0</v>
      </c>
      <c r="H21" s="177">
        <v>0</v>
      </c>
      <c r="I21" s="177">
        <v>0</v>
      </c>
      <c r="J21" s="177">
        <v>0</v>
      </c>
      <c r="K21" s="177">
        <v>0</v>
      </c>
      <c r="L21" s="177">
        <v>0</v>
      </c>
      <c r="M21" s="177">
        <v>0</v>
      </c>
      <c r="N21" s="177">
        <v>0</v>
      </c>
      <c r="O21" s="177">
        <v>0</v>
      </c>
      <c r="P21" s="177">
        <v>0</v>
      </c>
      <c r="Q21" s="177">
        <v>0</v>
      </c>
      <c r="R21" s="177">
        <v>0</v>
      </c>
      <c r="S21" s="177">
        <v>0</v>
      </c>
      <c r="T21" s="177">
        <v>0</v>
      </c>
      <c r="U21" s="177">
        <v>0</v>
      </c>
      <c r="V21" s="177">
        <v>0</v>
      </c>
      <c r="W21" s="177">
        <v>0</v>
      </c>
      <c r="X21" s="177">
        <v>0</v>
      </c>
      <c r="Y21" s="177">
        <v>0</v>
      </c>
      <c r="Z21" s="177">
        <v>0</v>
      </c>
      <c r="AA21" s="177">
        <v>0</v>
      </c>
      <c r="AB21" s="177">
        <v>0</v>
      </c>
      <c r="AC21" s="177">
        <v>0</v>
      </c>
      <c r="AD21" s="177">
        <v>0</v>
      </c>
      <c r="AE21" s="177">
        <v>0</v>
      </c>
      <c r="AF21" s="177">
        <v>0</v>
      </c>
    </row>
    <row r="22" spans="1:32" outlineLevel="1" x14ac:dyDescent="0.25">
      <c r="A22" s="177" t="str">
        <f t="shared" si="1"/>
        <v>484</v>
      </c>
      <c r="B22" s="176" t="s">
        <v>339</v>
      </c>
      <c r="C22" s="177">
        <v>0</v>
      </c>
      <c r="D22" s="177">
        <v>0</v>
      </c>
      <c r="E22" s="177">
        <v>0</v>
      </c>
      <c r="F22" s="177">
        <v>0</v>
      </c>
      <c r="G22" s="177">
        <v>0</v>
      </c>
      <c r="H22" s="177">
        <v>0</v>
      </c>
      <c r="I22" s="177">
        <v>0</v>
      </c>
      <c r="J22" s="177">
        <v>0</v>
      </c>
      <c r="K22" s="177">
        <v>0</v>
      </c>
      <c r="L22" s="177">
        <v>0</v>
      </c>
      <c r="M22" s="177">
        <v>0</v>
      </c>
      <c r="N22" s="177">
        <v>0</v>
      </c>
      <c r="O22" s="177">
        <v>0</v>
      </c>
      <c r="P22" s="177">
        <v>0</v>
      </c>
      <c r="Q22" s="177">
        <v>0</v>
      </c>
      <c r="R22" s="177">
        <v>0</v>
      </c>
      <c r="S22" s="177">
        <v>0</v>
      </c>
      <c r="T22" s="177">
        <v>0</v>
      </c>
      <c r="U22" s="177">
        <v>0</v>
      </c>
      <c r="V22" s="177">
        <v>0</v>
      </c>
      <c r="W22" s="177">
        <v>0</v>
      </c>
      <c r="X22" s="177">
        <v>0</v>
      </c>
      <c r="Y22" s="177">
        <v>0</v>
      </c>
      <c r="Z22" s="177">
        <v>0</v>
      </c>
      <c r="AA22" s="177">
        <v>0</v>
      </c>
      <c r="AB22" s="177">
        <v>0</v>
      </c>
      <c r="AC22" s="177">
        <v>0</v>
      </c>
      <c r="AD22" s="177">
        <v>0</v>
      </c>
      <c r="AE22" s="177">
        <v>0</v>
      </c>
      <c r="AF22" s="177">
        <v>0</v>
      </c>
    </row>
    <row r="23" spans="1:32" x14ac:dyDescent="0.25">
      <c r="A23" s="177"/>
      <c r="B23" s="176" t="s">
        <v>340</v>
      </c>
      <c r="C23" s="177">
        <v>23322.764490000001</v>
      </c>
      <c r="D23" s="177">
        <v>16564.197499999998</v>
      </c>
      <c r="E23" s="177">
        <v>16215.28428</v>
      </c>
      <c r="F23" s="177">
        <v>11611.20089</v>
      </c>
      <c r="G23" s="177">
        <v>10408.43929</v>
      </c>
      <c r="H23" s="177">
        <v>6459.29738</v>
      </c>
      <c r="I23" s="177">
        <v>5061.97811</v>
      </c>
      <c r="J23" s="177">
        <v>5630.6782999999996</v>
      </c>
      <c r="K23" s="177">
        <v>6349.7780195954401</v>
      </c>
      <c r="L23" s="177">
        <v>4414.2824469725601</v>
      </c>
      <c r="M23" s="177">
        <v>6779.9298571122899</v>
      </c>
      <c r="N23" s="177">
        <v>10040.553403190899</v>
      </c>
      <c r="O23" s="177">
        <v>12242.7533774851</v>
      </c>
      <c r="P23" s="177">
        <v>9432.2343613464309</v>
      </c>
      <c r="Q23" s="177">
        <v>6668.4352558443998</v>
      </c>
      <c r="R23" s="177">
        <v>5636.46289428401</v>
      </c>
      <c r="S23" s="177">
        <v>3049.7755711822101</v>
      </c>
      <c r="T23" s="177">
        <v>1821.00993303155</v>
      </c>
      <c r="U23" s="177">
        <v>2429.3761635527999</v>
      </c>
      <c r="V23" s="177">
        <v>2398.3883514583199</v>
      </c>
      <c r="W23" s="177">
        <v>2731.1605343791298</v>
      </c>
      <c r="X23" s="177">
        <v>6111.1423593230802</v>
      </c>
      <c r="Y23" s="177">
        <v>6618.9219345754</v>
      </c>
      <c r="Z23" s="177">
        <v>8221.5967884715901</v>
      </c>
      <c r="AA23" s="177">
        <v>11367.222973971901</v>
      </c>
      <c r="AB23" s="177">
        <v>14851.3177981676</v>
      </c>
      <c r="AC23" s="177">
        <v>6670.8695801385102</v>
      </c>
      <c r="AD23" s="177">
        <v>7461.6833009305901</v>
      </c>
      <c r="AE23" s="177">
        <v>1211.7145072742601</v>
      </c>
      <c r="AF23" s="177">
        <v>1721.0024711834999</v>
      </c>
    </row>
    <row r="24" spans="1:32" x14ac:dyDescent="0.25">
      <c r="A24" s="177" t="str">
        <f t="shared" si="0"/>
        <v/>
      </c>
    </row>
    <row r="25" spans="1:32" x14ac:dyDescent="0.25">
      <c r="A25" s="177" t="str">
        <f t="shared" si="0"/>
        <v xml:space="preserve"> RE</v>
      </c>
      <c r="B25" s="176" t="s">
        <v>341</v>
      </c>
      <c r="C25" s="177">
        <v>114910.88877999991</v>
      </c>
      <c r="D25" s="177">
        <v>97547.193469999896</v>
      </c>
      <c r="E25" s="177">
        <v>94327.838380000001</v>
      </c>
      <c r="F25" s="177">
        <v>86972.07071</v>
      </c>
      <c r="G25" s="177">
        <v>97621.424629999994</v>
      </c>
      <c r="H25" s="177">
        <v>105986.17759999991</v>
      </c>
      <c r="I25" s="177">
        <v>104382.1681599999</v>
      </c>
      <c r="J25" s="177">
        <v>108010.08396</v>
      </c>
      <c r="K25" s="177">
        <v>96766.441759419744</v>
      </c>
      <c r="L25" s="177">
        <v>82436.72216862296</v>
      </c>
      <c r="M25" s="177">
        <v>81859.832811398795</v>
      </c>
      <c r="N25" s="177">
        <v>93262.804752972399</v>
      </c>
      <c r="O25" s="177">
        <v>97311.171390225107</v>
      </c>
      <c r="P25" s="177">
        <v>88936.876852672227</v>
      </c>
      <c r="Q25" s="177">
        <v>86359.7116518197</v>
      </c>
      <c r="R25" s="177">
        <v>82478.95185062931</v>
      </c>
      <c r="S25" s="177">
        <v>88392.144725039005</v>
      </c>
      <c r="T25" s="177">
        <v>103845.89749351956</v>
      </c>
      <c r="U25" s="177">
        <v>116553.81236026381</v>
      </c>
      <c r="V25" s="177">
        <v>118569.44467130031</v>
      </c>
      <c r="W25" s="177">
        <v>99699.018206360925</v>
      </c>
      <c r="X25" s="177">
        <v>88913.23820396309</v>
      </c>
      <c r="Y25" s="177">
        <v>86895.13895649639</v>
      </c>
      <c r="Z25" s="177">
        <v>96357.06940508839</v>
      </c>
      <c r="AA25" s="177">
        <v>99355.678646585206</v>
      </c>
      <c r="AB25" s="177">
        <v>93794.702610406792</v>
      </c>
      <c r="AC25" s="177">
        <v>90102.975547456197</v>
      </c>
      <c r="AD25" s="177">
        <v>87212.661474997178</v>
      </c>
      <c r="AE25" s="177">
        <v>91902.714320577157</v>
      </c>
      <c r="AF25" s="177">
        <v>109024.5413376935</v>
      </c>
    </row>
    <row r="26" spans="1:32" x14ac:dyDescent="0.25">
      <c r="A26" s="177" t="str">
        <f t="shared" si="0"/>
        <v/>
      </c>
    </row>
    <row r="27" spans="1:32" x14ac:dyDescent="0.25">
      <c r="A27" s="177"/>
      <c r="B27" s="176" t="s">
        <v>160</v>
      </c>
    </row>
    <row r="28" spans="1:32" x14ac:dyDescent="0.25">
      <c r="A28" s="177" t="str">
        <f t="shared" ref="A28:A35" si="2">MID($B28,1,3)</f>
        <v>450</v>
      </c>
      <c r="B28" s="176" t="s">
        <v>342</v>
      </c>
      <c r="C28" s="177">
        <v>176.47694000000001</v>
      </c>
      <c r="D28" s="177">
        <v>283.46393999999998</v>
      </c>
      <c r="E28" s="177">
        <v>196.22123999999999</v>
      </c>
      <c r="F28" s="177">
        <v>155.88287</v>
      </c>
      <c r="G28" s="177">
        <v>111.9867</v>
      </c>
      <c r="H28" s="177">
        <v>163.66345000000001</v>
      </c>
      <c r="I28" s="177">
        <v>286.32312000000002</v>
      </c>
      <c r="J28" s="177">
        <v>330.12079999999997</v>
      </c>
      <c r="K28" s="177">
        <v>184.89611740000001</v>
      </c>
      <c r="L28" s="177">
        <v>184.89611740000001</v>
      </c>
      <c r="M28" s="177">
        <v>184.89611740000001</v>
      </c>
      <c r="N28" s="177">
        <v>184.89611740000001</v>
      </c>
      <c r="O28" s="177">
        <v>204.17549636842099</v>
      </c>
      <c r="P28" s="177">
        <v>204.17549636842099</v>
      </c>
      <c r="Q28" s="177">
        <v>204.17549636842099</v>
      </c>
      <c r="R28" s="177">
        <v>204.17549636842099</v>
      </c>
      <c r="S28" s="177">
        <v>204.17549636842099</v>
      </c>
      <c r="T28" s="177">
        <v>204.17549636842099</v>
      </c>
      <c r="U28" s="177">
        <v>204.17549636842099</v>
      </c>
      <c r="V28" s="177">
        <v>204.17549636842099</v>
      </c>
      <c r="W28" s="177">
        <v>204.17549636842099</v>
      </c>
      <c r="X28" s="177">
        <v>204.17549636842099</v>
      </c>
      <c r="Y28" s="177">
        <v>204.17549636842099</v>
      </c>
      <c r="Z28" s="177">
        <v>204.17549636842099</v>
      </c>
      <c r="AA28" s="177">
        <v>208.25900629578999</v>
      </c>
      <c r="AB28" s="177">
        <v>208.25900629578999</v>
      </c>
      <c r="AC28" s="177">
        <v>208.25900629578999</v>
      </c>
      <c r="AD28" s="177">
        <v>208.25900629578999</v>
      </c>
      <c r="AE28" s="177">
        <v>208.25900629578999</v>
      </c>
      <c r="AF28" s="177">
        <v>208.25900629578999</v>
      </c>
    </row>
    <row r="29" spans="1:32" x14ac:dyDescent="0.25">
      <c r="A29" s="177"/>
      <c r="B29" s="176" t="s">
        <v>343</v>
      </c>
      <c r="C29" s="177">
        <v>0</v>
      </c>
      <c r="D29" s="177">
        <v>0</v>
      </c>
      <c r="E29" s="177">
        <v>0</v>
      </c>
      <c r="F29" s="177">
        <v>0</v>
      </c>
      <c r="G29" s="177">
        <v>0</v>
      </c>
      <c r="H29" s="177">
        <v>0</v>
      </c>
      <c r="I29" s="177">
        <v>0</v>
      </c>
      <c r="J29" s="177">
        <v>0</v>
      </c>
      <c r="K29" s="177">
        <v>0</v>
      </c>
      <c r="L29" s="177">
        <v>0</v>
      </c>
      <c r="M29" s="177">
        <v>0</v>
      </c>
      <c r="N29" s="177">
        <v>0</v>
      </c>
      <c r="O29" s="177">
        <v>0</v>
      </c>
      <c r="P29" s="177">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row>
    <row r="30" spans="1:32" x14ac:dyDescent="0.25">
      <c r="A30" s="177" t="str">
        <f t="shared" si="2"/>
        <v>454</v>
      </c>
      <c r="B30" s="176" t="s">
        <v>344</v>
      </c>
      <c r="C30" s="177">
        <v>299.71070999999898</v>
      </c>
      <c r="D30" s="177">
        <v>345.23802999999998</v>
      </c>
      <c r="E30" s="177">
        <v>339.50799999999998</v>
      </c>
      <c r="F30" s="177">
        <v>254.25075999999899</v>
      </c>
      <c r="G30" s="177">
        <v>305.364319999999</v>
      </c>
      <c r="H30" s="177">
        <v>307.55239</v>
      </c>
      <c r="I30" s="177">
        <v>305.17349999999999</v>
      </c>
      <c r="J30" s="177">
        <v>305.69186999999999</v>
      </c>
      <c r="K30" s="177">
        <v>287.779918411111</v>
      </c>
      <c r="L30" s="177">
        <v>287.779918411111</v>
      </c>
      <c r="M30" s="177">
        <v>287.779918411111</v>
      </c>
      <c r="N30" s="177">
        <v>287.779918411111</v>
      </c>
      <c r="O30" s="177">
        <v>309.64704830526301</v>
      </c>
      <c r="P30" s="177">
        <v>309.64704830526301</v>
      </c>
      <c r="Q30" s="177">
        <v>309.64704830526301</v>
      </c>
      <c r="R30" s="177">
        <v>309.64704830526301</v>
      </c>
      <c r="S30" s="177">
        <v>309.64704830526301</v>
      </c>
      <c r="T30" s="177">
        <v>309.64704830526301</v>
      </c>
      <c r="U30" s="177">
        <v>309.64704830526301</v>
      </c>
      <c r="V30" s="177">
        <v>309.64704830526301</v>
      </c>
      <c r="W30" s="177">
        <v>309.64704830526301</v>
      </c>
      <c r="X30" s="177">
        <v>309.64704830526301</v>
      </c>
      <c r="Y30" s="177">
        <v>309.64704830526301</v>
      </c>
      <c r="Z30" s="177">
        <v>309.64704830526301</v>
      </c>
      <c r="AA30" s="177">
        <v>314.49374729241998</v>
      </c>
      <c r="AB30" s="177">
        <v>314.49374729241998</v>
      </c>
      <c r="AC30" s="177">
        <v>314.49374729241998</v>
      </c>
      <c r="AD30" s="177">
        <v>314.49374729241998</v>
      </c>
      <c r="AE30" s="177">
        <v>314.49374729241998</v>
      </c>
      <c r="AF30" s="177">
        <v>314.49374729241998</v>
      </c>
    </row>
    <row r="31" spans="1:32" x14ac:dyDescent="0.25">
      <c r="A31" s="177" t="str">
        <f t="shared" si="2"/>
        <v>456</v>
      </c>
      <c r="B31" s="176" t="s">
        <v>345</v>
      </c>
      <c r="C31" s="177">
        <v>703.72043999999801</v>
      </c>
      <c r="D31" s="177">
        <v>678.68575999999996</v>
      </c>
      <c r="E31" s="177">
        <v>588.09966999999995</v>
      </c>
      <c r="F31" s="177">
        <v>579.42743999999902</v>
      </c>
      <c r="G31" s="177">
        <v>557.54706999999996</v>
      </c>
      <c r="H31" s="177">
        <v>554.14476000000002</v>
      </c>
      <c r="I31" s="177">
        <v>588.20885999999803</v>
      </c>
      <c r="J31" s="177">
        <v>617.36740999999995</v>
      </c>
      <c r="K31" s="177">
        <v>477.03170242499999</v>
      </c>
      <c r="L31" s="177">
        <v>622.174372038</v>
      </c>
      <c r="M31" s="177">
        <v>609.72404426200001</v>
      </c>
      <c r="N31" s="177">
        <v>537.85927435500003</v>
      </c>
      <c r="O31" s="177">
        <v>468.21324278947498</v>
      </c>
      <c r="P31" s="177">
        <v>482.61385532219998</v>
      </c>
      <c r="Q31" s="177">
        <v>454.72649700679898</v>
      </c>
      <c r="R31" s="177">
        <v>438.53845916087499</v>
      </c>
      <c r="S31" s="177">
        <v>509.69146229134998</v>
      </c>
      <c r="T31" s="177">
        <v>503.66215633699898</v>
      </c>
      <c r="U31" s="177">
        <v>493.84759264295002</v>
      </c>
      <c r="V31" s="177">
        <v>485.81077591103298</v>
      </c>
      <c r="W31" s="177">
        <v>469.29611917069099</v>
      </c>
      <c r="X31" s="177">
        <v>487.16114713187898</v>
      </c>
      <c r="Y31" s="177">
        <v>502.47183324463401</v>
      </c>
      <c r="Z31" s="177">
        <v>420.08995966559598</v>
      </c>
      <c r="AA31" s="177">
        <v>428.86198967925498</v>
      </c>
      <c r="AB31" s="177">
        <v>410.50552350077402</v>
      </c>
      <c r="AC31" s="177">
        <v>392.23529267571399</v>
      </c>
      <c r="AD31" s="177">
        <v>382.86225427747002</v>
      </c>
      <c r="AE31" s="177">
        <v>451.16615933176899</v>
      </c>
      <c r="AF31" s="177">
        <v>445.65185763988399</v>
      </c>
    </row>
    <row r="32" spans="1:32" x14ac:dyDescent="0.25">
      <c r="A32" s="177" t="str">
        <f t="shared" si="2"/>
        <v>456</v>
      </c>
      <c r="B32" s="176" t="s">
        <v>346</v>
      </c>
      <c r="C32" s="177">
        <v>64.797169999999994</v>
      </c>
      <c r="D32" s="177">
        <v>58.822360000000003</v>
      </c>
      <c r="E32" s="177">
        <v>51.329319999999903</v>
      </c>
      <c r="F32" s="177">
        <v>67.503029999999995</v>
      </c>
      <c r="G32" s="177">
        <v>56.927</v>
      </c>
      <c r="H32" s="177">
        <v>63.959969999999998</v>
      </c>
      <c r="I32" s="177">
        <v>88.282210000000006</v>
      </c>
      <c r="J32" s="177">
        <v>52.360729999999997</v>
      </c>
      <c r="K32" s="177">
        <v>40.293410475000002</v>
      </c>
      <c r="L32" s="177">
        <v>29.667328862000002</v>
      </c>
      <c r="M32" s="177">
        <v>29.660074737999999</v>
      </c>
      <c r="N32" s="177">
        <v>29.745772545000001</v>
      </c>
      <c r="O32" s="177">
        <v>93.121750710982994</v>
      </c>
      <c r="P32" s="177">
        <v>91.340584948935998</v>
      </c>
      <c r="Q32" s="177">
        <v>81.218084476223893</v>
      </c>
      <c r="R32" s="177">
        <v>74.009177220015005</v>
      </c>
      <c r="S32" s="177">
        <v>85.677429937837999</v>
      </c>
      <c r="T32" s="177">
        <v>92.025325767213801</v>
      </c>
      <c r="U32" s="177">
        <v>96.581856512336302</v>
      </c>
      <c r="V32" s="177">
        <v>93.606703257759904</v>
      </c>
      <c r="W32" s="177">
        <v>89.490476155579998</v>
      </c>
      <c r="X32" s="177">
        <v>72.512925685344996</v>
      </c>
      <c r="Y32" s="177">
        <v>79.943581560136195</v>
      </c>
      <c r="Z32" s="177">
        <v>82.465380426151199</v>
      </c>
      <c r="AA32" s="177">
        <v>132.970652637076</v>
      </c>
      <c r="AB32" s="177">
        <v>130.911523714444</v>
      </c>
      <c r="AC32" s="177">
        <v>116.679076485821</v>
      </c>
      <c r="AD32" s="177">
        <v>108.045144260538</v>
      </c>
      <c r="AE32" s="177">
        <v>122.241424486901</v>
      </c>
      <c r="AF32" s="177">
        <v>130.53525008863801</v>
      </c>
    </row>
    <row r="33" spans="1:32" x14ac:dyDescent="0.25">
      <c r="A33" s="177" t="str">
        <f t="shared" si="2"/>
        <v>451</v>
      </c>
      <c r="B33" s="176" t="s">
        <v>347</v>
      </c>
      <c r="C33" s="177">
        <v>128.91722999999999</v>
      </c>
      <c r="D33" s="177">
        <v>175.52127999999999</v>
      </c>
      <c r="E33" s="177">
        <v>304.59035</v>
      </c>
      <c r="F33" s="177">
        <v>286.38722000000001</v>
      </c>
      <c r="G33" s="177">
        <v>329.03172999999998</v>
      </c>
      <c r="H33" s="177">
        <v>333.01658999999898</v>
      </c>
      <c r="I33" s="177">
        <v>195.81045999999901</v>
      </c>
      <c r="J33" s="177">
        <v>298.68205999999998</v>
      </c>
      <c r="K33" s="177">
        <v>181.055944178565</v>
      </c>
      <c r="L33" s="177">
        <v>180.555911545821</v>
      </c>
      <c r="M33" s="177">
        <v>180.55631227183</v>
      </c>
      <c r="N33" s="177">
        <v>180.55672337123801</v>
      </c>
      <c r="O33" s="177">
        <v>193.47324180701699</v>
      </c>
      <c r="P33" s="177">
        <v>193.47324180701699</v>
      </c>
      <c r="Q33" s="177">
        <v>193.47324180701699</v>
      </c>
      <c r="R33" s="177">
        <v>193.47324180701699</v>
      </c>
      <c r="S33" s="177">
        <v>193.47324180701699</v>
      </c>
      <c r="T33" s="177">
        <v>193.47324180701699</v>
      </c>
      <c r="U33" s="177">
        <v>193.47324180701699</v>
      </c>
      <c r="V33" s="177">
        <v>193.47324180701699</v>
      </c>
      <c r="W33" s="177">
        <v>193.47324180701699</v>
      </c>
      <c r="X33" s="177">
        <v>193.47324180701699</v>
      </c>
      <c r="Y33" s="177">
        <v>193.47324180701699</v>
      </c>
      <c r="Z33" s="177">
        <v>193.47324180701699</v>
      </c>
      <c r="AA33" s="177">
        <v>194.060344937894</v>
      </c>
      <c r="AB33" s="177">
        <v>194.060344937894</v>
      </c>
      <c r="AC33" s="177">
        <v>194.060344937894</v>
      </c>
      <c r="AD33" s="177">
        <v>194.060344937894</v>
      </c>
      <c r="AE33" s="177">
        <v>194.060344937894</v>
      </c>
      <c r="AF33" s="177">
        <v>194.060344937894</v>
      </c>
    </row>
    <row r="34" spans="1:32" x14ac:dyDescent="0.25">
      <c r="A34" s="177" t="str">
        <f t="shared" si="2"/>
        <v>489</v>
      </c>
      <c r="B34" s="176" t="s">
        <v>348</v>
      </c>
      <c r="C34" s="177">
        <v>0</v>
      </c>
      <c r="D34" s="177">
        <v>0</v>
      </c>
      <c r="E34" s="177">
        <v>0</v>
      </c>
      <c r="F34" s="177">
        <v>0</v>
      </c>
      <c r="G34" s="177">
        <v>0</v>
      </c>
      <c r="H34" s="177">
        <v>0</v>
      </c>
      <c r="I34" s="177">
        <v>0</v>
      </c>
      <c r="J34" s="177">
        <v>0</v>
      </c>
      <c r="K34" s="177">
        <v>0</v>
      </c>
      <c r="L34" s="177">
        <v>0</v>
      </c>
      <c r="M34" s="177">
        <v>0</v>
      </c>
      <c r="N34" s="177">
        <v>0</v>
      </c>
      <c r="O34" s="177">
        <v>0</v>
      </c>
      <c r="P34" s="177">
        <v>0</v>
      </c>
      <c r="Q34" s="177">
        <v>0</v>
      </c>
      <c r="R34" s="177">
        <v>0</v>
      </c>
      <c r="S34" s="177">
        <v>0</v>
      </c>
      <c r="T34" s="177">
        <v>0</v>
      </c>
      <c r="U34" s="177">
        <v>0</v>
      </c>
      <c r="V34" s="177">
        <v>0</v>
      </c>
      <c r="W34" s="177">
        <v>0</v>
      </c>
      <c r="X34" s="177">
        <v>0</v>
      </c>
      <c r="Y34" s="177">
        <v>0</v>
      </c>
      <c r="Z34" s="177">
        <v>0</v>
      </c>
      <c r="AA34" s="177">
        <v>0</v>
      </c>
      <c r="AB34" s="177">
        <v>0</v>
      </c>
      <c r="AC34" s="177">
        <v>0</v>
      </c>
      <c r="AD34" s="177">
        <v>0</v>
      </c>
      <c r="AE34" s="177">
        <v>0</v>
      </c>
      <c r="AF34" s="177">
        <v>0</v>
      </c>
    </row>
    <row r="35" spans="1:32" x14ac:dyDescent="0.25">
      <c r="A35" s="177" t="str">
        <f t="shared" si="2"/>
        <v>488</v>
      </c>
      <c r="B35" s="176" t="s">
        <v>349</v>
      </c>
      <c r="C35" s="177">
        <v>0</v>
      </c>
      <c r="D35" s="177">
        <v>0</v>
      </c>
      <c r="E35" s="177">
        <v>0</v>
      </c>
      <c r="F35" s="177">
        <v>0</v>
      </c>
      <c r="G35" s="177">
        <v>0</v>
      </c>
      <c r="H35" s="177">
        <v>0</v>
      </c>
      <c r="I35" s="177">
        <v>0</v>
      </c>
      <c r="J35" s="177">
        <v>0</v>
      </c>
      <c r="K35" s="177">
        <v>0</v>
      </c>
      <c r="L35" s="177">
        <v>0</v>
      </c>
      <c r="M35" s="177">
        <v>0</v>
      </c>
      <c r="N35" s="177">
        <v>0</v>
      </c>
      <c r="O35" s="177">
        <v>0</v>
      </c>
      <c r="P35" s="177">
        <v>0</v>
      </c>
      <c r="Q35" s="177">
        <v>0</v>
      </c>
      <c r="R35" s="177">
        <v>0</v>
      </c>
      <c r="S35" s="177">
        <v>0</v>
      </c>
      <c r="T35" s="177">
        <v>0</v>
      </c>
      <c r="U35" s="177">
        <v>0</v>
      </c>
      <c r="V35" s="177">
        <v>0</v>
      </c>
      <c r="W35" s="177">
        <v>0</v>
      </c>
      <c r="X35" s="177">
        <v>0</v>
      </c>
      <c r="Y35" s="177">
        <v>0</v>
      </c>
      <c r="Z35" s="177">
        <v>0</v>
      </c>
      <c r="AA35" s="177">
        <v>0</v>
      </c>
      <c r="AB35" s="177">
        <v>0</v>
      </c>
      <c r="AC35" s="177">
        <v>0</v>
      </c>
      <c r="AD35" s="177">
        <v>0</v>
      </c>
      <c r="AE35" s="177">
        <v>0</v>
      </c>
      <c r="AF35" s="177">
        <v>0</v>
      </c>
    </row>
    <row r="36" spans="1:32" x14ac:dyDescent="0.25">
      <c r="A36" s="177"/>
      <c r="B36" s="176" t="s">
        <v>119</v>
      </c>
      <c r="C36" s="177">
        <v>1373.622489999997</v>
      </c>
      <c r="D36" s="177">
        <v>1541.73137</v>
      </c>
      <c r="E36" s="177">
        <v>1479.7485799999997</v>
      </c>
      <c r="F36" s="177">
        <v>1343.4513199999981</v>
      </c>
      <c r="G36" s="177">
        <v>1360.8568199999988</v>
      </c>
      <c r="H36" s="177">
        <v>1422.3371599999989</v>
      </c>
      <c r="I36" s="177">
        <v>1463.7981499999971</v>
      </c>
      <c r="J36" s="177">
        <v>1604.2228700000001</v>
      </c>
      <c r="K36" s="177">
        <v>1171.0570928896759</v>
      </c>
      <c r="L36" s="177">
        <v>1305.0736482569318</v>
      </c>
      <c r="M36" s="177">
        <v>1292.616467082941</v>
      </c>
      <c r="N36" s="177">
        <v>1220.8378060823488</v>
      </c>
      <c r="O36" s="177">
        <v>1268.6307799811591</v>
      </c>
      <c r="P36" s="177">
        <v>1281.2502267518371</v>
      </c>
      <c r="Q36" s="177">
        <v>1243.2403679637239</v>
      </c>
      <c r="R36" s="177">
        <v>1219.8434228615911</v>
      </c>
      <c r="S36" s="177">
        <v>1302.6646787098891</v>
      </c>
      <c r="T36" s="177">
        <v>1302.983268584914</v>
      </c>
      <c r="U36" s="177">
        <v>1297.7252356359875</v>
      </c>
      <c r="V36" s="177">
        <v>1286.7132656494939</v>
      </c>
      <c r="W36" s="177">
        <v>1266.0823818069721</v>
      </c>
      <c r="X36" s="177">
        <v>1266.969859297925</v>
      </c>
      <c r="Y36" s="177">
        <v>1289.7112012854714</v>
      </c>
      <c r="Z36" s="177">
        <v>1209.8511265724483</v>
      </c>
      <c r="AA36" s="177">
        <v>1278.6457408424349</v>
      </c>
      <c r="AB36" s="177">
        <v>1258.2301457413218</v>
      </c>
      <c r="AC36" s="177">
        <v>1225.7274676876391</v>
      </c>
      <c r="AD36" s="177">
        <v>1207.7204970641119</v>
      </c>
      <c r="AE36" s="177">
        <v>1290.2206823447741</v>
      </c>
      <c r="AF36" s="177">
        <v>1293.0002062546259</v>
      </c>
    </row>
    <row r="37" spans="1:32" s="312" customFormat="1" x14ac:dyDescent="0.25">
      <c r="A37" s="177" t="str">
        <f t="shared" si="0"/>
        <v/>
      </c>
      <c r="B37" s="178"/>
    </row>
    <row r="38" spans="1:32" x14ac:dyDescent="0.25">
      <c r="A38" s="177"/>
      <c r="B38" s="176" t="s">
        <v>120</v>
      </c>
      <c r="C38" s="177">
        <v>116284.5112699999</v>
      </c>
      <c r="D38" s="177">
        <v>99088.924839999891</v>
      </c>
      <c r="E38" s="177">
        <v>95807.586960000001</v>
      </c>
      <c r="F38" s="177">
        <v>88315.522029999993</v>
      </c>
      <c r="G38" s="177">
        <v>98982.281449999995</v>
      </c>
      <c r="H38" s="177">
        <v>107408.5147599999</v>
      </c>
      <c r="I38" s="177">
        <v>105845.9663099999</v>
      </c>
      <c r="J38" s="177">
        <v>109614.30683</v>
      </c>
      <c r="K38" s="177">
        <v>97937.498852309422</v>
      </c>
      <c r="L38" s="177">
        <v>83741.795816879894</v>
      </c>
      <c r="M38" s="177">
        <v>83152.449278481741</v>
      </c>
      <c r="N38" s="177">
        <v>94483.642559054744</v>
      </c>
      <c r="O38" s="177">
        <v>98579.802170206269</v>
      </c>
      <c r="P38" s="177">
        <v>90218.12707942407</v>
      </c>
      <c r="Q38" s="177">
        <v>87602.952019783421</v>
      </c>
      <c r="R38" s="177">
        <v>83698.795273490905</v>
      </c>
      <c r="S38" s="177">
        <v>89694.809403748892</v>
      </c>
      <c r="T38" s="177">
        <v>105148.88076210447</v>
      </c>
      <c r="U38" s="177">
        <v>117851.53759589979</v>
      </c>
      <c r="V38" s="177">
        <v>119856.15793694981</v>
      </c>
      <c r="W38" s="177">
        <v>100965.1005881679</v>
      </c>
      <c r="X38" s="177">
        <v>90180.208063261016</v>
      </c>
      <c r="Y38" s="177">
        <v>88184.850157781868</v>
      </c>
      <c r="Z38" s="177">
        <v>97566.920531660842</v>
      </c>
      <c r="AA38" s="177">
        <v>100634.32438742764</v>
      </c>
      <c r="AB38" s="177">
        <v>95052.932756148119</v>
      </c>
      <c r="AC38" s="177">
        <v>91328.703015143838</v>
      </c>
      <c r="AD38" s="177">
        <v>88420.381972061296</v>
      </c>
      <c r="AE38" s="177">
        <v>93192.935002921935</v>
      </c>
      <c r="AF38" s="177">
        <v>110317.54154394813</v>
      </c>
    </row>
    <row r="39" spans="1:32" x14ac:dyDescent="0.25">
      <c r="A39" s="177" t="str">
        <f t="shared" si="0"/>
        <v/>
      </c>
    </row>
    <row r="40" spans="1:32" x14ac:dyDescent="0.25">
      <c r="A40" s="177"/>
      <c r="B40" s="176" t="s">
        <v>350</v>
      </c>
    </row>
    <row r="41" spans="1:32" x14ac:dyDescent="0.25">
      <c r="A41" s="177" t="str">
        <f t="shared" si="0"/>
        <v/>
      </c>
    </row>
    <row r="42" spans="1:32" x14ac:dyDescent="0.25">
      <c r="A42" s="177"/>
      <c r="B42" s="176" t="s">
        <v>351</v>
      </c>
    </row>
    <row r="43" spans="1:32" x14ac:dyDescent="0.25">
      <c r="A43" s="177" t="str">
        <f t="shared" ref="A43:A105" si="3">MID($B43,1,3)</f>
        <v>500</v>
      </c>
      <c r="B43" s="176" t="s">
        <v>352</v>
      </c>
      <c r="C43" s="177">
        <v>390.25555000000003</v>
      </c>
      <c r="D43" s="177">
        <v>304.25011999999998</v>
      </c>
      <c r="E43" s="177">
        <v>311.44592999999998</v>
      </c>
      <c r="F43" s="177">
        <v>345.22329000000002</v>
      </c>
      <c r="G43" s="177">
        <v>341.94911999999999</v>
      </c>
      <c r="H43" s="177">
        <v>326.75904000000003</v>
      </c>
      <c r="I43" s="177">
        <v>360.52767999999998</v>
      </c>
      <c r="J43" s="177">
        <v>328.91892000000001</v>
      </c>
      <c r="K43" s="177">
        <v>622.87799999999902</v>
      </c>
      <c r="L43" s="177">
        <v>562.68399999999997</v>
      </c>
      <c r="M43" s="177">
        <v>532.72400000000005</v>
      </c>
      <c r="N43" s="177">
        <v>571.60299999999995</v>
      </c>
      <c r="O43" s="177">
        <v>487.72300000000001</v>
      </c>
      <c r="P43" s="177">
        <v>453.11599999999999</v>
      </c>
      <c r="Q43" s="177">
        <v>506.21499999999997</v>
      </c>
      <c r="R43" s="177">
        <v>2980.2049999999999</v>
      </c>
      <c r="S43" s="177">
        <v>506.77100000000002</v>
      </c>
      <c r="T43" s="177">
        <v>575.13</v>
      </c>
      <c r="U43" s="177">
        <v>561.22299999999996</v>
      </c>
      <c r="V43" s="177">
        <v>511.63</v>
      </c>
      <c r="W43" s="177">
        <v>507.24799999999999</v>
      </c>
      <c r="X43" s="177">
        <v>538.78899999999999</v>
      </c>
      <c r="Y43" s="177">
        <v>469.32600000000002</v>
      </c>
      <c r="Z43" s="177">
        <v>474.73399999999998</v>
      </c>
      <c r="AA43" s="177">
        <v>489.358</v>
      </c>
      <c r="AB43" s="177">
        <v>494.214</v>
      </c>
      <c r="AC43" s="177">
        <v>561.45399999999995</v>
      </c>
      <c r="AD43" s="177">
        <v>464.56099999999998</v>
      </c>
      <c r="AE43" s="177">
        <v>530.94299999999998</v>
      </c>
      <c r="AF43" s="177">
        <v>566.36900000000003</v>
      </c>
    </row>
    <row r="44" spans="1:32" x14ac:dyDescent="0.25">
      <c r="A44" s="177" t="str">
        <f t="shared" si="3"/>
        <v>501</v>
      </c>
      <c r="B44" s="176" t="s">
        <v>353</v>
      </c>
      <c r="C44" s="177">
        <v>37586.975200000001</v>
      </c>
      <c r="D44" s="177">
        <v>33036.544349999996</v>
      </c>
      <c r="E44" s="177">
        <v>33083.924299999999</v>
      </c>
      <c r="F44" s="177">
        <v>29051.480149999999</v>
      </c>
      <c r="G44" s="177">
        <v>33781.7823099999</v>
      </c>
      <c r="H44" s="177">
        <v>33466.871449999999</v>
      </c>
      <c r="I44" s="177">
        <v>33143.879240000002</v>
      </c>
      <c r="J44" s="177">
        <v>34250.126550000001</v>
      </c>
      <c r="K44" s="177">
        <v>29260.607354999898</v>
      </c>
      <c r="L44" s="177">
        <v>23691.755781</v>
      </c>
      <c r="M44" s="177">
        <v>25687.834186999899</v>
      </c>
      <c r="N44" s="177">
        <v>30450.851737999899</v>
      </c>
      <c r="O44" s="177">
        <v>31934.531875000001</v>
      </c>
      <c r="P44" s="177">
        <v>25500.263167999899</v>
      </c>
      <c r="Q44" s="177">
        <v>26339.7975139999</v>
      </c>
      <c r="R44" s="177">
        <v>23878.756066999998</v>
      </c>
      <c r="S44" s="177">
        <v>24034.821427999999</v>
      </c>
      <c r="T44" s="177">
        <v>26866.776523999899</v>
      </c>
      <c r="U44" s="177">
        <v>28282.325280000001</v>
      </c>
      <c r="V44" s="177">
        <v>28907.104644999999</v>
      </c>
      <c r="W44" s="177">
        <v>25503.140196</v>
      </c>
      <c r="X44" s="177">
        <v>23540.457719999999</v>
      </c>
      <c r="Y44" s="177">
        <v>22535.061470999899</v>
      </c>
      <c r="Z44" s="177">
        <v>26689.493853</v>
      </c>
      <c r="AA44" s="177">
        <v>27223.776046999999</v>
      </c>
      <c r="AB44" s="177">
        <v>24008.266173</v>
      </c>
      <c r="AC44" s="177">
        <v>22834.109069999999</v>
      </c>
      <c r="AD44" s="177">
        <v>22595.053220999998</v>
      </c>
      <c r="AE44" s="177">
        <v>21993.616581999999</v>
      </c>
      <c r="AF44" s="177">
        <v>25209.524784000001</v>
      </c>
    </row>
    <row r="45" spans="1:32" x14ac:dyDescent="0.25">
      <c r="A45" s="177" t="str">
        <f t="shared" si="3"/>
        <v>501</v>
      </c>
      <c r="B45" s="176" t="s">
        <v>354</v>
      </c>
      <c r="C45" s="177">
        <v>0</v>
      </c>
      <c r="D45" s="177">
        <v>0</v>
      </c>
      <c r="E45" s="177">
        <v>0</v>
      </c>
      <c r="F45" s="177">
        <v>0</v>
      </c>
      <c r="G45" s="177">
        <v>0</v>
      </c>
      <c r="H45" s="177">
        <v>0</v>
      </c>
      <c r="I45" s="177">
        <v>0</v>
      </c>
      <c r="J45" s="177">
        <v>0</v>
      </c>
      <c r="K45" s="177">
        <v>0</v>
      </c>
      <c r="L45" s="177">
        <v>0</v>
      </c>
      <c r="M45" s="177">
        <v>0</v>
      </c>
      <c r="N45" s="177">
        <v>0</v>
      </c>
      <c r="O45" s="177">
        <v>0</v>
      </c>
      <c r="P45" s="177">
        <v>0</v>
      </c>
      <c r="Q45" s="177">
        <v>0</v>
      </c>
      <c r="R45" s="177">
        <v>0</v>
      </c>
      <c r="S45" s="177">
        <v>0</v>
      </c>
      <c r="T45" s="177">
        <v>0</v>
      </c>
      <c r="U45" s="177">
        <v>0</v>
      </c>
      <c r="V45" s="177">
        <v>0</v>
      </c>
      <c r="W45" s="177">
        <v>0</v>
      </c>
      <c r="X45" s="177">
        <v>0</v>
      </c>
      <c r="Y45" s="177">
        <v>0</v>
      </c>
      <c r="Z45" s="177">
        <v>0</v>
      </c>
      <c r="AA45" s="177">
        <v>0</v>
      </c>
      <c r="AB45" s="177">
        <v>0</v>
      </c>
      <c r="AC45" s="177">
        <v>0</v>
      </c>
      <c r="AD45" s="177">
        <v>0</v>
      </c>
      <c r="AE45" s="177">
        <v>0</v>
      </c>
      <c r="AF45" s="177">
        <v>0</v>
      </c>
    </row>
    <row r="46" spans="1:32" x14ac:dyDescent="0.25">
      <c r="A46" s="177" t="str">
        <f t="shared" si="3"/>
        <v>502</v>
      </c>
      <c r="B46" s="176" t="s">
        <v>355</v>
      </c>
      <c r="C46" s="177">
        <v>3374.2189399999902</v>
      </c>
      <c r="D46" s="177">
        <v>3009.13589</v>
      </c>
      <c r="E46" s="177">
        <v>3107.31457</v>
      </c>
      <c r="F46" s="177">
        <v>2850.4384399999999</v>
      </c>
      <c r="G46" s="177">
        <v>2880.0322000000001</v>
      </c>
      <c r="H46" s="177">
        <v>3022.8491199999999</v>
      </c>
      <c r="I46" s="177">
        <v>3296.2076099999899</v>
      </c>
      <c r="J46" s="177">
        <v>2959.0110199999999</v>
      </c>
      <c r="K46" s="177">
        <v>3477.3319999999999</v>
      </c>
      <c r="L46" s="177">
        <v>2764.8710000000001</v>
      </c>
      <c r="M46" s="177">
        <v>2713.9830000000002</v>
      </c>
      <c r="N46" s="177">
        <v>2834.9969999999998</v>
      </c>
      <c r="O46" s="177">
        <v>2647.221</v>
      </c>
      <c r="P46" s="177">
        <v>2387.6439999999998</v>
      </c>
      <c r="Q46" s="177">
        <v>2576.3449999999998</v>
      </c>
      <c r="R46" s="177">
        <v>2547.5450000000001</v>
      </c>
      <c r="S46" s="177">
        <v>1848.771</v>
      </c>
      <c r="T46" s="177">
        <v>1924.1019999999901</v>
      </c>
      <c r="U46" s="177">
        <v>2019.413</v>
      </c>
      <c r="V46" s="177">
        <v>1966.77099999999</v>
      </c>
      <c r="W46" s="177">
        <v>1905.126</v>
      </c>
      <c r="X46" s="177">
        <v>1911.394</v>
      </c>
      <c r="Y46" s="177">
        <v>1735.85</v>
      </c>
      <c r="Z46" s="177">
        <v>1953.095</v>
      </c>
      <c r="AA46" s="177">
        <v>1929.404</v>
      </c>
      <c r="AB46" s="177">
        <v>1943.961</v>
      </c>
      <c r="AC46" s="177">
        <v>1926.24</v>
      </c>
      <c r="AD46" s="177">
        <v>1804.6959999999999</v>
      </c>
      <c r="AE46" s="177">
        <v>1848.3599999999899</v>
      </c>
      <c r="AF46" s="177">
        <v>1868.2660000000001</v>
      </c>
    </row>
    <row r="47" spans="1:32" x14ac:dyDescent="0.25">
      <c r="A47" s="177" t="str">
        <f t="shared" si="3"/>
        <v>503</v>
      </c>
      <c r="B47" s="176" t="s">
        <v>356</v>
      </c>
      <c r="C47" s="177">
        <v>0</v>
      </c>
      <c r="D47" s="177">
        <v>0</v>
      </c>
      <c r="E47" s="177">
        <v>0</v>
      </c>
      <c r="F47" s="177">
        <v>0</v>
      </c>
      <c r="G47" s="177">
        <v>0</v>
      </c>
      <c r="H47" s="177">
        <v>0</v>
      </c>
      <c r="I47" s="177">
        <v>0</v>
      </c>
      <c r="J47" s="177">
        <v>0</v>
      </c>
      <c r="K47" s="177">
        <v>0</v>
      </c>
      <c r="L47" s="177">
        <v>0</v>
      </c>
      <c r="M47" s="177">
        <v>0</v>
      </c>
      <c r="N47" s="177">
        <v>0</v>
      </c>
      <c r="O47" s="177">
        <v>0</v>
      </c>
      <c r="P47" s="177">
        <v>0</v>
      </c>
      <c r="Q47" s="177">
        <v>0</v>
      </c>
      <c r="R47" s="177">
        <v>0</v>
      </c>
      <c r="S47" s="177">
        <v>0</v>
      </c>
      <c r="T47" s="177">
        <v>0</v>
      </c>
      <c r="U47" s="177">
        <v>0</v>
      </c>
      <c r="V47" s="177">
        <v>0</v>
      </c>
      <c r="W47" s="177">
        <v>0</v>
      </c>
      <c r="X47" s="177">
        <v>0</v>
      </c>
      <c r="Y47" s="177">
        <v>0</v>
      </c>
      <c r="Z47" s="177">
        <v>0</v>
      </c>
      <c r="AA47" s="177">
        <v>0</v>
      </c>
      <c r="AB47" s="177">
        <v>0</v>
      </c>
      <c r="AC47" s="177">
        <v>0</v>
      </c>
      <c r="AD47" s="177">
        <v>0</v>
      </c>
      <c r="AE47" s="177">
        <v>0</v>
      </c>
      <c r="AF47" s="177">
        <v>0</v>
      </c>
    </row>
    <row r="48" spans="1:32" x14ac:dyDescent="0.25">
      <c r="A48" s="177" t="str">
        <f t="shared" si="3"/>
        <v>505</v>
      </c>
      <c r="B48" s="176" t="s">
        <v>357</v>
      </c>
      <c r="C48" s="177">
        <v>75.527780000000007</v>
      </c>
      <c r="D48" s="177">
        <v>64.221940000000004</v>
      </c>
      <c r="E48" s="177">
        <v>70.326560000000001</v>
      </c>
      <c r="F48" s="177">
        <v>66.811909999999997</v>
      </c>
      <c r="G48" s="177">
        <v>73.129480000000001</v>
      </c>
      <c r="H48" s="177">
        <v>72.99427</v>
      </c>
      <c r="I48" s="177">
        <v>74.363849999999999</v>
      </c>
      <c r="J48" s="177">
        <v>56.741549999999997</v>
      </c>
      <c r="K48" s="177">
        <v>103.422</v>
      </c>
      <c r="L48" s="177">
        <v>80.989000000000004</v>
      </c>
      <c r="M48" s="177">
        <v>67.155000000000001</v>
      </c>
      <c r="N48" s="177">
        <v>74.707999999999998</v>
      </c>
      <c r="O48" s="177">
        <v>73.694000000000003</v>
      </c>
      <c r="P48" s="177">
        <v>66.903999999999996</v>
      </c>
      <c r="Q48" s="177">
        <v>78.180000000000007</v>
      </c>
      <c r="R48" s="177">
        <v>72.576999999999998</v>
      </c>
      <c r="S48" s="177">
        <v>63.881</v>
      </c>
      <c r="T48" s="177">
        <v>66.856999999999999</v>
      </c>
      <c r="U48" s="177">
        <v>69.432000000000002</v>
      </c>
      <c r="V48" s="177">
        <v>67.822000000000003</v>
      </c>
      <c r="W48" s="177">
        <v>68.382000000000005</v>
      </c>
      <c r="X48" s="177">
        <v>70.707999999999998</v>
      </c>
      <c r="Y48" s="177">
        <v>61.975999999999999</v>
      </c>
      <c r="Z48" s="177">
        <v>64.168000000000006</v>
      </c>
      <c r="AA48" s="177">
        <v>66.918999999999997</v>
      </c>
      <c r="AB48" s="177">
        <v>67.075000000000003</v>
      </c>
      <c r="AC48" s="177">
        <v>74.656999999999996</v>
      </c>
      <c r="AD48" s="177">
        <v>65.730999999999995</v>
      </c>
      <c r="AE48" s="177">
        <v>69.343999999999994</v>
      </c>
      <c r="AF48" s="177">
        <v>68.805999999999997</v>
      </c>
    </row>
    <row r="49" spans="1:32" x14ac:dyDescent="0.25">
      <c r="A49" s="177" t="str">
        <f t="shared" si="3"/>
        <v>506</v>
      </c>
      <c r="B49" s="176" t="s">
        <v>358</v>
      </c>
      <c r="C49" s="177">
        <v>1779.27998</v>
      </c>
      <c r="D49" s="177">
        <v>1496.9439</v>
      </c>
      <c r="E49" s="177">
        <v>1469.83168</v>
      </c>
      <c r="F49" s="177">
        <v>1814.0940599999999</v>
      </c>
      <c r="G49" s="177">
        <v>1658.49602999999</v>
      </c>
      <c r="H49" s="177">
        <v>1661.7631100000001</v>
      </c>
      <c r="I49" s="177">
        <v>1729.7913599999999</v>
      </c>
      <c r="J49" s="177">
        <v>1754.78098</v>
      </c>
      <c r="K49" s="177">
        <v>2093.7849999999999</v>
      </c>
      <c r="L49" s="177">
        <v>1780.806</v>
      </c>
      <c r="M49" s="177">
        <v>1612.8579999999999</v>
      </c>
      <c r="N49" s="177">
        <v>2262.5450000000001</v>
      </c>
      <c r="O49" s="177">
        <v>2036.8579999999999</v>
      </c>
      <c r="P49" s="177">
        <v>1870.0249999999901</v>
      </c>
      <c r="Q49" s="177">
        <v>2016.192</v>
      </c>
      <c r="R49" s="177">
        <v>2191.7449999999999</v>
      </c>
      <c r="S49" s="177">
        <v>1739.3989999999999</v>
      </c>
      <c r="T49" s="177">
        <v>1879.886</v>
      </c>
      <c r="U49" s="177">
        <v>1893.058</v>
      </c>
      <c r="V49" s="177">
        <v>1911.8040000000001</v>
      </c>
      <c r="W49" s="177">
        <v>1834.085</v>
      </c>
      <c r="X49" s="177">
        <v>1701.982</v>
      </c>
      <c r="Y49" s="177">
        <v>1621.0840000000001</v>
      </c>
      <c r="Z49" s="177">
        <v>1994.933</v>
      </c>
      <c r="AA49" s="177">
        <v>2218.0830000000001</v>
      </c>
      <c r="AB49" s="177">
        <v>2129.6489999999999</v>
      </c>
      <c r="AC49" s="177">
        <v>1962.796</v>
      </c>
      <c r="AD49" s="177">
        <v>1814.952</v>
      </c>
      <c r="AE49" s="177">
        <v>2021.921</v>
      </c>
      <c r="AF49" s="177">
        <v>2272.7339999999999</v>
      </c>
    </row>
    <row r="50" spans="1:32" x14ac:dyDescent="0.25">
      <c r="A50" s="177" t="str">
        <f t="shared" si="3"/>
        <v>507</v>
      </c>
      <c r="B50" s="176" t="s">
        <v>359</v>
      </c>
      <c r="C50" s="177">
        <v>3.85</v>
      </c>
      <c r="D50" s="177">
        <v>3</v>
      </c>
      <c r="E50" s="177">
        <v>3</v>
      </c>
      <c r="F50" s="177">
        <v>3</v>
      </c>
      <c r="G50" s="177">
        <v>0</v>
      </c>
      <c r="H50" s="177">
        <v>10.25</v>
      </c>
      <c r="I50" s="177">
        <v>3</v>
      </c>
      <c r="J50" s="177">
        <v>1.7</v>
      </c>
      <c r="K50" s="177">
        <v>0.85</v>
      </c>
      <c r="L50" s="177">
        <v>0.85</v>
      </c>
      <c r="M50" s="177">
        <v>0.85</v>
      </c>
      <c r="N50" s="177">
        <v>0.85</v>
      </c>
      <c r="O50" s="177">
        <v>0.83599999999999997</v>
      </c>
      <c r="P50" s="177">
        <v>0.83599999999999997</v>
      </c>
      <c r="Q50" s="177">
        <v>0.83599999999999997</v>
      </c>
      <c r="R50" s="177">
        <v>0.83599999999999997</v>
      </c>
      <c r="S50" s="177">
        <v>0</v>
      </c>
      <c r="T50" s="177">
        <v>0</v>
      </c>
      <c r="U50" s="177">
        <v>0</v>
      </c>
      <c r="V50" s="177">
        <v>0</v>
      </c>
      <c r="W50" s="177">
        <v>0</v>
      </c>
      <c r="X50" s="177">
        <v>0</v>
      </c>
      <c r="Y50" s="177">
        <v>0</v>
      </c>
      <c r="Z50" s="177">
        <v>0</v>
      </c>
      <c r="AA50" s="177">
        <v>0</v>
      </c>
      <c r="AB50" s="177">
        <v>0</v>
      </c>
      <c r="AC50" s="177">
        <v>0</v>
      </c>
      <c r="AD50" s="177">
        <v>0</v>
      </c>
      <c r="AE50" s="177">
        <v>0</v>
      </c>
      <c r="AF50" s="177">
        <v>0</v>
      </c>
    </row>
    <row r="51" spans="1:32" x14ac:dyDescent="0.25">
      <c r="A51" s="177" t="str">
        <f t="shared" si="3"/>
        <v>509</v>
      </c>
      <c r="B51" s="176" t="s">
        <v>360</v>
      </c>
      <c r="C51" s="177">
        <v>5.0877800000000004</v>
      </c>
      <c r="D51" s="177">
        <v>4.5973800000000002</v>
      </c>
      <c r="E51" s="177">
        <v>5.1543999999999999</v>
      </c>
      <c r="F51" s="177">
        <v>23.836179999999999</v>
      </c>
      <c r="G51" s="177">
        <v>18.93947</v>
      </c>
      <c r="H51" s="177">
        <v>18.30416</v>
      </c>
      <c r="I51" s="177">
        <v>37.609220000000001</v>
      </c>
      <c r="J51" s="177">
        <v>31.549869999999999</v>
      </c>
      <c r="K51" s="177">
        <v>21.260999999999999</v>
      </c>
      <c r="L51" s="177">
        <v>26.012</v>
      </c>
      <c r="M51" s="177">
        <v>26.015999999999998</v>
      </c>
      <c r="N51" s="177">
        <v>26.016999999999999</v>
      </c>
      <c r="O51" s="177">
        <v>0.02</v>
      </c>
      <c r="P51" s="177">
        <v>1.6E-2</v>
      </c>
      <c r="Q51" s="177">
        <v>1.4999999999999999E-2</v>
      </c>
      <c r="R51" s="177">
        <v>8.9999999999999993E-3</v>
      </c>
      <c r="S51" s="177">
        <v>10.0209999999999</v>
      </c>
      <c r="T51" s="177">
        <v>10.0209999999999</v>
      </c>
      <c r="U51" s="177">
        <v>10.029</v>
      </c>
      <c r="V51" s="177">
        <v>10.029</v>
      </c>
      <c r="W51" s="177">
        <v>10.023</v>
      </c>
      <c r="X51" s="177">
        <v>10.012</v>
      </c>
      <c r="Y51" s="177">
        <v>10.016</v>
      </c>
      <c r="Z51" s="177">
        <v>12.016999999999999</v>
      </c>
      <c r="AA51" s="177">
        <v>0</v>
      </c>
      <c r="AB51" s="177">
        <v>0</v>
      </c>
      <c r="AC51" s="177">
        <v>0</v>
      </c>
      <c r="AD51" s="177">
        <v>0</v>
      </c>
      <c r="AE51" s="177">
        <v>0</v>
      </c>
      <c r="AF51" s="177">
        <v>2</v>
      </c>
    </row>
    <row r="52" spans="1:32" x14ac:dyDescent="0.25">
      <c r="A52" s="177"/>
      <c r="B52" s="176" t="s">
        <v>361</v>
      </c>
      <c r="C52" s="177">
        <v>43215.19522999999</v>
      </c>
      <c r="D52" s="177">
        <v>37918.693579999992</v>
      </c>
      <c r="E52" s="177">
        <v>38050.997440000006</v>
      </c>
      <c r="F52" s="177">
        <v>34154.884030000001</v>
      </c>
      <c r="G52" s="177">
        <v>38754.328609999888</v>
      </c>
      <c r="H52" s="177">
        <v>38579.791149999997</v>
      </c>
      <c r="I52" s="177">
        <v>38645.378959999995</v>
      </c>
      <c r="J52" s="177">
        <v>39382.828889999997</v>
      </c>
      <c r="K52" s="177">
        <v>35580.135354999897</v>
      </c>
      <c r="L52" s="177">
        <v>28907.967780999999</v>
      </c>
      <c r="M52" s="177">
        <v>30641.420186999894</v>
      </c>
      <c r="N52" s="177">
        <v>36221.571737999897</v>
      </c>
      <c r="O52" s="177">
        <v>37180.883875000007</v>
      </c>
      <c r="P52" s="177">
        <v>30278.804167999886</v>
      </c>
      <c r="Q52" s="177">
        <v>31517.580513999899</v>
      </c>
      <c r="R52" s="177">
        <v>31671.673066999992</v>
      </c>
      <c r="S52" s="177">
        <v>28203.664428000004</v>
      </c>
      <c r="T52" s="177">
        <v>31322.772523999891</v>
      </c>
      <c r="U52" s="177">
        <v>32835.480280000003</v>
      </c>
      <c r="V52" s="177">
        <v>33375.160644999989</v>
      </c>
      <c r="W52" s="177">
        <v>29828.004196000002</v>
      </c>
      <c r="X52" s="177">
        <v>27773.342719999997</v>
      </c>
      <c r="Y52" s="177">
        <v>26433.313470999896</v>
      </c>
      <c r="Z52" s="177">
        <v>31188.440853000004</v>
      </c>
      <c r="AA52" s="177">
        <v>31927.540046999999</v>
      </c>
      <c r="AB52" s="177">
        <v>28643.165173000001</v>
      </c>
      <c r="AC52" s="177">
        <v>27359.256069999999</v>
      </c>
      <c r="AD52" s="177">
        <v>26744.993221000001</v>
      </c>
      <c r="AE52" s="177">
        <v>26464.184581999987</v>
      </c>
      <c r="AF52" s="177">
        <v>29987.699784</v>
      </c>
    </row>
    <row r="53" spans="1:32" x14ac:dyDescent="0.25">
      <c r="A53" s="177" t="str">
        <f t="shared" si="3"/>
        <v/>
      </c>
    </row>
    <row r="54" spans="1:32" x14ac:dyDescent="0.25">
      <c r="A54" s="177" t="str">
        <f t="shared" si="3"/>
        <v>510</v>
      </c>
      <c r="B54" s="176" t="s">
        <v>362</v>
      </c>
      <c r="C54" s="177">
        <v>154.76833999999999</v>
      </c>
      <c r="D54" s="177">
        <v>387.35415999999998</v>
      </c>
      <c r="E54" s="177">
        <v>154.2971</v>
      </c>
      <c r="F54" s="177">
        <v>280.22422999999998</v>
      </c>
      <c r="G54" s="177">
        <v>133.70239000000001</v>
      </c>
      <c r="H54" s="177">
        <v>64.285060000000001</v>
      </c>
      <c r="I54" s="177">
        <v>189.64215999999999</v>
      </c>
      <c r="J54" s="177">
        <v>11.52474</v>
      </c>
      <c r="K54" s="177">
        <v>-372.24299999999999</v>
      </c>
      <c r="L54" s="177">
        <v>548.38099999999997</v>
      </c>
      <c r="M54" s="177">
        <v>328.84699999999998</v>
      </c>
      <c r="N54" s="177">
        <v>111.136</v>
      </c>
      <c r="O54" s="177">
        <v>122.828</v>
      </c>
      <c r="P54" s="177">
        <v>145.62</v>
      </c>
      <c r="Q54" s="177">
        <v>687.62</v>
      </c>
      <c r="R54" s="177">
        <v>349.05900000000003</v>
      </c>
      <c r="S54" s="177">
        <v>41.036000000000001</v>
      </c>
      <c r="T54" s="177">
        <v>76.92</v>
      </c>
      <c r="U54" s="177">
        <v>51.325000000000003</v>
      </c>
      <c r="V54" s="177">
        <v>56.786999999999999</v>
      </c>
      <c r="W54" s="177">
        <v>52.838999999999999</v>
      </c>
      <c r="X54" s="177">
        <v>69.626000000000005</v>
      </c>
      <c r="Y54" s="177">
        <v>63.018999999999998</v>
      </c>
      <c r="Z54" s="177">
        <v>92.233999999999995</v>
      </c>
      <c r="AA54" s="177">
        <v>44.235999999999997</v>
      </c>
      <c r="AB54" s="177">
        <v>45.343000000000004</v>
      </c>
      <c r="AC54" s="177">
        <v>272.64600000000002</v>
      </c>
      <c r="AD54" s="177">
        <v>190.93199999999999</v>
      </c>
      <c r="AE54" s="177">
        <v>182.14099999999999</v>
      </c>
      <c r="AF54" s="177">
        <v>104.185</v>
      </c>
    </row>
    <row r="55" spans="1:32" x14ac:dyDescent="0.25">
      <c r="A55" s="177" t="str">
        <f t="shared" si="3"/>
        <v>511</v>
      </c>
      <c r="B55" s="176" t="s">
        <v>363</v>
      </c>
      <c r="C55" s="177">
        <v>194.27258</v>
      </c>
      <c r="D55" s="177">
        <v>193.89284000000001</v>
      </c>
      <c r="E55" s="177">
        <v>216.06274999999999</v>
      </c>
      <c r="F55" s="177">
        <v>161.51904999999999</v>
      </c>
      <c r="G55" s="177">
        <v>230.65257</v>
      </c>
      <c r="H55" s="177">
        <v>226.70549</v>
      </c>
      <c r="I55" s="177">
        <v>264.27971000000002</v>
      </c>
      <c r="J55" s="177">
        <v>223.80373</v>
      </c>
      <c r="K55" s="177">
        <v>345.94099999999997</v>
      </c>
      <c r="L55" s="177">
        <v>273.2</v>
      </c>
      <c r="M55" s="177">
        <v>279.90100000000001</v>
      </c>
      <c r="N55" s="177">
        <v>308.536</v>
      </c>
      <c r="O55" s="177">
        <v>279.55200000000002</v>
      </c>
      <c r="P55" s="177">
        <v>287.41300000000001</v>
      </c>
      <c r="Q55" s="177">
        <v>288.09199999999998</v>
      </c>
      <c r="R55" s="177">
        <v>291.58199999999999</v>
      </c>
      <c r="S55" s="177">
        <v>213.19800000000001</v>
      </c>
      <c r="T55" s="177">
        <v>244.47800000000001</v>
      </c>
      <c r="U55" s="177">
        <v>249.619</v>
      </c>
      <c r="V55" s="177">
        <v>241.97900000000001</v>
      </c>
      <c r="W55" s="177">
        <v>215.81399999999999</v>
      </c>
      <c r="X55" s="177">
        <v>211.20099999999999</v>
      </c>
      <c r="Y55" s="177">
        <v>205.572</v>
      </c>
      <c r="Z55" s="177">
        <v>205.577</v>
      </c>
      <c r="AA55" s="177">
        <v>211.315</v>
      </c>
      <c r="AB55" s="177">
        <v>208.08600000000001</v>
      </c>
      <c r="AC55" s="177">
        <v>215.66</v>
      </c>
      <c r="AD55" s="177">
        <v>214.41300000000001</v>
      </c>
      <c r="AE55" s="177">
        <v>218.87100000000001</v>
      </c>
      <c r="AF55" s="177">
        <v>400.94499999999999</v>
      </c>
    </row>
    <row r="56" spans="1:32" x14ac:dyDescent="0.25">
      <c r="A56" s="177" t="str">
        <f t="shared" si="3"/>
        <v>512</v>
      </c>
      <c r="B56" s="176" t="s">
        <v>364</v>
      </c>
      <c r="C56" s="177">
        <v>2516.9048299999999</v>
      </c>
      <c r="D56" s="177">
        <v>2877.8310499999998</v>
      </c>
      <c r="E56" s="177">
        <v>4904.35303999999</v>
      </c>
      <c r="F56" s="177">
        <v>5816.7448299999896</v>
      </c>
      <c r="G56" s="177">
        <v>3080.3602299999998</v>
      </c>
      <c r="H56" s="177">
        <v>2869.4449100000002</v>
      </c>
      <c r="I56" s="177">
        <v>2762.53899</v>
      </c>
      <c r="J56" s="177">
        <v>2367.9342499999998</v>
      </c>
      <c r="K56" s="177">
        <v>2315.3780000000002</v>
      </c>
      <c r="L56" s="177">
        <v>3707.76099999999</v>
      </c>
      <c r="M56" s="177">
        <v>3405.9939999999901</v>
      </c>
      <c r="N56" s="177">
        <v>2959.3379999999902</v>
      </c>
      <c r="O56" s="177">
        <v>2237.72999999999</v>
      </c>
      <c r="P56" s="177">
        <v>2600.0029999999902</v>
      </c>
      <c r="Q56" s="177">
        <v>3468.0909999999899</v>
      </c>
      <c r="R56" s="177">
        <v>4245.4049999999997</v>
      </c>
      <c r="S56" s="177">
        <v>3035.7339999999899</v>
      </c>
      <c r="T56" s="177">
        <v>2356.4290000000001</v>
      </c>
      <c r="U56" s="177">
        <v>2380.7439999999901</v>
      </c>
      <c r="V56" s="177">
        <v>2454.933</v>
      </c>
      <c r="W56" s="177">
        <v>2785.3519999999999</v>
      </c>
      <c r="X56" s="177">
        <v>5557.3959999999997</v>
      </c>
      <c r="Y56" s="177">
        <v>2804.2620000000002</v>
      </c>
      <c r="Z56" s="177">
        <v>2161.9560000000001</v>
      </c>
      <c r="AA56" s="177">
        <v>2078.6170000000002</v>
      </c>
      <c r="AB56" s="177">
        <v>2439.7350000000001</v>
      </c>
      <c r="AC56" s="177">
        <v>3428.1849999999999</v>
      </c>
      <c r="AD56" s="177">
        <v>4011.55</v>
      </c>
      <c r="AE56" s="177">
        <v>3301.7619999999902</v>
      </c>
      <c r="AF56" s="177">
        <v>2768.1419999999998</v>
      </c>
    </row>
    <row r="57" spans="1:32" x14ac:dyDescent="0.25">
      <c r="A57" s="177" t="str">
        <f t="shared" si="3"/>
        <v>513</v>
      </c>
      <c r="B57" s="176" t="s">
        <v>365</v>
      </c>
      <c r="C57" s="177">
        <v>532.91890999999998</v>
      </c>
      <c r="D57" s="177">
        <v>250.71483000000001</v>
      </c>
      <c r="E57" s="177">
        <v>957.67886999999996</v>
      </c>
      <c r="F57" s="177">
        <v>541.46438999999998</v>
      </c>
      <c r="G57" s="177">
        <v>458.14654999999999</v>
      </c>
      <c r="H57" s="177">
        <v>432.97471999999999</v>
      </c>
      <c r="I57" s="177">
        <v>511.43167</v>
      </c>
      <c r="J57" s="177">
        <v>502.02954</v>
      </c>
      <c r="K57" s="177">
        <v>978.08600000000001</v>
      </c>
      <c r="L57" s="177">
        <v>2400.9639999999999</v>
      </c>
      <c r="M57" s="177">
        <v>2780.4580000000001</v>
      </c>
      <c r="N57" s="177">
        <v>1459.6310000000001</v>
      </c>
      <c r="O57" s="177">
        <v>392.61200000000002</v>
      </c>
      <c r="P57" s="177">
        <v>496.76400000000001</v>
      </c>
      <c r="Q57" s="177">
        <v>1051.154</v>
      </c>
      <c r="R57" s="177">
        <v>3517.2629999999999</v>
      </c>
      <c r="S57" s="177">
        <v>1036.6959999999999</v>
      </c>
      <c r="T57" s="177">
        <v>402.69099999999997</v>
      </c>
      <c r="U57" s="177">
        <v>344.471</v>
      </c>
      <c r="V57" s="177">
        <v>329.31</v>
      </c>
      <c r="W57" s="177">
        <v>357.33600000000001</v>
      </c>
      <c r="X57" s="177">
        <v>1295.2729999999999</v>
      </c>
      <c r="Y57" s="177">
        <v>650.85299999999995</v>
      </c>
      <c r="Z57" s="177">
        <v>392.517</v>
      </c>
      <c r="AA57" s="177">
        <v>320.55700000000002</v>
      </c>
      <c r="AB57" s="177">
        <v>322.55599999999998</v>
      </c>
      <c r="AC57" s="177">
        <v>1491.271</v>
      </c>
      <c r="AD57" s="177">
        <v>1633.433</v>
      </c>
      <c r="AE57" s="177">
        <v>1587.954</v>
      </c>
      <c r="AF57" s="177">
        <v>814.47900000000004</v>
      </c>
    </row>
    <row r="58" spans="1:32" x14ac:dyDescent="0.25">
      <c r="A58" s="177" t="str">
        <f t="shared" si="3"/>
        <v>514</v>
      </c>
      <c r="B58" s="176" t="s">
        <v>366</v>
      </c>
      <c r="C58" s="177">
        <v>130.67571000000001</v>
      </c>
      <c r="D58" s="177">
        <v>116.23753000000001</v>
      </c>
      <c r="E58" s="177">
        <v>319.58089000000001</v>
      </c>
      <c r="F58" s="177">
        <v>258.68169</v>
      </c>
      <c r="G58" s="177">
        <v>79.243759999999995</v>
      </c>
      <c r="H58" s="177">
        <v>19.545089999999998</v>
      </c>
      <c r="I58" s="177">
        <v>139.42578</v>
      </c>
      <c r="J58" s="177">
        <v>136.01423</v>
      </c>
      <c r="K58" s="177">
        <v>163.078</v>
      </c>
      <c r="L58" s="177">
        <v>252.39400000000001</v>
      </c>
      <c r="M58" s="177">
        <v>351.13900000000001</v>
      </c>
      <c r="N58" s="177">
        <v>711.66099999999994</v>
      </c>
      <c r="O58" s="177">
        <v>98.787999999999997</v>
      </c>
      <c r="P58" s="177">
        <v>98.052000000000007</v>
      </c>
      <c r="Q58" s="177">
        <v>120.738</v>
      </c>
      <c r="R58" s="177">
        <v>9084.9390000000003</v>
      </c>
      <c r="S58" s="177">
        <v>84.736000000000004</v>
      </c>
      <c r="T58" s="177">
        <v>90.043999999999997</v>
      </c>
      <c r="U58" s="177">
        <v>80.796000000000006</v>
      </c>
      <c r="V58" s="177">
        <v>80.739999999999995</v>
      </c>
      <c r="W58" s="177">
        <v>90.460999999999999</v>
      </c>
      <c r="X58" s="177">
        <v>89.055999999999997</v>
      </c>
      <c r="Y58" s="177">
        <v>83.503</v>
      </c>
      <c r="Z58" s="177">
        <v>77.108000000000004</v>
      </c>
      <c r="AA58" s="177">
        <v>318.61</v>
      </c>
      <c r="AB58" s="177">
        <v>318.149</v>
      </c>
      <c r="AC58" s="177">
        <v>328.36</v>
      </c>
      <c r="AD58" s="177">
        <v>330.702</v>
      </c>
      <c r="AE58" s="177">
        <v>322.71499999999997</v>
      </c>
      <c r="AF58" s="177">
        <v>317.99200000000002</v>
      </c>
    </row>
    <row r="59" spans="1:32" x14ac:dyDescent="0.25">
      <c r="A59" s="177"/>
      <c r="B59" s="176" t="s">
        <v>367</v>
      </c>
      <c r="C59" s="177">
        <v>3529.5403699999997</v>
      </c>
      <c r="D59" s="177">
        <v>3826.0304099999994</v>
      </c>
      <c r="E59" s="177">
        <v>6551.9726499999897</v>
      </c>
      <c r="F59" s="177">
        <v>7058.6341899999898</v>
      </c>
      <c r="G59" s="177">
        <v>3982.1054999999997</v>
      </c>
      <c r="H59" s="177">
        <v>3612.9552700000004</v>
      </c>
      <c r="I59" s="177">
        <v>3867.3183100000001</v>
      </c>
      <c r="J59" s="177">
        <v>3241.3064899999999</v>
      </c>
      <c r="K59" s="177">
        <v>3430.2400000000002</v>
      </c>
      <c r="L59" s="177">
        <v>7182.6999999999898</v>
      </c>
      <c r="M59" s="177">
        <v>7146.3389999999899</v>
      </c>
      <c r="N59" s="177">
        <v>5550.3019999999906</v>
      </c>
      <c r="O59" s="177">
        <v>3131.5099999999902</v>
      </c>
      <c r="P59" s="177">
        <v>3627.8519999999903</v>
      </c>
      <c r="Q59" s="177">
        <v>5615.6949999999897</v>
      </c>
      <c r="R59" s="177">
        <v>17488.248</v>
      </c>
      <c r="S59" s="177">
        <v>4411.3999999999896</v>
      </c>
      <c r="T59" s="177">
        <v>3170.5619999999999</v>
      </c>
      <c r="U59" s="177">
        <v>3106.9549999999899</v>
      </c>
      <c r="V59" s="177">
        <v>3163.7489999999998</v>
      </c>
      <c r="W59" s="177">
        <v>3501.8020000000001</v>
      </c>
      <c r="X59" s="177">
        <v>7222.5519999999997</v>
      </c>
      <c r="Y59" s="177">
        <v>3807.2090000000003</v>
      </c>
      <c r="Z59" s="177">
        <v>2929.3920000000003</v>
      </c>
      <c r="AA59" s="177">
        <v>2973.3350000000005</v>
      </c>
      <c r="AB59" s="177">
        <v>3333.8690000000001</v>
      </c>
      <c r="AC59" s="177">
        <v>5736.1219999999994</v>
      </c>
      <c r="AD59" s="177">
        <v>6381.0300000000007</v>
      </c>
      <c r="AE59" s="177">
        <v>5613.4429999999902</v>
      </c>
      <c r="AF59" s="177">
        <v>4405.7430000000004</v>
      </c>
    </row>
    <row r="60" spans="1:32" x14ac:dyDescent="0.25">
      <c r="A60" s="177" t="str">
        <f t="shared" si="3"/>
        <v/>
      </c>
    </row>
    <row r="61" spans="1:32" x14ac:dyDescent="0.25">
      <c r="A61" s="177"/>
      <c r="B61" s="176" t="s">
        <v>121</v>
      </c>
      <c r="C61" s="177">
        <v>46744.735599999993</v>
      </c>
      <c r="D61" s="177">
        <v>41744.723989999991</v>
      </c>
      <c r="E61" s="177">
        <v>44602.970089999995</v>
      </c>
      <c r="F61" s="177">
        <v>41213.518219999991</v>
      </c>
      <c r="G61" s="177">
        <v>42736.434109999886</v>
      </c>
      <c r="H61" s="177">
        <v>42192.746419999996</v>
      </c>
      <c r="I61" s="177">
        <v>42512.697269999997</v>
      </c>
      <c r="J61" s="177">
        <v>42624.13538</v>
      </c>
      <c r="K61" s="177">
        <v>39010.375354999895</v>
      </c>
      <c r="L61" s="177">
        <v>36090.667780999989</v>
      </c>
      <c r="M61" s="177">
        <v>37787.759186999887</v>
      </c>
      <c r="N61" s="177">
        <v>41771.873737999886</v>
      </c>
      <c r="O61" s="177">
        <v>40312.393874999994</v>
      </c>
      <c r="P61" s="177">
        <v>33906.656167999878</v>
      </c>
      <c r="Q61" s="177">
        <v>37133.275513999892</v>
      </c>
      <c r="R61" s="177">
        <v>49159.921066999988</v>
      </c>
      <c r="S61" s="177">
        <v>32615.064427999994</v>
      </c>
      <c r="T61" s="177">
        <v>34493.334523999889</v>
      </c>
      <c r="U61" s="177">
        <v>35942.435279999991</v>
      </c>
      <c r="V61" s="177">
        <v>36538.909644999992</v>
      </c>
      <c r="W61" s="177">
        <v>33329.806196000005</v>
      </c>
      <c r="X61" s="177">
        <v>34995.894719999997</v>
      </c>
      <c r="Y61" s="177">
        <v>30240.522470999895</v>
      </c>
      <c r="Z61" s="177">
        <v>34117.832853000007</v>
      </c>
      <c r="AA61" s="177">
        <v>34900.875047000001</v>
      </c>
      <c r="AB61" s="177">
        <v>31977.034173</v>
      </c>
      <c r="AC61" s="177">
        <v>33095.378069999999</v>
      </c>
      <c r="AD61" s="177">
        <v>33126.023221000003</v>
      </c>
      <c r="AE61" s="177">
        <v>32077.627581999979</v>
      </c>
      <c r="AF61" s="177">
        <v>34393.442783999999</v>
      </c>
    </row>
    <row r="62" spans="1:32" x14ac:dyDescent="0.25">
      <c r="A62" s="177" t="str">
        <f t="shared" si="3"/>
        <v/>
      </c>
    </row>
    <row r="63" spans="1:32" x14ac:dyDescent="0.25">
      <c r="A63" s="177"/>
      <c r="B63" s="176" t="s">
        <v>368</v>
      </c>
    </row>
    <row r="64" spans="1:32" x14ac:dyDescent="0.25">
      <c r="A64" s="177" t="str">
        <f t="shared" si="3"/>
        <v>535</v>
      </c>
      <c r="B64" s="176" t="s">
        <v>369</v>
      </c>
      <c r="C64" s="177">
        <v>10.61567</v>
      </c>
      <c r="D64" s="177">
        <v>9.7582400000000007</v>
      </c>
      <c r="E64" s="177">
        <v>10.42684</v>
      </c>
      <c r="F64" s="177">
        <v>10.50488</v>
      </c>
      <c r="G64" s="177">
        <v>9.1062600000000007</v>
      </c>
      <c r="H64" s="177">
        <v>11.04086</v>
      </c>
      <c r="I64" s="177">
        <v>7.6427399999999999</v>
      </c>
      <c r="J64" s="177">
        <v>13.734069999999999</v>
      </c>
      <c r="K64" s="177">
        <v>10.382999999999999</v>
      </c>
      <c r="L64" s="177">
        <v>10.119</v>
      </c>
      <c r="M64" s="177">
        <v>7.694</v>
      </c>
      <c r="N64" s="177">
        <v>8.5370000000000008</v>
      </c>
      <c r="O64" s="177">
        <v>10.757999999999999</v>
      </c>
      <c r="P64" s="177">
        <v>9.6859999999999999</v>
      </c>
      <c r="Q64" s="177">
        <v>10.263999999999999</v>
      </c>
      <c r="R64" s="177">
        <v>10.177</v>
      </c>
      <c r="S64" s="177">
        <v>9.2449999999999992</v>
      </c>
      <c r="T64" s="177">
        <v>9.7249999999999996</v>
      </c>
      <c r="U64" s="177">
        <v>9.6229999999999993</v>
      </c>
      <c r="V64" s="177">
        <v>10.343</v>
      </c>
      <c r="W64" s="177">
        <v>10.499000000000001</v>
      </c>
      <c r="X64" s="177">
        <v>10.78</v>
      </c>
      <c r="Y64" s="177">
        <v>8.9469999999999992</v>
      </c>
      <c r="Z64" s="177">
        <v>9.4339999999999993</v>
      </c>
      <c r="AA64" s="177">
        <v>8.5630000000000006</v>
      </c>
      <c r="AB64" s="177">
        <v>8.5790000000000006</v>
      </c>
      <c r="AC64" s="177">
        <v>9.0660000000000007</v>
      </c>
      <c r="AD64" s="177">
        <v>10.483000000000001</v>
      </c>
      <c r="AE64" s="177">
        <v>10.683</v>
      </c>
      <c r="AF64" s="177">
        <v>10.625999999999999</v>
      </c>
    </row>
    <row r="65" spans="1:32" x14ac:dyDescent="0.25">
      <c r="A65" s="177" t="str">
        <f t="shared" si="3"/>
        <v>536</v>
      </c>
      <c r="B65" s="176" t="s">
        <v>370</v>
      </c>
      <c r="C65" s="177">
        <v>3.2210800000000002</v>
      </c>
      <c r="D65" s="177">
        <v>3.2210800000000002</v>
      </c>
      <c r="E65" s="177">
        <v>3.5750199999999999</v>
      </c>
      <c r="F65" s="177">
        <v>3.2330800000000002</v>
      </c>
      <c r="G65" s="177">
        <v>3.2210800000000002</v>
      </c>
      <c r="H65" s="177">
        <v>3.2210800000000002</v>
      </c>
      <c r="I65" s="177">
        <v>3.2210800000000002</v>
      </c>
      <c r="J65" s="177">
        <v>3.2210800000000002</v>
      </c>
      <c r="K65" s="177">
        <v>4.9420000000000002</v>
      </c>
      <c r="L65" s="177">
        <v>3.4529999999999998</v>
      </c>
      <c r="M65" s="177">
        <v>3.4529999999999998</v>
      </c>
      <c r="N65" s="177">
        <v>3.4529999999999998</v>
      </c>
      <c r="O65" s="177">
        <v>3.2850000000000001</v>
      </c>
      <c r="P65" s="177">
        <v>3.2850000000000001</v>
      </c>
      <c r="Q65" s="177">
        <v>3.2850000000000001</v>
      </c>
      <c r="R65" s="177">
        <v>3.2850000000000001</v>
      </c>
      <c r="S65" s="177">
        <v>3.2850000000000001</v>
      </c>
      <c r="T65" s="177">
        <v>3.2850000000000001</v>
      </c>
      <c r="U65" s="177">
        <v>3.2850000000000001</v>
      </c>
      <c r="V65" s="177">
        <v>3.2850000000000001</v>
      </c>
      <c r="W65" s="177">
        <v>3.2850000000000001</v>
      </c>
      <c r="X65" s="177">
        <v>3.2850000000000001</v>
      </c>
      <c r="Y65" s="177">
        <v>3.2850000000000001</v>
      </c>
      <c r="Z65" s="177">
        <v>3.2850000000000001</v>
      </c>
      <c r="AA65" s="177">
        <v>3.351</v>
      </c>
      <c r="AB65" s="177">
        <v>3.351</v>
      </c>
      <c r="AC65" s="177">
        <v>3.351</v>
      </c>
      <c r="AD65" s="177">
        <v>3.351</v>
      </c>
      <c r="AE65" s="177">
        <v>3.351</v>
      </c>
      <c r="AF65" s="177">
        <v>3.351</v>
      </c>
    </row>
    <row r="66" spans="1:32" x14ac:dyDescent="0.25">
      <c r="A66" s="177" t="str">
        <f t="shared" si="3"/>
        <v>538</v>
      </c>
      <c r="B66" s="176" t="s">
        <v>371</v>
      </c>
      <c r="C66" s="177">
        <v>31.445919999999902</v>
      </c>
      <c r="D66" s="177">
        <v>21.880220000000001</v>
      </c>
      <c r="E66" s="177">
        <v>26.33343</v>
      </c>
      <c r="F66" s="177">
        <v>23.680900000000001</v>
      </c>
      <c r="G66" s="177">
        <v>14.98014</v>
      </c>
      <c r="H66" s="177">
        <v>22.932780000000001</v>
      </c>
      <c r="I66" s="177">
        <v>27.384789999999999</v>
      </c>
      <c r="J66" s="177">
        <v>22.430029999999999</v>
      </c>
      <c r="K66" s="177">
        <v>24.254999999999999</v>
      </c>
      <c r="L66" s="177">
        <v>27.667999999999999</v>
      </c>
      <c r="M66" s="177">
        <v>21.036000000000001</v>
      </c>
      <c r="N66" s="177">
        <v>23.341000000000001</v>
      </c>
      <c r="O66" s="177">
        <v>27.030999999999999</v>
      </c>
      <c r="P66" s="177">
        <v>24.614999999999998</v>
      </c>
      <c r="Q66" s="177">
        <v>25.917000000000002</v>
      </c>
      <c r="R66" s="177">
        <v>25.722000000000001</v>
      </c>
      <c r="S66" s="177">
        <v>23.622</v>
      </c>
      <c r="T66" s="177">
        <v>24.702999999999999</v>
      </c>
      <c r="U66" s="177">
        <v>24.474</v>
      </c>
      <c r="V66" s="177">
        <v>26.094999999999999</v>
      </c>
      <c r="W66" s="177">
        <v>26.448</v>
      </c>
      <c r="X66" s="177">
        <v>27.082000000000001</v>
      </c>
      <c r="Y66" s="177">
        <v>23.016999999999999</v>
      </c>
      <c r="Z66" s="177">
        <v>24.116</v>
      </c>
      <c r="AA66" s="177">
        <v>27.655999999999999</v>
      </c>
      <c r="AB66" s="177">
        <v>27.701000000000001</v>
      </c>
      <c r="AC66" s="177">
        <v>29.113</v>
      </c>
      <c r="AD66" s="177">
        <v>33.218000000000004</v>
      </c>
      <c r="AE66" s="177">
        <v>33.795999999999999</v>
      </c>
      <c r="AF66" s="177">
        <v>33.631</v>
      </c>
    </row>
    <row r="67" spans="1:32" x14ac:dyDescent="0.25">
      <c r="A67" s="177" t="str">
        <f t="shared" si="3"/>
        <v>539</v>
      </c>
      <c r="B67" s="176" t="s">
        <v>372</v>
      </c>
      <c r="C67" s="177">
        <v>14.559760000000001</v>
      </c>
      <c r="D67" s="177">
        <v>8.7103699999999993</v>
      </c>
      <c r="E67" s="177">
        <v>16.585000000000001</v>
      </c>
      <c r="F67" s="177">
        <v>9.8710699999999996</v>
      </c>
      <c r="G67" s="177">
        <v>12.454610000000001</v>
      </c>
      <c r="H67" s="177">
        <v>20.887519999999999</v>
      </c>
      <c r="I67" s="177">
        <v>12.004289999999999</v>
      </c>
      <c r="J67" s="177">
        <v>20.457809999999998</v>
      </c>
      <c r="K67" s="177">
        <v>23.398</v>
      </c>
      <c r="L67" s="177">
        <v>16.707999999999998</v>
      </c>
      <c r="M67" s="177">
        <v>16.873999999999999</v>
      </c>
      <c r="N67" s="177">
        <v>22.396999999999998</v>
      </c>
      <c r="O67" s="177">
        <v>8.7059999999999995</v>
      </c>
      <c r="P67" s="177">
        <v>12.206</v>
      </c>
      <c r="Q67" s="177">
        <v>14.231</v>
      </c>
      <c r="R67" s="177">
        <v>13.35</v>
      </c>
      <c r="S67" s="177">
        <v>12.35</v>
      </c>
      <c r="T67" s="177">
        <v>21.167000000000002</v>
      </c>
      <c r="U67" s="177">
        <v>11.933999999999999</v>
      </c>
      <c r="V67" s="177">
        <v>15.433999999999999</v>
      </c>
      <c r="W67" s="177">
        <v>17.251000000000001</v>
      </c>
      <c r="X67" s="177">
        <v>12.933999999999999</v>
      </c>
      <c r="Y67" s="177">
        <v>8.7059999999999995</v>
      </c>
      <c r="Z67" s="177">
        <v>17.731000000000002</v>
      </c>
      <c r="AA67" s="177">
        <v>8.8989999999999991</v>
      </c>
      <c r="AB67" s="177">
        <v>12.468999999999999</v>
      </c>
      <c r="AC67" s="177">
        <v>14.535</v>
      </c>
      <c r="AD67" s="177">
        <v>13.635999999999999</v>
      </c>
      <c r="AE67" s="177">
        <v>12.616</v>
      </c>
      <c r="AF67" s="177">
        <v>21.61</v>
      </c>
    </row>
    <row r="68" spans="1:32" x14ac:dyDescent="0.25">
      <c r="A68" s="177" t="str">
        <f t="shared" si="3"/>
        <v>540</v>
      </c>
      <c r="B68" s="176" t="s">
        <v>373</v>
      </c>
      <c r="C68" s="177">
        <v>30.79758</v>
      </c>
      <c r="D68" s="177">
        <v>33.16628</v>
      </c>
      <c r="E68" s="177">
        <v>44.67248</v>
      </c>
      <c r="F68" s="177">
        <v>42.539819999999999</v>
      </c>
      <c r="G68" s="177">
        <v>39.350610000000003</v>
      </c>
      <c r="H68" s="177">
        <v>44.14076</v>
      </c>
      <c r="I68" s="177">
        <v>15.70589</v>
      </c>
      <c r="J68" s="177">
        <v>28.026890000000002</v>
      </c>
      <c r="K68" s="177">
        <v>29.271999999999998</v>
      </c>
      <c r="L68" s="177">
        <v>29.225999999999999</v>
      </c>
      <c r="M68" s="177">
        <v>29.225999999999999</v>
      </c>
      <c r="N68" s="177">
        <v>29.225999999999999</v>
      </c>
      <c r="O68" s="177">
        <v>34.4</v>
      </c>
      <c r="P68" s="177">
        <v>34.4</v>
      </c>
      <c r="Q68" s="177">
        <v>34.4</v>
      </c>
      <c r="R68" s="177">
        <v>34.4</v>
      </c>
      <c r="S68" s="177">
        <v>34.4</v>
      </c>
      <c r="T68" s="177">
        <v>34.4</v>
      </c>
      <c r="U68" s="177">
        <v>34.4</v>
      </c>
      <c r="V68" s="177">
        <v>34.4</v>
      </c>
      <c r="W68" s="177">
        <v>34.4</v>
      </c>
      <c r="X68" s="177">
        <v>34.4</v>
      </c>
      <c r="Y68" s="177">
        <v>34.4</v>
      </c>
      <c r="Z68" s="177">
        <v>34.4</v>
      </c>
      <c r="AA68" s="177">
        <v>35.088000000000001</v>
      </c>
      <c r="AB68" s="177">
        <v>35.088000000000001</v>
      </c>
      <c r="AC68" s="177">
        <v>35.088000000000001</v>
      </c>
      <c r="AD68" s="177">
        <v>35.088000000000001</v>
      </c>
      <c r="AE68" s="177">
        <v>35.088000000000001</v>
      </c>
      <c r="AF68" s="177">
        <v>35.088000000000001</v>
      </c>
    </row>
    <row r="69" spans="1:32" x14ac:dyDescent="0.25">
      <c r="A69" s="177"/>
      <c r="B69" s="176" t="s">
        <v>374</v>
      </c>
      <c r="C69" s="177">
        <v>90.640009999999904</v>
      </c>
      <c r="D69" s="177">
        <v>76.736189999999993</v>
      </c>
      <c r="E69" s="177">
        <v>101.59277</v>
      </c>
      <c r="F69" s="177">
        <v>89.82974999999999</v>
      </c>
      <c r="G69" s="177">
        <v>79.112700000000004</v>
      </c>
      <c r="H69" s="177">
        <v>102.223</v>
      </c>
      <c r="I69" s="177">
        <v>65.958789999999993</v>
      </c>
      <c r="J69" s="177">
        <v>87.869879999999995</v>
      </c>
      <c r="K69" s="177">
        <v>92.25</v>
      </c>
      <c r="L69" s="177">
        <v>87.173999999999992</v>
      </c>
      <c r="M69" s="177">
        <v>78.283000000000001</v>
      </c>
      <c r="N69" s="177">
        <v>86.954000000000008</v>
      </c>
      <c r="O69" s="177">
        <v>84.18</v>
      </c>
      <c r="P69" s="177">
        <v>84.192000000000007</v>
      </c>
      <c r="Q69" s="177">
        <v>88.097000000000008</v>
      </c>
      <c r="R69" s="177">
        <v>86.933999999999997</v>
      </c>
      <c r="S69" s="177">
        <v>82.902000000000001</v>
      </c>
      <c r="T69" s="177">
        <v>93.28</v>
      </c>
      <c r="U69" s="177">
        <v>83.715999999999994</v>
      </c>
      <c r="V69" s="177">
        <v>89.556999999999988</v>
      </c>
      <c r="W69" s="177">
        <v>91.88300000000001</v>
      </c>
      <c r="X69" s="177">
        <v>88.480999999999995</v>
      </c>
      <c r="Y69" s="177">
        <v>78.35499999999999</v>
      </c>
      <c r="Z69" s="177">
        <v>88.966000000000008</v>
      </c>
      <c r="AA69" s="177">
        <v>83.557000000000002</v>
      </c>
      <c r="AB69" s="177">
        <v>87.188000000000002</v>
      </c>
      <c r="AC69" s="177">
        <v>91.152999999999992</v>
      </c>
      <c r="AD69" s="177">
        <v>95.77600000000001</v>
      </c>
      <c r="AE69" s="177">
        <v>95.533999999999992</v>
      </c>
      <c r="AF69" s="177">
        <v>104.30600000000001</v>
      </c>
    </row>
    <row r="70" spans="1:32" x14ac:dyDescent="0.25">
      <c r="A70" s="177" t="str">
        <f t="shared" si="3"/>
        <v/>
      </c>
    </row>
    <row r="71" spans="1:32" x14ac:dyDescent="0.25">
      <c r="A71" s="177" t="str">
        <f t="shared" si="3"/>
        <v>541</v>
      </c>
      <c r="B71" s="176" t="s">
        <v>375</v>
      </c>
      <c r="C71" s="177">
        <v>0</v>
      </c>
      <c r="D71" s="177">
        <v>0</v>
      </c>
      <c r="E71" s="177">
        <v>0</v>
      </c>
      <c r="F71" s="177">
        <v>0</v>
      </c>
      <c r="G71" s="177">
        <v>0</v>
      </c>
      <c r="H71" s="177">
        <v>0</v>
      </c>
      <c r="I71" s="177">
        <v>0</v>
      </c>
      <c r="J71" s="177">
        <v>0</v>
      </c>
      <c r="K71" s="177">
        <v>0</v>
      </c>
      <c r="L71" s="177">
        <v>0</v>
      </c>
      <c r="M71" s="177">
        <v>0</v>
      </c>
      <c r="N71" s="177">
        <v>0</v>
      </c>
      <c r="O71" s="177">
        <v>0</v>
      </c>
      <c r="P71" s="177">
        <v>0</v>
      </c>
      <c r="Q71" s="177">
        <v>0</v>
      </c>
      <c r="R71" s="177">
        <v>0</v>
      </c>
      <c r="S71" s="177">
        <v>0</v>
      </c>
      <c r="T71" s="177">
        <v>0</v>
      </c>
      <c r="U71" s="177">
        <v>0</v>
      </c>
      <c r="V71" s="177">
        <v>0</v>
      </c>
      <c r="W71" s="177">
        <v>0</v>
      </c>
      <c r="X71" s="177">
        <v>0</v>
      </c>
      <c r="Y71" s="177">
        <v>0</v>
      </c>
      <c r="Z71" s="177">
        <v>0</v>
      </c>
      <c r="AA71" s="177">
        <v>0</v>
      </c>
      <c r="AB71" s="177">
        <v>0</v>
      </c>
      <c r="AC71" s="177">
        <v>0</v>
      </c>
      <c r="AD71" s="177">
        <v>0</v>
      </c>
      <c r="AE71" s="177">
        <v>0</v>
      </c>
      <c r="AF71" s="177">
        <v>0</v>
      </c>
    </row>
    <row r="72" spans="1:32" x14ac:dyDescent="0.25">
      <c r="A72" s="177" t="str">
        <f t="shared" si="3"/>
        <v>542</v>
      </c>
      <c r="B72" s="176" t="s">
        <v>376</v>
      </c>
      <c r="C72" s="177">
        <v>52.164580000000001</v>
      </c>
      <c r="D72" s="177">
        <v>-6.1414499999999999</v>
      </c>
      <c r="E72" s="177">
        <v>20.63936</v>
      </c>
      <c r="F72" s="177">
        <v>16.424669999999999</v>
      </c>
      <c r="G72" s="177">
        <v>15.67957</v>
      </c>
      <c r="H72" s="177">
        <v>44.415610000000001</v>
      </c>
      <c r="I72" s="177">
        <v>63.744219999999999</v>
      </c>
      <c r="J72" s="177">
        <v>27.667750000000002</v>
      </c>
      <c r="K72" s="177">
        <v>28.928000000000001</v>
      </c>
      <c r="L72" s="177">
        <v>32.701999999999998</v>
      </c>
      <c r="M72" s="177">
        <v>50.670999999999999</v>
      </c>
      <c r="N72" s="177">
        <v>28.710999999999999</v>
      </c>
      <c r="O72" s="177">
        <v>52.302999999999997</v>
      </c>
      <c r="P72" s="177">
        <v>14.082000000000001</v>
      </c>
      <c r="Q72" s="177">
        <v>40.634</v>
      </c>
      <c r="R72" s="177">
        <v>36.067999999999998</v>
      </c>
      <c r="S72" s="177">
        <v>36.877000000000002</v>
      </c>
      <c r="T72" s="177">
        <v>42.563000000000002</v>
      </c>
      <c r="U72" s="177">
        <v>36.982999999999997</v>
      </c>
      <c r="V72" s="177">
        <v>24.266999999999999</v>
      </c>
      <c r="W72" s="177">
        <v>62.548000000000002</v>
      </c>
      <c r="X72" s="177">
        <v>14.39</v>
      </c>
      <c r="Y72" s="177">
        <v>21.800999999999998</v>
      </c>
      <c r="Z72" s="177">
        <v>42.488999999999997</v>
      </c>
      <c r="AA72" s="177">
        <v>52.646000000000001</v>
      </c>
      <c r="AB72" s="177">
        <v>14.773999999999999</v>
      </c>
      <c r="AC72" s="177">
        <v>41.865000000000002</v>
      </c>
      <c r="AD72" s="177">
        <v>37.747999999999998</v>
      </c>
      <c r="AE72" s="177">
        <v>38.414000000000001</v>
      </c>
      <c r="AF72" s="177">
        <v>44.552999999999997</v>
      </c>
    </row>
    <row r="73" spans="1:32" x14ac:dyDescent="0.25">
      <c r="A73" s="177" t="str">
        <f t="shared" si="3"/>
        <v>543</v>
      </c>
      <c r="B73" s="176" t="s">
        <v>377</v>
      </c>
      <c r="C73" s="177">
        <v>34.821280000000002</v>
      </c>
      <c r="D73" s="177">
        <v>5.9473500000000001</v>
      </c>
      <c r="E73" s="177">
        <v>-1.11649</v>
      </c>
      <c r="F73" s="177">
        <v>6.9425800000000004</v>
      </c>
      <c r="G73" s="177">
        <v>12.98629</v>
      </c>
      <c r="H73" s="177">
        <v>6.2494899999999998</v>
      </c>
      <c r="I73" s="177">
        <v>6.1210000000000004</v>
      </c>
      <c r="J73" s="177">
        <v>32.717030000000001</v>
      </c>
      <c r="K73" s="177">
        <v>14.523999999999999</v>
      </c>
      <c r="L73" s="177">
        <v>16.946999999999999</v>
      </c>
      <c r="M73" s="177">
        <v>14.563000000000001</v>
      </c>
      <c r="N73" s="177">
        <v>16.251000000000001</v>
      </c>
      <c r="O73" s="177">
        <v>19.344000000000001</v>
      </c>
      <c r="P73" s="177">
        <v>11.456</v>
      </c>
      <c r="Q73" s="177">
        <v>19.164999999999999</v>
      </c>
      <c r="R73" s="177">
        <v>9.1340000000000003</v>
      </c>
      <c r="S73" s="177">
        <v>8.7959999999999994</v>
      </c>
      <c r="T73" s="177">
        <v>18.97</v>
      </c>
      <c r="U73" s="177">
        <v>8.9329999999999998</v>
      </c>
      <c r="V73" s="177">
        <v>9.1940000000000008</v>
      </c>
      <c r="W73" s="177">
        <v>19.251000000000001</v>
      </c>
      <c r="X73" s="177">
        <v>9.3520000000000003</v>
      </c>
      <c r="Y73" s="177">
        <v>8.6989999999999998</v>
      </c>
      <c r="Z73" s="177">
        <v>13.875999999999999</v>
      </c>
      <c r="AA73" s="177">
        <v>19.445</v>
      </c>
      <c r="AB73" s="177">
        <v>11.952</v>
      </c>
      <c r="AC73" s="177">
        <v>19.678999999999998</v>
      </c>
      <c r="AD73" s="177">
        <v>10.339</v>
      </c>
      <c r="AE73" s="177">
        <v>10.432</v>
      </c>
      <c r="AF73" s="177">
        <v>20.405000000000001</v>
      </c>
    </row>
    <row r="74" spans="1:32" x14ac:dyDescent="0.25">
      <c r="A74" s="177" t="str">
        <f t="shared" si="3"/>
        <v>544</v>
      </c>
      <c r="B74" s="176" t="s">
        <v>378</v>
      </c>
      <c r="C74" s="177">
        <v>72.724159999999998</v>
      </c>
      <c r="D74" s="177">
        <v>56.554900000000004</v>
      </c>
      <c r="E74" s="177">
        <v>10.46383</v>
      </c>
      <c r="F74" s="177">
        <v>17.030539999999998</v>
      </c>
      <c r="G74" s="177">
        <v>14.67835</v>
      </c>
      <c r="H74" s="177">
        <v>27.379960000000001</v>
      </c>
      <c r="I74" s="177">
        <v>17.949780000000001</v>
      </c>
      <c r="J74" s="177">
        <v>32.77252</v>
      </c>
      <c r="K74" s="177">
        <v>10.912000000000001</v>
      </c>
      <c r="L74" s="177">
        <v>29.834</v>
      </c>
      <c r="M74" s="177">
        <v>26.518000000000001</v>
      </c>
      <c r="N74" s="177">
        <v>34.112000000000002</v>
      </c>
      <c r="O74" s="177">
        <v>71.515000000000001</v>
      </c>
      <c r="P74" s="177">
        <v>23.556999999999999</v>
      </c>
      <c r="Q74" s="177">
        <v>30.167999999999999</v>
      </c>
      <c r="R74" s="177">
        <v>20.861000000000001</v>
      </c>
      <c r="S74" s="177">
        <v>19.811</v>
      </c>
      <c r="T74" s="177">
        <v>29.562000000000001</v>
      </c>
      <c r="U74" s="177">
        <v>22.846</v>
      </c>
      <c r="V74" s="177">
        <v>21.047999999999998</v>
      </c>
      <c r="W74" s="177">
        <v>30.434000000000001</v>
      </c>
      <c r="X74" s="177">
        <v>21.541</v>
      </c>
      <c r="Y74" s="177">
        <v>19.507999999999999</v>
      </c>
      <c r="Z74" s="177">
        <v>29.268000000000001</v>
      </c>
      <c r="AA74" s="177">
        <v>71.988</v>
      </c>
      <c r="AB74" s="177">
        <v>25.326000000000001</v>
      </c>
      <c r="AC74" s="177">
        <v>32.51</v>
      </c>
      <c r="AD74" s="177">
        <v>24.768999999999998</v>
      </c>
      <c r="AE74" s="177">
        <v>25.058</v>
      </c>
      <c r="AF74" s="177">
        <v>34.768999999999998</v>
      </c>
    </row>
    <row r="75" spans="1:32" x14ac:dyDescent="0.25">
      <c r="A75" s="177" t="str">
        <f t="shared" si="3"/>
        <v>545</v>
      </c>
      <c r="B75" s="176" t="s">
        <v>379</v>
      </c>
      <c r="C75" s="177">
        <v>0</v>
      </c>
      <c r="D75" s="177">
        <v>0</v>
      </c>
      <c r="E75" s="177">
        <v>0</v>
      </c>
      <c r="F75" s="177">
        <v>0</v>
      </c>
      <c r="G75" s="177">
        <v>0</v>
      </c>
      <c r="H75" s="177">
        <v>0</v>
      </c>
      <c r="I75" s="177">
        <v>0</v>
      </c>
      <c r="J75" s="177">
        <v>0</v>
      </c>
      <c r="K75" s="177">
        <v>0</v>
      </c>
      <c r="L75" s="177">
        <v>0</v>
      </c>
      <c r="M75" s="177">
        <v>0</v>
      </c>
      <c r="N75" s="177">
        <v>0</v>
      </c>
      <c r="O75" s="177">
        <v>0</v>
      </c>
      <c r="P75" s="177">
        <v>0</v>
      </c>
      <c r="Q75" s="177">
        <v>0</v>
      </c>
      <c r="R75" s="177">
        <v>0</v>
      </c>
      <c r="S75" s="177">
        <v>0</v>
      </c>
      <c r="T75" s="177">
        <v>0</v>
      </c>
      <c r="U75" s="177">
        <v>0</v>
      </c>
      <c r="V75" s="177">
        <v>0</v>
      </c>
      <c r="W75" s="177">
        <v>0</v>
      </c>
      <c r="X75" s="177">
        <v>0</v>
      </c>
      <c r="Y75" s="177">
        <v>0</v>
      </c>
      <c r="Z75" s="177">
        <v>0</v>
      </c>
      <c r="AA75" s="177">
        <v>0</v>
      </c>
      <c r="AB75" s="177">
        <v>0</v>
      </c>
      <c r="AC75" s="177">
        <v>0</v>
      </c>
      <c r="AD75" s="177">
        <v>0</v>
      </c>
      <c r="AE75" s="177">
        <v>0</v>
      </c>
      <c r="AF75" s="177">
        <v>0</v>
      </c>
    </row>
    <row r="76" spans="1:32" x14ac:dyDescent="0.25">
      <c r="A76" s="177"/>
      <c r="B76" s="176" t="s">
        <v>380</v>
      </c>
      <c r="C76" s="177">
        <v>159.71001999999999</v>
      </c>
      <c r="D76" s="177">
        <v>56.360800000000005</v>
      </c>
      <c r="E76" s="177">
        <v>29.986699999999999</v>
      </c>
      <c r="F76" s="177">
        <v>40.397790000000001</v>
      </c>
      <c r="G76" s="177">
        <v>43.344210000000004</v>
      </c>
      <c r="H76" s="177">
        <v>78.045060000000007</v>
      </c>
      <c r="I76" s="177">
        <v>87.814999999999998</v>
      </c>
      <c r="J76" s="177">
        <v>93.157300000000006</v>
      </c>
      <c r="K76" s="177">
        <v>54.363999999999997</v>
      </c>
      <c r="L76" s="177">
        <v>79.483000000000004</v>
      </c>
      <c r="M76" s="177">
        <v>91.751999999999995</v>
      </c>
      <c r="N76" s="177">
        <v>79.074000000000012</v>
      </c>
      <c r="O76" s="177">
        <v>143.16199999999998</v>
      </c>
      <c r="P76" s="177">
        <v>49.094999999999999</v>
      </c>
      <c r="Q76" s="177">
        <v>89.966999999999999</v>
      </c>
      <c r="R76" s="177">
        <v>66.063000000000002</v>
      </c>
      <c r="S76" s="177">
        <v>65.484000000000009</v>
      </c>
      <c r="T76" s="177">
        <v>91.094999999999999</v>
      </c>
      <c r="U76" s="177">
        <v>68.762</v>
      </c>
      <c r="V76" s="177">
        <v>54.509</v>
      </c>
      <c r="W76" s="177">
        <v>112.233</v>
      </c>
      <c r="X76" s="177">
        <v>45.283000000000001</v>
      </c>
      <c r="Y76" s="177">
        <v>50.007999999999996</v>
      </c>
      <c r="Z76" s="177">
        <v>85.632999999999996</v>
      </c>
      <c r="AA76" s="177">
        <v>144.07900000000001</v>
      </c>
      <c r="AB76" s="177">
        <v>52.052</v>
      </c>
      <c r="AC76" s="177">
        <v>94.054000000000002</v>
      </c>
      <c r="AD76" s="177">
        <v>72.855999999999995</v>
      </c>
      <c r="AE76" s="177">
        <v>73.903999999999996</v>
      </c>
      <c r="AF76" s="177">
        <v>99.727000000000004</v>
      </c>
    </row>
    <row r="77" spans="1:32" x14ac:dyDescent="0.25">
      <c r="A77" s="177" t="str">
        <f t="shared" si="3"/>
        <v/>
      </c>
    </row>
    <row r="78" spans="1:32" x14ac:dyDescent="0.25">
      <c r="A78" s="177"/>
      <c r="B78" s="176" t="s">
        <v>122</v>
      </c>
      <c r="C78" s="177">
        <v>250.35002999999989</v>
      </c>
      <c r="D78" s="177">
        <v>133.09699000000001</v>
      </c>
      <c r="E78" s="177">
        <v>131.57947000000001</v>
      </c>
      <c r="F78" s="177">
        <v>130.22753999999998</v>
      </c>
      <c r="G78" s="177">
        <v>122.45691000000001</v>
      </c>
      <c r="H78" s="177">
        <v>180.26805999999999</v>
      </c>
      <c r="I78" s="177">
        <v>153.77378999999999</v>
      </c>
      <c r="J78" s="177">
        <v>181.02717999999999</v>
      </c>
      <c r="K78" s="177">
        <v>146.614</v>
      </c>
      <c r="L78" s="177">
        <v>166.65699999999998</v>
      </c>
      <c r="M78" s="177">
        <v>170.035</v>
      </c>
      <c r="N78" s="177">
        <v>166.02800000000002</v>
      </c>
      <c r="O78" s="177">
        <v>227.34199999999998</v>
      </c>
      <c r="P78" s="177">
        <v>133.28700000000001</v>
      </c>
      <c r="Q78" s="177">
        <v>178.06400000000002</v>
      </c>
      <c r="R78" s="177">
        <v>152.99700000000001</v>
      </c>
      <c r="S78" s="177">
        <v>148.38600000000002</v>
      </c>
      <c r="T78" s="177">
        <v>184.375</v>
      </c>
      <c r="U78" s="177">
        <v>152.47800000000001</v>
      </c>
      <c r="V78" s="177">
        <v>144.06599999999997</v>
      </c>
      <c r="W78" s="177">
        <v>204.11600000000001</v>
      </c>
      <c r="X78" s="177">
        <v>133.76400000000001</v>
      </c>
      <c r="Y78" s="177">
        <v>128.363</v>
      </c>
      <c r="Z78" s="177">
        <v>174.59899999999999</v>
      </c>
      <c r="AA78" s="177">
        <v>227.63600000000002</v>
      </c>
      <c r="AB78" s="177">
        <v>139.24</v>
      </c>
      <c r="AC78" s="177">
        <v>185.20699999999999</v>
      </c>
      <c r="AD78" s="177">
        <v>168.63200000000001</v>
      </c>
      <c r="AE78" s="177">
        <v>169.43799999999999</v>
      </c>
      <c r="AF78" s="177">
        <v>204.03300000000002</v>
      </c>
    </row>
    <row r="79" spans="1:32" x14ac:dyDescent="0.25">
      <c r="A79" s="177" t="str">
        <f t="shared" si="3"/>
        <v/>
      </c>
    </row>
    <row r="80" spans="1:32" x14ac:dyDescent="0.25">
      <c r="A80" s="177"/>
      <c r="B80" s="176" t="s">
        <v>381</v>
      </c>
    </row>
    <row r="81" spans="1:32" x14ac:dyDescent="0.25">
      <c r="A81" s="177" t="str">
        <f t="shared" si="3"/>
        <v>546</v>
      </c>
      <c r="B81" s="176" t="s">
        <v>382</v>
      </c>
      <c r="C81" s="177">
        <v>5.6213999999999897</v>
      </c>
      <c r="D81" s="177">
        <v>4.6470500000000001</v>
      </c>
      <c r="E81" s="177">
        <v>5.10046</v>
      </c>
      <c r="F81" s="177">
        <v>5.1799299999999997</v>
      </c>
      <c r="G81" s="177">
        <v>4.5198</v>
      </c>
      <c r="H81" s="177">
        <v>4.5732600000000003</v>
      </c>
      <c r="I81" s="177">
        <v>4.3213499999999998</v>
      </c>
      <c r="J81" s="177">
        <v>4.1154599999999997</v>
      </c>
      <c r="K81" s="177">
        <v>0</v>
      </c>
      <c r="L81" s="177">
        <v>0</v>
      </c>
      <c r="M81" s="177">
        <v>0</v>
      </c>
      <c r="N81" s="177">
        <v>0</v>
      </c>
      <c r="O81" s="177">
        <v>0.66759999999999897</v>
      </c>
      <c r="P81" s="177">
        <v>0.66759999999999897</v>
      </c>
      <c r="Q81" s="177">
        <v>0.66759999999999897</v>
      </c>
      <c r="R81" s="177">
        <v>0.66759999999999897</v>
      </c>
      <c r="S81" s="177">
        <v>0.66759999999999897</v>
      </c>
      <c r="T81" s="177">
        <v>0.66759999999999897</v>
      </c>
      <c r="U81" s="177">
        <v>0.66759999999999897</v>
      </c>
      <c r="V81" s="177">
        <v>0.66759999999999897</v>
      </c>
      <c r="W81" s="177">
        <v>0.66759999999999897</v>
      </c>
      <c r="X81" s="177">
        <v>0.66759999999999897</v>
      </c>
      <c r="Y81" s="177">
        <v>0.66759999999999897</v>
      </c>
      <c r="Z81" s="177">
        <v>0.66759999999999897</v>
      </c>
      <c r="AA81" s="177">
        <v>0.68110000000000004</v>
      </c>
      <c r="AB81" s="177">
        <v>0.68110000000000004</v>
      </c>
      <c r="AC81" s="177">
        <v>0.68110000000000004</v>
      </c>
      <c r="AD81" s="177">
        <v>0.68110000000000004</v>
      </c>
      <c r="AE81" s="177">
        <v>0.68110000000000004</v>
      </c>
      <c r="AF81" s="177">
        <v>0.68110000000000004</v>
      </c>
    </row>
    <row r="82" spans="1:32" x14ac:dyDescent="0.25">
      <c r="A82" s="177" t="str">
        <f t="shared" si="3"/>
        <v>547</v>
      </c>
      <c r="B82" s="176" t="s">
        <v>383</v>
      </c>
      <c r="C82" s="177">
        <v>6958.2462299999997</v>
      </c>
      <c r="D82" s="177">
        <v>4951.9681099999898</v>
      </c>
      <c r="E82" s="177">
        <v>4312.6696599999996</v>
      </c>
      <c r="F82" s="177">
        <v>6886.2306799999997</v>
      </c>
      <c r="G82" s="177">
        <v>2053.0088099999998</v>
      </c>
      <c r="H82" s="177">
        <v>1974.7018499999999</v>
      </c>
      <c r="I82" s="177">
        <v>2194.5149899999901</v>
      </c>
      <c r="J82" s="177">
        <v>1798.8507099999999</v>
      </c>
      <c r="K82" s="177">
        <v>1106.6735349999999</v>
      </c>
      <c r="L82" s="177">
        <v>2498.4223080000002</v>
      </c>
      <c r="M82" s="177">
        <v>2274.0886679999999</v>
      </c>
      <c r="N82" s="177">
        <v>2900.5848969999902</v>
      </c>
      <c r="O82" s="177">
        <v>3346.7247079999902</v>
      </c>
      <c r="P82" s="177">
        <v>4488.4138629999998</v>
      </c>
      <c r="Q82" s="177">
        <v>3633.8703129999899</v>
      </c>
      <c r="R82" s="177">
        <v>4365.1085810000004</v>
      </c>
      <c r="S82" s="177">
        <v>2523.1283629999998</v>
      </c>
      <c r="T82" s="177">
        <v>4645.6832960000002</v>
      </c>
      <c r="U82" s="177">
        <v>6563.6368270000003</v>
      </c>
      <c r="V82" s="177">
        <v>7050.516028</v>
      </c>
      <c r="W82" s="177">
        <v>2565.312402</v>
      </c>
      <c r="X82" s="177">
        <v>5397.4183499999999</v>
      </c>
      <c r="Y82" s="177">
        <v>5979.5044879999896</v>
      </c>
      <c r="Z82" s="177">
        <v>4480.5785770000002</v>
      </c>
      <c r="AA82" s="177">
        <v>4937.5693759999904</v>
      </c>
      <c r="AB82" s="177">
        <v>4302.5010439999996</v>
      </c>
      <c r="AC82" s="177">
        <v>4306.170537</v>
      </c>
      <c r="AD82" s="177">
        <v>6437.2982510000002</v>
      </c>
      <c r="AE82" s="177">
        <v>3265.5847370000001</v>
      </c>
      <c r="AF82" s="177">
        <v>5988.2370520000004</v>
      </c>
    </row>
    <row r="83" spans="1:32" x14ac:dyDescent="0.25">
      <c r="A83" s="177" t="str">
        <f t="shared" si="3"/>
        <v>548</v>
      </c>
      <c r="B83" s="176" t="s">
        <v>384</v>
      </c>
      <c r="C83" s="177">
        <v>23.750229999999998</v>
      </c>
      <c r="D83" s="177">
        <v>55.206890000000001</v>
      </c>
      <c r="E83" s="177">
        <v>-16.93723</v>
      </c>
      <c r="F83" s="177">
        <v>13.62307</v>
      </c>
      <c r="G83" s="177">
        <v>12.18826</v>
      </c>
      <c r="H83" s="177">
        <v>14.31925</v>
      </c>
      <c r="I83" s="177">
        <v>11.1617</v>
      </c>
      <c r="J83" s="177">
        <v>12.01291</v>
      </c>
      <c r="K83" s="177">
        <v>4.3979999999999997</v>
      </c>
      <c r="L83" s="177">
        <v>45.24</v>
      </c>
      <c r="M83" s="177">
        <v>34.917999999999999</v>
      </c>
      <c r="N83" s="177">
        <v>39.634999999999998</v>
      </c>
      <c r="O83" s="177">
        <v>15.604866400000001</v>
      </c>
      <c r="P83" s="177">
        <v>14.042866399999999</v>
      </c>
      <c r="Q83" s="177">
        <v>15.7948664</v>
      </c>
      <c r="R83" s="177">
        <v>15.1158664</v>
      </c>
      <c r="S83" s="177">
        <v>14.5648664</v>
      </c>
      <c r="T83" s="177">
        <v>15.1918664</v>
      </c>
      <c r="U83" s="177">
        <v>15.760866399999999</v>
      </c>
      <c r="V83" s="177">
        <v>15.417866399999999</v>
      </c>
      <c r="W83" s="177">
        <v>15.546866400000001</v>
      </c>
      <c r="X83" s="177">
        <v>16.056866400000001</v>
      </c>
      <c r="Y83" s="177">
        <v>13.9238664</v>
      </c>
      <c r="Z83" s="177">
        <v>14.4688664</v>
      </c>
      <c r="AA83" s="177">
        <v>15.539680000000001</v>
      </c>
      <c r="AB83" s="177">
        <v>15.57268</v>
      </c>
      <c r="AC83" s="177">
        <v>17.43168</v>
      </c>
      <c r="AD83" s="177">
        <v>15.144679999999999</v>
      </c>
      <c r="AE83" s="177">
        <v>16.176680000000001</v>
      </c>
      <c r="AF83" s="177">
        <v>16.043679999999998</v>
      </c>
    </row>
    <row r="84" spans="1:32" x14ac:dyDescent="0.25">
      <c r="A84" s="177" t="str">
        <f t="shared" si="3"/>
        <v>549</v>
      </c>
      <c r="B84" s="176" t="s">
        <v>385</v>
      </c>
      <c r="C84" s="177">
        <v>20.137599999999999</v>
      </c>
      <c r="D84" s="177">
        <v>13.16216</v>
      </c>
      <c r="E84" s="177">
        <v>8.6253700000000002</v>
      </c>
      <c r="F84" s="177">
        <v>4.8325899999999997</v>
      </c>
      <c r="G84" s="177">
        <v>3.4489800000000002</v>
      </c>
      <c r="H84" s="177">
        <v>4.2397400000000003</v>
      </c>
      <c r="I84" s="177">
        <v>4.0266299999999999</v>
      </c>
      <c r="J84" s="177">
        <v>3.9994700000000001</v>
      </c>
      <c r="K84" s="177">
        <v>-45.695</v>
      </c>
      <c r="L84" s="177">
        <v>0</v>
      </c>
      <c r="M84" s="177">
        <v>0</v>
      </c>
      <c r="N84" s="177">
        <v>0</v>
      </c>
      <c r="O84" s="177">
        <v>5.5154167999999997</v>
      </c>
      <c r="P84" s="177">
        <v>5.5154167999999997</v>
      </c>
      <c r="Q84" s="177">
        <v>5.5154167999999997</v>
      </c>
      <c r="R84" s="177">
        <v>5.5154167999999997</v>
      </c>
      <c r="S84" s="177">
        <v>98.886416800000006</v>
      </c>
      <c r="T84" s="177">
        <v>108.4454168</v>
      </c>
      <c r="U84" s="177">
        <v>97.942416800000004</v>
      </c>
      <c r="V84" s="177">
        <v>97.815416799999994</v>
      </c>
      <c r="W84" s="177">
        <v>98.8434168</v>
      </c>
      <c r="X84" s="177">
        <v>99.981416800000005</v>
      </c>
      <c r="Y84" s="177">
        <v>87.864416800000001</v>
      </c>
      <c r="Z84" s="177">
        <v>90.301416799999998</v>
      </c>
      <c r="AA84" s="177">
        <v>100.0646584</v>
      </c>
      <c r="AB84" s="177">
        <v>100.2586584</v>
      </c>
      <c r="AC84" s="177">
        <v>105.2736584</v>
      </c>
      <c r="AD84" s="177">
        <v>103.1566584</v>
      </c>
      <c r="AE84" s="177">
        <v>101.6026584</v>
      </c>
      <c r="AF84" s="177">
        <v>104.1456584</v>
      </c>
    </row>
    <row r="85" spans="1:32" x14ac:dyDescent="0.25">
      <c r="A85" s="177" t="str">
        <f t="shared" si="3"/>
        <v>550</v>
      </c>
      <c r="B85" s="176" t="s">
        <v>386</v>
      </c>
      <c r="C85" s="177">
        <v>1.53426</v>
      </c>
      <c r="D85" s="177">
        <v>1.68651</v>
      </c>
      <c r="E85" s="177">
        <v>1.6223000000000001</v>
      </c>
      <c r="F85" s="177">
        <v>1.83416</v>
      </c>
      <c r="G85" s="177">
        <v>1.92259</v>
      </c>
      <c r="H85" s="177">
        <v>1.1399999999999999</v>
      </c>
      <c r="I85" s="177">
        <v>-1.1399999999999999</v>
      </c>
      <c r="J85" s="177">
        <v>0.76</v>
      </c>
      <c r="K85" s="177">
        <v>0.59499999999999997</v>
      </c>
      <c r="L85" s="177">
        <v>0.5</v>
      </c>
      <c r="M85" s="177">
        <v>0.5</v>
      </c>
      <c r="N85" s="177">
        <v>0.5</v>
      </c>
      <c r="O85" s="177">
        <v>0</v>
      </c>
      <c r="P85" s="177">
        <v>0</v>
      </c>
      <c r="Q85" s="177">
        <v>0</v>
      </c>
      <c r="R85" s="177">
        <v>0</v>
      </c>
      <c r="S85" s="177">
        <v>0</v>
      </c>
      <c r="T85" s="177">
        <v>0</v>
      </c>
      <c r="U85" s="177">
        <v>0</v>
      </c>
      <c r="V85" s="177">
        <v>0</v>
      </c>
      <c r="W85" s="177">
        <v>0</v>
      </c>
      <c r="X85" s="177">
        <v>0</v>
      </c>
      <c r="Y85" s="177">
        <v>0</v>
      </c>
      <c r="Z85" s="177">
        <v>0</v>
      </c>
      <c r="AA85" s="177">
        <v>0</v>
      </c>
      <c r="AB85" s="177">
        <v>0</v>
      </c>
      <c r="AC85" s="177">
        <v>0</v>
      </c>
      <c r="AD85" s="177">
        <v>0</v>
      </c>
      <c r="AE85" s="177">
        <v>0</v>
      </c>
      <c r="AF85" s="177">
        <v>0</v>
      </c>
    </row>
    <row r="86" spans="1:32" x14ac:dyDescent="0.25">
      <c r="A86" s="177"/>
      <c r="B86" s="176" t="s">
        <v>387</v>
      </c>
      <c r="C86" s="177">
        <v>7009.2897199999998</v>
      </c>
      <c r="D86" s="177">
        <v>5026.6707199999901</v>
      </c>
      <c r="E86" s="177">
        <v>4311.0805599999994</v>
      </c>
      <c r="F86" s="177">
        <v>6911.7004299999999</v>
      </c>
      <c r="G86" s="177">
        <v>2075.08844</v>
      </c>
      <c r="H86" s="177">
        <v>1998.9740999999999</v>
      </c>
      <c r="I86" s="177">
        <v>2212.8846699999904</v>
      </c>
      <c r="J86" s="177">
        <v>1819.7385499999998</v>
      </c>
      <c r="K86" s="177">
        <v>1065.9715349999999</v>
      </c>
      <c r="L86" s="177">
        <v>2544.1623079999999</v>
      </c>
      <c r="M86" s="177">
        <v>2309.506668</v>
      </c>
      <c r="N86" s="177">
        <v>2940.7198969999904</v>
      </c>
      <c r="O86" s="177">
        <v>3368.5125911999903</v>
      </c>
      <c r="P86" s="177">
        <v>4508.6397461999995</v>
      </c>
      <c r="Q86" s="177">
        <v>3655.8481961999901</v>
      </c>
      <c r="R86" s="177">
        <v>4386.4074642000005</v>
      </c>
      <c r="S86" s="177">
        <v>2637.2472462000001</v>
      </c>
      <c r="T86" s="177">
        <v>4769.9881792000006</v>
      </c>
      <c r="U86" s="177">
        <v>6678.0077101999996</v>
      </c>
      <c r="V86" s="177">
        <v>7164.4169112</v>
      </c>
      <c r="W86" s="177">
        <v>2680.3702852000001</v>
      </c>
      <c r="X86" s="177">
        <v>5514.1242332000002</v>
      </c>
      <c r="Y86" s="177">
        <v>6081.9603711999898</v>
      </c>
      <c r="Z86" s="177">
        <v>4586.0164601999995</v>
      </c>
      <c r="AA86" s="177">
        <v>5053.8548143999897</v>
      </c>
      <c r="AB86" s="177">
        <v>4419.0134823999997</v>
      </c>
      <c r="AC86" s="177">
        <v>4429.5569753999998</v>
      </c>
      <c r="AD86" s="177">
        <v>6556.2806894000005</v>
      </c>
      <c r="AE86" s="177">
        <v>3384.0451754000001</v>
      </c>
      <c r="AF86" s="177">
        <v>6109.1074903999997</v>
      </c>
    </row>
    <row r="87" spans="1:32" x14ac:dyDescent="0.25">
      <c r="A87" s="177" t="str">
        <f t="shared" si="3"/>
        <v/>
      </c>
    </row>
    <row r="88" spans="1:32" x14ac:dyDescent="0.25">
      <c r="A88" s="177" t="str">
        <f t="shared" si="3"/>
        <v>551</v>
      </c>
      <c r="B88" s="176" t="s">
        <v>388</v>
      </c>
      <c r="C88" s="177">
        <v>1.3409899999999999</v>
      </c>
      <c r="D88" s="177">
        <v>1.79939</v>
      </c>
      <c r="E88" s="177">
        <v>1.38863</v>
      </c>
      <c r="F88" s="177">
        <v>1.7527900000000001</v>
      </c>
      <c r="G88" s="177">
        <v>1.7089000000000001</v>
      </c>
      <c r="H88" s="177">
        <v>1.7153499999999999</v>
      </c>
      <c r="I88" s="177">
        <v>1.5395799999999999</v>
      </c>
      <c r="J88" s="177">
        <v>1.3317399999999999</v>
      </c>
      <c r="K88" s="177">
        <v>0.1</v>
      </c>
      <c r="L88" s="177">
        <v>0.1</v>
      </c>
      <c r="M88" s="177">
        <v>0.1</v>
      </c>
      <c r="N88" s="177">
        <v>0.1</v>
      </c>
      <c r="O88" s="177">
        <v>3.4338399999999901E-2</v>
      </c>
      <c r="P88" s="177">
        <v>3.4338399999999901E-2</v>
      </c>
      <c r="Q88" s="177">
        <v>3.4338399999999901E-2</v>
      </c>
      <c r="R88" s="177">
        <v>3.4338399999999901E-2</v>
      </c>
      <c r="S88" s="177">
        <v>3.4338399999999901E-2</v>
      </c>
      <c r="T88" s="177">
        <v>3.4338399999999901E-2</v>
      </c>
      <c r="U88" s="177">
        <v>3.4338399999999901E-2</v>
      </c>
      <c r="V88" s="177">
        <v>3.4338399999999901E-2</v>
      </c>
      <c r="W88" s="177">
        <v>3.4338399999999901E-2</v>
      </c>
      <c r="X88" s="177">
        <v>3.4338399999999901E-2</v>
      </c>
      <c r="Y88" s="177">
        <v>3.4338399999999901E-2</v>
      </c>
      <c r="Z88" s="177">
        <v>3.4338399999999901E-2</v>
      </c>
      <c r="AA88" s="177">
        <v>3.4338399999999901E-2</v>
      </c>
      <c r="AB88" s="177">
        <v>3.4338399999999901E-2</v>
      </c>
      <c r="AC88" s="177">
        <v>3.4338399999999901E-2</v>
      </c>
      <c r="AD88" s="177">
        <v>3.4338399999999901E-2</v>
      </c>
      <c r="AE88" s="177">
        <v>3.4338399999999901E-2</v>
      </c>
      <c r="AF88" s="177">
        <v>3.4338399999999901E-2</v>
      </c>
    </row>
    <row r="89" spans="1:32" x14ac:dyDescent="0.25">
      <c r="A89" s="177" t="str">
        <f t="shared" si="3"/>
        <v>552</v>
      </c>
      <c r="B89" s="176" t="s">
        <v>389</v>
      </c>
      <c r="C89" s="177">
        <v>4.8384200000000002</v>
      </c>
      <c r="D89" s="177">
        <v>19.2441</v>
      </c>
      <c r="E89" s="177">
        <v>5.0980800000000004</v>
      </c>
      <c r="F89" s="177">
        <v>-1.09605</v>
      </c>
      <c r="G89" s="177">
        <v>7.5327999999999999</v>
      </c>
      <c r="H89" s="177">
        <v>6.6712100000000003</v>
      </c>
      <c r="I89" s="177">
        <v>7.5930400000000002</v>
      </c>
      <c r="J89" s="177">
        <v>6.6419499999999996</v>
      </c>
      <c r="K89" s="177">
        <v>1.5489999999999999</v>
      </c>
      <c r="L89" s="177">
        <v>1.5860000000000001</v>
      </c>
      <c r="M89" s="177">
        <v>1.7</v>
      </c>
      <c r="N89" s="177">
        <v>1.6859999999999999</v>
      </c>
      <c r="O89" s="177">
        <v>-1.4000000000002899E-4</v>
      </c>
      <c r="P89" s="177">
        <v>5.9999999997728503E-5</v>
      </c>
      <c r="Q89" s="177">
        <v>25.953268000000001</v>
      </c>
      <c r="R89" s="177">
        <v>20.240880000000001</v>
      </c>
      <c r="S89" s="177">
        <v>8.6622599999999998</v>
      </c>
      <c r="T89" s="177">
        <v>11.00638</v>
      </c>
      <c r="U89" s="177">
        <v>8.6623299999999901</v>
      </c>
      <c r="V89" s="177">
        <v>8.6629100000000001</v>
      </c>
      <c r="W89" s="177">
        <v>11.006079999999899</v>
      </c>
      <c r="X89" s="177">
        <v>8.6623800000000006</v>
      </c>
      <c r="Y89" s="177">
        <v>8.66237999999999</v>
      </c>
      <c r="Z89" s="177">
        <v>11.00601</v>
      </c>
      <c r="AA89" s="177">
        <v>8.8354299999999899</v>
      </c>
      <c r="AB89" s="177">
        <v>8.8354399999999895</v>
      </c>
      <c r="AC89" s="177">
        <v>14.662316799999999</v>
      </c>
      <c r="AD89" s="177">
        <v>8.8353599999999997</v>
      </c>
      <c r="AE89" s="177">
        <v>8.8362099999999995</v>
      </c>
      <c r="AF89" s="177">
        <v>11.2264</v>
      </c>
    </row>
    <row r="90" spans="1:32" x14ac:dyDescent="0.25">
      <c r="A90" s="177" t="str">
        <f t="shared" si="3"/>
        <v>553</v>
      </c>
      <c r="B90" s="176" t="s">
        <v>390</v>
      </c>
      <c r="C90" s="177">
        <v>76.422780000000003</v>
      </c>
      <c r="D90" s="177">
        <v>156.74936</v>
      </c>
      <c r="E90" s="177">
        <v>138.74162000000001</v>
      </c>
      <c r="F90" s="177">
        <v>137.62787</v>
      </c>
      <c r="G90" s="177">
        <v>79.156929999999903</v>
      </c>
      <c r="H90" s="177">
        <v>151.18663000000001</v>
      </c>
      <c r="I90" s="177">
        <v>76.601560000000006</v>
      </c>
      <c r="J90" s="177">
        <v>63.778399999999998</v>
      </c>
      <c r="K90" s="177">
        <v>178.26</v>
      </c>
      <c r="L90" s="177">
        <v>225.60400000000001</v>
      </c>
      <c r="M90" s="177">
        <v>309.64299999999997</v>
      </c>
      <c r="N90" s="177">
        <v>116.714</v>
      </c>
      <c r="O90" s="177">
        <v>42.598207199999997</v>
      </c>
      <c r="P90" s="177">
        <v>58.249007200000001</v>
      </c>
      <c r="Q90" s="177">
        <v>236.14464720000001</v>
      </c>
      <c r="R90" s="177">
        <v>80.681227199999995</v>
      </c>
      <c r="S90" s="177">
        <v>98.955210399999999</v>
      </c>
      <c r="T90" s="177">
        <v>102.7023672</v>
      </c>
      <c r="U90" s="177">
        <v>87.940817199999998</v>
      </c>
      <c r="V90" s="177">
        <v>80.557157200000006</v>
      </c>
      <c r="W90" s="177">
        <v>115.46958720000001</v>
      </c>
      <c r="X90" s="177">
        <v>152.6062872</v>
      </c>
      <c r="Y90" s="177">
        <v>88.865687199999996</v>
      </c>
      <c r="Z90" s="177">
        <v>105.4466572</v>
      </c>
      <c r="AA90" s="177">
        <v>83.374260399999997</v>
      </c>
      <c r="AB90" s="177">
        <v>88.680250400000006</v>
      </c>
      <c r="AC90" s="177">
        <v>128.61109039999999</v>
      </c>
      <c r="AD90" s="177">
        <v>167.77185040000001</v>
      </c>
      <c r="AE90" s="177">
        <v>100.53131959999899</v>
      </c>
      <c r="AF90" s="177">
        <v>123.029292</v>
      </c>
    </row>
    <row r="91" spans="1:32" x14ac:dyDescent="0.25">
      <c r="A91" s="177" t="str">
        <f t="shared" si="3"/>
        <v>554</v>
      </c>
      <c r="B91" s="176" t="s">
        <v>391</v>
      </c>
      <c r="C91" s="177">
        <v>6.2776199999999998</v>
      </c>
      <c r="D91" s="177">
        <v>8.8680599999999998</v>
      </c>
      <c r="E91" s="177">
        <v>10.695259999999999</v>
      </c>
      <c r="F91" s="177">
        <v>11.65114</v>
      </c>
      <c r="G91" s="177">
        <v>8.7170499999999898</v>
      </c>
      <c r="H91" s="177">
        <v>3.75217</v>
      </c>
      <c r="I91" s="177">
        <v>6.92652</v>
      </c>
      <c r="J91" s="177">
        <v>8.4904499999999992</v>
      </c>
      <c r="K91" s="177">
        <v>2.1869999999999998</v>
      </c>
      <c r="L91" s="177">
        <v>5</v>
      </c>
      <c r="M91" s="177">
        <v>0.45</v>
      </c>
      <c r="N91" s="177">
        <v>1.7</v>
      </c>
      <c r="O91" s="177">
        <v>-4.7847855999999904</v>
      </c>
      <c r="P91" s="177">
        <v>-4.7847855999999904</v>
      </c>
      <c r="Q91" s="177">
        <v>-1.1937856</v>
      </c>
      <c r="R91" s="177">
        <v>27.1472143999999</v>
      </c>
      <c r="S91" s="177">
        <v>168.1132144</v>
      </c>
      <c r="T91" s="177">
        <v>179.04821440000001</v>
      </c>
      <c r="U91" s="177">
        <v>166.03021440000001</v>
      </c>
      <c r="V91" s="177">
        <v>166.80621439999999</v>
      </c>
      <c r="W91" s="177">
        <v>172.93621440000001</v>
      </c>
      <c r="X91" s="177">
        <v>378.9162144</v>
      </c>
      <c r="Y91" s="177">
        <v>162.15821439999999</v>
      </c>
      <c r="Z91" s="177">
        <v>171.4932144</v>
      </c>
      <c r="AA91" s="177">
        <v>151.0784984</v>
      </c>
      <c r="AB91" s="177">
        <v>150.39649839999899</v>
      </c>
      <c r="AC91" s="177">
        <v>166.18882880000001</v>
      </c>
      <c r="AD91" s="177">
        <v>157.3274984</v>
      </c>
      <c r="AE91" s="177">
        <v>155.54749839999999</v>
      </c>
      <c r="AF91" s="177">
        <v>165.68749839999899</v>
      </c>
    </row>
    <row r="92" spans="1:32" x14ac:dyDescent="0.25">
      <c r="A92" s="177"/>
      <c r="B92" s="176" t="s">
        <v>392</v>
      </c>
      <c r="C92" s="177">
        <v>88.879810000000006</v>
      </c>
      <c r="D92" s="177">
        <v>186.66091</v>
      </c>
      <c r="E92" s="177">
        <v>155.92358999999999</v>
      </c>
      <c r="F92" s="177">
        <v>149.93575000000001</v>
      </c>
      <c r="G92" s="177">
        <v>97.115679999999884</v>
      </c>
      <c r="H92" s="177">
        <v>163.32536000000002</v>
      </c>
      <c r="I92" s="177">
        <v>92.660700000000006</v>
      </c>
      <c r="J92" s="177">
        <v>80.242539999999991</v>
      </c>
      <c r="K92" s="177">
        <v>182.096</v>
      </c>
      <c r="L92" s="177">
        <v>232.29000000000002</v>
      </c>
      <c r="M92" s="177">
        <v>311.89299999999997</v>
      </c>
      <c r="N92" s="177">
        <v>120.2</v>
      </c>
      <c r="O92" s="177">
        <v>37.847620000000006</v>
      </c>
      <c r="P92" s="177">
        <v>53.49862000000001</v>
      </c>
      <c r="Q92" s="177">
        <v>260.938468</v>
      </c>
      <c r="R92" s="177">
        <v>128.10365999999991</v>
      </c>
      <c r="S92" s="177">
        <v>275.76502319999997</v>
      </c>
      <c r="T92" s="177">
        <v>292.79129999999998</v>
      </c>
      <c r="U92" s="177">
        <v>262.66769999999997</v>
      </c>
      <c r="V92" s="177">
        <v>256.06061999999997</v>
      </c>
      <c r="W92" s="177">
        <v>299.44621999999993</v>
      </c>
      <c r="X92" s="177">
        <v>540.21921999999995</v>
      </c>
      <c r="Y92" s="177">
        <v>259.72062</v>
      </c>
      <c r="Z92" s="177">
        <v>287.98022000000003</v>
      </c>
      <c r="AA92" s="177">
        <v>243.32252719999997</v>
      </c>
      <c r="AB92" s="177">
        <v>247.94652719999897</v>
      </c>
      <c r="AC92" s="177">
        <v>309.49657439999999</v>
      </c>
      <c r="AD92" s="177">
        <v>333.96904719999998</v>
      </c>
      <c r="AE92" s="177">
        <v>264.94936639999901</v>
      </c>
      <c r="AF92" s="177">
        <v>299.97752879999899</v>
      </c>
    </row>
    <row r="93" spans="1:32" x14ac:dyDescent="0.25">
      <c r="A93" s="177" t="str">
        <f t="shared" si="3"/>
        <v/>
      </c>
    </row>
    <row r="94" spans="1:32" x14ac:dyDescent="0.25">
      <c r="A94" s="177"/>
      <c r="B94" s="176" t="s">
        <v>123</v>
      </c>
      <c r="C94" s="177">
        <v>7098.1695300000001</v>
      </c>
      <c r="D94" s="177">
        <v>5213.3316299999897</v>
      </c>
      <c r="E94" s="177">
        <v>4467.0041499999998</v>
      </c>
      <c r="F94" s="177">
        <v>7061.6361799999995</v>
      </c>
      <c r="G94" s="177">
        <v>2172.2041199999999</v>
      </c>
      <c r="H94" s="177">
        <v>2162.2994599999997</v>
      </c>
      <c r="I94" s="177">
        <v>2305.5453699999903</v>
      </c>
      <c r="J94" s="177">
        <v>1899.9810899999998</v>
      </c>
      <c r="K94" s="177">
        <v>1248.0675349999999</v>
      </c>
      <c r="L94" s="177">
        <v>2776.4523079999999</v>
      </c>
      <c r="M94" s="177">
        <v>2621.399668</v>
      </c>
      <c r="N94" s="177">
        <v>3060.9198969999902</v>
      </c>
      <c r="O94" s="177">
        <v>3406.3602111999903</v>
      </c>
      <c r="P94" s="177">
        <v>4562.1383661999998</v>
      </c>
      <c r="Q94" s="177">
        <v>3916.7866641999899</v>
      </c>
      <c r="R94" s="177">
        <v>4514.5111242000003</v>
      </c>
      <c r="S94" s="177">
        <v>2913.0122694000002</v>
      </c>
      <c r="T94" s="177">
        <v>5062.7794792000004</v>
      </c>
      <c r="U94" s="177">
        <v>6940.6754101999995</v>
      </c>
      <c r="V94" s="177">
        <v>7420.4775312000002</v>
      </c>
      <c r="W94" s="177">
        <v>2979.8165051999999</v>
      </c>
      <c r="X94" s="177">
        <v>6054.3434532000001</v>
      </c>
      <c r="Y94" s="177">
        <v>6341.6809911999899</v>
      </c>
      <c r="Z94" s="177">
        <v>4873.9966801999999</v>
      </c>
      <c r="AA94" s="177">
        <v>5297.1773415999896</v>
      </c>
      <c r="AB94" s="177">
        <v>4666.9600095999986</v>
      </c>
      <c r="AC94" s="177">
        <v>4739.0535497999999</v>
      </c>
      <c r="AD94" s="177">
        <v>6890.2497366000007</v>
      </c>
      <c r="AE94" s="177">
        <v>3648.9945417999988</v>
      </c>
      <c r="AF94" s="177">
        <v>6409.0850191999989</v>
      </c>
    </row>
    <row r="95" spans="1:32" x14ac:dyDescent="0.25">
      <c r="A95" s="177" t="str">
        <f t="shared" si="3"/>
        <v/>
      </c>
    </row>
    <row r="96" spans="1:32" x14ac:dyDescent="0.25">
      <c r="A96" s="177"/>
      <c r="B96" s="176" t="s">
        <v>393</v>
      </c>
    </row>
    <row r="97" spans="1:33" x14ac:dyDescent="0.25">
      <c r="A97" s="177"/>
      <c r="B97" s="176" t="s">
        <v>394</v>
      </c>
      <c r="C97" s="177">
        <v>1014.6781999999999</v>
      </c>
      <c r="D97" s="177">
        <v>1475.1689799999999</v>
      </c>
      <c r="E97" s="177">
        <v>1580.6350500000001</v>
      </c>
      <c r="F97" s="177">
        <v>1738.0622100000001</v>
      </c>
      <c r="G97" s="177">
        <v>1589.2588000000001</v>
      </c>
      <c r="H97" s="177">
        <v>1350.9786099999999</v>
      </c>
      <c r="I97" s="177">
        <v>1205.1528699999999</v>
      </c>
      <c r="J97" s="177">
        <v>1293.78334</v>
      </c>
      <c r="K97" s="177">
        <v>1489.5610447159399</v>
      </c>
      <c r="L97" s="177">
        <v>1489.5610447159399</v>
      </c>
      <c r="M97" s="177">
        <v>1489.5610447159399</v>
      </c>
      <c r="N97" s="177">
        <v>1489.5610447159399</v>
      </c>
      <c r="O97" s="177">
        <v>1519.8344766345399</v>
      </c>
      <c r="P97" s="177">
        <v>1519.8344766345399</v>
      </c>
      <c r="Q97" s="177">
        <v>1519.8344766345399</v>
      </c>
      <c r="R97" s="177">
        <v>1519.8344766345399</v>
      </c>
      <c r="S97" s="177">
        <v>2320.0844766345399</v>
      </c>
      <c r="T97" s="177">
        <v>2385.8802766345302</v>
      </c>
      <c r="U97" s="177">
        <v>2425.09127663454</v>
      </c>
      <c r="V97" s="177">
        <v>2460.4884766345399</v>
      </c>
      <c r="W97" s="177">
        <v>2337.9776766345399</v>
      </c>
      <c r="X97" s="177">
        <v>2359.7790766345302</v>
      </c>
      <c r="Y97" s="177">
        <v>2358.5668766345302</v>
      </c>
      <c r="Z97" s="177">
        <v>2337.8500766345301</v>
      </c>
      <c r="AA97" s="177">
        <v>2318.5140090403202</v>
      </c>
      <c r="AB97" s="177">
        <v>2310.39250904032</v>
      </c>
      <c r="AC97" s="177">
        <v>2308.0270090403201</v>
      </c>
      <c r="AD97" s="177">
        <v>2336.3904090403198</v>
      </c>
      <c r="AE97" s="177">
        <v>2309.8040090403201</v>
      </c>
      <c r="AF97" s="177">
        <v>2402.77470904032</v>
      </c>
    </row>
    <row r="98" spans="1:33" x14ac:dyDescent="0.25">
      <c r="A98" s="177"/>
      <c r="B98" s="176" t="s">
        <v>395</v>
      </c>
      <c r="C98" s="177">
        <v>4544.21065</v>
      </c>
      <c r="D98" s="177">
        <v>3259.0886700000001</v>
      </c>
      <c r="E98" s="177">
        <v>2847.11319</v>
      </c>
      <c r="F98" s="177">
        <v>1244.3018</v>
      </c>
      <c r="G98" s="177">
        <v>2076.3011200000001</v>
      </c>
      <c r="H98" s="177">
        <v>2488.3195799999999</v>
      </c>
      <c r="I98" s="177">
        <v>2325.12299999999</v>
      </c>
      <c r="J98" s="177">
        <v>2487.3945199999998</v>
      </c>
      <c r="K98" s="177">
        <v>2461.2785602852</v>
      </c>
      <c r="L98" s="177">
        <v>2522.2136999999998</v>
      </c>
      <c r="M98" s="177">
        <v>1936.86517595228</v>
      </c>
      <c r="N98" s="177">
        <v>2362.6567162697702</v>
      </c>
      <c r="O98" s="177">
        <v>2632.6039331406701</v>
      </c>
      <c r="P98" s="177">
        <v>2573.2742285959298</v>
      </c>
      <c r="Q98" s="177">
        <v>2050.8793173648301</v>
      </c>
      <c r="R98" s="177">
        <v>2385.1601999999998</v>
      </c>
      <c r="S98" s="177">
        <v>3358.8447594315899</v>
      </c>
      <c r="T98" s="177">
        <v>3776.75780879995</v>
      </c>
      <c r="U98" s="177">
        <v>4650.6882999999998</v>
      </c>
      <c r="V98" s="177">
        <v>4405.7405591373199</v>
      </c>
      <c r="W98" s="177">
        <v>3246.6622394067899</v>
      </c>
      <c r="X98" s="177">
        <v>1810.9956</v>
      </c>
      <c r="Y98" s="177">
        <v>1934.5934</v>
      </c>
      <c r="Z98" s="177">
        <v>3038.8246999706598</v>
      </c>
      <c r="AA98" s="177">
        <v>3357.5214009400902</v>
      </c>
      <c r="AB98" s="177">
        <v>4497.5547999999999</v>
      </c>
      <c r="AC98" s="177">
        <v>3247.74045562524</v>
      </c>
      <c r="AD98" s="177">
        <v>1484.78352296349</v>
      </c>
      <c r="AE98" s="177">
        <v>3713.2077086562499</v>
      </c>
      <c r="AF98" s="177">
        <v>4528.2334190000001</v>
      </c>
    </row>
    <row r="99" spans="1:33" x14ac:dyDescent="0.25">
      <c r="A99" s="177" t="str">
        <f t="shared" si="3"/>
        <v>555</v>
      </c>
      <c r="B99" s="176" t="s">
        <v>396</v>
      </c>
      <c r="C99" s="177">
        <v>5558.8888500000003</v>
      </c>
      <c r="D99" s="177">
        <v>4734.2576499999996</v>
      </c>
      <c r="E99" s="177">
        <v>4427.7482399999999</v>
      </c>
      <c r="F99" s="177">
        <v>2982.3640099999998</v>
      </c>
      <c r="G99" s="177">
        <v>3665.5599200000001</v>
      </c>
      <c r="H99" s="177">
        <v>3839.29819</v>
      </c>
      <c r="I99" s="177">
        <v>3530.2758699999899</v>
      </c>
      <c r="J99" s="177">
        <v>3781.1778599999998</v>
      </c>
      <c r="K99" s="177">
        <v>3950.8396050011402</v>
      </c>
      <c r="L99" s="177">
        <v>4011.77474471594</v>
      </c>
      <c r="M99" s="177">
        <v>3426.4262206682201</v>
      </c>
      <c r="N99" s="177">
        <v>3852.2177609857099</v>
      </c>
      <c r="O99" s="177">
        <v>4152.4384097752099</v>
      </c>
      <c r="P99" s="177">
        <v>4093.1087052304702</v>
      </c>
      <c r="Q99" s="177">
        <v>3570.71379399937</v>
      </c>
      <c r="R99" s="177">
        <v>3904.9946766345402</v>
      </c>
      <c r="S99" s="177">
        <v>5678.9292360661302</v>
      </c>
      <c r="T99" s="177">
        <v>6162.6380854344898</v>
      </c>
      <c r="U99" s="177">
        <v>7075.7795766345398</v>
      </c>
      <c r="V99" s="177">
        <v>6866.2290357718603</v>
      </c>
      <c r="W99" s="177">
        <v>5584.6399160413303</v>
      </c>
      <c r="X99" s="177">
        <v>4170.7746766345399</v>
      </c>
      <c r="Y99" s="177">
        <v>4293.1602766345404</v>
      </c>
      <c r="Z99" s="177">
        <v>5376.6747766052003</v>
      </c>
      <c r="AA99" s="177">
        <v>5676.0354099804099</v>
      </c>
      <c r="AB99" s="177">
        <v>6807.9473090403199</v>
      </c>
      <c r="AC99" s="177">
        <v>5555.7674646655596</v>
      </c>
      <c r="AD99" s="177">
        <v>3821.17393200381</v>
      </c>
      <c r="AE99" s="177">
        <v>6023.0117176965696</v>
      </c>
      <c r="AF99" s="177">
        <v>6931.0081280403201</v>
      </c>
      <c r="AG99" s="177">
        <f>SUM(U99:AF99)</f>
        <v>68182.202219749001</v>
      </c>
    </row>
    <row r="100" spans="1:33" x14ac:dyDescent="0.25">
      <c r="A100" s="177" t="str">
        <f t="shared" si="3"/>
        <v/>
      </c>
    </row>
    <row r="101" spans="1:33" x14ac:dyDescent="0.25">
      <c r="A101" s="177" t="str">
        <f t="shared" si="3"/>
        <v>556</v>
      </c>
      <c r="B101" s="176" t="s">
        <v>124</v>
      </c>
      <c r="C101" s="177">
        <v>115.05038</v>
      </c>
      <c r="D101" s="177">
        <v>104.35266</v>
      </c>
      <c r="E101" s="177">
        <v>119.30077</v>
      </c>
      <c r="F101" s="177">
        <v>112.61441000000001</v>
      </c>
      <c r="G101" s="177">
        <v>113.67874999999999</v>
      </c>
      <c r="H101" s="177">
        <v>101.85578</v>
      </c>
      <c r="I101" s="177">
        <v>104.67375</v>
      </c>
      <c r="J101" s="177">
        <v>118.0271</v>
      </c>
      <c r="K101" s="177">
        <v>157.29900000000001</v>
      </c>
      <c r="L101" s="177">
        <v>136.10499999999999</v>
      </c>
      <c r="M101" s="177">
        <v>103.57599999999999</v>
      </c>
      <c r="N101" s="177">
        <v>117.24299999999999</v>
      </c>
      <c r="O101" s="177">
        <v>116.07899999999999</v>
      </c>
      <c r="P101" s="177">
        <v>104.872</v>
      </c>
      <c r="Q101" s="177">
        <v>119.181</v>
      </c>
      <c r="R101" s="177">
        <v>110.294</v>
      </c>
      <c r="S101" s="177">
        <v>108.898</v>
      </c>
      <c r="T101" s="177">
        <v>112.21599999999999</v>
      </c>
      <c r="U101" s="177">
        <v>115.625</v>
      </c>
      <c r="V101" s="177">
        <v>113.518</v>
      </c>
      <c r="W101" s="177">
        <v>115.877</v>
      </c>
      <c r="X101" s="177">
        <v>118.015</v>
      </c>
      <c r="Y101" s="177">
        <v>102.494</v>
      </c>
      <c r="Z101" s="177">
        <v>100.82899999999999</v>
      </c>
      <c r="AA101" s="177">
        <v>113.94199999999999</v>
      </c>
      <c r="AB101" s="177">
        <v>114.107</v>
      </c>
      <c r="AC101" s="177">
        <v>129.01499999999999</v>
      </c>
      <c r="AD101" s="177">
        <v>106.667</v>
      </c>
      <c r="AE101" s="177">
        <v>117.79</v>
      </c>
      <c r="AF101" s="177">
        <v>115.639</v>
      </c>
    </row>
    <row r="102" spans="1:33" x14ac:dyDescent="0.25">
      <c r="A102" s="177" t="str">
        <f t="shared" si="3"/>
        <v>557</v>
      </c>
      <c r="B102" s="176" t="s">
        <v>125</v>
      </c>
      <c r="C102" s="177">
        <v>807.56458999999995</v>
      </c>
      <c r="D102" s="177">
        <v>124.30901</v>
      </c>
      <c r="E102" s="177">
        <v>345.61856</v>
      </c>
      <c r="F102" s="177">
        <v>8.2398799999999905</v>
      </c>
      <c r="G102" s="177">
        <v>86.194909999999993</v>
      </c>
      <c r="H102" s="177">
        <v>44.056739999999998</v>
      </c>
      <c r="I102" s="177">
        <v>4.5619199999999998</v>
      </c>
      <c r="J102" s="177">
        <v>11.182980000000001</v>
      </c>
      <c r="K102" s="177">
        <v>66.412999999999997</v>
      </c>
      <c r="L102" s="177">
        <v>4.7629999999999999</v>
      </c>
      <c r="M102" s="177">
        <v>5.3789999999999996</v>
      </c>
      <c r="N102" s="177">
        <v>-769.375</v>
      </c>
      <c r="O102" s="177">
        <v>155.53200000000001</v>
      </c>
      <c r="P102" s="177">
        <v>245.50399999999999</v>
      </c>
      <c r="Q102" s="177">
        <v>9.9619999999999997</v>
      </c>
      <c r="R102" s="177">
        <v>13.164999999999999</v>
      </c>
      <c r="S102" s="177">
        <v>49.825000000000003</v>
      </c>
      <c r="T102" s="177">
        <v>27.324000000000002</v>
      </c>
      <c r="U102" s="177">
        <v>28.036000000000001</v>
      </c>
      <c r="V102" s="177">
        <v>13.805</v>
      </c>
      <c r="W102" s="177">
        <v>16.908999999999999</v>
      </c>
      <c r="X102" s="177">
        <v>3.61</v>
      </c>
      <c r="Y102" s="177">
        <v>9.6829999999999998</v>
      </c>
      <c r="Z102" s="177">
        <v>95.962000000000003</v>
      </c>
      <c r="AA102" s="177">
        <v>186.47</v>
      </c>
      <c r="AB102" s="177">
        <v>433.08499999999998</v>
      </c>
      <c r="AC102" s="177">
        <v>53.173999999999999</v>
      </c>
      <c r="AD102" s="177">
        <v>6.0949999999999998</v>
      </c>
      <c r="AE102" s="177">
        <v>19.597000000000001</v>
      </c>
      <c r="AF102" s="177">
        <v>28.029</v>
      </c>
    </row>
    <row r="103" spans="1:33" x14ac:dyDescent="0.25">
      <c r="A103" s="177" t="str">
        <f t="shared" si="3"/>
        <v/>
      </c>
    </row>
    <row r="104" spans="1:33" x14ac:dyDescent="0.25">
      <c r="A104" s="177"/>
      <c r="B104" s="176" t="s">
        <v>126</v>
      </c>
      <c r="C104" s="177">
        <v>60574.758979999999</v>
      </c>
      <c r="D104" s="177">
        <v>52054.071929999896</v>
      </c>
      <c r="E104" s="177">
        <v>54094.221279999998</v>
      </c>
      <c r="F104" s="177">
        <v>51508.60024</v>
      </c>
      <c r="G104" s="177">
        <v>48896.5287199999</v>
      </c>
      <c r="H104" s="177">
        <v>48520.524649999999</v>
      </c>
      <c r="I104" s="177">
        <v>48611.527970000003</v>
      </c>
      <c r="J104" s="177">
        <v>48615.531589999897</v>
      </c>
      <c r="K104" s="177">
        <v>44579.608495001099</v>
      </c>
      <c r="L104" s="177">
        <v>43186.419833715903</v>
      </c>
      <c r="M104" s="177">
        <v>44114.575075668203</v>
      </c>
      <c r="N104" s="177">
        <v>48198.907395985698</v>
      </c>
      <c r="O104" s="177">
        <v>48370.145495975201</v>
      </c>
      <c r="P104" s="177">
        <v>43045.566239430402</v>
      </c>
      <c r="Q104" s="177">
        <v>44927.982972199301</v>
      </c>
      <c r="R104" s="177">
        <v>57855.882867834502</v>
      </c>
      <c r="S104" s="177">
        <v>41514.114933466102</v>
      </c>
      <c r="T104" s="177">
        <v>46042.6670886344</v>
      </c>
      <c r="U104" s="177">
        <v>50255.029266834499</v>
      </c>
      <c r="V104" s="177">
        <v>51097.005211971802</v>
      </c>
      <c r="W104" s="177">
        <v>42231.164617241302</v>
      </c>
      <c r="X104" s="177">
        <v>45476.401849834503</v>
      </c>
      <c r="Y104" s="177">
        <v>41115.903738834502</v>
      </c>
      <c r="Z104" s="177">
        <v>44739.894309805197</v>
      </c>
      <c r="AA104" s="177">
        <v>46402.135798580399</v>
      </c>
      <c r="AB104" s="177">
        <v>44138.373491640297</v>
      </c>
      <c r="AC104" s="177">
        <v>43757.595084465502</v>
      </c>
      <c r="AD104" s="177">
        <v>44118.840889603802</v>
      </c>
      <c r="AE104" s="177">
        <v>42056.458841496496</v>
      </c>
      <c r="AF104" s="177">
        <v>48081.236931240303</v>
      </c>
    </row>
    <row r="105" spans="1:33" x14ac:dyDescent="0.25">
      <c r="A105" s="177" t="str">
        <f t="shared" si="3"/>
        <v/>
      </c>
    </row>
    <row r="106" spans="1:33" x14ac:dyDescent="0.25">
      <c r="A106" s="177"/>
      <c r="B106" s="176" t="s">
        <v>161</v>
      </c>
    </row>
    <row r="107" spans="1:33" x14ac:dyDescent="0.25">
      <c r="A107" s="177" t="str">
        <f t="shared" ref="A107:A170" si="4">MID($B107,1,3)</f>
        <v>560</v>
      </c>
      <c r="B107" s="176" t="s">
        <v>397</v>
      </c>
      <c r="C107" s="177">
        <v>66.838969999999904</v>
      </c>
      <c r="D107" s="177">
        <v>83.027339999999995</v>
      </c>
      <c r="E107" s="177">
        <v>69.34496</v>
      </c>
      <c r="F107" s="177">
        <v>67.279179999999997</v>
      </c>
      <c r="G107" s="177">
        <v>73.357159999999993</v>
      </c>
      <c r="H107" s="177">
        <v>74.700069999999997</v>
      </c>
      <c r="I107" s="177">
        <v>65.381960000000007</v>
      </c>
      <c r="J107" s="177">
        <v>81.976780000000005</v>
      </c>
      <c r="K107" s="177">
        <v>52.433</v>
      </c>
      <c r="L107" s="177">
        <v>109.389</v>
      </c>
      <c r="M107" s="177">
        <v>94.635999999999996</v>
      </c>
      <c r="N107" s="177">
        <v>98.471000000000004</v>
      </c>
      <c r="O107" s="177">
        <v>76.12</v>
      </c>
      <c r="P107" s="177">
        <v>70.545000000000002</v>
      </c>
      <c r="Q107" s="177">
        <v>83.772000000000006</v>
      </c>
      <c r="R107" s="177">
        <v>71.159000000000006</v>
      </c>
      <c r="S107" s="177">
        <v>70.816000000000003</v>
      </c>
      <c r="T107" s="177">
        <v>77.957999999999998</v>
      </c>
      <c r="U107" s="177">
        <v>77.620999999999995</v>
      </c>
      <c r="V107" s="177">
        <v>75.302000000000007</v>
      </c>
      <c r="W107" s="177">
        <v>82.576999999999998</v>
      </c>
      <c r="X107" s="177">
        <v>80.766000000000005</v>
      </c>
      <c r="Y107" s="177">
        <v>70.765000000000001</v>
      </c>
      <c r="Z107" s="177">
        <v>72.378</v>
      </c>
      <c r="AA107" s="177">
        <v>76.194000000000003</v>
      </c>
      <c r="AB107" s="177">
        <v>77.531999999999996</v>
      </c>
      <c r="AC107" s="177">
        <v>87.808999999999997</v>
      </c>
      <c r="AD107" s="177">
        <v>70.864999999999995</v>
      </c>
      <c r="AE107" s="177">
        <v>79.992999999999995</v>
      </c>
      <c r="AF107" s="177">
        <v>77.986999999999995</v>
      </c>
    </row>
    <row r="108" spans="1:33" x14ac:dyDescent="0.25">
      <c r="A108" s="177" t="str">
        <f t="shared" si="4"/>
        <v>561</v>
      </c>
      <c r="B108" s="176" t="s">
        <v>398</v>
      </c>
      <c r="C108" s="177">
        <v>194.33928</v>
      </c>
      <c r="D108" s="177">
        <v>178.984859999999</v>
      </c>
      <c r="E108" s="177">
        <v>182.90457999999899</v>
      </c>
      <c r="F108" s="177">
        <v>187.46558999999999</v>
      </c>
      <c r="G108" s="177">
        <v>159.52145999999999</v>
      </c>
      <c r="H108" s="177">
        <v>203.44517999999999</v>
      </c>
      <c r="I108" s="177">
        <v>173.01197999999999</v>
      </c>
      <c r="J108" s="177">
        <v>172.93579</v>
      </c>
      <c r="K108" s="177">
        <v>180.35900000000001</v>
      </c>
      <c r="L108" s="177">
        <v>176.79400000000001</v>
      </c>
      <c r="M108" s="177">
        <v>121.139</v>
      </c>
      <c r="N108" s="177">
        <v>147.60300000000001</v>
      </c>
      <c r="O108" s="177">
        <v>168.76</v>
      </c>
      <c r="P108" s="177">
        <v>145.88900000000001</v>
      </c>
      <c r="Q108" s="177">
        <v>173.17400000000001</v>
      </c>
      <c r="R108" s="177">
        <v>162.19</v>
      </c>
      <c r="S108" s="177">
        <v>143.68700000000001</v>
      </c>
      <c r="T108" s="177">
        <v>160.56</v>
      </c>
      <c r="U108" s="177">
        <v>178.649</v>
      </c>
      <c r="V108" s="177">
        <v>157.11799999999999</v>
      </c>
      <c r="W108" s="177">
        <v>176.483</v>
      </c>
      <c r="X108" s="177">
        <v>176.374</v>
      </c>
      <c r="Y108" s="177">
        <v>160.62700000000001</v>
      </c>
      <c r="Z108" s="177">
        <v>150.77199999999999</v>
      </c>
      <c r="AA108" s="177">
        <v>167.024</v>
      </c>
      <c r="AB108" s="177">
        <v>161.97399999999999</v>
      </c>
      <c r="AC108" s="177">
        <v>179.572</v>
      </c>
      <c r="AD108" s="177">
        <v>156.12200000000001</v>
      </c>
      <c r="AE108" s="177">
        <v>175.489</v>
      </c>
      <c r="AF108" s="177">
        <v>167.15299999999999</v>
      </c>
    </row>
    <row r="109" spans="1:33" x14ac:dyDescent="0.25">
      <c r="A109" s="177" t="str">
        <f t="shared" si="4"/>
        <v>562</v>
      </c>
      <c r="B109" s="176" t="s">
        <v>399</v>
      </c>
      <c r="C109" s="177">
        <v>86.273880000000005</v>
      </c>
      <c r="D109" s="177">
        <v>97.765990000000002</v>
      </c>
      <c r="E109" s="177">
        <v>140.63911999999999</v>
      </c>
      <c r="F109" s="177">
        <v>126.14684</v>
      </c>
      <c r="G109" s="177">
        <v>139.18498</v>
      </c>
      <c r="H109" s="177">
        <v>110.08611000000001</v>
      </c>
      <c r="I109" s="177">
        <v>167.86910999999901</v>
      </c>
      <c r="J109" s="177">
        <v>143.29003</v>
      </c>
      <c r="K109" s="177">
        <v>66.741</v>
      </c>
      <c r="L109" s="177">
        <v>120.197</v>
      </c>
      <c r="M109" s="177">
        <v>121.02</v>
      </c>
      <c r="N109" s="177">
        <v>103.85299999999999</v>
      </c>
      <c r="O109" s="177">
        <v>115.79600000000001</v>
      </c>
      <c r="P109" s="177">
        <v>103.813</v>
      </c>
      <c r="Q109" s="177">
        <v>115.499</v>
      </c>
      <c r="R109" s="177">
        <v>117.995</v>
      </c>
      <c r="S109" s="177">
        <v>135.97399999999999</v>
      </c>
      <c r="T109" s="177">
        <v>134.61099999999999</v>
      </c>
      <c r="U109" s="177">
        <v>111.476</v>
      </c>
      <c r="V109" s="177">
        <v>110.377</v>
      </c>
      <c r="W109" s="177">
        <v>116.48</v>
      </c>
      <c r="X109" s="177">
        <v>116.119</v>
      </c>
      <c r="Y109" s="177">
        <v>110.56699999999999</v>
      </c>
      <c r="Z109" s="177">
        <v>97.06</v>
      </c>
      <c r="AA109" s="177">
        <v>116.193</v>
      </c>
      <c r="AB109" s="177">
        <v>112.343</v>
      </c>
      <c r="AC109" s="177">
        <v>124.267</v>
      </c>
      <c r="AD109" s="177">
        <v>115.389</v>
      </c>
      <c r="AE109" s="177">
        <v>138.75299999999999</v>
      </c>
      <c r="AF109" s="177">
        <v>137.57</v>
      </c>
    </row>
    <row r="110" spans="1:33" x14ac:dyDescent="0.25">
      <c r="A110" s="177" t="str">
        <f t="shared" si="4"/>
        <v>563</v>
      </c>
      <c r="B110" s="176" t="s">
        <v>400</v>
      </c>
      <c r="C110" s="177">
        <v>15.73254</v>
      </c>
      <c r="D110" s="177">
        <v>19.892939999999999</v>
      </c>
      <c r="E110" s="177">
        <v>21.50075</v>
      </c>
      <c r="F110" s="177">
        <v>20.884239999999998</v>
      </c>
      <c r="G110" s="177">
        <v>28.638380000000002</v>
      </c>
      <c r="H110" s="177">
        <v>14.10394</v>
      </c>
      <c r="I110" s="177">
        <v>28.445830000000001</v>
      </c>
      <c r="J110" s="177">
        <v>28.451789999999999</v>
      </c>
      <c r="K110" s="177">
        <v>54.518999999999998</v>
      </c>
      <c r="L110" s="177">
        <v>26.927</v>
      </c>
      <c r="M110" s="177">
        <v>25.850999999999999</v>
      </c>
      <c r="N110" s="177">
        <v>25.826000000000001</v>
      </c>
      <c r="O110" s="177">
        <v>36.496000000000002</v>
      </c>
      <c r="P110" s="177">
        <v>38.933</v>
      </c>
      <c r="Q110" s="177">
        <v>40.151000000000003</v>
      </c>
      <c r="R110" s="177">
        <v>38.933</v>
      </c>
      <c r="S110" s="177">
        <v>43.807000000000002</v>
      </c>
      <c r="T110" s="177">
        <v>41.363</v>
      </c>
      <c r="U110" s="177">
        <v>36.496000000000002</v>
      </c>
      <c r="V110" s="177">
        <v>43.807000000000002</v>
      </c>
      <c r="W110" s="177">
        <v>41.37</v>
      </c>
      <c r="X110" s="177">
        <v>37.713999999999999</v>
      </c>
      <c r="Y110" s="177">
        <v>38.933</v>
      </c>
      <c r="Z110" s="177">
        <v>36.496000000000002</v>
      </c>
      <c r="AA110" s="177">
        <v>37.225999999999999</v>
      </c>
      <c r="AB110" s="177">
        <v>39.712000000000003</v>
      </c>
      <c r="AC110" s="177">
        <v>40.954999999999998</v>
      </c>
      <c r="AD110" s="177">
        <v>39.712000000000003</v>
      </c>
      <c r="AE110" s="177">
        <v>44.683</v>
      </c>
      <c r="AF110" s="177">
        <v>42.191000000000003</v>
      </c>
    </row>
    <row r="111" spans="1:33" x14ac:dyDescent="0.25">
      <c r="A111" s="177" t="str">
        <f t="shared" si="4"/>
        <v>564</v>
      </c>
      <c r="B111" s="176" t="s">
        <v>401</v>
      </c>
      <c r="C111" s="177">
        <v>0</v>
      </c>
      <c r="D111" s="177">
        <v>0</v>
      </c>
      <c r="E111" s="177">
        <v>0</v>
      </c>
      <c r="F111" s="177">
        <v>0</v>
      </c>
      <c r="G111" s="177">
        <v>0</v>
      </c>
      <c r="H111" s="177">
        <v>0</v>
      </c>
      <c r="I111" s="177">
        <v>0</v>
      </c>
      <c r="J111" s="177">
        <v>0</v>
      </c>
      <c r="K111" s="177">
        <v>0</v>
      </c>
      <c r="L111" s="177">
        <v>0</v>
      </c>
      <c r="M111" s="177">
        <v>0</v>
      </c>
      <c r="N111" s="177">
        <v>0</v>
      </c>
      <c r="O111" s="177">
        <v>0</v>
      </c>
      <c r="P111" s="177">
        <v>0</v>
      </c>
      <c r="Q111" s="177">
        <v>0</v>
      </c>
      <c r="R111" s="177">
        <v>0</v>
      </c>
      <c r="S111" s="177">
        <v>0</v>
      </c>
      <c r="T111" s="177">
        <v>0</v>
      </c>
      <c r="U111" s="177">
        <v>0</v>
      </c>
      <c r="V111" s="177">
        <v>0</v>
      </c>
      <c r="W111" s="177">
        <v>0</v>
      </c>
      <c r="X111" s="177">
        <v>0</v>
      </c>
      <c r="Y111" s="177">
        <v>0</v>
      </c>
      <c r="Z111" s="177">
        <v>0</v>
      </c>
      <c r="AA111" s="177">
        <v>0</v>
      </c>
      <c r="AB111" s="177">
        <v>0</v>
      </c>
      <c r="AC111" s="177">
        <v>0</v>
      </c>
      <c r="AD111" s="177">
        <v>0</v>
      </c>
      <c r="AE111" s="177">
        <v>0</v>
      </c>
      <c r="AF111" s="177">
        <v>0</v>
      </c>
    </row>
    <row r="112" spans="1:33" x14ac:dyDescent="0.25">
      <c r="A112" s="177" t="str">
        <f t="shared" si="4"/>
        <v>565</v>
      </c>
      <c r="B112" s="176" t="s">
        <v>402</v>
      </c>
      <c r="C112" s="177">
        <v>250.59378000000001</v>
      </c>
      <c r="D112" s="177">
        <v>192.25039999999899</v>
      </c>
      <c r="E112" s="177">
        <v>148.04942</v>
      </c>
      <c r="F112" s="177">
        <v>76.080590000000001</v>
      </c>
      <c r="G112" s="177">
        <v>69.581959999999995</v>
      </c>
      <c r="H112" s="177">
        <v>105.23745</v>
      </c>
      <c r="I112" s="177">
        <v>22.59094</v>
      </c>
      <c r="J112" s="177">
        <v>67.35284</v>
      </c>
      <c r="K112" s="177">
        <v>204.898</v>
      </c>
      <c r="L112" s="177">
        <v>21.88</v>
      </c>
      <c r="M112" s="177">
        <v>20.399000000000001</v>
      </c>
      <c r="N112" s="177">
        <v>68.417000000000002</v>
      </c>
      <c r="O112" s="177">
        <v>159.292</v>
      </c>
      <c r="P112" s="177">
        <v>210.28</v>
      </c>
      <c r="Q112" s="177">
        <v>26.047999999999998</v>
      </c>
      <c r="R112" s="177">
        <v>38.380000000000003</v>
      </c>
      <c r="S112" s="177">
        <v>96.923000000000002</v>
      </c>
      <c r="T112" s="177">
        <v>54.622</v>
      </c>
      <c r="U112" s="177">
        <v>29.884999999999899</v>
      </c>
      <c r="V112" s="177">
        <v>27.001000000000001</v>
      </c>
      <c r="W112" s="177">
        <v>35.528999999999897</v>
      </c>
      <c r="X112" s="177">
        <v>11.667999999999999</v>
      </c>
      <c r="Y112" s="177">
        <v>28.683</v>
      </c>
      <c r="Z112" s="177">
        <v>150.179</v>
      </c>
      <c r="AA112" s="177">
        <v>199.92899999999901</v>
      </c>
      <c r="AB112" s="177">
        <v>429.69499999999999</v>
      </c>
      <c r="AC112" s="177">
        <v>135.72300000000001</v>
      </c>
      <c r="AD112" s="177">
        <v>11.739000000000001</v>
      </c>
      <c r="AE112" s="177">
        <v>47.167999999999999</v>
      </c>
      <c r="AF112" s="177">
        <v>56.128</v>
      </c>
    </row>
    <row r="113" spans="1:32" x14ac:dyDescent="0.25">
      <c r="A113" s="177" t="str">
        <f t="shared" si="4"/>
        <v>566</v>
      </c>
      <c r="B113" s="176" t="s">
        <v>403</v>
      </c>
      <c r="C113" s="177">
        <v>454.75348999999898</v>
      </c>
      <c r="D113" s="177">
        <v>445.35056999999898</v>
      </c>
      <c r="E113" s="177">
        <v>449.51434999999998</v>
      </c>
      <c r="F113" s="177">
        <v>428.96787999999998</v>
      </c>
      <c r="G113" s="177">
        <v>454.91782000000001</v>
      </c>
      <c r="H113" s="177">
        <v>409.50583</v>
      </c>
      <c r="I113" s="177">
        <v>479.09843000000001</v>
      </c>
      <c r="J113" s="177">
        <v>476.09683000000001</v>
      </c>
      <c r="K113" s="177">
        <v>470.79500000000002</v>
      </c>
      <c r="L113" s="177">
        <v>535.04499999999996</v>
      </c>
      <c r="M113" s="177">
        <v>496.553</v>
      </c>
      <c r="N113" s="177">
        <v>479.986999999999</v>
      </c>
      <c r="O113" s="177">
        <v>477.9</v>
      </c>
      <c r="P113" s="177">
        <v>475.36099999999999</v>
      </c>
      <c r="Q113" s="177">
        <v>479.70499999999998</v>
      </c>
      <c r="R113" s="177">
        <v>521.79999999999995</v>
      </c>
      <c r="S113" s="177">
        <v>488.73099999999999</v>
      </c>
      <c r="T113" s="177">
        <v>474.866999999999</v>
      </c>
      <c r="U113" s="177">
        <v>481.78399999999999</v>
      </c>
      <c r="V113" s="177">
        <v>470.22300000000001</v>
      </c>
      <c r="W113" s="177">
        <v>467.55500000000001</v>
      </c>
      <c r="X113" s="177">
        <v>480.61799999999999</v>
      </c>
      <c r="Y113" s="177">
        <v>449.88099999999997</v>
      </c>
      <c r="Z113" s="177">
        <v>451.92399999999998</v>
      </c>
      <c r="AA113" s="177">
        <v>483.99700000000001</v>
      </c>
      <c r="AB113" s="177">
        <v>484.505</v>
      </c>
      <c r="AC113" s="177">
        <v>494.76400000000001</v>
      </c>
      <c r="AD113" s="177">
        <v>486.83600000000001</v>
      </c>
      <c r="AE113" s="177">
        <v>502.12700000000001</v>
      </c>
      <c r="AF113" s="177">
        <v>498.64599999999899</v>
      </c>
    </row>
    <row r="114" spans="1:32" x14ac:dyDescent="0.25">
      <c r="A114" s="177" t="str">
        <f t="shared" si="4"/>
        <v>567</v>
      </c>
      <c r="B114" s="176" t="s">
        <v>404</v>
      </c>
      <c r="C114" s="177">
        <v>17.997779999999999</v>
      </c>
      <c r="D114" s="177">
        <v>0.89327999999999996</v>
      </c>
      <c r="E114" s="177">
        <v>1.5370600000000001</v>
      </c>
      <c r="F114" s="177">
        <v>1.6595599999999999</v>
      </c>
      <c r="G114" s="177">
        <v>1.30009</v>
      </c>
      <c r="H114" s="177">
        <v>5.53064</v>
      </c>
      <c r="I114" s="177">
        <v>1.2000899999999901</v>
      </c>
      <c r="J114" s="177">
        <v>0.79394999999999905</v>
      </c>
      <c r="K114" s="177">
        <v>4.7889999999999997</v>
      </c>
      <c r="L114" s="177">
        <v>4.1280000000000001</v>
      </c>
      <c r="M114" s="177">
        <v>4.0869999999999997</v>
      </c>
      <c r="N114" s="177">
        <v>3.57099999999999</v>
      </c>
      <c r="O114" s="177">
        <v>0.36899999999999999</v>
      </c>
      <c r="P114" s="177">
        <v>0.36899999999999999</v>
      </c>
      <c r="Q114" s="177">
        <v>0.36899999999999999</v>
      </c>
      <c r="R114" s="177">
        <v>0.36899999999999999</v>
      </c>
      <c r="S114" s="177">
        <v>0.36899999999999999</v>
      </c>
      <c r="T114" s="177">
        <v>0.36899999999999999</v>
      </c>
      <c r="U114" s="177">
        <v>0.36899999999999999</v>
      </c>
      <c r="V114" s="177">
        <v>0.36899999999999999</v>
      </c>
      <c r="W114" s="177">
        <v>0.36899999999999999</v>
      </c>
      <c r="X114" s="177">
        <v>0.36899999999999999</v>
      </c>
      <c r="Y114" s="177">
        <v>0.36899999999999999</v>
      </c>
      <c r="Z114" s="177">
        <v>0.36899999999999999</v>
      </c>
      <c r="AA114" s="177">
        <v>0.36899999999999999</v>
      </c>
      <c r="AB114" s="177">
        <v>0.36899999999999999</v>
      </c>
      <c r="AC114" s="177">
        <v>0.36899999999999999</v>
      </c>
      <c r="AD114" s="177">
        <v>0.36899999999999999</v>
      </c>
      <c r="AE114" s="177">
        <v>0.36899999999999999</v>
      </c>
      <c r="AF114" s="177">
        <v>0.36899999999999999</v>
      </c>
    </row>
    <row r="115" spans="1:32" x14ac:dyDescent="0.25">
      <c r="A115" s="177" t="str">
        <f t="shared" si="4"/>
        <v>575</v>
      </c>
      <c r="B115" s="176" t="s">
        <v>405</v>
      </c>
      <c r="C115" s="177">
        <v>-23.496320000000001</v>
      </c>
      <c r="D115" s="177">
        <v>-23.652570000000001</v>
      </c>
      <c r="E115" s="177">
        <v>-23.593260000000001</v>
      </c>
      <c r="F115" s="177">
        <v>-24.521079999999898</v>
      </c>
      <c r="G115" s="177">
        <v>-23.226579999999998</v>
      </c>
      <c r="H115" s="177">
        <v>-22.563590000000001</v>
      </c>
      <c r="I115" s="177">
        <v>-24.361529999999998</v>
      </c>
      <c r="J115" s="177">
        <v>-24.400040000000001</v>
      </c>
      <c r="K115" s="177">
        <v>-30.95</v>
      </c>
      <c r="L115" s="177">
        <v>-24.529</v>
      </c>
      <c r="M115" s="177">
        <v>-24.529</v>
      </c>
      <c r="N115" s="177">
        <v>-24.529</v>
      </c>
      <c r="O115" s="177">
        <v>-24.529</v>
      </c>
      <c r="P115" s="177">
        <v>-24.529</v>
      </c>
      <c r="Q115" s="177">
        <v>-24.529</v>
      </c>
      <c r="R115" s="177">
        <v>-24.529</v>
      </c>
      <c r="S115" s="177">
        <v>-24.529</v>
      </c>
      <c r="T115" s="177">
        <v>-24.529</v>
      </c>
      <c r="U115" s="177">
        <v>-22.459</v>
      </c>
      <c r="V115" s="177">
        <v>-22.459</v>
      </c>
      <c r="W115" s="177">
        <v>-22.459</v>
      </c>
      <c r="X115" s="177">
        <v>-22.459</v>
      </c>
      <c r="Y115" s="177">
        <v>-22.459</v>
      </c>
      <c r="Z115" s="177">
        <v>-22.459</v>
      </c>
      <c r="AA115" s="177">
        <v>-22.459</v>
      </c>
      <c r="AB115" s="177">
        <v>-22.459</v>
      </c>
      <c r="AC115" s="177">
        <v>-22.459</v>
      </c>
      <c r="AD115" s="177">
        <v>-22.459</v>
      </c>
      <c r="AE115" s="177">
        <v>-22.459</v>
      </c>
      <c r="AF115" s="177">
        <v>-22.459</v>
      </c>
    </row>
    <row r="116" spans="1:32" x14ac:dyDescent="0.25">
      <c r="A116" s="177"/>
      <c r="B116" s="176" t="s">
        <v>406</v>
      </c>
      <c r="C116" s="177">
        <v>1063.03339999999</v>
      </c>
      <c r="D116" s="177">
        <v>994.51280999999904</v>
      </c>
      <c r="E116" s="177">
        <v>989.89697999999999</v>
      </c>
      <c r="F116" s="177">
        <v>883.96280000000002</v>
      </c>
      <c r="G116" s="177">
        <v>903.27526999999998</v>
      </c>
      <c r="H116" s="177">
        <v>900.04562999999996</v>
      </c>
      <c r="I116" s="177">
        <v>913.23680999999999</v>
      </c>
      <c r="J116" s="177">
        <v>946.49797000000001</v>
      </c>
      <c r="K116" s="177">
        <v>1003.5839999999999</v>
      </c>
      <c r="L116" s="177">
        <v>969.83100000000002</v>
      </c>
      <c r="M116" s="177">
        <v>859.15599999999995</v>
      </c>
      <c r="N116" s="177">
        <v>903.19899999999996</v>
      </c>
      <c r="O116" s="177">
        <v>1010.204</v>
      </c>
      <c r="P116" s="177">
        <v>1020.6609999999901</v>
      </c>
      <c r="Q116" s="177">
        <v>894.18899999999996</v>
      </c>
      <c r="R116" s="177">
        <v>926.296999999999</v>
      </c>
      <c r="S116" s="177">
        <v>955.77800000000002</v>
      </c>
      <c r="T116" s="177">
        <v>919.82100000000003</v>
      </c>
      <c r="U116" s="177">
        <v>893.82100000000003</v>
      </c>
      <c r="V116" s="177">
        <v>861.73800000000006</v>
      </c>
      <c r="W116" s="177">
        <v>897.904</v>
      </c>
      <c r="X116" s="177">
        <v>881.16899999999998</v>
      </c>
      <c r="Y116" s="177">
        <v>837.36599999999999</v>
      </c>
      <c r="Z116" s="177">
        <v>936.71900000000005</v>
      </c>
      <c r="AA116" s="177">
        <v>1058.473</v>
      </c>
      <c r="AB116" s="177">
        <v>1283.67099999999</v>
      </c>
      <c r="AC116" s="177">
        <v>1041</v>
      </c>
      <c r="AD116" s="177">
        <v>858.57299999999998</v>
      </c>
      <c r="AE116" s="177">
        <v>966.12300000000005</v>
      </c>
      <c r="AF116" s="177">
        <v>957.58500000000004</v>
      </c>
    </row>
    <row r="117" spans="1:32" x14ac:dyDescent="0.25">
      <c r="A117" s="177" t="str">
        <f t="shared" si="4"/>
        <v/>
      </c>
    </row>
    <row r="118" spans="1:32" x14ac:dyDescent="0.25">
      <c r="A118" s="177" t="str">
        <f t="shared" si="4"/>
        <v>568</v>
      </c>
      <c r="B118" s="176" t="s">
        <v>407</v>
      </c>
      <c r="C118" s="177">
        <v>0</v>
      </c>
      <c r="D118" s="177">
        <v>0</v>
      </c>
      <c r="E118" s="177">
        <v>0</v>
      </c>
      <c r="F118" s="177">
        <v>0</v>
      </c>
      <c r="G118" s="177">
        <v>0</v>
      </c>
      <c r="H118" s="177">
        <v>0</v>
      </c>
      <c r="I118" s="177">
        <v>0</v>
      </c>
      <c r="J118" s="177">
        <v>0</v>
      </c>
      <c r="K118" s="177">
        <v>0</v>
      </c>
      <c r="L118" s="177">
        <v>0</v>
      </c>
      <c r="M118" s="177">
        <v>0</v>
      </c>
      <c r="N118" s="177">
        <v>0</v>
      </c>
      <c r="O118" s="177">
        <v>0</v>
      </c>
      <c r="P118" s="177">
        <v>0</v>
      </c>
      <c r="Q118" s="177">
        <v>0</v>
      </c>
      <c r="R118" s="177">
        <v>0</v>
      </c>
      <c r="S118" s="177">
        <v>0</v>
      </c>
      <c r="T118" s="177">
        <v>0</v>
      </c>
      <c r="U118" s="177">
        <v>0</v>
      </c>
      <c r="V118" s="177">
        <v>0</v>
      </c>
      <c r="W118" s="177">
        <v>0</v>
      </c>
      <c r="X118" s="177">
        <v>0</v>
      </c>
      <c r="Y118" s="177">
        <v>0</v>
      </c>
      <c r="Z118" s="177">
        <v>0</v>
      </c>
      <c r="AA118" s="177">
        <v>0</v>
      </c>
      <c r="AB118" s="177">
        <v>0</v>
      </c>
      <c r="AC118" s="177">
        <v>0</v>
      </c>
      <c r="AD118" s="177">
        <v>0</v>
      </c>
      <c r="AE118" s="177">
        <v>0</v>
      </c>
      <c r="AF118" s="177">
        <v>0</v>
      </c>
    </row>
    <row r="119" spans="1:32" x14ac:dyDescent="0.25">
      <c r="A119" s="177" t="str">
        <f t="shared" si="4"/>
        <v>569</v>
      </c>
      <c r="B119" s="176" t="s">
        <v>408</v>
      </c>
      <c r="C119" s="177">
        <v>0</v>
      </c>
      <c r="D119" s="177">
        <v>8.7499999999999994E-2</v>
      </c>
      <c r="E119" s="177">
        <v>-8.7499999999999994E-2</v>
      </c>
      <c r="F119" s="177">
        <v>0</v>
      </c>
      <c r="G119" s="177">
        <v>0</v>
      </c>
      <c r="H119" s="177">
        <v>0</v>
      </c>
      <c r="I119" s="177">
        <v>0</v>
      </c>
      <c r="J119" s="177">
        <v>0</v>
      </c>
      <c r="K119" s="177">
        <v>0</v>
      </c>
      <c r="L119" s="177">
        <v>0</v>
      </c>
      <c r="M119" s="177">
        <v>0</v>
      </c>
      <c r="N119" s="177">
        <v>0</v>
      </c>
      <c r="O119" s="177">
        <v>0</v>
      </c>
      <c r="P119" s="177">
        <v>0</v>
      </c>
      <c r="Q119" s="177">
        <v>0</v>
      </c>
      <c r="R119" s="177">
        <v>0</v>
      </c>
      <c r="S119" s="177">
        <v>0</v>
      </c>
      <c r="T119" s="177">
        <v>0</v>
      </c>
      <c r="U119" s="177">
        <v>0</v>
      </c>
      <c r="V119" s="177">
        <v>0</v>
      </c>
      <c r="W119" s="177">
        <v>0</v>
      </c>
      <c r="X119" s="177">
        <v>0</v>
      </c>
      <c r="Y119" s="177">
        <v>0</v>
      </c>
      <c r="Z119" s="177">
        <v>0</v>
      </c>
      <c r="AA119" s="177">
        <v>0</v>
      </c>
      <c r="AB119" s="177">
        <v>0</v>
      </c>
      <c r="AC119" s="177">
        <v>0</v>
      </c>
      <c r="AD119" s="177">
        <v>0</v>
      </c>
      <c r="AE119" s="177">
        <v>0</v>
      </c>
      <c r="AF119" s="177">
        <v>0</v>
      </c>
    </row>
    <row r="120" spans="1:32" x14ac:dyDescent="0.25">
      <c r="A120" s="177" t="str">
        <f t="shared" si="4"/>
        <v>570</v>
      </c>
      <c r="B120" s="176" t="s">
        <v>409</v>
      </c>
      <c r="C120" s="177">
        <v>152.48778999999999</v>
      </c>
      <c r="D120" s="177">
        <v>84.603049999999996</v>
      </c>
      <c r="E120" s="177">
        <v>59.999209999999998</v>
      </c>
      <c r="F120" s="177">
        <v>83.971779999999995</v>
      </c>
      <c r="G120" s="177">
        <v>77.83184</v>
      </c>
      <c r="H120" s="177">
        <v>17.338470000000001</v>
      </c>
      <c r="I120" s="177">
        <v>178.87200999999999</v>
      </c>
      <c r="J120" s="177">
        <v>134.79640000000001</v>
      </c>
      <c r="K120" s="177">
        <v>56.210999999999999</v>
      </c>
      <c r="L120" s="177">
        <v>156.626</v>
      </c>
      <c r="M120" s="177">
        <v>177.13200000000001</v>
      </c>
      <c r="N120" s="177">
        <v>68.182000000000002</v>
      </c>
      <c r="O120" s="177">
        <v>87.635999999999996</v>
      </c>
      <c r="P120" s="177">
        <v>89.272999999999996</v>
      </c>
      <c r="Q120" s="177">
        <v>100.09099999999999</v>
      </c>
      <c r="R120" s="177">
        <v>99.545000000000002</v>
      </c>
      <c r="S120" s="177">
        <v>112.358</v>
      </c>
      <c r="T120" s="177">
        <v>128.97200000000001</v>
      </c>
      <c r="U120" s="177">
        <v>112.167</v>
      </c>
      <c r="V120" s="177">
        <v>119.193</v>
      </c>
      <c r="W120" s="177">
        <v>118.09399999999999</v>
      </c>
      <c r="X120" s="177">
        <v>128.16800000000001</v>
      </c>
      <c r="Y120" s="177">
        <v>114.904</v>
      </c>
      <c r="Z120" s="177">
        <v>92.516999999999996</v>
      </c>
      <c r="AA120" s="177">
        <v>99.837999999999994</v>
      </c>
      <c r="AB120" s="177">
        <v>101.96899999999999</v>
      </c>
      <c r="AC120" s="177">
        <v>108.467</v>
      </c>
      <c r="AD120" s="177">
        <v>108.846</v>
      </c>
      <c r="AE120" s="177">
        <v>116.578</v>
      </c>
      <c r="AF120" s="177">
        <v>138.01300000000001</v>
      </c>
    </row>
    <row r="121" spans="1:32" x14ac:dyDescent="0.25">
      <c r="A121" s="177" t="str">
        <f t="shared" si="4"/>
        <v>571</v>
      </c>
      <c r="B121" s="176" t="s">
        <v>410</v>
      </c>
      <c r="C121" s="177">
        <v>104.98851999999999</v>
      </c>
      <c r="D121" s="177">
        <v>117.12099000000001</v>
      </c>
      <c r="E121" s="177">
        <v>108.2681</v>
      </c>
      <c r="F121" s="177">
        <v>130.65286</v>
      </c>
      <c r="G121" s="177">
        <v>37.032719999999998</v>
      </c>
      <c r="H121" s="177">
        <v>128.34641999999999</v>
      </c>
      <c r="I121" s="177">
        <v>246.29299</v>
      </c>
      <c r="J121" s="177">
        <v>136.7056</v>
      </c>
      <c r="K121" s="177">
        <v>126.13</v>
      </c>
      <c r="L121" s="177">
        <v>255.78100000000001</v>
      </c>
      <c r="M121" s="177">
        <v>230.934</v>
      </c>
      <c r="N121" s="177">
        <v>222.69499999999999</v>
      </c>
      <c r="O121" s="177">
        <v>118.901</v>
      </c>
      <c r="P121" s="177">
        <v>119.98099999999999</v>
      </c>
      <c r="Q121" s="177">
        <v>144.70500000000001</v>
      </c>
      <c r="R121" s="177">
        <v>134.31200000000001</v>
      </c>
      <c r="S121" s="177">
        <v>132.309</v>
      </c>
      <c r="T121" s="177">
        <v>379.73099999999999</v>
      </c>
      <c r="U121" s="177">
        <v>375.93799999999999</v>
      </c>
      <c r="V121" s="177">
        <v>132.185</v>
      </c>
      <c r="W121" s="177">
        <v>142.81299999999999</v>
      </c>
      <c r="X121" s="177">
        <v>128.833</v>
      </c>
      <c r="Y121" s="177">
        <v>127.624</v>
      </c>
      <c r="Z121" s="177">
        <v>171.86</v>
      </c>
      <c r="AA121" s="177">
        <v>192.77699999999999</v>
      </c>
      <c r="AB121" s="177">
        <v>187.78700000000001</v>
      </c>
      <c r="AC121" s="177">
        <v>187.833</v>
      </c>
      <c r="AD121" s="177">
        <v>190.57599999999999</v>
      </c>
      <c r="AE121" s="177">
        <v>183.58699999999999</v>
      </c>
      <c r="AF121" s="177">
        <v>186.59700000000001</v>
      </c>
    </row>
    <row r="122" spans="1:32" x14ac:dyDescent="0.25">
      <c r="A122" s="177" t="str">
        <f t="shared" si="4"/>
        <v>572</v>
      </c>
      <c r="B122" s="176" t="s">
        <v>411</v>
      </c>
      <c r="C122" s="177">
        <v>0</v>
      </c>
      <c r="D122" s="177">
        <v>0</v>
      </c>
      <c r="E122" s="177">
        <v>0</v>
      </c>
      <c r="F122" s="177">
        <v>0</v>
      </c>
      <c r="G122" s="177">
        <v>0</v>
      </c>
      <c r="H122" s="177">
        <v>0</v>
      </c>
      <c r="I122" s="177">
        <v>0</v>
      </c>
      <c r="J122" s="177">
        <v>0</v>
      </c>
      <c r="K122" s="177">
        <v>0</v>
      </c>
      <c r="L122" s="177">
        <v>0</v>
      </c>
      <c r="M122" s="177">
        <v>0</v>
      </c>
      <c r="N122" s="177">
        <v>0</v>
      </c>
      <c r="O122" s="177">
        <v>0</v>
      </c>
      <c r="P122" s="177">
        <v>0</v>
      </c>
      <c r="Q122" s="177">
        <v>0</v>
      </c>
      <c r="R122" s="177">
        <v>0</v>
      </c>
      <c r="S122" s="177">
        <v>0</v>
      </c>
      <c r="T122" s="177">
        <v>0</v>
      </c>
      <c r="U122" s="177">
        <v>0</v>
      </c>
      <c r="V122" s="177">
        <v>0</v>
      </c>
      <c r="W122" s="177">
        <v>0</v>
      </c>
      <c r="X122" s="177">
        <v>0</v>
      </c>
      <c r="Y122" s="177">
        <v>0</v>
      </c>
      <c r="Z122" s="177">
        <v>0</v>
      </c>
      <c r="AA122" s="177">
        <v>0</v>
      </c>
      <c r="AB122" s="177">
        <v>0</v>
      </c>
      <c r="AC122" s="177">
        <v>0</v>
      </c>
      <c r="AD122" s="177">
        <v>0</v>
      </c>
      <c r="AE122" s="177">
        <v>0</v>
      </c>
      <c r="AF122" s="177">
        <v>0</v>
      </c>
    </row>
    <row r="123" spans="1:32" x14ac:dyDescent="0.25">
      <c r="A123" s="177" t="str">
        <f t="shared" si="4"/>
        <v>573</v>
      </c>
      <c r="B123" s="176" t="s">
        <v>412</v>
      </c>
      <c r="C123" s="177">
        <v>5.7357800000000001</v>
      </c>
      <c r="D123" s="177">
        <v>11.72955</v>
      </c>
      <c r="E123" s="177">
        <v>13.950989999999999</v>
      </c>
      <c r="F123" s="177">
        <v>8.2930499999999991</v>
      </c>
      <c r="G123" s="177">
        <v>21.132290000000001</v>
      </c>
      <c r="H123" s="177">
        <v>12.68458</v>
      </c>
      <c r="I123" s="177">
        <v>17.241029999999999</v>
      </c>
      <c r="J123" s="177">
        <v>14.45248</v>
      </c>
      <c r="K123" s="177">
        <v>2.4139999999999899</v>
      </c>
      <c r="L123" s="177">
        <v>3.5259999999999998</v>
      </c>
      <c r="M123" s="177">
        <v>4.5259999999999998</v>
      </c>
      <c r="N123" s="177">
        <v>5.5259999999999998</v>
      </c>
      <c r="O123" s="177">
        <v>1.798</v>
      </c>
      <c r="P123" s="177">
        <v>3.0819999999999999</v>
      </c>
      <c r="Q123" s="177">
        <v>2.2069999999999999</v>
      </c>
      <c r="R123" s="177">
        <v>4.2770000000000001</v>
      </c>
      <c r="S123" s="177">
        <v>2.8050000000000002</v>
      </c>
      <c r="T123" s="177">
        <v>6.2779999999999996</v>
      </c>
      <c r="U123" s="177">
        <v>4.7439999999999998</v>
      </c>
      <c r="V123" s="177">
        <v>8.5790000000000006</v>
      </c>
      <c r="W123" s="177">
        <v>5.944</v>
      </c>
      <c r="X123" s="177">
        <v>2.5960000000000001</v>
      </c>
      <c r="Y123" s="177">
        <v>16.440999999999999</v>
      </c>
      <c r="Z123" s="177">
        <v>4.1820000000000004</v>
      </c>
      <c r="AA123" s="177">
        <v>1.798</v>
      </c>
      <c r="AB123" s="177">
        <v>3.0819999999999999</v>
      </c>
      <c r="AC123" s="177">
        <v>2.2069999999999999</v>
      </c>
      <c r="AD123" s="177">
        <v>4.2770000000000001</v>
      </c>
      <c r="AE123" s="177">
        <v>2.8050000000000002</v>
      </c>
      <c r="AF123" s="177">
        <v>6.2779999999999996</v>
      </c>
    </row>
    <row r="124" spans="1:32" x14ac:dyDescent="0.25">
      <c r="A124" s="177"/>
      <c r="B124" s="176" t="s">
        <v>413</v>
      </c>
      <c r="C124" s="177">
        <v>263.21208999999999</v>
      </c>
      <c r="D124" s="177">
        <v>213.54109</v>
      </c>
      <c r="E124" s="177">
        <v>182.13079999999999</v>
      </c>
      <c r="F124" s="177">
        <v>222.91768999999999</v>
      </c>
      <c r="G124" s="177">
        <v>135.99684999999999</v>
      </c>
      <c r="H124" s="177">
        <v>158.36947000000001</v>
      </c>
      <c r="I124" s="177">
        <v>442.40602999999999</v>
      </c>
      <c r="J124" s="177">
        <v>285.95447999999999</v>
      </c>
      <c r="K124" s="177">
        <v>184.755</v>
      </c>
      <c r="L124" s="177">
        <v>415.93299999999999</v>
      </c>
      <c r="M124" s="177">
        <v>412.59199999999998</v>
      </c>
      <c r="N124" s="177">
        <v>296.40300000000002</v>
      </c>
      <c r="O124" s="177">
        <v>208.33499999999901</v>
      </c>
      <c r="P124" s="177">
        <v>212.33600000000001</v>
      </c>
      <c r="Q124" s="177">
        <v>247.00299999999999</v>
      </c>
      <c r="R124" s="177">
        <v>238.13399999999999</v>
      </c>
      <c r="S124" s="177">
        <v>247.47200000000001</v>
      </c>
      <c r="T124" s="177">
        <v>514.98099999999999</v>
      </c>
      <c r="U124" s="177">
        <v>492.84899999999999</v>
      </c>
      <c r="V124" s="177">
        <v>259.95699999999999</v>
      </c>
      <c r="W124" s="177">
        <v>266.851</v>
      </c>
      <c r="X124" s="177">
        <v>259.59699999999998</v>
      </c>
      <c r="Y124" s="177">
        <v>258.96899999999999</v>
      </c>
      <c r="Z124" s="177">
        <v>268.55900000000003</v>
      </c>
      <c r="AA124" s="177">
        <v>294.41300000000001</v>
      </c>
      <c r="AB124" s="177">
        <v>292.83800000000002</v>
      </c>
      <c r="AC124" s="177">
        <v>298.50700000000001</v>
      </c>
      <c r="AD124" s="177">
        <v>303.69900000000001</v>
      </c>
      <c r="AE124" s="177">
        <v>302.97000000000003</v>
      </c>
      <c r="AF124" s="177">
        <v>330.88799999999998</v>
      </c>
    </row>
    <row r="125" spans="1:32" x14ac:dyDescent="0.25">
      <c r="A125" s="177" t="str">
        <f t="shared" si="4"/>
        <v/>
      </c>
    </row>
    <row r="126" spans="1:32" x14ac:dyDescent="0.25">
      <c r="A126" s="177"/>
      <c r="B126" s="176" t="s">
        <v>127</v>
      </c>
      <c r="C126" s="177">
        <v>1326.24548999999</v>
      </c>
      <c r="D126" s="177">
        <v>1208.0538999999901</v>
      </c>
      <c r="E126" s="177">
        <v>1172.0277799999999</v>
      </c>
      <c r="F126" s="177">
        <v>1106.88049</v>
      </c>
      <c r="G126" s="177">
        <v>1039.2721200000001</v>
      </c>
      <c r="H126" s="177">
        <v>1058.4150999999999</v>
      </c>
      <c r="I126" s="177">
        <v>1355.64284</v>
      </c>
      <c r="J126" s="177">
        <v>1232.45245</v>
      </c>
      <c r="K126" s="177">
        <v>1188.3389999999999</v>
      </c>
      <c r="L126" s="177">
        <v>1385.7639999999999</v>
      </c>
      <c r="M126" s="177">
        <v>1271.748</v>
      </c>
      <c r="N126" s="177">
        <v>1199.6020000000001</v>
      </c>
      <c r="O126" s="177">
        <v>1218.539</v>
      </c>
      <c r="P126" s="177">
        <v>1232.9969999999901</v>
      </c>
      <c r="Q126" s="177">
        <v>1141.192</v>
      </c>
      <c r="R126" s="177">
        <v>1164.431</v>
      </c>
      <c r="S126" s="177">
        <v>1203.25</v>
      </c>
      <c r="T126" s="177">
        <v>1434.8019999999999</v>
      </c>
      <c r="U126" s="177">
        <v>1386.67</v>
      </c>
      <c r="V126" s="177">
        <v>1121.6949999999999</v>
      </c>
      <c r="W126" s="177">
        <v>1164.7550000000001</v>
      </c>
      <c r="X126" s="177">
        <v>1140.7660000000001</v>
      </c>
      <c r="Y126" s="177">
        <v>1096.335</v>
      </c>
      <c r="Z126" s="177">
        <v>1205.278</v>
      </c>
      <c r="AA126" s="177">
        <v>1352.886</v>
      </c>
      <c r="AB126" s="177">
        <v>1576.50899999999</v>
      </c>
      <c r="AC126" s="177">
        <v>1339.5070000000001</v>
      </c>
      <c r="AD126" s="177">
        <v>1162.2719999999999</v>
      </c>
      <c r="AE126" s="177">
        <v>1269.0930000000001</v>
      </c>
      <c r="AF126" s="177">
        <v>1288.473</v>
      </c>
    </row>
    <row r="127" spans="1:32" s="312" customFormat="1" x14ac:dyDescent="0.25">
      <c r="A127" s="177" t="str">
        <f t="shared" si="4"/>
        <v/>
      </c>
      <c r="B127" s="178"/>
    </row>
    <row r="128" spans="1:32" x14ac:dyDescent="0.25">
      <c r="A128" s="177"/>
      <c r="B128" s="176" t="s">
        <v>162</v>
      </c>
    </row>
    <row r="129" spans="1:32" x14ac:dyDescent="0.25">
      <c r="A129" s="177" t="str">
        <f t="shared" si="4"/>
        <v>580</v>
      </c>
      <c r="B129" s="176" t="s">
        <v>414</v>
      </c>
      <c r="C129" s="177">
        <v>139.90707</v>
      </c>
      <c r="D129" s="177">
        <v>444.64447999999999</v>
      </c>
      <c r="E129" s="177">
        <v>220.99017000000001</v>
      </c>
      <c r="F129" s="177">
        <v>139.82277999999999</v>
      </c>
      <c r="G129" s="177">
        <v>146.42418000000001</v>
      </c>
      <c r="H129" s="177">
        <v>87.970110000000005</v>
      </c>
      <c r="I129" s="177">
        <v>229.53020999999899</v>
      </c>
      <c r="J129" s="177">
        <v>168.57400000000001</v>
      </c>
      <c r="K129" s="177">
        <v>197.178</v>
      </c>
      <c r="L129" s="177">
        <v>109.58</v>
      </c>
      <c r="M129" s="177">
        <v>95.054000000000002</v>
      </c>
      <c r="N129" s="177">
        <v>107.184</v>
      </c>
      <c r="O129" s="177">
        <v>116.819</v>
      </c>
      <c r="P129" s="177">
        <v>111.02</v>
      </c>
      <c r="Q129" s="177">
        <v>121.154</v>
      </c>
      <c r="R129" s="177">
        <v>127.148</v>
      </c>
      <c r="S129" s="177">
        <v>128.6</v>
      </c>
      <c r="T129" s="177">
        <v>134.84800000000001</v>
      </c>
      <c r="U129" s="177">
        <v>182.35</v>
      </c>
      <c r="V129" s="177">
        <v>161.006</v>
      </c>
      <c r="W129" s="177">
        <v>145.512</v>
      </c>
      <c r="X129" s="177">
        <v>198.964</v>
      </c>
      <c r="Y129" s="177">
        <v>111.767</v>
      </c>
      <c r="Z129" s="177">
        <v>167.096</v>
      </c>
      <c r="AA129" s="177">
        <v>104.259</v>
      </c>
      <c r="AB129" s="177">
        <v>111.42</v>
      </c>
      <c r="AC129" s="177">
        <v>115.765</v>
      </c>
      <c r="AD129" s="177">
        <v>108.28100000000001</v>
      </c>
      <c r="AE129" s="177">
        <v>163.982</v>
      </c>
      <c r="AF129" s="177">
        <v>172.75899999999999</v>
      </c>
    </row>
    <row r="130" spans="1:32" x14ac:dyDescent="0.25">
      <c r="A130" s="177" t="str">
        <f t="shared" si="4"/>
        <v>581</v>
      </c>
      <c r="B130" s="176" t="s">
        <v>415</v>
      </c>
      <c r="C130" s="177">
        <v>63.169170000000001</v>
      </c>
      <c r="D130" s="177">
        <v>60.725200000000001</v>
      </c>
      <c r="E130" s="177">
        <v>59.173299999999998</v>
      </c>
      <c r="F130" s="177">
        <v>68.067580000000007</v>
      </c>
      <c r="G130" s="177">
        <v>50.676139999999997</v>
      </c>
      <c r="H130" s="177">
        <v>79.24812</v>
      </c>
      <c r="I130" s="177">
        <v>64.776110000000003</v>
      </c>
      <c r="J130" s="177">
        <v>62.669829999999997</v>
      </c>
      <c r="K130" s="177">
        <v>62.707000000000001</v>
      </c>
      <c r="L130" s="177">
        <v>45.56</v>
      </c>
      <c r="M130" s="177">
        <v>45.56</v>
      </c>
      <c r="N130" s="177">
        <v>45.56</v>
      </c>
      <c r="O130" s="177">
        <v>46.929000000000002</v>
      </c>
      <c r="P130" s="177">
        <v>46.929000000000002</v>
      </c>
      <c r="Q130" s="177">
        <v>46.929000000000002</v>
      </c>
      <c r="R130" s="177">
        <v>46.929000000000002</v>
      </c>
      <c r="S130" s="177">
        <v>46.929000000000002</v>
      </c>
      <c r="T130" s="177">
        <v>46.929000000000002</v>
      </c>
      <c r="U130" s="177">
        <v>46.929000000000002</v>
      </c>
      <c r="V130" s="177">
        <v>46.929000000000002</v>
      </c>
      <c r="W130" s="177">
        <v>46.929000000000002</v>
      </c>
      <c r="X130" s="177">
        <v>46.929000000000002</v>
      </c>
      <c r="Y130" s="177">
        <v>46.929000000000002</v>
      </c>
      <c r="Z130" s="177">
        <v>46.929000000000002</v>
      </c>
      <c r="AA130" s="177">
        <v>48.337000000000003</v>
      </c>
      <c r="AB130" s="177">
        <v>48.337000000000003</v>
      </c>
      <c r="AC130" s="177">
        <v>48.337000000000003</v>
      </c>
      <c r="AD130" s="177">
        <v>48.337000000000003</v>
      </c>
      <c r="AE130" s="177">
        <v>48.337000000000003</v>
      </c>
      <c r="AF130" s="177">
        <v>48.337000000000003</v>
      </c>
    </row>
    <row r="131" spans="1:32" x14ac:dyDescent="0.25">
      <c r="A131" s="177" t="str">
        <f t="shared" si="4"/>
        <v>582</v>
      </c>
      <c r="B131" s="176" t="s">
        <v>416</v>
      </c>
      <c r="C131" s="177">
        <v>98.069879999999998</v>
      </c>
      <c r="D131" s="177">
        <v>78.793139999999994</v>
      </c>
      <c r="E131" s="177">
        <v>86.004630000000006</v>
      </c>
      <c r="F131" s="177">
        <v>100.12783</v>
      </c>
      <c r="G131" s="177">
        <v>135.46342999999999</v>
      </c>
      <c r="H131" s="177">
        <v>107.5565</v>
      </c>
      <c r="I131" s="177">
        <v>127.88063</v>
      </c>
      <c r="J131" s="177">
        <v>205.66604000000001</v>
      </c>
      <c r="K131" s="177">
        <v>42.28</v>
      </c>
      <c r="L131" s="177">
        <v>160.55500000000001</v>
      </c>
      <c r="M131" s="177">
        <v>95.537999999999997</v>
      </c>
      <c r="N131" s="177">
        <v>94.24</v>
      </c>
      <c r="O131" s="177">
        <v>99.106999999999999</v>
      </c>
      <c r="P131" s="177">
        <v>99.106999999999999</v>
      </c>
      <c r="Q131" s="177">
        <v>101.247</v>
      </c>
      <c r="R131" s="177">
        <v>101.673</v>
      </c>
      <c r="S131" s="177">
        <v>104.117</v>
      </c>
      <c r="T131" s="177">
        <v>102.673</v>
      </c>
      <c r="U131" s="177">
        <v>102.673</v>
      </c>
      <c r="V131" s="177">
        <v>99.82</v>
      </c>
      <c r="W131" s="177">
        <v>103.117</v>
      </c>
      <c r="X131" s="177">
        <v>103.108</v>
      </c>
      <c r="Y131" s="177">
        <v>95.236999999999995</v>
      </c>
      <c r="Z131" s="177">
        <v>98.099000000000004</v>
      </c>
      <c r="AA131" s="177">
        <v>101.64400000000001</v>
      </c>
      <c r="AB131" s="177">
        <v>101.64400000000001</v>
      </c>
      <c r="AC131" s="177">
        <v>115.209</v>
      </c>
      <c r="AD131" s="177">
        <v>121.205</v>
      </c>
      <c r="AE131" s="177">
        <v>119.78</v>
      </c>
      <c r="AF131" s="177">
        <v>106.206</v>
      </c>
    </row>
    <row r="132" spans="1:32" x14ac:dyDescent="0.25">
      <c r="A132" s="177" t="str">
        <f t="shared" si="4"/>
        <v>583</v>
      </c>
      <c r="B132" s="176" t="s">
        <v>417</v>
      </c>
      <c r="C132" s="177">
        <v>385.28759000000002</v>
      </c>
      <c r="D132" s="177">
        <v>530.88954000000001</v>
      </c>
      <c r="E132" s="177">
        <v>1266.3881699999999</v>
      </c>
      <c r="F132" s="177">
        <v>957.50572</v>
      </c>
      <c r="G132" s="177">
        <v>632.46380999999997</v>
      </c>
      <c r="H132" s="177">
        <v>445.89618999999999</v>
      </c>
      <c r="I132" s="177">
        <v>574.07028000000003</v>
      </c>
      <c r="J132" s="177">
        <v>486.20094999999998</v>
      </c>
      <c r="K132" s="177">
        <v>401.772999999999</v>
      </c>
      <c r="L132" s="177">
        <v>412.96499999999997</v>
      </c>
      <c r="M132" s="177">
        <v>374.64</v>
      </c>
      <c r="N132" s="177">
        <v>349.20800000000003</v>
      </c>
      <c r="O132" s="177">
        <v>350.33199999999999</v>
      </c>
      <c r="P132" s="177">
        <v>312.56</v>
      </c>
      <c r="Q132" s="177">
        <v>336.53500000000003</v>
      </c>
      <c r="R132" s="177">
        <v>419.18599999999998</v>
      </c>
      <c r="S132" s="177">
        <v>439.83199999999999</v>
      </c>
      <c r="T132" s="177">
        <v>447.18299999999999</v>
      </c>
      <c r="U132" s="177">
        <v>668.34</v>
      </c>
      <c r="V132" s="177">
        <v>463.584</v>
      </c>
      <c r="W132" s="177">
        <v>435.53699999999998</v>
      </c>
      <c r="X132" s="177">
        <v>362.04199999999997</v>
      </c>
      <c r="Y132" s="177">
        <v>327.59199999999998</v>
      </c>
      <c r="Z132" s="177">
        <v>355.83</v>
      </c>
      <c r="AA132" s="177">
        <v>358.197</v>
      </c>
      <c r="AB132" s="177">
        <v>324.24400000000003</v>
      </c>
      <c r="AC132" s="177">
        <v>347.82400000000001</v>
      </c>
      <c r="AD132" s="177">
        <v>413.77199999999999</v>
      </c>
      <c r="AE132" s="177">
        <v>486.72800000000001</v>
      </c>
      <c r="AF132" s="177">
        <v>464.43299999999999</v>
      </c>
    </row>
    <row r="133" spans="1:32" x14ac:dyDescent="0.25">
      <c r="A133" s="177" t="str">
        <f t="shared" si="4"/>
        <v>584</v>
      </c>
      <c r="B133" s="176" t="s">
        <v>418</v>
      </c>
      <c r="C133" s="177">
        <v>69.142589999999998</v>
      </c>
      <c r="D133" s="177">
        <v>36.892029999999998</v>
      </c>
      <c r="E133" s="177">
        <v>24.867629999999998</v>
      </c>
      <c r="F133" s="177">
        <v>53.99783</v>
      </c>
      <c r="G133" s="177">
        <v>21.363600000000002</v>
      </c>
      <c r="H133" s="177">
        <v>43.206799999999902</v>
      </c>
      <c r="I133" s="177">
        <v>39.012450000000001</v>
      </c>
      <c r="J133" s="177">
        <v>36.114730000000002</v>
      </c>
      <c r="K133" s="177">
        <v>88.503999999999905</v>
      </c>
      <c r="L133" s="177">
        <v>42.884</v>
      </c>
      <c r="M133" s="177">
        <v>49.463000000000001</v>
      </c>
      <c r="N133" s="177">
        <v>41.185000000000002</v>
      </c>
      <c r="O133" s="177">
        <v>14.941000000000001</v>
      </c>
      <c r="P133" s="177">
        <v>14.941000000000001</v>
      </c>
      <c r="Q133" s="177">
        <v>16.451000000000001</v>
      </c>
      <c r="R133" s="177">
        <v>14.941000000000001</v>
      </c>
      <c r="S133" s="177">
        <v>15.106</v>
      </c>
      <c r="T133" s="177">
        <v>15.696</v>
      </c>
      <c r="U133" s="177">
        <v>14.791</v>
      </c>
      <c r="V133" s="177">
        <v>14.791</v>
      </c>
      <c r="W133" s="177">
        <v>14.791</v>
      </c>
      <c r="X133" s="177">
        <v>15.090999999999999</v>
      </c>
      <c r="Y133" s="177">
        <v>14.821</v>
      </c>
      <c r="Z133" s="177">
        <v>14.656000000000001</v>
      </c>
      <c r="AA133" s="177">
        <v>14.778</v>
      </c>
      <c r="AB133" s="177">
        <v>14.778</v>
      </c>
      <c r="AC133" s="177">
        <v>16.286000000000001</v>
      </c>
      <c r="AD133" s="177">
        <v>14.778</v>
      </c>
      <c r="AE133" s="177">
        <v>14.778</v>
      </c>
      <c r="AF133" s="177">
        <v>15.682</v>
      </c>
    </row>
    <row r="134" spans="1:32" x14ac:dyDescent="0.25">
      <c r="A134" s="177" t="str">
        <f t="shared" si="4"/>
        <v>585</v>
      </c>
      <c r="B134" s="176" t="s">
        <v>419</v>
      </c>
      <c r="C134" s="177">
        <v>0</v>
      </c>
      <c r="D134" s="177">
        <v>0</v>
      </c>
      <c r="E134" s="177">
        <v>0</v>
      </c>
      <c r="F134" s="177">
        <v>0</v>
      </c>
      <c r="G134" s="177">
        <v>0</v>
      </c>
      <c r="H134" s="177">
        <v>0</v>
      </c>
      <c r="I134" s="177">
        <v>0</v>
      </c>
      <c r="J134" s="177">
        <v>0</v>
      </c>
      <c r="K134" s="177">
        <v>0</v>
      </c>
      <c r="L134" s="177">
        <v>0</v>
      </c>
      <c r="M134" s="177">
        <v>0</v>
      </c>
      <c r="N134" s="177">
        <v>0</v>
      </c>
      <c r="O134" s="177">
        <v>0</v>
      </c>
      <c r="P134" s="177">
        <v>0</v>
      </c>
      <c r="Q134" s="177">
        <v>0</v>
      </c>
      <c r="R134" s="177">
        <v>0</v>
      </c>
      <c r="S134" s="177">
        <v>0</v>
      </c>
      <c r="T134" s="177">
        <v>0</v>
      </c>
      <c r="U134" s="177">
        <v>0</v>
      </c>
      <c r="V134" s="177">
        <v>0</v>
      </c>
      <c r="W134" s="177">
        <v>0</v>
      </c>
      <c r="X134" s="177">
        <v>0</v>
      </c>
      <c r="Y134" s="177">
        <v>0</v>
      </c>
      <c r="Z134" s="177">
        <v>0</v>
      </c>
      <c r="AA134" s="177">
        <v>0</v>
      </c>
      <c r="AB134" s="177">
        <v>0</v>
      </c>
      <c r="AC134" s="177">
        <v>0</v>
      </c>
      <c r="AD134" s="177">
        <v>0</v>
      </c>
      <c r="AE134" s="177">
        <v>0</v>
      </c>
      <c r="AF134" s="177">
        <v>0</v>
      </c>
    </row>
    <row r="135" spans="1:32" x14ac:dyDescent="0.25">
      <c r="A135" s="177" t="str">
        <f t="shared" si="4"/>
        <v>586</v>
      </c>
      <c r="B135" s="176" t="s">
        <v>420</v>
      </c>
      <c r="C135" s="177">
        <v>490.95022</v>
      </c>
      <c r="D135" s="177">
        <v>526.57854999999995</v>
      </c>
      <c r="E135" s="177">
        <v>488.27501999999998</v>
      </c>
      <c r="F135" s="177">
        <v>560.44988999999998</v>
      </c>
      <c r="G135" s="177">
        <v>540.70237999999995</v>
      </c>
      <c r="H135" s="177">
        <v>585.79058999999995</v>
      </c>
      <c r="I135" s="177">
        <v>518.24978999999996</v>
      </c>
      <c r="J135" s="177">
        <v>560.07703000000004</v>
      </c>
      <c r="K135" s="177">
        <v>1340.4929999999999</v>
      </c>
      <c r="L135" s="177">
        <v>592.34900000000005</v>
      </c>
      <c r="M135" s="177">
        <v>577.28599999999994</v>
      </c>
      <c r="N135" s="177">
        <v>589.56899999999996</v>
      </c>
      <c r="O135" s="177">
        <v>619.59400000000005</v>
      </c>
      <c r="P135" s="177">
        <v>527.85900000000004</v>
      </c>
      <c r="Q135" s="177">
        <v>598.197</v>
      </c>
      <c r="R135" s="177">
        <v>590.75599999999997</v>
      </c>
      <c r="S135" s="177">
        <v>543.19600000000003</v>
      </c>
      <c r="T135" s="177">
        <v>593.93600000000004</v>
      </c>
      <c r="U135" s="177">
        <v>592.60599999999999</v>
      </c>
      <c r="V135" s="177">
        <v>599.676999999999</v>
      </c>
      <c r="W135" s="177">
        <v>610.73599999999999</v>
      </c>
      <c r="X135" s="177">
        <v>609.15300000000002</v>
      </c>
      <c r="Y135" s="177">
        <v>591.03300000000002</v>
      </c>
      <c r="Z135" s="177">
        <v>583.52599999999995</v>
      </c>
      <c r="AA135" s="177">
        <v>620.64200000000005</v>
      </c>
      <c r="AB135" s="177">
        <v>553.00199999999995</v>
      </c>
      <c r="AC135" s="177">
        <v>629.45500000000004</v>
      </c>
      <c r="AD135" s="177">
        <v>598.35799999999995</v>
      </c>
      <c r="AE135" s="177">
        <v>572.47699999999998</v>
      </c>
      <c r="AF135" s="177">
        <v>610.51499999999999</v>
      </c>
    </row>
    <row r="136" spans="1:32" x14ac:dyDescent="0.25">
      <c r="A136" s="177" t="str">
        <f t="shared" si="4"/>
        <v>587</v>
      </c>
      <c r="B136" s="176" t="s">
        <v>421</v>
      </c>
      <c r="C136" s="177">
        <v>12.516260000000001</v>
      </c>
      <c r="D136" s="177">
        <v>-5.8697499999999998</v>
      </c>
      <c r="E136" s="177">
        <v>-16.06081</v>
      </c>
      <c r="F136" s="177">
        <v>-15.734769999999999</v>
      </c>
      <c r="G136" s="177">
        <v>-17.765319999999999</v>
      </c>
      <c r="H136" s="177">
        <v>-17.3857</v>
      </c>
      <c r="I136" s="177">
        <v>-10.984639999999899</v>
      </c>
      <c r="J136" s="177">
        <v>-11.38592</v>
      </c>
      <c r="K136" s="177">
        <v>-60.329000000000001</v>
      </c>
      <c r="L136" s="177">
        <v>-16</v>
      </c>
      <c r="M136" s="177">
        <v>-16</v>
      </c>
      <c r="N136" s="177">
        <v>-15</v>
      </c>
      <c r="O136" s="177">
        <v>-7.3339999999999996</v>
      </c>
      <c r="P136" s="177">
        <v>-7.3339999999999996</v>
      </c>
      <c r="Q136" s="177">
        <v>-7.3339999999999996</v>
      </c>
      <c r="R136" s="177">
        <v>-7.3339999999999996</v>
      </c>
      <c r="S136" s="177">
        <v>-7.3339999999999996</v>
      </c>
      <c r="T136" s="177">
        <v>-7.3339999999999996</v>
      </c>
      <c r="U136" s="177">
        <v>-7.3339999999999996</v>
      </c>
      <c r="V136" s="177">
        <v>-7.3339999999999996</v>
      </c>
      <c r="W136" s="177">
        <v>-7.3339999999999996</v>
      </c>
      <c r="X136" s="177">
        <v>-7.3339999999999996</v>
      </c>
      <c r="Y136" s="177">
        <v>-7.3339999999999996</v>
      </c>
      <c r="Z136" s="177">
        <v>-7.3339999999999996</v>
      </c>
      <c r="AA136" s="177">
        <v>-7.3339999999999996</v>
      </c>
      <c r="AB136" s="177">
        <v>-7.3339999999999996</v>
      </c>
      <c r="AC136" s="177">
        <v>-7.3339999999999996</v>
      </c>
      <c r="AD136" s="177">
        <v>-7.3339999999999996</v>
      </c>
      <c r="AE136" s="177">
        <v>-7.3339999999999996</v>
      </c>
      <c r="AF136" s="177">
        <v>-7.3339999999999996</v>
      </c>
    </row>
    <row r="137" spans="1:32" x14ac:dyDescent="0.25">
      <c r="A137" s="177" t="str">
        <f t="shared" si="4"/>
        <v>588</v>
      </c>
      <c r="B137" s="176" t="s">
        <v>422</v>
      </c>
      <c r="C137" s="177">
        <v>245.30618000000001</v>
      </c>
      <c r="D137" s="177">
        <v>271.48018000000002</v>
      </c>
      <c r="E137" s="177">
        <v>381.43051000000003</v>
      </c>
      <c r="F137" s="177">
        <v>310.91699999999997</v>
      </c>
      <c r="G137" s="177">
        <v>231.40127999999899</v>
      </c>
      <c r="H137" s="177">
        <v>209.19716</v>
      </c>
      <c r="I137" s="177">
        <v>242.55027000000001</v>
      </c>
      <c r="J137" s="177">
        <v>349.82673</v>
      </c>
      <c r="K137" s="177">
        <v>392.37799999999999</v>
      </c>
      <c r="L137" s="177">
        <v>228.59700000000001</v>
      </c>
      <c r="M137" s="177">
        <v>220.16200000000001</v>
      </c>
      <c r="N137" s="177">
        <v>242.20599999999999</v>
      </c>
      <c r="O137" s="177">
        <v>289.12200000000001</v>
      </c>
      <c r="P137" s="177">
        <v>276.84199999999998</v>
      </c>
      <c r="Q137" s="177">
        <v>301.52999999999997</v>
      </c>
      <c r="R137" s="177">
        <v>290.79300000000001</v>
      </c>
      <c r="S137" s="177">
        <v>314.66899999999998</v>
      </c>
      <c r="T137" s="177">
        <v>337.827</v>
      </c>
      <c r="U137" s="177">
        <v>291.80599999999998</v>
      </c>
      <c r="V137" s="177">
        <v>309.82499999999999</v>
      </c>
      <c r="W137" s="177">
        <v>305.92500000000001</v>
      </c>
      <c r="X137" s="177">
        <v>317.11399999999998</v>
      </c>
      <c r="Y137" s="177">
        <v>288.28399999999999</v>
      </c>
      <c r="Z137" s="177">
        <v>311.01900000000001</v>
      </c>
      <c r="AA137" s="177">
        <v>301.565</v>
      </c>
      <c r="AB137" s="177">
        <v>303.32600000000002</v>
      </c>
      <c r="AC137" s="177">
        <v>328.13200000000001</v>
      </c>
      <c r="AD137" s="177">
        <v>303.62099999999998</v>
      </c>
      <c r="AE137" s="177">
        <v>337.536</v>
      </c>
      <c r="AF137" s="177">
        <v>412.66699999999997</v>
      </c>
    </row>
    <row r="138" spans="1:32" x14ac:dyDescent="0.25">
      <c r="A138" s="177" t="str">
        <f t="shared" si="4"/>
        <v>589</v>
      </c>
      <c r="B138" s="176" t="s">
        <v>423</v>
      </c>
      <c r="C138" s="177">
        <v>0.1255</v>
      </c>
      <c r="D138" s="177">
        <v>0.69755</v>
      </c>
      <c r="E138" s="177">
        <v>0.22747999999999999</v>
      </c>
      <c r="F138" s="177">
        <v>0.61124999999999996</v>
      </c>
      <c r="G138" s="177">
        <v>0.94498000000000004</v>
      </c>
      <c r="H138" s="177">
        <v>0.1875</v>
      </c>
      <c r="I138" s="177">
        <v>3.2934699999999899</v>
      </c>
      <c r="J138" s="177">
        <v>0.68877999999999995</v>
      </c>
      <c r="K138" s="177">
        <v>0</v>
      </c>
      <c r="L138" s="177">
        <v>0</v>
      </c>
      <c r="M138" s="177">
        <v>0</v>
      </c>
      <c r="N138" s="177">
        <v>0</v>
      </c>
      <c r="O138" s="177">
        <v>0</v>
      </c>
      <c r="P138" s="177">
        <v>0</v>
      </c>
      <c r="Q138" s="177">
        <v>0</v>
      </c>
      <c r="R138" s="177">
        <v>0</v>
      </c>
      <c r="S138" s="177">
        <v>0</v>
      </c>
      <c r="T138" s="177">
        <v>0</v>
      </c>
      <c r="U138" s="177">
        <v>0</v>
      </c>
      <c r="V138" s="177">
        <v>0</v>
      </c>
      <c r="W138" s="177">
        <v>0</v>
      </c>
      <c r="X138" s="177">
        <v>0</v>
      </c>
      <c r="Y138" s="177">
        <v>0</v>
      </c>
      <c r="Z138" s="177">
        <v>0</v>
      </c>
      <c r="AA138" s="177">
        <v>0</v>
      </c>
      <c r="AB138" s="177">
        <v>0</v>
      </c>
      <c r="AC138" s="177">
        <v>0</v>
      </c>
      <c r="AD138" s="177">
        <v>0</v>
      </c>
      <c r="AE138" s="177">
        <v>0</v>
      </c>
      <c r="AF138" s="177">
        <v>0</v>
      </c>
    </row>
    <row r="139" spans="1:32" x14ac:dyDescent="0.25">
      <c r="A139" s="177"/>
      <c r="B139" s="176" t="s">
        <v>424</v>
      </c>
      <c r="C139" s="177">
        <v>1504.4744599999999</v>
      </c>
      <c r="D139" s="177">
        <v>1944.8309200000001</v>
      </c>
      <c r="E139" s="177">
        <v>2511.2961</v>
      </c>
      <c r="F139" s="177">
        <v>2175.7651099999998</v>
      </c>
      <c r="G139" s="177">
        <v>1741.6744799999999</v>
      </c>
      <c r="H139" s="177">
        <v>1541.6672699999999</v>
      </c>
      <c r="I139" s="177">
        <v>1788.3785699999901</v>
      </c>
      <c r="J139" s="177">
        <v>1858.43217</v>
      </c>
      <c r="K139" s="177">
        <v>2464.9839999999999</v>
      </c>
      <c r="L139" s="177">
        <v>1576.49</v>
      </c>
      <c r="M139" s="177">
        <v>1441.703</v>
      </c>
      <c r="N139" s="177">
        <v>1454.152</v>
      </c>
      <c r="O139" s="177">
        <v>1529.51</v>
      </c>
      <c r="P139" s="177">
        <v>1381.924</v>
      </c>
      <c r="Q139" s="177">
        <v>1514.7089999999901</v>
      </c>
      <c r="R139" s="177">
        <v>1584.0920000000001</v>
      </c>
      <c r="S139" s="177">
        <v>1585.115</v>
      </c>
      <c r="T139" s="177">
        <v>1671.758</v>
      </c>
      <c r="U139" s="177">
        <v>1892.1610000000001</v>
      </c>
      <c r="V139" s="177">
        <v>1688.29799999999</v>
      </c>
      <c r="W139" s="177">
        <v>1655.213</v>
      </c>
      <c r="X139" s="177">
        <v>1645.067</v>
      </c>
      <c r="Y139" s="177">
        <v>1468.3289999999899</v>
      </c>
      <c r="Z139" s="177">
        <v>1569.8209999999999</v>
      </c>
      <c r="AA139" s="177">
        <v>1542.088</v>
      </c>
      <c r="AB139" s="177">
        <v>1449.4169999999999</v>
      </c>
      <c r="AC139" s="177">
        <v>1593.674</v>
      </c>
      <c r="AD139" s="177">
        <v>1601.018</v>
      </c>
      <c r="AE139" s="177">
        <v>1736.2840000000001</v>
      </c>
      <c r="AF139" s="177">
        <v>1823.2650000000001</v>
      </c>
    </row>
    <row r="140" spans="1:32" x14ac:dyDescent="0.25">
      <c r="A140" s="177" t="str">
        <f t="shared" si="4"/>
        <v/>
      </c>
    </row>
    <row r="141" spans="1:32" x14ac:dyDescent="0.25">
      <c r="A141" s="177" t="str">
        <f t="shared" si="4"/>
        <v>590</v>
      </c>
      <c r="B141" s="176" t="s">
        <v>425</v>
      </c>
      <c r="C141" s="177">
        <v>9.3334299999999999</v>
      </c>
      <c r="D141" s="177">
        <v>37.531339999999901</v>
      </c>
      <c r="E141" s="177">
        <v>38.565919999999998</v>
      </c>
      <c r="F141" s="177">
        <v>5.4229000000000003</v>
      </c>
      <c r="G141" s="177">
        <v>3.35439</v>
      </c>
      <c r="H141" s="177">
        <v>3.1974200000000002</v>
      </c>
      <c r="I141" s="177">
        <v>11.11566</v>
      </c>
      <c r="J141" s="177">
        <v>42.705930000000002</v>
      </c>
      <c r="K141" s="177">
        <v>1.2389999999999901</v>
      </c>
      <c r="L141" s="177">
        <v>2</v>
      </c>
      <c r="M141" s="177">
        <v>2</v>
      </c>
      <c r="N141" s="177">
        <v>2</v>
      </c>
      <c r="O141" s="177">
        <v>4.6870000000000003</v>
      </c>
      <c r="P141" s="177">
        <v>0</v>
      </c>
      <c r="Q141" s="177">
        <v>3.3439999999999999</v>
      </c>
      <c r="R141" s="177">
        <v>4.8739999999999997</v>
      </c>
      <c r="S141" s="177">
        <v>6.4359999999999999</v>
      </c>
      <c r="T141" s="177">
        <v>1.5129999999999999</v>
      </c>
      <c r="U141" s="177">
        <v>12.82</v>
      </c>
      <c r="V141" s="177">
        <v>2.7120000000000002</v>
      </c>
      <c r="W141" s="177">
        <v>9.5530000000000008</v>
      </c>
      <c r="X141" s="177">
        <v>6.2089999999999996</v>
      </c>
      <c r="Y141" s="177">
        <v>0</v>
      </c>
      <c r="Z141" s="177">
        <v>-1.179</v>
      </c>
      <c r="AA141" s="177">
        <v>-0.45</v>
      </c>
      <c r="AB141" s="177">
        <v>0</v>
      </c>
      <c r="AC141" s="177">
        <v>6.4109999999999996</v>
      </c>
      <c r="AD141" s="177">
        <v>5.9779999999999998</v>
      </c>
      <c r="AE141" s="177">
        <v>3.6970000000000001</v>
      </c>
      <c r="AF141" s="177">
        <v>3.4359999999999999</v>
      </c>
    </row>
    <row r="142" spans="1:32" x14ac:dyDescent="0.25">
      <c r="A142" s="177" t="str">
        <f t="shared" si="4"/>
        <v>591</v>
      </c>
      <c r="B142" s="176" t="s">
        <v>426</v>
      </c>
      <c r="C142" s="177">
        <v>27.221319999999999</v>
      </c>
      <c r="D142" s="177">
        <v>133.36951999999999</v>
      </c>
      <c r="E142" s="177">
        <v>54.459670000000003</v>
      </c>
      <c r="F142" s="177">
        <v>65.929569999999998</v>
      </c>
      <c r="G142" s="177">
        <v>57.359319999999997</v>
      </c>
      <c r="H142" s="177">
        <v>-757.96086000000003</v>
      </c>
      <c r="I142" s="177">
        <v>62.495699999999999</v>
      </c>
      <c r="J142" s="177">
        <v>352.71886000000001</v>
      </c>
      <c r="K142" s="177">
        <v>4.492</v>
      </c>
      <c r="L142" s="177">
        <v>0</v>
      </c>
      <c r="M142" s="177">
        <v>0</v>
      </c>
      <c r="N142" s="177">
        <v>0</v>
      </c>
      <c r="O142" s="177">
        <v>0</v>
      </c>
      <c r="P142" s="177">
        <v>0</v>
      </c>
      <c r="Q142" s="177">
        <v>0</v>
      </c>
      <c r="R142" s="177">
        <v>0</v>
      </c>
      <c r="S142" s="177">
        <v>0</v>
      </c>
      <c r="T142" s="177">
        <v>0</v>
      </c>
      <c r="U142" s="177">
        <v>0</v>
      </c>
      <c r="V142" s="177">
        <v>0</v>
      </c>
      <c r="W142" s="177">
        <v>0</v>
      </c>
      <c r="X142" s="177">
        <v>0</v>
      </c>
      <c r="Y142" s="177">
        <v>0</v>
      </c>
      <c r="Z142" s="177">
        <v>0</v>
      </c>
      <c r="AA142" s="177">
        <v>0</v>
      </c>
      <c r="AB142" s="177">
        <v>0</v>
      </c>
      <c r="AC142" s="177">
        <v>0</v>
      </c>
      <c r="AD142" s="177">
        <v>0</v>
      </c>
      <c r="AE142" s="177">
        <v>0</v>
      </c>
      <c r="AF142" s="177">
        <v>0</v>
      </c>
    </row>
    <row r="143" spans="1:32" x14ac:dyDescent="0.25">
      <c r="A143" s="177" t="str">
        <f t="shared" si="4"/>
        <v>592</v>
      </c>
      <c r="B143" s="176" t="s">
        <v>427</v>
      </c>
      <c r="C143" s="177">
        <v>57.760800000000003</v>
      </c>
      <c r="D143" s="177">
        <v>88.86806</v>
      </c>
      <c r="E143" s="177">
        <v>54.747100000000003</v>
      </c>
      <c r="F143" s="177">
        <v>24.71611</v>
      </c>
      <c r="G143" s="177">
        <v>60.313339999999997</v>
      </c>
      <c r="H143" s="177">
        <v>89.735889999999998</v>
      </c>
      <c r="I143" s="177">
        <v>108.23981000000001</v>
      </c>
      <c r="J143" s="177">
        <v>97.411079999999998</v>
      </c>
      <c r="K143" s="177">
        <v>161.54300000000001</v>
      </c>
      <c r="L143" s="177">
        <v>39.005000000000003</v>
      </c>
      <c r="M143" s="177">
        <v>51.914000000000001</v>
      </c>
      <c r="N143" s="177">
        <v>154.76499999999999</v>
      </c>
      <c r="O143" s="177">
        <v>84.468999999999994</v>
      </c>
      <c r="P143" s="177">
        <v>84.316999999999993</v>
      </c>
      <c r="Q143" s="177">
        <v>92.176000000000002</v>
      </c>
      <c r="R143" s="177">
        <v>95.046000000000006</v>
      </c>
      <c r="S143" s="177">
        <v>95.046000000000006</v>
      </c>
      <c r="T143" s="177">
        <v>72.176000000000002</v>
      </c>
      <c r="U143" s="177">
        <v>70.305999999999997</v>
      </c>
      <c r="V143" s="177">
        <v>70.305999999999997</v>
      </c>
      <c r="W143" s="177">
        <v>93.611000000000004</v>
      </c>
      <c r="X143" s="177">
        <v>92.611000000000004</v>
      </c>
      <c r="Y143" s="177">
        <v>90.977000000000004</v>
      </c>
      <c r="Z143" s="177">
        <v>68.024000000000001</v>
      </c>
      <c r="AA143" s="177">
        <v>85.272999999999996</v>
      </c>
      <c r="AB143" s="177">
        <v>84.962000000000003</v>
      </c>
      <c r="AC143" s="177">
        <v>94.358999999999995</v>
      </c>
      <c r="AD143" s="177">
        <v>97.662999999999997</v>
      </c>
      <c r="AE143" s="177">
        <v>97.662999999999997</v>
      </c>
      <c r="AF143" s="177">
        <v>74.599999999999994</v>
      </c>
    </row>
    <row r="144" spans="1:32" x14ac:dyDescent="0.25">
      <c r="A144" s="177" t="str">
        <f t="shared" si="4"/>
        <v>593</v>
      </c>
      <c r="B144" s="176" t="s">
        <v>428</v>
      </c>
      <c r="C144" s="177">
        <v>1543.19776999999</v>
      </c>
      <c r="D144" s="177">
        <v>2565.8955499999902</v>
      </c>
      <c r="E144" s="177">
        <v>2937.7690699999998</v>
      </c>
      <c r="F144" s="177">
        <v>1843.3120799999999</v>
      </c>
      <c r="G144" s="177">
        <v>2232.3447299999998</v>
      </c>
      <c r="H144" s="177">
        <v>1350.26358</v>
      </c>
      <c r="I144" s="177">
        <v>2940.7702599999998</v>
      </c>
      <c r="J144" s="177">
        <v>2182.6108300000001</v>
      </c>
      <c r="K144" s="177">
        <v>1033.691</v>
      </c>
      <c r="L144" s="177">
        <v>1661.239</v>
      </c>
      <c r="M144" s="177">
        <v>1362.662</v>
      </c>
      <c r="N144" s="177">
        <v>1558.6019999999901</v>
      </c>
      <c r="O144" s="177">
        <v>1817.1389999999999</v>
      </c>
      <c r="P144" s="177">
        <v>1740.721</v>
      </c>
      <c r="Q144" s="177">
        <v>1761.316</v>
      </c>
      <c r="R144" s="177">
        <v>1893.1859999999999</v>
      </c>
      <c r="S144" s="177">
        <v>2010.383</v>
      </c>
      <c r="T144" s="177">
        <v>2062.8119999999999</v>
      </c>
      <c r="U144" s="177">
        <v>2232.4490000000001</v>
      </c>
      <c r="V144" s="177">
        <v>2091.5929999999998</v>
      </c>
      <c r="W144" s="177">
        <v>1903.4289999999901</v>
      </c>
      <c r="X144" s="177">
        <v>1623.4680000000001</v>
      </c>
      <c r="Y144" s="177">
        <v>1516.83</v>
      </c>
      <c r="Z144" s="177">
        <v>1621.1579999999999</v>
      </c>
      <c r="AA144" s="177">
        <v>1798.184</v>
      </c>
      <c r="AB144" s="177">
        <v>1770.96</v>
      </c>
      <c r="AC144" s="177">
        <v>1807.0440000000001</v>
      </c>
      <c r="AD144" s="177">
        <v>2082.877</v>
      </c>
      <c r="AE144" s="177">
        <v>2311.27</v>
      </c>
      <c r="AF144" s="177">
        <v>2384.5450000000001</v>
      </c>
    </row>
    <row r="145" spans="1:32" x14ac:dyDescent="0.25">
      <c r="A145" s="177" t="str">
        <f t="shared" si="4"/>
        <v>594</v>
      </c>
      <c r="B145" s="176" t="s">
        <v>429</v>
      </c>
      <c r="C145" s="177">
        <v>150.1414</v>
      </c>
      <c r="D145" s="177">
        <v>182.99475000000001</v>
      </c>
      <c r="E145" s="177">
        <v>198.87979999999999</v>
      </c>
      <c r="F145" s="177">
        <v>211.37603999999999</v>
      </c>
      <c r="G145" s="177">
        <v>163.50618</v>
      </c>
      <c r="H145" s="177">
        <v>124.06796</v>
      </c>
      <c r="I145" s="177">
        <v>110.58719000000001</v>
      </c>
      <c r="J145" s="177">
        <v>167.83510999999999</v>
      </c>
      <c r="K145" s="177">
        <v>286.90100000000001</v>
      </c>
      <c r="L145" s="177">
        <v>169.33799999999999</v>
      </c>
      <c r="M145" s="177">
        <v>167.358</v>
      </c>
      <c r="N145" s="177">
        <v>174.75</v>
      </c>
      <c r="O145" s="177">
        <v>168.006</v>
      </c>
      <c r="P145" s="177">
        <v>157.43600000000001</v>
      </c>
      <c r="Q145" s="177">
        <v>175.08500000000001</v>
      </c>
      <c r="R145" s="177">
        <v>181.059</v>
      </c>
      <c r="S145" s="177">
        <v>189.10900000000001</v>
      </c>
      <c r="T145" s="177">
        <v>181.43299999999999</v>
      </c>
      <c r="U145" s="177">
        <v>173.066</v>
      </c>
      <c r="V145" s="177">
        <v>168.99199999999999</v>
      </c>
      <c r="W145" s="177">
        <v>159.417</v>
      </c>
      <c r="X145" s="177">
        <v>152.45099999999999</v>
      </c>
      <c r="Y145" s="177">
        <v>152.357</v>
      </c>
      <c r="Z145" s="177">
        <v>154.71799999999999</v>
      </c>
      <c r="AA145" s="177">
        <v>174.45699999999999</v>
      </c>
      <c r="AB145" s="177">
        <v>155.465</v>
      </c>
      <c r="AC145" s="177">
        <v>176.488</v>
      </c>
      <c r="AD145" s="177">
        <v>185.316</v>
      </c>
      <c r="AE145" s="177">
        <v>181.042</v>
      </c>
      <c r="AF145" s="177">
        <v>175.041</v>
      </c>
    </row>
    <row r="146" spans="1:32" x14ac:dyDescent="0.25">
      <c r="A146" s="177" t="str">
        <f t="shared" si="4"/>
        <v>595</v>
      </c>
      <c r="B146" s="176" t="s">
        <v>430</v>
      </c>
      <c r="C146" s="177">
        <v>5.8272299999999904</v>
      </c>
      <c r="D146" s="177">
        <v>22.786860000000001</v>
      </c>
      <c r="E146" s="177">
        <v>14.91029</v>
      </c>
      <c r="F146" s="177">
        <v>19.443380000000001</v>
      </c>
      <c r="G146" s="177">
        <v>10.194979999999999</v>
      </c>
      <c r="H146" s="177">
        <v>11.80775</v>
      </c>
      <c r="I146" s="177">
        <v>17.940009999999901</v>
      </c>
      <c r="J146" s="177">
        <v>11.65601</v>
      </c>
      <c r="K146" s="177">
        <v>26.702999999999999</v>
      </c>
      <c r="L146" s="177">
        <v>12.321999999999999</v>
      </c>
      <c r="M146" s="177">
        <v>18.59</v>
      </c>
      <c r="N146" s="177">
        <v>14.472</v>
      </c>
      <c r="O146" s="177">
        <v>22.456</v>
      </c>
      <c r="P146" s="177">
        <v>23.736999999999998</v>
      </c>
      <c r="Q146" s="177">
        <v>35.593000000000004</v>
      </c>
      <c r="R146" s="177">
        <v>31.113</v>
      </c>
      <c r="S146" s="177">
        <v>46.884</v>
      </c>
      <c r="T146" s="177">
        <v>42.226999999999997</v>
      </c>
      <c r="U146" s="177">
        <v>45.226999999999997</v>
      </c>
      <c r="V146" s="177">
        <v>33.018999999999998</v>
      </c>
      <c r="W146" s="177">
        <v>35.478999999999999</v>
      </c>
      <c r="X146" s="177">
        <v>34.497999999999998</v>
      </c>
      <c r="Y146" s="177">
        <v>31.855</v>
      </c>
      <c r="Z146" s="177">
        <v>27.882000000000001</v>
      </c>
      <c r="AA146" s="177">
        <v>21.445</v>
      </c>
      <c r="AB146" s="177">
        <v>25.908999999999999</v>
      </c>
      <c r="AC146" s="177">
        <v>36.805</v>
      </c>
      <c r="AD146" s="177">
        <v>39.841999999999999</v>
      </c>
      <c r="AE146" s="177">
        <v>32.156999999999996</v>
      </c>
      <c r="AF146" s="177">
        <v>36.371000000000002</v>
      </c>
    </row>
    <row r="147" spans="1:32" x14ac:dyDescent="0.25">
      <c r="A147" s="177" t="str">
        <f t="shared" si="4"/>
        <v>596</v>
      </c>
      <c r="B147" s="176" t="s">
        <v>431</v>
      </c>
      <c r="C147" s="177">
        <v>15.84172</v>
      </c>
      <c r="D147" s="177">
        <v>12.756410000000001</v>
      </c>
      <c r="E147" s="177">
        <v>15.387969999999999</v>
      </c>
      <c r="F147" s="177">
        <v>21.804310000000001</v>
      </c>
      <c r="G147" s="177">
        <v>28.516590000000001</v>
      </c>
      <c r="H147" s="177">
        <v>17.028449999999999</v>
      </c>
      <c r="I147" s="177">
        <v>24.178840000000001</v>
      </c>
      <c r="J147" s="177">
        <v>30.880230000000001</v>
      </c>
      <c r="K147" s="177">
        <v>137.87</v>
      </c>
      <c r="L147" s="177">
        <v>34.799999999999997</v>
      </c>
      <c r="M147" s="177">
        <v>33.799999999999997</v>
      </c>
      <c r="N147" s="177">
        <v>32.799999999999997</v>
      </c>
      <c r="O147" s="177">
        <v>38.616999999999997</v>
      </c>
      <c r="P147" s="177">
        <v>34.656999999999996</v>
      </c>
      <c r="Q147" s="177">
        <v>33.328000000000003</v>
      </c>
      <c r="R147" s="177">
        <v>34.656999999999996</v>
      </c>
      <c r="S147" s="177">
        <v>34.656999999999996</v>
      </c>
      <c r="T147" s="177">
        <v>34.656999999999996</v>
      </c>
      <c r="U147" s="177">
        <v>34.957000000000001</v>
      </c>
      <c r="V147" s="177">
        <v>34.656999999999996</v>
      </c>
      <c r="W147" s="177">
        <v>34.656999999999996</v>
      </c>
      <c r="X147" s="177">
        <v>34.656999999999996</v>
      </c>
      <c r="Y147" s="177">
        <v>34.656999999999996</v>
      </c>
      <c r="Z147" s="177">
        <v>32.656999999999996</v>
      </c>
      <c r="AA147" s="177">
        <v>35.619999999999997</v>
      </c>
      <c r="AB147" s="177">
        <v>35.305</v>
      </c>
      <c r="AC147" s="177">
        <v>35.305</v>
      </c>
      <c r="AD147" s="177">
        <v>31.327000000000002</v>
      </c>
      <c r="AE147" s="177">
        <v>36.631999999999998</v>
      </c>
      <c r="AF147" s="177">
        <v>32.652999999999999</v>
      </c>
    </row>
    <row r="148" spans="1:32" x14ac:dyDescent="0.25">
      <c r="A148" s="177" t="str">
        <f t="shared" si="4"/>
        <v>597</v>
      </c>
      <c r="B148" s="176" t="s">
        <v>432</v>
      </c>
      <c r="C148" s="177">
        <v>0</v>
      </c>
      <c r="D148" s="177">
        <v>0</v>
      </c>
      <c r="E148" s="177">
        <v>0</v>
      </c>
      <c r="F148" s="177">
        <v>0</v>
      </c>
      <c r="G148" s="177">
        <v>0</v>
      </c>
      <c r="H148" s="177">
        <v>0</v>
      </c>
      <c r="I148" s="177">
        <v>0</v>
      </c>
      <c r="J148" s="177">
        <v>0</v>
      </c>
      <c r="K148" s="177">
        <v>0</v>
      </c>
      <c r="L148" s="177">
        <v>0</v>
      </c>
      <c r="M148" s="177">
        <v>0</v>
      </c>
      <c r="N148" s="177">
        <v>0</v>
      </c>
      <c r="O148" s="177">
        <v>0</v>
      </c>
      <c r="P148" s="177">
        <v>0</v>
      </c>
      <c r="Q148" s="177">
        <v>0</v>
      </c>
      <c r="R148" s="177">
        <v>0</v>
      </c>
      <c r="S148" s="177">
        <v>0</v>
      </c>
      <c r="T148" s="177">
        <v>0</v>
      </c>
      <c r="U148" s="177">
        <v>0</v>
      </c>
      <c r="V148" s="177">
        <v>0</v>
      </c>
      <c r="W148" s="177">
        <v>0</v>
      </c>
      <c r="X148" s="177">
        <v>0</v>
      </c>
      <c r="Y148" s="177">
        <v>0</v>
      </c>
      <c r="Z148" s="177">
        <v>0</v>
      </c>
      <c r="AA148" s="177">
        <v>0</v>
      </c>
      <c r="AB148" s="177">
        <v>0</v>
      </c>
      <c r="AC148" s="177">
        <v>0</v>
      </c>
      <c r="AD148" s="177">
        <v>0</v>
      </c>
      <c r="AE148" s="177">
        <v>0</v>
      </c>
      <c r="AF148" s="177">
        <v>0</v>
      </c>
    </row>
    <row r="149" spans="1:32" x14ac:dyDescent="0.25">
      <c r="A149" s="177" t="str">
        <f t="shared" si="4"/>
        <v>598</v>
      </c>
      <c r="B149" s="176" t="s">
        <v>433</v>
      </c>
      <c r="C149" s="177">
        <v>15.324389999999999</v>
      </c>
      <c r="D149" s="177">
        <v>196.22803999999999</v>
      </c>
      <c r="E149" s="177">
        <v>101.93420999999999</v>
      </c>
      <c r="F149" s="177">
        <v>50.179029999999997</v>
      </c>
      <c r="G149" s="177">
        <v>41.672919999999998</v>
      </c>
      <c r="H149" s="177">
        <v>756.32628</v>
      </c>
      <c r="I149" s="177">
        <v>62.248109999999997</v>
      </c>
      <c r="J149" s="177">
        <v>-246.32366999999999</v>
      </c>
      <c r="K149" s="177">
        <v>5.9050000000000002</v>
      </c>
      <c r="L149" s="177">
        <v>260.392</v>
      </c>
      <c r="M149" s="177">
        <v>268.202</v>
      </c>
      <c r="N149" s="177">
        <v>371.58499999999998</v>
      </c>
      <c r="O149" s="177">
        <v>47.201999999999998</v>
      </c>
      <c r="P149" s="177">
        <v>52.372999999999998</v>
      </c>
      <c r="Q149" s="177">
        <v>44.322000000000003</v>
      </c>
      <c r="R149" s="177">
        <v>47.58</v>
      </c>
      <c r="S149" s="177">
        <v>57.426000000000002</v>
      </c>
      <c r="T149" s="177">
        <v>57.728999999999999</v>
      </c>
      <c r="U149" s="177">
        <v>66.194000000000003</v>
      </c>
      <c r="V149" s="177">
        <v>72.605999999999995</v>
      </c>
      <c r="W149" s="177">
        <v>48.53</v>
      </c>
      <c r="X149" s="177">
        <v>101.608</v>
      </c>
      <c r="Y149" s="177">
        <v>51.738999999999997</v>
      </c>
      <c r="Z149" s="177">
        <v>82.566999999999993</v>
      </c>
      <c r="AA149" s="177">
        <v>53.896000000000001</v>
      </c>
      <c r="AB149" s="177">
        <v>53.558999999999997</v>
      </c>
      <c r="AC149" s="177">
        <v>44.777000000000001</v>
      </c>
      <c r="AD149" s="177">
        <v>55.664000000000001</v>
      </c>
      <c r="AE149" s="177">
        <v>61.469000000000001</v>
      </c>
      <c r="AF149" s="177">
        <v>54.878999999999998</v>
      </c>
    </row>
    <row r="150" spans="1:32" x14ac:dyDescent="0.25">
      <c r="A150" s="177"/>
      <c r="B150" s="176" t="s">
        <v>434</v>
      </c>
      <c r="C150" s="177">
        <v>1824.64805999999</v>
      </c>
      <c r="D150" s="177">
        <v>3240.4305299999901</v>
      </c>
      <c r="E150" s="177">
        <v>3416.6540300000001</v>
      </c>
      <c r="F150" s="177">
        <v>2242.1834199999998</v>
      </c>
      <c r="G150" s="177">
        <v>2597.2624500000002</v>
      </c>
      <c r="H150" s="177">
        <v>1594.4664700000001</v>
      </c>
      <c r="I150" s="177">
        <v>3337.5755800000002</v>
      </c>
      <c r="J150" s="177">
        <v>2639.4943800000001</v>
      </c>
      <c r="K150" s="177">
        <v>1658.3440000000001</v>
      </c>
      <c r="L150" s="177">
        <v>2179.096</v>
      </c>
      <c r="M150" s="177">
        <v>1904.5259999999901</v>
      </c>
      <c r="N150" s="177">
        <v>2308.9739999999902</v>
      </c>
      <c r="O150" s="177">
        <v>2182.576</v>
      </c>
      <c r="P150" s="177">
        <v>2093.241</v>
      </c>
      <c r="Q150" s="177">
        <v>2145.1640000000002</v>
      </c>
      <c r="R150" s="177">
        <v>2287.5149999999999</v>
      </c>
      <c r="S150" s="177">
        <v>2439.9409999999998</v>
      </c>
      <c r="T150" s="177">
        <v>2452.54699999999</v>
      </c>
      <c r="U150" s="177">
        <v>2635.0189999999998</v>
      </c>
      <c r="V150" s="177">
        <v>2473.8850000000002</v>
      </c>
      <c r="W150" s="177">
        <v>2284.6759999999999</v>
      </c>
      <c r="X150" s="177">
        <v>2045.502</v>
      </c>
      <c r="Y150" s="177">
        <v>1878.415</v>
      </c>
      <c r="Z150" s="177">
        <v>1985.827</v>
      </c>
      <c r="AA150" s="177">
        <v>2168.4250000000002</v>
      </c>
      <c r="AB150" s="177">
        <v>2126.16</v>
      </c>
      <c r="AC150" s="177">
        <v>2201.1889999999999</v>
      </c>
      <c r="AD150" s="177">
        <v>2498.6669999999999</v>
      </c>
      <c r="AE150" s="177">
        <v>2723.93</v>
      </c>
      <c r="AF150" s="177">
        <v>2761.5250000000001</v>
      </c>
    </row>
    <row r="151" spans="1:32" x14ac:dyDescent="0.25">
      <c r="A151" s="177" t="str">
        <f t="shared" si="4"/>
        <v/>
      </c>
    </row>
    <row r="152" spans="1:32" x14ac:dyDescent="0.25">
      <c r="A152" s="177"/>
      <c r="B152" s="176" t="s">
        <v>128</v>
      </c>
      <c r="C152" s="177">
        <v>3329.1225199999999</v>
      </c>
      <c r="D152" s="177">
        <v>5185.26145</v>
      </c>
      <c r="E152" s="177">
        <v>5927.9501300000002</v>
      </c>
      <c r="F152" s="177">
        <v>4417.9485299999997</v>
      </c>
      <c r="G152" s="177">
        <v>4338.9369299999998</v>
      </c>
      <c r="H152" s="177">
        <v>3136.1337400000002</v>
      </c>
      <c r="I152" s="177">
        <v>5125.9541499999996</v>
      </c>
      <c r="J152" s="177">
        <v>4497.9265500000001</v>
      </c>
      <c r="K152" s="177">
        <v>4123.3280000000004</v>
      </c>
      <c r="L152" s="177">
        <v>3755.5859999999998</v>
      </c>
      <c r="M152" s="177">
        <v>3346.2289999999998</v>
      </c>
      <c r="N152" s="177">
        <v>3763.1259999999902</v>
      </c>
      <c r="O152" s="177">
        <v>3712.0859999999998</v>
      </c>
      <c r="P152" s="177">
        <v>3475.165</v>
      </c>
      <c r="Q152" s="177">
        <v>3659.873</v>
      </c>
      <c r="R152" s="177">
        <v>3871.607</v>
      </c>
      <c r="S152" s="177">
        <v>4025.056</v>
      </c>
      <c r="T152" s="177">
        <v>4124.3049999999903</v>
      </c>
      <c r="U152" s="177">
        <v>4527.18</v>
      </c>
      <c r="V152" s="177">
        <v>4162.183</v>
      </c>
      <c r="W152" s="177">
        <v>3939.8890000000001</v>
      </c>
      <c r="X152" s="177">
        <v>3690.569</v>
      </c>
      <c r="Y152" s="177">
        <v>3346.7439999999901</v>
      </c>
      <c r="Z152" s="177">
        <v>3555.6480000000001</v>
      </c>
      <c r="AA152" s="177">
        <v>3710.5129999999999</v>
      </c>
      <c r="AB152" s="177">
        <v>3575.5770000000002</v>
      </c>
      <c r="AC152" s="177">
        <v>3794.8629999999998</v>
      </c>
      <c r="AD152" s="177">
        <v>4099.6850000000004</v>
      </c>
      <c r="AE152" s="177">
        <v>4460.2139999999999</v>
      </c>
      <c r="AF152" s="177">
        <v>4584.79</v>
      </c>
    </row>
    <row r="153" spans="1:32" x14ac:dyDescent="0.25">
      <c r="A153" s="177" t="str">
        <f t="shared" si="4"/>
        <v/>
      </c>
    </row>
    <row r="154" spans="1:32" x14ac:dyDescent="0.25">
      <c r="A154" s="177" t="str">
        <f t="shared" si="4"/>
        <v>803</v>
      </c>
      <c r="B154" s="176" t="s">
        <v>435</v>
      </c>
      <c r="C154" s="177">
        <v>0</v>
      </c>
      <c r="D154" s="177">
        <v>0</v>
      </c>
      <c r="E154" s="177">
        <v>0</v>
      </c>
      <c r="F154" s="177">
        <v>0</v>
      </c>
      <c r="G154" s="177">
        <v>0</v>
      </c>
      <c r="H154" s="177">
        <v>0</v>
      </c>
      <c r="I154" s="177">
        <v>0</v>
      </c>
      <c r="J154" s="177">
        <v>0</v>
      </c>
      <c r="K154" s="177">
        <v>0</v>
      </c>
      <c r="L154" s="177">
        <v>0</v>
      </c>
      <c r="M154" s="177">
        <v>0</v>
      </c>
      <c r="N154" s="177">
        <v>0</v>
      </c>
      <c r="O154" s="177">
        <v>0</v>
      </c>
      <c r="P154" s="177">
        <v>0</v>
      </c>
      <c r="Q154" s="177">
        <v>0</v>
      </c>
      <c r="R154" s="177">
        <v>0</v>
      </c>
      <c r="S154" s="177">
        <v>0</v>
      </c>
      <c r="T154" s="177">
        <v>0</v>
      </c>
      <c r="U154" s="177">
        <v>0</v>
      </c>
      <c r="V154" s="177">
        <v>0</v>
      </c>
      <c r="W154" s="177">
        <v>0</v>
      </c>
      <c r="X154" s="177">
        <v>0</v>
      </c>
      <c r="Y154" s="177">
        <v>0</v>
      </c>
      <c r="Z154" s="177">
        <v>0</v>
      </c>
      <c r="AA154" s="177">
        <v>0</v>
      </c>
      <c r="AB154" s="177">
        <v>0</v>
      </c>
      <c r="AC154" s="177">
        <v>0</v>
      </c>
      <c r="AD154" s="177">
        <v>0</v>
      </c>
      <c r="AE154" s="177">
        <v>0</v>
      </c>
      <c r="AF154" s="177">
        <v>0</v>
      </c>
    </row>
    <row r="155" spans="1:32" x14ac:dyDescent="0.25">
      <c r="A155" s="177" t="str">
        <f t="shared" si="4"/>
        <v>805</v>
      </c>
      <c r="B155" s="176" t="s">
        <v>436</v>
      </c>
      <c r="C155" s="177">
        <v>0</v>
      </c>
      <c r="D155" s="177">
        <v>0</v>
      </c>
      <c r="E155" s="177">
        <v>0</v>
      </c>
      <c r="F155" s="177">
        <v>0</v>
      </c>
      <c r="G155" s="177">
        <v>0</v>
      </c>
      <c r="H155" s="177">
        <v>0</v>
      </c>
      <c r="I155" s="177">
        <v>0</v>
      </c>
      <c r="J155" s="177">
        <v>0</v>
      </c>
      <c r="K155" s="177">
        <v>0</v>
      </c>
      <c r="L155" s="177">
        <v>0</v>
      </c>
      <c r="M155" s="177">
        <v>0</v>
      </c>
      <c r="N155" s="177">
        <v>0</v>
      </c>
      <c r="O155" s="177">
        <v>0</v>
      </c>
      <c r="P155" s="177">
        <v>0</v>
      </c>
      <c r="Q155" s="177">
        <v>0</v>
      </c>
      <c r="R155" s="177">
        <v>0</v>
      </c>
      <c r="S155" s="177">
        <v>0</v>
      </c>
      <c r="T155" s="177">
        <v>0</v>
      </c>
      <c r="U155" s="177">
        <v>0</v>
      </c>
      <c r="V155" s="177">
        <v>0</v>
      </c>
      <c r="W155" s="177">
        <v>0</v>
      </c>
      <c r="X155" s="177">
        <v>0</v>
      </c>
      <c r="Y155" s="177">
        <v>0</v>
      </c>
      <c r="Z155" s="177">
        <v>0</v>
      </c>
      <c r="AA155" s="177">
        <v>0</v>
      </c>
      <c r="AB155" s="177">
        <v>0</v>
      </c>
      <c r="AC155" s="177">
        <v>0</v>
      </c>
      <c r="AD155" s="177">
        <v>0</v>
      </c>
      <c r="AE155" s="177">
        <v>0</v>
      </c>
      <c r="AF155" s="177">
        <v>0</v>
      </c>
    </row>
    <row r="156" spans="1:32" x14ac:dyDescent="0.25">
      <c r="A156" s="177" t="str">
        <f t="shared" si="4"/>
        <v>806</v>
      </c>
      <c r="B156" s="176" t="s">
        <v>437</v>
      </c>
      <c r="C156" s="177">
        <v>0</v>
      </c>
      <c r="D156" s="177">
        <v>0</v>
      </c>
      <c r="E156" s="177">
        <v>0</v>
      </c>
      <c r="F156" s="177">
        <v>0</v>
      </c>
      <c r="G156" s="177">
        <v>0</v>
      </c>
      <c r="H156" s="177">
        <v>0</v>
      </c>
      <c r="I156" s="177">
        <v>0</v>
      </c>
      <c r="J156" s="177">
        <v>0</v>
      </c>
      <c r="K156" s="177">
        <v>0</v>
      </c>
      <c r="L156" s="177">
        <v>0</v>
      </c>
      <c r="M156" s="177">
        <v>0</v>
      </c>
      <c r="N156" s="177">
        <v>0</v>
      </c>
      <c r="O156" s="177">
        <v>0</v>
      </c>
      <c r="P156" s="177">
        <v>0</v>
      </c>
      <c r="Q156" s="177">
        <v>0</v>
      </c>
      <c r="R156" s="177">
        <v>0</v>
      </c>
      <c r="S156" s="177">
        <v>0</v>
      </c>
      <c r="T156" s="177">
        <v>0</v>
      </c>
      <c r="U156" s="177">
        <v>0</v>
      </c>
      <c r="V156" s="177">
        <v>0</v>
      </c>
      <c r="W156" s="177">
        <v>0</v>
      </c>
      <c r="X156" s="177">
        <v>0</v>
      </c>
      <c r="Y156" s="177">
        <v>0</v>
      </c>
      <c r="Z156" s="177">
        <v>0</v>
      </c>
      <c r="AA156" s="177">
        <v>0</v>
      </c>
      <c r="AB156" s="177">
        <v>0</v>
      </c>
      <c r="AC156" s="177">
        <v>0</v>
      </c>
      <c r="AD156" s="177">
        <v>0</v>
      </c>
      <c r="AE156" s="177">
        <v>0</v>
      </c>
      <c r="AF156" s="177">
        <v>0</v>
      </c>
    </row>
    <row r="157" spans="1:32" x14ac:dyDescent="0.25">
      <c r="A157" s="177" t="str">
        <f t="shared" si="4"/>
        <v>807</v>
      </c>
      <c r="B157" s="176" t="s">
        <v>438</v>
      </c>
      <c r="C157" s="177">
        <v>0</v>
      </c>
      <c r="D157" s="177">
        <v>0</v>
      </c>
      <c r="E157" s="177">
        <v>0</v>
      </c>
      <c r="F157" s="177">
        <v>0</v>
      </c>
      <c r="G157" s="177">
        <v>0</v>
      </c>
      <c r="H157" s="177">
        <v>0</v>
      </c>
      <c r="I157" s="177">
        <v>0</v>
      </c>
      <c r="J157" s="177">
        <v>0</v>
      </c>
      <c r="K157" s="177">
        <v>0</v>
      </c>
      <c r="L157" s="177">
        <v>0</v>
      </c>
      <c r="M157" s="177">
        <v>0</v>
      </c>
      <c r="N157" s="177">
        <v>0</v>
      </c>
      <c r="O157" s="177">
        <v>0</v>
      </c>
      <c r="P157" s="177">
        <v>0</v>
      </c>
      <c r="Q157" s="177">
        <v>0</v>
      </c>
      <c r="R157" s="177">
        <v>0</v>
      </c>
      <c r="S157" s="177">
        <v>0</v>
      </c>
      <c r="T157" s="177">
        <v>0</v>
      </c>
      <c r="U157" s="177">
        <v>0</v>
      </c>
      <c r="V157" s="177">
        <v>0</v>
      </c>
      <c r="W157" s="177">
        <v>0</v>
      </c>
      <c r="X157" s="177">
        <v>0</v>
      </c>
      <c r="Y157" s="177">
        <v>0</v>
      </c>
      <c r="Z157" s="177">
        <v>0</v>
      </c>
      <c r="AA157" s="177">
        <v>0</v>
      </c>
      <c r="AB157" s="177">
        <v>0</v>
      </c>
      <c r="AC157" s="177">
        <v>0</v>
      </c>
      <c r="AD157" s="177">
        <v>0</v>
      </c>
      <c r="AE157" s="177">
        <v>0</v>
      </c>
      <c r="AF157" s="177">
        <v>0</v>
      </c>
    </row>
    <row r="158" spans="1:32" x14ac:dyDescent="0.25">
      <c r="A158" s="177" t="str">
        <f t="shared" si="4"/>
        <v>808</v>
      </c>
      <c r="B158" s="176" t="s">
        <v>439</v>
      </c>
      <c r="C158" s="177">
        <v>0</v>
      </c>
      <c r="D158" s="177">
        <v>0</v>
      </c>
      <c r="E158" s="177">
        <v>0</v>
      </c>
      <c r="F158" s="177">
        <v>0</v>
      </c>
      <c r="G158" s="177">
        <v>0</v>
      </c>
      <c r="H158" s="177">
        <v>0</v>
      </c>
      <c r="I158" s="177">
        <v>0</v>
      </c>
      <c r="J158" s="177">
        <v>0</v>
      </c>
      <c r="K158" s="177">
        <v>0</v>
      </c>
      <c r="L158" s="177">
        <v>0</v>
      </c>
      <c r="M158" s="177">
        <v>0</v>
      </c>
      <c r="N158" s="177">
        <v>0</v>
      </c>
      <c r="O158" s="177">
        <v>0</v>
      </c>
      <c r="P158" s="177">
        <v>0</v>
      </c>
      <c r="Q158" s="177">
        <v>0</v>
      </c>
      <c r="R158" s="177">
        <v>0</v>
      </c>
      <c r="S158" s="177">
        <v>0</v>
      </c>
      <c r="T158" s="177">
        <v>0</v>
      </c>
      <c r="U158" s="177">
        <v>0</v>
      </c>
      <c r="V158" s="177">
        <v>0</v>
      </c>
      <c r="W158" s="177">
        <v>0</v>
      </c>
      <c r="X158" s="177">
        <v>0</v>
      </c>
      <c r="Y158" s="177">
        <v>0</v>
      </c>
      <c r="Z158" s="177">
        <v>0</v>
      </c>
      <c r="AA158" s="177">
        <v>0</v>
      </c>
      <c r="AB158" s="177">
        <v>0</v>
      </c>
      <c r="AC158" s="177">
        <v>0</v>
      </c>
      <c r="AD158" s="177">
        <v>0</v>
      </c>
      <c r="AE158" s="177">
        <v>0</v>
      </c>
      <c r="AF158" s="177">
        <v>0</v>
      </c>
    </row>
    <row r="159" spans="1:32" x14ac:dyDescent="0.25">
      <c r="A159" s="177" t="str">
        <f t="shared" si="4"/>
        <v>812</v>
      </c>
      <c r="B159" s="176" t="s">
        <v>440</v>
      </c>
      <c r="C159" s="177">
        <v>0</v>
      </c>
      <c r="D159" s="177">
        <v>0</v>
      </c>
      <c r="E159" s="177">
        <v>0</v>
      </c>
      <c r="F159" s="177">
        <v>0</v>
      </c>
      <c r="G159" s="177">
        <v>0</v>
      </c>
      <c r="H159" s="177">
        <v>0</v>
      </c>
      <c r="I159" s="177">
        <v>0</v>
      </c>
      <c r="J159" s="177">
        <v>0</v>
      </c>
      <c r="K159" s="177">
        <v>0</v>
      </c>
      <c r="L159" s="177">
        <v>0</v>
      </c>
      <c r="M159" s="177">
        <v>0</v>
      </c>
      <c r="N159" s="177">
        <v>0</v>
      </c>
      <c r="O159" s="177">
        <v>0</v>
      </c>
      <c r="P159" s="177">
        <v>0</v>
      </c>
      <c r="Q159" s="177">
        <v>0</v>
      </c>
      <c r="R159" s="177">
        <v>0</v>
      </c>
      <c r="S159" s="177">
        <v>0</v>
      </c>
      <c r="T159" s="177">
        <v>0</v>
      </c>
      <c r="U159" s="177">
        <v>0</v>
      </c>
      <c r="V159" s="177">
        <v>0</v>
      </c>
      <c r="W159" s="177">
        <v>0</v>
      </c>
      <c r="X159" s="177">
        <v>0</v>
      </c>
      <c r="Y159" s="177">
        <v>0</v>
      </c>
      <c r="Z159" s="177">
        <v>0</v>
      </c>
      <c r="AA159" s="177">
        <v>0</v>
      </c>
      <c r="AB159" s="177">
        <v>0</v>
      </c>
      <c r="AC159" s="177">
        <v>0</v>
      </c>
      <c r="AD159" s="177">
        <v>0</v>
      </c>
      <c r="AE159" s="177">
        <v>0</v>
      </c>
      <c r="AF159" s="177">
        <v>0</v>
      </c>
    </row>
    <row r="160" spans="1:32" x14ac:dyDescent="0.25">
      <c r="A160" s="177" t="str">
        <f t="shared" si="4"/>
        <v>813</v>
      </c>
      <c r="B160" s="176" t="s">
        <v>441</v>
      </c>
      <c r="C160" s="177">
        <v>0</v>
      </c>
      <c r="D160" s="177">
        <v>0</v>
      </c>
      <c r="E160" s="177">
        <v>0</v>
      </c>
      <c r="F160" s="177">
        <v>0</v>
      </c>
      <c r="G160" s="177">
        <v>0</v>
      </c>
      <c r="H160" s="177">
        <v>0</v>
      </c>
      <c r="I160" s="177">
        <v>0</v>
      </c>
      <c r="J160" s="177">
        <v>0</v>
      </c>
      <c r="K160" s="177">
        <v>0</v>
      </c>
      <c r="L160" s="177">
        <v>0</v>
      </c>
      <c r="M160" s="177">
        <v>0</v>
      </c>
      <c r="N160" s="177">
        <v>0</v>
      </c>
      <c r="O160" s="177">
        <v>0</v>
      </c>
      <c r="P160" s="177">
        <v>0</v>
      </c>
      <c r="Q160" s="177">
        <v>0</v>
      </c>
      <c r="R160" s="177">
        <v>0</v>
      </c>
      <c r="S160" s="177">
        <v>0</v>
      </c>
      <c r="T160" s="177">
        <v>0</v>
      </c>
      <c r="U160" s="177">
        <v>0</v>
      </c>
      <c r="V160" s="177">
        <v>0</v>
      </c>
      <c r="W160" s="177">
        <v>0</v>
      </c>
      <c r="X160" s="177">
        <v>0</v>
      </c>
      <c r="Y160" s="177">
        <v>0</v>
      </c>
      <c r="Z160" s="177">
        <v>0</v>
      </c>
      <c r="AA160" s="177">
        <v>0</v>
      </c>
      <c r="AB160" s="177">
        <v>0</v>
      </c>
      <c r="AC160" s="177">
        <v>0</v>
      </c>
      <c r="AD160" s="177">
        <v>0</v>
      </c>
      <c r="AE160" s="177">
        <v>0</v>
      </c>
      <c r="AF160" s="177">
        <v>0</v>
      </c>
    </row>
    <row r="161" spans="1:32" x14ac:dyDescent="0.25">
      <c r="A161" s="177" t="str">
        <f t="shared" si="4"/>
        <v>823</v>
      </c>
      <c r="B161" s="176" t="s">
        <v>442</v>
      </c>
      <c r="C161" s="177">
        <v>0</v>
      </c>
      <c r="D161" s="177">
        <v>0</v>
      </c>
      <c r="E161" s="177">
        <v>0</v>
      </c>
      <c r="F161" s="177">
        <v>0</v>
      </c>
      <c r="G161" s="177">
        <v>0</v>
      </c>
      <c r="H161" s="177">
        <v>0</v>
      </c>
      <c r="I161" s="177">
        <v>0</v>
      </c>
      <c r="J161" s="177">
        <v>0</v>
      </c>
      <c r="K161" s="177">
        <v>0</v>
      </c>
      <c r="L161" s="177">
        <v>0</v>
      </c>
      <c r="M161" s="177">
        <v>0</v>
      </c>
      <c r="N161" s="177">
        <v>0</v>
      </c>
      <c r="O161" s="177">
        <v>0</v>
      </c>
      <c r="P161" s="177">
        <v>0</v>
      </c>
      <c r="Q161" s="177">
        <v>0</v>
      </c>
      <c r="R161" s="177">
        <v>0</v>
      </c>
      <c r="S161" s="177">
        <v>0</v>
      </c>
      <c r="T161" s="177">
        <v>0</v>
      </c>
      <c r="U161" s="177">
        <v>0</v>
      </c>
      <c r="V161" s="177">
        <v>0</v>
      </c>
      <c r="W161" s="177">
        <v>0</v>
      </c>
      <c r="X161" s="177">
        <v>0</v>
      </c>
      <c r="Y161" s="177">
        <v>0</v>
      </c>
      <c r="Z161" s="177">
        <v>0</v>
      </c>
      <c r="AA161" s="177">
        <v>0</v>
      </c>
      <c r="AB161" s="177">
        <v>0</v>
      </c>
      <c r="AC161" s="177">
        <v>0</v>
      </c>
      <c r="AD161" s="177">
        <v>0</v>
      </c>
      <c r="AE161" s="177">
        <v>0</v>
      </c>
      <c r="AF161" s="177">
        <v>0</v>
      </c>
    </row>
    <row r="162" spans="1:32" x14ac:dyDescent="0.25">
      <c r="A162" s="177" t="str">
        <f t="shared" si="4"/>
        <v>TOT</v>
      </c>
      <c r="B162" s="176" t="s">
        <v>443</v>
      </c>
      <c r="C162" s="177">
        <v>0</v>
      </c>
      <c r="D162" s="177">
        <v>0</v>
      </c>
      <c r="E162" s="177">
        <v>0</v>
      </c>
      <c r="F162" s="177">
        <v>0</v>
      </c>
      <c r="G162" s="177">
        <v>0</v>
      </c>
      <c r="H162" s="177">
        <v>0</v>
      </c>
      <c r="I162" s="177">
        <v>0</v>
      </c>
      <c r="J162" s="177">
        <v>0</v>
      </c>
      <c r="K162" s="177">
        <v>0</v>
      </c>
      <c r="L162" s="177">
        <v>0</v>
      </c>
      <c r="M162" s="177">
        <v>0</v>
      </c>
      <c r="N162" s="177">
        <v>0</v>
      </c>
      <c r="O162" s="177">
        <v>0</v>
      </c>
      <c r="P162" s="177">
        <v>0</v>
      </c>
      <c r="Q162" s="177">
        <v>0</v>
      </c>
      <c r="R162" s="177">
        <v>0</v>
      </c>
      <c r="S162" s="177">
        <v>0</v>
      </c>
      <c r="T162" s="177">
        <v>0</v>
      </c>
      <c r="U162" s="177">
        <v>0</v>
      </c>
      <c r="V162" s="177">
        <v>0</v>
      </c>
      <c r="W162" s="177">
        <v>0</v>
      </c>
      <c r="X162" s="177">
        <v>0</v>
      </c>
      <c r="Y162" s="177">
        <v>0</v>
      </c>
      <c r="Z162" s="177">
        <v>0</v>
      </c>
      <c r="AA162" s="177">
        <v>0</v>
      </c>
      <c r="AB162" s="177">
        <v>0</v>
      </c>
      <c r="AC162" s="177">
        <v>0</v>
      </c>
      <c r="AD162" s="177">
        <v>0</v>
      </c>
      <c r="AE162" s="177">
        <v>0</v>
      </c>
      <c r="AF162" s="177">
        <v>0</v>
      </c>
    </row>
    <row r="163" spans="1:32" x14ac:dyDescent="0.25">
      <c r="A163" s="177" t="str">
        <f t="shared" si="4"/>
        <v/>
      </c>
    </row>
    <row r="164" spans="1:32" x14ac:dyDescent="0.25">
      <c r="A164" s="177" t="str">
        <f t="shared" si="4"/>
        <v>814</v>
      </c>
      <c r="B164" s="176" t="s">
        <v>444</v>
      </c>
      <c r="C164" s="177">
        <v>0</v>
      </c>
      <c r="D164" s="177">
        <v>0</v>
      </c>
      <c r="E164" s="177">
        <v>0</v>
      </c>
      <c r="F164" s="177">
        <v>0</v>
      </c>
      <c r="G164" s="177">
        <v>0</v>
      </c>
      <c r="H164" s="177">
        <v>0</v>
      </c>
      <c r="I164" s="177">
        <v>0</v>
      </c>
      <c r="J164" s="177">
        <v>0</v>
      </c>
      <c r="K164" s="177">
        <v>0</v>
      </c>
      <c r="L164" s="177">
        <v>0</v>
      </c>
      <c r="M164" s="177">
        <v>0</v>
      </c>
      <c r="N164" s="177">
        <v>0</v>
      </c>
      <c r="O164" s="177">
        <v>0</v>
      </c>
      <c r="P164" s="177">
        <v>0</v>
      </c>
      <c r="Q164" s="177">
        <v>0</v>
      </c>
      <c r="R164" s="177">
        <v>0</v>
      </c>
      <c r="S164" s="177">
        <v>0</v>
      </c>
      <c r="T164" s="177">
        <v>0</v>
      </c>
      <c r="U164" s="177">
        <v>0</v>
      </c>
      <c r="V164" s="177">
        <v>0</v>
      </c>
      <c r="W164" s="177">
        <v>0</v>
      </c>
      <c r="X164" s="177">
        <v>0</v>
      </c>
      <c r="Y164" s="177">
        <v>0</v>
      </c>
      <c r="Z164" s="177">
        <v>0</v>
      </c>
      <c r="AA164" s="177">
        <v>0</v>
      </c>
      <c r="AB164" s="177">
        <v>0</v>
      </c>
      <c r="AC164" s="177">
        <v>0</v>
      </c>
      <c r="AD164" s="177">
        <v>0</v>
      </c>
      <c r="AE164" s="177">
        <v>0</v>
      </c>
      <c r="AF164" s="177">
        <v>0</v>
      </c>
    </row>
    <row r="165" spans="1:32" x14ac:dyDescent="0.25">
      <c r="A165" s="177" t="str">
        <f t="shared" si="4"/>
        <v>816</v>
      </c>
      <c r="B165" s="176" t="s">
        <v>445</v>
      </c>
      <c r="C165" s="177">
        <v>0</v>
      </c>
      <c r="D165" s="177">
        <v>0</v>
      </c>
      <c r="E165" s="177">
        <v>0</v>
      </c>
      <c r="F165" s="177">
        <v>0</v>
      </c>
      <c r="G165" s="177">
        <v>0</v>
      </c>
      <c r="H165" s="177">
        <v>0</v>
      </c>
      <c r="I165" s="177">
        <v>0</v>
      </c>
      <c r="J165" s="177">
        <v>0</v>
      </c>
      <c r="K165" s="177">
        <v>0</v>
      </c>
      <c r="L165" s="177">
        <v>0</v>
      </c>
      <c r="M165" s="177">
        <v>0</v>
      </c>
      <c r="N165" s="177">
        <v>0</v>
      </c>
      <c r="O165" s="177">
        <v>0</v>
      </c>
      <c r="P165" s="177">
        <v>0</v>
      </c>
      <c r="Q165" s="177">
        <v>0</v>
      </c>
      <c r="R165" s="177">
        <v>0</v>
      </c>
      <c r="S165" s="177">
        <v>0</v>
      </c>
      <c r="T165" s="177">
        <v>0</v>
      </c>
      <c r="U165" s="177">
        <v>0</v>
      </c>
      <c r="V165" s="177">
        <v>0</v>
      </c>
      <c r="W165" s="177">
        <v>0</v>
      </c>
      <c r="X165" s="177">
        <v>0</v>
      </c>
      <c r="Y165" s="177">
        <v>0</v>
      </c>
      <c r="Z165" s="177">
        <v>0</v>
      </c>
      <c r="AA165" s="177">
        <v>0</v>
      </c>
      <c r="AB165" s="177">
        <v>0</v>
      </c>
      <c r="AC165" s="177">
        <v>0</v>
      </c>
      <c r="AD165" s="177">
        <v>0</v>
      </c>
      <c r="AE165" s="177">
        <v>0</v>
      </c>
      <c r="AF165" s="177">
        <v>0</v>
      </c>
    </row>
    <row r="166" spans="1:32" x14ac:dyDescent="0.25">
      <c r="A166" s="177" t="str">
        <f t="shared" si="4"/>
        <v>817</v>
      </c>
      <c r="B166" s="176" t="s">
        <v>446</v>
      </c>
      <c r="C166" s="177">
        <v>0</v>
      </c>
      <c r="D166" s="177">
        <v>0</v>
      </c>
      <c r="E166" s="177">
        <v>0</v>
      </c>
      <c r="F166" s="177">
        <v>0</v>
      </c>
      <c r="G166" s="177">
        <v>0</v>
      </c>
      <c r="H166" s="177">
        <v>0</v>
      </c>
      <c r="I166" s="177">
        <v>0</v>
      </c>
      <c r="J166" s="177">
        <v>0</v>
      </c>
      <c r="K166" s="177">
        <v>0</v>
      </c>
      <c r="L166" s="177">
        <v>0</v>
      </c>
      <c r="M166" s="177">
        <v>0</v>
      </c>
      <c r="N166" s="177">
        <v>0</v>
      </c>
      <c r="O166" s="177">
        <v>0</v>
      </c>
      <c r="P166" s="177">
        <v>0</v>
      </c>
      <c r="Q166" s="177">
        <v>0</v>
      </c>
      <c r="R166" s="177">
        <v>0</v>
      </c>
      <c r="S166" s="177">
        <v>0</v>
      </c>
      <c r="T166" s="177">
        <v>0</v>
      </c>
      <c r="U166" s="177">
        <v>0</v>
      </c>
      <c r="V166" s="177">
        <v>0</v>
      </c>
      <c r="W166" s="177">
        <v>0</v>
      </c>
      <c r="X166" s="177">
        <v>0</v>
      </c>
      <c r="Y166" s="177">
        <v>0</v>
      </c>
      <c r="Z166" s="177">
        <v>0</v>
      </c>
      <c r="AA166" s="177">
        <v>0</v>
      </c>
      <c r="AB166" s="177">
        <v>0</v>
      </c>
      <c r="AC166" s="177">
        <v>0</v>
      </c>
      <c r="AD166" s="177">
        <v>0</v>
      </c>
      <c r="AE166" s="177">
        <v>0</v>
      </c>
      <c r="AF166" s="177">
        <v>0</v>
      </c>
    </row>
    <row r="167" spans="1:32" x14ac:dyDescent="0.25">
      <c r="A167" s="177" t="str">
        <f t="shared" si="4"/>
        <v>818</v>
      </c>
      <c r="B167" s="176" t="s">
        <v>447</v>
      </c>
      <c r="C167" s="177">
        <v>0</v>
      </c>
      <c r="D167" s="177">
        <v>0</v>
      </c>
      <c r="E167" s="177">
        <v>0</v>
      </c>
      <c r="F167" s="177">
        <v>0</v>
      </c>
      <c r="G167" s="177">
        <v>0</v>
      </c>
      <c r="H167" s="177">
        <v>0</v>
      </c>
      <c r="I167" s="177">
        <v>0</v>
      </c>
      <c r="J167" s="177">
        <v>0</v>
      </c>
      <c r="K167" s="177">
        <v>0</v>
      </c>
      <c r="L167" s="177">
        <v>0</v>
      </c>
      <c r="M167" s="177">
        <v>0</v>
      </c>
      <c r="N167" s="177">
        <v>0</v>
      </c>
      <c r="O167" s="177">
        <v>0</v>
      </c>
      <c r="P167" s="177">
        <v>0</v>
      </c>
      <c r="Q167" s="177">
        <v>0</v>
      </c>
      <c r="R167" s="177">
        <v>0</v>
      </c>
      <c r="S167" s="177">
        <v>0</v>
      </c>
      <c r="T167" s="177">
        <v>0</v>
      </c>
      <c r="U167" s="177">
        <v>0</v>
      </c>
      <c r="V167" s="177">
        <v>0</v>
      </c>
      <c r="W167" s="177">
        <v>0</v>
      </c>
      <c r="X167" s="177">
        <v>0</v>
      </c>
      <c r="Y167" s="177">
        <v>0</v>
      </c>
      <c r="Z167" s="177">
        <v>0</v>
      </c>
      <c r="AA167" s="177">
        <v>0</v>
      </c>
      <c r="AB167" s="177">
        <v>0</v>
      </c>
      <c r="AC167" s="177">
        <v>0</v>
      </c>
      <c r="AD167" s="177">
        <v>0</v>
      </c>
      <c r="AE167" s="177">
        <v>0</v>
      </c>
      <c r="AF167" s="177">
        <v>0</v>
      </c>
    </row>
    <row r="168" spans="1:32" x14ac:dyDescent="0.25">
      <c r="A168" s="177" t="str">
        <f t="shared" si="4"/>
        <v>819</v>
      </c>
      <c r="B168" s="176" t="s">
        <v>448</v>
      </c>
      <c r="C168" s="177">
        <v>0</v>
      </c>
      <c r="D168" s="177">
        <v>0</v>
      </c>
      <c r="E168" s="177">
        <v>0</v>
      </c>
      <c r="F168" s="177">
        <v>0</v>
      </c>
      <c r="G168" s="177">
        <v>0</v>
      </c>
      <c r="H168" s="177">
        <v>0</v>
      </c>
      <c r="I168" s="177">
        <v>0</v>
      </c>
      <c r="J168" s="177">
        <v>0</v>
      </c>
      <c r="K168" s="177">
        <v>0</v>
      </c>
      <c r="L168" s="177">
        <v>0</v>
      </c>
      <c r="M168" s="177">
        <v>0</v>
      </c>
      <c r="N168" s="177">
        <v>0</v>
      </c>
      <c r="O168" s="177">
        <v>0</v>
      </c>
      <c r="P168" s="177">
        <v>0</v>
      </c>
      <c r="Q168" s="177">
        <v>0</v>
      </c>
      <c r="R168" s="177">
        <v>0</v>
      </c>
      <c r="S168" s="177">
        <v>0</v>
      </c>
      <c r="T168" s="177">
        <v>0</v>
      </c>
      <c r="U168" s="177">
        <v>0</v>
      </c>
      <c r="V168" s="177">
        <v>0</v>
      </c>
      <c r="W168" s="177">
        <v>0</v>
      </c>
      <c r="X168" s="177">
        <v>0</v>
      </c>
      <c r="Y168" s="177">
        <v>0</v>
      </c>
      <c r="Z168" s="177">
        <v>0</v>
      </c>
      <c r="AA168" s="177">
        <v>0</v>
      </c>
      <c r="AB168" s="177">
        <v>0</v>
      </c>
      <c r="AC168" s="177">
        <v>0</v>
      </c>
      <c r="AD168" s="177">
        <v>0</v>
      </c>
      <c r="AE168" s="177">
        <v>0</v>
      </c>
      <c r="AF168" s="177">
        <v>0</v>
      </c>
    </row>
    <row r="169" spans="1:32" x14ac:dyDescent="0.25">
      <c r="A169" s="177" t="str">
        <f t="shared" si="4"/>
        <v>821</v>
      </c>
      <c r="B169" s="176" t="s">
        <v>449</v>
      </c>
      <c r="C169" s="177">
        <v>0</v>
      </c>
      <c r="D169" s="177">
        <v>0</v>
      </c>
      <c r="E169" s="177">
        <v>0</v>
      </c>
      <c r="F169" s="177">
        <v>0</v>
      </c>
      <c r="G169" s="177">
        <v>0</v>
      </c>
      <c r="H169" s="177">
        <v>0</v>
      </c>
      <c r="I169" s="177">
        <v>0</v>
      </c>
      <c r="J169" s="177">
        <v>0</v>
      </c>
      <c r="K169" s="177">
        <v>0</v>
      </c>
      <c r="L169" s="177">
        <v>0</v>
      </c>
      <c r="M169" s="177">
        <v>0</v>
      </c>
      <c r="N169" s="177">
        <v>0</v>
      </c>
      <c r="O169" s="177">
        <v>0</v>
      </c>
      <c r="P169" s="177">
        <v>0</v>
      </c>
      <c r="Q169" s="177">
        <v>0</v>
      </c>
      <c r="R169" s="177">
        <v>0</v>
      </c>
      <c r="S169" s="177">
        <v>0</v>
      </c>
      <c r="T169" s="177">
        <v>0</v>
      </c>
      <c r="U169" s="177">
        <v>0</v>
      </c>
      <c r="V169" s="177">
        <v>0</v>
      </c>
      <c r="W169" s="177">
        <v>0</v>
      </c>
      <c r="X169" s="177">
        <v>0</v>
      </c>
      <c r="Y169" s="177">
        <v>0</v>
      </c>
      <c r="Z169" s="177">
        <v>0</v>
      </c>
      <c r="AA169" s="177">
        <v>0</v>
      </c>
      <c r="AB169" s="177">
        <v>0</v>
      </c>
      <c r="AC169" s="177">
        <v>0</v>
      </c>
      <c r="AD169" s="177">
        <v>0</v>
      </c>
      <c r="AE169" s="177">
        <v>0</v>
      </c>
      <c r="AF169" s="177">
        <v>0</v>
      </c>
    </row>
    <row r="170" spans="1:32" x14ac:dyDescent="0.25">
      <c r="A170" s="177" t="str">
        <f t="shared" si="4"/>
        <v>823</v>
      </c>
      <c r="B170" s="176" t="s">
        <v>442</v>
      </c>
      <c r="C170" s="177">
        <v>0</v>
      </c>
      <c r="D170" s="177">
        <v>0</v>
      </c>
      <c r="E170" s="177">
        <v>0</v>
      </c>
      <c r="F170" s="177">
        <v>0</v>
      </c>
      <c r="G170" s="177">
        <v>0</v>
      </c>
      <c r="H170" s="177">
        <v>0</v>
      </c>
      <c r="I170" s="177">
        <v>0</v>
      </c>
      <c r="J170" s="177">
        <v>0</v>
      </c>
      <c r="K170" s="177">
        <v>0</v>
      </c>
      <c r="L170" s="177">
        <v>0</v>
      </c>
      <c r="M170" s="177">
        <v>0</v>
      </c>
      <c r="N170" s="177">
        <v>0</v>
      </c>
      <c r="O170" s="177">
        <v>0</v>
      </c>
      <c r="P170" s="177">
        <v>0</v>
      </c>
      <c r="Q170" s="177">
        <v>0</v>
      </c>
      <c r="R170" s="177">
        <v>0</v>
      </c>
      <c r="S170" s="177">
        <v>0</v>
      </c>
      <c r="T170" s="177">
        <v>0</v>
      </c>
      <c r="U170" s="177">
        <v>0</v>
      </c>
      <c r="V170" s="177">
        <v>0</v>
      </c>
      <c r="W170" s="177">
        <v>0</v>
      </c>
      <c r="X170" s="177">
        <v>0</v>
      </c>
      <c r="Y170" s="177">
        <v>0</v>
      </c>
      <c r="Z170" s="177">
        <v>0</v>
      </c>
      <c r="AA170" s="177">
        <v>0</v>
      </c>
      <c r="AB170" s="177">
        <v>0</v>
      </c>
      <c r="AC170" s="177">
        <v>0</v>
      </c>
      <c r="AD170" s="177">
        <v>0</v>
      </c>
      <c r="AE170" s="177">
        <v>0</v>
      </c>
      <c r="AF170" s="177">
        <v>0</v>
      </c>
    </row>
    <row r="171" spans="1:32" x14ac:dyDescent="0.25">
      <c r="A171" s="177" t="str">
        <f t="shared" ref="A171:A234" si="5">MID($B171,1,3)</f>
        <v>824</v>
      </c>
      <c r="B171" s="176" t="s">
        <v>450</v>
      </c>
      <c r="C171" s="177">
        <v>0</v>
      </c>
      <c r="D171" s="177">
        <v>0</v>
      </c>
      <c r="E171" s="177">
        <v>0</v>
      </c>
      <c r="F171" s="177">
        <v>0</v>
      </c>
      <c r="G171" s="177">
        <v>0</v>
      </c>
      <c r="H171" s="177">
        <v>0</v>
      </c>
      <c r="I171" s="177">
        <v>0</v>
      </c>
      <c r="J171" s="177">
        <v>0</v>
      </c>
      <c r="K171" s="177">
        <v>0</v>
      </c>
      <c r="L171" s="177">
        <v>0</v>
      </c>
      <c r="M171" s="177">
        <v>0</v>
      </c>
      <c r="N171" s="177">
        <v>0</v>
      </c>
      <c r="O171" s="177">
        <v>0</v>
      </c>
      <c r="P171" s="177">
        <v>0</v>
      </c>
      <c r="Q171" s="177">
        <v>0</v>
      </c>
      <c r="R171" s="177">
        <v>0</v>
      </c>
      <c r="S171" s="177">
        <v>0</v>
      </c>
      <c r="T171" s="177">
        <v>0</v>
      </c>
      <c r="U171" s="177">
        <v>0</v>
      </c>
      <c r="V171" s="177">
        <v>0</v>
      </c>
      <c r="W171" s="177">
        <v>0</v>
      </c>
      <c r="X171" s="177">
        <v>0</v>
      </c>
      <c r="Y171" s="177">
        <v>0</v>
      </c>
      <c r="Z171" s="177">
        <v>0</v>
      </c>
      <c r="AA171" s="177">
        <v>0</v>
      </c>
      <c r="AB171" s="177">
        <v>0</v>
      </c>
      <c r="AC171" s="177">
        <v>0</v>
      </c>
      <c r="AD171" s="177">
        <v>0</v>
      </c>
      <c r="AE171" s="177">
        <v>0</v>
      </c>
      <c r="AF171" s="177">
        <v>0</v>
      </c>
    </row>
    <row r="172" spans="1:32" x14ac:dyDescent="0.25">
      <c r="A172" s="177" t="str">
        <f t="shared" si="5"/>
        <v>825</v>
      </c>
      <c r="B172" s="176" t="s">
        <v>451</v>
      </c>
      <c r="C172" s="177">
        <v>0</v>
      </c>
      <c r="D172" s="177">
        <v>0</v>
      </c>
      <c r="E172" s="177">
        <v>0</v>
      </c>
      <c r="F172" s="177">
        <v>0</v>
      </c>
      <c r="G172" s="177">
        <v>0</v>
      </c>
      <c r="H172" s="177">
        <v>0</v>
      </c>
      <c r="I172" s="177">
        <v>0</v>
      </c>
      <c r="J172" s="177">
        <v>0</v>
      </c>
      <c r="K172" s="177">
        <v>0</v>
      </c>
      <c r="L172" s="177">
        <v>0</v>
      </c>
      <c r="M172" s="177">
        <v>0</v>
      </c>
      <c r="N172" s="177">
        <v>0</v>
      </c>
      <c r="O172" s="177">
        <v>0</v>
      </c>
      <c r="P172" s="177">
        <v>0</v>
      </c>
      <c r="Q172" s="177">
        <v>0</v>
      </c>
      <c r="R172" s="177">
        <v>0</v>
      </c>
      <c r="S172" s="177">
        <v>0</v>
      </c>
      <c r="T172" s="177">
        <v>0</v>
      </c>
      <c r="U172" s="177">
        <v>0</v>
      </c>
      <c r="V172" s="177">
        <v>0</v>
      </c>
      <c r="W172" s="177">
        <v>0</v>
      </c>
      <c r="X172" s="177">
        <v>0</v>
      </c>
      <c r="Y172" s="177">
        <v>0</v>
      </c>
      <c r="Z172" s="177">
        <v>0</v>
      </c>
      <c r="AA172" s="177">
        <v>0</v>
      </c>
      <c r="AB172" s="177">
        <v>0</v>
      </c>
      <c r="AC172" s="177">
        <v>0</v>
      </c>
      <c r="AD172" s="177">
        <v>0</v>
      </c>
      <c r="AE172" s="177">
        <v>0</v>
      </c>
      <c r="AF172" s="177">
        <v>0</v>
      </c>
    </row>
    <row r="173" spans="1:32" x14ac:dyDescent="0.25">
      <c r="A173" s="177" t="str">
        <f t="shared" si="5"/>
        <v>826</v>
      </c>
      <c r="B173" s="176" t="s">
        <v>452</v>
      </c>
      <c r="C173" s="177">
        <v>0</v>
      </c>
      <c r="D173" s="177">
        <v>0</v>
      </c>
      <c r="E173" s="177">
        <v>0</v>
      </c>
      <c r="F173" s="177">
        <v>0</v>
      </c>
      <c r="G173" s="177">
        <v>0</v>
      </c>
      <c r="H173" s="177">
        <v>0</v>
      </c>
      <c r="I173" s="177">
        <v>0</v>
      </c>
      <c r="J173" s="177">
        <v>0</v>
      </c>
      <c r="K173" s="177">
        <v>0</v>
      </c>
      <c r="L173" s="177">
        <v>0</v>
      </c>
      <c r="M173" s="177">
        <v>0</v>
      </c>
      <c r="N173" s="177">
        <v>0</v>
      </c>
      <c r="O173" s="177">
        <v>0</v>
      </c>
      <c r="P173" s="177">
        <v>0</v>
      </c>
      <c r="Q173" s="177">
        <v>0</v>
      </c>
      <c r="R173" s="177">
        <v>0</v>
      </c>
      <c r="S173" s="177">
        <v>0</v>
      </c>
      <c r="T173" s="177">
        <v>0</v>
      </c>
      <c r="U173" s="177">
        <v>0</v>
      </c>
      <c r="V173" s="177">
        <v>0</v>
      </c>
      <c r="W173" s="177">
        <v>0</v>
      </c>
      <c r="X173" s="177">
        <v>0</v>
      </c>
      <c r="Y173" s="177">
        <v>0</v>
      </c>
      <c r="Z173" s="177">
        <v>0</v>
      </c>
      <c r="AA173" s="177">
        <v>0</v>
      </c>
      <c r="AB173" s="177">
        <v>0</v>
      </c>
      <c r="AC173" s="177">
        <v>0</v>
      </c>
      <c r="AD173" s="177">
        <v>0</v>
      </c>
      <c r="AE173" s="177">
        <v>0</v>
      </c>
      <c r="AF173" s="177">
        <v>0</v>
      </c>
    </row>
    <row r="174" spans="1:32" x14ac:dyDescent="0.25">
      <c r="A174" s="177" t="str">
        <f t="shared" si="5"/>
        <v>TOT</v>
      </c>
      <c r="B174" s="176" t="s">
        <v>453</v>
      </c>
      <c r="C174" s="177">
        <v>0</v>
      </c>
      <c r="D174" s="177">
        <v>0</v>
      </c>
      <c r="E174" s="177">
        <v>0</v>
      </c>
      <c r="F174" s="177">
        <v>0</v>
      </c>
      <c r="G174" s="177">
        <v>0</v>
      </c>
      <c r="H174" s="177">
        <v>0</v>
      </c>
      <c r="I174" s="177">
        <v>0</v>
      </c>
      <c r="J174" s="177">
        <v>0</v>
      </c>
      <c r="K174" s="177">
        <v>0</v>
      </c>
      <c r="L174" s="177">
        <v>0</v>
      </c>
      <c r="M174" s="177">
        <v>0</v>
      </c>
      <c r="N174" s="177">
        <v>0</v>
      </c>
      <c r="O174" s="177">
        <v>0</v>
      </c>
      <c r="P174" s="177">
        <v>0</v>
      </c>
      <c r="Q174" s="177">
        <v>0</v>
      </c>
      <c r="R174" s="177">
        <v>0</v>
      </c>
      <c r="S174" s="177">
        <v>0</v>
      </c>
      <c r="T174" s="177">
        <v>0</v>
      </c>
      <c r="U174" s="177">
        <v>0</v>
      </c>
      <c r="V174" s="177">
        <v>0</v>
      </c>
      <c r="W174" s="177">
        <v>0</v>
      </c>
      <c r="X174" s="177">
        <v>0</v>
      </c>
      <c r="Y174" s="177">
        <v>0</v>
      </c>
      <c r="Z174" s="177">
        <v>0</v>
      </c>
      <c r="AA174" s="177">
        <v>0</v>
      </c>
      <c r="AB174" s="177">
        <v>0</v>
      </c>
      <c r="AC174" s="177">
        <v>0</v>
      </c>
      <c r="AD174" s="177">
        <v>0</v>
      </c>
      <c r="AE174" s="177">
        <v>0</v>
      </c>
      <c r="AF174" s="177">
        <v>0</v>
      </c>
    </row>
    <row r="175" spans="1:32" x14ac:dyDescent="0.25">
      <c r="A175" s="177" t="str">
        <f t="shared" si="5"/>
        <v/>
      </c>
    </row>
    <row r="176" spans="1:32" x14ac:dyDescent="0.25">
      <c r="A176" s="177" t="str">
        <f t="shared" si="5"/>
        <v>830</v>
      </c>
      <c r="B176" s="176" t="s">
        <v>454</v>
      </c>
      <c r="C176" s="177">
        <v>0</v>
      </c>
      <c r="D176" s="177">
        <v>0</v>
      </c>
      <c r="E176" s="177">
        <v>0</v>
      </c>
      <c r="F176" s="177">
        <v>0</v>
      </c>
      <c r="G176" s="177">
        <v>0</v>
      </c>
      <c r="H176" s="177">
        <v>0</v>
      </c>
      <c r="I176" s="177">
        <v>0</v>
      </c>
      <c r="J176" s="177">
        <v>0</v>
      </c>
      <c r="K176" s="177">
        <v>0</v>
      </c>
      <c r="L176" s="177">
        <v>0</v>
      </c>
      <c r="M176" s="177">
        <v>0</v>
      </c>
      <c r="N176" s="177">
        <v>0</v>
      </c>
      <c r="O176" s="177">
        <v>0</v>
      </c>
      <c r="P176" s="177">
        <v>0</v>
      </c>
      <c r="Q176" s="177">
        <v>0</v>
      </c>
      <c r="R176" s="177">
        <v>0</v>
      </c>
      <c r="S176" s="177">
        <v>0</v>
      </c>
      <c r="T176" s="177">
        <v>0</v>
      </c>
      <c r="U176" s="177">
        <v>0</v>
      </c>
      <c r="V176" s="177">
        <v>0</v>
      </c>
      <c r="W176" s="177">
        <v>0</v>
      </c>
      <c r="X176" s="177">
        <v>0</v>
      </c>
      <c r="Y176" s="177">
        <v>0</v>
      </c>
      <c r="Z176" s="177">
        <v>0</v>
      </c>
      <c r="AA176" s="177">
        <v>0</v>
      </c>
      <c r="AB176" s="177">
        <v>0</v>
      </c>
      <c r="AC176" s="177">
        <v>0</v>
      </c>
      <c r="AD176" s="177">
        <v>0</v>
      </c>
      <c r="AE176" s="177">
        <v>0</v>
      </c>
      <c r="AF176" s="177">
        <v>0</v>
      </c>
    </row>
    <row r="177" spans="1:32" x14ac:dyDescent="0.25">
      <c r="A177" s="177" t="str">
        <f t="shared" si="5"/>
        <v>832</v>
      </c>
      <c r="B177" s="176" t="s">
        <v>455</v>
      </c>
      <c r="C177" s="177">
        <v>0</v>
      </c>
      <c r="D177" s="177">
        <v>0</v>
      </c>
      <c r="E177" s="177">
        <v>0</v>
      </c>
      <c r="F177" s="177">
        <v>0</v>
      </c>
      <c r="G177" s="177">
        <v>0</v>
      </c>
      <c r="H177" s="177">
        <v>0</v>
      </c>
      <c r="I177" s="177">
        <v>0</v>
      </c>
      <c r="J177" s="177">
        <v>0</v>
      </c>
      <c r="K177" s="177">
        <v>0</v>
      </c>
      <c r="L177" s="177">
        <v>0</v>
      </c>
      <c r="M177" s="177">
        <v>0</v>
      </c>
      <c r="N177" s="177">
        <v>0</v>
      </c>
      <c r="O177" s="177">
        <v>0</v>
      </c>
      <c r="P177" s="177">
        <v>0</v>
      </c>
      <c r="Q177" s="177">
        <v>0</v>
      </c>
      <c r="R177" s="177">
        <v>0</v>
      </c>
      <c r="S177" s="177">
        <v>0</v>
      </c>
      <c r="T177" s="177">
        <v>0</v>
      </c>
      <c r="U177" s="177">
        <v>0</v>
      </c>
      <c r="V177" s="177">
        <v>0</v>
      </c>
      <c r="W177" s="177">
        <v>0</v>
      </c>
      <c r="X177" s="177">
        <v>0</v>
      </c>
      <c r="Y177" s="177">
        <v>0</v>
      </c>
      <c r="Z177" s="177">
        <v>0</v>
      </c>
      <c r="AA177" s="177">
        <v>0</v>
      </c>
      <c r="AB177" s="177">
        <v>0</v>
      </c>
      <c r="AC177" s="177">
        <v>0</v>
      </c>
      <c r="AD177" s="177">
        <v>0</v>
      </c>
      <c r="AE177" s="177">
        <v>0</v>
      </c>
      <c r="AF177" s="177">
        <v>0</v>
      </c>
    </row>
    <row r="178" spans="1:32" x14ac:dyDescent="0.25">
      <c r="A178" s="177" t="str">
        <f t="shared" si="5"/>
        <v>833</v>
      </c>
      <c r="B178" s="176" t="s">
        <v>456</v>
      </c>
      <c r="C178" s="177">
        <v>0</v>
      </c>
      <c r="D178" s="177">
        <v>0</v>
      </c>
      <c r="E178" s="177">
        <v>0</v>
      </c>
      <c r="F178" s="177">
        <v>0</v>
      </c>
      <c r="G178" s="177">
        <v>0</v>
      </c>
      <c r="H178" s="177">
        <v>0</v>
      </c>
      <c r="I178" s="177">
        <v>0</v>
      </c>
      <c r="J178" s="177">
        <v>0</v>
      </c>
      <c r="K178" s="177">
        <v>0</v>
      </c>
      <c r="L178" s="177">
        <v>0</v>
      </c>
      <c r="M178" s="177">
        <v>0</v>
      </c>
      <c r="N178" s="177">
        <v>0</v>
      </c>
      <c r="O178" s="177">
        <v>0</v>
      </c>
      <c r="P178" s="177">
        <v>0</v>
      </c>
      <c r="Q178" s="177">
        <v>0</v>
      </c>
      <c r="R178" s="177">
        <v>0</v>
      </c>
      <c r="S178" s="177">
        <v>0</v>
      </c>
      <c r="T178" s="177">
        <v>0</v>
      </c>
      <c r="U178" s="177">
        <v>0</v>
      </c>
      <c r="V178" s="177">
        <v>0</v>
      </c>
      <c r="W178" s="177">
        <v>0</v>
      </c>
      <c r="X178" s="177">
        <v>0</v>
      </c>
      <c r="Y178" s="177">
        <v>0</v>
      </c>
      <c r="Z178" s="177">
        <v>0</v>
      </c>
      <c r="AA178" s="177">
        <v>0</v>
      </c>
      <c r="AB178" s="177">
        <v>0</v>
      </c>
      <c r="AC178" s="177">
        <v>0</v>
      </c>
      <c r="AD178" s="177">
        <v>0</v>
      </c>
      <c r="AE178" s="177">
        <v>0</v>
      </c>
      <c r="AF178" s="177">
        <v>0</v>
      </c>
    </row>
    <row r="179" spans="1:32" x14ac:dyDescent="0.25">
      <c r="A179" s="177" t="str">
        <f t="shared" si="5"/>
        <v>834</v>
      </c>
      <c r="B179" s="176" t="s">
        <v>457</v>
      </c>
      <c r="C179" s="177">
        <v>0</v>
      </c>
      <c r="D179" s="177">
        <v>0</v>
      </c>
      <c r="E179" s="177">
        <v>0</v>
      </c>
      <c r="F179" s="177">
        <v>0</v>
      </c>
      <c r="G179" s="177">
        <v>0</v>
      </c>
      <c r="H179" s="177">
        <v>0</v>
      </c>
      <c r="I179" s="177">
        <v>0</v>
      </c>
      <c r="J179" s="177">
        <v>0</v>
      </c>
      <c r="K179" s="177">
        <v>0</v>
      </c>
      <c r="L179" s="177">
        <v>0</v>
      </c>
      <c r="M179" s="177">
        <v>0</v>
      </c>
      <c r="N179" s="177">
        <v>0</v>
      </c>
      <c r="O179" s="177">
        <v>0</v>
      </c>
      <c r="P179" s="177">
        <v>0</v>
      </c>
      <c r="Q179" s="177">
        <v>0</v>
      </c>
      <c r="R179" s="177">
        <v>0</v>
      </c>
      <c r="S179" s="177">
        <v>0</v>
      </c>
      <c r="T179" s="177">
        <v>0</v>
      </c>
      <c r="U179" s="177">
        <v>0</v>
      </c>
      <c r="V179" s="177">
        <v>0</v>
      </c>
      <c r="W179" s="177">
        <v>0</v>
      </c>
      <c r="X179" s="177">
        <v>0</v>
      </c>
      <c r="Y179" s="177">
        <v>0</v>
      </c>
      <c r="Z179" s="177">
        <v>0</v>
      </c>
      <c r="AA179" s="177">
        <v>0</v>
      </c>
      <c r="AB179" s="177">
        <v>0</v>
      </c>
      <c r="AC179" s="177">
        <v>0</v>
      </c>
      <c r="AD179" s="177">
        <v>0</v>
      </c>
      <c r="AE179" s="177">
        <v>0</v>
      </c>
      <c r="AF179" s="177">
        <v>0</v>
      </c>
    </row>
    <row r="180" spans="1:32" x14ac:dyDescent="0.25">
      <c r="A180" s="177" t="str">
        <f t="shared" si="5"/>
        <v>835</v>
      </c>
      <c r="B180" s="176" t="s">
        <v>458</v>
      </c>
      <c r="C180" s="177">
        <v>0</v>
      </c>
      <c r="D180" s="177">
        <v>0</v>
      </c>
      <c r="E180" s="177">
        <v>0</v>
      </c>
      <c r="F180" s="177">
        <v>0</v>
      </c>
      <c r="G180" s="177">
        <v>0</v>
      </c>
      <c r="H180" s="177">
        <v>0</v>
      </c>
      <c r="I180" s="177">
        <v>0</v>
      </c>
      <c r="J180" s="177">
        <v>0</v>
      </c>
      <c r="K180" s="177">
        <v>0</v>
      </c>
      <c r="L180" s="177">
        <v>0</v>
      </c>
      <c r="M180" s="177">
        <v>0</v>
      </c>
      <c r="N180" s="177">
        <v>0</v>
      </c>
      <c r="O180" s="177">
        <v>0</v>
      </c>
      <c r="P180" s="177">
        <v>0</v>
      </c>
      <c r="Q180" s="177">
        <v>0</v>
      </c>
      <c r="R180" s="177">
        <v>0</v>
      </c>
      <c r="S180" s="177">
        <v>0</v>
      </c>
      <c r="T180" s="177">
        <v>0</v>
      </c>
      <c r="U180" s="177">
        <v>0</v>
      </c>
      <c r="V180" s="177">
        <v>0</v>
      </c>
      <c r="W180" s="177">
        <v>0</v>
      </c>
      <c r="X180" s="177">
        <v>0</v>
      </c>
      <c r="Y180" s="177">
        <v>0</v>
      </c>
      <c r="Z180" s="177">
        <v>0</v>
      </c>
      <c r="AA180" s="177">
        <v>0</v>
      </c>
      <c r="AB180" s="177">
        <v>0</v>
      </c>
      <c r="AC180" s="177">
        <v>0</v>
      </c>
      <c r="AD180" s="177">
        <v>0</v>
      </c>
      <c r="AE180" s="177">
        <v>0</v>
      </c>
      <c r="AF180" s="177">
        <v>0</v>
      </c>
    </row>
    <row r="181" spans="1:32" x14ac:dyDescent="0.25">
      <c r="A181" s="177" t="str">
        <f t="shared" si="5"/>
        <v>836</v>
      </c>
      <c r="B181" s="176" t="s">
        <v>459</v>
      </c>
      <c r="C181" s="177">
        <v>0</v>
      </c>
      <c r="D181" s="177">
        <v>0</v>
      </c>
      <c r="E181" s="177">
        <v>0</v>
      </c>
      <c r="F181" s="177">
        <v>0</v>
      </c>
      <c r="G181" s="177">
        <v>0</v>
      </c>
      <c r="H181" s="177">
        <v>0</v>
      </c>
      <c r="I181" s="177">
        <v>0</v>
      </c>
      <c r="J181" s="177">
        <v>0</v>
      </c>
      <c r="K181" s="177">
        <v>0</v>
      </c>
      <c r="L181" s="177">
        <v>0</v>
      </c>
      <c r="M181" s="177">
        <v>0</v>
      </c>
      <c r="N181" s="177">
        <v>0</v>
      </c>
      <c r="O181" s="177">
        <v>0</v>
      </c>
      <c r="P181" s="177">
        <v>0</v>
      </c>
      <c r="Q181" s="177">
        <v>0</v>
      </c>
      <c r="R181" s="177">
        <v>0</v>
      </c>
      <c r="S181" s="177">
        <v>0</v>
      </c>
      <c r="T181" s="177">
        <v>0</v>
      </c>
      <c r="U181" s="177">
        <v>0</v>
      </c>
      <c r="V181" s="177">
        <v>0</v>
      </c>
      <c r="W181" s="177">
        <v>0</v>
      </c>
      <c r="X181" s="177">
        <v>0</v>
      </c>
      <c r="Y181" s="177">
        <v>0</v>
      </c>
      <c r="Z181" s="177">
        <v>0</v>
      </c>
      <c r="AA181" s="177">
        <v>0</v>
      </c>
      <c r="AB181" s="177">
        <v>0</v>
      </c>
      <c r="AC181" s="177">
        <v>0</v>
      </c>
      <c r="AD181" s="177">
        <v>0</v>
      </c>
      <c r="AE181" s="177">
        <v>0</v>
      </c>
      <c r="AF181" s="177">
        <v>0</v>
      </c>
    </row>
    <row r="182" spans="1:32" x14ac:dyDescent="0.25">
      <c r="A182" s="177" t="str">
        <f t="shared" si="5"/>
        <v>837</v>
      </c>
      <c r="B182" s="176" t="s">
        <v>460</v>
      </c>
      <c r="C182" s="177">
        <v>0</v>
      </c>
      <c r="D182" s="177">
        <v>0</v>
      </c>
      <c r="E182" s="177">
        <v>0</v>
      </c>
      <c r="F182" s="177">
        <v>0</v>
      </c>
      <c r="G182" s="177">
        <v>0</v>
      </c>
      <c r="H182" s="177">
        <v>0</v>
      </c>
      <c r="I182" s="177">
        <v>0</v>
      </c>
      <c r="J182" s="177">
        <v>0</v>
      </c>
      <c r="K182" s="177">
        <v>0</v>
      </c>
      <c r="L182" s="177">
        <v>0</v>
      </c>
      <c r="M182" s="177">
        <v>0</v>
      </c>
      <c r="N182" s="177">
        <v>0</v>
      </c>
      <c r="O182" s="177">
        <v>0</v>
      </c>
      <c r="P182" s="177">
        <v>0</v>
      </c>
      <c r="Q182" s="177">
        <v>0</v>
      </c>
      <c r="R182" s="177">
        <v>0</v>
      </c>
      <c r="S182" s="177">
        <v>0</v>
      </c>
      <c r="T182" s="177">
        <v>0</v>
      </c>
      <c r="U182" s="177">
        <v>0</v>
      </c>
      <c r="V182" s="177">
        <v>0</v>
      </c>
      <c r="W182" s="177">
        <v>0</v>
      </c>
      <c r="X182" s="177">
        <v>0</v>
      </c>
      <c r="Y182" s="177">
        <v>0</v>
      </c>
      <c r="Z182" s="177">
        <v>0</v>
      </c>
      <c r="AA182" s="177">
        <v>0</v>
      </c>
      <c r="AB182" s="177">
        <v>0</v>
      </c>
      <c r="AC182" s="177">
        <v>0</v>
      </c>
      <c r="AD182" s="177">
        <v>0</v>
      </c>
      <c r="AE182" s="177">
        <v>0</v>
      </c>
      <c r="AF182" s="177">
        <v>0</v>
      </c>
    </row>
    <row r="183" spans="1:32" x14ac:dyDescent="0.25">
      <c r="A183" s="177" t="str">
        <f t="shared" si="5"/>
        <v>TOT</v>
      </c>
      <c r="B183" s="176" t="s">
        <v>461</v>
      </c>
      <c r="C183" s="177">
        <v>0</v>
      </c>
      <c r="D183" s="177">
        <v>0</v>
      </c>
      <c r="E183" s="177">
        <v>0</v>
      </c>
      <c r="F183" s="177">
        <v>0</v>
      </c>
      <c r="G183" s="177">
        <v>0</v>
      </c>
      <c r="H183" s="177">
        <v>0</v>
      </c>
      <c r="I183" s="177">
        <v>0</v>
      </c>
      <c r="J183" s="177">
        <v>0</v>
      </c>
      <c r="K183" s="177">
        <v>0</v>
      </c>
      <c r="L183" s="177">
        <v>0</v>
      </c>
      <c r="M183" s="177">
        <v>0</v>
      </c>
      <c r="N183" s="177">
        <v>0</v>
      </c>
      <c r="O183" s="177">
        <v>0</v>
      </c>
      <c r="P183" s="177">
        <v>0</v>
      </c>
      <c r="Q183" s="177">
        <v>0</v>
      </c>
      <c r="R183" s="177">
        <v>0</v>
      </c>
      <c r="S183" s="177">
        <v>0</v>
      </c>
      <c r="T183" s="177">
        <v>0</v>
      </c>
      <c r="U183" s="177">
        <v>0</v>
      </c>
      <c r="V183" s="177">
        <v>0</v>
      </c>
      <c r="W183" s="177">
        <v>0</v>
      </c>
      <c r="X183" s="177">
        <v>0</v>
      </c>
      <c r="Y183" s="177">
        <v>0</v>
      </c>
      <c r="Z183" s="177">
        <v>0</v>
      </c>
      <c r="AA183" s="177">
        <v>0</v>
      </c>
      <c r="AB183" s="177">
        <v>0</v>
      </c>
      <c r="AC183" s="177">
        <v>0</v>
      </c>
      <c r="AD183" s="177">
        <v>0</v>
      </c>
      <c r="AE183" s="177">
        <v>0</v>
      </c>
      <c r="AF183" s="177">
        <v>0</v>
      </c>
    </row>
    <row r="184" spans="1:32" x14ac:dyDescent="0.25">
      <c r="A184" s="177" t="str">
        <f t="shared" si="5"/>
        <v/>
      </c>
    </row>
    <row r="185" spans="1:32" x14ac:dyDescent="0.25">
      <c r="A185" s="177" t="str">
        <f t="shared" si="5"/>
        <v>810</v>
      </c>
      <c r="B185" s="176" t="s">
        <v>462</v>
      </c>
      <c r="C185" s="177">
        <v>0</v>
      </c>
      <c r="D185" s="177">
        <v>0</v>
      </c>
      <c r="E185" s="177">
        <v>0</v>
      </c>
      <c r="F185" s="177">
        <v>0</v>
      </c>
      <c r="G185" s="177">
        <v>0</v>
      </c>
      <c r="H185" s="177">
        <v>0</v>
      </c>
      <c r="I185" s="177">
        <v>0</v>
      </c>
      <c r="J185" s="177">
        <v>0</v>
      </c>
      <c r="K185" s="177">
        <v>0</v>
      </c>
      <c r="L185" s="177">
        <v>0</v>
      </c>
      <c r="M185" s="177">
        <v>0</v>
      </c>
      <c r="N185" s="177">
        <v>0</v>
      </c>
      <c r="O185" s="177">
        <v>0</v>
      </c>
      <c r="P185" s="177">
        <v>0</v>
      </c>
      <c r="Q185" s="177">
        <v>0</v>
      </c>
      <c r="R185" s="177">
        <v>0</v>
      </c>
      <c r="S185" s="177">
        <v>0</v>
      </c>
      <c r="T185" s="177">
        <v>0</v>
      </c>
      <c r="U185" s="177">
        <v>0</v>
      </c>
      <c r="V185" s="177">
        <v>0</v>
      </c>
      <c r="W185" s="177">
        <v>0</v>
      </c>
      <c r="X185" s="177">
        <v>0</v>
      </c>
      <c r="Y185" s="177">
        <v>0</v>
      </c>
      <c r="Z185" s="177">
        <v>0</v>
      </c>
      <c r="AA185" s="177">
        <v>0</v>
      </c>
      <c r="AB185" s="177">
        <v>0</v>
      </c>
      <c r="AC185" s="177">
        <v>0</v>
      </c>
      <c r="AD185" s="177">
        <v>0</v>
      </c>
      <c r="AE185" s="177">
        <v>0</v>
      </c>
      <c r="AF185" s="177">
        <v>0</v>
      </c>
    </row>
    <row r="186" spans="1:32" x14ac:dyDescent="0.25">
      <c r="A186" s="177" t="str">
        <f t="shared" si="5"/>
        <v>850</v>
      </c>
      <c r="B186" s="176" t="s">
        <v>463</v>
      </c>
      <c r="C186" s="177">
        <v>0</v>
      </c>
      <c r="D186" s="177">
        <v>0</v>
      </c>
      <c r="E186" s="177">
        <v>0</v>
      </c>
      <c r="F186" s="177">
        <v>0</v>
      </c>
      <c r="G186" s="177">
        <v>0</v>
      </c>
      <c r="H186" s="177">
        <v>0</v>
      </c>
      <c r="I186" s="177">
        <v>0</v>
      </c>
      <c r="J186" s="177">
        <v>0</v>
      </c>
      <c r="K186" s="177">
        <v>0</v>
      </c>
      <c r="L186" s="177">
        <v>0</v>
      </c>
      <c r="M186" s="177">
        <v>0</v>
      </c>
      <c r="N186" s="177">
        <v>0</v>
      </c>
      <c r="O186" s="177">
        <v>0</v>
      </c>
      <c r="P186" s="177">
        <v>0</v>
      </c>
      <c r="Q186" s="177">
        <v>0</v>
      </c>
      <c r="R186" s="177">
        <v>0</v>
      </c>
      <c r="S186" s="177">
        <v>0</v>
      </c>
      <c r="T186" s="177">
        <v>0</v>
      </c>
      <c r="U186" s="177">
        <v>0</v>
      </c>
      <c r="V186" s="177">
        <v>0</v>
      </c>
      <c r="W186" s="177">
        <v>0</v>
      </c>
      <c r="X186" s="177">
        <v>0</v>
      </c>
      <c r="Y186" s="177">
        <v>0</v>
      </c>
      <c r="Z186" s="177">
        <v>0</v>
      </c>
      <c r="AA186" s="177">
        <v>0</v>
      </c>
      <c r="AB186" s="177">
        <v>0</v>
      </c>
      <c r="AC186" s="177">
        <v>0</v>
      </c>
      <c r="AD186" s="177">
        <v>0</v>
      </c>
      <c r="AE186" s="177">
        <v>0</v>
      </c>
      <c r="AF186" s="177">
        <v>0</v>
      </c>
    </row>
    <row r="187" spans="1:32" x14ac:dyDescent="0.25">
      <c r="A187" s="177" t="str">
        <f t="shared" si="5"/>
        <v>851</v>
      </c>
      <c r="B187" s="176" t="s">
        <v>464</v>
      </c>
      <c r="C187" s="177">
        <v>0</v>
      </c>
      <c r="D187" s="177">
        <v>0</v>
      </c>
      <c r="E187" s="177">
        <v>0</v>
      </c>
      <c r="F187" s="177">
        <v>0</v>
      </c>
      <c r="G187" s="177">
        <v>0</v>
      </c>
      <c r="H187" s="177">
        <v>0</v>
      </c>
      <c r="I187" s="177">
        <v>0</v>
      </c>
      <c r="J187" s="177">
        <v>0</v>
      </c>
      <c r="K187" s="177">
        <v>0</v>
      </c>
      <c r="L187" s="177">
        <v>0</v>
      </c>
      <c r="M187" s="177">
        <v>0</v>
      </c>
      <c r="N187" s="177">
        <v>0</v>
      </c>
      <c r="O187" s="177">
        <v>0</v>
      </c>
      <c r="P187" s="177">
        <v>0</v>
      </c>
      <c r="Q187" s="177">
        <v>0</v>
      </c>
      <c r="R187" s="177">
        <v>0</v>
      </c>
      <c r="S187" s="177">
        <v>0</v>
      </c>
      <c r="T187" s="177">
        <v>0</v>
      </c>
      <c r="U187" s="177">
        <v>0</v>
      </c>
      <c r="V187" s="177">
        <v>0</v>
      </c>
      <c r="W187" s="177">
        <v>0</v>
      </c>
      <c r="X187" s="177">
        <v>0</v>
      </c>
      <c r="Y187" s="177">
        <v>0</v>
      </c>
      <c r="Z187" s="177">
        <v>0</v>
      </c>
      <c r="AA187" s="177">
        <v>0</v>
      </c>
      <c r="AB187" s="177">
        <v>0</v>
      </c>
      <c r="AC187" s="177">
        <v>0</v>
      </c>
      <c r="AD187" s="177">
        <v>0</v>
      </c>
      <c r="AE187" s="177">
        <v>0</v>
      </c>
      <c r="AF187" s="177">
        <v>0</v>
      </c>
    </row>
    <row r="188" spans="1:32" x14ac:dyDescent="0.25">
      <c r="A188" s="177" t="str">
        <f t="shared" si="5"/>
        <v>856</v>
      </c>
      <c r="B188" s="176" t="s">
        <v>465</v>
      </c>
      <c r="C188" s="177">
        <v>0</v>
      </c>
      <c r="D188" s="177">
        <v>0</v>
      </c>
      <c r="E188" s="177">
        <v>0</v>
      </c>
      <c r="F188" s="177">
        <v>0</v>
      </c>
      <c r="G188" s="177">
        <v>0</v>
      </c>
      <c r="H188" s="177">
        <v>0</v>
      </c>
      <c r="I188" s="177">
        <v>0</v>
      </c>
      <c r="J188" s="177">
        <v>0</v>
      </c>
      <c r="K188" s="177">
        <v>0</v>
      </c>
      <c r="L188" s="177">
        <v>0</v>
      </c>
      <c r="M188" s="177">
        <v>0</v>
      </c>
      <c r="N188" s="177">
        <v>0</v>
      </c>
      <c r="O188" s="177">
        <v>0</v>
      </c>
      <c r="P188" s="177">
        <v>0</v>
      </c>
      <c r="Q188" s="177">
        <v>0</v>
      </c>
      <c r="R188" s="177">
        <v>0</v>
      </c>
      <c r="S188" s="177">
        <v>0</v>
      </c>
      <c r="T188" s="177">
        <v>0</v>
      </c>
      <c r="U188" s="177">
        <v>0</v>
      </c>
      <c r="V188" s="177">
        <v>0</v>
      </c>
      <c r="W188" s="177">
        <v>0</v>
      </c>
      <c r="X188" s="177">
        <v>0</v>
      </c>
      <c r="Y188" s="177">
        <v>0</v>
      </c>
      <c r="Z188" s="177">
        <v>0</v>
      </c>
      <c r="AA188" s="177">
        <v>0</v>
      </c>
      <c r="AB188" s="177">
        <v>0</v>
      </c>
      <c r="AC188" s="177">
        <v>0</v>
      </c>
      <c r="AD188" s="177">
        <v>0</v>
      </c>
      <c r="AE188" s="177">
        <v>0</v>
      </c>
      <c r="AF188" s="177">
        <v>0</v>
      </c>
    </row>
    <row r="189" spans="1:32" x14ac:dyDescent="0.25">
      <c r="A189" s="177" t="str">
        <f t="shared" si="5"/>
        <v>860</v>
      </c>
      <c r="B189" s="176" t="s">
        <v>466</v>
      </c>
      <c r="C189" s="177">
        <v>0</v>
      </c>
      <c r="D189" s="177">
        <v>0</v>
      </c>
      <c r="E189" s="177">
        <v>0</v>
      </c>
      <c r="F189" s="177">
        <v>0</v>
      </c>
      <c r="G189" s="177">
        <v>0</v>
      </c>
      <c r="H189" s="177">
        <v>0</v>
      </c>
      <c r="I189" s="177">
        <v>0</v>
      </c>
      <c r="J189" s="177">
        <v>0</v>
      </c>
      <c r="K189" s="177">
        <v>0</v>
      </c>
      <c r="L189" s="177">
        <v>0</v>
      </c>
      <c r="M189" s="177">
        <v>0</v>
      </c>
      <c r="N189" s="177">
        <v>0</v>
      </c>
      <c r="O189" s="177">
        <v>0</v>
      </c>
      <c r="P189" s="177">
        <v>0</v>
      </c>
      <c r="Q189" s="177">
        <v>0</v>
      </c>
      <c r="R189" s="177">
        <v>0</v>
      </c>
      <c r="S189" s="177">
        <v>0</v>
      </c>
      <c r="T189" s="177">
        <v>0</v>
      </c>
      <c r="U189" s="177">
        <v>0</v>
      </c>
      <c r="V189" s="177">
        <v>0</v>
      </c>
      <c r="W189" s="177">
        <v>0</v>
      </c>
      <c r="X189" s="177">
        <v>0</v>
      </c>
      <c r="Y189" s="177">
        <v>0</v>
      </c>
      <c r="Z189" s="177">
        <v>0</v>
      </c>
      <c r="AA189" s="177">
        <v>0</v>
      </c>
      <c r="AB189" s="177">
        <v>0</v>
      </c>
      <c r="AC189" s="177">
        <v>0</v>
      </c>
      <c r="AD189" s="177">
        <v>0</v>
      </c>
      <c r="AE189" s="177">
        <v>0</v>
      </c>
      <c r="AF189" s="177">
        <v>0</v>
      </c>
    </row>
    <row r="190" spans="1:32" x14ac:dyDescent="0.25">
      <c r="A190" s="177" t="str">
        <f t="shared" si="5"/>
        <v>TOT</v>
      </c>
      <c r="B190" s="176" t="s">
        <v>467</v>
      </c>
      <c r="C190" s="177">
        <v>0</v>
      </c>
      <c r="D190" s="177">
        <v>0</v>
      </c>
      <c r="E190" s="177">
        <v>0</v>
      </c>
      <c r="F190" s="177">
        <v>0</v>
      </c>
      <c r="G190" s="177">
        <v>0</v>
      </c>
      <c r="H190" s="177">
        <v>0</v>
      </c>
      <c r="I190" s="177">
        <v>0</v>
      </c>
      <c r="J190" s="177">
        <v>0</v>
      </c>
      <c r="K190" s="177">
        <v>0</v>
      </c>
      <c r="L190" s="177">
        <v>0</v>
      </c>
      <c r="M190" s="177">
        <v>0</v>
      </c>
      <c r="N190" s="177">
        <v>0</v>
      </c>
      <c r="O190" s="177">
        <v>0</v>
      </c>
      <c r="P190" s="177">
        <v>0</v>
      </c>
      <c r="Q190" s="177">
        <v>0</v>
      </c>
      <c r="R190" s="177">
        <v>0</v>
      </c>
      <c r="S190" s="177">
        <v>0</v>
      </c>
      <c r="T190" s="177">
        <v>0</v>
      </c>
      <c r="U190" s="177">
        <v>0</v>
      </c>
      <c r="V190" s="177">
        <v>0</v>
      </c>
      <c r="W190" s="177">
        <v>0</v>
      </c>
      <c r="X190" s="177">
        <v>0</v>
      </c>
      <c r="Y190" s="177">
        <v>0</v>
      </c>
      <c r="Z190" s="177">
        <v>0</v>
      </c>
      <c r="AA190" s="177">
        <v>0</v>
      </c>
      <c r="AB190" s="177">
        <v>0</v>
      </c>
      <c r="AC190" s="177">
        <v>0</v>
      </c>
      <c r="AD190" s="177">
        <v>0</v>
      </c>
      <c r="AE190" s="177">
        <v>0</v>
      </c>
      <c r="AF190" s="177">
        <v>0</v>
      </c>
    </row>
    <row r="191" spans="1:32" x14ac:dyDescent="0.25">
      <c r="A191" s="177" t="str">
        <f t="shared" si="5"/>
        <v/>
      </c>
    </row>
    <row r="192" spans="1:32" x14ac:dyDescent="0.25">
      <c r="A192" s="177" t="str">
        <f t="shared" si="5"/>
        <v>863</v>
      </c>
      <c r="B192" s="176" t="s">
        <v>468</v>
      </c>
      <c r="C192" s="177">
        <v>0</v>
      </c>
      <c r="D192" s="177">
        <v>0</v>
      </c>
      <c r="E192" s="177">
        <v>0</v>
      </c>
      <c r="F192" s="177">
        <v>0</v>
      </c>
      <c r="G192" s="177">
        <v>0</v>
      </c>
      <c r="H192" s="177">
        <v>0</v>
      </c>
      <c r="I192" s="177">
        <v>0</v>
      </c>
      <c r="J192" s="177">
        <v>0</v>
      </c>
      <c r="K192" s="177">
        <v>0</v>
      </c>
      <c r="L192" s="177">
        <v>0</v>
      </c>
      <c r="M192" s="177">
        <v>0</v>
      </c>
      <c r="N192" s="177">
        <v>0</v>
      </c>
      <c r="O192" s="177">
        <v>0</v>
      </c>
      <c r="P192" s="177">
        <v>0</v>
      </c>
      <c r="Q192" s="177">
        <v>0</v>
      </c>
      <c r="R192" s="177">
        <v>0</v>
      </c>
      <c r="S192" s="177">
        <v>0</v>
      </c>
      <c r="T192" s="177">
        <v>0</v>
      </c>
      <c r="U192" s="177">
        <v>0</v>
      </c>
      <c r="V192" s="177">
        <v>0</v>
      </c>
      <c r="W192" s="177">
        <v>0</v>
      </c>
      <c r="X192" s="177">
        <v>0</v>
      </c>
      <c r="Y192" s="177">
        <v>0</v>
      </c>
      <c r="Z192" s="177">
        <v>0</v>
      </c>
      <c r="AA192" s="177">
        <v>0</v>
      </c>
      <c r="AB192" s="177">
        <v>0</v>
      </c>
      <c r="AC192" s="177">
        <v>0</v>
      </c>
      <c r="AD192" s="177">
        <v>0</v>
      </c>
      <c r="AE192" s="177">
        <v>0</v>
      </c>
      <c r="AF192" s="177">
        <v>0</v>
      </c>
    </row>
    <row r="193" spans="1:32" x14ac:dyDescent="0.25">
      <c r="A193" s="177" t="str">
        <f t="shared" si="5"/>
        <v>TOT</v>
      </c>
      <c r="B193" s="176" t="s">
        <v>469</v>
      </c>
      <c r="C193" s="177">
        <v>0</v>
      </c>
      <c r="D193" s="177">
        <v>0</v>
      </c>
      <c r="E193" s="177">
        <v>0</v>
      </c>
      <c r="F193" s="177">
        <v>0</v>
      </c>
      <c r="G193" s="177">
        <v>0</v>
      </c>
      <c r="H193" s="177">
        <v>0</v>
      </c>
      <c r="I193" s="177">
        <v>0</v>
      </c>
      <c r="J193" s="177">
        <v>0</v>
      </c>
      <c r="K193" s="177">
        <v>0</v>
      </c>
      <c r="L193" s="177">
        <v>0</v>
      </c>
      <c r="M193" s="177">
        <v>0</v>
      </c>
      <c r="N193" s="177">
        <v>0</v>
      </c>
      <c r="O193" s="177">
        <v>0</v>
      </c>
      <c r="P193" s="177">
        <v>0</v>
      </c>
      <c r="Q193" s="177">
        <v>0</v>
      </c>
      <c r="R193" s="177">
        <v>0</v>
      </c>
      <c r="S193" s="177">
        <v>0</v>
      </c>
      <c r="T193" s="177">
        <v>0</v>
      </c>
      <c r="U193" s="177">
        <v>0</v>
      </c>
      <c r="V193" s="177">
        <v>0</v>
      </c>
      <c r="W193" s="177">
        <v>0</v>
      </c>
      <c r="X193" s="177">
        <v>0</v>
      </c>
      <c r="Y193" s="177">
        <v>0</v>
      </c>
      <c r="Z193" s="177">
        <v>0</v>
      </c>
      <c r="AA193" s="177">
        <v>0</v>
      </c>
      <c r="AB193" s="177">
        <v>0</v>
      </c>
      <c r="AC193" s="177">
        <v>0</v>
      </c>
      <c r="AD193" s="177">
        <v>0</v>
      </c>
      <c r="AE193" s="177">
        <v>0</v>
      </c>
      <c r="AF193" s="177">
        <v>0</v>
      </c>
    </row>
    <row r="194" spans="1:32" x14ac:dyDescent="0.25">
      <c r="A194" s="177" t="str">
        <f t="shared" si="5"/>
        <v/>
      </c>
    </row>
    <row r="195" spans="1:32" x14ac:dyDescent="0.25">
      <c r="A195" s="177" t="str">
        <f t="shared" si="5"/>
        <v>871</v>
      </c>
      <c r="B195" s="176" t="s">
        <v>470</v>
      </c>
      <c r="C195" s="177">
        <v>0</v>
      </c>
      <c r="D195" s="177">
        <v>0</v>
      </c>
      <c r="E195" s="177">
        <v>0</v>
      </c>
      <c r="F195" s="177">
        <v>0</v>
      </c>
      <c r="G195" s="177">
        <v>0</v>
      </c>
      <c r="H195" s="177">
        <v>0</v>
      </c>
      <c r="I195" s="177">
        <v>0</v>
      </c>
      <c r="J195" s="177">
        <v>0</v>
      </c>
      <c r="K195" s="177">
        <v>0</v>
      </c>
      <c r="L195" s="177">
        <v>0</v>
      </c>
      <c r="M195" s="177">
        <v>0</v>
      </c>
      <c r="N195" s="177">
        <v>0</v>
      </c>
      <c r="O195" s="177">
        <v>0</v>
      </c>
      <c r="P195" s="177">
        <v>0</v>
      </c>
      <c r="Q195" s="177">
        <v>0</v>
      </c>
      <c r="R195" s="177">
        <v>0</v>
      </c>
      <c r="S195" s="177">
        <v>0</v>
      </c>
      <c r="T195" s="177">
        <v>0</v>
      </c>
      <c r="U195" s="177">
        <v>0</v>
      </c>
      <c r="V195" s="177">
        <v>0</v>
      </c>
      <c r="W195" s="177">
        <v>0</v>
      </c>
      <c r="X195" s="177">
        <v>0</v>
      </c>
      <c r="Y195" s="177">
        <v>0</v>
      </c>
      <c r="Z195" s="177">
        <v>0</v>
      </c>
      <c r="AA195" s="177">
        <v>0</v>
      </c>
      <c r="AB195" s="177">
        <v>0</v>
      </c>
      <c r="AC195" s="177">
        <v>0</v>
      </c>
      <c r="AD195" s="177">
        <v>0</v>
      </c>
      <c r="AE195" s="177">
        <v>0</v>
      </c>
      <c r="AF195" s="177">
        <v>0</v>
      </c>
    </row>
    <row r="196" spans="1:32" x14ac:dyDescent="0.25">
      <c r="A196" s="177" t="str">
        <f t="shared" si="5"/>
        <v>874</v>
      </c>
      <c r="B196" s="176" t="s">
        <v>471</v>
      </c>
      <c r="C196" s="177">
        <v>0</v>
      </c>
      <c r="D196" s="177">
        <v>0</v>
      </c>
      <c r="E196" s="177">
        <v>0</v>
      </c>
      <c r="F196" s="177">
        <v>0</v>
      </c>
      <c r="G196" s="177">
        <v>0</v>
      </c>
      <c r="H196" s="177">
        <v>0</v>
      </c>
      <c r="I196" s="177">
        <v>0</v>
      </c>
      <c r="J196" s="177">
        <v>0</v>
      </c>
      <c r="K196" s="177">
        <v>0</v>
      </c>
      <c r="L196" s="177">
        <v>0</v>
      </c>
      <c r="M196" s="177">
        <v>0</v>
      </c>
      <c r="N196" s="177">
        <v>0</v>
      </c>
      <c r="O196" s="177">
        <v>0</v>
      </c>
      <c r="P196" s="177">
        <v>0</v>
      </c>
      <c r="Q196" s="177">
        <v>0</v>
      </c>
      <c r="R196" s="177">
        <v>0</v>
      </c>
      <c r="S196" s="177">
        <v>0</v>
      </c>
      <c r="T196" s="177">
        <v>0</v>
      </c>
      <c r="U196" s="177">
        <v>0</v>
      </c>
      <c r="V196" s="177">
        <v>0</v>
      </c>
      <c r="W196" s="177">
        <v>0</v>
      </c>
      <c r="X196" s="177">
        <v>0</v>
      </c>
      <c r="Y196" s="177">
        <v>0</v>
      </c>
      <c r="Z196" s="177">
        <v>0</v>
      </c>
      <c r="AA196" s="177">
        <v>0</v>
      </c>
      <c r="AB196" s="177">
        <v>0</v>
      </c>
      <c r="AC196" s="177">
        <v>0</v>
      </c>
      <c r="AD196" s="177">
        <v>0</v>
      </c>
      <c r="AE196" s="177">
        <v>0</v>
      </c>
      <c r="AF196" s="177">
        <v>0</v>
      </c>
    </row>
    <row r="197" spans="1:32" x14ac:dyDescent="0.25">
      <c r="A197" s="177" t="str">
        <f t="shared" si="5"/>
        <v>875</v>
      </c>
      <c r="B197" s="176" t="s">
        <v>472</v>
      </c>
      <c r="C197" s="177">
        <v>0</v>
      </c>
      <c r="D197" s="177">
        <v>0</v>
      </c>
      <c r="E197" s="177">
        <v>0</v>
      </c>
      <c r="F197" s="177">
        <v>0</v>
      </c>
      <c r="G197" s="177">
        <v>0</v>
      </c>
      <c r="H197" s="177">
        <v>0</v>
      </c>
      <c r="I197" s="177">
        <v>0</v>
      </c>
      <c r="J197" s="177">
        <v>0</v>
      </c>
      <c r="K197" s="177">
        <v>0</v>
      </c>
      <c r="L197" s="177">
        <v>0</v>
      </c>
      <c r="M197" s="177">
        <v>0</v>
      </c>
      <c r="N197" s="177">
        <v>0</v>
      </c>
      <c r="O197" s="177">
        <v>0</v>
      </c>
      <c r="P197" s="177">
        <v>0</v>
      </c>
      <c r="Q197" s="177">
        <v>0</v>
      </c>
      <c r="R197" s="177">
        <v>0</v>
      </c>
      <c r="S197" s="177">
        <v>0</v>
      </c>
      <c r="T197" s="177">
        <v>0</v>
      </c>
      <c r="U197" s="177">
        <v>0</v>
      </c>
      <c r="V197" s="177">
        <v>0</v>
      </c>
      <c r="W197" s="177">
        <v>0</v>
      </c>
      <c r="X197" s="177">
        <v>0</v>
      </c>
      <c r="Y197" s="177">
        <v>0</v>
      </c>
      <c r="Z197" s="177">
        <v>0</v>
      </c>
      <c r="AA197" s="177">
        <v>0</v>
      </c>
      <c r="AB197" s="177">
        <v>0</v>
      </c>
      <c r="AC197" s="177">
        <v>0</v>
      </c>
      <c r="AD197" s="177">
        <v>0</v>
      </c>
      <c r="AE197" s="177">
        <v>0</v>
      </c>
      <c r="AF197" s="177">
        <v>0</v>
      </c>
    </row>
    <row r="198" spans="1:32" x14ac:dyDescent="0.25">
      <c r="A198" s="177" t="str">
        <f t="shared" si="5"/>
        <v>876</v>
      </c>
      <c r="B198" s="176" t="s">
        <v>473</v>
      </c>
      <c r="C198" s="177">
        <v>0</v>
      </c>
      <c r="D198" s="177">
        <v>0</v>
      </c>
      <c r="E198" s="177">
        <v>0</v>
      </c>
      <c r="F198" s="177">
        <v>0</v>
      </c>
      <c r="G198" s="177">
        <v>0</v>
      </c>
      <c r="H198" s="177">
        <v>0</v>
      </c>
      <c r="I198" s="177">
        <v>0</v>
      </c>
      <c r="J198" s="177">
        <v>0</v>
      </c>
      <c r="K198" s="177">
        <v>0</v>
      </c>
      <c r="L198" s="177">
        <v>0</v>
      </c>
      <c r="M198" s="177">
        <v>0</v>
      </c>
      <c r="N198" s="177">
        <v>0</v>
      </c>
      <c r="O198" s="177">
        <v>0</v>
      </c>
      <c r="P198" s="177">
        <v>0</v>
      </c>
      <c r="Q198" s="177">
        <v>0</v>
      </c>
      <c r="R198" s="177">
        <v>0</v>
      </c>
      <c r="S198" s="177">
        <v>0</v>
      </c>
      <c r="T198" s="177">
        <v>0</v>
      </c>
      <c r="U198" s="177">
        <v>0</v>
      </c>
      <c r="V198" s="177">
        <v>0</v>
      </c>
      <c r="W198" s="177">
        <v>0</v>
      </c>
      <c r="X198" s="177">
        <v>0</v>
      </c>
      <c r="Y198" s="177">
        <v>0</v>
      </c>
      <c r="Z198" s="177">
        <v>0</v>
      </c>
      <c r="AA198" s="177">
        <v>0</v>
      </c>
      <c r="AB198" s="177">
        <v>0</v>
      </c>
      <c r="AC198" s="177">
        <v>0</v>
      </c>
      <c r="AD198" s="177">
        <v>0</v>
      </c>
      <c r="AE198" s="177">
        <v>0</v>
      </c>
      <c r="AF198" s="177">
        <v>0</v>
      </c>
    </row>
    <row r="199" spans="1:32" x14ac:dyDescent="0.25">
      <c r="A199" s="177" t="str">
        <f t="shared" si="5"/>
        <v>877</v>
      </c>
      <c r="B199" s="176" t="s">
        <v>474</v>
      </c>
      <c r="C199" s="177">
        <v>0</v>
      </c>
      <c r="D199" s="177">
        <v>0</v>
      </c>
      <c r="E199" s="177">
        <v>0</v>
      </c>
      <c r="F199" s="177">
        <v>0</v>
      </c>
      <c r="G199" s="177">
        <v>0</v>
      </c>
      <c r="H199" s="177">
        <v>0</v>
      </c>
      <c r="I199" s="177">
        <v>0</v>
      </c>
      <c r="J199" s="177">
        <v>0</v>
      </c>
      <c r="K199" s="177">
        <v>0</v>
      </c>
      <c r="L199" s="177">
        <v>0</v>
      </c>
      <c r="M199" s="177">
        <v>0</v>
      </c>
      <c r="N199" s="177">
        <v>0</v>
      </c>
      <c r="O199" s="177">
        <v>0</v>
      </c>
      <c r="P199" s="177">
        <v>0</v>
      </c>
      <c r="Q199" s="177">
        <v>0</v>
      </c>
      <c r="R199" s="177">
        <v>0</v>
      </c>
      <c r="S199" s="177">
        <v>0</v>
      </c>
      <c r="T199" s="177">
        <v>0</v>
      </c>
      <c r="U199" s="177">
        <v>0</v>
      </c>
      <c r="V199" s="177">
        <v>0</v>
      </c>
      <c r="W199" s="177">
        <v>0</v>
      </c>
      <c r="X199" s="177">
        <v>0</v>
      </c>
      <c r="Y199" s="177">
        <v>0</v>
      </c>
      <c r="Z199" s="177">
        <v>0</v>
      </c>
      <c r="AA199" s="177">
        <v>0</v>
      </c>
      <c r="AB199" s="177">
        <v>0</v>
      </c>
      <c r="AC199" s="177">
        <v>0</v>
      </c>
      <c r="AD199" s="177">
        <v>0</v>
      </c>
      <c r="AE199" s="177">
        <v>0</v>
      </c>
      <c r="AF199" s="177">
        <v>0</v>
      </c>
    </row>
    <row r="200" spans="1:32" x14ac:dyDescent="0.25">
      <c r="A200" s="177" t="str">
        <f t="shared" si="5"/>
        <v>878</v>
      </c>
      <c r="B200" s="176" t="s">
        <v>475</v>
      </c>
      <c r="C200" s="177">
        <v>0</v>
      </c>
      <c r="D200" s="177">
        <v>0</v>
      </c>
      <c r="E200" s="177">
        <v>0</v>
      </c>
      <c r="F200" s="177">
        <v>0</v>
      </c>
      <c r="G200" s="177">
        <v>0</v>
      </c>
      <c r="H200" s="177">
        <v>0</v>
      </c>
      <c r="I200" s="177">
        <v>0</v>
      </c>
      <c r="J200" s="177">
        <v>0</v>
      </c>
      <c r="K200" s="177">
        <v>0</v>
      </c>
      <c r="L200" s="177">
        <v>0</v>
      </c>
      <c r="M200" s="177">
        <v>0</v>
      </c>
      <c r="N200" s="177">
        <v>0</v>
      </c>
      <c r="O200" s="177">
        <v>0</v>
      </c>
      <c r="P200" s="177">
        <v>0</v>
      </c>
      <c r="Q200" s="177">
        <v>0</v>
      </c>
      <c r="R200" s="177">
        <v>0</v>
      </c>
      <c r="S200" s="177">
        <v>0</v>
      </c>
      <c r="T200" s="177">
        <v>0</v>
      </c>
      <c r="U200" s="177">
        <v>0</v>
      </c>
      <c r="V200" s="177">
        <v>0</v>
      </c>
      <c r="W200" s="177">
        <v>0</v>
      </c>
      <c r="X200" s="177">
        <v>0</v>
      </c>
      <c r="Y200" s="177">
        <v>0</v>
      </c>
      <c r="Z200" s="177">
        <v>0</v>
      </c>
      <c r="AA200" s="177">
        <v>0</v>
      </c>
      <c r="AB200" s="177">
        <v>0</v>
      </c>
      <c r="AC200" s="177">
        <v>0</v>
      </c>
      <c r="AD200" s="177">
        <v>0</v>
      </c>
      <c r="AE200" s="177">
        <v>0</v>
      </c>
      <c r="AF200" s="177">
        <v>0</v>
      </c>
    </row>
    <row r="201" spans="1:32" x14ac:dyDescent="0.25">
      <c r="A201" s="177" t="str">
        <f t="shared" si="5"/>
        <v>879</v>
      </c>
      <c r="B201" s="176" t="s">
        <v>476</v>
      </c>
      <c r="C201" s="177">
        <v>0</v>
      </c>
      <c r="D201" s="177">
        <v>0</v>
      </c>
      <c r="E201" s="177">
        <v>0</v>
      </c>
      <c r="F201" s="177">
        <v>0</v>
      </c>
      <c r="G201" s="177">
        <v>0</v>
      </c>
      <c r="H201" s="177">
        <v>0</v>
      </c>
      <c r="I201" s="177">
        <v>0</v>
      </c>
      <c r="J201" s="177">
        <v>0</v>
      </c>
      <c r="K201" s="177">
        <v>0</v>
      </c>
      <c r="L201" s="177">
        <v>0</v>
      </c>
      <c r="M201" s="177">
        <v>0</v>
      </c>
      <c r="N201" s="177">
        <v>0</v>
      </c>
      <c r="O201" s="177">
        <v>0</v>
      </c>
      <c r="P201" s="177">
        <v>0</v>
      </c>
      <c r="Q201" s="177">
        <v>0</v>
      </c>
      <c r="R201" s="177">
        <v>0</v>
      </c>
      <c r="S201" s="177">
        <v>0</v>
      </c>
      <c r="T201" s="177">
        <v>0</v>
      </c>
      <c r="U201" s="177">
        <v>0</v>
      </c>
      <c r="V201" s="177">
        <v>0</v>
      </c>
      <c r="W201" s="177">
        <v>0</v>
      </c>
      <c r="X201" s="177">
        <v>0</v>
      </c>
      <c r="Y201" s="177">
        <v>0</v>
      </c>
      <c r="Z201" s="177">
        <v>0</v>
      </c>
      <c r="AA201" s="177">
        <v>0</v>
      </c>
      <c r="AB201" s="177">
        <v>0</v>
      </c>
      <c r="AC201" s="177">
        <v>0</v>
      </c>
      <c r="AD201" s="177">
        <v>0</v>
      </c>
      <c r="AE201" s="177">
        <v>0</v>
      </c>
      <c r="AF201" s="177">
        <v>0</v>
      </c>
    </row>
    <row r="202" spans="1:32" x14ac:dyDescent="0.25">
      <c r="A202" s="177" t="str">
        <f t="shared" si="5"/>
        <v>880</v>
      </c>
      <c r="B202" s="176" t="s">
        <v>477</v>
      </c>
      <c r="C202" s="177">
        <v>0</v>
      </c>
      <c r="D202" s="177">
        <v>0</v>
      </c>
      <c r="E202" s="177">
        <v>0</v>
      </c>
      <c r="F202" s="177">
        <v>0</v>
      </c>
      <c r="G202" s="177">
        <v>0</v>
      </c>
      <c r="H202" s="177">
        <v>0</v>
      </c>
      <c r="I202" s="177">
        <v>0</v>
      </c>
      <c r="J202" s="177">
        <v>0</v>
      </c>
      <c r="K202" s="177">
        <v>0</v>
      </c>
      <c r="L202" s="177">
        <v>0</v>
      </c>
      <c r="M202" s="177">
        <v>0</v>
      </c>
      <c r="N202" s="177">
        <v>0</v>
      </c>
      <c r="O202" s="177">
        <v>0</v>
      </c>
      <c r="P202" s="177">
        <v>0</v>
      </c>
      <c r="Q202" s="177">
        <v>0</v>
      </c>
      <c r="R202" s="177">
        <v>0</v>
      </c>
      <c r="S202" s="177">
        <v>0</v>
      </c>
      <c r="T202" s="177">
        <v>0</v>
      </c>
      <c r="U202" s="177">
        <v>0</v>
      </c>
      <c r="V202" s="177">
        <v>0</v>
      </c>
      <c r="W202" s="177">
        <v>0</v>
      </c>
      <c r="X202" s="177">
        <v>0</v>
      </c>
      <c r="Y202" s="177">
        <v>0</v>
      </c>
      <c r="Z202" s="177">
        <v>0</v>
      </c>
      <c r="AA202" s="177">
        <v>0</v>
      </c>
      <c r="AB202" s="177">
        <v>0</v>
      </c>
      <c r="AC202" s="177">
        <v>0</v>
      </c>
      <c r="AD202" s="177">
        <v>0</v>
      </c>
      <c r="AE202" s="177">
        <v>0</v>
      </c>
      <c r="AF202" s="177">
        <v>0</v>
      </c>
    </row>
    <row r="203" spans="1:32" x14ac:dyDescent="0.25">
      <c r="A203" s="177" t="str">
        <f t="shared" si="5"/>
        <v>881</v>
      </c>
      <c r="B203" s="176" t="s">
        <v>478</v>
      </c>
      <c r="C203" s="177">
        <v>0</v>
      </c>
      <c r="D203" s="177">
        <v>0</v>
      </c>
      <c r="E203" s="177">
        <v>0</v>
      </c>
      <c r="F203" s="177">
        <v>0</v>
      </c>
      <c r="G203" s="177">
        <v>0</v>
      </c>
      <c r="H203" s="177">
        <v>0</v>
      </c>
      <c r="I203" s="177">
        <v>0</v>
      </c>
      <c r="J203" s="177">
        <v>0</v>
      </c>
      <c r="K203" s="177">
        <v>0</v>
      </c>
      <c r="L203" s="177">
        <v>0</v>
      </c>
      <c r="M203" s="177">
        <v>0</v>
      </c>
      <c r="N203" s="177">
        <v>0</v>
      </c>
      <c r="O203" s="177">
        <v>0</v>
      </c>
      <c r="P203" s="177">
        <v>0</v>
      </c>
      <c r="Q203" s="177">
        <v>0</v>
      </c>
      <c r="R203" s="177">
        <v>0</v>
      </c>
      <c r="S203" s="177">
        <v>0</v>
      </c>
      <c r="T203" s="177">
        <v>0</v>
      </c>
      <c r="U203" s="177">
        <v>0</v>
      </c>
      <c r="V203" s="177">
        <v>0</v>
      </c>
      <c r="W203" s="177">
        <v>0</v>
      </c>
      <c r="X203" s="177">
        <v>0</v>
      </c>
      <c r="Y203" s="177">
        <v>0</v>
      </c>
      <c r="Z203" s="177">
        <v>0</v>
      </c>
      <c r="AA203" s="177">
        <v>0</v>
      </c>
      <c r="AB203" s="177">
        <v>0</v>
      </c>
      <c r="AC203" s="177">
        <v>0</v>
      </c>
      <c r="AD203" s="177">
        <v>0</v>
      </c>
      <c r="AE203" s="177">
        <v>0</v>
      </c>
      <c r="AF203" s="177">
        <v>0</v>
      </c>
    </row>
    <row r="204" spans="1:32" x14ac:dyDescent="0.25">
      <c r="A204" s="177" t="str">
        <f t="shared" si="5"/>
        <v>TOT</v>
      </c>
      <c r="B204" s="176" t="s">
        <v>479</v>
      </c>
      <c r="C204" s="177">
        <v>0</v>
      </c>
      <c r="D204" s="177">
        <v>0</v>
      </c>
      <c r="E204" s="177">
        <v>0</v>
      </c>
      <c r="F204" s="177">
        <v>0</v>
      </c>
      <c r="G204" s="177">
        <v>0</v>
      </c>
      <c r="H204" s="177">
        <v>0</v>
      </c>
      <c r="I204" s="177">
        <v>0</v>
      </c>
      <c r="J204" s="177">
        <v>0</v>
      </c>
      <c r="K204" s="177">
        <v>0</v>
      </c>
      <c r="L204" s="177">
        <v>0</v>
      </c>
      <c r="M204" s="177">
        <v>0</v>
      </c>
      <c r="N204" s="177">
        <v>0</v>
      </c>
      <c r="O204" s="177">
        <v>0</v>
      </c>
      <c r="P204" s="177">
        <v>0</v>
      </c>
      <c r="Q204" s="177">
        <v>0</v>
      </c>
      <c r="R204" s="177">
        <v>0</v>
      </c>
      <c r="S204" s="177">
        <v>0</v>
      </c>
      <c r="T204" s="177">
        <v>0</v>
      </c>
      <c r="U204" s="177">
        <v>0</v>
      </c>
      <c r="V204" s="177">
        <v>0</v>
      </c>
      <c r="W204" s="177">
        <v>0</v>
      </c>
      <c r="X204" s="177">
        <v>0</v>
      </c>
      <c r="Y204" s="177">
        <v>0</v>
      </c>
      <c r="Z204" s="177">
        <v>0</v>
      </c>
      <c r="AA204" s="177">
        <v>0</v>
      </c>
      <c r="AB204" s="177">
        <v>0</v>
      </c>
      <c r="AC204" s="177">
        <v>0</v>
      </c>
      <c r="AD204" s="177">
        <v>0</v>
      </c>
      <c r="AE204" s="177">
        <v>0</v>
      </c>
      <c r="AF204" s="177">
        <v>0</v>
      </c>
    </row>
    <row r="205" spans="1:32" x14ac:dyDescent="0.25">
      <c r="A205" s="177" t="str">
        <f t="shared" si="5"/>
        <v/>
      </c>
    </row>
    <row r="206" spans="1:32" x14ac:dyDescent="0.25">
      <c r="A206" s="177" t="str">
        <f t="shared" si="5"/>
        <v>886</v>
      </c>
      <c r="B206" s="176" t="s">
        <v>480</v>
      </c>
      <c r="C206" s="177">
        <v>0</v>
      </c>
      <c r="D206" s="177">
        <v>0</v>
      </c>
      <c r="E206" s="177">
        <v>0</v>
      </c>
      <c r="F206" s="177">
        <v>0</v>
      </c>
      <c r="G206" s="177">
        <v>0</v>
      </c>
      <c r="H206" s="177">
        <v>0</v>
      </c>
      <c r="I206" s="177">
        <v>0</v>
      </c>
      <c r="J206" s="177">
        <v>0</v>
      </c>
      <c r="K206" s="177">
        <v>0</v>
      </c>
      <c r="L206" s="177">
        <v>0</v>
      </c>
      <c r="M206" s="177">
        <v>0</v>
      </c>
      <c r="N206" s="177">
        <v>0</v>
      </c>
      <c r="O206" s="177">
        <v>0</v>
      </c>
      <c r="P206" s="177">
        <v>0</v>
      </c>
      <c r="Q206" s="177">
        <v>0</v>
      </c>
      <c r="R206" s="177">
        <v>0</v>
      </c>
      <c r="S206" s="177">
        <v>0</v>
      </c>
      <c r="T206" s="177">
        <v>0</v>
      </c>
      <c r="U206" s="177">
        <v>0</v>
      </c>
      <c r="V206" s="177">
        <v>0</v>
      </c>
      <c r="W206" s="177">
        <v>0</v>
      </c>
      <c r="X206" s="177">
        <v>0</v>
      </c>
      <c r="Y206" s="177">
        <v>0</v>
      </c>
      <c r="Z206" s="177">
        <v>0</v>
      </c>
      <c r="AA206" s="177">
        <v>0</v>
      </c>
      <c r="AB206" s="177">
        <v>0</v>
      </c>
      <c r="AC206" s="177">
        <v>0</v>
      </c>
      <c r="AD206" s="177">
        <v>0</v>
      </c>
      <c r="AE206" s="177">
        <v>0</v>
      </c>
      <c r="AF206" s="177">
        <v>0</v>
      </c>
    </row>
    <row r="207" spans="1:32" x14ac:dyDescent="0.25">
      <c r="A207" s="177" t="str">
        <f t="shared" si="5"/>
        <v>887</v>
      </c>
      <c r="B207" s="176" t="s">
        <v>481</v>
      </c>
      <c r="C207" s="177">
        <v>0</v>
      </c>
      <c r="D207" s="177">
        <v>0</v>
      </c>
      <c r="E207" s="177">
        <v>0</v>
      </c>
      <c r="F207" s="177">
        <v>0</v>
      </c>
      <c r="G207" s="177">
        <v>0</v>
      </c>
      <c r="H207" s="177">
        <v>0</v>
      </c>
      <c r="I207" s="177">
        <v>0</v>
      </c>
      <c r="J207" s="177">
        <v>0</v>
      </c>
      <c r="K207" s="177">
        <v>0</v>
      </c>
      <c r="L207" s="177">
        <v>0</v>
      </c>
      <c r="M207" s="177">
        <v>0</v>
      </c>
      <c r="N207" s="177">
        <v>0</v>
      </c>
      <c r="O207" s="177">
        <v>0</v>
      </c>
      <c r="P207" s="177">
        <v>0</v>
      </c>
      <c r="Q207" s="177">
        <v>0</v>
      </c>
      <c r="R207" s="177">
        <v>0</v>
      </c>
      <c r="S207" s="177">
        <v>0</v>
      </c>
      <c r="T207" s="177">
        <v>0</v>
      </c>
      <c r="U207" s="177">
        <v>0</v>
      </c>
      <c r="V207" s="177">
        <v>0</v>
      </c>
      <c r="W207" s="177">
        <v>0</v>
      </c>
      <c r="X207" s="177">
        <v>0</v>
      </c>
      <c r="Y207" s="177">
        <v>0</v>
      </c>
      <c r="Z207" s="177">
        <v>0</v>
      </c>
      <c r="AA207" s="177">
        <v>0</v>
      </c>
      <c r="AB207" s="177">
        <v>0</v>
      </c>
      <c r="AC207" s="177">
        <v>0</v>
      </c>
      <c r="AD207" s="177">
        <v>0</v>
      </c>
      <c r="AE207" s="177">
        <v>0</v>
      </c>
      <c r="AF207" s="177">
        <v>0</v>
      </c>
    </row>
    <row r="208" spans="1:32" x14ac:dyDescent="0.25">
      <c r="A208" s="177" t="str">
        <f t="shared" si="5"/>
        <v>889</v>
      </c>
      <c r="B208" s="176" t="s">
        <v>482</v>
      </c>
      <c r="C208" s="177">
        <v>0</v>
      </c>
      <c r="D208" s="177">
        <v>0</v>
      </c>
      <c r="E208" s="177">
        <v>0</v>
      </c>
      <c r="F208" s="177">
        <v>0</v>
      </c>
      <c r="G208" s="177">
        <v>0</v>
      </c>
      <c r="H208" s="177">
        <v>0</v>
      </c>
      <c r="I208" s="177">
        <v>0</v>
      </c>
      <c r="J208" s="177">
        <v>0</v>
      </c>
      <c r="K208" s="177">
        <v>0</v>
      </c>
      <c r="L208" s="177">
        <v>0</v>
      </c>
      <c r="M208" s="177">
        <v>0</v>
      </c>
      <c r="N208" s="177">
        <v>0</v>
      </c>
      <c r="O208" s="177">
        <v>0</v>
      </c>
      <c r="P208" s="177">
        <v>0</v>
      </c>
      <c r="Q208" s="177">
        <v>0</v>
      </c>
      <c r="R208" s="177">
        <v>0</v>
      </c>
      <c r="S208" s="177">
        <v>0</v>
      </c>
      <c r="T208" s="177">
        <v>0</v>
      </c>
      <c r="U208" s="177">
        <v>0</v>
      </c>
      <c r="V208" s="177">
        <v>0</v>
      </c>
      <c r="W208" s="177">
        <v>0</v>
      </c>
      <c r="X208" s="177">
        <v>0</v>
      </c>
      <c r="Y208" s="177">
        <v>0</v>
      </c>
      <c r="Z208" s="177">
        <v>0</v>
      </c>
      <c r="AA208" s="177">
        <v>0</v>
      </c>
      <c r="AB208" s="177">
        <v>0</v>
      </c>
      <c r="AC208" s="177">
        <v>0</v>
      </c>
      <c r="AD208" s="177">
        <v>0</v>
      </c>
      <c r="AE208" s="177">
        <v>0</v>
      </c>
      <c r="AF208" s="177">
        <v>0</v>
      </c>
    </row>
    <row r="209" spans="1:32" x14ac:dyDescent="0.25">
      <c r="A209" s="177" t="str">
        <f t="shared" si="5"/>
        <v>890</v>
      </c>
      <c r="B209" s="176" t="s">
        <v>483</v>
      </c>
      <c r="C209" s="177">
        <v>0</v>
      </c>
      <c r="D209" s="177">
        <v>0</v>
      </c>
      <c r="E209" s="177">
        <v>0</v>
      </c>
      <c r="F209" s="177">
        <v>0</v>
      </c>
      <c r="G209" s="177">
        <v>0</v>
      </c>
      <c r="H209" s="177">
        <v>0</v>
      </c>
      <c r="I209" s="177">
        <v>0</v>
      </c>
      <c r="J209" s="177">
        <v>0</v>
      </c>
      <c r="K209" s="177">
        <v>0</v>
      </c>
      <c r="L209" s="177">
        <v>0</v>
      </c>
      <c r="M209" s="177">
        <v>0</v>
      </c>
      <c r="N209" s="177">
        <v>0</v>
      </c>
      <c r="O209" s="177">
        <v>0</v>
      </c>
      <c r="P209" s="177">
        <v>0</v>
      </c>
      <c r="Q209" s="177">
        <v>0</v>
      </c>
      <c r="R209" s="177">
        <v>0</v>
      </c>
      <c r="S209" s="177">
        <v>0</v>
      </c>
      <c r="T209" s="177">
        <v>0</v>
      </c>
      <c r="U209" s="177">
        <v>0</v>
      </c>
      <c r="V209" s="177">
        <v>0</v>
      </c>
      <c r="W209" s="177">
        <v>0</v>
      </c>
      <c r="X209" s="177">
        <v>0</v>
      </c>
      <c r="Y209" s="177">
        <v>0</v>
      </c>
      <c r="Z209" s="177">
        <v>0</v>
      </c>
      <c r="AA209" s="177">
        <v>0</v>
      </c>
      <c r="AB209" s="177">
        <v>0</v>
      </c>
      <c r="AC209" s="177">
        <v>0</v>
      </c>
      <c r="AD209" s="177">
        <v>0</v>
      </c>
      <c r="AE209" s="177">
        <v>0</v>
      </c>
      <c r="AF209" s="177">
        <v>0</v>
      </c>
    </row>
    <row r="210" spans="1:32" x14ac:dyDescent="0.25">
      <c r="A210" s="177" t="str">
        <f t="shared" si="5"/>
        <v>891</v>
      </c>
      <c r="B210" s="176" t="s">
        <v>484</v>
      </c>
      <c r="C210" s="177">
        <v>0</v>
      </c>
      <c r="D210" s="177">
        <v>0</v>
      </c>
      <c r="E210" s="177">
        <v>0</v>
      </c>
      <c r="F210" s="177">
        <v>0</v>
      </c>
      <c r="G210" s="177">
        <v>0</v>
      </c>
      <c r="H210" s="177">
        <v>0</v>
      </c>
      <c r="I210" s="177">
        <v>0</v>
      </c>
      <c r="J210" s="177">
        <v>0</v>
      </c>
      <c r="K210" s="177">
        <v>0</v>
      </c>
      <c r="L210" s="177">
        <v>0</v>
      </c>
      <c r="M210" s="177">
        <v>0</v>
      </c>
      <c r="N210" s="177">
        <v>0</v>
      </c>
      <c r="O210" s="177">
        <v>0</v>
      </c>
      <c r="P210" s="177">
        <v>0</v>
      </c>
      <c r="Q210" s="177">
        <v>0</v>
      </c>
      <c r="R210" s="177">
        <v>0</v>
      </c>
      <c r="S210" s="177">
        <v>0</v>
      </c>
      <c r="T210" s="177">
        <v>0</v>
      </c>
      <c r="U210" s="177">
        <v>0</v>
      </c>
      <c r="V210" s="177">
        <v>0</v>
      </c>
      <c r="W210" s="177">
        <v>0</v>
      </c>
      <c r="X210" s="177">
        <v>0</v>
      </c>
      <c r="Y210" s="177">
        <v>0</v>
      </c>
      <c r="Z210" s="177">
        <v>0</v>
      </c>
      <c r="AA210" s="177">
        <v>0</v>
      </c>
      <c r="AB210" s="177">
        <v>0</v>
      </c>
      <c r="AC210" s="177">
        <v>0</v>
      </c>
      <c r="AD210" s="177">
        <v>0</v>
      </c>
      <c r="AE210" s="177">
        <v>0</v>
      </c>
      <c r="AF210" s="177">
        <v>0</v>
      </c>
    </row>
    <row r="211" spans="1:32" x14ac:dyDescent="0.25">
      <c r="A211" s="177" t="str">
        <f t="shared" si="5"/>
        <v>892</v>
      </c>
      <c r="B211" s="176" t="s">
        <v>485</v>
      </c>
      <c r="C211" s="177">
        <v>0</v>
      </c>
      <c r="D211" s="177">
        <v>0</v>
      </c>
      <c r="E211" s="177">
        <v>0</v>
      </c>
      <c r="F211" s="177">
        <v>0</v>
      </c>
      <c r="G211" s="177">
        <v>0</v>
      </c>
      <c r="H211" s="177">
        <v>0</v>
      </c>
      <c r="I211" s="177">
        <v>0</v>
      </c>
      <c r="J211" s="177">
        <v>0</v>
      </c>
      <c r="K211" s="177">
        <v>0</v>
      </c>
      <c r="L211" s="177">
        <v>0</v>
      </c>
      <c r="M211" s="177">
        <v>0</v>
      </c>
      <c r="N211" s="177">
        <v>0</v>
      </c>
      <c r="O211" s="177">
        <v>0</v>
      </c>
      <c r="P211" s="177">
        <v>0</v>
      </c>
      <c r="Q211" s="177">
        <v>0</v>
      </c>
      <c r="R211" s="177">
        <v>0</v>
      </c>
      <c r="S211" s="177">
        <v>0</v>
      </c>
      <c r="T211" s="177">
        <v>0</v>
      </c>
      <c r="U211" s="177">
        <v>0</v>
      </c>
      <c r="V211" s="177">
        <v>0</v>
      </c>
      <c r="W211" s="177">
        <v>0</v>
      </c>
      <c r="X211" s="177">
        <v>0</v>
      </c>
      <c r="Y211" s="177">
        <v>0</v>
      </c>
      <c r="Z211" s="177">
        <v>0</v>
      </c>
      <c r="AA211" s="177">
        <v>0</v>
      </c>
      <c r="AB211" s="177">
        <v>0</v>
      </c>
      <c r="AC211" s="177">
        <v>0</v>
      </c>
      <c r="AD211" s="177">
        <v>0</v>
      </c>
      <c r="AE211" s="177">
        <v>0</v>
      </c>
      <c r="AF211" s="177">
        <v>0</v>
      </c>
    </row>
    <row r="212" spans="1:32" x14ac:dyDescent="0.25">
      <c r="A212" s="177" t="str">
        <f t="shared" si="5"/>
        <v>894</v>
      </c>
      <c r="B212" s="176" t="s">
        <v>486</v>
      </c>
      <c r="C212" s="177">
        <v>0</v>
      </c>
      <c r="D212" s="177">
        <v>0</v>
      </c>
      <c r="E212" s="177">
        <v>0</v>
      </c>
      <c r="F212" s="177">
        <v>0</v>
      </c>
      <c r="G212" s="177">
        <v>0</v>
      </c>
      <c r="H212" s="177">
        <v>0</v>
      </c>
      <c r="I212" s="177">
        <v>0</v>
      </c>
      <c r="J212" s="177">
        <v>0</v>
      </c>
      <c r="K212" s="177">
        <v>0</v>
      </c>
      <c r="L212" s="177">
        <v>0</v>
      </c>
      <c r="M212" s="177">
        <v>0</v>
      </c>
      <c r="N212" s="177">
        <v>0</v>
      </c>
      <c r="O212" s="177">
        <v>0</v>
      </c>
      <c r="P212" s="177">
        <v>0</v>
      </c>
      <c r="Q212" s="177">
        <v>0</v>
      </c>
      <c r="R212" s="177">
        <v>0</v>
      </c>
      <c r="S212" s="177">
        <v>0</v>
      </c>
      <c r="T212" s="177">
        <v>0</v>
      </c>
      <c r="U212" s="177">
        <v>0</v>
      </c>
      <c r="V212" s="177">
        <v>0</v>
      </c>
      <c r="W212" s="177">
        <v>0</v>
      </c>
      <c r="X212" s="177">
        <v>0</v>
      </c>
      <c r="Y212" s="177">
        <v>0</v>
      </c>
      <c r="Z212" s="177">
        <v>0</v>
      </c>
      <c r="AA212" s="177">
        <v>0</v>
      </c>
      <c r="AB212" s="177">
        <v>0</v>
      </c>
      <c r="AC212" s="177">
        <v>0</v>
      </c>
      <c r="AD212" s="177">
        <v>0</v>
      </c>
      <c r="AE212" s="177">
        <v>0</v>
      </c>
      <c r="AF212" s="177">
        <v>0</v>
      </c>
    </row>
    <row r="213" spans="1:32" x14ac:dyDescent="0.25">
      <c r="A213" s="177" t="str">
        <f t="shared" si="5"/>
        <v>TOT</v>
      </c>
      <c r="B213" s="176" t="s">
        <v>487</v>
      </c>
      <c r="C213" s="177">
        <v>0</v>
      </c>
      <c r="D213" s="177">
        <v>0</v>
      </c>
      <c r="E213" s="177">
        <v>0</v>
      </c>
      <c r="F213" s="177">
        <v>0</v>
      </c>
      <c r="G213" s="177">
        <v>0</v>
      </c>
      <c r="H213" s="177">
        <v>0</v>
      </c>
      <c r="I213" s="177">
        <v>0</v>
      </c>
      <c r="J213" s="177">
        <v>0</v>
      </c>
      <c r="K213" s="177">
        <v>0</v>
      </c>
      <c r="L213" s="177">
        <v>0</v>
      </c>
      <c r="M213" s="177">
        <v>0</v>
      </c>
      <c r="N213" s="177">
        <v>0</v>
      </c>
      <c r="O213" s="177">
        <v>0</v>
      </c>
      <c r="P213" s="177">
        <v>0</v>
      </c>
      <c r="Q213" s="177">
        <v>0</v>
      </c>
      <c r="R213" s="177">
        <v>0</v>
      </c>
      <c r="S213" s="177">
        <v>0</v>
      </c>
      <c r="T213" s="177">
        <v>0</v>
      </c>
      <c r="U213" s="177">
        <v>0</v>
      </c>
      <c r="V213" s="177">
        <v>0</v>
      </c>
      <c r="W213" s="177">
        <v>0</v>
      </c>
      <c r="X213" s="177">
        <v>0</v>
      </c>
      <c r="Y213" s="177">
        <v>0</v>
      </c>
      <c r="Z213" s="177">
        <v>0</v>
      </c>
      <c r="AA213" s="177">
        <v>0</v>
      </c>
      <c r="AB213" s="177">
        <v>0</v>
      </c>
      <c r="AC213" s="177">
        <v>0</v>
      </c>
      <c r="AD213" s="177">
        <v>0</v>
      </c>
      <c r="AE213" s="177">
        <v>0</v>
      </c>
      <c r="AF213" s="177">
        <v>0</v>
      </c>
    </row>
    <row r="214" spans="1:32" x14ac:dyDescent="0.25">
      <c r="A214" s="177" t="str">
        <f t="shared" si="5"/>
        <v/>
      </c>
    </row>
    <row r="215" spans="1:32" s="312" customFormat="1" x14ac:dyDescent="0.25">
      <c r="A215" s="177"/>
      <c r="B215" s="178" t="s">
        <v>488</v>
      </c>
    </row>
    <row r="216" spans="1:32" x14ac:dyDescent="0.25">
      <c r="A216" s="177" t="str">
        <f t="shared" si="5"/>
        <v>901</v>
      </c>
      <c r="B216" s="176" t="s">
        <v>489</v>
      </c>
      <c r="C216" s="177">
        <v>90.667511000000005</v>
      </c>
      <c r="D216" s="177">
        <v>85.469582000000003</v>
      </c>
      <c r="E216" s="177">
        <v>99.252043</v>
      </c>
      <c r="F216" s="177">
        <v>84.797597499999995</v>
      </c>
      <c r="G216" s="177">
        <v>82.433587500000002</v>
      </c>
      <c r="H216" s="177">
        <v>83.148950499999998</v>
      </c>
      <c r="I216" s="177">
        <v>93.810502499999998</v>
      </c>
      <c r="J216" s="177">
        <v>102.4983575</v>
      </c>
      <c r="K216" s="177">
        <v>108.2246</v>
      </c>
      <c r="L216" s="177">
        <v>104.5407</v>
      </c>
      <c r="M216" s="177">
        <v>84.619150000000005</v>
      </c>
      <c r="N216" s="177">
        <v>86.989099999999993</v>
      </c>
      <c r="O216" s="177">
        <v>85.440299999999993</v>
      </c>
      <c r="P216" s="177">
        <v>81.509450000000001</v>
      </c>
      <c r="Q216" s="177">
        <v>87.824550000000002</v>
      </c>
      <c r="R216" s="177">
        <v>79.980450000000005</v>
      </c>
      <c r="S216" s="177">
        <v>84.066950000000006</v>
      </c>
      <c r="T216" s="177">
        <v>83.423450000000003</v>
      </c>
      <c r="U216" s="177">
        <v>87.108450000000005</v>
      </c>
      <c r="V216" s="177">
        <v>88.217799999999997</v>
      </c>
      <c r="W216" s="177">
        <v>85.577799999999996</v>
      </c>
      <c r="X216" s="177">
        <v>93.134249999999994</v>
      </c>
      <c r="Y216" s="177">
        <v>76.93235</v>
      </c>
      <c r="Z216" s="177">
        <v>76.417000000000002</v>
      </c>
      <c r="AA216" s="177">
        <v>83.075299999999999</v>
      </c>
      <c r="AB216" s="177">
        <v>87.535250000000005</v>
      </c>
      <c r="AC216" s="177">
        <v>94.421800000000005</v>
      </c>
      <c r="AD216" s="177">
        <v>77.291499999999999</v>
      </c>
      <c r="AE216" s="177">
        <v>90.510750000000002</v>
      </c>
      <c r="AF216" s="177">
        <v>84.032300000000006</v>
      </c>
    </row>
    <row r="217" spans="1:32" x14ac:dyDescent="0.25">
      <c r="A217" s="177" t="str">
        <f t="shared" si="5"/>
        <v>902</v>
      </c>
      <c r="B217" s="176" t="s">
        <v>490</v>
      </c>
      <c r="C217" s="177">
        <v>189.9929295</v>
      </c>
      <c r="D217" s="177">
        <v>184.30644649999999</v>
      </c>
      <c r="E217" s="177">
        <v>187.7570145</v>
      </c>
      <c r="F217" s="177">
        <v>207.56642500000001</v>
      </c>
      <c r="G217" s="177">
        <v>198.70417599999999</v>
      </c>
      <c r="H217" s="177">
        <v>181.75386900000001</v>
      </c>
      <c r="I217" s="177">
        <v>207.39258649999999</v>
      </c>
      <c r="J217" s="177">
        <v>190.662846</v>
      </c>
      <c r="K217" s="177">
        <v>184.2148</v>
      </c>
      <c r="L217" s="177">
        <v>213.74045000000001</v>
      </c>
      <c r="M217" s="177">
        <v>189.93975</v>
      </c>
      <c r="N217" s="177">
        <v>209.2783</v>
      </c>
      <c r="O217" s="177">
        <v>205.17914999999999</v>
      </c>
      <c r="P217" s="177">
        <v>200.71754999999999</v>
      </c>
      <c r="Q217" s="177">
        <v>204.70230000000001</v>
      </c>
      <c r="R217" s="177">
        <v>216.90790000000001</v>
      </c>
      <c r="S217" s="177">
        <v>201.04259999999999</v>
      </c>
      <c r="T217" s="177">
        <v>202.67554999999999</v>
      </c>
      <c r="U217" s="177">
        <v>226.5615</v>
      </c>
      <c r="V217" s="177">
        <v>190.28295</v>
      </c>
      <c r="W217" s="177">
        <v>203.11664999999999</v>
      </c>
      <c r="X217" s="177">
        <v>215.0258</v>
      </c>
      <c r="Y217" s="177">
        <v>196.90385000000001</v>
      </c>
      <c r="Z217" s="177">
        <v>214.26130000000001</v>
      </c>
      <c r="AA217" s="177">
        <v>194.19784999999999</v>
      </c>
      <c r="AB217" s="177">
        <v>193.33435</v>
      </c>
      <c r="AC217" s="177">
        <v>197.417</v>
      </c>
      <c r="AD217" s="177">
        <v>205.22810000000001</v>
      </c>
      <c r="AE217" s="177">
        <v>193.60714999999999</v>
      </c>
      <c r="AF217" s="177">
        <v>193.30520000000001</v>
      </c>
    </row>
    <row r="218" spans="1:32" x14ac:dyDescent="0.25">
      <c r="A218" s="177" t="str">
        <f t="shared" si="5"/>
        <v>903</v>
      </c>
      <c r="B218" s="176" t="s">
        <v>491</v>
      </c>
      <c r="C218" s="177">
        <v>459.80821150000003</v>
      </c>
      <c r="D218" s="177">
        <v>458.54378350000002</v>
      </c>
      <c r="E218" s="177">
        <v>474.2081025</v>
      </c>
      <c r="F218" s="177">
        <v>483.500248</v>
      </c>
      <c r="G218" s="177">
        <v>512.27729850000003</v>
      </c>
      <c r="H218" s="177">
        <v>468.67399699999999</v>
      </c>
      <c r="I218" s="177">
        <v>454.28380800000002</v>
      </c>
      <c r="J218" s="177">
        <v>455.64440350000001</v>
      </c>
      <c r="K218" s="177">
        <v>293.84849999999898</v>
      </c>
      <c r="L218" s="177">
        <v>532.92470000000003</v>
      </c>
      <c r="M218" s="177">
        <v>449.73225000000002</v>
      </c>
      <c r="N218" s="177">
        <v>462.33109999999999</v>
      </c>
      <c r="O218" s="177">
        <v>502.89800000000002</v>
      </c>
      <c r="P218" s="177">
        <v>488.63815</v>
      </c>
      <c r="Q218" s="177">
        <v>510.48910000000001</v>
      </c>
      <c r="R218" s="177">
        <v>512.79525000000001</v>
      </c>
      <c r="S218" s="177">
        <v>492.72190000000001</v>
      </c>
      <c r="T218" s="177">
        <v>509.30605000000003</v>
      </c>
      <c r="U218" s="177">
        <v>552.72415000000001</v>
      </c>
      <c r="V218" s="177">
        <v>515.73829999999998</v>
      </c>
      <c r="W218" s="177">
        <v>527.71289999999999</v>
      </c>
      <c r="X218" s="177">
        <v>532.47095000000002</v>
      </c>
      <c r="Y218" s="177">
        <v>478.09960000000001</v>
      </c>
      <c r="Z218" s="177">
        <v>508.76594999999998</v>
      </c>
      <c r="AA218" s="177">
        <v>496.00815</v>
      </c>
      <c r="AB218" s="177">
        <v>501.31785000000002</v>
      </c>
      <c r="AC218" s="177">
        <v>541.88805000000002</v>
      </c>
      <c r="AD218" s="177">
        <v>482.32305000000002</v>
      </c>
      <c r="AE218" s="177">
        <v>520.93029999999999</v>
      </c>
      <c r="AF218" s="177">
        <v>511.93889999999999</v>
      </c>
    </row>
    <row r="219" spans="1:32" x14ac:dyDescent="0.25">
      <c r="A219" s="177" t="str">
        <f t="shared" si="5"/>
        <v>904</v>
      </c>
      <c r="B219" s="176" t="s">
        <v>492</v>
      </c>
      <c r="C219" s="177">
        <v>650.1005116</v>
      </c>
      <c r="D219" s="177">
        <v>231.34308039999999</v>
      </c>
      <c r="E219" s="177">
        <v>170.343112712319</v>
      </c>
      <c r="F219" s="177">
        <v>89.970882457528603</v>
      </c>
      <c r="G219" s="177">
        <v>149.62412044164299</v>
      </c>
      <c r="H219" s="177">
        <v>81.862432690981905</v>
      </c>
      <c r="I219" s="177">
        <v>266.85715844509002</v>
      </c>
      <c r="J219" s="177">
        <v>442.94069558972598</v>
      </c>
      <c r="K219" s="177">
        <v>1003.51207073464</v>
      </c>
      <c r="L219" s="177">
        <v>325.26694406917301</v>
      </c>
      <c r="M219" s="177">
        <v>251.43418411911199</v>
      </c>
      <c r="N219" s="177">
        <v>217.187276128044</v>
      </c>
      <c r="O219" s="177">
        <v>402.29266409132799</v>
      </c>
      <c r="P219" s="177">
        <v>180.20680852040499</v>
      </c>
      <c r="Q219" s="177">
        <v>158.63275397922999</v>
      </c>
      <c r="R219" s="177">
        <v>147.44240317775501</v>
      </c>
      <c r="S219" s="177">
        <v>65.794190665342498</v>
      </c>
      <c r="T219" s="177">
        <v>391.59433962264097</v>
      </c>
      <c r="U219" s="177">
        <v>394.76514399205502</v>
      </c>
      <c r="V219" s="177">
        <v>348.78848063555102</v>
      </c>
      <c r="W219" s="177">
        <v>390.80163853028699</v>
      </c>
      <c r="X219" s="177">
        <v>200.55337636544101</v>
      </c>
      <c r="Y219" s="177">
        <v>87.989821251241196</v>
      </c>
      <c r="Z219" s="177">
        <v>185.49205561072401</v>
      </c>
      <c r="AA219" s="177">
        <v>520.80461767626502</v>
      </c>
      <c r="AB219" s="177">
        <v>233.846822244289</v>
      </c>
      <c r="AC219" s="177">
        <v>206.102284011916</v>
      </c>
      <c r="AD219" s="177">
        <v>150.613207547169</v>
      </c>
      <c r="AE219" s="177">
        <v>67.379592850049605</v>
      </c>
      <c r="AF219" s="177">
        <v>405.86295928500402</v>
      </c>
    </row>
    <row r="220" spans="1:32" x14ac:dyDescent="0.25">
      <c r="A220" s="177" t="str">
        <f t="shared" si="5"/>
        <v>905</v>
      </c>
      <c r="B220" s="176" t="s">
        <v>493</v>
      </c>
      <c r="C220" s="177">
        <v>6.4529464999999897</v>
      </c>
      <c r="D220" s="177">
        <v>17.83276</v>
      </c>
      <c r="E220" s="177">
        <v>47.708439524793697</v>
      </c>
      <c r="F220" s="177">
        <v>43.157667865750099</v>
      </c>
      <c r="G220" s="177">
        <v>37.892860366416002</v>
      </c>
      <c r="H220" s="177">
        <v>-470.96770724308698</v>
      </c>
      <c r="I220" s="177">
        <v>54.296470413486603</v>
      </c>
      <c r="J220" s="177">
        <v>240.90707218168799</v>
      </c>
      <c r="K220" s="177">
        <v>-4.7466387044333702</v>
      </c>
      <c r="L220" s="177">
        <v>6.4379697370475597</v>
      </c>
      <c r="M220" s="177">
        <v>4.9506421669927301</v>
      </c>
      <c r="N220" s="177">
        <v>5.4725114898189799</v>
      </c>
      <c r="O220" s="177">
        <v>15.7343600832116</v>
      </c>
      <c r="P220" s="177">
        <v>13.9884699850292</v>
      </c>
      <c r="Q220" s="177">
        <v>14.870903567262699</v>
      </c>
      <c r="R220" s="177">
        <v>3.5101</v>
      </c>
      <c r="S220" s="177">
        <v>3.3753500000000001</v>
      </c>
      <c r="T220" s="177">
        <v>3.3247499999999999</v>
      </c>
      <c r="U220" s="177">
        <v>3.53925</v>
      </c>
      <c r="V220" s="177">
        <v>3.5078999999999998</v>
      </c>
      <c r="W220" s="177">
        <v>3.5541</v>
      </c>
      <c r="X220" s="177">
        <v>3.5937000000000001</v>
      </c>
      <c r="Y220" s="177">
        <v>3.03105</v>
      </c>
      <c r="Z220" s="177">
        <v>2.9117000000000002</v>
      </c>
      <c r="AA220" s="177">
        <v>3.6173500000000001</v>
      </c>
      <c r="AB220" s="177">
        <v>3.3637999999999999</v>
      </c>
      <c r="AC220" s="177">
        <v>3.5728</v>
      </c>
      <c r="AD220" s="177">
        <v>3.4792999999999998</v>
      </c>
      <c r="AE220" s="177">
        <v>3.4974500000000002</v>
      </c>
      <c r="AF220" s="177">
        <v>3.3704000000000001</v>
      </c>
    </row>
    <row r="221" spans="1:32" x14ac:dyDescent="0.25">
      <c r="A221" s="177"/>
      <c r="B221" s="176" t="s">
        <v>129</v>
      </c>
      <c r="C221" s="177">
        <v>1397.0221101</v>
      </c>
      <c r="D221" s="177">
        <v>977.49565240000004</v>
      </c>
      <c r="E221" s="177">
        <v>979.26871223711305</v>
      </c>
      <c r="F221" s="177">
        <v>908.99282082327795</v>
      </c>
      <c r="G221" s="177">
        <v>980.93204280805901</v>
      </c>
      <c r="H221" s="177">
        <v>344.47154194789402</v>
      </c>
      <c r="I221" s="177">
        <v>1076.6405258585701</v>
      </c>
      <c r="J221" s="177">
        <v>1432.65337477141</v>
      </c>
      <c r="K221" s="177">
        <v>1585.05333203021</v>
      </c>
      <c r="L221" s="177">
        <v>1182.9107638062201</v>
      </c>
      <c r="M221" s="177">
        <v>980.67597628610497</v>
      </c>
      <c r="N221" s="177">
        <v>981.25828761786295</v>
      </c>
      <c r="O221" s="177">
        <v>1211.54447417454</v>
      </c>
      <c r="P221" s="177">
        <v>965.06042850543497</v>
      </c>
      <c r="Q221" s="177">
        <v>976.51960754649303</v>
      </c>
      <c r="R221" s="177">
        <v>960.63610317775499</v>
      </c>
      <c r="S221" s="177">
        <v>847.00099066534199</v>
      </c>
      <c r="T221" s="177">
        <v>1190.3241396226399</v>
      </c>
      <c r="U221" s="177">
        <v>1264.6984939920501</v>
      </c>
      <c r="V221" s="177">
        <v>1146.53543063555</v>
      </c>
      <c r="W221" s="177">
        <v>1210.7630885302799</v>
      </c>
      <c r="X221" s="177">
        <v>1044.77807636544</v>
      </c>
      <c r="Y221" s="177">
        <v>842.956671251241</v>
      </c>
      <c r="Z221" s="177">
        <v>987.84800561072404</v>
      </c>
      <c r="AA221" s="177">
        <v>1297.7032676762601</v>
      </c>
      <c r="AB221" s="177">
        <v>1019.39807224429</v>
      </c>
      <c r="AC221" s="177">
        <v>1043.40193401191</v>
      </c>
      <c r="AD221" s="177">
        <v>918.93515754716896</v>
      </c>
      <c r="AE221" s="177">
        <v>875.92524285004902</v>
      </c>
      <c r="AF221" s="177">
        <v>1198.509759285</v>
      </c>
    </row>
    <row r="222" spans="1:32" x14ac:dyDescent="0.25">
      <c r="A222" s="177" t="str">
        <f t="shared" si="5"/>
        <v/>
      </c>
    </row>
    <row r="223" spans="1:32" x14ac:dyDescent="0.25">
      <c r="A223" s="177"/>
      <c r="B223" s="176" t="s">
        <v>494</v>
      </c>
    </row>
    <row r="224" spans="1:32" x14ac:dyDescent="0.25">
      <c r="A224" s="177" t="str">
        <f t="shared" si="5"/>
        <v>907</v>
      </c>
      <c r="B224" s="176" t="s">
        <v>495</v>
      </c>
      <c r="C224" s="177">
        <v>18.402229599999998</v>
      </c>
      <c r="D224" s="177">
        <v>16.136411200000001</v>
      </c>
      <c r="E224" s="177">
        <v>17.802452800000001</v>
      </c>
      <c r="F224" s="177">
        <v>15.0076363999999</v>
      </c>
      <c r="G224" s="177">
        <v>25.2301</v>
      </c>
      <c r="H224" s="177">
        <v>35.183645200000001</v>
      </c>
      <c r="I224" s="177">
        <v>-6.1436500000000001</v>
      </c>
      <c r="J224" s="177">
        <v>14.8475044</v>
      </c>
      <c r="K224" s="177">
        <v>75.005920000000003</v>
      </c>
      <c r="L224" s="177">
        <v>23.084240000000001</v>
      </c>
      <c r="M224" s="177">
        <v>19.082840000000001</v>
      </c>
      <c r="N224" s="177">
        <v>18.939959999999999</v>
      </c>
      <c r="O224" s="177">
        <v>18.423919999999999</v>
      </c>
      <c r="P224" s="177">
        <v>16.059560000000001</v>
      </c>
      <c r="Q224" s="177">
        <v>17.76652</v>
      </c>
      <c r="R224" s="177">
        <v>16.888719999999999</v>
      </c>
      <c r="S224" s="177">
        <v>17.95196</v>
      </c>
      <c r="T224" s="177">
        <v>17.143319999999999</v>
      </c>
      <c r="U224" s="177">
        <v>17.116720000000001</v>
      </c>
      <c r="V224" s="177">
        <v>16.637920000000001</v>
      </c>
      <c r="W224" s="177">
        <v>19.510719999999999</v>
      </c>
      <c r="X224" s="177">
        <v>18.817599999999999</v>
      </c>
      <c r="Y224" s="177">
        <v>17.790839999999999</v>
      </c>
      <c r="Z224" s="177">
        <v>16.627279999999999</v>
      </c>
      <c r="AA224" s="177">
        <v>18.05988</v>
      </c>
      <c r="AB224" s="177">
        <v>17.391839999999998</v>
      </c>
      <c r="AC224" s="177">
        <v>19.119319999999998</v>
      </c>
      <c r="AD224" s="177">
        <v>16.49352</v>
      </c>
      <c r="AE224" s="177">
        <v>19.245480000000001</v>
      </c>
      <c r="AF224" s="177">
        <v>17.617560000000001</v>
      </c>
    </row>
    <row r="225" spans="1:32" x14ac:dyDescent="0.25">
      <c r="A225" s="177" t="str">
        <f t="shared" si="5"/>
        <v>908</v>
      </c>
      <c r="B225" s="176" t="s">
        <v>496</v>
      </c>
      <c r="C225" s="177">
        <v>1040.0407339999999</v>
      </c>
      <c r="D225" s="177">
        <v>1073.8750296000001</v>
      </c>
      <c r="E225" s="177">
        <v>689.39875834724603</v>
      </c>
      <c r="F225" s="177">
        <v>992.45751503899498</v>
      </c>
      <c r="G225" s="177">
        <v>1055.1716798386999</v>
      </c>
      <c r="H225" s="177">
        <v>2212.2346602411499</v>
      </c>
      <c r="I225" s="177">
        <v>1246.1423479776299</v>
      </c>
      <c r="J225" s="177">
        <v>1365.8529556163201</v>
      </c>
      <c r="K225" s="177">
        <v>1544.7841854317701</v>
      </c>
      <c r="L225" s="177">
        <v>854.98457425054596</v>
      </c>
      <c r="M225" s="177">
        <v>1124.4072030411701</v>
      </c>
      <c r="N225" s="177">
        <v>1622.00629930785</v>
      </c>
      <c r="O225" s="177">
        <v>828.79845077112395</v>
      </c>
      <c r="P225" s="177">
        <v>873.50311115908198</v>
      </c>
      <c r="Q225" s="177">
        <v>1100.3392996269199</v>
      </c>
      <c r="R225" s="177">
        <v>975.26224546544802</v>
      </c>
      <c r="S225" s="177">
        <v>1557.1975937472801</v>
      </c>
      <c r="T225" s="177">
        <v>1349.0408836072199</v>
      </c>
      <c r="U225" s="177">
        <v>1315.35258448128</v>
      </c>
      <c r="V225" s="177">
        <v>1776.71299697214</v>
      </c>
      <c r="W225" s="177">
        <v>1421.73094550823</v>
      </c>
      <c r="X225" s="177">
        <v>1319.7256614123501</v>
      </c>
      <c r="Y225" s="177">
        <v>1376.6528990366901</v>
      </c>
      <c r="Z225" s="177">
        <v>1383.74999202406</v>
      </c>
      <c r="AA225" s="177">
        <v>854.53681594905902</v>
      </c>
      <c r="AB225" s="177">
        <v>907.27969099642598</v>
      </c>
      <c r="AC225" s="177">
        <v>1158.94979062158</v>
      </c>
      <c r="AD225" s="177">
        <v>1023.08341830761</v>
      </c>
      <c r="AE225" s="177">
        <v>1625.35134478225</v>
      </c>
      <c r="AF225" s="177">
        <v>1421.3129073820801</v>
      </c>
    </row>
    <row r="226" spans="1:32" x14ac:dyDescent="0.25">
      <c r="A226" s="177" t="str">
        <f t="shared" si="5"/>
        <v>909</v>
      </c>
      <c r="B226" s="176" t="s">
        <v>497</v>
      </c>
      <c r="C226" s="177">
        <v>16.3869072</v>
      </c>
      <c r="D226" s="177">
        <v>0</v>
      </c>
      <c r="E226" s="177">
        <v>36.735475182259499</v>
      </c>
      <c r="F226" s="177">
        <v>61.405243651570501</v>
      </c>
      <c r="G226" s="177">
        <v>12.606820659772699</v>
      </c>
      <c r="H226" s="177">
        <v>11.286366451893301</v>
      </c>
      <c r="I226" s="177">
        <v>8.7689016725579698</v>
      </c>
      <c r="J226" s="177">
        <v>28.411487030656001</v>
      </c>
      <c r="K226" s="177">
        <v>-86.540421450734897</v>
      </c>
      <c r="L226" s="177">
        <v>19.750367030315999</v>
      </c>
      <c r="M226" s="177">
        <v>6.1479741728610202</v>
      </c>
      <c r="N226" s="177">
        <v>40.730328895204202</v>
      </c>
      <c r="O226" s="177">
        <v>13.8183404502767</v>
      </c>
      <c r="P226" s="177">
        <v>14.8173862533666</v>
      </c>
      <c r="Q226" s="177">
        <v>17.751506927364499</v>
      </c>
      <c r="R226" s="177">
        <v>17.38804</v>
      </c>
      <c r="S226" s="177">
        <v>17.38804</v>
      </c>
      <c r="T226" s="177">
        <v>17.38804</v>
      </c>
      <c r="U226" s="177">
        <v>17.38804</v>
      </c>
      <c r="V226" s="177">
        <v>17.38804</v>
      </c>
      <c r="W226" s="177">
        <v>17.38804</v>
      </c>
      <c r="X226" s="177">
        <v>17.38804</v>
      </c>
      <c r="Y226" s="177">
        <v>16.400040000000001</v>
      </c>
      <c r="Z226" s="177">
        <v>13.62908</v>
      </c>
      <c r="AA226" s="177">
        <v>13.650359999999999</v>
      </c>
      <c r="AB226" s="177">
        <v>14.62316</v>
      </c>
      <c r="AC226" s="177">
        <v>17.509640000000001</v>
      </c>
      <c r="AD226" s="177">
        <v>17.34244</v>
      </c>
      <c r="AE226" s="177">
        <v>17.34244</v>
      </c>
      <c r="AF226" s="177">
        <v>17.34244</v>
      </c>
    </row>
    <row r="227" spans="1:32" x14ac:dyDescent="0.25">
      <c r="A227" s="177" t="str">
        <f t="shared" si="5"/>
        <v>910</v>
      </c>
      <c r="B227" s="176" t="s">
        <v>498</v>
      </c>
      <c r="C227" s="177">
        <v>15.585813999999999</v>
      </c>
      <c r="D227" s="177">
        <v>16.295547599999999</v>
      </c>
      <c r="E227" s="177">
        <v>42.199091199999998</v>
      </c>
      <c r="F227" s="177">
        <v>27.871365999999998</v>
      </c>
      <c r="G227" s="177">
        <v>7.0109772000000001</v>
      </c>
      <c r="H227" s="177">
        <v>34.897550799999998</v>
      </c>
      <c r="I227" s="177">
        <v>70.173558799999995</v>
      </c>
      <c r="J227" s="177">
        <v>30.883831199999999</v>
      </c>
      <c r="K227" s="177">
        <v>115.21447999999999</v>
      </c>
      <c r="L227" s="177">
        <v>57.38</v>
      </c>
      <c r="M227" s="177">
        <v>60.533239999999999</v>
      </c>
      <c r="N227" s="177">
        <v>58.52</v>
      </c>
      <c r="O227" s="177">
        <v>3.0749599999999999</v>
      </c>
      <c r="P227" s="177">
        <v>11.43496</v>
      </c>
      <c r="Q227" s="177">
        <v>27.850960000000001</v>
      </c>
      <c r="R227" s="177">
        <v>24.354959999999998</v>
      </c>
      <c r="S227" s="177">
        <v>16.754960000000001</v>
      </c>
      <c r="T227" s="177">
        <v>28.610959999999999</v>
      </c>
      <c r="U227" s="177">
        <v>27.394960000000001</v>
      </c>
      <c r="V227" s="177">
        <v>11.43496</v>
      </c>
      <c r="W227" s="177">
        <v>27.394960000000001</v>
      </c>
      <c r="X227" s="177">
        <v>17.514959999999999</v>
      </c>
      <c r="Y227" s="177">
        <v>26.330960000000001</v>
      </c>
      <c r="Z227" s="177">
        <v>15.994959999999899</v>
      </c>
      <c r="AA227" s="177">
        <v>3.1053600000000001</v>
      </c>
      <c r="AB227" s="177">
        <v>11.510960000000001</v>
      </c>
      <c r="AC227" s="177">
        <v>27.987760000000002</v>
      </c>
      <c r="AD227" s="177">
        <v>24.52216</v>
      </c>
      <c r="AE227" s="177">
        <v>16.876560000000001</v>
      </c>
      <c r="AF227" s="177">
        <v>28.74776</v>
      </c>
    </row>
    <row r="228" spans="1:32" x14ac:dyDescent="0.25">
      <c r="A228" s="177"/>
      <c r="B228" s="176" t="s">
        <v>130</v>
      </c>
      <c r="C228" s="177">
        <v>1090.4156848</v>
      </c>
      <c r="D228" s="177">
        <v>1106.3069883999999</v>
      </c>
      <c r="E228" s="177">
        <v>786.13577752950596</v>
      </c>
      <c r="F228" s="177">
        <v>1096.74176109056</v>
      </c>
      <c r="G228" s="177">
        <v>1100.0195776984699</v>
      </c>
      <c r="H228" s="177">
        <v>2293.6022226930399</v>
      </c>
      <c r="I228" s="177">
        <v>1318.94115845018</v>
      </c>
      <c r="J228" s="177">
        <v>1439.9957782469701</v>
      </c>
      <c r="K228" s="177">
        <v>1648.46416398104</v>
      </c>
      <c r="L228" s="177">
        <v>955.19918128086294</v>
      </c>
      <c r="M228" s="177">
        <v>1210.17125721404</v>
      </c>
      <c r="N228" s="177">
        <v>1740.1965882030499</v>
      </c>
      <c r="O228" s="177">
        <v>864.11567122140104</v>
      </c>
      <c r="P228" s="177">
        <v>915.81501741244801</v>
      </c>
      <c r="Q228" s="177">
        <v>1163.70828655429</v>
      </c>
      <c r="R228" s="177">
        <v>1033.89396546544</v>
      </c>
      <c r="S228" s="177">
        <v>1609.29255374728</v>
      </c>
      <c r="T228" s="177">
        <v>1412.1832036072201</v>
      </c>
      <c r="U228" s="177">
        <v>1377.2523044812799</v>
      </c>
      <c r="V228" s="177">
        <v>1822.17391697214</v>
      </c>
      <c r="W228" s="177">
        <v>1486.0246655082301</v>
      </c>
      <c r="X228" s="177">
        <v>1373.4462614123499</v>
      </c>
      <c r="Y228" s="177">
        <v>1437.17473903669</v>
      </c>
      <c r="Z228" s="177">
        <v>1430.0013120240601</v>
      </c>
      <c r="AA228" s="177">
        <v>889.35241594905904</v>
      </c>
      <c r="AB228" s="177">
        <v>950.80565099642604</v>
      </c>
      <c r="AC228" s="177">
        <v>1223.5665106215799</v>
      </c>
      <c r="AD228" s="177">
        <v>1081.44153830761</v>
      </c>
      <c r="AE228" s="177">
        <v>1678.81582478225</v>
      </c>
      <c r="AF228" s="177">
        <v>1485.0206673820801</v>
      </c>
    </row>
    <row r="229" spans="1:32" x14ac:dyDescent="0.25">
      <c r="A229" s="177" t="str">
        <f t="shared" si="5"/>
        <v/>
      </c>
    </row>
    <row r="230" spans="1:32" x14ac:dyDescent="0.25">
      <c r="A230" s="177"/>
      <c r="B230" s="176" t="s">
        <v>499</v>
      </c>
    </row>
    <row r="231" spans="1:32" x14ac:dyDescent="0.25">
      <c r="A231" s="177" t="str">
        <f t="shared" si="5"/>
        <v>911</v>
      </c>
      <c r="B231" s="176" t="s">
        <v>500</v>
      </c>
      <c r="C231" s="177">
        <v>0</v>
      </c>
      <c r="D231" s="177">
        <v>0</v>
      </c>
      <c r="E231" s="177">
        <v>0</v>
      </c>
      <c r="F231" s="177">
        <v>0</v>
      </c>
      <c r="G231" s="177">
        <v>0</v>
      </c>
      <c r="H231" s="177">
        <v>0</v>
      </c>
      <c r="I231" s="177">
        <v>0</v>
      </c>
      <c r="J231" s="177">
        <v>0</v>
      </c>
      <c r="K231" s="177">
        <v>0</v>
      </c>
      <c r="L231" s="177">
        <v>0</v>
      </c>
      <c r="M231" s="177">
        <v>0</v>
      </c>
      <c r="N231" s="177">
        <v>0</v>
      </c>
      <c r="O231" s="177">
        <v>0</v>
      </c>
      <c r="P231" s="177">
        <v>0</v>
      </c>
      <c r="Q231" s="177">
        <v>0</v>
      </c>
      <c r="R231" s="177">
        <v>0</v>
      </c>
      <c r="S231" s="177">
        <v>0</v>
      </c>
      <c r="T231" s="177">
        <v>0</v>
      </c>
      <c r="U231" s="177">
        <v>0</v>
      </c>
      <c r="V231" s="177">
        <v>0</v>
      </c>
      <c r="W231" s="177">
        <v>0</v>
      </c>
      <c r="X231" s="177">
        <v>0</v>
      </c>
      <c r="Y231" s="177">
        <v>0</v>
      </c>
      <c r="Z231" s="177">
        <v>0</v>
      </c>
      <c r="AA231" s="177">
        <v>0</v>
      </c>
      <c r="AB231" s="177">
        <v>0</v>
      </c>
      <c r="AC231" s="177">
        <v>0</v>
      </c>
      <c r="AD231" s="177">
        <v>0</v>
      </c>
      <c r="AE231" s="177">
        <v>0</v>
      </c>
      <c r="AF231" s="177">
        <v>0</v>
      </c>
    </row>
    <row r="232" spans="1:32" x14ac:dyDescent="0.25">
      <c r="A232" s="177" t="str">
        <f t="shared" si="5"/>
        <v>912</v>
      </c>
      <c r="B232" s="176" t="s">
        <v>501</v>
      </c>
      <c r="C232" s="177">
        <v>0</v>
      </c>
      <c r="D232" s="177">
        <v>0</v>
      </c>
      <c r="E232" s="177">
        <v>0</v>
      </c>
      <c r="F232" s="177">
        <v>0</v>
      </c>
      <c r="G232" s="177">
        <v>0</v>
      </c>
      <c r="H232" s="177">
        <v>0</v>
      </c>
      <c r="I232" s="177">
        <v>0</v>
      </c>
      <c r="J232" s="177">
        <v>0</v>
      </c>
      <c r="K232" s="177">
        <v>0</v>
      </c>
      <c r="L232" s="177">
        <v>0</v>
      </c>
      <c r="M232" s="177">
        <v>0</v>
      </c>
      <c r="N232" s="177">
        <v>0</v>
      </c>
      <c r="O232" s="177">
        <v>0</v>
      </c>
      <c r="P232" s="177">
        <v>0</v>
      </c>
      <c r="Q232" s="177">
        <v>0</v>
      </c>
      <c r="R232" s="177">
        <v>0</v>
      </c>
      <c r="S232" s="177">
        <v>0</v>
      </c>
      <c r="T232" s="177">
        <v>0</v>
      </c>
      <c r="U232" s="177">
        <v>0</v>
      </c>
      <c r="V232" s="177">
        <v>0</v>
      </c>
      <c r="W232" s="177">
        <v>0</v>
      </c>
      <c r="X232" s="177">
        <v>0</v>
      </c>
      <c r="Y232" s="177">
        <v>0</v>
      </c>
      <c r="Z232" s="177">
        <v>0</v>
      </c>
      <c r="AA232" s="177">
        <v>0</v>
      </c>
      <c r="AB232" s="177">
        <v>0</v>
      </c>
      <c r="AC232" s="177">
        <v>0</v>
      </c>
      <c r="AD232" s="177">
        <v>0</v>
      </c>
      <c r="AE232" s="177">
        <v>0</v>
      </c>
      <c r="AF232" s="177">
        <v>0</v>
      </c>
    </row>
    <row r="233" spans="1:32" x14ac:dyDescent="0.25">
      <c r="A233" s="177" t="str">
        <f t="shared" si="5"/>
        <v>913</v>
      </c>
      <c r="B233" s="176" t="s">
        <v>502</v>
      </c>
      <c r="C233" s="177">
        <v>0</v>
      </c>
      <c r="D233" s="177">
        <v>0</v>
      </c>
      <c r="E233" s="177">
        <v>0</v>
      </c>
      <c r="F233" s="177">
        <v>40.252323612530397</v>
      </c>
      <c r="G233" s="177">
        <v>3.6178885417247999</v>
      </c>
      <c r="H233" s="177">
        <v>32.481531615057101</v>
      </c>
      <c r="I233" s="177">
        <v>0.13983940250343699</v>
      </c>
      <c r="J233" s="177">
        <v>-29.222992337928499</v>
      </c>
      <c r="K233" s="177">
        <v>-44.272850833887198</v>
      </c>
      <c r="L233" s="177">
        <v>0</v>
      </c>
      <c r="M233" s="177">
        <v>0</v>
      </c>
      <c r="N233" s="177">
        <v>0</v>
      </c>
      <c r="O233" s="177">
        <v>0</v>
      </c>
      <c r="P233" s="177">
        <v>0</v>
      </c>
      <c r="Q233" s="177">
        <v>94.999594092009204</v>
      </c>
      <c r="R233" s="177">
        <v>0</v>
      </c>
      <c r="S233" s="177">
        <v>0</v>
      </c>
      <c r="T233" s="177">
        <v>0</v>
      </c>
      <c r="U233" s="177">
        <v>95</v>
      </c>
      <c r="V233" s="177">
        <v>0</v>
      </c>
      <c r="W233" s="177">
        <v>0</v>
      </c>
      <c r="X233" s="177">
        <v>0</v>
      </c>
      <c r="Y233" s="177">
        <v>0</v>
      </c>
      <c r="Z233" s="177">
        <v>0</v>
      </c>
      <c r="AA233" s="177">
        <v>0</v>
      </c>
      <c r="AB233" s="177">
        <v>0</v>
      </c>
      <c r="AC233" s="177">
        <v>95</v>
      </c>
      <c r="AD233" s="177">
        <v>0</v>
      </c>
      <c r="AE233" s="177">
        <v>0</v>
      </c>
      <c r="AF233" s="177">
        <v>0</v>
      </c>
    </row>
    <row r="234" spans="1:32" x14ac:dyDescent="0.25">
      <c r="A234" s="177" t="str">
        <f t="shared" si="5"/>
        <v>916</v>
      </c>
      <c r="B234" s="176" t="s">
        <v>503</v>
      </c>
      <c r="C234" s="177">
        <v>0</v>
      </c>
      <c r="D234" s="177">
        <v>0</v>
      </c>
      <c r="E234" s="177">
        <v>0</v>
      </c>
      <c r="F234" s="177">
        <v>0</v>
      </c>
      <c r="G234" s="177">
        <v>0</v>
      </c>
      <c r="H234" s="177">
        <v>0</v>
      </c>
      <c r="I234" s="177">
        <v>0</v>
      </c>
      <c r="J234" s="177">
        <v>0</v>
      </c>
      <c r="K234" s="177">
        <v>0</v>
      </c>
      <c r="L234" s="177">
        <v>0</v>
      </c>
      <c r="M234" s="177">
        <v>0</v>
      </c>
      <c r="N234" s="177">
        <v>0</v>
      </c>
      <c r="O234" s="177">
        <v>0</v>
      </c>
      <c r="P234" s="177">
        <v>0</v>
      </c>
      <c r="Q234" s="177">
        <v>0</v>
      </c>
      <c r="R234" s="177">
        <v>0</v>
      </c>
      <c r="S234" s="177">
        <v>0</v>
      </c>
      <c r="T234" s="177">
        <v>0</v>
      </c>
      <c r="U234" s="177">
        <v>0</v>
      </c>
      <c r="V234" s="177">
        <v>0</v>
      </c>
      <c r="W234" s="177">
        <v>0</v>
      </c>
      <c r="X234" s="177">
        <v>0</v>
      </c>
      <c r="Y234" s="177">
        <v>0</v>
      </c>
      <c r="Z234" s="177">
        <v>0</v>
      </c>
      <c r="AA234" s="177">
        <v>0</v>
      </c>
      <c r="AB234" s="177">
        <v>0</v>
      </c>
      <c r="AC234" s="177">
        <v>0</v>
      </c>
      <c r="AD234" s="177">
        <v>0</v>
      </c>
      <c r="AE234" s="177">
        <v>0</v>
      </c>
      <c r="AF234" s="177">
        <v>0</v>
      </c>
    </row>
    <row r="235" spans="1:32" x14ac:dyDescent="0.25">
      <c r="A235" s="177"/>
      <c r="B235" s="176" t="s">
        <v>132</v>
      </c>
      <c r="C235" s="177">
        <v>0</v>
      </c>
      <c r="D235" s="177">
        <v>0</v>
      </c>
      <c r="E235" s="177">
        <v>0</v>
      </c>
      <c r="F235" s="177">
        <v>40.252323612530397</v>
      </c>
      <c r="G235" s="177">
        <v>3.6178885417247999</v>
      </c>
      <c r="H235" s="177">
        <v>32.481531615057101</v>
      </c>
      <c r="I235" s="177">
        <v>0.13983940250343699</v>
      </c>
      <c r="J235" s="177">
        <v>-29.222992337928499</v>
      </c>
      <c r="K235" s="177">
        <v>-44.272850833887198</v>
      </c>
      <c r="L235" s="177">
        <v>0</v>
      </c>
      <c r="M235" s="177">
        <v>0</v>
      </c>
      <c r="N235" s="177">
        <v>0</v>
      </c>
      <c r="O235" s="177">
        <v>0</v>
      </c>
      <c r="P235" s="177">
        <v>0</v>
      </c>
      <c r="Q235" s="177">
        <v>94.999594092009204</v>
      </c>
      <c r="R235" s="177">
        <v>0</v>
      </c>
      <c r="S235" s="177">
        <v>0</v>
      </c>
      <c r="T235" s="177">
        <v>0</v>
      </c>
      <c r="U235" s="177">
        <v>95</v>
      </c>
      <c r="V235" s="177">
        <v>0</v>
      </c>
      <c r="W235" s="177">
        <v>0</v>
      </c>
      <c r="X235" s="177">
        <v>0</v>
      </c>
      <c r="Y235" s="177">
        <v>0</v>
      </c>
      <c r="Z235" s="177">
        <v>0</v>
      </c>
      <c r="AA235" s="177">
        <v>0</v>
      </c>
      <c r="AB235" s="177">
        <v>0</v>
      </c>
      <c r="AC235" s="177">
        <v>95</v>
      </c>
      <c r="AD235" s="177">
        <v>0</v>
      </c>
      <c r="AE235" s="177">
        <v>0</v>
      </c>
      <c r="AF235" s="177">
        <v>0</v>
      </c>
    </row>
    <row r="236" spans="1:32" x14ac:dyDescent="0.25">
      <c r="A236" s="177" t="str">
        <f t="shared" ref="A236:A291" si="6">MID($B236,1,3)</f>
        <v/>
      </c>
    </row>
    <row r="237" spans="1:32" x14ac:dyDescent="0.25">
      <c r="A237" s="177"/>
      <c r="B237" s="176" t="s">
        <v>504</v>
      </c>
    </row>
    <row r="238" spans="1:32" x14ac:dyDescent="0.25">
      <c r="A238" s="177" t="str">
        <f t="shared" si="6"/>
        <v/>
      </c>
    </row>
    <row r="239" spans="1:32" x14ac:dyDescent="0.25">
      <c r="A239" s="177"/>
      <c r="B239" s="176" t="s">
        <v>505</v>
      </c>
    </row>
    <row r="240" spans="1:32" x14ac:dyDescent="0.25">
      <c r="A240" s="177" t="str">
        <f t="shared" si="6"/>
        <v>924</v>
      </c>
      <c r="B240" s="176" t="s">
        <v>506</v>
      </c>
      <c r="C240" s="177">
        <v>401.8487154</v>
      </c>
      <c r="D240" s="177">
        <v>333.45826529999999</v>
      </c>
      <c r="E240" s="177">
        <v>475.71720771321202</v>
      </c>
      <c r="F240" s="177">
        <v>405.51865794490101</v>
      </c>
      <c r="G240" s="177">
        <v>115.79029520346</v>
      </c>
      <c r="H240" s="177">
        <v>389.661053228198</v>
      </c>
      <c r="I240" s="177">
        <v>348.77630831061998</v>
      </c>
      <c r="J240" s="177">
        <v>350.14906523011098</v>
      </c>
      <c r="K240" s="177">
        <v>209.89579972125699</v>
      </c>
      <c r="L240" s="177">
        <v>350.14947197864001</v>
      </c>
      <c r="M240" s="177">
        <v>350.14947197864001</v>
      </c>
      <c r="N240" s="177">
        <v>345.60066758574101</v>
      </c>
      <c r="O240" s="177">
        <v>414.12133124570198</v>
      </c>
      <c r="P240" s="177">
        <v>374.91270985951098</v>
      </c>
      <c r="Q240" s="177">
        <v>374.91270985951098</v>
      </c>
      <c r="R240" s="177">
        <v>376.27936999999997</v>
      </c>
      <c r="S240" s="177">
        <v>321.10813999999999</v>
      </c>
      <c r="T240" s="177">
        <v>321.10813999999999</v>
      </c>
      <c r="U240" s="177">
        <v>353.09208000000001</v>
      </c>
      <c r="V240" s="177">
        <v>321.10813999999999</v>
      </c>
      <c r="W240" s="177">
        <v>321.10813999999999</v>
      </c>
      <c r="X240" s="177">
        <v>353.09208000000001</v>
      </c>
      <c r="Y240" s="177">
        <v>321.10813999999999</v>
      </c>
      <c r="Z240" s="177">
        <v>326.32213999999999</v>
      </c>
      <c r="AA240" s="177">
        <v>354.16332</v>
      </c>
      <c r="AB240" s="177">
        <v>321.10813999999999</v>
      </c>
      <c r="AC240" s="177">
        <v>321.10813999999999</v>
      </c>
      <c r="AD240" s="177">
        <v>461.21543000000003</v>
      </c>
      <c r="AE240" s="177">
        <v>404.16084000000001</v>
      </c>
      <c r="AF240" s="177">
        <v>404.16084000000001</v>
      </c>
    </row>
    <row r="241" spans="1:32" x14ac:dyDescent="0.25">
      <c r="A241" s="177" t="str">
        <f t="shared" si="6"/>
        <v/>
      </c>
    </row>
    <row r="242" spans="1:32" x14ac:dyDescent="0.25">
      <c r="A242" s="177"/>
      <c r="B242" s="176" t="s">
        <v>507</v>
      </c>
    </row>
    <row r="243" spans="1:32" x14ac:dyDescent="0.25">
      <c r="A243" s="177" t="str">
        <f t="shared" si="6"/>
        <v>920</v>
      </c>
      <c r="B243" s="176" t="s">
        <v>508</v>
      </c>
      <c r="C243" s="177">
        <v>2061.8325418999998</v>
      </c>
      <c r="D243" s="177">
        <v>1948.8289748</v>
      </c>
      <c r="E243" s="177">
        <v>2319.5147235731101</v>
      </c>
      <c r="F243" s="177">
        <v>2135.2734829289402</v>
      </c>
      <c r="G243" s="177">
        <v>2009.82540134274</v>
      </c>
      <c r="H243" s="177">
        <v>1863.3169233254901</v>
      </c>
      <c r="I243" s="177">
        <v>2087.27132284354</v>
      </c>
      <c r="J243" s="177">
        <v>1606.0758711738399</v>
      </c>
      <c r="K243" s="177">
        <v>2827.51596290937</v>
      </c>
      <c r="L243" s="177">
        <v>2247.6335966115898</v>
      </c>
      <c r="M243" s="177">
        <v>1724.7518893762599</v>
      </c>
      <c r="N243" s="177">
        <v>1880.5649330787201</v>
      </c>
      <c r="O243" s="177">
        <v>2285.9435941305501</v>
      </c>
      <c r="P243" s="177">
        <v>2019.7885104145901</v>
      </c>
      <c r="Q243" s="177">
        <v>2312.0834438502002</v>
      </c>
      <c r="R243" s="177">
        <v>2109.8031157997102</v>
      </c>
      <c r="S243" s="177">
        <v>2091.7817184322598</v>
      </c>
      <c r="T243" s="177">
        <v>2174.5983064311199</v>
      </c>
      <c r="U243" s="177">
        <v>2277.5329443349401</v>
      </c>
      <c r="V243" s="177">
        <v>2202.4982694159999</v>
      </c>
      <c r="W243" s="177">
        <v>2280.6585316775599</v>
      </c>
      <c r="X243" s="177">
        <v>2334.7417194994</v>
      </c>
      <c r="Y243" s="177">
        <v>2007.9591487893199</v>
      </c>
      <c r="Z243" s="177">
        <v>2005.8205473713001</v>
      </c>
      <c r="AA243" s="177">
        <v>2209.5694259920801</v>
      </c>
      <c r="AB243" s="177">
        <v>2214.3650536722398</v>
      </c>
      <c r="AC243" s="177">
        <v>2526.3080100276102</v>
      </c>
      <c r="AD243" s="177">
        <v>2071.5362389091301</v>
      </c>
      <c r="AE243" s="177">
        <v>2305.5935794470802</v>
      </c>
      <c r="AF243" s="177">
        <v>2263.3154397931698</v>
      </c>
    </row>
    <row r="244" spans="1:32" x14ac:dyDescent="0.25">
      <c r="A244" s="177" t="str">
        <f t="shared" si="6"/>
        <v>921</v>
      </c>
      <c r="B244" s="176" t="s">
        <v>509</v>
      </c>
      <c r="C244" s="177">
        <v>385.31450519999999</v>
      </c>
      <c r="D244" s="177">
        <v>441.18352640000001</v>
      </c>
      <c r="E244" s="177">
        <v>847.81795383559597</v>
      </c>
      <c r="F244" s="177">
        <v>557.59007881191803</v>
      </c>
      <c r="G244" s="177">
        <v>641.57840559186695</v>
      </c>
      <c r="H244" s="177">
        <v>-98.632151747221499</v>
      </c>
      <c r="I244" s="177">
        <v>533.51427022879795</v>
      </c>
      <c r="J244" s="177">
        <v>513.08583630582098</v>
      </c>
      <c r="K244" s="177">
        <v>796.86904978463997</v>
      </c>
      <c r="L244" s="177">
        <v>628.15716461938803</v>
      </c>
      <c r="M244" s="177">
        <v>537.54937656495702</v>
      </c>
      <c r="N244" s="177">
        <v>652.90626471421103</v>
      </c>
      <c r="O244" s="177">
        <v>521.52719040650902</v>
      </c>
      <c r="P244" s="177">
        <v>533.23068315894898</v>
      </c>
      <c r="Q244" s="177">
        <v>569.73318935872999</v>
      </c>
      <c r="R244" s="177">
        <v>529.83929546693605</v>
      </c>
      <c r="S244" s="177">
        <v>493.76668566668502</v>
      </c>
      <c r="T244" s="177">
        <v>592.11172825152198</v>
      </c>
      <c r="U244" s="177">
        <v>523.16594965970205</v>
      </c>
      <c r="V244" s="177">
        <v>487.32746459086502</v>
      </c>
      <c r="W244" s="177">
        <v>503.67269288368101</v>
      </c>
      <c r="X244" s="177">
        <v>515.16932454281903</v>
      </c>
      <c r="Y244" s="177">
        <v>499.97731874460402</v>
      </c>
      <c r="Z244" s="177">
        <v>526.93251037252003</v>
      </c>
      <c r="AA244" s="177">
        <v>509.73541608060498</v>
      </c>
      <c r="AB244" s="177">
        <v>533.00156126488798</v>
      </c>
      <c r="AC244" s="177">
        <v>568.34885897491404</v>
      </c>
      <c r="AD244" s="177">
        <v>533.85659111170798</v>
      </c>
      <c r="AE244" s="177">
        <v>498.46183568585502</v>
      </c>
      <c r="AF244" s="177">
        <v>599.37117684922202</v>
      </c>
    </row>
    <row r="245" spans="1:32" x14ac:dyDescent="0.25">
      <c r="A245" s="177" t="str">
        <f t="shared" si="6"/>
        <v>922</v>
      </c>
      <c r="B245" s="176" t="s">
        <v>510</v>
      </c>
      <c r="C245" s="177">
        <v>-273.27674469999999</v>
      </c>
      <c r="D245" s="177">
        <v>-273.81174060000001</v>
      </c>
      <c r="E245" s="177">
        <v>-315.21339399278799</v>
      </c>
      <c r="F245" s="177">
        <v>-294.382857993443</v>
      </c>
      <c r="G245" s="177">
        <v>-303.41186768677801</v>
      </c>
      <c r="H245" s="177">
        <v>-271.27217288012002</v>
      </c>
      <c r="I245" s="177">
        <v>-348.28568517250397</v>
      </c>
      <c r="J245" s="177">
        <v>-281.790049425495</v>
      </c>
      <c r="K245" s="177">
        <v>-322.63454162520202</v>
      </c>
      <c r="L245" s="177">
        <v>-288.83412859101099</v>
      </c>
      <c r="M245" s="177">
        <v>-271.17090764031002</v>
      </c>
      <c r="N245" s="177">
        <v>-278.81607030309999</v>
      </c>
      <c r="O245" s="177">
        <v>-337.81389820319498</v>
      </c>
      <c r="P245" s="177">
        <v>-313.03699648604697</v>
      </c>
      <c r="Q245" s="177">
        <v>-346.88329885194901</v>
      </c>
      <c r="R245" s="177">
        <v>-320.37056231347702</v>
      </c>
      <c r="S245" s="177">
        <v>-315.85935244196202</v>
      </c>
      <c r="T245" s="177">
        <v>-334.38368426081598</v>
      </c>
      <c r="U245" s="177">
        <v>-338.46849437617902</v>
      </c>
      <c r="V245" s="177">
        <v>-328.599911692923</v>
      </c>
      <c r="W245" s="177">
        <v>-337.89526046275199</v>
      </c>
      <c r="X245" s="177">
        <v>-344.443897962888</v>
      </c>
      <c r="Y245" s="177">
        <v>-307.54538676849302</v>
      </c>
      <c r="Z245" s="177">
        <v>-310.84791094990101</v>
      </c>
      <c r="AA245" s="177">
        <v>-329.1689977488</v>
      </c>
      <c r="AB245" s="177">
        <v>-332.71209766811597</v>
      </c>
      <c r="AC245" s="177">
        <v>-369.27629154397198</v>
      </c>
      <c r="AD245" s="177">
        <v>-319.96573141658502</v>
      </c>
      <c r="AE245" s="177">
        <v>-340.34249641732498</v>
      </c>
      <c r="AF245" s="177">
        <v>-346.20093042112097</v>
      </c>
    </row>
    <row r="246" spans="1:32" x14ac:dyDescent="0.25">
      <c r="A246" s="177" t="str">
        <f t="shared" si="6"/>
        <v>923</v>
      </c>
      <c r="B246" s="176" t="s">
        <v>511</v>
      </c>
      <c r="C246" s="177">
        <v>819.51736249999999</v>
      </c>
      <c r="D246" s="177">
        <v>1183.0058425</v>
      </c>
      <c r="E246" s="177">
        <v>1441.98657333595</v>
      </c>
      <c r="F246" s="177">
        <v>922.47235786421402</v>
      </c>
      <c r="G246" s="177">
        <v>1236.2508080924299</v>
      </c>
      <c r="H246" s="177">
        <v>1983.4378558153201</v>
      </c>
      <c r="I246" s="177">
        <v>1066.9021759038701</v>
      </c>
      <c r="J246" s="177">
        <v>947.90022482342397</v>
      </c>
      <c r="K246" s="177">
        <v>1376.56581018712</v>
      </c>
      <c r="L246" s="177">
        <v>1357.2020539570999</v>
      </c>
      <c r="M246" s="177">
        <v>1340.29435804644</v>
      </c>
      <c r="N246" s="177">
        <v>1794.0763465863899</v>
      </c>
      <c r="O246" s="177">
        <v>1208.3832545493401</v>
      </c>
      <c r="P246" s="177">
        <v>1229.4380169850899</v>
      </c>
      <c r="Q246" s="177">
        <v>1385.36314377799</v>
      </c>
      <c r="R246" s="177">
        <v>1208.9638600000001</v>
      </c>
      <c r="S246" s="177">
        <v>1277.7815499999999</v>
      </c>
      <c r="T246" s="177">
        <v>1511.1396500000001</v>
      </c>
      <c r="U246" s="177">
        <v>1167.25107</v>
      </c>
      <c r="V246" s="177">
        <v>1322.5824500000001</v>
      </c>
      <c r="W246" s="177">
        <v>1608.1492800000001</v>
      </c>
      <c r="X246" s="177">
        <v>1170.48296</v>
      </c>
      <c r="Y246" s="177">
        <v>1236.0964100000001</v>
      </c>
      <c r="Z246" s="177">
        <v>1673.3140100000001</v>
      </c>
      <c r="AA246" s="177">
        <v>1219.03478</v>
      </c>
      <c r="AB246" s="177">
        <v>1269.0915500000001</v>
      </c>
      <c r="AC246" s="177">
        <v>1409.2312300000001</v>
      </c>
      <c r="AD246" s="177">
        <v>1285.1696300000001</v>
      </c>
      <c r="AE246" s="177">
        <v>1357.2136800000001</v>
      </c>
      <c r="AF246" s="177">
        <v>1543.9175399999999</v>
      </c>
    </row>
    <row r="247" spans="1:32" x14ac:dyDescent="0.25">
      <c r="A247" s="177" t="str">
        <f t="shared" si="6"/>
        <v>925</v>
      </c>
      <c r="B247" s="176" t="s">
        <v>512</v>
      </c>
      <c r="C247" s="177">
        <v>193.7229547</v>
      </c>
      <c r="D247" s="177">
        <v>451.89789350000001</v>
      </c>
      <c r="E247" s="177">
        <v>381.10908025839097</v>
      </c>
      <c r="F247" s="177">
        <v>599.21772081305801</v>
      </c>
      <c r="G247" s="177">
        <v>118.81166160541601</v>
      </c>
      <c r="H247" s="177">
        <v>100.10587598983</v>
      </c>
      <c r="I247" s="177">
        <v>472.89702220517302</v>
      </c>
      <c r="J247" s="177">
        <v>246.03262708675399</v>
      </c>
      <c r="K247" s="177">
        <v>292.27834945607799</v>
      </c>
      <c r="L247" s="177">
        <v>268.98038971116301</v>
      </c>
      <c r="M247" s="177">
        <v>261.99243926785101</v>
      </c>
      <c r="N247" s="177">
        <v>292.43198014851902</v>
      </c>
      <c r="O247" s="177">
        <v>308.21371549014998</v>
      </c>
      <c r="P247" s="177">
        <v>270.58048481781498</v>
      </c>
      <c r="Q247" s="177">
        <v>301.86993584496901</v>
      </c>
      <c r="R247" s="177">
        <v>281.30668423121</v>
      </c>
      <c r="S247" s="177">
        <v>236.00016043714101</v>
      </c>
      <c r="T247" s="177">
        <v>264.66882014764798</v>
      </c>
      <c r="U247" s="177">
        <v>283.823362476532</v>
      </c>
      <c r="V247" s="177">
        <v>235.64886752021201</v>
      </c>
      <c r="W247" s="177">
        <v>259.67098765984099</v>
      </c>
      <c r="X247" s="177">
        <v>275.08840489043303</v>
      </c>
      <c r="Y247" s="177">
        <v>237.079300701054</v>
      </c>
      <c r="Z247" s="177">
        <v>272.00176375517401</v>
      </c>
      <c r="AA247" s="177">
        <v>286.42924544008503</v>
      </c>
      <c r="AB247" s="177">
        <v>253.652432157227</v>
      </c>
      <c r="AC247" s="177">
        <v>280.82355779264799</v>
      </c>
      <c r="AD247" s="177">
        <v>298.45609395560302</v>
      </c>
      <c r="AE247" s="177">
        <v>255.809923262768</v>
      </c>
      <c r="AF247" s="177">
        <v>284.94828923298797</v>
      </c>
    </row>
    <row r="248" spans="1:32" x14ac:dyDescent="0.25">
      <c r="A248" s="177" t="str">
        <f t="shared" si="6"/>
        <v>926</v>
      </c>
      <c r="B248" s="176" t="s">
        <v>513</v>
      </c>
      <c r="C248" s="177">
        <v>2822.0666059</v>
      </c>
      <c r="D248" s="177">
        <v>2108.2640887999901</v>
      </c>
      <c r="E248" s="177">
        <v>2941.0046785549298</v>
      </c>
      <c r="F248" s="177">
        <v>2474.7923458292398</v>
      </c>
      <c r="G248" s="177">
        <v>1781.41850596482</v>
      </c>
      <c r="H248" s="177">
        <v>1938.37334395263</v>
      </c>
      <c r="I248" s="177">
        <v>2066.8009096922201</v>
      </c>
      <c r="J248" s="177">
        <v>2029.34487947616</v>
      </c>
      <c r="K248" s="177">
        <v>2830.0070282078</v>
      </c>
      <c r="L248" s="177">
        <v>2129.8061794846799</v>
      </c>
      <c r="M248" s="177">
        <v>2255.1687562645898</v>
      </c>
      <c r="N248" s="177">
        <v>2973.6677978388002</v>
      </c>
      <c r="O248" s="177">
        <v>3123.4753910877198</v>
      </c>
      <c r="P248" s="177">
        <v>3146.2824237566001</v>
      </c>
      <c r="Q248" s="177">
        <v>3046.6729261708902</v>
      </c>
      <c r="R248" s="177">
        <v>2891.2402511513301</v>
      </c>
      <c r="S248" s="177">
        <v>2825.6947545389398</v>
      </c>
      <c r="T248" s="177">
        <v>2820.3469669506999</v>
      </c>
      <c r="U248" s="177">
        <v>2771.45469721055</v>
      </c>
      <c r="V248" s="177">
        <v>2773.3035203632298</v>
      </c>
      <c r="W248" s="177">
        <v>2770.8421967285499</v>
      </c>
      <c r="X248" s="177">
        <v>2664.8658927484598</v>
      </c>
      <c r="Y248" s="177">
        <v>2808.5207972124699</v>
      </c>
      <c r="Z248" s="177">
        <v>2869.3997042102701</v>
      </c>
      <c r="AA248" s="177">
        <v>2603.6603686845101</v>
      </c>
      <c r="AB248" s="177">
        <v>2586.03649779231</v>
      </c>
      <c r="AC248" s="177">
        <v>2536.34110985192</v>
      </c>
      <c r="AD248" s="177">
        <v>2586.4252661011001</v>
      </c>
      <c r="AE248" s="177">
        <v>2596.0351380618599</v>
      </c>
      <c r="AF248" s="177">
        <v>2604.9115105339902</v>
      </c>
    </row>
    <row r="249" spans="1:32" x14ac:dyDescent="0.25">
      <c r="A249" s="177" t="str">
        <f t="shared" si="6"/>
        <v>929</v>
      </c>
      <c r="B249" s="176" t="s">
        <v>514</v>
      </c>
      <c r="C249" s="177">
        <v>-111.11954350000001</v>
      </c>
      <c r="D249" s="177">
        <v>-93.681233599999999</v>
      </c>
      <c r="E249" s="177">
        <v>-23.146535869247799</v>
      </c>
      <c r="F249" s="177">
        <v>-13.651796005238999</v>
      </c>
      <c r="G249" s="177">
        <v>-9.8169712656432306</v>
      </c>
      <c r="H249" s="177">
        <v>-2.8733742260464301</v>
      </c>
      <c r="I249" s="177">
        <v>-3.0063978356234302</v>
      </c>
      <c r="J249" s="177">
        <v>-2.6770428952605001</v>
      </c>
      <c r="K249" s="177">
        <v>-15.689713869709101</v>
      </c>
      <c r="L249" s="177">
        <v>0</v>
      </c>
      <c r="M249" s="177">
        <v>-1.06506933393208</v>
      </c>
      <c r="N249" s="177">
        <v>-13.6683897854617</v>
      </c>
      <c r="O249" s="177">
        <v>-21.301386678641599</v>
      </c>
      <c r="P249" s="177">
        <v>-23.0765022351951</v>
      </c>
      <c r="Q249" s="177">
        <v>-21.301386678641599</v>
      </c>
      <c r="R249" s="177">
        <v>0</v>
      </c>
      <c r="S249" s="177">
        <v>0</v>
      </c>
      <c r="T249" s="177">
        <v>0</v>
      </c>
      <c r="U249" s="177">
        <v>0</v>
      </c>
      <c r="V249" s="177">
        <v>0</v>
      </c>
      <c r="W249" s="177">
        <v>0</v>
      </c>
      <c r="X249" s="177">
        <v>0</v>
      </c>
      <c r="Y249" s="177">
        <v>0</v>
      </c>
      <c r="Z249" s="177">
        <v>0</v>
      </c>
      <c r="AA249" s="177">
        <v>0</v>
      </c>
      <c r="AB249" s="177">
        <v>0</v>
      </c>
      <c r="AC249" s="177">
        <v>0</v>
      </c>
      <c r="AD249" s="177">
        <v>0</v>
      </c>
      <c r="AE249" s="177">
        <v>0</v>
      </c>
      <c r="AF249" s="177">
        <v>0</v>
      </c>
    </row>
    <row r="250" spans="1:32" x14ac:dyDescent="0.25">
      <c r="A250" s="310">
        <v>930.1</v>
      </c>
      <c r="B250" s="176" t="s">
        <v>515</v>
      </c>
      <c r="C250" s="177">
        <v>16.596391000000001</v>
      </c>
      <c r="D250" s="177">
        <v>30.781400999999999</v>
      </c>
      <c r="E250" s="177">
        <v>97.679682700159603</v>
      </c>
      <c r="F250" s="177">
        <v>192.540330056844</v>
      </c>
      <c r="G250" s="177">
        <v>89.097283328724998</v>
      </c>
      <c r="H250" s="177">
        <v>148.791240565652</v>
      </c>
      <c r="I250" s="177">
        <v>68.215832015484594</v>
      </c>
      <c r="J250" s="177">
        <v>35.1243609379068</v>
      </c>
      <c r="K250" s="177">
        <v>-346.13203868528399</v>
      </c>
      <c r="L250" s="177">
        <v>50.412093418818102</v>
      </c>
      <c r="M250" s="177">
        <v>50.412093418818102</v>
      </c>
      <c r="N250" s="177">
        <v>50.412093418818102</v>
      </c>
      <c r="O250" s="177">
        <v>31.165584064324801</v>
      </c>
      <c r="P250" s="177">
        <v>31.165584064324801</v>
      </c>
      <c r="Q250" s="177">
        <v>31.165584064324801</v>
      </c>
      <c r="R250" s="177">
        <v>30.780891131982798</v>
      </c>
      <c r="S250" s="177">
        <v>30.780891131982798</v>
      </c>
      <c r="T250" s="177">
        <v>30.780891131982798</v>
      </c>
      <c r="U250" s="177">
        <v>30.780891131982798</v>
      </c>
      <c r="V250" s="177">
        <v>30.780891131982798</v>
      </c>
      <c r="W250" s="177">
        <v>30.780891131982798</v>
      </c>
      <c r="X250" s="177">
        <v>30.780891131982798</v>
      </c>
      <c r="Y250" s="177">
        <v>31.1736025429026</v>
      </c>
      <c r="Z250" s="177">
        <v>31.172748822443999</v>
      </c>
      <c r="AA250" s="177">
        <v>30.860287134625299</v>
      </c>
      <c r="AB250" s="177">
        <v>30.860287134625299</v>
      </c>
      <c r="AC250" s="177">
        <v>30.860287134625299</v>
      </c>
      <c r="AD250" s="177">
        <v>30.860287134625299</v>
      </c>
      <c r="AE250" s="177">
        <v>30.860287134625299</v>
      </c>
      <c r="AF250" s="177">
        <v>30.860287134625299</v>
      </c>
    </row>
    <row r="251" spans="1:32" x14ac:dyDescent="0.25">
      <c r="A251" s="310">
        <v>930.2</v>
      </c>
      <c r="B251" s="176" t="s">
        <v>516</v>
      </c>
      <c r="C251" s="177">
        <v>273.62039600000003</v>
      </c>
      <c r="D251" s="177">
        <v>190.74710899999999</v>
      </c>
      <c r="E251" s="177">
        <v>242.725685315742</v>
      </c>
      <c r="F251" s="177">
        <v>241.275722832512</v>
      </c>
      <c r="G251" s="177">
        <v>240.14771971958999</v>
      </c>
      <c r="H251" s="177">
        <v>208.814167376375</v>
      </c>
      <c r="I251" s="177">
        <v>222.57798015945201</v>
      </c>
      <c r="J251" s="177">
        <v>169.393225924549</v>
      </c>
      <c r="K251" s="177">
        <v>479.989756533937</v>
      </c>
      <c r="L251" s="177">
        <v>271.15916574618501</v>
      </c>
      <c r="M251" s="177">
        <v>306.30785926463199</v>
      </c>
      <c r="N251" s="177">
        <v>270.29304689353</v>
      </c>
      <c r="O251" s="177">
        <v>325.27517062570502</v>
      </c>
      <c r="P251" s="177">
        <v>207.58241152304899</v>
      </c>
      <c r="Q251" s="177">
        <v>251.36549747579301</v>
      </c>
      <c r="R251" s="177">
        <v>214.643251401865</v>
      </c>
      <c r="S251" s="177">
        <v>241.87522658777499</v>
      </c>
      <c r="T251" s="177">
        <v>223.70805523044299</v>
      </c>
      <c r="U251" s="177">
        <v>188.910409341118</v>
      </c>
      <c r="V251" s="177">
        <v>212.356134293487</v>
      </c>
      <c r="W251" s="177">
        <v>219.319078353186</v>
      </c>
      <c r="X251" s="177">
        <v>201.60523255932901</v>
      </c>
      <c r="Y251" s="177">
        <v>203.89149594724901</v>
      </c>
      <c r="Z251" s="177">
        <v>223.17277250295001</v>
      </c>
      <c r="AA251" s="177">
        <v>305.25714086930799</v>
      </c>
      <c r="AB251" s="177">
        <v>228.237042262898</v>
      </c>
      <c r="AC251" s="177">
        <v>228.972095577685</v>
      </c>
      <c r="AD251" s="177">
        <v>234.84739977322801</v>
      </c>
      <c r="AE251" s="177">
        <v>263.93536323596402</v>
      </c>
      <c r="AF251" s="177">
        <v>239.78361146439801</v>
      </c>
    </row>
    <row r="252" spans="1:32" x14ac:dyDescent="0.25">
      <c r="A252" s="177" t="str">
        <f t="shared" si="6"/>
        <v>419</v>
      </c>
      <c r="B252" s="176" t="s">
        <v>517</v>
      </c>
      <c r="C252" s="177">
        <v>0</v>
      </c>
      <c r="D252" s="177">
        <v>0</v>
      </c>
      <c r="E252" s="177">
        <v>0</v>
      </c>
      <c r="F252" s="177">
        <v>0</v>
      </c>
      <c r="G252" s="177">
        <v>0</v>
      </c>
      <c r="H252" s="177">
        <v>0</v>
      </c>
      <c r="I252" s="177">
        <v>0</v>
      </c>
      <c r="J252" s="177">
        <v>0</v>
      </c>
      <c r="K252" s="177">
        <v>0</v>
      </c>
      <c r="L252" s="177">
        <v>0</v>
      </c>
      <c r="M252" s="177">
        <v>0</v>
      </c>
      <c r="N252" s="177">
        <v>0</v>
      </c>
      <c r="O252" s="177">
        <v>0</v>
      </c>
      <c r="P252" s="177">
        <v>0</v>
      </c>
      <c r="Q252" s="177">
        <v>0</v>
      </c>
      <c r="R252" s="177">
        <v>0</v>
      </c>
      <c r="S252" s="177">
        <v>0</v>
      </c>
      <c r="T252" s="177">
        <v>0</v>
      </c>
      <c r="U252" s="177">
        <v>0</v>
      </c>
      <c r="V252" s="177">
        <v>0</v>
      </c>
      <c r="W252" s="177">
        <v>0</v>
      </c>
      <c r="X252" s="177">
        <v>0</v>
      </c>
      <c r="Y252" s="177">
        <v>0</v>
      </c>
      <c r="Z252" s="177">
        <v>0</v>
      </c>
      <c r="AA252" s="177">
        <v>0</v>
      </c>
      <c r="AB252" s="177">
        <v>0</v>
      </c>
      <c r="AC252" s="177">
        <v>0</v>
      </c>
      <c r="AD252" s="177">
        <v>0</v>
      </c>
      <c r="AE252" s="177">
        <v>0</v>
      </c>
      <c r="AF252" s="177">
        <v>0</v>
      </c>
    </row>
    <row r="253" spans="1:32" x14ac:dyDescent="0.25">
      <c r="A253" s="177" t="str">
        <f t="shared" si="6"/>
        <v>931</v>
      </c>
      <c r="B253" s="176" t="s">
        <v>518</v>
      </c>
      <c r="C253" s="177">
        <v>15.5511737</v>
      </c>
      <c r="D253" s="177">
        <v>12.130212999999999</v>
      </c>
      <c r="E253" s="177">
        <v>3.6556854999999899</v>
      </c>
      <c r="F253" s="177">
        <v>10.4684401</v>
      </c>
      <c r="G253" s="177">
        <v>9.6421633</v>
      </c>
      <c r="H253" s="177">
        <v>570.52719279999997</v>
      </c>
      <c r="I253" s="177">
        <v>118.5764641</v>
      </c>
      <c r="J253" s="177">
        <v>161.2756718</v>
      </c>
      <c r="K253" s="177">
        <v>96.718909999999994</v>
      </c>
      <c r="L253" s="177">
        <v>103.76176</v>
      </c>
      <c r="M253" s="177">
        <v>102.64944</v>
      </c>
      <c r="N253" s="177">
        <v>100.75581</v>
      </c>
      <c r="O253" s="177">
        <v>110.72324</v>
      </c>
      <c r="P253" s="177">
        <v>110.72324</v>
      </c>
      <c r="Q253" s="177">
        <v>110.72324</v>
      </c>
      <c r="R253" s="177">
        <v>108.67635</v>
      </c>
      <c r="S253" s="177">
        <v>108.67635</v>
      </c>
      <c r="T253" s="177">
        <v>108.67635</v>
      </c>
      <c r="U253" s="177">
        <v>108.67635</v>
      </c>
      <c r="V253" s="177">
        <v>108.67635</v>
      </c>
      <c r="W253" s="177">
        <v>106.3182</v>
      </c>
      <c r="X253" s="177">
        <v>106.3182</v>
      </c>
      <c r="Y253" s="177">
        <v>106.3182</v>
      </c>
      <c r="Z253" s="177">
        <v>104.36374000000001</v>
      </c>
      <c r="AA253" s="177">
        <v>109.81474</v>
      </c>
      <c r="AB253" s="177">
        <v>109.81474</v>
      </c>
      <c r="AC253" s="177">
        <v>109.81474</v>
      </c>
      <c r="AD253" s="177">
        <v>107.74099</v>
      </c>
      <c r="AE253" s="177">
        <v>107.74099</v>
      </c>
      <c r="AF253" s="177">
        <v>107.74099</v>
      </c>
    </row>
    <row r="254" spans="1:32" x14ac:dyDescent="0.25">
      <c r="A254" s="177"/>
      <c r="B254" s="176" t="s">
        <v>519</v>
      </c>
      <c r="C254" s="177">
        <v>6203.8256426999997</v>
      </c>
      <c r="D254" s="177">
        <v>5999.3460747999998</v>
      </c>
      <c r="E254" s="177">
        <v>7937.13413321185</v>
      </c>
      <c r="F254" s="177">
        <v>6825.5958252380497</v>
      </c>
      <c r="G254" s="177">
        <v>5813.5431099931802</v>
      </c>
      <c r="H254" s="177">
        <v>6440.5889009719203</v>
      </c>
      <c r="I254" s="177">
        <v>6285.4638941404301</v>
      </c>
      <c r="J254" s="177">
        <v>5423.76560520771</v>
      </c>
      <c r="K254" s="177">
        <v>8015.4885728987601</v>
      </c>
      <c r="L254" s="177">
        <v>6768.2782749579201</v>
      </c>
      <c r="M254" s="177">
        <v>6306.8902352293098</v>
      </c>
      <c r="N254" s="177">
        <v>7722.6238125904301</v>
      </c>
      <c r="O254" s="177">
        <v>7555.5918554724803</v>
      </c>
      <c r="P254" s="177">
        <v>7212.6778559991899</v>
      </c>
      <c r="Q254" s="177">
        <v>7640.7922750123198</v>
      </c>
      <c r="R254" s="177">
        <v>7054.8831368695601</v>
      </c>
      <c r="S254" s="177">
        <v>6990.4979843528299</v>
      </c>
      <c r="T254" s="177">
        <v>7391.6470838825999</v>
      </c>
      <c r="U254" s="177">
        <v>7013.1271797786503</v>
      </c>
      <c r="V254" s="177">
        <v>7044.5740356228598</v>
      </c>
      <c r="W254" s="177">
        <v>7441.5165979720496</v>
      </c>
      <c r="X254" s="177">
        <v>6954.6087274095398</v>
      </c>
      <c r="Y254" s="177">
        <v>6823.47088716911</v>
      </c>
      <c r="Z254" s="177">
        <v>7395.3298860847599</v>
      </c>
      <c r="AA254" s="177">
        <v>6945.1924064524301</v>
      </c>
      <c r="AB254" s="177">
        <v>6892.3470666160802</v>
      </c>
      <c r="AC254" s="177">
        <v>7321.4235978154302</v>
      </c>
      <c r="AD254" s="177">
        <v>6828.92676556882</v>
      </c>
      <c r="AE254" s="177">
        <v>7075.3083004108303</v>
      </c>
      <c r="AF254" s="177">
        <v>7328.64791458728</v>
      </c>
    </row>
    <row r="255" spans="1:32" x14ac:dyDescent="0.25">
      <c r="A255" s="177" t="str">
        <f t="shared" si="6"/>
        <v>935</v>
      </c>
      <c r="B255" s="176" t="s">
        <v>520</v>
      </c>
      <c r="C255" s="177">
        <v>118.73239700000001</v>
      </c>
      <c r="D255" s="177">
        <v>108.213049</v>
      </c>
      <c r="E255" s="177">
        <v>111.227247408362</v>
      </c>
      <c r="F255" s="177">
        <v>77.833568756968603</v>
      </c>
      <c r="G255" s="177">
        <v>98.193122270542105</v>
      </c>
      <c r="H255" s="177">
        <v>-136.304916418197</v>
      </c>
      <c r="I255" s="177">
        <v>88.255025700228998</v>
      </c>
      <c r="J255" s="177">
        <v>154.29561713962801</v>
      </c>
      <c r="K255" s="177">
        <v>15.4163973130121</v>
      </c>
      <c r="L255" s="177">
        <v>14.287980602472</v>
      </c>
      <c r="M255" s="177">
        <v>4.6366663366342902</v>
      </c>
      <c r="N255" s="177">
        <v>-130.52941296441199</v>
      </c>
      <c r="O255" s="177">
        <v>59.4080648225723</v>
      </c>
      <c r="P255" s="177">
        <v>50.864437015397002</v>
      </c>
      <c r="Q255" s="177">
        <v>63.101504698773503</v>
      </c>
      <c r="R255" s="177">
        <v>62.329740912772699</v>
      </c>
      <c r="S255" s="177">
        <v>69.516845721740907</v>
      </c>
      <c r="T255" s="177">
        <v>70.396770180149502</v>
      </c>
      <c r="U255" s="177">
        <v>89.141763638654197</v>
      </c>
      <c r="V255" s="177">
        <v>75.647478479126505</v>
      </c>
      <c r="W255" s="177">
        <v>76.843922526890694</v>
      </c>
      <c r="X255" s="177">
        <v>79.116533178463996</v>
      </c>
      <c r="Y255" s="177">
        <v>53.693679761421102</v>
      </c>
      <c r="Z255" s="177">
        <v>66.851047402501393</v>
      </c>
      <c r="AA255" s="177">
        <v>58.005379945309798</v>
      </c>
      <c r="AB255" s="177">
        <v>56.659116625250597</v>
      </c>
      <c r="AC255" s="177">
        <v>79.277606480602799</v>
      </c>
      <c r="AD255" s="177">
        <v>85.901306420517898</v>
      </c>
      <c r="AE255" s="177">
        <v>78.717015119010696</v>
      </c>
      <c r="AF255" s="177">
        <v>71.102960552845104</v>
      </c>
    </row>
    <row r="256" spans="1:32" x14ac:dyDescent="0.25">
      <c r="A256" s="177"/>
      <c r="B256" s="176" t="s">
        <v>521</v>
      </c>
      <c r="C256" s="177">
        <v>6322.5580397000003</v>
      </c>
      <c r="D256" s="177">
        <v>6107.5591237999997</v>
      </c>
      <c r="E256" s="177">
        <v>8048.3613806202102</v>
      </c>
      <c r="F256" s="177">
        <v>6903.4293939950203</v>
      </c>
      <c r="G256" s="177">
        <v>5911.73623226372</v>
      </c>
      <c r="H256" s="177">
        <v>6304.2839845537201</v>
      </c>
      <c r="I256" s="177">
        <v>6373.7189198406604</v>
      </c>
      <c r="J256" s="177">
        <v>5578.0612223473399</v>
      </c>
      <c r="K256" s="177">
        <v>8030.90497021177</v>
      </c>
      <c r="L256" s="177">
        <v>6782.5662555604004</v>
      </c>
      <c r="M256" s="177">
        <v>6311.5269015659496</v>
      </c>
      <c r="N256" s="177">
        <v>7592.0943996260203</v>
      </c>
      <c r="O256" s="177">
        <v>7614.9999202950503</v>
      </c>
      <c r="P256" s="177">
        <v>7263.5422930145796</v>
      </c>
      <c r="Q256" s="177">
        <v>7703.8937797110902</v>
      </c>
      <c r="R256" s="177">
        <v>7117.21287778233</v>
      </c>
      <c r="S256" s="177">
        <v>7060.0148300745695</v>
      </c>
      <c r="T256" s="177">
        <v>7462.0438540627501</v>
      </c>
      <c r="U256" s="177">
        <v>7102.2689434172999</v>
      </c>
      <c r="V256" s="177">
        <v>7120.2215141019897</v>
      </c>
      <c r="W256" s="177">
        <v>7518.3605204989399</v>
      </c>
      <c r="X256" s="177">
        <v>7033.7252605880003</v>
      </c>
      <c r="Y256" s="177">
        <v>6877.1645669305299</v>
      </c>
      <c r="Z256" s="177">
        <v>7462.1809334872596</v>
      </c>
      <c r="AA256" s="177">
        <v>7003.1977863977399</v>
      </c>
      <c r="AB256" s="177">
        <v>6949.0061832413303</v>
      </c>
      <c r="AC256" s="177">
        <v>7400.7012042960396</v>
      </c>
      <c r="AD256" s="177">
        <v>6914.8280719893301</v>
      </c>
      <c r="AE256" s="177">
        <v>7154.0253155298396</v>
      </c>
      <c r="AF256" s="177">
        <v>7399.7508751401201</v>
      </c>
    </row>
    <row r="257" spans="1:33" x14ac:dyDescent="0.25">
      <c r="A257" s="177" t="str">
        <f t="shared" si="6"/>
        <v/>
      </c>
    </row>
    <row r="258" spans="1:33" x14ac:dyDescent="0.25">
      <c r="A258" s="177" t="str">
        <f t="shared" si="6"/>
        <v>928</v>
      </c>
      <c r="B258" s="176" t="s">
        <v>522</v>
      </c>
    </row>
    <row r="259" spans="1:33" x14ac:dyDescent="0.25">
      <c r="A259" s="177" t="str">
        <f t="shared" si="6"/>
        <v>928</v>
      </c>
      <c r="B259" s="176" t="s">
        <v>523</v>
      </c>
      <c r="C259" s="177">
        <v>0</v>
      </c>
      <c r="D259" s="177">
        <v>0</v>
      </c>
      <c r="E259" s="177">
        <v>0</v>
      </c>
      <c r="F259" s="177">
        <v>0</v>
      </c>
      <c r="G259" s="177">
        <v>0</v>
      </c>
      <c r="H259" s="177">
        <v>51.881033999636003</v>
      </c>
      <c r="I259" s="177">
        <v>5.4775137480457099E-2</v>
      </c>
      <c r="J259" s="177">
        <v>-5.8083584091841299E-2</v>
      </c>
      <c r="K259" s="177">
        <v>-51.241999575144597</v>
      </c>
      <c r="L259" s="177">
        <v>0</v>
      </c>
      <c r="M259" s="177">
        <v>0</v>
      </c>
      <c r="N259" s="177">
        <v>0</v>
      </c>
      <c r="O259" s="177">
        <v>0</v>
      </c>
      <c r="P259" s="177">
        <v>0</v>
      </c>
      <c r="Q259" s="177">
        <v>0</v>
      </c>
      <c r="R259" s="177">
        <v>0</v>
      </c>
      <c r="S259" s="177">
        <v>0</v>
      </c>
      <c r="T259" s="177">
        <v>0</v>
      </c>
      <c r="U259" s="177">
        <v>0</v>
      </c>
      <c r="V259" s="177">
        <v>0</v>
      </c>
      <c r="W259" s="177">
        <v>0</v>
      </c>
      <c r="X259" s="177">
        <v>0</v>
      </c>
      <c r="Y259" s="177">
        <v>0</v>
      </c>
      <c r="Z259" s="177">
        <v>0</v>
      </c>
      <c r="AA259" s="177">
        <v>0</v>
      </c>
      <c r="AB259" s="177">
        <v>0</v>
      </c>
      <c r="AC259" s="177">
        <v>0</v>
      </c>
      <c r="AD259" s="177">
        <v>0</v>
      </c>
      <c r="AE259" s="177">
        <v>0</v>
      </c>
      <c r="AF259" s="177">
        <v>0</v>
      </c>
    </row>
    <row r="260" spans="1:33" x14ac:dyDescent="0.25">
      <c r="A260" s="177" t="str">
        <f t="shared" si="6"/>
        <v>928</v>
      </c>
      <c r="B260" s="176" t="s">
        <v>524</v>
      </c>
      <c r="C260" s="177">
        <v>32.916170000000001</v>
      </c>
      <c r="D260" s="177">
        <v>40.934669999999997</v>
      </c>
      <c r="E260" s="177">
        <v>49.1437898110959</v>
      </c>
      <c r="F260" s="177">
        <v>46.821684903373097</v>
      </c>
      <c r="G260" s="177">
        <v>39.166257904731701</v>
      </c>
      <c r="H260" s="177">
        <v>36.749499577912999</v>
      </c>
      <c r="I260" s="177">
        <v>-206.734664560488</v>
      </c>
      <c r="J260" s="177">
        <v>212.93922272055599</v>
      </c>
      <c r="K260" s="177">
        <v>34.813881387974597</v>
      </c>
      <c r="L260" s="177">
        <v>41.909349374582298</v>
      </c>
      <c r="M260" s="177">
        <v>41.909349374582298</v>
      </c>
      <c r="N260" s="177">
        <v>41.909349374582298</v>
      </c>
      <c r="O260" s="177">
        <v>40.5912783983891</v>
      </c>
      <c r="P260" s="177">
        <v>40.5912783983891</v>
      </c>
      <c r="Q260" s="177">
        <v>40.5912783983891</v>
      </c>
      <c r="R260" s="177">
        <v>38.733965578917299</v>
      </c>
      <c r="S260" s="177">
        <v>38.733965578917299</v>
      </c>
      <c r="T260" s="177">
        <v>38.733965578917299</v>
      </c>
      <c r="U260" s="177">
        <v>38.733965578917299</v>
      </c>
      <c r="V260" s="177">
        <v>38.733965578917299</v>
      </c>
      <c r="W260" s="177">
        <v>38.733965578917299</v>
      </c>
      <c r="X260" s="177">
        <v>38.733965578917299</v>
      </c>
      <c r="Y260" s="177">
        <v>38.733965578917299</v>
      </c>
      <c r="Z260" s="177">
        <v>38.733965578917299</v>
      </c>
      <c r="AA260" s="177">
        <v>39.507192978784097</v>
      </c>
      <c r="AB260" s="177">
        <v>39.507192978784097</v>
      </c>
      <c r="AC260" s="177">
        <v>39.507192978784097</v>
      </c>
      <c r="AD260" s="177">
        <v>39.507192978784097</v>
      </c>
      <c r="AE260" s="177">
        <v>39.507192978784097</v>
      </c>
      <c r="AF260" s="177">
        <v>39.507192978784097</v>
      </c>
    </row>
    <row r="261" spans="1:33" x14ac:dyDescent="0.25">
      <c r="A261" s="177" t="str">
        <f t="shared" si="6"/>
        <v>928</v>
      </c>
      <c r="B261" s="176" t="s">
        <v>525</v>
      </c>
      <c r="C261" s="177">
        <v>25.289957000000001</v>
      </c>
      <c r="D261" s="177">
        <v>25.289957000000001</v>
      </c>
      <c r="E261" s="177">
        <v>31.9596915732246</v>
      </c>
      <c r="F261" s="177">
        <v>31.9596915732246</v>
      </c>
      <c r="G261" s="177">
        <v>31.9596915732246</v>
      </c>
      <c r="H261" s="177">
        <v>31.9596915732246</v>
      </c>
      <c r="I261" s="177">
        <v>31.9596915732246</v>
      </c>
      <c r="J261" s="177">
        <v>31.9596915732246</v>
      </c>
      <c r="K261" s="177">
        <v>31.955701975840299</v>
      </c>
      <c r="L261" s="177">
        <v>31.959240421413899</v>
      </c>
      <c r="M261" s="177">
        <v>31.959240421413899</v>
      </c>
      <c r="N261" s="177">
        <v>31.959240421413899</v>
      </c>
      <c r="O261" s="177">
        <v>31.960125032807401</v>
      </c>
      <c r="P261" s="177">
        <v>31.960125032807401</v>
      </c>
      <c r="Q261" s="177">
        <v>31.960125032807401</v>
      </c>
      <c r="R261" s="177">
        <v>30.4977431547902</v>
      </c>
      <c r="S261" s="177">
        <v>30.4977431547902</v>
      </c>
      <c r="T261" s="177">
        <v>30.4977431547902</v>
      </c>
      <c r="U261" s="177">
        <v>64.854870231186297</v>
      </c>
      <c r="V261" s="177">
        <v>64.854870231186297</v>
      </c>
      <c r="W261" s="177">
        <v>64.854870231186297</v>
      </c>
      <c r="X261" s="177">
        <v>64.854870231186297</v>
      </c>
      <c r="Y261" s="177">
        <v>64.854870231186297</v>
      </c>
      <c r="Z261" s="177">
        <v>64.854870231186297</v>
      </c>
      <c r="AA261" s="177">
        <v>34.357971211112101</v>
      </c>
      <c r="AB261" s="177">
        <v>34.357971211112101</v>
      </c>
      <c r="AC261" s="177">
        <v>34.357971211112101</v>
      </c>
      <c r="AD261" s="177">
        <v>34.357971211112101</v>
      </c>
      <c r="AE261" s="177">
        <v>34.357971211112101</v>
      </c>
      <c r="AF261" s="177">
        <v>34.357971211112101</v>
      </c>
    </row>
    <row r="262" spans="1:33" x14ac:dyDescent="0.25">
      <c r="A262" s="177" t="str">
        <f t="shared" si="6"/>
        <v>928</v>
      </c>
      <c r="B262" s="176" t="s">
        <v>526</v>
      </c>
      <c r="C262" s="177">
        <v>0</v>
      </c>
      <c r="D262" s="177">
        <v>0</v>
      </c>
      <c r="E262" s="177">
        <v>0</v>
      </c>
      <c r="F262" s="177">
        <v>0</v>
      </c>
      <c r="G262" s="177">
        <v>0</v>
      </c>
      <c r="H262" s="177">
        <v>0</v>
      </c>
      <c r="I262" s="177">
        <v>0</v>
      </c>
      <c r="J262" s="177">
        <v>0</v>
      </c>
      <c r="K262" s="177">
        <v>0</v>
      </c>
      <c r="L262" s="177">
        <v>0</v>
      </c>
      <c r="M262" s="177">
        <v>0</v>
      </c>
      <c r="N262" s="177">
        <v>0</v>
      </c>
      <c r="O262" s="177">
        <v>0</v>
      </c>
      <c r="P262" s="177">
        <v>0</v>
      </c>
      <c r="Q262" s="177">
        <v>0</v>
      </c>
      <c r="R262" s="177">
        <v>0</v>
      </c>
      <c r="S262" s="177">
        <v>0</v>
      </c>
      <c r="T262" s="177">
        <v>0</v>
      </c>
      <c r="U262" s="177">
        <v>0</v>
      </c>
      <c r="V262" s="177">
        <v>0</v>
      </c>
      <c r="W262" s="177">
        <v>0</v>
      </c>
      <c r="X262" s="177">
        <v>0</v>
      </c>
      <c r="Y262" s="177">
        <v>0</v>
      </c>
      <c r="Z262" s="177">
        <v>0</v>
      </c>
      <c r="AA262" s="177">
        <v>0</v>
      </c>
      <c r="AB262" s="177">
        <v>0</v>
      </c>
      <c r="AC262" s="177">
        <v>0</v>
      </c>
      <c r="AD262" s="177">
        <v>0</v>
      </c>
      <c r="AE262" s="177">
        <v>0</v>
      </c>
      <c r="AF262" s="177">
        <v>0</v>
      </c>
    </row>
    <row r="263" spans="1:33" x14ac:dyDescent="0.25">
      <c r="A263" s="177" t="str">
        <f t="shared" si="6"/>
        <v>928</v>
      </c>
      <c r="B263" s="176" t="s">
        <v>527</v>
      </c>
      <c r="C263" s="177">
        <v>0</v>
      </c>
      <c r="D263" s="177">
        <v>0</v>
      </c>
      <c r="E263" s="177">
        <v>0</v>
      </c>
      <c r="F263" s="177">
        <v>0</v>
      </c>
      <c r="G263" s="177">
        <v>0</v>
      </c>
      <c r="H263" s="177">
        <v>0</v>
      </c>
      <c r="I263" s="177">
        <v>0</v>
      </c>
      <c r="J263" s="177">
        <v>0</v>
      </c>
      <c r="K263" s="177">
        <v>0</v>
      </c>
      <c r="L263" s="177">
        <v>0</v>
      </c>
      <c r="M263" s="177">
        <v>0</v>
      </c>
      <c r="N263" s="177">
        <v>0</v>
      </c>
      <c r="O263" s="177">
        <v>0</v>
      </c>
      <c r="P263" s="177">
        <v>0</v>
      </c>
      <c r="Q263" s="177">
        <v>0</v>
      </c>
      <c r="R263" s="177">
        <v>0</v>
      </c>
      <c r="S263" s="177">
        <v>0</v>
      </c>
      <c r="T263" s="177">
        <v>0</v>
      </c>
      <c r="U263" s="177">
        <v>0</v>
      </c>
      <c r="V263" s="177">
        <v>0</v>
      </c>
      <c r="W263" s="177">
        <v>0</v>
      </c>
      <c r="X263" s="177">
        <v>0</v>
      </c>
      <c r="Y263" s="177">
        <v>0</v>
      </c>
      <c r="Z263" s="177">
        <v>0</v>
      </c>
      <c r="AA263" s="177">
        <v>0</v>
      </c>
      <c r="AB263" s="177">
        <v>0</v>
      </c>
      <c r="AC263" s="177">
        <v>0</v>
      </c>
      <c r="AD263" s="177">
        <v>0</v>
      </c>
      <c r="AE263" s="177">
        <v>0</v>
      </c>
      <c r="AF263" s="177">
        <v>0</v>
      </c>
    </row>
    <row r="264" spans="1:33" x14ac:dyDescent="0.25">
      <c r="A264" s="177"/>
      <c r="B264" s="176" t="s">
        <v>528</v>
      </c>
      <c r="C264" s="177">
        <v>58.206127000000002</v>
      </c>
      <c r="D264" s="177">
        <v>66.224626999999998</v>
      </c>
      <c r="E264" s="177">
        <v>81.103481384320602</v>
      </c>
      <c r="F264" s="177">
        <v>78.7813764765977</v>
      </c>
      <c r="G264" s="177">
        <v>71.125949477956297</v>
      </c>
      <c r="H264" s="177">
        <v>120.59022515077299</v>
      </c>
      <c r="I264" s="177">
        <v>-174.72019784978301</v>
      </c>
      <c r="J264" s="177">
        <v>244.84083070968899</v>
      </c>
      <c r="K264" s="177">
        <v>15.527583788670199</v>
      </c>
      <c r="L264" s="177">
        <v>73.868589795996201</v>
      </c>
      <c r="M264" s="177">
        <v>73.868589795996201</v>
      </c>
      <c r="N264" s="177">
        <v>73.868589795996201</v>
      </c>
      <c r="O264" s="177">
        <v>72.551403431196505</v>
      </c>
      <c r="P264" s="177">
        <v>72.551403431196505</v>
      </c>
      <c r="Q264" s="177">
        <v>72.551403431196505</v>
      </c>
      <c r="R264" s="177">
        <v>69.231708733707507</v>
      </c>
      <c r="S264" s="177">
        <v>69.231708733707507</v>
      </c>
      <c r="T264" s="177">
        <v>69.231708733707507</v>
      </c>
      <c r="U264" s="177">
        <v>103.58883581010301</v>
      </c>
      <c r="V264" s="177">
        <v>103.58883581010301</v>
      </c>
      <c r="W264" s="177">
        <v>103.58883581010301</v>
      </c>
      <c r="X264" s="177">
        <v>103.58883581010301</v>
      </c>
      <c r="Y264" s="177">
        <v>103.58883581010301</v>
      </c>
      <c r="Z264" s="177">
        <v>103.58883581010301</v>
      </c>
      <c r="AA264" s="177">
        <v>73.865164189896205</v>
      </c>
      <c r="AB264" s="177">
        <v>73.865164189896205</v>
      </c>
      <c r="AC264" s="177">
        <v>73.865164189896205</v>
      </c>
      <c r="AD264" s="177">
        <v>73.865164189896205</v>
      </c>
      <c r="AE264" s="177">
        <v>73.865164189896205</v>
      </c>
      <c r="AF264" s="177">
        <v>73.865164189896205</v>
      </c>
    </row>
    <row r="265" spans="1:33" x14ac:dyDescent="0.25">
      <c r="A265" s="177" t="str">
        <f t="shared" si="6"/>
        <v/>
      </c>
    </row>
    <row r="266" spans="1:33" x14ac:dyDescent="0.25">
      <c r="A266" s="177" t="str">
        <f t="shared" si="6"/>
        <v>927</v>
      </c>
      <c r="B266" s="176" t="s">
        <v>529</v>
      </c>
      <c r="C266" s="177">
        <v>43.492644200000001</v>
      </c>
      <c r="D266" s="177">
        <v>39.923819199999997</v>
      </c>
      <c r="E266" s="177">
        <v>2.52234634240792</v>
      </c>
      <c r="F266" s="177">
        <v>2.3955110826023298</v>
      </c>
      <c r="G266" s="177">
        <v>2.4032021789962998</v>
      </c>
      <c r="H266" s="177">
        <v>2.30385643881614</v>
      </c>
      <c r="I266" s="177">
        <v>2.3781016564457298</v>
      </c>
      <c r="J266" s="177">
        <v>2.38710957273029</v>
      </c>
      <c r="K266" s="177">
        <v>2.2156218186675098</v>
      </c>
      <c r="L266" s="177">
        <v>1.10781090933375</v>
      </c>
      <c r="M266" s="177">
        <v>0</v>
      </c>
      <c r="N266" s="177">
        <v>0</v>
      </c>
      <c r="O266" s="177">
        <v>0</v>
      </c>
      <c r="P266" s="177">
        <v>0</v>
      </c>
      <c r="Q266" s="177">
        <v>0</v>
      </c>
      <c r="R266" s="177">
        <v>0</v>
      </c>
      <c r="S266" s="177">
        <v>0</v>
      </c>
      <c r="T266" s="177">
        <v>0</v>
      </c>
      <c r="U266" s="177">
        <v>0</v>
      </c>
      <c r="V266" s="177">
        <v>0</v>
      </c>
      <c r="W266" s="177">
        <v>0</v>
      </c>
      <c r="X266" s="177">
        <v>0</v>
      </c>
      <c r="Y266" s="177">
        <v>0</v>
      </c>
      <c r="Z266" s="177">
        <v>0</v>
      </c>
      <c r="AA266" s="177">
        <v>0</v>
      </c>
      <c r="AB266" s="177">
        <v>0</v>
      </c>
      <c r="AC266" s="177">
        <v>0</v>
      </c>
      <c r="AD266" s="177">
        <v>0</v>
      </c>
      <c r="AE266" s="177">
        <v>0</v>
      </c>
      <c r="AF266" s="177">
        <v>0</v>
      </c>
    </row>
    <row r="267" spans="1:33" x14ac:dyDescent="0.25">
      <c r="A267" s="177" t="str">
        <f t="shared" si="6"/>
        <v/>
      </c>
    </row>
    <row r="268" spans="1:33" x14ac:dyDescent="0.25">
      <c r="A268" s="177"/>
      <c r="B268" s="176" t="s">
        <v>133</v>
      </c>
      <c r="C268" s="177">
        <v>6826.1055262999998</v>
      </c>
      <c r="D268" s="177">
        <v>6547.1658352999902</v>
      </c>
      <c r="E268" s="177">
        <v>8607.7044160601508</v>
      </c>
      <c r="F268" s="177">
        <v>7390.12493949912</v>
      </c>
      <c r="G268" s="177">
        <v>6101.0556791241397</v>
      </c>
      <c r="H268" s="177">
        <v>6816.8391193715097</v>
      </c>
      <c r="I268" s="177">
        <v>6550.1531319579399</v>
      </c>
      <c r="J268" s="177">
        <v>6175.4382278598696</v>
      </c>
      <c r="K268" s="177">
        <v>8258.5439755403695</v>
      </c>
      <c r="L268" s="177">
        <v>7207.69212824437</v>
      </c>
      <c r="M268" s="177">
        <v>6735.5449633405797</v>
      </c>
      <c r="N268" s="177">
        <v>8011.5636570077604</v>
      </c>
      <c r="O268" s="177">
        <v>8101.6726549719497</v>
      </c>
      <c r="P268" s="177">
        <v>7711.0064063052896</v>
      </c>
      <c r="Q268" s="177">
        <v>8151.3578930018002</v>
      </c>
      <c r="R268" s="177">
        <v>7562.7239565160398</v>
      </c>
      <c r="S268" s="177">
        <v>7450.3546788082804</v>
      </c>
      <c r="T268" s="177">
        <v>7852.3837027964601</v>
      </c>
      <c r="U268" s="177">
        <v>7558.9498592274103</v>
      </c>
      <c r="V268" s="177">
        <v>7544.9184899120901</v>
      </c>
      <c r="W268" s="177">
        <v>7943.0574963090403</v>
      </c>
      <c r="X268" s="177">
        <v>7490.4061763980999</v>
      </c>
      <c r="Y268" s="177">
        <v>7301.8615427406403</v>
      </c>
      <c r="Z268" s="177">
        <v>7892.09190929737</v>
      </c>
      <c r="AA268" s="177">
        <v>7431.2262705876301</v>
      </c>
      <c r="AB268" s="177">
        <v>7343.9794874312302</v>
      </c>
      <c r="AC268" s="177">
        <v>7795.6745084859303</v>
      </c>
      <c r="AD268" s="177">
        <v>7449.9086661792298</v>
      </c>
      <c r="AE268" s="177">
        <v>7632.0513197197397</v>
      </c>
      <c r="AF268" s="177">
        <v>7877.7768793300202</v>
      </c>
    </row>
    <row r="269" spans="1:33" x14ac:dyDescent="0.25">
      <c r="A269" s="177"/>
    </row>
    <row r="270" spans="1:33" x14ac:dyDescent="0.25">
      <c r="A270" s="177"/>
      <c r="B270" s="176" t="s">
        <v>530</v>
      </c>
      <c r="C270" s="177">
        <v>68558.947564200003</v>
      </c>
      <c r="D270" s="177">
        <v>59447.118967099901</v>
      </c>
      <c r="E270" s="177">
        <v>61119.413078418402</v>
      </c>
      <c r="F270" s="177">
        <v>56677.638696268499</v>
      </c>
      <c r="G270" s="177">
        <v>55506.345145901803</v>
      </c>
      <c r="H270" s="177">
        <v>56731.611192045697</v>
      </c>
      <c r="I270" s="177">
        <v>56122.968969968897</v>
      </c>
      <c r="J270" s="177">
        <v>56870.324171400702</v>
      </c>
      <c r="K270" s="177">
        <v>55813.848718405803</v>
      </c>
      <c r="L270" s="177">
        <v>47569.781926444899</v>
      </c>
      <c r="M270" s="177">
        <v>47787.205606172298</v>
      </c>
      <c r="N270" s="177">
        <v>55670.230341778799</v>
      </c>
      <c r="O270" s="177">
        <v>57715.264611520499</v>
      </c>
      <c r="P270" s="177">
        <v>51258.723034638198</v>
      </c>
      <c r="Q270" s="177">
        <v>51693.764380695196</v>
      </c>
      <c r="R270" s="177">
        <v>52178.781492080998</v>
      </c>
      <c r="S270" s="177">
        <v>49139.4902877653</v>
      </c>
      <c r="T270" s="177">
        <v>55464.2920644806</v>
      </c>
      <c r="U270" s="177">
        <v>59809.385460896599</v>
      </c>
      <c r="V270" s="177">
        <v>60610.702951012499</v>
      </c>
      <c r="W270" s="177">
        <v>51433.801725062003</v>
      </c>
      <c r="X270" s="177">
        <v>50024.097610831901</v>
      </c>
      <c r="Y270" s="177">
        <v>48832.960392101602</v>
      </c>
      <c r="Z270" s="177">
        <v>54186.5192693348</v>
      </c>
      <c r="AA270" s="177">
        <v>55202.236845648004</v>
      </c>
      <c r="AB270" s="177">
        <v>52495.118058487002</v>
      </c>
      <c r="AC270" s="177">
        <v>50330.9618567043</v>
      </c>
      <c r="AD270" s="177">
        <v>49154.9608980173</v>
      </c>
      <c r="AE270" s="177">
        <v>48914.644847329597</v>
      </c>
      <c r="AF270" s="177">
        <v>56546.843747884501</v>
      </c>
    </row>
    <row r="271" spans="1:33" x14ac:dyDescent="0.25">
      <c r="A271" s="177"/>
      <c r="B271" s="176" t="s">
        <v>531</v>
      </c>
      <c r="C271" s="177">
        <v>5984.7227469999998</v>
      </c>
      <c r="D271" s="177">
        <v>7631.2367889999996</v>
      </c>
      <c r="E271" s="177">
        <v>10447.8950174083</v>
      </c>
      <c r="F271" s="177">
        <v>9791.9024087569596</v>
      </c>
      <c r="G271" s="177">
        <v>6954.0178122705402</v>
      </c>
      <c r="H271" s="177">
        <v>5470.8567135818002</v>
      </c>
      <c r="I271" s="177">
        <v>7916.0306457002298</v>
      </c>
      <c r="J271" s="177">
        <v>6494.4508071396203</v>
      </c>
      <c r="K271" s="177">
        <v>5525.2153973130098</v>
      </c>
      <c r="L271" s="177">
        <v>10103.7899806024</v>
      </c>
      <c r="M271" s="177">
        <v>9871.7386663366306</v>
      </c>
      <c r="N271" s="177">
        <v>8224.4235870355806</v>
      </c>
      <c r="O271" s="177">
        <v>5762.83868482257</v>
      </c>
      <c r="P271" s="177">
        <v>6086.8870570153904</v>
      </c>
      <c r="Q271" s="177">
        <v>8421.8689726987704</v>
      </c>
      <c r="R271" s="177">
        <v>20270.393400912701</v>
      </c>
      <c r="S271" s="177">
        <v>7509.5788689217397</v>
      </c>
      <c r="T271" s="177">
        <v>6592.3730701801396</v>
      </c>
      <c r="U271" s="177">
        <v>6655.3944636386504</v>
      </c>
      <c r="V271" s="177">
        <v>6283.8080984791204</v>
      </c>
      <c r="W271" s="177">
        <v>6541.85214252689</v>
      </c>
      <c r="X271" s="177">
        <v>10192.2697531784</v>
      </c>
      <c r="Y271" s="177">
        <v>6308.0152997614196</v>
      </c>
      <c r="Z271" s="177">
        <v>5624.2422674025001</v>
      </c>
      <c r="AA271" s="177">
        <v>5881.5799071453102</v>
      </c>
      <c r="AB271" s="177">
        <v>6109.5246438252498</v>
      </c>
      <c r="AC271" s="177">
        <v>8718.6461808805998</v>
      </c>
      <c r="AD271" s="177">
        <v>9676.1223536205107</v>
      </c>
      <c r="AE271" s="177">
        <v>9057.9133815190107</v>
      </c>
      <c r="AF271" s="177">
        <v>7968.96348935284</v>
      </c>
    </row>
    <row r="272" spans="1:33" x14ac:dyDescent="0.25">
      <c r="A272" s="177"/>
      <c r="B272" s="176" t="s">
        <v>134</v>
      </c>
      <c r="C272" s="177">
        <v>74543.670311199996</v>
      </c>
      <c r="D272" s="177">
        <v>67078.355756099903</v>
      </c>
      <c r="E272" s="177">
        <v>71567.308095826695</v>
      </c>
      <c r="F272" s="177">
        <v>66469.541105025404</v>
      </c>
      <c r="G272" s="177">
        <v>62460.3629581723</v>
      </c>
      <c r="H272" s="177">
        <v>62202.467905627498</v>
      </c>
      <c r="I272" s="177">
        <v>64038.9996156692</v>
      </c>
      <c r="J272" s="177">
        <v>63364.774978540299</v>
      </c>
      <c r="K272" s="177">
        <v>61339.0641157188</v>
      </c>
      <c r="L272" s="177">
        <v>57673.571907047299</v>
      </c>
      <c r="M272" s="177">
        <v>57658.944272508903</v>
      </c>
      <c r="N272" s="177">
        <v>63894.653928814398</v>
      </c>
      <c r="O272" s="177">
        <v>63478.103296343099</v>
      </c>
      <c r="P272" s="177">
        <v>57345.610091653602</v>
      </c>
      <c r="Q272" s="177">
        <v>60115.633353393903</v>
      </c>
      <c r="R272" s="177">
        <v>72449.174892993702</v>
      </c>
      <c r="S272" s="177">
        <v>56649.069156687001</v>
      </c>
      <c r="T272" s="177">
        <v>62056.665134660798</v>
      </c>
      <c r="U272" s="177">
        <v>66464.779924535294</v>
      </c>
      <c r="V272" s="177">
        <v>66894.511049491601</v>
      </c>
      <c r="W272" s="177">
        <v>57975.653867588902</v>
      </c>
      <c r="X272" s="177">
        <v>60216.367364010403</v>
      </c>
      <c r="Y272" s="177">
        <v>55140.975691863103</v>
      </c>
      <c r="Z272" s="177">
        <v>59810.7615367373</v>
      </c>
      <c r="AA272" s="177">
        <v>61083.816752793296</v>
      </c>
      <c r="AB272" s="177">
        <v>58604.642702312201</v>
      </c>
      <c r="AC272" s="177">
        <v>59049.608037585</v>
      </c>
      <c r="AD272" s="177">
        <v>58831.0832516378</v>
      </c>
      <c r="AE272" s="177">
        <v>57972.558228848597</v>
      </c>
      <c r="AF272" s="177">
        <v>64515.807237237401</v>
      </c>
      <c r="AG272" s="177">
        <f>SUM(U272:AF272)</f>
        <v>726560.56564464094</v>
      </c>
    </row>
    <row r="273" spans="1:33" x14ac:dyDescent="0.25">
      <c r="A273" s="177"/>
      <c r="B273" s="176" t="s">
        <v>532</v>
      </c>
      <c r="C273" s="177">
        <v>18454.837284199901</v>
      </c>
      <c r="D273" s="177">
        <v>16724.3488570999</v>
      </c>
      <c r="E273" s="177">
        <v>19295.070878418399</v>
      </c>
      <c r="F273" s="177">
        <v>17757.563856268502</v>
      </c>
      <c r="G273" s="177">
        <v>16005.9941059018</v>
      </c>
      <c r="H273" s="177">
        <v>17450.739702045699</v>
      </c>
      <c r="I273" s="177">
        <v>17254.298869968901</v>
      </c>
      <c r="J273" s="177">
        <v>17040.169051400699</v>
      </c>
      <c r="K273" s="177">
        <v>21495.728223404702</v>
      </c>
      <c r="L273" s="177">
        <v>17367.829092728902</v>
      </c>
      <c r="M273" s="177">
        <v>16398.856530503999</v>
      </c>
      <c r="N273" s="177">
        <v>18466.575945793</v>
      </c>
      <c r="O273" s="177">
        <v>18281.5696187453</v>
      </c>
      <c r="P273" s="177">
        <v>17176.937298407702</v>
      </c>
      <c r="Q273" s="177">
        <v>18149.3827596958</v>
      </c>
      <c r="R273" s="177">
        <v>20029.922167446399</v>
      </c>
      <c r="S273" s="177">
        <v>16902.611260699101</v>
      </c>
      <c r="T273" s="177">
        <v>17789.194159046099</v>
      </c>
      <c r="U273" s="177">
        <v>17887.643777262099</v>
      </c>
      <c r="V273" s="177">
        <v>17786.853242240599</v>
      </c>
      <c r="W273" s="177">
        <v>17780.709211020599</v>
      </c>
      <c r="X273" s="177">
        <v>16915.446864197402</v>
      </c>
      <c r="Y273" s="177">
        <v>16025.234156467101</v>
      </c>
      <c r="Z273" s="177">
        <v>17639.7720627296</v>
      </c>
      <c r="AA273" s="177">
        <v>17364.856012667598</v>
      </c>
      <c r="AB273" s="177">
        <v>17376.4035324467</v>
      </c>
      <c r="AC273" s="177">
        <v>17634.9147850388</v>
      </c>
      <c r="AD273" s="177">
        <v>16301.4354940135</v>
      </c>
      <c r="AE273" s="177">
        <v>17632.431810632999</v>
      </c>
      <c r="AF273" s="177">
        <v>18418.0737838442</v>
      </c>
    </row>
    <row r="274" spans="1:33" x14ac:dyDescent="0.25">
      <c r="A274" s="177"/>
    </row>
    <row r="275" spans="1:33" s="312" customFormat="1" x14ac:dyDescent="0.25">
      <c r="A275" s="177"/>
      <c r="B275" s="178" t="s">
        <v>533</v>
      </c>
    </row>
    <row r="276" spans="1:33" x14ac:dyDescent="0.25">
      <c r="A276" s="177" t="s">
        <v>173</v>
      </c>
      <c r="B276" s="176" t="s">
        <v>534</v>
      </c>
      <c r="C276" s="177">
        <v>10350.58381</v>
      </c>
      <c r="D276" s="177">
        <v>10377.025230000001</v>
      </c>
      <c r="E276" s="177">
        <v>10391.97517</v>
      </c>
      <c r="F276" s="177">
        <v>10413.978359999999</v>
      </c>
      <c r="G276" s="177">
        <v>10436.44917</v>
      </c>
      <c r="H276" s="177">
        <v>10526.8812</v>
      </c>
      <c r="I276" s="177">
        <v>10622.942279999999</v>
      </c>
      <c r="J276" s="177">
        <v>10651.791210000001</v>
      </c>
      <c r="K276" s="177">
        <v>10705.190968755118</v>
      </c>
      <c r="L276" s="177">
        <v>10781.362608280157</v>
      </c>
      <c r="M276" s="177">
        <v>11028.051465961275</v>
      </c>
      <c r="N276" s="177">
        <v>11302.90624196894</v>
      </c>
      <c r="O276" s="177">
        <v>11372.110394954414</v>
      </c>
      <c r="P276" s="177">
        <v>11382.250664826384</v>
      </c>
      <c r="Q276" s="177">
        <v>11417.405845736928</v>
      </c>
      <c r="R276" s="177">
        <v>11451.411816999971</v>
      </c>
      <c r="S276" s="177">
        <v>11026.976362651301</v>
      </c>
      <c r="T276" s="177">
        <v>10628.607618734381</v>
      </c>
      <c r="U276" s="177">
        <v>10681.184794323783</v>
      </c>
      <c r="V276" s="177">
        <v>10730.798975575341</v>
      </c>
      <c r="W276" s="177">
        <v>10788.861033355142</v>
      </c>
      <c r="X276" s="177">
        <v>10825.546015030559</v>
      </c>
      <c r="Y276" s="177">
        <v>10963.413259157951</v>
      </c>
      <c r="Z276" s="177">
        <v>11182.664945428631</v>
      </c>
      <c r="AA276" s="177">
        <v>11278.535780605549</v>
      </c>
      <c r="AB276" s="177">
        <v>11284.877441121133</v>
      </c>
      <c r="AC276" s="177">
        <v>11296.361875515127</v>
      </c>
      <c r="AD276" s="177">
        <v>11314.915118900375</v>
      </c>
      <c r="AE276" s="177">
        <v>11358.306365530567</v>
      </c>
      <c r="AF276" s="177">
        <v>11631.222333091837</v>
      </c>
      <c r="AG276" s="177">
        <f>SUM(U276:AF276)</f>
        <v>133336.68793763599</v>
      </c>
    </row>
    <row r="277" spans="1:33" x14ac:dyDescent="0.25">
      <c r="A277" s="177" t="str">
        <f t="shared" si="6"/>
        <v/>
      </c>
    </row>
    <row r="278" spans="1:33" x14ac:dyDescent="0.25">
      <c r="A278" s="177"/>
      <c r="B278" s="176" t="s">
        <v>535</v>
      </c>
    </row>
    <row r="279" spans="1:33" x14ac:dyDescent="0.25">
      <c r="A279" s="177"/>
    </row>
    <row r="280" spans="1:33" x14ac:dyDescent="0.25">
      <c r="A280" s="177"/>
      <c r="B280" s="176" t="s">
        <v>536</v>
      </c>
    </row>
    <row r="281" spans="1:33" x14ac:dyDescent="0.25">
      <c r="A281" s="310">
        <v>408.1</v>
      </c>
      <c r="B281" s="176" t="s">
        <v>537</v>
      </c>
      <c r="C281" s="177">
        <v>0.39500000000000002</v>
      </c>
      <c r="D281" s="177">
        <v>0.39500000000000002</v>
      </c>
      <c r="E281" s="177">
        <v>0.89514942837045297</v>
      </c>
      <c r="F281" s="177">
        <v>0.36999736637696801</v>
      </c>
      <c r="G281" s="177">
        <v>0.36999736637696801</v>
      </c>
      <c r="H281" s="177">
        <v>0.36999736637696801</v>
      </c>
      <c r="I281" s="177">
        <v>0.36999736637696801</v>
      </c>
      <c r="J281" s="177">
        <v>0.36999736637696801</v>
      </c>
      <c r="K281" s="177">
        <v>-0.52539626025529396</v>
      </c>
      <c r="L281" s="177">
        <v>0</v>
      </c>
      <c r="M281" s="177">
        <v>0</v>
      </c>
      <c r="N281" s="177">
        <v>0</v>
      </c>
      <c r="O281" s="177">
        <v>0</v>
      </c>
      <c r="P281" s="177">
        <v>0</v>
      </c>
      <c r="Q281" s="177">
        <v>0</v>
      </c>
      <c r="R281" s="177">
        <v>0</v>
      </c>
      <c r="S281" s="177">
        <v>0</v>
      </c>
      <c r="T281" s="177">
        <v>0</v>
      </c>
      <c r="U281" s="177">
        <v>0</v>
      </c>
      <c r="V281" s="177">
        <v>0</v>
      </c>
      <c r="W281" s="177">
        <v>0</v>
      </c>
      <c r="X281" s="177">
        <v>0</v>
      </c>
      <c r="Y281" s="177">
        <v>0</v>
      </c>
      <c r="Z281" s="177">
        <v>0</v>
      </c>
      <c r="AA281" s="177">
        <v>0</v>
      </c>
      <c r="AB281" s="177">
        <v>0</v>
      </c>
      <c r="AC281" s="177">
        <v>0</v>
      </c>
      <c r="AD281" s="177">
        <v>0</v>
      </c>
      <c r="AE281" s="177">
        <v>0</v>
      </c>
      <c r="AF281" s="177">
        <v>0</v>
      </c>
    </row>
    <row r="282" spans="1:33" x14ac:dyDescent="0.25">
      <c r="A282" s="310">
        <v>408.1</v>
      </c>
      <c r="B282" s="176" t="s">
        <v>538</v>
      </c>
      <c r="C282" s="177">
        <v>0</v>
      </c>
      <c r="D282" s="177">
        <v>0</v>
      </c>
      <c r="E282" s="177">
        <v>0</v>
      </c>
      <c r="F282" s="177">
        <v>0</v>
      </c>
      <c r="G282" s="177">
        <v>0</v>
      </c>
      <c r="H282" s="177">
        <v>0</v>
      </c>
      <c r="I282" s="177">
        <v>0</v>
      </c>
      <c r="J282" s="177">
        <v>0</v>
      </c>
      <c r="K282" s="177">
        <v>0</v>
      </c>
      <c r="L282" s="177">
        <v>0</v>
      </c>
      <c r="M282" s="177">
        <v>0</v>
      </c>
      <c r="N282" s="177">
        <v>0</v>
      </c>
      <c r="O282" s="177">
        <v>0</v>
      </c>
      <c r="P282" s="177">
        <v>0</v>
      </c>
      <c r="Q282" s="177">
        <v>0</v>
      </c>
      <c r="R282" s="177">
        <v>0</v>
      </c>
      <c r="S282" s="177">
        <v>0</v>
      </c>
      <c r="T282" s="177">
        <v>0</v>
      </c>
      <c r="U282" s="177">
        <v>0</v>
      </c>
      <c r="V282" s="177">
        <v>0</v>
      </c>
      <c r="W282" s="177">
        <v>0</v>
      </c>
      <c r="X282" s="177">
        <v>0</v>
      </c>
      <c r="Y282" s="177">
        <v>0</v>
      </c>
      <c r="Z282" s="177">
        <v>0</v>
      </c>
      <c r="AA282" s="177">
        <v>0</v>
      </c>
      <c r="AB282" s="177">
        <v>0</v>
      </c>
      <c r="AC282" s="177">
        <v>0</v>
      </c>
      <c r="AD282" s="177">
        <v>0</v>
      </c>
      <c r="AE282" s="177">
        <v>0</v>
      </c>
      <c r="AF282" s="177">
        <v>0</v>
      </c>
    </row>
    <row r="283" spans="1:33" x14ac:dyDescent="0.25">
      <c r="A283" s="310">
        <v>408.1</v>
      </c>
      <c r="B283" s="176" t="s">
        <v>539</v>
      </c>
      <c r="C283" s="177">
        <v>1536.9493055</v>
      </c>
      <c r="D283" s="177">
        <v>1538.9131348999999</v>
      </c>
      <c r="E283" s="177">
        <v>1445.75161202297</v>
      </c>
      <c r="F283" s="177">
        <v>1298.5618451754201</v>
      </c>
      <c r="G283" s="177">
        <v>1408.56984281978</v>
      </c>
      <c r="H283" s="177">
        <v>1406.85245714605</v>
      </c>
      <c r="I283" s="177">
        <v>1408.58843751325</v>
      </c>
      <c r="J283" s="177">
        <v>1408.58960432655</v>
      </c>
      <c r="K283" s="177">
        <v>1404.6551842014101</v>
      </c>
      <c r="L283" s="177">
        <v>1404.6886278946899</v>
      </c>
      <c r="M283" s="177">
        <v>1404.6886278946899</v>
      </c>
      <c r="N283" s="177">
        <v>1404.6886278946899</v>
      </c>
      <c r="O283" s="177">
        <v>1522.59622655522</v>
      </c>
      <c r="P283" s="177">
        <v>1522.59622655522</v>
      </c>
      <c r="Q283" s="177">
        <v>1511.03389653312</v>
      </c>
      <c r="R283" s="177">
        <v>1511.03389653312</v>
      </c>
      <c r="S283" s="177">
        <v>1511.03389653312</v>
      </c>
      <c r="T283" s="177">
        <v>1511.03389653312</v>
      </c>
      <c r="U283" s="177">
        <v>1511.03389653312</v>
      </c>
      <c r="V283" s="177">
        <v>1511.03389653312</v>
      </c>
      <c r="W283" s="177">
        <v>1511.03389653312</v>
      </c>
      <c r="X283" s="177">
        <v>1511.03389653312</v>
      </c>
      <c r="Y283" s="177">
        <v>1511.03389653312</v>
      </c>
      <c r="Z283" s="177">
        <v>1511.03389653312</v>
      </c>
      <c r="AA283" s="177">
        <v>1712.64010346687</v>
      </c>
      <c r="AB283" s="177">
        <v>1712.64010346687</v>
      </c>
      <c r="AC283" s="177">
        <v>1712.64010346687</v>
      </c>
      <c r="AD283" s="177">
        <v>1712.64010346687</v>
      </c>
      <c r="AE283" s="177">
        <v>1712.64010346687</v>
      </c>
      <c r="AF283" s="177">
        <v>1712.64010346687</v>
      </c>
    </row>
    <row r="284" spans="1:33" x14ac:dyDescent="0.25">
      <c r="A284" s="310">
        <v>408.1</v>
      </c>
      <c r="B284" s="176" t="s">
        <v>540</v>
      </c>
      <c r="C284" s="177">
        <v>721.19385980000004</v>
      </c>
      <c r="D284" s="177">
        <v>629.2501522</v>
      </c>
      <c r="E284" s="177">
        <v>594.02010848954501</v>
      </c>
      <c r="F284" s="177">
        <v>654.68315474979397</v>
      </c>
      <c r="G284" s="177">
        <v>566.51931861667697</v>
      </c>
      <c r="H284" s="177">
        <v>597.95878432963605</v>
      </c>
      <c r="I284" s="177">
        <v>652.44431544712302</v>
      </c>
      <c r="J284" s="177">
        <v>591.53440635182699</v>
      </c>
      <c r="K284" s="177">
        <v>810.28503097484895</v>
      </c>
      <c r="L284" s="177">
        <v>741.42102204759999</v>
      </c>
      <c r="M284" s="177">
        <v>744.84856286690899</v>
      </c>
      <c r="N284" s="177">
        <v>984.83314641859397</v>
      </c>
      <c r="O284" s="177">
        <v>693.00241395161402</v>
      </c>
      <c r="P284" s="177">
        <v>694.99182575582904</v>
      </c>
      <c r="Q284" s="177">
        <v>684.97661000000005</v>
      </c>
      <c r="R284" s="177">
        <v>686.44521999999995</v>
      </c>
      <c r="S284" s="177">
        <v>686.57240999999999</v>
      </c>
      <c r="T284" s="177">
        <v>685.94673</v>
      </c>
      <c r="U284" s="177">
        <v>685.12039000000004</v>
      </c>
      <c r="V284" s="177">
        <v>685.66548999999998</v>
      </c>
      <c r="W284" s="177">
        <v>685.09906000000001</v>
      </c>
      <c r="X284" s="177">
        <v>684.69853000000001</v>
      </c>
      <c r="Y284" s="177">
        <v>687.25813000000005</v>
      </c>
      <c r="Z284" s="177">
        <v>687.24311999999998</v>
      </c>
      <c r="AA284" s="177">
        <v>716.55291</v>
      </c>
      <c r="AB284" s="177">
        <v>716.51972999999998</v>
      </c>
      <c r="AC284" s="177">
        <v>714.07547</v>
      </c>
      <c r="AD284" s="177">
        <v>717.41164000000003</v>
      </c>
      <c r="AE284" s="177">
        <v>715.70128999999997</v>
      </c>
      <c r="AF284" s="177">
        <v>716.01255000000003</v>
      </c>
    </row>
    <row r="285" spans="1:33" x14ac:dyDescent="0.25">
      <c r="A285" s="310">
        <v>408.1</v>
      </c>
      <c r="B285" s="176" t="s">
        <v>541</v>
      </c>
      <c r="C285" s="177">
        <v>152.48452810000001</v>
      </c>
      <c r="D285" s="177">
        <v>152.48452810000001</v>
      </c>
      <c r="E285" s="177">
        <v>150.29656039629501</v>
      </c>
      <c r="F285" s="177">
        <v>150.29656039629501</v>
      </c>
      <c r="G285" s="177">
        <v>150.29656039629501</v>
      </c>
      <c r="H285" s="177">
        <v>150.29656818293901</v>
      </c>
      <c r="I285" s="177">
        <v>176.26083091850501</v>
      </c>
      <c r="J285" s="177">
        <v>176.26083091850501</v>
      </c>
      <c r="K285" s="177">
        <v>176.26082313186001</v>
      </c>
      <c r="L285" s="177">
        <v>176.26082313186001</v>
      </c>
      <c r="M285" s="177">
        <v>176.26082313186001</v>
      </c>
      <c r="N285" s="177">
        <v>176.26082313186001</v>
      </c>
      <c r="O285" s="177">
        <v>176.26082313186001</v>
      </c>
      <c r="P285" s="177">
        <v>176.26082313186001</v>
      </c>
      <c r="Q285" s="177">
        <v>173.664901442245</v>
      </c>
      <c r="R285" s="177">
        <v>173.664901442245</v>
      </c>
      <c r="S285" s="177">
        <v>173.664901442245</v>
      </c>
      <c r="T285" s="177">
        <v>173.664901442245</v>
      </c>
      <c r="U285" s="177">
        <v>177.13800000000001</v>
      </c>
      <c r="V285" s="177">
        <v>177.13800000000001</v>
      </c>
      <c r="W285" s="177">
        <v>177.13800000000001</v>
      </c>
      <c r="X285" s="177">
        <v>177.13800000000001</v>
      </c>
      <c r="Y285" s="177">
        <v>177.13800000000001</v>
      </c>
      <c r="Z285" s="177">
        <v>177.13800000000001</v>
      </c>
      <c r="AA285" s="177">
        <v>177.13800000000001</v>
      </c>
      <c r="AB285" s="177">
        <v>177.13800000000001</v>
      </c>
      <c r="AC285" s="177">
        <v>177.13800000000001</v>
      </c>
      <c r="AD285" s="177">
        <v>177.13800000000001</v>
      </c>
      <c r="AE285" s="177">
        <v>177.13800000000001</v>
      </c>
      <c r="AF285" s="177">
        <v>177.13800000000001</v>
      </c>
    </row>
    <row r="286" spans="1:33" x14ac:dyDescent="0.25">
      <c r="A286" s="310">
        <v>408.1</v>
      </c>
      <c r="B286" s="176" t="s">
        <v>542</v>
      </c>
      <c r="C286" s="177">
        <v>42.502000000000002</v>
      </c>
      <c r="D286" s="177">
        <v>42.503999999999998</v>
      </c>
      <c r="E286" s="177">
        <v>42.503</v>
      </c>
      <c r="F286" s="177">
        <v>42.503</v>
      </c>
      <c r="G286" s="177">
        <v>42.463000000000001</v>
      </c>
      <c r="H286" s="177">
        <v>42.482999999999997</v>
      </c>
      <c r="I286" s="177">
        <v>42.482999999999997</v>
      </c>
      <c r="J286" s="177">
        <v>42.482999999999997</v>
      </c>
      <c r="K286" s="177">
        <v>47.009</v>
      </c>
      <c r="L286" s="177">
        <v>46.912999999999997</v>
      </c>
      <c r="M286" s="177">
        <v>46.912999999999997</v>
      </c>
      <c r="N286" s="177">
        <v>46.912999999999997</v>
      </c>
      <c r="O286" s="177">
        <v>88.281999999999996</v>
      </c>
      <c r="P286" s="177">
        <v>88.281999999999996</v>
      </c>
      <c r="Q286" s="177">
        <v>88.281999999999996</v>
      </c>
      <c r="R286" s="177">
        <v>88.281999999999996</v>
      </c>
      <c r="S286" s="177">
        <v>88.281999999999996</v>
      </c>
      <c r="T286" s="177">
        <v>88.281999999999996</v>
      </c>
      <c r="U286" s="177">
        <v>88.281999999999996</v>
      </c>
      <c r="V286" s="177">
        <v>88.281999999999996</v>
      </c>
      <c r="W286" s="177">
        <v>88.281999999999996</v>
      </c>
      <c r="X286" s="177">
        <v>88.281999999999996</v>
      </c>
      <c r="Y286" s="177">
        <v>88.281999999999996</v>
      </c>
      <c r="Z286" s="177">
        <v>88.281999999999996</v>
      </c>
      <c r="AA286" s="177">
        <v>129.392</v>
      </c>
      <c r="AB286" s="177">
        <v>129.392</v>
      </c>
      <c r="AC286" s="177">
        <v>129.392</v>
      </c>
      <c r="AD286" s="177">
        <v>129.392</v>
      </c>
      <c r="AE286" s="177">
        <v>129.392</v>
      </c>
      <c r="AF286" s="177">
        <v>129.392</v>
      </c>
    </row>
    <row r="287" spans="1:33" x14ac:dyDescent="0.25">
      <c r="A287" s="177"/>
      <c r="B287" s="176" t="s">
        <v>135</v>
      </c>
      <c r="C287" s="177">
        <v>2453.5246934000002</v>
      </c>
      <c r="D287" s="177">
        <v>2363.5468151999899</v>
      </c>
      <c r="E287" s="177">
        <v>2233.4664303371801</v>
      </c>
      <c r="F287" s="177">
        <v>2146.41455768789</v>
      </c>
      <c r="G287" s="177">
        <v>2168.2187191991302</v>
      </c>
      <c r="H287" s="177">
        <v>2197.9608070250101</v>
      </c>
      <c r="I287" s="177">
        <v>2280.1465812452502</v>
      </c>
      <c r="J287" s="177">
        <v>2219.2378389632599</v>
      </c>
      <c r="K287" s="177">
        <v>2437.6846420478601</v>
      </c>
      <c r="L287" s="177">
        <v>2369.2834730741602</v>
      </c>
      <c r="M287" s="177">
        <v>2372.71101389347</v>
      </c>
      <c r="N287" s="177">
        <v>2612.6955974451498</v>
      </c>
      <c r="O287" s="177">
        <v>2480.1414636386899</v>
      </c>
      <c r="P287" s="177">
        <v>2482.1308754429101</v>
      </c>
      <c r="Q287" s="177">
        <v>2457.9574079753602</v>
      </c>
      <c r="R287" s="177">
        <v>2459.4260179753601</v>
      </c>
      <c r="S287" s="177">
        <v>2459.5532079753598</v>
      </c>
      <c r="T287" s="177">
        <v>2458.9275279753601</v>
      </c>
      <c r="U287" s="177">
        <v>2461.5742865331199</v>
      </c>
      <c r="V287" s="177">
        <v>2462.1193865331202</v>
      </c>
      <c r="W287" s="177">
        <v>2461.5529565331199</v>
      </c>
      <c r="X287" s="177">
        <v>2461.15242653312</v>
      </c>
      <c r="Y287" s="177">
        <v>2463.71202653312</v>
      </c>
      <c r="Z287" s="177">
        <v>2463.6970165331199</v>
      </c>
      <c r="AA287" s="177">
        <v>2735.7230134668698</v>
      </c>
      <c r="AB287" s="177">
        <v>2735.6898334668699</v>
      </c>
      <c r="AC287" s="177">
        <v>2733.2455734668702</v>
      </c>
      <c r="AD287" s="177">
        <v>2736.5817434668702</v>
      </c>
      <c r="AE287" s="177">
        <v>2734.8713934668699</v>
      </c>
      <c r="AF287" s="177">
        <v>2735.1826534668699</v>
      </c>
    </row>
    <row r="288" spans="1:33" x14ac:dyDescent="0.25">
      <c r="A288" s="177" t="str">
        <f t="shared" si="6"/>
        <v/>
      </c>
    </row>
    <row r="289" spans="1:33" x14ac:dyDescent="0.25">
      <c r="A289" s="177"/>
      <c r="B289" s="176" t="s">
        <v>543</v>
      </c>
    </row>
    <row r="290" spans="1:33" x14ac:dyDescent="0.25">
      <c r="A290" s="310">
        <v>411.8</v>
      </c>
      <c r="B290" s="176" t="s">
        <v>544</v>
      </c>
      <c r="C290" s="177">
        <v>0</v>
      </c>
      <c r="D290" s="177">
        <v>0</v>
      </c>
      <c r="E290" s="177">
        <v>-0.42721999999999999</v>
      </c>
      <c r="F290" s="177">
        <v>-5.0000000000000002E-5</v>
      </c>
      <c r="G290" s="177">
        <v>0</v>
      </c>
      <c r="H290" s="177">
        <v>0</v>
      </c>
      <c r="I290" s="177">
        <v>0</v>
      </c>
      <c r="J290" s="177">
        <v>0</v>
      </c>
      <c r="K290" s="177">
        <v>0</v>
      </c>
      <c r="L290" s="177">
        <v>0</v>
      </c>
      <c r="M290" s="177">
        <v>0</v>
      </c>
      <c r="N290" s="177">
        <v>0</v>
      </c>
      <c r="O290" s="177">
        <v>0</v>
      </c>
      <c r="P290" s="177">
        <v>0</v>
      </c>
      <c r="Q290" s="177">
        <v>0</v>
      </c>
      <c r="R290" s="177">
        <v>0</v>
      </c>
      <c r="S290" s="177">
        <v>0</v>
      </c>
      <c r="T290" s="177">
        <v>0</v>
      </c>
      <c r="U290" s="177">
        <v>0</v>
      </c>
      <c r="V290" s="177">
        <v>0</v>
      </c>
      <c r="W290" s="177">
        <v>0</v>
      </c>
      <c r="X290" s="177">
        <v>0</v>
      </c>
      <c r="Y290" s="177">
        <v>0</v>
      </c>
      <c r="Z290" s="177">
        <v>0</v>
      </c>
      <c r="AA290" s="177">
        <v>0</v>
      </c>
      <c r="AB290" s="177">
        <v>0</v>
      </c>
      <c r="AC290" s="177">
        <v>0</v>
      </c>
      <c r="AD290" s="177">
        <v>0</v>
      </c>
      <c r="AE290" s="177">
        <v>0</v>
      </c>
      <c r="AF290" s="177">
        <v>0</v>
      </c>
    </row>
    <row r="291" spans="1:33" x14ac:dyDescent="0.25">
      <c r="A291" s="177" t="str">
        <f t="shared" si="6"/>
        <v>421</v>
      </c>
      <c r="B291" s="176" t="s">
        <v>545</v>
      </c>
      <c r="C291" s="177">
        <v>0</v>
      </c>
      <c r="D291" s="177">
        <v>0</v>
      </c>
      <c r="E291" s="177">
        <v>0</v>
      </c>
      <c r="F291" s="177">
        <v>0</v>
      </c>
      <c r="G291" s="177">
        <v>0</v>
      </c>
      <c r="H291" s="177">
        <v>1.2556292693589801E-4</v>
      </c>
      <c r="I291" s="177">
        <v>-1.2556292693589801E-4</v>
      </c>
      <c r="J291" s="177">
        <v>0</v>
      </c>
      <c r="K291" s="177">
        <v>0</v>
      </c>
      <c r="L291" s="177">
        <v>0</v>
      </c>
      <c r="M291" s="177">
        <v>0</v>
      </c>
      <c r="N291" s="177">
        <v>0</v>
      </c>
      <c r="O291" s="177">
        <v>0</v>
      </c>
      <c r="P291" s="177">
        <v>0</v>
      </c>
      <c r="Q291" s="177">
        <v>0</v>
      </c>
      <c r="R291" s="177">
        <v>0</v>
      </c>
      <c r="S291" s="177">
        <v>0</v>
      </c>
      <c r="T291" s="177">
        <v>0</v>
      </c>
      <c r="U291" s="177">
        <v>0</v>
      </c>
      <c r="V291" s="177">
        <v>0</v>
      </c>
      <c r="W291" s="177">
        <v>0</v>
      </c>
      <c r="X291" s="177">
        <v>0</v>
      </c>
      <c r="Y291" s="177">
        <v>0</v>
      </c>
      <c r="Z291" s="177">
        <v>0</v>
      </c>
      <c r="AA291" s="177">
        <v>0</v>
      </c>
      <c r="AB291" s="177">
        <v>0</v>
      </c>
      <c r="AC291" s="177">
        <v>0</v>
      </c>
      <c r="AD291" s="177">
        <v>0</v>
      </c>
      <c r="AE291" s="177">
        <v>0</v>
      </c>
      <c r="AF291" s="177">
        <v>0</v>
      </c>
    </row>
    <row r="292" spans="1:33" x14ac:dyDescent="0.25">
      <c r="A292" s="177"/>
      <c r="B292" s="176" t="s">
        <v>546</v>
      </c>
      <c r="C292" s="177">
        <v>0</v>
      </c>
      <c r="D292" s="177">
        <v>0</v>
      </c>
      <c r="E292" s="177">
        <v>-0.42721999999999999</v>
      </c>
      <c r="F292" s="177">
        <v>-5.0000000000000002E-5</v>
      </c>
      <c r="G292" s="177">
        <v>0</v>
      </c>
      <c r="H292" s="177">
        <v>1.2556292693589801E-4</v>
      </c>
      <c r="I292" s="177">
        <v>-1.2556292693589801E-4</v>
      </c>
      <c r="J292" s="177">
        <v>0</v>
      </c>
      <c r="K292" s="177">
        <v>0</v>
      </c>
      <c r="L292" s="177">
        <v>0</v>
      </c>
      <c r="M292" s="177">
        <v>0</v>
      </c>
      <c r="N292" s="177">
        <v>0</v>
      </c>
      <c r="O292" s="177">
        <v>0</v>
      </c>
      <c r="P292" s="177">
        <v>0</v>
      </c>
      <c r="Q292" s="177">
        <v>0</v>
      </c>
      <c r="R292" s="177">
        <v>0</v>
      </c>
      <c r="S292" s="177">
        <v>0</v>
      </c>
      <c r="T292" s="177">
        <v>0</v>
      </c>
      <c r="U292" s="177">
        <v>0</v>
      </c>
      <c r="V292" s="177">
        <v>0</v>
      </c>
      <c r="W292" s="177">
        <v>0</v>
      </c>
      <c r="X292" s="177">
        <v>0</v>
      </c>
      <c r="Y292" s="177">
        <v>0</v>
      </c>
      <c r="Z292" s="177">
        <v>0</v>
      </c>
      <c r="AA292" s="177">
        <v>0</v>
      </c>
      <c r="AB292" s="177">
        <v>0</v>
      </c>
      <c r="AC292" s="177">
        <v>0</v>
      </c>
      <c r="AD292" s="177">
        <v>0</v>
      </c>
      <c r="AE292" s="177">
        <v>0</v>
      </c>
      <c r="AF292" s="177">
        <v>0</v>
      </c>
    </row>
    <row r="293" spans="1:33" x14ac:dyDescent="0.25">
      <c r="A293" s="177" t="str">
        <f t="shared" ref="A293:A319" si="7">MID($B293,6,3)</f>
        <v/>
      </c>
    </row>
    <row r="294" spans="1:33" x14ac:dyDescent="0.25">
      <c r="A294" s="177"/>
      <c r="B294" s="176" t="s">
        <v>547</v>
      </c>
      <c r="C294" s="177">
        <v>28936.732455399906</v>
      </c>
      <c r="D294" s="177">
        <v>19269.997038699999</v>
      </c>
      <c r="E294" s="177">
        <v>11615.264483836125</v>
      </c>
      <c r="F294" s="177">
        <v>9285.5880572867009</v>
      </c>
      <c r="G294" s="177">
        <v>23917.250602628566</v>
      </c>
      <c r="H294" s="177">
        <v>32481.20472178447</v>
      </c>
      <c r="I294" s="177">
        <v>28903.87795864838</v>
      </c>
      <c r="J294" s="177">
        <v>33378.502802496441</v>
      </c>
      <c r="K294" s="177">
        <v>23455.559125787644</v>
      </c>
      <c r="L294" s="177">
        <v>12917.577828478279</v>
      </c>
      <c r="M294" s="177">
        <v>12092.742526118094</v>
      </c>
      <c r="N294" s="177">
        <v>16673.386790826258</v>
      </c>
      <c r="O294" s="177">
        <v>21249.447015270067</v>
      </c>
      <c r="P294" s="177">
        <v>19008.135447501176</v>
      </c>
      <c r="Q294" s="177">
        <v>13611.955412677229</v>
      </c>
      <c r="R294" s="177">
        <v>-2661.2174544781283</v>
      </c>
      <c r="S294" s="177">
        <v>19559.210676435228</v>
      </c>
      <c r="T294" s="177">
        <v>30004.680480733932</v>
      </c>
      <c r="U294" s="177">
        <v>38243.998590507596</v>
      </c>
      <c r="V294" s="177">
        <v>39768.728525349747</v>
      </c>
      <c r="W294" s="177">
        <v>29739.032730690738</v>
      </c>
      <c r="X294" s="177">
        <v>16677.142257686934</v>
      </c>
      <c r="Y294" s="177">
        <v>19616.749180227693</v>
      </c>
      <c r="Z294" s="177">
        <v>24109.797032961793</v>
      </c>
      <c r="AA294" s="177">
        <v>25536.248840561922</v>
      </c>
      <c r="AB294" s="177">
        <v>22427.722779247913</v>
      </c>
      <c r="AC294" s="177">
        <v>18249.487528576843</v>
      </c>
      <c r="AD294" s="177">
        <v>15537.801858056251</v>
      </c>
      <c r="AE294" s="177">
        <v>21127.199015075901</v>
      </c>
      <c r="AF294" s="177">
        <v>31435.329320152025</v>
      </c>
      <c r="AG294" s="177">
        <f>SUM(U294:AF294)</f>
        <v>302469.23765909532</v>
      </c>
    </row>
    <row r="295" spans="1:33" x14ac:dyDescent="0.25">
      <c r="A295" s="177"/>
    </row>
    <row r="296" spans="1:33" x14ac:dyDescent="0.25">
      <c r="A296" s="177"/>
      <c r="B296" s="179" t="s">
        <v>548</v>
      </c>
    </row>
    <row r="297" spans="1:33" x14ac:dyDescent="0.25">
      <c r="A297" s="177"/>
      <c r="B297" s="176" t="s">
        <v>549</v>
      </c>
      <c r="C297" s="177">
        <v>3318.9698240999901</v>
      </c>
      <c r="D297" s="177">
        <v>3285.1468485</v>
      </c>
      <c r="E297" s="177">
        <v>3243.3368679</v>
      </c>
      <c r="F297" s="177">
        <v>3290.1131043</v>
      </c>
      <c r="G297" s="177">
        <v>3322.3441382999999</v>
      </c>
      <c r="H297" s="177">
        <v>3259.9656089999999</v>
      </c>
      <c r="I297" s="177">
        <v>3299.1247106999999</v>
      </c>
      <c r="J297" s="177">
        <v>3338.5775589</v>
      </c>
      <c r="K297" s="177">
        <v>3341.8795665718199</v>
      </c>
      <c r="L297" s="177">
        <v>3359.8388194539898</v>
      </c>
      <c r="M297" s="177">
        <v>3360.1769334595401</v>
      </c>
      <c r="N297" s="177">
        <v>3449.0919908947499</v>
      </c>
      <c r="O297" s="177">
        <v>3541.1771542492002</v>
      </c>
      <c r="P297" s="177">
        <v>3513.6284214308398</v>
      </c>
      <c r="Q297" s="177">
        <v>3541.0309323090901</v>
      </c>
      <c r="R297" s="177">
        <v>3552.9949394263799</v>
      </c>
      <c r="S297" s="177">
        <v>3577.0607255620498</v>
      </c>
      <c r="T297" s="177">
        <v>3571.96192685595</v>
      </c>
      <c r="U297" s="177">
        <v>3580.2634911329501</v>
      </c>
      <c r="V297" s="177">
        <v>3588.1449012225498</v>
      </c>
      <c r="W297" s="177">
        <v>3588.7784504198798</v>
      </c>
      <c r="X297" s="177">
        <v>5069.6293303863904</v>
      </c>
      <c r="Y297" s="177">
        <v>4849.4148667330701</v>
      </c>
      <c r="Z297" s="177">
        <v>4719.2745103001498</v>
      </c>
      <c r="AA297" s="177">
        <v>4880.0479213006402</v>
      </c>
      <c r="AB297" s="177">
        <v>4827.2342634099004</v>
      </c>
      <c r="AC297" s="177">
        <v>4841.7269072499803</v>
      </c>
      <c r="AD297" s="177">
        <v>4882.9259091328904</v>
      </c>
      <c r="AE297" s="177">
        <v>4915.2573971092797</v>
      </c>
      <c r="AF297" s="177">
        <v>4915.2945719151903</v>
      </c>
    </row>
    <row r="298" spans="1:33" x14ac:dyDescent="0.25">
      <c r="A298" s="177"/>
    </row>
    <row r="299" spans="1:33" s="312" customFormat="1" x14ac:dyDescent="0.25">
      <c r="A299" s="177"/>
      <c r="B299" s="178"/>
      <c r="AG299" s="177"/>
    </row>
    <row r="300" spans="1:33" x14ac:dyDescent="0.25">
      <c r="A300" s="177"/>
      <c r="B300" s="176" t="s">
        <v>550</v>
      </c>
    </row>
    <row r="301" spans="1:33" x14ac:dyDescent="0.25">
      <c r="A301" s="177"/>
      <c r="B301" s="176" t="s">
        <v>547</v>
      </c>
      <c r="C301" s="177">
        <v>46861.749989999909</v>
      </c>
      <c r="D301" s="177">
        <v>28313.893529999899</v>
      </c>
      <c r="E301" s="177">
        <v>18898.140090000114</v>
      </c>
      <c r="F301" s="177">
        <v>12080.666920000091</v>
      </c>
      <c r="G301" s="177">
        <v>25147.514000000101</v>
      </c>
      <c r="H301" s="177">
        <v>33154.170509999931</v>
      </c>
      <c r="I301" s="177">
        <v>28493.434260000009</v>
      </c>
      <c r="J301" s="177">
        <v>33898.751180000101</v>
      </c>
      <c r="K301" s="177">
        <v>24138.478562581247</v>
      </c>
      <c r="L301" s="177">
        <v>14548.606997910396</v>
      </c>
      <c r="M301" s="177">
        <v>17821.75831517153</v>
      </c>
      <c r="N301" s="177">
        <v>28667.275272322455</v>
      </c>
      <c r="O301" s="177">
        <v>35243.081497813473</v>
      </c>
      <c r="P301" s="177">
        <v>31197.761783897775</v>
      </c>
      <c r="Q301" s="177">
        <v>21437.759010487927</v>
      </c>
      <c r="R301" s="177">
        <v>336.55830739011026</v>
      </c>
      <c r="S301" s="177">
        <v>20585.940716429493</v>
      </c>
      <c r="T301" s="177">
        <v>29597.499494049087</v>
      </c>
      <c r="U301" s="177">
        <v>37425.501671047808</v>
      </c>
      <c r="V301" s="177">
        <v>39323.140967373292</v>
      </c>
      <c r="W301" s="177">
        <v>29295.611030186501</v>
      </c>
      <c r="X301" s="177">
        <v>17261.819617387318</v>
      </c>
      <c r="Y301" s="177">
        <v>25219.877314105266</v>
      </c>
      <c r="Z301" s="177">
        <v>35238.678781409042</v>
      </c>
      <c r="AA301" s="177">
        <v>39677.707949265547</v>
      </c>
      <c r="AB301" s="177">
        <v>34494.309129816924</v>
      </c>
      <c r="AC301" s="177">
        <v>25969.673103444649</v>
      </c>
      <c r="AD301" s="177">
        <v>18995.357908490707</v>
      </c>
      <c r="AE301" s="177">
        <v>22204.458911842947</v>
      </c>
      <c r="AF301" s="177">
        <v>31186.099797053343</v>
      </c>
    </row>
    <row r="302" spans="1:33" x14ac:dyDescent="0.25">
      <c r="A302" s="177"/>
      <c r="B302" s="176" t="s">
        <v>551</v>
      </c>
      <c r="C302" s="177">
        <v>4097.4936099999886</v>
      </c>
      <c r="D302" s="177">
        <v>4055.7368500000002</v>
      </c>
      <c r="E302" s="177">
        <v>4004.1195900000002</v>
      </c>
      <c r="F302" s="177">
        <v>4061.8680300000001</v>
      </c>
      <c r="G302" s="177">
        <v>4101.6594299999997</v>
      </c>
      <c r="H302" s="177">
        <v>4024.6489000000001</v>
      </c>
      <c r="I302" s="177">
        <v>4072.9934699999999</v>
      </c>
      <c r="J302" s="177">
        <v>4121.7006899999997</v>
      </c>
      <c r="K302" s="177">
        <v>4125.7772426812598</v>
      </c>
      <c r="L302" s="177">
        <v>4147.949159819741</v>
      </c>
      <c r="M302" s="177">
        <v>4148.3665845179521</v>
      </c>
      <c r="N302" s="177">
        <v>4258.1382603638904</v>
      </c>
      <c r="O302" s="177">
        <v>4371.8236472212357</v>
      </c>
      <c r="P302" s="177">
        <v>4337.8128659640015</v>
      </c>
      <c r="Q302" s="177">
        <v>4371.6431263075183</v>
      </c>
      <c r="R302" s="177">
        <v>4386.4135054646667</v>
      </c>
      <c r="S302" s="177">
        <v>4416.1243525457412</v>
      </c>
      <c r="T302" s="177">
        <v>4409.8295393283333</v>
      </c>
      <c r="U302" s="177">
        <v>4420.0783841147531</v>
      </c>
      <c r="V302" s="177">
        <v>4429.8085200278401</v>
      </c>
      <c r="W302" s="177">
        <v>4430.5906795307155</v>
      </c>
      <c r="X302" s="177">
        <v>6258.8016424523303</v>
      </c>
      <c r="Y302" s="177">
        <v>5986.9319342383496</v>
      </c>
      <c r="Z302" s="177">
        <v>5826.2648275310494</v>
      </c>
      <c r="AA302" s="177">
        <v>6024.7505201242402</v>
      </c>
      <c r="AB302" s="177">
        <v>5959.5484733455505</v>
      </c>
      <c r="AC302" s="177">
        <v>5977.4406262345401</v>
      </c>
      <c r="AD302" s="177">
        <v>6028.3035915220808</v>
      </c>
      <c r="AE302" s="177">
        <v>6068.2190087768795</v>
      </c>
      <c r="AF302" s="177">
        <v>6068.2649035989998</v>
      </c>
    </row>
    <row r="303" spans="1:33" x14ac:dyDescent="0.25">
      <c r="A303" s="177"/>
    </row>
    <row r="304" spans="1:33" x14ac:dyDescent="0.25">
      <c r="A304" s="177"/>
      <c r="B304" s="176" t="s">
        <v>552</v>
      </c>
      <c r="C304" s="177">
        <v>46861.749989999997</v>
      </c>
      <c r="D304" s="177">
        <v>28313.893530000001</v>
      </c>
      <c r="E304" s="177">
        <v>18898.14008999991</v>
      </c>
      <c r="F304" s="177">
        <v>12080.666919999989</v>
      </c>
      <c r="G304" s="177">
        <v>25147.513999999901</v>
      </c>
      <c r="H304" s="177">
        <v>33154.170519999898</v>
      </c>
      <c r="I304" s="177">
        <v>28493.43424999998</v>
      </c>
      <c r="J304" s="177">
        <v>33898.751179999905</v>
      </c>
      <c r="K304" s="177">
        <v>24138.478562581124</v>
      </c>
      <c r="L304" s="177">
        <v>14548.606997910216</v>
      </c>
      <c r="M304" s="177">
        <v>17821.758315171319</v>
      </c>
      <c r="N304" s="177">
        <v>28667.275272322247</v>
      </c>
      <c r="O304" s="177">
        <v>35243.0814978134</v>
      </c>
      <c r="P304" s="177">
        <v>31197.761783897542</v>
      </c>
      <c r="Q304" s="177">
        <v>21437.759010487756</v>
      </c>
      <c r="R304" s="177">
        <v>336.55830738994291</v>
      </c>
      <c r="S304" s="177">
        <v>20585.940716429403</v>
      </c>
      <c r="T304" s="177">
        <v>29597.499494049724</v>
      </c>
      <c r="U304" s="177">
        <v>37425.50167104791</v>
      </c>
      <c r="V304" s="177">
        <v>39323.140967373212</v>
      </c>
      <c r="W304" s="177">
        <v>29295.611030186414</v>
      </c>
      <c r="X304" s="177">
        <v>17261.819617387187</v>
      </c>
      <c r="Y304" s="177">
        <v>25219.877314105139</v>
      </c>
      <c r="Z304" s="177">
        <v>35238.678781408868</v>
      </c>
      <c r="AA304" s="177">
        <v>39677.70794926535</v>
      </c>
      <c r="AB304" s="177">
        <v>34494.309129816829</v>
      </c>
      <c r="AC304" s="177">
        <v>25969.673103444402</v>
      </c>
      <c r="AD304" s="177">
        <v>18995.357908490485</v>
      </c>
      <c r="AE304" s="177">
        <v>22204.458911842983</v>
      </c>
      <c r="AF304" s="177">
        <v>31186.099797053339</v>
      </c>
    </row>
    <row r="305" spans="1:32" x14ac:dyDescent="0.25">
      <c r="A305" s="177"/>
      <c r="B305" s="176" t="s">
        <v>553</v>
      </c>
      <c r="C305" s="177">
        <v>-8.7311491370201111E-11</v>
      </c>
      <c r="D305" s="177">
        <v>-1.0186340659856796E-10</v>
      </c>
      <c r="E305" s="177">
        <v>2.0372681319713593E-10</v>
      </c>
      <c r="F305" s="177">
        <v>1.0186340659856796E-10</v>
      </c>
      <c r="G305" s="177">
        <v>2.0008883439004421E-10</v>
      </c>
      <c r="H305" s="177">
        <v>-9.9999670055694878E-6</v>
      </c>
      <c r="I305" s="177">
        <v>1.0000028851209208E-5</v>
      </c>
      <c r="J305" s="177">
        <v>1.964508555829525E-10</v>
      </c>
      <c r="K305" s="177">
        <v>1.2369127944111824E-10</v>
      </c>
      <c r="L305" s="177">
        <v>1.8007995095103979E-10</v>
      </c>
      <c r="M305" s="177">
        <v>2.1100277081131935E-10</v>
      </c>
      <c r="N305" s="177">
        <v>2.0736479200422764E-10</v>
      </c>
      <c r="O305" s="177">
        <v>7.2759576141834259E-11</v>
      </c>
      <c r="P305" s="177">
        <v>2.3283064365386963E-10</v>
      </c>
      <c r="Q305" s="177">
        <v>1.7098500393331051E-10</v>
      </c>
      <c r="R305" s="177">
        <v>1.673470251262188E-10</v>
      </c>
      <c r="S305" s="177">
        <v>9.0949470177292824E-11</v>
      </c>
      <c r="T305" s="177">
        <v>-6.3664629124104977E-10</v>
      </c>
      <c r="U305" s="177">
        <v>-1.0186340659856796E-10</v>
      </c>
      <c r="V305" s="177">
        <v>8.0035533756017685E-11</v>
      </c>
      <c r="W305" s="177">
        <v>8.7311491370201111E-11</v>
      </c>
      <c r="X305" s="177">
        <v>1.3096723705530167E-10</v>
      </c>
      <c r="Y305" s="177">
        <v>1.2732925824820995E-10</v>
      </c>
      <c r="Z305" s="177">
        <v>1.7462298274040222E-10</v>
      </c>
      <c r="AA305" s="177">
        <v>1.964508555829525E-10</v>
      </c>
      <c r="AB305" s="177">
        <v>9.4587448984384537E-11</v>
      </c>
      <c r="AC305" s="177">
        <v>2.4738255888223648E-10</v>
      </c>
      <c r="AD305" s="177">
        <v>2.2191670723259449E-10</v>
      </c>
      <c r="AE305" s="177">
        <v>-3.637978807091713E-11</v>
      </c>
      <c r="AF305" s="177">
        <v>0</v>
      </c>
    </row>
    <row r="306" spans="1:32" x14ac:dyDescent="0.25">
      <c r="A306" s="177"/>
    </row>
    <row r="307" spans="1:32" x14ac:dyDescent="0.25">
      <c r="A307" s="177"/>
      <c r="B307" s="176" t="s">
        <v>551</v>
      </c>
      <c r="C307" s="177">
        <v>4097.4936099999904</v>
      </c>
      <c r="D307" s="177">
        <v>4055.7368499999998</v>
      </c>
      <c r="E307" s="177">
        <v>4004.1195899999998</v>
      </c>
      <c r="F307" s="177">
        <v>4061.8680300000001</v>
      </c>
      <c r="G307" s="177">
        <v>4101.6594299999997</v>
      </c>
      <c r="H307" s="177">
        <v>4024.6489000000001</v>
      </c>
      <c r="I307" s="177">
        <v>4072.9934699999999</v>
      </c>
      <c r="J307" s="177">
        <v>4121.7006899999997</v>
      </c>
      <c r="K307" s="177">
        <v>4125.7772426812598</v>
      </c>
      <c r="L307" s="177">
        <v>4147.9491598197401</v>
      </c>
      <c r="M307" s="177">
        <v>4148.3665845179503</v>
      </c>
      <c r="N307" s="177">
        <v>4258.1382603638904</v>
      </c>
      <c r="O307" s="177">
        <v>4371.8236472212402</v>
      </c>
      <c r="P307" s="177">
        <v>4337.8128659640097</v>
      </c>
      <c r="Q307" s="177">
        <v>4371.6431263075201</v>
      </c>
      <c r="R307" s="177">
        <v>4386.4135054646604</v>
      </c>
      <c r="S307" s="177">
        <v>4416.1243525457403</v>
      </c>
      <c r="T307" s="177">
        <v>4409.8295393283297</v>
      </c>
      <c r="U307" s="177">
        <v>4420.0783841147504</v>
      </c>
      <c r="V307" s="177">
        <v>4429.8085200278401</v>
      </c>
      <c r="W307" s="177">
        <v>4430.5906795307101</v>
      </c>
      <c r="X307" s="177">
        <v>6258.8016424523303</v>
      </c>
      <c r="Y307" s="177">
        <v>5986.9319342383596</v>
      </c>
      <c r="Z307" s="177">
        <v>5826.2648275310503</v>
      </c>
      <c r="AA307" s="177">
        <v>6024.7505201242502</v>
      </c>
      <c r="AB307" s="177">
        <v>5959.5484733455596</v>
      </c>
      <c r="AC307" s="177">
        <v>5977.4406262345401</v>
      </c>
      <c r="AD307" s="177">
        <v>6028.3035915220898</v>
      </c>
      <c r="AE307" s="177">
        <v>6068.2190087768804</v>
      </c>
      <c r="AF307" s="177">
        <v>6068.2649035990098</v>
      </c>
    </row>
    <row r="308" spans="1:32" x14ac:dyDescent="0.25">
      <c r="A308" s="177"/>
      <c r="B308" s="176" t="s">
        <v>553</v>
      </c>
      <c r="C308" s="177">
        <v>0</v>
      </c>
      <c r="D308" s="177">
        <v>0</v>
      </c>
      <c r="E308" s="177">
        <v>0</v>
      </c>
      <c r="F308" s="177">
        <v>0</v>
      </c>
      <c r="G308" s="177">
        <v>0</v>
      </c>
      <c r="H308" s="177">
        <v>0</v>
      </c>
      <c r="I308" s="177">
        <v>0</v>
      </c>
      <c r="J308" s="177">
        <v>0</v>
      </c>
      <c r="K308" s="177">
        <v>0</v>
      </c>
      <c r="L308" s="177">
        <v>0</v>
      </c>
      <c r="M308" s="177">
        <v>0</v>
      </c>
      <c r="N308" s="177">
        <v>0</v>
      </c>
      <c r="O308" s="177">
        <v>0</v>
      </c>
      <c r="P308" s="177">
        <v>-8.1854523159563541E-12</v>
      </c>
      <c r="Q308" s="177">
        <v>0</v>
      </c>
      <c r="R308" s="177">
        <v>0</v>
      </c>
      <c r="S308" s="177">
        <v>0</v>
      </c>
      <c r="T308" s="177">
        <v>0</v>
      </c>
      <c r="U308" s="177">
        <v>0</v>
      </c>
      <c r="V308" s="177">
        <v>0</v>
      </c>
      <c r="W308" s="177">
        <v>0</v>
      </c>
      <c r="X308" s="177">
        <v>0</v>
      </c>
      <c r="Y308" s="177">
        <v>-1.0004441719502211E-11</v>
      </c>
      <c r="Z308" s="177">
        <v>0</v>
      </c>
      <c r="AA308" s="177">
        <v>-1.0004441719502211E-11</v>
      </c>
      <c r="AB308" s="177">
        <v>-9.0949470177292824E-12</v>
      </c>
      <c r="AC308" s="177">
        <v>0</v>
      </c>
      <c r="AD308" s="177">
        <v>-9.0949470177292824E-12</v>
      </c>
      <c r="AE308" s="177">
        <v>0</v>
      </c>
      <c r="AF308" s="177">
        <v>-1.0004441719502211E-11</v>
      </c>
    </row>
    <row r="309" spans="1:32" x14ac:dyDescent="0.25">
      <c r="A309" s="177"/>
    </row>
    <row r="310" spans="1:32" x14ac:dyDescent="0.25">
      <c r="A310" s="177"/>
      <c r="B310" s="176" t="s">
        <v>554</v>
      </c>
      <c r="C310" s="177">
        <v>12689.151099999999</v>
      </c>
      <c r="D310" s="177">
        <v>12761.740000000002</v>
      </c>
      <c r="E310" s="177">
        <v>12792.80601</v>
      </c>
      <c r="F310" s="177">
        <v>12825.924359999999</v>
      </c>
      <c r="G310" s="177">
        <v>12860.645269999999</v>
      </c>
      <c r="H310" s="177">
        <v>12979.772349999999</v>
      </c>
      <c r="I310" s="177">
        <v>13108.309679999998</v>
      </c>
      <c r="J310" s="177">
        <v>13157.502510000002</v>
      </c>
      <c r="K310" s="177">
        <v>13237.859249999996</v>
      </c>
      <c r="L310" s="177">
        <v>13340.1594899999</v>
      </c>
      <c r="M310" s="177">
        <v>13598.137979999909</v>
      </c>
      <c r="N310" s="177">
        <v>13910.715149999898</v>
      </c>
      <c r="O310" s="177">
        <v>14018.553899999903</v>
      </c>
      <c r="P310" s="177">
        <v>14037.8040799999</v>
      </c>
      <c r="Q310" s="177">
        <v>14085.615459999903</v>
      </c>
      <c r="R310" s="177">
        <v>14133.715189999901</v>
      </c>
      <c r="S310" s="177">
        <v>13724.494389999903</v>
      </c>
      <c r="T310" s="177">
        <v>13344.398899999893</v>
      </c>
      <c r="U310" s="177">
        <v>13415.357649999898</v>
      </c>
      <c r="V310" s="177">
        <v>13481.454579999896</v>
      </c>
      <c r="W310" s="177">
        <v>13556.202889999899</v>
      </c>
      <c r="X310" s="177">
        <v>13610.634649999898</v>
      </c>
      <c r="Y310" s="177">
        <v>13763.537029999898</v>
      </c>
      <c r="Z310" s="177">
        <v>14022.650789999898</v>
      </c>
      <c r="AA310" s="177">
        <v>14158.914909999901</v>
      </c>
      <c r="AB310" s="177">
        <v>14175.8935699999</v>
      </c>
      <c r="AC310" s="177">
        <v>14199.060959999897</v>
      </c>
      <c r="AD310" s="177">
        <v>14232.228119999902</v>
      </c>
      <c r="AE310" s="177">
        <v>14291.286380000001</v>
      </c>
      <c r="AF310" s="177">
        <v>14581.075969999896</v>
      </c>
    </row>
    <row r="311" spans="1:32" x14ac:dyDescent="0.25">
      <c r="A311" s="177"/>
      <c r="B311" s="176" t="s">
        <v>555</v>
      </c>
      <c r="C311" s="177">
        <v>12689.151100000001</v>
      </c>
      <c r="D311" s="177">
        <v>12761.7399999999</v>
      </c>
      <c r="E311" s="177">
        <v>12792.80601</v>
      </c>
      <c r="F311" s="177">
        <v>12825.924359999999</v>
      </c>
      <c r="G311" s="177">
        <v>12860.645269999901</v>
      </c>
      <c r="H311" s="177">
        <v>12979.772349999899</v>
      </c>
      <c r="I311" s="177">
        <v>13108.3096799999</v>
      </c>
      <c r="J311" s="177">
        <v>13157.50251</v>
      </c>
      <c r="K311" s="177">
        <v>13237.85925</v>
      </c>
      <c r="L311" s="177">
        <v>13340.1594899999</v>
      </c>
      <c r="M311" s="177">
        <v>13598.137979999899</v>
      </c>
      <c r="N311" s="177">
        <v>13910.7151499999</v>
      </c>
      <c r="O311" s="177">
        <v>14018.553899999899</v>
      </c>
      <c r="P311" s="177">
        <v>14037.8040799999</v>
      </c>
      <c r="Q311" s="177">
        <v>14085.615459999899</v>
      </c>
      <c r="R311" s="177">
        <v>14133.715189999899</v>
      </c>
      <c r="S311" s="177">
        <v>13724.4943899999</v>
      </c>
      <c r="T311" s="177">
        <v>13344.398899999898</v>
      </c>
      <c r="U311" s="177">
        <v>13415.3576499999</v>
      </c>
      <c r="V311" s="177">
        <v>13481.4545799999</v>
      </c>
      <c r="W311" s="177">
        <v>13556.202889999899</v>
      </c>
      <c r="X311" s="177">
        <v>13610.6346499999</v>
      </c>
      <c r="Y311" s="177">
        <v>13763.537029999899</v>
      </c>
      <c r="Z311" s="177">
        <v>14022.6507899999</v>
      </c>
      <c r="AA311" s="177">
        <v>14158.914909999899</v>
      </c>
      <c r="AB311" s="177">
        <v>14175.893569999898</v>
      </c>
      <c r="AC311" s="177">
        <v>14199.060959999899</v>
      </c>
      <c r="AD311" s="177">
        <v>14232.2281199999</v>
      </c>
      <c r="AE311" s="177">
        <v>14291.28638</v>
      </c>
      <c r="AF311" s="177">
        <v>14581.0759699999</v>
      </c>
    </row>
    <row r="312" spans="1:32" x14ac:dyDescent="0.25">
      <c r="A312" s="177" t="str">
        <f t="shared" si="7"/>
        <v/>
      </c>
      <c r="B312" s="176" t="s">
        <v>553</v>
      </c>
      <c r="C312" s="177">
        <v>0</v>
      </c>
      <c r="D312" s="177">
        <v>1.0186340659856796E-10</v>
      </c>
      <c r="E312" s="177">
        <v>0</v>
      </c>
      <c r="F312" s="177">
        <v>0</v>
      </c>
      <c r="G312" s="177">
        <v>9.822542779147625E-11</v>
      </c>
      <c r="H312" s="177">
        <v>1.0004441719502211E-10</v>
      </c>
      <c r="I312" s="177">
        <v>9.822542779147625E-11</v>
      </c>
      <c r="J312" s="177">
        <v>0</v>
      </c>
      <c r="K312" s="177">
        <v>0</v>
      </c>
      <c r="L312" s="177">
        <v>0</v>
      </c>
      <c r="M312" s="177">
        <v>0</v>
      </c>
      <c r="N312" s="177">
        <v>0</v>
      </c>
      <c r="O312" s="177">
        <v>0</v>
      </c>
      <c r="P312" s="177">
        <v>0</v>
      </c>
      <c r="Q312" s="177">
        <v>0</v>
      </c>
      <c r="R312" s="177">
        <v>0</v>
      </c>
      <c r="S312" s="177">
        <v>0</v>
      </c>
      <c r="T312" s="177">
        <v>0</v>
      </c>
      <c r="U312" s="177">
        <v>0</v>
      </c>
      <c r="V312" s="177">
        <v>0</v>
      </c>
      <c r="W312" s="177">
        <v>0</v>
      </c>
      <c r="X312" s="177">
        <v>0</v>
      </c>
      <c r="Y312" s="177">
        <v>0</v>
      </c>
      <c r="Z312" s="177">
        <v>0</v>
      </c>
      <c r="AA312" s="177">
        <v>0</v>
      </c>
      <c r="AB312" s="177">
        <v>0</v>
      </c>
      <c r="AC312" s="177">
        <v>0</v>
      </c>
      <c r="AD312" s="177">
        <v>0</v>
      </c>
      <c r="AE312" s="177">
        <v>0</v>
      </c>
      <c r="AF312" s="177">
        <v>0</v>
      </c>
    </row>
    <row r="313" spans="1:32" x14ac:dyDescent="0.25">
      <c r="A313" s="177" t="str">
        <f t="shared" si="7"/>
        <v/>
      </c>
    </row>
    <row r="314" spans="1:32" x14ac:dyDescent="0.25">
      <c r="A314" s="177" t="str">
        <f t="shared" si="7"/>
        <v/>
      </c>
    </row>
    <row r="315" spans="1:32" x14ac:dyDescent="0.25">
      <c r="A315" s="177" t="str">
        <f t="shared" si="7"/>
        <v/>
      </c>
    </row>
    <row r="316" spans="1:32" x14ac:dyDescent="0.25">
      <c r="A316" s="177" t="str">
        <f t="shared" si="7"/>
        <v/>
      </c>
    </row>
    <row r="317" spans="1:32" x14ac:dyDescent="0.25">
      <c r="A317" s="177" t="str">
        <f t="shared" si="7"/>
        <v/>
      </c>
    </row>
    <row r="318" spans="1:32" x14ac:dyDescent="0.25">
      <c r="A318" s="177" t="str">
        <f t="shared" si="7"/>
        <v/>
      </c>
    </row>
    <row r="319" spans="1:32" x14ac:dyDescent="0.25">
      <c r="A319" s="177" t="str">
        <f t="shared" si="7"/>
        <v/>
      </c>
    </row>
    <row r="320" spans="1:32" x14ac:dyDescent="0.25">
      <c r="A320" s="177"/>
    </row>
    <row r="321" spans="1:1" x14ac:dyDescent="0.25">
      <c r="A321" s="177"/>
    </row>
    <row r="322" spans="1:1" x14ac:dyDescent="0.25">
      <c r="A322" s="177"/>
    </row>
    <row r="323" spans="1:1" x14ac:dyDescent="0.25">
      <c r="A323" s="177"/>
    </row>
    <row r="324" spans="1:1" x14ac:dyDescent="0.25">
      <c r="A324" s="177"/>
    </row>
    <row r="325" spans="1:1" x14ac:dyDescent="0.25">
      <c r="A325" s="177"/>
    </row>
    <row r="326" spans="1:1" x14ac:dyDescent="0.25">
      <c r="A326" s="177"/>
    </row>
    <row r="327" spans="1:1" x14ac:dyDescent="0.25">
      <c r="A327" s="177"/>
    </row>
    <row r="328" spans="1:1" x14ac:dyDescent="0.25">
      <c r="A328" s="177"/>
    </row>
    <row r="329" spans="1:1" x14ac:dyDescent="0.25">
      <c r="A329" s="177" t="str">
        <f t="shared" ref="A329:A341" si="8">MID($B329,6,3)</f>
        <v/>
      </c>
    </row>
    <row r="330" spans="1:1" x14ac:dyDescent="0.25">
      <c r="A330" s="177" t="str">
        <f t="shared" si="8"/>
        <v/>
      </c>
    </row>
    <row r="331" spans="1:1" x14ac:dyDescent="0.25">
      <c r="A331" s="177" t="str">
        <f t="shared" si="8"/>
        <v/>
      </c>
    </row>
    <row r="332" spans="1:1" x14ac:dyDescent="0.25">
      <c r="A332" s="177" t="str">
        <f t="shared" si="8"/>
        <v/>
      </c>
    </row>
    <row r="333" spans="1:1" x14ac:dyDescent="0.25">
      <c r="A333" s="177" t="str">
        <f t="shared" si="8"/>
        <v/>
      </c>
    </row>
    <row r="334" spans="1:1" x14ac:dyDescent="0.25">
      <c r="A334" s="177" t="str">
        <f t="shared" si="8"/>
        <v/>
      </c>
    </row>
    <row r="335" spans="1:1" x14ac:dyDescent="0.25">
      <c r="A335" s="177" t="str">
        <f t="shared" si="8"/>
        <v/>
      </c>
    </row>
    <row r="336" spans="1:1" x14ac:dyDescent="0.25">
      <c r="A336" s="177" t="str">
        <f t="shared" si="8"/>
        <v/>
      </c>
    </row>
    <row r="337" spans="1:1" x14ac:dyDescent="0.25">
      <c r="A337" s="177" t="str">
        <f t="shared" si="8"/>
        <v/>
      </c>
    </row>
    <row r="338" spans="1:1" x14ac:dyDescent="0.25">
      <c r="A338" s="177" t="str">
        <f t="shared" si="8"/>
        <v/>
      </c>
    </row>
    <row r="339" spans="1:1" x14ac:dyDescent="0.25">
      <c r="A339" s="177" t="str">
        <f t="shared" si="8"/>
        <v/>
      </c>
    </row>
    <row r="340" spans="1:1" x14ac:dyDescent="0.25">
      <c r="A340" s="177" t="str">
        <f t="shared" si="8"/>
        <v/>
      </c>
    </row>
    <row r="341" spans="1:1" x14ac:dyDescent="0.25">
      <c r="A341" s="177" t="str">
        <f t="shared" si="8"/>
        <v/>
      </c>
    </row>
    <row r="342" spans="1:1" x14ac:dyDescent="0.25">
      <c r="A342" s="177"/>
    </row>
    <row r="343" spans="1:1" x14ac:dyDescent="0.25">
      <c r="A343" s="177"/>
    </row>
    <row r="344" spans="1:1" x14ac:dyDescent="0.25">
      <c r="A344" s="177"/>
    </row>
    <row r="345" spans="1:1" x14ac:dyDescent="0.25">
      <c r="A345" s="177"/>
    </row>
    <row r="346" spans="1:1" x14ac:dyDescent="0.25">
      <c r="A346" s="177"/>
    </row>
    <row r="347" spans="1:1" x14ac:dyDescent="0.25">
      <c r="A347" s="177"/>
    </row>
    <row r="348" spans="1:1" x14ac:dyDescent="0.25">
      <c r="A348" s="177"/>
    </row>
    <row r="349" spans="1:1" x14ac:dyDescent="0.25">
      <c r="A349" s="177"/>
    </row>
    <row r="350" spans="1:1" x14ac:dyDescent="0.25">
      <c r="A350" s="177"/>
    </row>
    <row r="351" spans="1:1" x14ac:dyDescent="0.25">
      <c r="A351" s="177"/>
    </row>
    <row r="352" spans="1:1" x14ac:dyDescent="0.25">
      <c r="A352" s="177"/>
    </row>
    <row r="353" spans="1:1" x14ac:dyDescent="0.25">
      <c r="A353" s="177"/>
    </row>
    <row r="354" spans="1:1" x14ac:dyDescent="0.25">
      <c r="A354" s="177"/>
    </row>
    <row r="355" spans="1:1" x14ac:dyDescent="0.25">
      <c r="A355" s="177"/>
    </row>
    <row r="356" spans="1:1" x14ac:dyDescent="0.25">
      <c r="A356" s="177"/>
    </row>
    <row r="357" spans="1:1" x14ac:dyDescent="0.25">
      <c r="A357" s="177"/>
    </row>
    <row r="358" spans="1:1" x14ac:dyDescent="0.25">
      <c r="A358" s="177"/>
    </row>
    <row r="359" spans="1:1" x14ac:dyDescent="0.25">
      <c r="A359" s="177"/>
    </row>
    <row r="360" spans="1:1" x14ac:dyDescent="0.25">
      <c r="A360" s="177"/>
    </row>
    <row r="361" spans="1:1" x14ac:dyDescent="0.25">
      <c r="A361" s="177"/>
    </row>
    <row r="362" spans="1:1" x14ac:dyDescent="0.25">
      <c r="A362" s="177"/>
    </row>
    <row r="363" spans="1:1" x14ac:dyDescent="0.25">
      <c r="A363" s="177"/>
    </row>
    <row r="364" spans="1:1" x14ac:dyDescent="0.25">
      <c r="A364" s="177"/>
    </row>
  </sheetData>
  <pageMargins left="0.75" right="0.75" top="1" bottom="1" header="0.5" footer="0.5"/>
  <pageSetup scale="3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8"/>
  <sheetViews>
    <sheetView zoomScaleNormal="100" workbookViewId="0">
      <selection activeCell="E17" sqref="E17"/>
    </sheetView>
  </sheetViews>
  <sheetFormatPr defaultRowHeight="12.75" x14ac:dyDescent="0.2"/>
  <cols>
    <col min="1" max="1" width="6.85546875" style="22" customWidth="1"/>
    <col min="2" max="2" width="26.7109375" style="22" customWidth="1"/>
    <col min="3" max="3" width="16" style="22" customWidth="1"/>
    <col min="4" max="4" width="19" style="22" customWidth="1"/>
    <col min="5" max="5" width="18.7109375" style="22" customWidth="1"/>
    <col min="6" max="8" width="19" style="22" customWidth="1"/>
    <col min="9" max="9" width="11.5703125" style="22" customWidth="1"/>
    <col min="10" max="10" width="10.85546875" style="22" customWidth="1"/>
    <col min="11" max="11" width="12.85546875" style="22" customWidth="1"/>
    <col min="12" max="12" width="14" style="22" customWidth="1"/>
    <col min="13" max="13" width="1.85546875" style="22" customWidth="1"/>
    <col min="14" max="14" width="9.140625" style="22"/>
    <col min="15" max="15" width="12.7109375" style="22" customWidth="1"/>
    <col min="16" max="16" width="13.140625" style="22" customWidth="1"/>
    <col min="17" max="17" width="12.42578125" style="22" customWidth="1"/>
    <col min="18" max="18" width="12.85546875" style="22" customWidth="1"/>
    <col min="19" max="19" width="11.140625" style="22" customWidth="1"/>
    <col min="20" max="16384" width="9.140625" style="22"/>
  </cols>
  <sheetData>
    <row r="1" spans="1:19" s="17" customFormat="1" ht="20.100000000000001" customHeight="1" x14ac:dyDescent="0.2">
      <c r="A1" s="326" t="s">
        <v>556</v>
      </c>
      <c r="B1" s="325"/>
      <c r="C1" s="325"/>
      <c r="D1" s="325"/>
      <c r="E1" s="325"/>
      <c r="F1" s="325"/>
      <c r="G1" s="325"/>
      <c r="H1" s="325"/>
      <c r="I1" s="325"/>
      <c r="J1" s="325"/>
      <c r="K1" s="325"/>
      <c r="L1" s="325"/>
    </row>
    <row r="2" spans="1:19" s="17" customFormat="1" ht="20.100000000000001" customHeight="1" x14ac:dyDescent="0.2">
      <c r="A2" s="326" t="s">
        <v>1305</v>
      </c>
      <c r="B2" s="325"/>
      <c r="C2" s="325"/>
      <c r="D2" s="325"/>
      <c r="E2" s="325"/>
      <c r="F2" s="325"/>
      <c r="G2" s="325"/>
      <c r="H2" s="325"/>
      <c r="I2" s="325"/>
      <c r="J2" s="325"/>
      <c r="K2" s="325"/>
      <c r="L2" s="325"/>
    </row>
    <row r="3" spans="1:19" s="17" customFormat="1" ht="20.100000000000001" customHeight="1" x14ac:dyDescent="0.2">
      <c r="A3" s="325" t="s">
        <v>261</v>
      </c>
      <c r="B3" s="325"/>
      <c r="C3" s="325"/>
      <c r="D3" s="325"/>
      <c r="E3" s="325"/>
      <c r="F3" s="325"/>
      <c r="G3" s="325"/>
      <c r="H3" s="325"/>
      <c r="I3" s="325"/>
      <c r="J3" s="325"/>
      <c r="K3" s="325"/>
      <c r="L3" s="325"/>
    </row>
    <row r="4" spans="1:19" s="17" customFormat="1" ht="20.100000000000001" customHeight="1" x14ac:dyDescent="0.2">
      <c r="A4" s="326" t="s">
        <v>95</v>
      </c>
      <c r="B4" s="325"/>
      <c r="C4" s="325"/>
      <c r="D4" s="325"/>
      <c r="E4" s="325"/>
      <c r="F4" s="325"/>
      <c r="G4" s="325"/>
      <c r="H4" s="325"/>
      <c r="I4" s="325"/>
      <c r="J4" s="325"/>
      <c r="K4" s="325"/>
      <c r="L4" s="325"/>
    </row>
    <row r="5" spans="1:19" s="17" customFormat="1" ht="20.100000000000001" customHeight="1" x14ac:dyDescent="0.2">
      <c r="A5" s="324"/>
      <c r="B5" s="324"/>
      <c r="C5" s="324"/>
      <c r="D5" s="324"/>
      <c r="E5" s="324"/>
      <c r="F5" s="324"/>
      <c r="G5" s="324"/>
      <c r="H5" s="324"/>
      <c r="I5" s="324"/>
      <c r="J5" s="324"/>
      <c r="K5" s="324"/>
      <c r="L5" s="324"/>
    </row>
    <row r="6" spans="1:19" s="17" customFormat="1" ht="20.100000000000001" customHeight="1" x14ac:dyDescent="0.2">
      <c r="A6" s="19" t="s">
        <v>182</v>
      </c>
      <c r="L6" s="20"/>
    </row>
    <row r="7" spans="1:19" s="17" customFormat="1" ht="20.100000000000001" customHeight="1" x14ac:dyDescent="0.2">
      <c r="A7" s="19" t="s">
        <v>1145</v>
      </c>
      <c r="L7" s="20" t="s">
        <v>1146</v>
      </c>
    </row>
    <row r="8" spans="1:19" s="17" customFormat="1" ht="20.100000000000001" customHeight="1" x14ac:dyDescent="0.2">
      <c r="A8" s="17" t="s">
        <v>208</v>
      </c>
      <c r="L8" s="20" t="s">
        <v>1147</v>
      </c>
    </row>
    <row r="9" spans="1:19" s="17" customFormat="1" ht="20.100000000000001" customHeight="1" x14ac:dyDescent="0.2">
      <c r="A9" s="19" t="s">
        <v>139</v>
      </c>
      <c r="L9" s="21" t="s">
        <v>210</v>
      </c>
    </row>
    <row r="10" spans="1:19" s="17" customFormat="1" ht="20.100000000000001" customHeight="1" x14ac:dyDescent="0.2"/>
    <row r="11" spans="1:19" ht="66" customHeight="1" x14ac:dyDescent="0.2">
      <c r="A11" s="32" t="s">
        <v>140</v>
      </c>
      <c r="B11" s="32" t="s">
        <v>265</v>
      </c>
      <c r="C11" s="32" t="s">
        <v>266</v>
      </c>
      <c r="D11" s="32" t="s">
        <v>1148</v>
      </c>
      <c r="E11" s="32" t="s">
        <v>1134</v>
      </c>
      <c r="F11" s="32" t="s">
        <v>1135</v>
      </c>
      <c r="G11" s="32" t="s">
        <v>268</v>
      </c>
      <c r="H11" s="32" t="s">
        <v>1136</v>
      </c>
      <c r="I11" s="32" t="s">
        <v>269</v>
      </c>
      <c r="J11" s="32" t="s">
        <v>270</v>
      </c>
      <c r="K11" s="32" t="s">
        <v>1149</v>
      </c>
      <c r="L11" s="32" t="s">
        <v>271</v>
      </c>
    </row>
    <row r="12" spans="1:19" ht="18.95" customHeight="1" x14ac:dyDescent="0.2">
      <c r="A12" s="23"/>
      <c r="B12" s="73" t="s">
        <v>272</v>
      </c>
      <c r="C12" s="73" t="s">
        <v>273</v>
      </c>
      <c r="D12" s="73" t="s">
        <v>274</v>
      </c>
      <c r="E12" s="73" t="s">
        <v>275</v>
      </c>
      <c r="F12" s="73" t="s">
        <v>1137</v>
      </c>
      <c r="G12" s="73" t="s">
        <v>276</v>
      </c>
      <c r="H12" s="73" t="s">
        <v>1138</v>
      </c>
      <c r="I12" s="73" t="s">
        <v>1139</v>
      </c>
      <c r="J12" s="73" t="s">
        <v>1140</v>
      </c>
      <c r="K12" s="73" t="s">
        <v>1141</v>
      </c>
      <c r="L12" s="73" t="s">
        <v>1150</v>
      </c>
    </row>
    <row r="13" spans="1:19" ht="18.95" customHeight="1" x14ac:dyDescent="0.2">
      <c r="A13" s="23"/>
      <c r="B13" s="30"/>
      <c r="C13" s="30"/>
      <c r="D13" s="31" t="s">
        <v>143</v>
      </c>
      <c r="E13" s="31" t="s">
        <v>277</v>
      </c>
      <c r="F13" s="31" t="s">
        <v>143</v>
      </c>
      <c r="G13" s="31" t="s">
        <v>143</v>
      </c>
      <c r="H13" s="31" t="s">
        <v>143</v>
      </c>
      <c r="I13" s="31"/>
      <c r="J13" s="31" t="s">
        <v>277</v>
      </c>
      <c r="K13" s="31" t="s">
        <v>277</v>
      </c>
      <c r="L13" s="31" t="s">
        <v>277</v>
      </c>
    </row>
    <row r="14" spans="1:19" ht="18.95" customHeight="1" x14ac:dyDescent="0.2">
      <c r="A14" s="27"/>
      <c r="B14" s="24" t="s">
        <v>1117</v>
      </c>
      <c r="C14" s="28"/>
      <c r="D14" s="25"/>
      <c r="E14" s="25"/>
      <c r="F14" s="25"/>
      <c r="G14" s="25"/>
      <c r="H14" s="25"/>
      <c r="I14" s="25"/>
      <c r="J14" s="25"/>
      <c r="K14" s="25"/>
      <c r="L14" s="25"/>
      <c r="P14" s="17" t="s">
        <v>1143</v>
      </c>
      <c r="Q14" s="146" t="s">
        <v>1144</v>
      </c>
      <c r="R14" s="146" t="s">
        <v>1103</v>
      </c>
      <c r="S14" s="146" t="s">
        <v>313</v>
      </c>
    </row>
    <row r="15" spans="1:19" ht="18.95" customHeight="1" x14ac:dyDescent="0.2">
      <c r="A15" s="27">
        <v>1</v>
      </c>
      <c r="B15" s="24" t="s">
        <v>278</v>
      </c>
      <c r="C15" s="28" t="s">
        <v>279</v>
      </c>
      <c r="D15" s="25">
        <v>130816063.47976001</v>
      </c>
      <c r="E15" s="80">
        <v>0.1739</v>
      </c>
      <c r="F15" s="25">
        <f>D15*E15</f>
        <v>22748913.439130265</v>
      </c>
      <c r="G15" s="25">
        <f>SUM(P15:S15)</f>
        <v>-4190759.5325903748</v>
      </c>
      <c r="H15" s="25">
        <f>SUM(F15:G15)</f>
        <v>18558153.906539891</v>
      </c>
      <c r="I15" s="80">
        <f>H15/H$21</f>
        <v>3.4638063944885007E-2</v>
      </c>
      <c r="J15" s="80">
        <v>1.5807874999999999E-2</v>
      </c>
      <c r="K15" s="80">
        <f>I15*J15</f>
        <v>5.4755418508274905E-4</v>
      </c>
      <c r="L15" s="80">
        <v>3.9895014621272641E-4</v>
      </c>
      <c r="O15" s="80">
        <f>D15/D$21</f>
        <v>3.4638063944885E-2</v>
      </c>
      <c r="P15" s="25">
        <f>O15*P$21</f>
        <v>0</v>
      </c>
      <c r="Q15" s="25">
        <f>$O15*Q$21</f>
        <v>3883.4811772447265</v>
      </c>
      <c r="R15" s="25">
        <f t="shared" ref="R15:S15" si="0">$O15*R$21</f>
        <v>-4190575.4615024086</v>
      </c>
      <c r="S15" s="25">
        <f t="shared" si="0"/>
        <v>-4067.5522652111158</v>
      </c>
    </row>
    <row r="16" spans="1:19" ht="18.95" customHeight="1" x14ac:dyDescent="0.2">
      <c r="A16" s="27"/>
      <c r="B16" s="24"/>
      <c r="C16" s="28"/>
      <c r="D16" s="25"/>
      <c r="E16" s="80"/>
      <c r="F16" s="25"/>
      <c r="G16" s="25"/>
      <c r="H16" s="25"/>
      <c r="I16" s="80"/>
      <c r="J16" s="80"/>
      <c r="K16" s="80"/>
      <c r="L16" s="80"/>
      <c r="O16" s="80"/>
      <c r="P16" s="25"/>
      <c r="Q16" s="25"/>
      <c r="R16" s="25"/>
      <c r="S16" s="25"/>
    </row>
    <row r="17" spans="1:19" ht="18.95" customHeight="1" x14ac:dyDescent="0.2">
      <c r="A17" s="27">
        <v>2</v>
      </c>
      <c r="B17" s="24" t="s">
        <v>280</v>
      </c>
      <c r="C17" s="28" t="s">
        <v>281</v>
      </c>
      <c r="D17" s="25">
        <v>1628871537.9264855</v>
      </c>
      <c r="E17" s="83">
        <f>E$15</f>
        <v>0.1739</v>
      </c>
      <c r="F17" s="25">
        <f>D17*E17</f>
        <v>283260760.44541585</v>
      </c>
      <c r="G17" s="25">
        <f>SUM(P17:S17)</f>
        <v>-52181733.216477059</v>
      </c>
      <c r="H17" s="25">
        <f>SUM(F17:G17)</f>
        <v>231079027.22893879</v>
      </c>
      <c r="I17" s="80">
        <f>H17/H$21</f>
        <v>0.43129991063697076</v>
      </c>
      <c r="J17" s="83">
        <v>4.488569677980072E-2</v>
      </c>
      <c r="K17" s="80">
        <f>I17*J17</f>
        <v>1.9359197010006216E-2</v>
      </c>
      <c r="L17" s="80">
        <v>1.7813474177787725E-2</v>
      </c>
      <c r="O17" s="80">
        <f>D17/D$21</f>
        <v>0.43129991063697076</v>
      </c>
      <c r="P17" s="25">
        <f>O17*P$21</f>
        <v>0</v>
      </c>
      <c r="Q17" s="25">
        <f>$O17*Q$21</f>
        <v>48355.620780974612</v>
      </c>
      <c r="R17" s="25">
        <f t="shared" ref="R17:S17" si="1">$O17*R$21</f>
        <v>-52179441.233763561</v>
      </c>
      <c r="S17" s="25">
        <f t="shared" si="1"/>
        <v>-50647.603494473733</v>
      </c>
    </row>
    <row r="18" spans="1:19" ht="18.95" customHeight="1" x14ac:dyDescent="0.2">
      <c r="A18" s="27"/>
      <c r="B18" s="24"/>
      <c r="C18" s="28"/>
      <c r="D18" s="74"/>
      <c r="E18" s="84"/>
      <c r="F18" s="74"/>
      <c r="G18" s="74"/>
      <c r="H18" s="74"/>
      <c r="I18" s="84"/>
      <c r="J18" s="84"/>
      <c r="K18" s="84"/>
      <c r="L18" s="84"/>
      <c r="O18" s="84"/>
      <c r="P18" s="74"/>
      <c r="Q18" s="74"/>
      <c r="R18" s="74"/>
      <c r="S18" s="74"/>
    </row>
    <row r="19" spans="1:19" ht="18.95" customHeight="1" x14ac:dyDescent="0.2">
      <c r="A19" s="27">
        <v>3</v>
      </c>
      <c r="B19" s="24" t="s">
        <v>282</v>
      </c>
      <c r="C19" s="28"/>
      <c r="D19" s="36">
        <v>2016968729.2683098</v>
      </c>
      <c r="E19" s="83">
        <f>E$15</f>
        <v>0.1739</v>
      </c>
      <c r="F19" s="36">
        <f>D19*E19</f>
        <v>350750862.01975906</v>
      </c>
      <c r="G19" s="36">
        <f>SUM(P19:S19)</f>
        <v>-64614625.331740446</v>
      </c>
      <c r="H19" s="36">
        <f>SUM(F19:G19)</f>
        <v>286136236.68801862</v>
      </c>
      <c r="I19" s="86">
        <f>H19/H$21</f>
        <v>0.53406202541814418</v>
      </c>
      <c r="J19" s="80">
        <v>0.105</v>
      </c>
      <c r="K19" s="86">
        <f>I19*J19</f>
        <v>5.6076512668905135E-2</v>
      </c>
      <c r="L19" s="86">
        <v>5.5387719091250683E-2</v>
      </c>
      <c r="O19" s="86">
        <f>D19/D$21</f>
        <v>0.53406202541814429</v>
      </c>
      <c r="P19" s="36">
        <f>O19*P$21</f>
        <v>0</v>
      </c>
      <c r="Q19" s="36">
        <f>$O19*Q$21</f>
        <v>59876.898041780667</v>
      </c>
      <c r="R19" s="36">
        <f t="shared" ref="R19:S19" si="2">$O19*R$21</f>
        <v>-64611787.258047387</v>
      </c>
      <c r="S19" s="36">
        <f t="shared" si="2"/>
        <v>-62714.971734833249</v>
      </c>
    </row>
    <row r="20" spans="1:19" ht="18.95" customHeight="1" x14ac:dyDescent="0.2">
      <c r="A20" s="27"/>
      <c r="B20" s="24"/>
      <c r="C20" s="28"/>
      <c r="D20" s="25"/>
      <c r="E20" s="80"/>
      <c r="F20" s="25"/>
      <c r="G20" s="25"/>
      <c r="H20" s="25"/>
      <c r="I20" s="80"/>
      <c r="J20" s="80"/>
      <c r="K20" s="80"/>
      <c r="L20" s="80"/>
      <c r="O20" s="80"/>
      <c r="P20" s="25"/>
      <c r="Q20" s="25"/>
      <c r="R20" s="25"/>
      <c r="S20" s="25"/>
    </row>
    <row r="21" spans="1:19" ht="18.95" customHeight="1" thickBot="1" x14ac:dyDescent="0.25">
      <c r="A21" s="27">
        <v>4</v>
      </c>
      <c r="B21" s="24" t="s">
        <v>283</v>
      </c>
      <c r="C21" s="28"/>
      <c r="D21" s="40">
        <f>SUM(D15:D19)</f>
        <v>3776656330.6745553</v>
      </c>
      <c r="E21" s="80"/>
      <c r="F21" s="40">
        <f>SUM(F15:F19)</f>
        <v>656760535.90430522</v>
      </c>
      <c r="G21" s="40">
        <f>SUM(G15:G19)</f>
        <v>-120987118.08080788</v>
      </c>
      <c r="H21" s="40">
        <f>SUM(H15:H19)</f>
        <v>535773417.8234973</v>
      </c>
      <c r="I21" s="87">
        <f>SUM(I15:I19)</f>
        <v>1</v>
      </c>
      <c r="J21" s="80"/>
      <c r="K21" s="87">
        <f>SUM(K15:K19)</f>
        <v>7.5983263863994094E-2</v>
      </c>
      <c r="L21" s="87">
        <f>SUM(L15:L19)</f>
        <v>7.3600143415251132E-2</v>
      </c>
      <c r="O21" s="87">
        <f>SUM(O15:O19)</f>
        <v>1</v>
      </c>
      <c r="P21" s="40">
        <v>0</v>
      </c>
      <c r="Q21" s="40">
        <v>112116</v>
      </c>
      <c r="R21" s="40">
        <v>-120981803.95331335</v>
      </c>
      <c r="S21" s="40">
        <v>-117430.12749451809</v>
      </c>
    </row>
    <row r="22" spans="1:19" ht="18.95" customHeight="1" thickTop="1" thickBot="1" x14ac:dyDescent="0.25">
      <c r="A22" s="27"/>
      <c r="B22" s="24"/>
      <c r="C22" s="28"/>
      <c r="D22" s="25"/>
      <c r="E22" s="25"/>
      <c r="F22" s="25"/>
      <c r="G22" s="25"/>
      <c r="H22" s="25"/>
      <c r="I22" s="25"/>
      <c r="J22" s="25"/>
      <c r="K22" s="25"/>
      <c r="L22" s="25"/>
      <c r="P22" s="40">
        <f>SUM(P15:P19)</f>
        <v>0</v>
      </c>
      <c r="Q22" s="40">
        <f>SUM(Q15:Q19)</f>
        <v>112116</v>
      </c>
      <c r="R22" s="40">
        <f t="shared" ref="R22:S22" si="3">SUM(R15:R19)</f>
        <v>-120981803.95331335</v>
      </c>
      <c r="S22" s="40">
        <f t="shared" si="3"/>
        <v>-117430.12749451809</v>
      </c>
    </row>
    <row r="23" spans="1:19" s="17" customFormat="1" ht="20.100000000000001" customHeight="1" thickTop="1" x14ac:dyDescent="0.2">
      <c r="A23" s="325" t="s">
        <v>556</v>
      </c>
      <c r="B23" s="325"/>
      <c r="C23" s="325"/>
      <c r="D23" s="325"/>
      <c r="E23" s="325"/>
      <c r="F23" s="325"/>
      <c r="G23" s="325"/>
      <c r="H23" s="325"/>
      <c r="I23" s="325"/>
      <c r="J23" s="325"/>
      <c r="K23" s="325"/>
      <c r="L23" s="72"/>
    </row>
    <row r="24" spans="1:19" s="17" customFormat="1" ht="20.100000000000001" customHeight="1" x14ac:dyDescent="0.2">
      <c r="A24" s="325" t="s">
        <v>1305</v>
      </c>
      <c r="B24" s="325"/>
      <c r="C24" s="325"/>
      <c r="D24" s="325"/>
      <c r="E24" s="325"/>
      <c r="F24" s="325"/>
      <c r="G24" s="325"/>
      <c r="H24" s="325"/>
      <c r="I24" s="325"/>
      <c r="J24" s="325"/>
      <c r="K24" s="325"/>
      <c r="L24" s="72"/>
    </row>
    <row r="25" spans="1:19" s="17" customFormat="1" ht="20.100000000000001" customHeight="1" x14ac:dyDescent="0.2">
      <c r="A25" s="325" t="s">
        <v>261</v>
      </c>
      <c r="B25" s="325"/>
      <c r="C25" s="325"/>
      <c r="D25" s="325"/>
      <c r="E25" s="325"/>
      <c r="F25" s="325"/>
      <c r="G25" s="325"/>
      <c r="H25" s="325"/>
      <c r="I25" s="325"/>
      <c r="J25" s="325"/>
      <c r="K25" s="325"/>
      <c r="L25" s="72"/>
    </row>
    <row r="26" spans="1:19" s="17" customFormat="1" ht="20.100000000000001" customHeight="1" x14ac:dyDescent="0.2">
      <c r="A26" s="325" t="s">
        <v>88</v>
      </c>
      <c r="B26" s="325"/>
      <c r="C26" s="325"/>
      <c r="D26" s="325"/>
      <c r="E26" s="325"/>
      <c r="F26" s="325"/>
      <c r="G26" s="325"/>
      <c r="H26" s="325"/>
      <c r="I26" s="325"/>
      <c r="J26" s="325"/>
      <c r="K26" s="325"/>
      <c r="L26" s="72"/>
    </row>
    <row r="27" spans="1:19" s="17" customFormat="1" ht="20.100000000000001" customHeight="1" x14ac:dyDescent="0.2">
      <c r="A27" s="324"/>
      <c r="B27" s="324"/>
      <c r="C27" s="324"/>
      <c r="D27" s="324"/>
      <c r="E27" s="324"/>
      <c r="F27" s="324"/>
      <c r="G27" s="324"/>
      <c r="H27" s="324"/>
      <c r="I27" s="324"/>
      <c r="J27" s="324"/>
      <c r="K27" s="324"/>
      <c r="L27" s="324"/>
    </row>
    <row r="28" spans="1:19" s="17" customFormat="1" ht="20.100000000000001" customHeight="1" x14ac:dyDescent="0.2">
      <c r="A28" s="19" t="s">
        <v>138</v>
      </c>
      <c r="K28" s="20"/>
    </row>
    <row r="29" spans="1:19" s="17" customFormat="1" ht="20.100000000000001" customHeight="1" x14ac:dyDescent="0.2">
      <c r="A29" s="19" t="s">
        <v>1151</v>
      </c>
      <c r="K29" s="20" t="s">
        <v>1146</v>
      </c>
    </row>
    <row r="30" spans="1:19" s="17" customFormat="1" ht="20.100000000000001" customHeight="1" x14ac:dyDescent="0.2">
      <c r="A30" s="17" t="s">
        <v>208</v>
      </c>
      <c r="K30" s="20" t="s">
        <v>1152</v>
      </c>
    </row>
    <row r="31" spans="1:19" s="17" customFormat="1" ht="20.100000000000001" customHeight="1" x14ac:dyDescent="0.2">
      <c r="A31" s="19" t="s">
        <v>139</v>
      </c>
      <c r="K31" s="21" t="str">
        <f>$L$9</f>
        <v>WITNESS:   K. W. BLAKE</v>
      </c>
    </row>
    <row r="32" spans="1:19" s="17" customFormat="1" ht="20.100000000000001" customHeight="1" x14ac:dyDescent="0.2"/>
    <row r="33" spans="1:19" ht="66" customHeight="1" x14ac:dyDescent="0.2">
      <c r="A33" s="32" t="s">
        <v>140</v>
      </c>
      <c r="B33" s="32" t="s">
        <v>265</v>
      </c>
      <c r="C33" s="32" t="s">
        <v>266</v>
      </c>
      <c r="D33" s="32" t="s">
        <v>1148</v>
      </c>
      <c r="E33" s="32" t="s">
        <v>1134</v>
      </c>
      <c r="F33" s="32" t="s">
        <v>1135</v>
      </c>
      <c r="G33" s="32" t="s">
        <v>268</v>
      </c>
      <c r="H33" s="32" t="s">
        <v>1136</v>
      </c>
      <c r="I33" s="32" t="s">
        <v>269</v>
      </c>
      <c r="J33" s="32" t="s">
        <v>270</v>
      </c>
      <c r="K33" s="32" t="s">
        <v>1149</v>
      </c>
      <c r="L33" s="28"/>
    </row>
    <row r="34" spans="1:19" ht="18.95" customHeight="1" x14ac:dyDescent="0.2">
      <c r="A34" s="23"/>
      <c r="B34" s="73" t="s">
        <v>272</v>
      </c>
      <c r="C34" s="73" t="s">
        <v>273</v>
      </c>
      <c r="D34" s="73" t="s">
        <v>274</v>
      </c>
      <c r="E34" s="73" t="s">
        <v>275</v>
      </c>
      <c r="F34" s="73" t="s">
        <v>1137</v>
      </c>
      <c r="G34" s="73" t="s">
        <v>276</v>
      </c>
      <c r="H34" s="73" t="s">
        <v>1138</v>
      </c>
      <c r="I34" s="73" t="s">
        <v>1139</v>
      </c>
      <c r="J34" s="73" t="s">
        <v>1140</v>
      </c>
      <c r="K34" s="73" t="s">
        <v>1141</v>
      </c>
      <c r="L34" s="73"/>
    </row>
    <row r="35" spans="1:19" ht="18.95" customHeight="1" x14ac:dyDescent="0.2">
      <c r="A35" s="23"/>
      <c r="B35" s="30"/>
      <c r="C35" s="30"/>
      <c r="D35" s="31" t="s">
        <v>143</v>
      </c>
      <c r="E35" s="31" t="s">
        <v>277</v>
      </c>
      <c r="F35" s="31" t="s">
        <v>143</v>
      </c>
      <c r="G35" s="31" t="s">
        <v>143</v>
      </c>
      <c r="H35" s="31" t="s">
        <v>143</v>
      </c>
      <c r="I35" s="31"/>
      <c r="J35" s="31" t="s">
        <v>277</v>
      </c>
      <c r="K35" s="31" t="s">
        <v>277</v>
      </c>
      <c r="L35" s="31"/>
    </row>
    <row r="36" spans="1:19" ht="18.95" customHeight="1" x14ac:dyDescent="0.2">
      <c r="A36" s="27"/>
      <c r="B36" s="24" t="s">
        <v>1117</v>
      </c>
      <c r="C36" s="28"/>
      <c r="D36" s="25"/>
      <c r="E36" s="25"/>
      <c r="F36" s="25"/>
      <c r="G36" s="25"/>
      <c r="H36" s="25"/>
      <c r="I36" s="25"/>
      <c r="J36" s="25"/>
      <c r="K36" s="25"/>
      <c r="L36" s="25"/>
      <c r="P36" s="17" t="s">
        <v>1143</v>
      </c>
      <c r="Q36" s="146" t="s">
        <v>1144</v>
      </c>
      <c r="R36" s="146" t="s">
        <v>1103</v>
      </c>
      <c r="S36" s="146" t="s">
        <v>313</v>
      </c>
    </row>
    <row r="37" spans="1:19" ht="18.95" customHeight="1" x14ac:dyDescent="0.2">
      <c r="A37" s="27">
        <v>1</v>
      </c>
      <c r="B37" s="24" t="s">
        <v>278</v>
      </c>
      <c r="C37" s="28" t="s">
        <v>279</v>
      </c>
      <c r="D37" s="25">
        <v>201346165.77535802</v>
      </c>
      <c r="E37" s="80">
        <v>0.17660000000000001</v>
      </c>
      <c r="F37" s="25">
        <f>D37*E37</f>
        <v>35557732.875928231</v>
      </c>
      <c r="G37" s="25">
        <f>SUM(P37:S37)</f>
        <v>-5744438.7035852727</v>
      </c>
      <c r="H37" s="25">
        <f>SUM(F37:G37)</f>
        <v>29813294.172342956</v>
      </c>
      <c r="I37" s="80">
        <f>H37/H$43</f>
        <v>6.06216810190724E-2</v>
      </c>
      <c r="J37" s="80">
        <v>6.3629500000000009E-3</v>
      </c>
      <c r="K37" s="80">
        <f>I37*J37</f>
        <v>3.8573272524030679E-4</v>
      </c>
      <c r="L37" s="25"/>
      <c r="O37" s="80">
        <f>D37/D$43</f>
        <v>6.06216810190724E-2</v>
      </c>
      <c r="P37" s="25">
        <f>O37*P$43</f>
        <v>0</v>
      </c>
      <c r="Q37" s="25">
        <f>$O37*Q$43</f>
        <v>12554.32578728276</v>
      </c>
      <c r="R37" s="25">
        <f t="shared" ref="R37:S37" si="4">$O37*R$43</f>
        <v>-5749315.4826599639</v>
      </c>
      <c r="S37" s="25">
        <f t="shared" si="4"/>
        <v>-7677.5467125910673</v>
      </c>
    </row>
    <row r="38" spans="1:19" ht="18.95" customHeight="1" x14ac:dyDescent="0.2">
      <c r="A38" s="27"/>
      <c r="B38" s="24"/>
      <c r="C38" s="28"/>
      <c r="D38" s="25"/>
      <c r="E38" s="80"/>
      <c r="F38" s="25"/>
      <c r="G38" s="25"/>
      <c r="H38" s="25"/>
      <c r="I38" s="80"/>
      <c r="J38" s="80"/>
      <c r="K38" s="80"/>
      <c r="L38" s="25"/>
      <c r="O38" s="80"/>
      <c r="P38" s="25"/>
      <c r="Q38" s="25"/>
      <c r="R38" s="25"/>
      <c r="S38" s="25"/>
    </row>
    <row r="39" spans="1:19" ht="18.95" customHeight="1" x14ac:dyDescent="0.2">
      <c r="A39" s="27">
        <v>2</v>
      </c>
      <c r="B39" s="24" t="s">
        <v>280</v>
      </c>
      <c r="C39" s="28" t="s">
        <v>281</v>
      </c>
      <c r="D39" s="25">
        <v>1324803921.6683125</v>
      </c>
      <c r="E39" s="83">
        <f>E$37</f>
        <v>0.17660000000000001</v>
      </c>
      <c r="F39" s="25">
        <f>D39*E39</f>
        <v>233960372.56662402</v>
      </c>
      <c r="G39" s="25">
        <f>SUM(P39:S39)</f>
        <v>-37796870.34509398</v>
      </c>
      <c r="H39" s="25">
        <f>SUM(F39:G39)</f>
        <v>196163502.22153002</v>
      </c>
      <c r="I39" s="80">
        <f t="shared" ref="I39:I41" si="5">H39/H$43</f>
        <v>0.39887444810742789</v>
      </c>
      <c r="J39" s="83">
        <v>4.0129722085072622E-2</v>
      </c>
      <c r="K39" s="80">
        <f>I39*J39</f>
        <v>1.6006720749387804E-2</v>
      </c>
      <c r="O39" s="80">
        <f>D39/D$43</f>
        <v>0.39887444810742789</v>
      </c>
      <c r="P39" s="25">
        <f>O39*P$43</f>
        <v>0</v>
      </c>
      <c r="Q39" s="25">
        <f>$O39*Q$43</f>
        <v>82604.106081911566</v>
      </c>
      <c r="R39" s="25">
        <f t="shared" ref="R39:S39" si="6">$O39*R$43</f>
        <v>-37828958.247132652</v>
      </c>
      <c r="S39" s="25">
        <f t="shared" si="6"/>
        <v>-50516.204043241458</v>
      </c>
    </row>
    <row r="40" spans="1:19" ht="18.95" customHeight="1" x14ac:dyDescent="0.2">
      <c r="A40" s="27"/>
      <c r="B40" s="24"/>
      <c r="C40" s="28"/>
      <c r="D40" s="74"/>
      <c r="E40" s="84"/>
      <c r="F40" s="74"/>
      <c r="G40" s="74"/>
      <c r="H40" s="74"/>
      <c r="I40" s="80"/>
      <c r="J40" s="84"/>
      <c r="K40" s="84"/>
      <c r="L40" s="74"/>
      <c r="O40" s="84"/>
      <c r="P40" s="74"/>
      <c r="Q40" s="74"/>
      <c r="R40" s="74"/>
      <c r="S40" s="74"/>
    </row>
    <row r="41" spans="1:19" ht="18.95" customHeight="1" x14ac:dyDescent="0.2">
      <c r="A41" s="27">
        <v>3</v>
      </c>
      <c r="B41" s="24" t="s">
        <v>282</v>
      </c>
      <c r="C41" s="28"/>
      <c r="D41" s="36">
        <v>1795205612.2112401</v>
      </c>
      <c r="E41" s="83">
        <f>E$37</f>
        <v>0.17660000000000001</v>
      </c>
      <c r="F41" s="36">
        <f>D41*E41</f>
        <v>317033311.11650503</v>
      </c>
      <c r="G41" s="36">
        <f>SUM(P41:S41)</f>
        <v>-51217506.725135975</v>
      </c>
      <c r="H41" s="36">
        <f>SUM(F41:G41)</f>
        <v>265815804.39136904</v>
      </c>
      <c r="I41" s="86">
        <f t="shared" si="5"/>
        <v>0.54050387087349971</v>
      </c>
      <c r="J41" s="80">
        <v>0.105</v>
      </c>
      <c r="K41" s="86">
        <f>I41*J41</f>
        <v>5.6752906441717467E-2</v>
      </c>
      <c r="L41" s="25"/>
      <c r="O41" s="86">
        <f>D41/D$43</f>
        <v>0.54050387087349971</v>
      </c>
      <c r="P41" s="36">
        <f>O41*P$43</f>
        <v>0</v>
      </c>
      <c r="Q41" s="36">
        <f>$O41*Q$43</f>
        <v>111934.56813080568</v>
      </c>
      <c r="R41" s="36">
        <f t="shared" ref="R41:S41" si="7">$O41*R$43</f>
        <v>-51260988.164828092</v>
      </c>
      <c r="S41" s="36">
        <f t="shared" si="7"/>
        <v>-68453.128438685468</v>
      </c>
    </row>
    <row r="42" spans="1:19" ht="18.95" customHeight="1" x14ac:dyDescent="0.2">
      <c r="A42" s="27"/>
      <c r="B42" s="24"/>
      <c r="C42" s="28"/>
      <c r="D42" s="25"/>
      <c r="E42" s="80"/>
      <c r="F42" s="25"/>
      <c r="G42" s="25"/>
      <c r="H42" s="25"/>
      <c r="I42" s="80"/>
      <c r="J42" s="80"/>
      <c r="K42" s="80"/>
      <c r="L42" s="25"/>
      <c r="O42" s="80"/>
      <c r="P42" s="25"/>
      <c r="Q42" s="25"/>
      <c r="R42" s="25"/>
      <c r="S42" s="25"/>
    </row>
    <row r="43" spans="1:19" ht="18.95" customHeight="1" thickBot="1" x14ac:dyDescent="0.25">
      <c r="A43" s="27">
        <v>4</v>
      </c>
      <c r="B43" s="24" t="s">
        <v>283</v>
      </c>
      <c r="C43" s="28"/>
      <c r="D43" s="40">
        <f>SUM(D37:D41)</f>
        <v>3321355699.6549106</v>
      </c>
      <c r="E43" s="80"/>
      <c r="F43" s="40">
        <f>SUM(F37:F41)</f>
        <v>586551416.55905724</v>
      </c>
      <c r="G43" s="40">
        <f>SUM(G37:G41)</f>
        <v>-94758815.77381523</v>
      </c>
      <c r="H43" s="40">
        <f>SUM(H37:H41)</f>
        <v>491792600.78524202</v>
      </c>
      <c r="I43" s="87">
        <f>SUM(I37:I41)</f>
        <v>1</v>
      </c>
      <c r="J43" s="80"/>
      <c r="K43" s="87">
        <f t="shared" ref="K43" si="8">SUM(K37:K41)</f>
        <v>7.3145359916345576E-2</v>
      </c>
      <c r="L43" s="25"/>
      <c r="O43" s="87">
        <f>SUM(O37:O41)</f>
        <v>1</v>
      </c>
      <c r="P43" s="40">
        <v>0</v>
      </c>
      <c r="Q43" s="40">
        <v>207093</v>
      </c>
      <c r="R43" s="40">
        <v>-94839261.894620702</v>
      </c>
      <c r="S43" s="40">
        <v>-126646.879194518</v>
      </c>
    </row>
    <row r="44" spans="1:19" ht="18.95" customHeight="1" thickTop="1" thickBot="1" x14ac:dyDescent="0.25">
      <c r="A44" s="27"/>
      <c r="B44" s="24"/>
      <c r="C44" s="28"/>
      <c r="D44" s="75"/>
      <c r="E44" s="75"/>
      <c r="F44" s="75"/>
      <c r="G44" s="75"/>
      <c r="H44" s="75"/>
      <c r="I44" s="75"/>
      <c r="J44" s="75"/>
      <c r="K44" s="75"/>
      <c r="L44" s="75"/>
      <c r="P44" s="40">
        <f>SUM(P37:P41)</f>
        <v>0</v>
      </c>
      <c r="Q44" s="40">
        <f>SUM(Q37:Q41)</f>
        <v>207093</v>
      </c>
      <c r="R44" s="40">
        <f t="shared" ref="R44:S44" si="9">SUM(R37:R41)</f>
        <v>-94839261.894620717</v>
      </c>
      <c r="S44" s="40">
        <f t="shared" si="9"/>
        <v>-126646.879194518</v>
      </c>
    </row>
    <row r="45" spans="1:19" ht="18.95" customHeight="1" thickTop="1" x14ac:dyDescent="0.2">
      <c r="A45" s="27"/>
      <c r="B45" s="24"/>
      <c r="C45" s="28"/>
    </row>
    <row r="46" spans="1:19" ht="18.95" customHeight="1" x14ac:dyDescent="0.2">
      <c r="A46" s="27"/>
      <c r="B46" s="24"/>
      <c r="C46" s="28"/>
      <c r="D46" s="25"/>
      <c r="E46" s="25"/>
      <c r="F46" s="25"/>
      <c r="G46" s="25"/>
      <c r="H46" s="25"/>
      <c r="I46" s="25"/>
      <c r="J46" s="25"/>
      <c r="K46" s="25"/>
      <c r="L46" s="25"/>
    </row>
    <row r="47" spans="1:19" ht="18.95" customHeight="1" x14ac:dyDescent="0.2">
      <c r="A47" s="27"/>
      <c r="B47" s="24"/>
      <c r="C47" s="28"/>
    </row>
    <row r="48" spans="1:19" ht="18.95" customHeight="1" x14ac:dyDescent="0.2">
      <c r="A48" s="27"/>
      <c r="B48" s="88"/>
      <c r="C48" s="28"/>
      <c r="D48" s="25"/>
      <c r="E48" s="25"/>
      <c r="F48" s="25"/>
      <c r="G48" s="25"/>
      <c r="H48" s="25"/>
      <c r="I48" s="25"/>
      <c r="J48" s="25"/>
      <c r="K48" s="25"/>
      <c r="L48" s="25"/>
    </row>
    <row r="49" spans="1:12" ht="18.95" customHeight="1" x14ac:dyDescent="0.2">
      <c r="B49" s="88"/>
      <c r="C49" s="28"/>
    </row>
    <row r="50" spans="1:12" ht="18.95" customHeight="1" x14ac:dyDescent="0.2">
      <c r="A50" s="27"/>
      <c r="B50" s="88"/>
      <c r="C50" s="28"/>
      <c r="D50" s="25"/>
      <c r="E50" s="25"/>
      <c r="F50" s="25"/>
      <c r="G50" s="25"/>
      <c r="H50" s="25"/>
      <c r="I50" s="25"/>
      <c r="J50" s="25"/>
      <c r="K50" s="25"/>
      <c r="L50" s="25"/>
    </row>
    <row r="51" spans="1:12" ht="18.95" customHeight="1" x14ac:dyDescent="0.2">
      <c r="B51" s="88"/>
      <c r="C51" s="28"/>
    </row>
    <row r="52" spans="1:12" ht="18.95" customHeight="1" x14ac:dyDescent="0.2">
      <c r="A52" s="27"/>
      <c r="B52" s="88"/>
      <c r="C52" s="28"/>
      <c r="D52" s="76"/>
      <c r="E52" s="76"/>
      <c r="F52" s="76"/>
      <c r="G52" s="76"/>
      <c r="H52" s="76"/>
      <c r="I52" s="76"/>
      <c r="J52" s="76"/>
      <c r="K52" s="76"/>
      <c r="L52" s="77"/>
    </row>
    <row r="53" spans="1:12" ht="18.95" customHeight="1" x14ac:dyDescent="0.2">
      <c r="C53" s="28"/>
    </row>
    <row r="54" spans="1:12" ht="18.95" customHeight="1" x14ac:dyDescent="0.2">
      <c r="C54" s="28"/>
    </row>
    <row r="55" spans="1:12" ht="18.95" customHeight="1" x14ac:dyDescent="0.2">
      <c r="C55" s="28"/>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58"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27"/>
  <sheetViews>
    <sheetView zoomScale="85" zoomScaleNormal="85" workbookViewId="0">
      <pane xSplit="1" ySplit="3" topLeftCell="B4" activePane="bottomRight" state="frozen"/>
      <selection activeCell="B40" sqref="B40"/>
      <selection pane="topRight" activeCell="B40" sqref="B40"/>
      <selection pane="bottomLeft" activeCell="B40" sqref="B40"/>
      <selection pane="bottomRight" activeCell="B42" sqref="B42"/>
    </sheetView>
  </sheetViews>
  <sheetFormatPr defaultRowHeight="15" outlineLevelRow="1" x14ac:dyDescent="0.25"/>
  <cols>
    <col min="1" max="1" width="40.85546875" style="193" customWidth="1"/>
    <col min="2" max="31" width="10.7109375" style="91" customWidth="1"/>
    <col min="32" max="16384" width="9.140625" style="91"/>
  </cols>
  <sheetData>
    <row r="1" spans="1:31" s="307" customFormat="1" x14ac:dyDescent="0.25">
      <c r="A1" s="191"/>
    </row>
    <row r="2" spans="1:31" s="307" customFormat="1" ht="30" x14ac:dyDescent="0.25">
      <c r="A2" s="190" t="s">
        <v>285</v>
      </c>
      <c r="B2" s="307" t="s">
        <v>46</v>
      </c>
      <c r="C2" s="307" t="s">
        <v>47</v>
      </c>
      <c r="D2" s="307" t="s">
        <v>48</v>
      </c>
      <c r="E2" s="307" t="s">
        <v>49</v>
      </c>
      <c r="F2" s="307" t="s">
        <v>50</v>
      </c>
      <c r="G2" s="307" t="s">
        <v>51</v>
      </c>
      <c r="H2" s="307" t="s">
        <v>52</v>
      </c>
      <c r="I2" s="307" t="s">
        <v>242</v>
      </c>
      <c r="J2" s="307" t="s">
        <v>53</v>
      </c>
      <c r="K2" s="307" t="s">
        <v>54</v>
      </c>
      <c r="L2" s="307" t="s">
        <v>55</v>
      </c>
      <c r="M2" s="307" t="s">
        <v>56</v>
      </c>
      <c r="N2" s="307" t="s">
        <v>57</v>
      </c>
      <c r="O2" s="307" t="s">
        <v>58</v>
      </c>
      <c r="P2" s="307" t="s">
        <v>59</v>
      </c>
      <c r="Q2" s="307" t="s">
        <v>60</v>
      </c>
      <c r="R2" s="307" t="s">
        <v>61</v>
      </c>
      <c r="S2" s="307" t="s">
        <v>62</v>
      </c>
      <c r="T2" s="307" t="s">
        <v>63</v>
      </c>
      <c r="U2" s="307" t="s">
        <v>64</v>
      </c>
      <c r="V2" s="307" t="s">
        <v>65</v>
      </c>
      <c r="W2" s="307" t="s">
        <v>66</v>
      </c>
      <c r="X2" s="307" t="s">
        <v>67</v>
      </c>
      <c r="Y2" s="307" t="s">
        <v>68</v>
      </c>
      <c r="Z2" s="307" t="s">
        <v>69</v>
      </c>
      <c r="AA2" s="307" t="s">
        <v>70</v>
      </c>
      <c r="AB2" s="307" t="s">
        <v>71</v>
      </c>
      <c r="AC2" s="307" t="s">
        <v>72</v>
      </c>
      <c r="AD2" s="307" t="s">
        <v>73</v>
      </c>
      <c r="AE2" s="307" t="s">
        <v>74</v>
      </c>
    </row>
    <row r="3" spans="1:31" s="307" customFormat="1" x14ac:dyDescent="0.25">
      <c r="A3" s="189" t="s">
        <v>558</v>
      </c>
    </row>
    <row r="4" spans="1:31" x14ac:dyDescent="0.25">
      <c r="A4" s="190"/>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row>
    <row r="5" spans="1:31" x14ac:dyDescent="0.25">
      <c r="A5" s="190" t="s">
        <v>559</v>
      </c>
    </row>
    <row r="6" spans="1:31" x14ac:dyDescent="0.25">
      <c r="A6" s="144"/>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row>
    <row r="7" spans="1:31" outlineLevel="1" x14ac:dyDescent="0.25">
      <c r="A7" s="190" t="s">
        <v>560</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row>
    <row r="8" spans="1:31" outlineLevel="1" x14ac:dyDescent="0.25">
      <c r="A8" s="193" t="s">
        <v>561</v>
      </c>
      <c r="B8" s="91">
        <v>38738.855219999998</v>
      </c>
      <c r="C8" s="91">
        <v>31047.130239999999</v>
      </c>
      <c r="D8" s="91">
        <v>28188.482069999998</v>
      </c>
      <c r="E8" s="91">
        <v>22713.366590000001</v>
      </c>
      <c r="F8" s="91">
        <v>31318.730999999902</v>
      </c>
      <c r="G8" s="91">
        <v>38552.810310000001</v>
      </c>
      <c r="H8" s="91">
        <v>37376.675949999997</v>
      </c>
      <c r="I8" s="91">
        <v>40223.572319999999</v>
      </c>
      <c r="J8" s="91">
        <v>33919.451778562303</v>
      </c>
      <c r="K8" s="91">
        <v>25486.425741248298</v>
      </c>
      <c r="L8" s="91">
        <v>24141.1816194897</v>
      </c>
      <c r="M8" s="91">
        <v>30338.051429711901</v>
      </c>
      <c r="N8" s="91">
        <v>33153.103207915403</v>
      </c>
      <c r="O8" s="91">
        <v>29744.647793512198</v>
      </c>
      <c r="P8" s="91">
        <v>28235.970089873201</v>
      </c>
      <c r="Q8" s="91">
        <v>24762.0784515573</v>
      </c>
      <c r="R8" s="91">
        <v>27375.6254540464</v>
      </c>
      <c r="S8" s="91">
        <v>36648.212968700696</v>
      </c>
      <c r="T8" s="91">
        <v>46036.656928915101</v>
      </c>
      <c r="U8" s="91">
        <v>46095.296640916298</v>
      </c>
      <c r="V8" s="91">
        <v>34816.419835610897</v>
      </c>
      <c r="W8" s="91">
        <v>25739.936112079798</v>
      </c>
      <c r="X8" s="91">
        <v>24343.065320212401</v>
      </c>
      <c r="Y8" s="91">
        <v>30334.047353253602</v>
      </c>
      <c r="Z8" s="91">
        <v>32792.082686137699</v>
      </c>
      <c r="AA8" s="91">
        <v>28292.128588814801</v>
      </c>
      <c r="AB8" s="91">
        <v>28070.614710543599</v>
      </c>
      <c r="AC8" s="91">
        <v>24256.558753489298</v>
      </c>
      <c r="AD8" s="91">
        <v>27465.021786819601</v>
      </c>
      <c r="AE8" s="91">
        <v>37257.279599409499</v>
      </c>
    </row>
    <row r="9" spans="1:31" ht="15.75" outlineLevel="1" thickBot="1" x14ac:dyDescent="0.3">
      <c r="A9" s="193" t="s">
        <v>562</v>
      </c>
      <c r="B9" s="315">
        <v>44118.115890000001</v>
      </c>
      <c r="C9" s="315">
        <v>31942.208790000001</v>
      </c>
      <c r="D9" s="315">
        <v>25236.612539999998</v>
      </c>
      <c r="E9" s="315">
        <v>12485.916810000001</v>
      </c>
      <c r="F9" s="315">
        <v>9118.6830900000004</v>
      </c>
      <c r="G9" s="315">
        <v>7558.4302900000002</v>
      </c>
      <c r="H9" s="315">
        <v>6692.5464099999999</v>
      </c>
      <c r="I9" s="315">
        <v>7376.6794899999904</v>
      </c>
      <c r="J9" s="315">
        <v>7742.7548102140199</v>
      </c>
      <c r="K9" s="315">
        <v>10770.113053155899</v>
      </c>
      <c r="L9" s="315">
        <v>19129.406170564402</v>
      </c>
      <c r="M9" s="315">
        <v>32124.185273362102</v>
      </c>
      <c r="N9" s="315">
        <v>37094.802681786401</v>
      </c>
      <c r="O9" s="315">
        <v>32895.558106379598</v>
      </c>
      <c r="P9" s="315">
        <v>24402.833687845701</v>
      </c>
      <c r="Q9" s="315">
        <v>14341.9123837066</v>
      </c>
      <c r="R9" s="315">
        <v>9721.8651453544298</v>
      </c>
      <c r="S9" s="315">
        <v>6970.31170833961</v>
      </c>
      <c r="T9" s="315">
        <v>6529.1863913971301</v>
      </c>
      <c r="U9" s="315">
        <v>6728.1527976219104</v>
      </c>
      <c r="V9" s="315">
        <v>7239.9379451940804</v>
      </c>
      <c r="W9" s="315">
        <v>9996.6027549891805</v>
      </c>
      <c r="X9" s="315">
        <v>18323.318388748601</v>
      </c>
      <c r="Y9" s="315">
        <v>31310.756551707302</v>
      </c>
      <c r="Z9" s="315">
        <v>37159.218467631799</v>
      </c>
      <c r="AA9" s="315">
        <v>32928.602013456402</v>
      </c>
      <c r="AB9" s="315">
        <v>24400.4825880397</v>
      </c>
      <c r="AC9" s="315">
        <v>14369.855147730501</v>
      </c>
      <c r="AD9" s="315">
        <v>9737.5792203219899</v>
      </c>
      <c r="AE9" s="315">
        <v>6918.9430028481102</v>
      </c>
    </row>
    <row r="10" spans="1:31" outlineLevel="1" x14ac:dyDescent="0.25">
      <c r="A10" s="316" t="s">
        <v>563</v>
      </c>
      <c r="B10" s="317">
        <v>82856.971109999999</v>
      </c>
      <c r="C10" s="317">
        <v>62989.339030000003</v>
      </c>
      <c r="D10" s="317">
        <v>53425.09461</v>
      </c>
      <c r="E10" s="317">
        <v>35199.2834</v>
      </c>
      <c r="F10" s="317">
        <v>40437.414089999998</v>
      </c>
      <c r="G10" s="317">
        <v>46111.240599999997</v>
      </c>
      <c r="H10" s="317">
        <v>44069.22236</v>
      </c>
      <c r="I10" s="317">
        <v>47600.251810000002</v>
      </c>
      <c r="J10" s="317">
        <v>41662.206588776397</v>
      </c>
      <c r="K10" s="317">
        <v>36256.538794404303</v>
      </c>
      <c r="L10" s="317">
        <v>43270.587790054102</v>
      </c>
      <c r="M10" s="317">
        <v>62462.236703073999</v>
      </c>
      <c r="N10" s="317">
        <v>70247.905889701899</v>
      </c>
      <c r="O10" s="317">
        <v>62640.205899891902</v>
      </c>
      <c r="P10" s="317">
        <v>52638.803777718997</v>
      </c>
      <c r="Q10" s="317">
        <v>39103.990835263998</v>
      </c>
      <c r="R10" s="317">
        <v>37097.4905994008</v>
      </c>
      <c r="S10" s="317">
        <v>43618.524677040397</v>
      </c>
      <c r="T10" s="317">
        <v>52565.843320312299</v>
      </c>
      <c r="U10" s="317">
        <v>52823.449438538199</v>
      </c>
      <c r="V10" s="317">
        <v>42056.357780805003</v>
      </c>
      <c r="W10" s="317">
        <v>35736.538867069001</v>
      </c>
      <c r="X10" s="317">
        <v>42666.383708961097</v>
      </c>
      <c r="Y10" s="317">
        <v>61644.803904961002</v>
      </c>
      <c r="Z10" s="317">
        <v>69951.301153769498</v>
      </c>
      <c r="AA10" s="317">
        <v>61220.7306022712</v>
      </c>
      <c r="AB10" s="317">
        <v>52471.0972985833</v>
      </c>
      <c r="AC10" s="317">
        <v>38626.413901219901</v>
      </c>
      <c r="AD10" s="317">
        <v>37202.601007141602</v>
      </c>
      <c r="AE10" s="317">
        <v>44176.2226022576</v>
      </c>
    </row>
    <row r="11" spans="1:31" outlineLevel="1" x14ac:dyDescent="0.25">
      <c r="B11" s="314"/>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row>
    <row r="12" spans="1:31" outlineLevel="1" x14ac:dyDescent="0.25">
      <c r="A12" s="193" t="s">
        <v>564</v>
      </c>
      <c r="B12" s="91">
        <v>27605.39271</v>
      </c>
      <c r="C12" s="91">
        <v>25049.395069999999</v>
      </c>
      <c r="D12" s="91">
        <v>24753.2670699999</v>
      </c>
      <c r="E12" s="91">
        <v>25609.009880000001</v>
      </c>
      <c r="F12" s="91">
        <v>26224.597959999999</v>
      </c>
      <c r="G12" s="91">
        <v>28952.628550000001</v>
      </c>
      <c r="H12" s="91">
        <v>30934.101780000001</v>
      </c>
      <c r="I12" s="91">
        <v>30467.20724</v>
      </c>
      <c r="J12" s="91">
        <v>27496.183786428701</v>
      </c>
      <c r="K12" s="91">
        <v>24934.127962012499</v>
      </c>
      <c r="L12" s="91">
        <v>23618.9423079679</v>
      </c>
      <c r="M12" s="91">
        <v>24605.601666307299</v>
      </c>
      <c r="N12" s="91">
        <v>24755.3676562689</v>
      </c>
      <c r="O12" s="91">
        <v>23536.146555394898</v>
      </c>
      <c r="P12" s="91">
        <v>24233.972370392799</v>
      </c>
      <c r="Q12" s="91">
        <v>23994.652073089401</v>
      </c>
      <c r="R12" s="91">
        <v>26760.852170924401</v>
      </c>
      <c r="S12" s="91">
        <v>30989.4914219364</v>
      </c>
      <c r="T12" s="91">
        <v>32465.060272727002</v>
      </c>
      <c r="U12" s="91">
        <v>32822.399797677899</v>
      </c>
      <c r="V12" s="91">
        <v>28347.2616515097</v>
      </c>
      <c r="W12" s="91">
        <v>25108.986190194599</v>
      </c>
      <c r="X12" s="91">
        <v>23925.471306801701</v>
      </c>
      <c r="Y12" s="91">
        <v>24877.088916896701</v>
      </c>
      <c r="Z12" s="91">
        <v>24162.654792973499</v>
      </c>
      <c r="AA12" s="91">
        <v>22139.780377371499</v>
      </c>
      <c r="AB12" s="91">
        <v>23685.5111944005</v>
      </c>
      <c r="AC12" s="91">
        <v>23379.427664741601</v>
      </c>
      <c r="AD12" s="91">
        <v>26922.253587588399</v>
      </c>
      <c r="AE12" s="91">
        <v>30985.438399318598</v>
      </c>
    </row>
    <row r="13" spans="1:31" ht="15.75" outlineLevel="1" thickBot="1" x14ac:dyDescent="0.3">
      <c r="A13" s="193" t="s">
        <v>565</v>
      </c>
      <c r="B13" s="315">
        <v>17282.287120000001</v>
      </c>
      <c r="C13" s="315">
        <v>12753.322410000001</v>
      </c>
      <c r="D13" s="315">
        <v>9702.8974199999993</v>
      </c>
      <c r="E13" s="315">
        <v>4950.0468199999996</v>
      </c>
      <c r="F13" s="315">
        <v>3123.8914199999999</v>
      </c>
      <c r="G13" s="315">
        <v>3051.8417399999998</v>
      </c>
      <c r="H13" s="315">
        <v>3027.0982199999999</v>
      </c>
      <c r="I13" s="315">
        <v>3145.2834200000002</v>
      </c>
      <c r="J13" s="315">
        <v>2447.0877114927998</v>
      </c>
      <c r="K13" s="315">
        <v>3874.4698993520801</v>
      </c>
      <c r="L13" s="315">
        <v>7111.46059665947</v>
      </c>
      <c r="M13" s="315">
        <v>12225.733858630199</v>
      </c>
      <c r="N13" s="315">
        <v>14375.608340708801</v>
      </c>
      <c r="O13" s="315">
        <v>12336.095598063999</v>
      </c>
      <c r="P13" s="315">
        <v>8782.7354122818597</v>
      </c>
      <c r="Q13" s="315">
        <v>5322.5897280735398</v>
      </c>
      <c r="R13" s="315">
        <v>3621.8669788777902</v>
      </c>
      <c r="S13" s="315">
        <v>2611.83976220352</v>
      </c>
      <c r="T13" s="315">
        <v>2331.2352473248402</v>
      </c>
      <c r="U13" s="315">
        <v>2344.0339203360199</v>
      </c>
      <c r="V13" s="315">
        <v>2430.6312803983301</v>
      </c>
      <c r="W13" s="315">
        <v>3716.1052066259699</v>
      </c>
      <c r="X13" s="315">
        <v>6942.8223827491602</v>
      </c>
      <c r="Y13" s="315">
        <v>12062.140751338</v>
      </c>
      <c r="Z13" s="315">
        <v>14462.0467088491</v>
      </c>
      <c r="AA13" s="315">
        <v>12393.5700339819</v>
      </c>
      <c r="AB13" s="315">
        <v>8810.9928299418498</v>
      </c>
      <c r="AC13" s="315">
        <v>5362.71966116568</v>
      </c>
      <c r="AD13" s="315">
        <v>3679.8842020325101</v>
      </c>
      <c r="AE13" s="315">
        <v>2621.5306171524799</v>
      </c>
    </row>
    <row r="14" spans="1:31" outlineLevel="1" x14ac:dyDescent="0.25">
      <c r="A14" s="316" t="s">
        <v>566</v>
      </c>
      <c r="B14" s="91">
        <v>44887.679830000001</v>
      </c>
      <c r="C14" s="91">
        <v>37802.717479999999</v>
      </c>
      <c r="D14" s="91">
        <v>34456.164489999901</v>
      </c>
      <c r="E14" s="91">
        <v>30559.056700000001</v>
      </c>
      <c r="F14" s="91">
        <v>29348.489379999999</v>
      </c>
      <c r="G14" s="91">
        <v>32004.470290000001</v>
      </c>
      <c r="H14" s="91">
        <v>33961.199999999997</v>
      </c>
      <c r="I14" s="91">
        <v>33612.490660000003</v>
      </c>
      <c r="J14" s="91">
        <v>29943.271497921502</v>
      </c>
      <c r="K14" s="91">
        <v>28808.5978613646</v>
      </c>
      <c r="L14" s="91">
        <v>30730.402904627299</v>
      </c>
      <c r="M14" s="91">
        <v>36831.335524937502</v>
      </c>
      <c r="N14" s="91">
        <v>39130.975996977802</v>
      </c>
      <c r="O14" s="91">
        <v>35872.242153459003</v>
      </c>
      <c r="P14" s="91">
        <v>33016.707782674697</v>
      </c>
      <c r="Q14" s="91">
        <v>29317.241801163</v>
      </c>
      <c r="R14" s="91">
        <v>30382.719149802098</v>
      </c>
      <c r="S14" s="91">
        <v>33601.331184139897</v>
      </c>
      <c r="T14" s="91">
        <v>34796.295520051899</v>
      </c>
      <c r="U14" s="91">
        <v>35166.433718013999</v>
      </c>
      <c r="V14" s="91">
        <v>30777.892931908002</v>
      </c>
      <c r="W14" s="91">
        <v>28825.0913968206</v>
      </c>
      <c r="X14" s="91">
        <v>30868.293689550799</v>
      </c>
      <c r="Y14" s="91">
        <v>36939.229668234802</v>
      </c>
      <c r="Z14" s="91">
        <v>38624.701501822601</v>
      </c>
      <c r="AA14" s="91">
        <v>34533.350411353502</v>
      </c>
      <c r="AB14" s="91">
        <v>32496.504024342401</v>
      </c>
      <c r="AC14" s="91">
        <v>28742.147325907299</v>
      </c>
      <c r="AD14" s="91">
        <v>30602.137789620901</v>
      </c>
      <c r="AE14" s="91">
        <v>33606.969016471099</v>
      </c>
    </row>
    <row r="15" spans="1:31" outlineLevel="1" x14ac:dyDescent="0.25">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row>
    <row r="16" spans="1:31" outlineLevel="1" x14ac:dyDescent="0.25">
      <c r="A16" s="193" t="s">
        <v>567</v>
      </c>
      <c r="B16" s="91">
        <v>13373.076369999901</v>
      </c>
      <c r="C16" s="91">
        <v>12975.625969999999</v>
      </c>
      <c r="D16" s="91">
        <v>13600.05177</v>
      </c>
      <c r="E16" s="91">
        <v>14693.32547</v>
      </c>
      <c r="F16" s="91">
        <v>15522.45865</v>
      </c>
      <c r="G16" s="91">
        <v>15149.07136</v>
      </c>
      <c r="H16" s="91">
        <v>15575.001199999901</v>
      </c>
      <c r="I16" s="91">
        <v>15693.5128699999</v>
      </c>
      <c r="J16" s="91">
        <v>13694.581212553199</v>
      </c>
      <c r="K16" s="91">
        <v>13580.404931156099</v>
      </c>
      <c r="L16" s="91">
        <v>13447.298729725</v>
      </c>
      <c r="M16" s="91">
        <v>13782.7605498187</v>
      </c>
      <c r="N16" s="91">
        <v>13259.291123929301</v>
      </c>
      <c r="O16" s="91">
        <v>12409.020713522699</v>
      </c>
      <c r="P16" s="91">
        <v>13442.6469298839</v>
      </c>
      <c r="Q16" s="91">
        <v>14169.472924571601</v>
      </c>
      <c r="R16" s="91">
        <v>15437.7929480086</v>
      </c>
      <c r="S16" s="91">
        <v>16559.355111250199</v>
      </c>
      <c r="T16" s="91">
        <v>15954.847302690399</v>
      </c>
      <c r="U16" s="91">
        <v>16834.604453804401</v>
      </c>
      <c r="V16" s="91">
        <v>14469.312452248199</v>
      </c>
      <c r="W16" s="91">
        <v>13938.097878328301</v>
      </c>
      <c r="X16" s="91">
        <v>13905.4690360226</v>
      </c>
      <c r="Y16" s="91">
        <v>14160.0775954365</v>
      </c>
      <c r="Z16" s="91">
        <v>13215.265418069201</v>
      </c>
      <c r="AA16" s="91">
        <v>11794.581688280599</v>
      </c>
      <c r="AB16" s="91">
        <v>13450.535019507</v>
      </c>
      <c r="AC16" s="91">
        <v>14071.761622305899</v>
      </c>
      <c r="AD16" s="91">
        <v>15991.467410761299</v>
      </c>
      <c r="AE16" s="91">
        <v>17006.0102856585</v>
      </c>
    </row>
    <row r="17" spans="1:31" ht="15.75" outlineLevel="1" thickBot="1" x14ac:dyDescent="0.3">
      <c r="A17" s="193" t="s">
        <v>568</v>
      </c>
      <c r="B17" s="315">
        <v>1253.88777</v>
      </c>
      <c r="C17" s="315">
        <v>1280.1506400000001</v>
      </c>
      <c r="D17" s="315">
        <v>922.29813000000001</v>
      </c>
      <c r="E17" s="315">
        <v>551.16754000000003</v>
      </c>
      <c r="F17" s="315">
        <v>631.64202</v>
      </c>
      <c r="G17" s="315">
        <v>824.06847000000005</v>
      </c>
      <c r="H17" s="315">
        <v>871.16591999999901</v>
      </c>
      <c r="I17" s="315">
        <v>936.52940999999998</v>
      </c>
      <c r="J17" s="315">
        <v>518.61316372163503</v>
      </c>
      <c r="K17" s="315">
        <v>733.64443442716401</v>
      </c>
      <c r="L17" s="315">
        <v>974.75732336263604</v>
      </c>
      <c r="M17" s="315">
        <v>1295.9658484646</v>
      </c>
      <c r="N17" s="315">
        <v>1373.08365844382</v>
      </c>
      <c r="O17" s="315">
        <v>1250.6481136309201</v>
      </c>
      <c r="P17" s="315">
        <v>941.50286654612705</v>
      </c>
      <c r="Q17" s="315">
        <v>664.457747312214</v>
      </c>
      <c r="R17" s="315">
        <v>635.77816189621899</v>
      </c>
      <c r="S17" s="315">
        <v>563.22207766896395</v>
      </c>
      <c r="T17" s="315">
        <v>555.63365724209405</v>
      </c>
      <c r="U17" s="315">
        <v>576.40197736309199</v>
      </c>
      <c r="V17" s="315">
        <v>632.12552808461203</v>
      </c>
      <c r="W17" s="315">
        <v>764.76660169372599</v>
      </c>
      <c r="X17" s="315">
        <v>1014.79445630175</v>
      </c>
      <c r="Y17" s="315">
        <v>1343.4203326006</v>
      </c>
      <c r="Z17" s="315">
        <v>1447.6857620592</v>
      </c>
      <c r="AA17" s="315">
        <v>1315.4203375710099</v>
      </c>
      <c r="AB17" s="315">
        <v>996.22138051695401</v>
      </c>
      <c r="AC17" s="315">
        <v>712.10814376946303</v>
      </c>
      <c r="AD17" s="315">
        <v>697.38115463076804</v>
      </c>
      <c r="AE17" s="315">
        <v>610.86255316456402</v>
      </c>
    </row>
    <row r="18" spans="1:31" outlineLevel="1" x14ac:dyDescent="0.25">
      <c r="A18" s="316" t="s">
        <v>569</v>
      </c>
      <c r="B18" s="91">
        <v>14626.9641399999</v>
      </c>
      <c r="C18" s="91">
        <v>14255.776610000001</v>
      </c>
      <c r="D18" s="91">
        <v>14522.349899999999</v>
      </c>
      <c r="E18" s="91">
        <v>15244.49301</v>
      </c>
      <c r="F18" s="91">
        <v>16154.10067</v>
      </c>
      <c r="G18" s="91">
        <v>15973.13983</v>
      </c>
      <c r="H18" s="91">
        <v>16446.167119999998</v>
      </c>
      <c r="I18" s="91">
        <v>16630.0422799999</v>
      </c>
      <c r="J18" s="91">
        <v>14213.1943762749</v>
      </c>
      <c r="K18" s="91">
        <v>14314.0493655832</v>
      </c>
      <c r="L18" s="91">
        <v>14422.056053087599</v>
      </c>
      <c r="M18" s="91">
        <v>15078.726398283299</v>
      </c>
      <c r="N18" s="91">
        <v>14632.374782373099</v>
      </c>
      <c r="O18" s="91">
        <v>13659.6688271537</v>
      </c>
      <c r="P18" s="91">
        <v>14384.14979643</v>
      </c>
      <c r="Q18" s="91">
        <v>14833.9306718839</v>
      </c>
      <c r="R18" s="91">
        <v>16073.5711099049</v>
      </c>
      <c r="S18" s="91">
        <v>17122.577188919098</v>
      </c>
      <c r="T18" s="91">
        <v>16510.480959932502</v>
      </c>
      <c r="U18" s="91">
        <v>17411.006431167501</v>
      </c>
      <c r="V18" s="91">
        <v>15101.437980332799</v>
      </c>
      <c r="W18" s="91">
        <v>14702.864480022101</v>
      </c>
      <c r="X18" s="91">
        <v>14920.2634923244</v>
      </c>
      <c r="Y18" s="91">
        <v>15503.497928037101</v>
      </c>
      <c r="Z18" s="91">
        <v>14662.951180128401</v>
      </c>
      <c r="AA18" s="91">
        <v>13110.0020258516</v>
      </c>
      <c r="AB18" s="91">
        <v>14446.7564000239</v>
      </c>
      <c r="AC18" s="91">
        <v>14783.869766075301</v>
      </c>
      <c r="AD18" s="91">
        <v>16688.848565392102</v>
      </c>
      <c r="AE18" s="91">
        <v>17616.872838823001</v>
      </c>
    </row>
    <row r="19" spans="1:31" outlineLevel="1" x14ac:dyDescent="0.25">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row>
    <row r="20" spans="1:31" outlineLevel="1" x14ac:dyDescent="0.25">
      <c r="A20" s="193" t="s">
        <v>570</v>
      </c>
      <c r="B20" s="91">
        <v>230.05901999999901</v>
      </c>
      <c r="C20" s="91">
        <v>172.83750000000001</v>
      </c>
      <c r="D20" s="91">
        <v>241.47793999999999</v>
      </c>
      <c r="E20" s="91">
        <v>227.95622</v>
      </c>
      <c r="F20" s="91">
        <v>251.49555000000001</v>
      </c>
      <c r="G20" s="91">
        <v>154.76899</v>
      </c>
      <c r="H20" s="91">
        <v>53.916759999999996</v>
      </c>
      <c r="I20" s="91">
        <v>251.59037000000001</v>
      </c>
      <c r="J20" s="91">
        <v>263.53715970603901</v>
      </c>
      <c r="K20" s="91">
        <v>270.55118892663398</v>
      </c>
      <c r="L20" s="91">
        <v>268.18342576600901</v>
      </c>
      <c r="M20" s="91">
        <v>266.795188624616</v>
      </c>
      <c r="N20" s="91">
        <v>273.870377420598</v>
      </c>
      <c r="O20" s="91">
        <v>271.625266240153</v>
      </c>
      <c r="P20" s="91">
        <v>271.83232183688801</v>
      </c>
      <c r="Q20" s="91">
        <v>274.79176921427302</v>
      </c>
      <c r="R20" s="91">
        <v>209.44326519841999</v>
      </c>
      <c r="S20" s="91">
        <v>343.89141471009498</v>
      </c>
      <c r="T20" s="91">
        <v>276.607860350782</v>
      </c>
      <c r="U20" s="91">
        <v>276.34276316321001</v>
      </c>
      <c r="V20" s="91">
        <v>268.79264430281597</v>
      </c>
      <c r="W20" s="91">
        <v>270.18398062315703</v>
      </c>
      <c r="X20" s="91">
        <v>267.7637714928</v>
      </c>
      <c r="Y20" s="91">
        <v>268.71880054520102</v>
      </c>
      <c r="Z20" s="91">
        <v>268.031893284906</v>
      </c>
      <c r="AA20" s="91">
        <v>259.79463472431797</v>
      </c>
      <c r="AB20" s="91">
        <v>267.16225811914597</v>
      </c>
      <c r="AC20" s="91">
        <v>271.79060059789998</v>
      </c>
      <c r="AD20" s="91">
        <v>210.55897534842501</v>
      </c>
      <c r="AE20" s="91">
        <v>342.84264469089101</v>
      </c>
    </row>
    <row r="21" spans="1:31" outlineLevel="1" x14ac:dyDescent="0.25">
      <c r="A21" s="316" t="s">
        <v>571</v>
      </c>
      <c r="B21" s="91">
        <v>230.05901999999901</v>
      </c>
      <c r="C21" s="91">
        <v>172.83750000000001</v>
      </c>
      <c r="D21" s="91">
        <v>241.47793999999999</v>
      </c>
      <c r="E21" s="91">
        <v>227.95622</v>
      </c>
      <c r="F21" s="91">
        <v>251.49555000000001</v>
      </c>
      <c r="G21" s="91">
        <v>154.76899</v>
      </c>
      <c r="H21" s="91">
        <v>53.916759999999996</v>
      </c>
      <c r="I21" s="91">
        <v>251.59037000000001</v>
      </c>
      <c r="J21" s="91">
        <v>263.53715970603901</v>
      </c>
      <c r="K21" s="91">
        <v>270.55118892663398</v>
      </c>
      <c r="L21" s="91">
        <v>268.18342576600901</v>
      </c>
      <c r="M21" s="91">
        <v>266.795188624616</v>
      </c>
      <c r="N21" s="91">
        <v>273.870377420598</v>
      </c>
      <c r="O21" s="91">
        <v>271.625266240153</v>
      </c>
      <c r="P21" s="91">
        <v>271.83232183688801</v>
      </c>
      <c r="Q21" s="91">
        <v>274.79176921427302</v>
      </c>
      <c r="R21" s="91">
        <v>209.44326519841999</v>
      </c>
      <c r="S21" s="91">
        <v>343.89141471009498</v>
      </c>
      <c r="T21" s="91">
        <v>276.607860350782</v>
      </c>
      <c r="U21" s="91">
        <v>276.34276316321001</v>
      </c>
      <c r="V21" s="91">
        <v>268.79264430281597</v>
      </c>
      <c r="W21" s="91">
        <v>270.18398062315703</v>
      </c>
      <c r="X21" s="91">
        <v>267.7637714928</v>
      </c>
      <c r="Y21" s="91">
        <v>268.71880054520102</v>
      </c>
      <c r="Z21" s="91">
        <v>268.031893284906</v>
      </c>
      <c r="AA21" s="91">
        <v>259.79463472431797</v>
      </c>
      <c r="AB21" s="91">
        <v>267.16225811914597</v>
      </c>
      <c r="AC21" s="91">
        <v>271.79060059789998</v>
      </c>
      <c r="AD21" s="91">
        <v>210.55897534842501</v>
      </c>
      <c r="AE21" s="91">
        <v>342.84264469089101</v>
      </c>
    </row>
    <row r="22" spans="1:31" outlineLevel="1" x14ac:dyDescent="0.25">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row>
    <row r="23" spans="1:31" outlineLevel="1" x14ac:dyDescent="0.25">
      <c r="A23" s="193" t="s">
        <v>572</v>
      </c>
      <c r="B23" s="91">
        <v>7129.54709</v>
      </c>
      <c r="C23" s="91">
        <v>6817.5694999999996</v>
      </c>
      <c r="D23" s="91">
        <v>7020.0006899999898</v>
      </c>
      <c r="E23" s="91">
        <v>6942.6943899999997</v>
      </c>
      <c r="F23" s="91">
        <v>8119.3307599999998</v>
      </c>
      <c r="G23" s="91">
        <v>8347.2964400000001</v>
      </c>
      <c r="H23" s="91">
        <v>8133.6535400000002</v>
      </c>
      <c r="I23" s="91">
        <v>8125.5870699999996</v>
      </c>
      <c r="J23" s="91">
        <v>7197.4345622212504</v>
      </c>
      <c r="K23" s="91">
        <v>6462.0177643843599</v>
      </c>
      <c r="L23" s="91">
        <v>6125.8091076553601</v>
      </c>
      <c r="M23" s="91">
        <v>6394.6380225381499</v>
      </c>
      <c r="N23" s="91">
        <v>6435.4269119258797</v>
      </c>
      <c r="O23" s="91">
        <v>6033.6899670790799</v>
      </c>
      <c r="P23" s="91">
        <v>6234.29008689282</v>
      </c>
      <c r="Q23" s="91">
        <v>6234.7519410444302</v>
      </c>
      <c r="R23" s="91">
        <v>6774.5986370000701</v>
      </c>
      <c r="S23" s="91">
        <v>7942.6213045136901</v>
      </c>
      <c r="T23" s="91">
        <v>8093.0180753995401</v>
      </c>
      <c r="U23" s="91">
        <v>8150.2281864290999</v>
      </c>
      <c r="V23" s="91">
        <v>7214.8467388273302</v>
      </c>
      <c r="W23" s="91">
        <v>6372.5030653286503</v>
      </c>
      <c r="X23" s="91">
        <v>6134.7880433550599</v>
      </c>
      <c r="Y23" s="91">
        <v>6437.2681451636299</v>
      </c>
      <c r="Z23" s="91">
        <v>6286.75242861471</v>
      </c>
      <c r="AA23" s="91">
        <v>5659.87448184398</v>
      </c>
      <c r="AB23" s="91">
        <v>6107.5355294662704</v>
      </c>
      <c r="AC23" s="91">
        <v>6081.7721577740904</v>
      </c>
      <c r="AD23" s="91">
        <v>6841.9549307646903</v>
      </c>
      <c r="AE23" s="91">
        <v>7972.0226323615097</v>
      </c>
    </row>
    <row r="24" spans="1:31" ht="15.75" outlineLevel="1" thickBot="1" x14ac:dyDescent="0.3">
      <c r="A24" s="193" t="s">
        <v>573</v>
      </c>
      <c r="B24" s="315">
        <v>2825.7948000000001</v>
      </c>
      <c r="C24" s="315">
        <v>1755.01974</v>
      </c>
      <c r="D24" s="315">
        <v>1519.3860500000001</v>
      </c>
      <c r="E24" s="315">
        <v>664.47763999999995</v>
      </c>
      <c r="F24" s="315">
        <v>288.42640999999998</v>
      </c>
      <c r="G24" s="315">
        <v>422.301639999999</v>
      </c>
      <c r="H24" s="315">
        <v>373.07522</v>
      </c>
      <c r="I24" s="315">
        <v>309.58007999999899</v>
      </c>
      <c r="J24" s="315">
        <v>305.18374563646398</v>
      </c>
      <c r="K24" s="315">
        <v>541.18264146355205</v>
      </c>
      <c r="L24" s="315">
        <v>1064.1087721715601</v>
      </c>
      <c r="M24" s="315">
        <v>1885.88090887012</v>
      </c>
      <c r="N24" s="315">
        <v>2249.2949445411</v>
      </c>
      <c r="O24" s="315">
        <v>1914.75675631326</v>
      </c>
      <c r="P24" s="315">
        <v>1326.85418562786</v>
      </c>
      <c r="Q24" s="315">
        <v>764.49913723396196</v>
      </c>
      <c r="R24" s="315">
        <v>497.32475393517001</v>
      </c>
      <c r="S24" s="315">
        <v>332.72775334861001</v>
      </c>
      <c r="T24" s="315">
        <v>285.26538964772402</v>
      </c>
      <c r="U24" s="315">
        <v>287.06229426258801</v>
      </c>
      <c r="V24" s="315">
        <v>300.530602749774</v>
      </c>
      <c r="W24" s="315">
        <v>511.06236586423603</v>
      </c>
      <c r="X24" s="315">
        <v>1033.77542045634</v>
      </c>
      <c r="Y24" s="315">
        <v>1855.50311676244</v>
      </c>
      <c r="Z24" s="315">
        <v>2259.4093942580498</v>
      </c>
      <c r="AA24" s="315">
        <v>1920.3016882747099</v>
      </c>
      <c r="AB24" s="315">
        <v>1327.7871034304901</v>
      </c>
      <c r="AC24" s="315">
        <v>767.66487643354503</v>
      </c>
      <c r="AD24" s="315">
        <v>503.486354136903</v>
      </c>
      <c r="AE24" s="315">
        <v>331.310782913666</v>
      </c>
    </row>
    <row r="25" spans="1:31" outlineLevel="1" x14ac:dyDescent="0.25">
      <c r="A25" s="316" t="s">
        <v>574</v>
      </c>
      <c r="B25" s="91">
        <v>9955.3418899999997</v>
      </c>
      <c r="C25" s="91">
        <v>8572.5892399999993</v>
      </c>
      <c r="D25" s="91">
        <v>8539.3867399999908</v>
      </c>
      <c r="E25" s="91">
        <v>7607.1720299999997</v>
      </c>
      <c r="F25" s="91">
        <v>8407.7571700000008</v>
      </c>
      <c r="G25" s="91">
        <v>8769.5980799999998</v>
      </c>
      <c r="H25" s="91">
        <v>8506.72876</v>
      </c>
      <c r="I25" s="91">
        <v>8435.1671499999993</v>
      </c>
      <c r="J25" s="91">
        <v>7502.6183078577096</v>
      </c>
      <c r="K25" s="91">
        <v>7003.2004058479097</v>
      </c>
      <c r="L25" s="91">
        <v>7189.9178798269204</v>
      </c>
      <c r="M25" s="91">
        <v>8280.5189314082709</v>
      </c>
      <c r="N25" s="91">
        <v>8684.7218564669893</v>
      </c>
      <c r="O25" s="91">
        <v>7948.4467233923497</v>
      </c>
      <c r="P25" s="91">
        <v>7561.1442725206898</v>
      </c>
      <c r="Q25" s="91">
        <v>6999.2510782783902</v>
      </c>
      <c r="R25" s="91">
        <v>7271.9233909352397</v>
      </c>
      <c r="S25" s="91">
        <v>8275.3490578623005</v>
      </c>
      <c r="T25" s="91">
        <v>8378.2834650472596</v>
      </c>
      <c r="U25" s="91">
        <v>8437.2904806916904</v>
      </c>
      <c r="V25" s="91">
        <v>7515.3773415771002</v>
      </c>
      <c r="W25" s="91">
        <v>6883.5654311928802</v>
      </c>
      <c r="X25" s="91">
        <v>7168.5634638114097</v>
      </c>
      <c r="Y25" s="91">
        <v>8292.7712619260692</v>
      </c>
      <c r="Z25" s="91">
        <v>8546.1618228727602</v>
      </c>
      <c r="AA25" s="91">
        <v>7580.1761701186897</v>
      </c>
      <c r="AB25" s="91">
        <v>7435.3226328967703</v>
      </c>
      <c r="AC25" s="91">
        <v>6849.4370342076299</v>
      </c>
      <c r="AD25" s="91">
        <v>7345.4412849015898</v>
      </c>
      <c r="AE25" s="91">
        <v>8303.3334152751795</v>
      </c>
    </row>
    <row r="26" spans="1:31" outlineLevel="1" x14ac:dyDescent="0.25">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row>
    <row r="27" spans="1:31" ht="15.75" outlineLevel="1" thickBot="1" x14ac:dyDescent="0.3">
      <c r="A27" s="193" t="s">
        <v>575</v>
      </c>
      <c r="B27" s="315">
        <v>0</v>
      </c>
      <c r="C27" s="315">
        <v>0</v>
      </c>
      <c r="D27" s="315">
        <v>0</v>
      </c>
      <c r="E27" s="315">
        <v>0</v>
      </c>
      <c r="F27" s="315">
        <v>0</v>
      </c>
      <c r="G27" s="315">
        <v>0</v>
      </c>
      <c r="H27" s="315">
        <v>0</v>
      </c>
      <c r="I27" s="315">
        <v>0</v>
      </c>
      <c r="J27" s="315">
        <v>0</v>
      </c>
      <c r="K27" s="315">
        <v>0</v>
      </c>
      <c r="L27" s="315">
        <v>0</v>
      </c>
      <c r="M27" s="315">
        <v>0</v>
      </c>
      <c r="N27" s="315">
        <v>0</v>
      </c>
      <c r="O27" s="315">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row>
    <row r="28" spans="1:31" outlineLevel="1" x14ac:dyDescent="0.25">
      <c r="A28" s="316" t="s">
        <v>576</v>
      </c>
      <c r="B28" s="91">
        <v>0</v>
      </c>
      <c r="C28" s="91">
        <v>0</v>
      </c>
      <c r="D28" s="91">
        <v>0</v>
      </c>
      <c r="E28" s="91">
        <v>0</v>
      </c>
      <c r="F28" s="91">
        <v>0</v>
      </c>
      <c r="G28" s="91">
        <v>0</v>
      </c>
      <c r="H28" s="91">
        <v>0</v>
      </c>
      <c r="I28" s="91">
        <v>0</v>
      </c>
      <c r="J28" s="91">
        <v>0</v>
      </c>
      <c r="K28" s="91">
        <v>0</v>
      </c>
      <c r="L28" s="91">
        <v>0</v>
      </c>
      <c r="M28" s="91">
        <v>0</v>
      </c>
      <c r="N28" s="91">
        <v>0</v>
      </c>
      <c r="O28" s="91">
        <v>0</v>
      </c>
      <c r="P28" s="91">
        <v>0</v>
      </c>
      <c r="Q28" s="91">
        <v>0</v>
      </c>
      <c r="R28" s="91">
        <v>0</v>
      </c>
      <c r="S28" s="91">
        <v>0</v>
      </c>
      <c r="T28" s="91">
        <v>0</v>
      </c>
      <c r="U28" s="91">
        <v>0</v>
      </c>
      <c r="V28" s="91">
        <v>0</v>
      </c>
      <c r="W28" s="91">
        <v>0</v>
      </c>
      <c r="X28" s="91">
        <v>0</v>
      </c>
      <c r="Y28" s="91">
        <v>0</v>
      </c>
      <c r="Z28" s="91">
        <v>0</v>
      </c>
      <c r="AA28" s="91">
        <v>0</v>
      </c>
      <c r="AB28" s="91">
        <v>0</v>
      </c>
      <c r="AC28" s="91">
        <v>0</v>
      </c>
      <c r="AD28" s="91">
        <v>0</v>
      </c>
      <c r="AE28" s="91">
        <v>0</v>
      </c>
    </row>
    <row r="29" spans="1:31" outlineLevel="1" x14ac:dyDescent="0.25">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row>
    <row r="30" spans="1:31" outlineLevel="1" x14ac:dyDescent="0.25">
      <c r="A30" s="193" t="s">
        <v>577</v>
      </c>
      <c r="B30" s="91">
        <v>2327.4436299999902</v>
      </c>
      <c r="C30" s="91">
        <v>3100.2768599999999</v>
      </c>
      <c r="D30" s="91">
        <v>2907.6366699999999</v>
      </c>
      <c r="E30" s="91">
        <v>3452.8732</v>
      </c>
      <c r="F30" s="91">
        <v>3934.4614099999999</v>
      </c>
      <c r="G30" s="91">
        <v>4016.3786</v>
      </c>
      <c r="H30" s="91">
        <v>4779.8718499999904</v>
      </c>
      <c r="I30" s="91">
        <v>5052.8702800000001</v>
      </c>
      <c r="J30" s="91">
        <v>5294.8977061497599</v>
      </c>
      <c r="K30" s="91">
        <v>5413.8934493587403</v>
      </c>
      <c r="L30" s="91">
        <v>5311.8438440509299</v>
      </c>
      <c r="M30" s="91">
        <v>5583.0366204295997</v>
      </c>
      <c r="N30" s="91">
        <v>5821.0797928019801</v>
      </c>
      <c r="O30" s="91">
        <v>6154.3583333849601</v>
      </c>
      <c r="P30" s="91">
        <v>5722.2857162624996</v>
      </c>
      <c r="Q30" s="91">
        <v>5946.0527685216402</v>
      </c>
      <c r="R30" s="91">
        <v>6767.9803740030002</v>
      </c>
      <c r="S30" s="91">
        <v>7642.12564950046</v>
      </c>
      <c r="T30" s="91">
        <v>9397.0605726219601</v>
      </c>
      <c r="U30" s="91">
        <v>9633.6166608997301</v>
      </c>
      <c r="V30" s="91">
        <v>9861.8317907145392</v>
      </c>
      <c r="W30" s="91">
        <v>9521.4521886842103</v>
      </c>
      <c r="X30" s="91">
        <v>9861.7601450745296</v>
      </c>
      <c r="Y30" s="91">
        <v>10121.6643079228</v>
      </c>
      <c r="Z30" s="91">
        <v>10100.264684374601</v>
      </c>
      <c r="AA30" s="91">
        <v>9645.5629014531896</v>
      </c>
      <c r="AB30" s="91">
        <v>10481.555880595</v>
      </c>
      <c r="AC30" s="91">
        <v>10426.8318812492</v>
      </c>
      <c r="AD30" s="91">
        <v>11425.7126346022</v>
      </c>
      <c r="AE30" s="91">
        <v>12015.731949855901</v>
      </c>
    </row>
    <row r="31" spans="1:31" outlineLevel="1" x14ac:dyDescent="0.25">
      <c r="A31" s="193" t="s">
        <v>578</v>
      </c>
      <c r="B31" s="91">
        <v>2183.7502500000001</v>
      </c>
      <c r="C31" s="91">
        <v>1820.16083</v>
      </c>
      <c r="D31" s="91">
        <v>1401.63789</v>
      </c>
      <c r="E31" s="91">
        <v>1721.6440700000001</v>
      </c>
      <c r="F31" s="91">
        <v>1841.9100100000001</v>
      </c>
      <c r="G31" s="91">
        <v>4353.9259699999902</v>
      </c>
      <c r="H31" s="91">
        <v>2466.9689699999999</v>
      </c>
      <c r="I31" s="91">
        <v>2565.0655099999899</v>
      </c>
      <c r="J31" s="91">
        <v>2550.5775342028401</v>
      </c>
      <c r="K31" s="91">
        <v>1875.0186845636899</v>
      </c>
      <c r="L31" s="91">
        <v>2166.6439196315</v>
      </c>
      <c r="M31" s="91">
        <v>2251.3678723510998</v>
      </c>
      <c r="N31" s="91">
        <v>1370.27894247773</v>
      </c>
      <c r="O31" s="91">
        <v>1355.1538621915299</v>
      </c>
      <c r="P31" s="91">
        <v>1550.2788808330499</v>
      </c>
      <c r="Q31" s="91">
        <v>1460.68902834644</v>
      </c>
      <c r="R31" s="91">
        <v>2016.07630467587</v>
      </c>
      <c r="S31" s="91">
        <v>1899.1896898771699</v>
      </c>
      <c r="T31" s="91">
        <v>1901.18518400618</v>
      </c>
      <c r="U31" s="91">
        <v>2358.5678169512298</v>
      </c>
      <c r="V31" s="91">
        <v>1989.3925587681499</v>
      </c>
      <c r="W31" s="91">
        <v>1850.93642940111</v>
      </c>
      <c r="X31" s="91">
        <v>1837.89939896178</v>
      </c>
      <c r="Y31" s="91">
        <v>1936.6074973980601</v>
      </c>
      <c r="Z31" s="91">
        <v>1163.40376915859</v>
      </c>
      <c r="AA31" s="91">
        <v>1151.6621397507099</v>
      </c>
      <c r="AB31" s="91">
        <v>1369.19137468596</v>
      </c>
      <c r="AC31" s="91">
        <v>1262.83549390847</v>
      </c>
      <c r="AD31" s="91">
        <v>1834.03048741824</v>
      </c>
      <c r="AE31" s="91">
        <v>1724.21335521527</v>
      </c>
    </row>
    <row r="32" spans="1:31" outlineLevel="1" x14ac:dyDescent="0.25">
      <c r="A32" s="193" t="s">
        <v>579</v>
      </c>
      <c r="B32" s="91">
        <v>461.68387999999999</v>
      </c>
      <c r="C32" s="91">
        <v>449.087549999999</v>
      </c>
      <c r="D32" s="91">
        <v>13.75431</v>
      </c>
      <c r="E32" s="91">
        <v>143.26393999999999</v>
      </c>
      <c r="F32" s="91">
        <v>370.78361999999998</v>
      </c>
      <c r="G32" s="91">
        <v>254.61309</v>
      </c>
      <c r="H32" s="91">
        <v>157.44113999999999</v>
      </c>
      <c r="I32" s="91">
        <v>242.50941</v>
      </c>
      <c r="J32" s="91">
        <v>460.93803607688699</v>
      </c>
      <c r="K32" s="91">
        <v>247.715126462961</v>
      </c>
      <c r="L32" s="91">
        <v>314.439653969912</v>
      </c>
      <c r="M32" s="91">
        <v>833.25092752755495</v>
      </c>
      <c r="N32" s="91">
        <v>205.688928563178</v>
      </c>
      <c r="O32" s="91">
        <v>271.837838197331</v>
      </c>
      <c r="P32" s="91">
        <v>350.74874783148499</v>
      </c>
      <c r="Q32" s="91">
        <v>297.05165746563802</v>
      </c>
      <c r="R32" s="91">
        <v>481.584567099791</v>
      </c>
      <c r="S32" s="91">
        <v>331.97347673394398</v>
      </c>
      <c r="T32" s="91">
        <v>282.16738636809799</v>
      </c>
      <c r="U32" s="91">
        <v>422.95129600225101</v>
      </c>
      <c r="V32" s="91">
        <v>335.025205636404</v>
      </c>
      <c r="W32" s="91">
        <v>350.01711527055801</v>
      </c>
      <c r="X32" s="91">
        <v>445.84202490471102</v>
      </c>
      <c r="Y32" s="91">
        <v>363.939934538861</v>
      </c>
      <c r="Z32" s="91">
        <v>282.17573528483501</v>
      </c>
      <c r="AA32" s="91">
        <v>353.42764134265298</v>
      </c>
      <c r="AB32" s="91">
        <v>444.08954740047199</v>
      </c>
      <c r="AC32" s="91">
        <v>382.06745345829103</v>
      </c>
      <c r="AD32" s="91">
        <v>574.34535951610997</v>
      </c>
      <c r="AE32" s="91">
        <v>424.256265573929</v>
      </c>
    </row>
    <row r="33" spans="1:31" outlineLevel="1" x14ac:dyDescent="0.25">
      <c r="A33" s="193" t="s">
        <v>580</v>
      </c>
      <c r="B33" s="91">
        <v>433.48093999999998</v>
      </c>
      <c r="C33" s="91">
        <v>728.24334999999996</v>
      </c>
      <c r="D33" s="91">
        <v>742.15578000000005</v>
      </c>
      <c r="E33" s="91">
        <v>682.33236999999997</v>
      </c>
      <c r="F33" s="91">
        <v>1181.3781100000001</v>
      </c>
      <c r="G33" s="91">
        <v>526.96085000000005</v>
      </c>
      <c r="H33" s="91">
        <v>957.91773999999998</v>
      </c>
      <c r="I33" s="91">
        <v>1035.39571</v>
      </c>
      <c r="J33" s="91">
        <v>957.53413945728903</v>
      </c>
      <c r="K33" s="91">
        <v>964.94298945728895</v>
      </c>
      <c r="L33" s="91">
        <v>969.50483684605899</v>
      </c>
      <c r="M33" s="91">
        <v>982.31918423482796</v>
      </c>
      <c r="N33" s="91">
        <v>1259.08852927718</v>
      </c>
      <c r="O33" s="91">
        <v>1294.5630892771801</v>
      </c>
      <c r="P33" s="91">
        <v>1306.0028592771801</v>
      </c>
      <c r="Q33" s="91">
        <v>1323.7836392771801</v>
      </c>
      <c r="R33" s="91">
        <v>1329.7301292771799</v>
      </c>
      <c r="S33" s="91">
        <v>1341.6419492771799</v>
      </c>
      <c r="T33" s="91">
        <v>1371.61608449964</v>
      </c>
      <c r="U33" s="91">
        <v>1388.79611449964</v>
      </c>
      <c r="V33" s="91">
        <v>1395.0568044996401</v>
      </c>
      <c r="W33" s="91">
        <v>1415.6258444996399</v>
      </c>
      <c r="X33" s="91">
        <v>1411.42706449964</v>
      </c>
      <c r="Y33" s="91">
        <v>1425.5792844996399</v>
      </c>
      <c r="Z33" s="91">
        <v>1704.59167232202</v>
      </c>
      <c r="AA33" s="91">
        <v>1738.8722723220201</v>
      </c>
      <c r="AB33" s="91">
        <v>1751.61429232202</v>
      </c>
      <c r="AC33" s="91">
        <v>1769.14581232202</v>
      </c>
      <c r="AD33" s="91">
        <v>1777.40300232202</v>
      </c>
      <c r="AE33" s="91">
        <v>1790.16058232202</v>
      </c>
    </row>
    <row r="34" spans="1:31" outlineLevel="1" x14ac:dyDescent="0.25">
      <c r="A34" s="316" t="s">
        <v>581</v>
      </c>
      <c r="B34" s="91">
        <v>5406.3586999999998</v>
      </c>
      <c r="C34" s="91">
        <v>6097.7685899999997</v>
      </c>
      <c r="D34" s="91">
        <v>5065.1846500000001</v>
      </c>
      <c r="E34" s="91">
        <v>6000.1135800000002</v>
      </c>
      <c r="F34" s="91">
        <v>7328.5331500000002</v>
      </c>
      <c r="G34" s="91">
        <v>9151.8785100000005</v>
      </c>
      <c r="H34" s="91">
        <v>8362.1996999999992</v>
      </c>
      <c r="I34" s="91">
        <v>8895.8409099999899</v>
      </c>
      <c r="J34" s="91">
        <v>9263.9474158867797</v>
      </c>
      <c r="K34" s="91">
        <v>8501.5702498426799</v>
      </c>
      <c r="L34" s="91">
        <v>8762.4322544984097</v>
      </c>
      <c r="M34" s="91">
        <v>9649.9746045430893</v>
      </c>
      <c r="N34" s="91">
        <v>8656.1361931200809</v>
      </c>
      <c r="O34" s="91">
        <v>9075.9131230510193</v>
      </c>
      <c r="P34" s="91">
        <v>8929.3162042042295</v>
      </c>
      <c r="Q34" s="91">
        <v>9027.5770936109202</v>
      </c>
      <c r="R34" s="91">
        <v>10595.3713750558</v>
      </c>
      <c r="S34" s="91">
        <v>11214.930765388701</v>
      </c>
      <c r="T34" s="91">
        <v>12952.029227495799</v>
      </c>
      <c r="U34" s="91">
        <v>13803.931888352799</v>
      </c>
      <c r="V34" s="91">
        <v>13581.3063596187</v>
      </c>
      <c r="W34" s="91">
        <v>13138.0315778555</v>
      </c>
      <c r="X34" s="91">
        <v>13556.928633440601</v>
      </c>
      <c r="Y34" s="91">
        <v>13847.7910243594</v>
      </c>
      <c r="Z34" s="91">
        <v>13250.43586114</v>
      </c>
      <c r="AA34" s="91">
        <v>12889.524954868501</v>
      </c>
      <c r="AB34" s="91">
        <v>14046.4510950035</v>
      </c>
      <c r="AC34" s="91">
        <v>13840.880640937999</v>
      </c>
      <c r="AD34" s="91">
        <v>15611.491483858499</v>
      </c>
      <c r="AE34" s="91">
        <v>15954.3621529671</v>
      </c>
    </row>
    <row r="35" spans="1:31" outlineLevel="1" x14ac:dyDescent="0.25"/>
    <row r="36" spans="1:31" outlineLevel="1" x14ac:dyDescent="0.25"/>
    <row r="37" spans="1:31" x14ac:dyDescent="0.25">
      <c r="A37" s="190" t="s">
        <v>582</v>
      </c>
      <c r="B37" s="91">
        <v>157963.37469</v>
      </c>
      <c r="C37" s="91">
        <v>129891.02845</v>
      </c>
      <c r="D37" s="91">
        <v>116249.658329999</v>
      </c>
      <c r="E37" s="91">
        <v>94838.074940000006</v>
      </c>
      <c r="F37" s="91">
        <v>101927.79001</v>
      </c>
      <c r="G37" s="91">
        <v>112165.096299999</v>
      </c>
      <c r="H37" s="91">
        <v>111399.43469999899</v>
      </c>
      <c r="I37" s="91">
        <v>115425.383179999</v>
      </c>
      <c r="J37" s="91">
        <v>102848.775346423</v>
      </c>
      <c r="K37" s="91">
        <v>95154.507865969499</v>
      </c>
      <c r="L37" s="91">
        <v>104643.58030786</v>
      </c>
      <c r="M37" s="91">
        <v>132569.58735086999</v>
      </c>
      <c r="N37" s="91">
        <v>141625.98509606</v>
      </c>
      <c r="O37" s="91">
        <v>129468.101993188</v>
      </c>
      <c r="P37" s="91">
        <v>116801.954155385</v>
      </c>
      <c r="Q37" s="91">
        <v>99556.783249414497</v>
      </c>
      <c r="R37" s="91">
        <v>101630.518890297</v>
      </c>
      <c r="S37" s="91">
        <v>114176.60428806</v>
      </c>
      <c r="T37" s="91">
        <v>125479.54035318999</v>
      </c>
      <c r="U37" s="91">
        <v>127918.454719927</v>
      </c>
      <c r="V37" s="91">
        <v>109301.165038544</v>
      </c>
      <c r="W37" s="91">
        <v>99556.275733583403</v>
      </c>
      <c r="X37" s="91">
        <v>109448.196759581</v>
      </c>
      <c r="Y37" s="91">
        <v>136496.81258806301</v>
      </c>
      <c r="Z37" s="91">
        <v>145303.583413018</v>
      </c>
      <c r="AA37" s="91">
        <v>129593.57879918801</v>
      </c>
      <c r="AB37" s="91">
        <v>121163.29370896899</v>
      </c>
      <c r="AC37" s="91">
        <v>103114.539268946</v>
      </c>
      <c r="AD37" s="91">
        <v>107661.079106263</v>
      </c>
      <c r="AE37" s="91">
        <v>120000.60267048499</v>
      </c>
    </row>
    <row r="39" spans="1:31" x14ac:dyDescent="0.25">
      <c r="A39" s="193" t="s">
        <v>583</v>
      </c>
      <c r="B39" s="91">
        <v>0</v>
      </c>
      <c r="C39" s="91">
        <v>0</v>
      </c>
      <c r="D39" s="91">
        <v>0</v>
      </c>
      <c r="E39" s="91">
        <v>0</v>
      </c>
      <c r="F39" s="91">
        <v>0</v>
      </c>
      <c r="G39" s="91">
        <v>0</v>
      </c>
      <c r="H39" s="91">
        <v>0</v>
      </c>
      <c r="I39" s="91">
        <v>0</v>
      </c>
      <c r="J39" s="91">
        <v>0</v>
      </c>
      <c r="K39" s="91">
        <v>0</v>
      </c>
      <c r="L39" s="91">
        <v>0</v>
      </c>
      <c r="M39" s="91">
        <v>0</v>
      </c>
      <c r="N39" s="91">
        <v>0</v>
      </c>
      <c r="O39" s="91">
        <v>0</v>
      </c>
      <c r="P39" s="91">
        <v>0</v>
      </c>
      <c r="Q39" s="91">
        <v>0</v>
      </c>
      <c r="R39" s="91">
        <v>0</v>
      </c>
      <c r="S39" s="91">
        <v>0</v>
      </c>
      <c r="T39" s="91">
        <v>0</v>
      </c>
      <c r="U39" s="91">
        <v>0</v>
      </c>
      <c r="V39" s="91">
        <v>0</v>
      </c>
      <c r="W39" s="91">
        <v>0</v>
      </c>
      <c r="X39" s="91">
        <v>0</v>
      </c>
      <c r="Y39" s="91">
        <v>0</v>
      </c>
      <c r="Z39" s="91">
        <v>0</v>
      </c>
      <c r="AA39" s="91">
        <v>0</v>
      </c>
      <c r="AB39" s="91">
        <v>0</v>
      </c>
      <c r="AC39" s="91">
        <v>0</v>
      </c>
      <c r="AD39" s="91">
        <v>0</v>
      </c>
      <c r="AE39" s="91">
        <v>0</v>
      </c>
    </row>
    <row r="40" spans="1:31" x14ac:dyDescent="0.25">
      <c r="A40" s="193" t="s">
        <v>557</v>
      </c>
      <c r="B40" s="91">
        <v>9969.24503</v>
      </c>
      <c r="C40" s="91">
        <v>4932.24809</v>
      </c>
      <c r="D40" s="91">
        <v>4282.4443499999998</v>
      </c>
      <c r="E40" s="91">
        <v>71.119759999999999</v>
      </c>
      <c r="F40" s="91">
        <v>2470.5333099999998</v>
      </c>
      <c r="G40" s="91">
        <v>2213.8972199999998</v>
      </c>
      <c r="H40" s="91">
        <v>494.40411</v>
      </c>
      <c r="I40" s="91">
        <v>1430.7255399999999</v>
      </c>
      <c r="J40" s="91">
        <v>1819.5705195954399</v>
      </c>
      <c r="K40" s="91">
        <v>259.507046972566</v>
      </c>
      <c r="L40" s="91">
        <v>177.574457112299</v>
      </c>
      <c r="M40" s="91">
        <v>1661.9401031908999</v>
      </c>
      <c r="N40" s="91">
        <v>2917.7236774851799</v>
      </c>
      <c r="O40" s="91">
        <v>3459.7445613464301</v>
      </c>
      <c r="P40" s="91">
        <v>355.77815584439998</v>
      </c>
      <c r="Q40" s="91">
        <v>82.564294284013002</v>
      </c>
      <c r="R40" s="91">
        <v>1016.71347118221</v>
      </c>
      <c r="S40" s="91">
        <v>293.58773303155499</v>
      </c>
      <c r="T40" s="91">
        <v>338.28016355280698</v>
      </c>
      <c r="U40" s="91">
        <v>161.77355145831999</v>
      </c>
      <c r="V40" s="91">
        <v>282.46673437912898</v>
      </c>
      <c r="W40" s="91">
        <v>75.396959323086406</v>
      </c>
      <c r="X40" s="91">
        <v>175.77943457540499</v>
      </c>
      <c r="Y40" s="91">
        <v>1647.69068847159</v>
      </c>
      <c r="Z40" s="91">
        <v>3528.5931739719099</v>
      </c>
      <c r="AA40" s="91">
        <v>6694.7285981676096</v>
      </c>
      <c r="AB40" s="91">
        <v>1639.7438801385099</v>
      </c>
      <c r="AC40" s="91">
        <v>147.27310093059799</v>
      </c>
      <c r="AD40" s="91">
        <v>262.241907274261</v>
      </c>
      <c r="AE40" s="91">
        <v>127.469871183508</v>
      </c>
    </row>
    <row r="41" spans="1:31" x14ac:dyDescent="0.25">
      <c r="A41" s="193" t="s">
        <v>584</v>
      </c>
      <c r="B41" s="91">
        <v>0</v>
      </c>
      <c r="C41" s="91">
        <v>0</v>
      </c>
      <c r="D41" s="91">
        <v>0</v>
      </c>
      <c r="E41" s="91">
        <v>0</v>
      </c>
      <c r="F41" s="91">
        <v>0</v>
      </c>
      <c r="G41" s="91">
        <v>0</v>
      </c>
      <c r="H41" s="91">
        <v>0</v>
      </c>
      <c r="I41" s="91">
        <v>0</v>
      </c>
      <c r="J41" s="91">
        <v>0</v>
      </c>
      <c r="K41" s="91">
        <v>0</v>
      </c>
      <c r="L41" s="91">
        <v>0</v>
      </c>
      <c r="M41" s="91">
        <v>0</v>
      </c>
      <c r="N41" s="91">
        <v>0</v>
      </c>
      <c r="O41" s="91">
        <v>0</v>
      </c>
      <c r="P41" s="91">
        <v>0</v>
      </c>
      <c r="Q41" s="91">
        <v>0</v>
      </c>
      <c r="R41" s="91">
        <v>0</v>
      </c>
      <c r="S41" s="91">
        <v>0</v>
      </c>
      <c r="T41" s="91">
        <v>0</v>
      </c>
      <c r="U41" s="91">
        <v>0</v>
      </c>
      <c r="V41" s="91">
        <v>0</v>
      </c>
      <c r="W41" s="91">
        <v>0</v>
      </c>
      <c r="X41" s="91">
        <v>0</v>
      </c>
      <c r="Y41" s="91">
        <v>0</v>
      </c>
      <c r="Z41" s="91">
        <v>0</v>
      </c>
      <c r="AA41" s="91">
        <v>0</v>
      </c>
      <c r="AB41" s="91">
        <v>0</v>
      </c>
      <c r="AC41" s="91">
        <v>0</v>
      </c>
      <c r="AD41" s="91">
        <v>0</v>
      </c>
      <c r="AE41" s="91">
        <v>0</v>
      </c>
    </row>
    <row r="42" spans="1:31" x14ac:dyDescent="0.25">
      <c r="A42" s="193" t="s">
        <v>585</v>
      </c>
      <c r="B42" s="91">
        <v>13353.51946</v>
      </c>
      <c r="C42" s="91">
        <v>11631.949409999999</v>
      </c>
      <c r="D42" s="91">
        <v>11932.83993</v>
      </c>
      <c r="E42" s="91">
        <v>11540.08113</v>
      </c>
      <c r="F42" s="91">
        <v>7937.9059799999904</v>
      </c>
      <c r="G42" s="91">
        <v>4245.4001599999901</v>
      </c>
      <c r="H42" s="91">
        <v>4567.5739999999996</v>
      </c>
      <c r="I42" s="91">
        <v>4199.9527600000001</v>
      </c>
      <c r="J42" s="91">
        <v>4530.2075000000004</v>
      </c>
      <c r="K42" s="91">
        <v>4154.7754000000004</v>
      </c>
      <c r="L42" s="91">
        <v>6602.3553999999904</v>
      </c>
      <c r="M42" s="91">
        <v>8378.6133000000009</v>
      </c>
      <c r="N42" s="91">
        <v>9325.02969999999</v>
      </c>
      <c r="O42" s="91">
        <v>5972.4898000000003</v>
      </c>
      <c r="P42" s="91">
        <v>6312.6570999999904</v>
      </c>
      <c r="Q42" s="91">
        <v>5553.8985999999904</v>
      </c>
      <c r="R42" s="91">
        <v>2033.0621000000001</v>
      </c>
      <c r="S42" s="91">
        <v>1527.4222</v>
      </c>
      <c r="T42" s="91">
        <v>2091.096</v>
      </c>
      <c r="U42" s="91">
        <v>2236.6147999999998</v>
      </c>
      <c r="V42" s="91">
        <v>2448.6938</v>
      </c>
      <c r="W42" s="91">
        <v>6035.7453999999998</v>
      </c>
      <c r="X42" s="91">
        <v>6443.1424999999999</v>
      </c>
      <c r="Y42" s="91">
        <v>6573.9060999999901</v>
      </c>
      <c r="Z42" s="91">
        <v>7838.6297999999897</v>
      </c>
      <c r="AA42" s="91">
        <v>8156.5892000000003</v>
      </c>
      <c r="AB42" s="91">
        <v>5031.1256999999996</v>
      </c>
      <c r="AC42" s="91">
        <v>7314.4102000000003</v>
      </c>
      <c r="AD42" s="91">
        <v>949.47260000000006</v>
      </c>
      <c r="AE42" s="91">
        <v>1593.5326</v>
      </c>
    </row>
    <row r="43" spans="1:31" x14ac:dyDescent="0.25">
      <c r="A43" s="193" t="s">
        <v>586</v>
      </c>
      <c r="B43" s="91">
        <v>302.26877000000002</v>
      </c>
      <c r="C43" s="91">
        <v>0</v>
      </c>
      <c r="D43" s="91">
        <v>0</v>
      </c>
      <c r="E43" s="91">
        <v>0</v>
      </c>
      <c r="F43" s="91">
        <v>0</v>
      </c>
      <c r="G43" s="91">
        <v>0</v>
      </c>
      <c r="H43" s="91">
        <v>0</v>
      </c>
      <c r="I43" s="91">
        <v>0</v>
      </c>
      <c r="J43" s="91">
        <v>0</v>
      </c>
      <c r="K43" s="91">
        <v>0</v>
      </c>
      <c r="L43" s="91">
        <v>0</v>
      </c>
      <c r="M43" s="91">
        <v>0</v>
      </c>
      <c r="N43" s="91">
        <v>0</v>
      </c>
      <c r="O43" s="91">
        <v>0</v>
      </c>
      <c r="P43" s="91">
        <v>0</v>
      </c>
      <c r="Q43" s="91">
        <v>0</v>
      </c>
      <c r="R43" s="91">
        <v>0</v>
      </c>
      <c r="S43" s="91">
        <v>0</v>
      </c>
      <c r="T43" s="91">
        <v>0</v>
      </c>
      <c r="U43" s="91">
        <v>0</v>
      </c>
      <c r="V43" s="91">
        <v>0</v>
      </c>
      <c r="W43" s="91">
        <v>0</v>
      </c>
      <c r="X43" s="91">
        <v>0</v>
      </c>
      <c r="Y43" s="91">
        <v>0</v>
      </c>
      <c r="Z43" s="91">
        <v>0</v>
      </c>
      <c r="AA43" s="91">
        <v>0</v>
      </c>
      <c r="AB43" s="91">
        <v>0</v>
      </c>
      <c r="AC43" s="91">
        <v>0</v>
      </c>
      <c r="AD43" s="91">
        <v>0</v>
      </c>
      <c r="AE43" s="91">
        <v>0</v>
      </c>
    </row>
    <row r="44" spans="1:31" ht="15.75" thickBot="1" x14ac:dyDescent="0.3">
      <c r="A44" s="193" t="s">
        <v>587</v>
      </c>
      <c r="B44" s="315">
        <v>502.43324999999999</v>
      </c>
      <c r="C44" s="315">
        <v>577.27781000000004</v>
      </c>
      <c r="D44" s="315">
        <v>503.22370999999998</v>
      </c>
      <c r="E44" s="315">
        <v>695.76721999999995</v>
      </c>
      <c r="F44" s="315">
        <v>625.73663999999997</v>
      </c>
      <c r="G44" s="315">
        <v>581.41381999999999</v>
      </c>
      <c r="H44" s="315">
        <v>665.62906999999996</v>
      </c>
      <c r="I44" s="315">
        <v>651.96061999999995</v>
      </c>
      <c r="J44" s="315">
        <v>564.24092247290002</v>
      </c>
      <c r="K44" s="315">
        <v>539.26111786485103</v>
      </c>
      <c r="L44" s="315">
        <v>531.240982062125</v>
      </c>
      <c r="M44" s="315">
        <v>630.80790462976495</v>
      </c>
      <c r="N44" s="315">
        <v>588.64706730385205</v>
      </c>
      <c r="O44" s="315">
        <v>597.05860408562899</v>
      </c>
      <c r="P44" s="315">
        <v>588.02948145273399</v>
      </c>
      <c r="Q44" s="315">
        <v>617.05229141628899</v>
      </c>
      <c r="R44" s="315">
        <v>601.73045338536804</v>
      </c>
      <c r="S44" s="315">
        <v>569.16351389660304</v>
      </c>
      <c r="T44" s="315">
        <v>575.82741020757499</v>
      </c>
      <c r="U44" s="315">
        <v>572.19692939695199</v>
      </c>
      <c r="V44" s="315">
        <v>582.75501697419202</v>
      </c>
      <c r="W44" s="315">
        <v>586.95706710254001</v>
      </c>
      <c r="X44" s="315">
        <v>653.66734088550402</v>
      </c>
      <c r="Y44" s="315">
        <v>636.59031871460002</v>
      </c>
      <c r="Z44" s="315">
        <v>598.31583927651104</v>
      </c>
      <c r="AA44" s="315">
        <v>624.00624029398705</v>
      </c>
      <c r="AB44" s="315">
        <v>599.62760903585797</v>
      </c>
      <c r="AC44" s="315">
        <v>590.51163201355496</v>
      </c>
      <c r="AD44" s="315">
        <v>508.31600607204501</v>
      </c>
      <c r="AE44" s="315">
        <v>634.42106766559198</v>
      </c>
    </row>
    <row r="45" spans="1:31" x14ac:dyDescent="0.25">
      <c r="A45" s="316" t="s">
        <v>588</v>
      </c>
      <c r="B45" s="91">
        <v>24127.466509999998</v>
      </c>
      <c r="C45" s="91">
        <v>17141.475310000002</v>
      </c>
      <c r="D45" s="91">
        <v>16718.507989999998</v>
      </c>
      <c r="E45" s="91">
        <v>12306.96811</v>
      </c>
      <c r="F45" s="91">
        <v>11034.175929999999</v>
      </c>
      <c r="G45" s="91">
        <v>7040.7111999999997</v>
      </c>
      <c r="H45" s="91">
        <v>5727.60718</v>
      </c>
      <c r="I45" s="91">
        <v>6282.6389200000003</v>
      </c>
      <c r="J45" s="91">
        <v>6914.01894206834</v>
      </c>
      <c r="K45" s="91">
        <v>4953.5435648374096</v>
      </c>
      <c r="L45" s="91">
        <v>7311.1708391744196</v>
      </c>
      <c r="M45" s="91">
        <v>10671.3613078206</v>
      </c>
      <c r="N45" s="91">
        <v>12831.400444789</v>
      </c>
      <c r="O45" s="91">
        <v>10029.292965432</v>
      </c>
      <c r="P45" s="91">
        <v>7256.4647372971303</v>
      </c>
      <c r="Q45" s="91">
        <v>6253.5151857003002</v>
      </c>
      <c r="R45" s="91">
        <v>3651.50602456758</v>
      </c>
      <c r="S45" s="91">
        <v>2390.17344692815</v>
      </c>
      <c r="T45" s="91">
        <v>3005.2035737603801</v>
      </c>
      <c r="U45" s="91">
        <v>2970.58528085527</v>
      </c>
      <c r="V45" s="91">
        <v>3313.9155513533201</v>
      </c>
      <c r="W45" s="91">
        <v>6698.0994264256196</v>
      </c>
      <c r="X45" s="91">
        <v>7272.5892754609004</v>
      </c>
      <c r="Y45" s="91">
        <v>8858.1871071861897</v>
      </c>
      <c r="Z45" s="91">
        <v>11965.5388132484</v>
      </c>
      <c r="AA45" s="91">
        <v>15475.3240384616</v>
      </c>
      <c r="AB45" s="91">
        <v>7270.4971891743699</v>
      </c>
      <c r="AC45" s="91">
        <v>8052.1949329441504</v>
      </c>
      <c r="AD45" s="91">
        <v>1720.0305133463</v>
      </c>
      <c r="AE45" s="91">
        <v>2355.4235388491002</v>
      </c>
    </row>
    <row r="47" spans="1:31" x14ac:dyDescent="0.25">
      <c r="A47" s="193" t="s">
        <v>589</v>
      </c>
      <c r="B47" s="91">
        <v>176.47694000000001</v>
      </c>
      <c r="C47" s="91">
        <v>283.46393999999998</v>
      </c>
      <c r="D47" s="91">
        <v>196.22123999999999</v>
      </c>
      <c r="E47" s="91">
        <v>155.88287</v>
      </c>
      <c r="F47" s="91">
        <v>111.9867</v>
      </c>
      <c r="G47" s="91">
        <v>163.66345000000001</v>
      </c>
      <c r="H47" s="91">
        <v>286.32312000000002</v>
      </c>
      <c r="I47" s="91">
        <v>330.12079999999997</v>
      </c>
      <c r="J47" s="91">
        <v>184.89611740000001</v>
      </c>
      <c r="K47" s="91">
        <v>184.89611740000001</v>
      </c>
      <c r="L47" s="91">
        <v>184.89611740000001</v>
      </c>
      <c r="M47" s="91">
        <v>184.89611740000001</v>
      </c>
      <c r="N47" s="91">
        <v>204.17549636842099</v>
      </c>
      <c r="O47" s="91">
        <v>204.17549636842099</v>
      </c>
      <c r="P47" s="91">
        <v>204.17549636842099</v>
      </c>
      <c r="Q47" s="91">
        <v>204.17549636842099</v>
      </c>
      <c r="R47" s="91">
        <v>204.17549636842099</v>
      </c>
      <c r="S47" s="91">
        <v>204.17549636842099</v>
      </c>
      <c r="T47" s="91">
        <v>204.17549636842099</v>
      </c>
      <c r="U47" s="91">
        <v>204.17549636842099</v>
      </c>
      <c r="V47" s="91">
        <v>204.17549636842099</v>
      </c>
      <c r="W47" s="91">
        <v>204.17549636842099</v>
      </c>
      <c r="X47" s="91">
        <v>204.17549636842099</v>
      </c>
      <c r="Y47" s="91">
        <v>204.17549636842099</v>
      </c>
      <c r="Z47" s="91">
        <v>208.25900629578999</v>
      </c>
      <c r="AA47" s="91">
        <v>208.25900629578999</v>
      </c>
      <c r="AB47" s="91">
        <v>208.25900629578999</v>
      </c>
      <c r="AC47" s="91">
        <v>208.25900629578999</v>
      </c>
      <c r="AD47" s="91">
        <v>208.25900629578999</v>
      </c>
      <c r="AE47" s="91">
        <v>208.25900629578999</v>
      </c>
    </row>
    <row r="48" spans="1:31" x14ac:dyDescent="0.25">
      <c r="A48" s="193" t="s">
        <v>590</v>
      </c>
      <c r="B48" s="91">
        <v>71.939700000000002</v>
      </c>
      <c r="C48" s="91">
        <v>89.012299999999996</v>
      </c>
      <c r="D48" s="91">
        <v>167.14105000000001</v>
      </c>
      <c r="E48" s="91">
        <v>167.7681</v>
      </c>
      <c r="F48" s="91">
        <v>146.96044999999901</v>
      </c>
      <c r="G48" s="91">
        <v>139.96764999999999</v>
      </c>
      <c r="H48" s="91">
        <v>119.4592</v>
      </c>
      <c r="I48" s="91">
        <v>145.94129999999899</v>
      </c>
      <c r="J48" s="91">
        <v>131.54731111111099</v>
      </c>
      <c r="K48" s="91">
        <v>131.54731111111099</v>
      </c>
      <c r="L48" s="91">
        <v>131.54731111111099</v>
      </c>
      <c r="M48" s="91">
        <v>131.54731111111099</v>
      </c>
      <c r="N48" s="91">
        <v>135.02183526315801</v>
      </c>
      <c r="O48" s="91">
        <v>135.02183526315801</v>
      </c>
      <c r="P48" s="91">
        <v>135.02183526315801</v>
      </c>
      <c r="Q48" s="91">
        <v>135.02183526315801</v>
      </c>
      <c r="R48" s="91">
        <v>135.02183526315801</v>
      </c>
      <c r="S48" s="91">
        <v>135.02183526315801</v>
      </c>
      <c r="T48" s="91">
        <v>135.02183526315801</v>
      </c>
      <c r="U48" s="91">
        <v>135.02183526315801</v>
      </c>
      <c r="V48" s="91">
        <v>135.02183526315801</v>
      </c>
      <c r="W48" s="91">
        <v>135.02183526315801</v>
      </c>
      <c r="X48" s="91">
        <v>135.02183526315801</v>
      </c>
      <c r="Y48" s="91">
        <v>135.02183526315801</v>
      </c>
      <c r="Z48" s="91">
        <v>135.02183526315801</v>
      </c>
      <c r="AA48" s="91">
        <v>135.02183526315801</v>
      </c>
      <c r="AB48" s="91">
        <v>135.02183526315801</v>
      </c>
      <c r="AC48" s="91">
        <v>135.02183526315801</v>
      </c>
      <c r="AD48" s="91">
        <v>135.02183526315801</v>
      </c>
      <c r="AE48" s="91">
        <v>135.02183526315801</v>
      </c>
    </row>
    <row r="49" spans="1:31" x14ac:dyDescent="0.25">
      <c r="A49" s="193" t="s">
        <v>591</v>
      </c>
      <c r="B49" s="91">
        <v>265.13568999999899</v>
      </c>
      <c r="C49" s="91">
        <v>310.65066999999999</v>
      </c>
      <c r="D49" s="91">
        <v>304.92379</v>
      </c>
      <c r="E49" s="91">
        <v>219.55304999999899</v>
      </c>
      <c r="F49" s="91">
        <v>269.98882999999898</v>
      </c>
      <c r="G49" s="91">
        <v>272.21793000000002</v>
      </c>
      <c r="H49" s="91">
        <v>269.84458000000001</v>
      </c>
      <c r="I49" s="91">
        <v>270.36639000000002</v>
      </c>
      <c r="J49" s="91">
        <v>243.47291841111101</v>
      </c>
      <c r="K49" s="91">
        <v>243.47291841111101</v>
      </c>
      <c r="L49" s="91">
        <v>243.47291841111101</v>
      </c>
      <c r="M49" s="91">
        <v>243.47291841111101</v>
      </c>
      <c r="N49" s="91">
        <v>260.18504830526302</v>
      </c>
      <c r="O49" s="91">
        <v>260.18504830526302</v>
      </c>
      <c r="P49" s="91">
        <v>260.18504830526302</v>
      </c>
      <c r="Q49" s="91">
        <v>260.18504830526302</v>
      </c>
      <c r="R49" s="91">
        <v>260.18504830526302</v>
      </c>
      <c r="S49" s="91">
        <v>260.18504830526302</v>
      </c>
      <c r="T49" s="91">
        <v>260.18504830526302</v>
      </c>
      <c r="U49" s="91">
        <v>260.18504830526302</v>
      </c>
      <c r="V49" s="91">
        <v>260.18504830526302</v>
      </c>
      <c r="W49" s="91">
        <v>260.18504830526302</v>
      </c>
      <c r="X49" s="91">
        <v>260.18504830526302</v>
      </c>
      <c r="Y49" s="91">
        <v>260.18504830526302</v>
      </c>
      <c r="Z49" s="91">
        <v>265.03174729241999</v>
      </c>
      <c r="AA49" s="91">
        <v>265.03174729241999</v>
      </c>
      <c r="AB49" s="91">
        <v>265.03174729241999</v>
      </c>
      <c r="AC49" s="91">
        <v>265.03174729241999</v>
      </c>
      <c r="AD49" s="91">
        <v>265.03174729241999</v>
      </c>
      <c r="AE49" s="91">
        <v>265.03174729241999</v>
      </c>
    </row>
    <row r="50" spans="1:31" x14ac:dyDescent="0.25">
      <c r="A50" s="193" t="s">
        <v>592</v>
      </c>
      <c r="B50" s="91">
        <v>23.112410000000001</v>
      </c>
      <c r="C50" s="91">
        <v>23.124749999999999</v>
      </c>
      <c r="D50" s="91">
        <v>23.121599999999901</v>
      </c>
      <c r="E50" s="91">
        <v>23.235099999999999</v>
      </c>
      <c r="F50" s="91">
        <v>23.912880000000001</v>
      </c>
      <c r="G50" s="91">
        <v>23.871849999999998</v>
      </c>
      <c r="H50" s="91">
        <v>23.866309999999999</v>
      </c>
      <c r="I50" s="91">
        <v>23.862870000000001</v>
      </c>
      <c r="J50" s="91">
        <v>32.844000000000001</v>
      </c>
      <c r="K50" s="91">
        <v>32.844000000000001</v>
      </c>
      <c r="L50" s="91">
        <v>32.844000000000001</v>
      </c>
      <c r="M50" s="91">
        <v>32.844000000000001</v>
      </c>
      <c r="N50" s="91">
        <v>33.317</v>
      </c>
      <c r="O50" s="91">
        <v>33.317</v>
      </c>
      <c r="P50" s="91">
        <v>33.317</v>
      </c>
      <c r="Q50" s="91">
        <v>33.317</v>
      </c>
      <c r="R50" s="91">
        <v>33.317</v>
      </c>
      <c r="S50" s="91">
        <v>33.317</v>
      </c>
      <c r="T50" s="91">
        <v>33.317</v>
      </c>
      <c r="U50" s="91">
        <v>33.317</v>
      </c>
      <c r="V50" s="91">
        <v>33.317</v>
      </c>
      <c r="W50" s="91">
        <v>33.317</v>
      </c>
      <c r="X50" s="91">
        <v>33.317</v>
      </c>
      <c r="Y50" s="91">
        <v>33.317</v>
      </c>
      <c r="Z50" s="91">
        <v>33.317</v>
      </c>
      <c r="AA50" s="91">
        <v>33.317</v>
      </c>
      <c r="AB50" s="91">
        <v>33.317</v>
      </c>
      <c r="AC50" s="91">
        <v>33.317</v>
      </c>
      <c r="AD50" s="91">
        <v>33.317</v>
      </c>
      <c r="AE50" s="91">
        <v>33.317</v>
      </c>
    </row>
    <row r="51" spans="1:31" x14ac:dyDescent="0.25">
      <c r="A51" s="193" t="s">
        <v>593</v>
      </c>
      <c r="B51" s="91">
        <v>11.46261</v>
      </c>
      <c r="C51" s="91">
        <v>11.46261</v>
      </c>
      <c r="D51" s="91">
        <v>11.46261</v>
      </c>
      <c r="E51" s="91">
        <v>11.46261</v>
      </c>
      <c r="F51" s="91">
        <v>11.46261</v>
      </c>
      <c r="G51" s="91">
        <v>11.46261</v>
      </c>
      <c r="H51" s="91">
        <v>11.46261</v>
      </c>
      <c r="I51" s="91">
        <v>11.46261</v>
      </c>
      <c r="J51" s="91">
        <v>11.462999999999999</v>
      </c>
      <c r="K51" s="91">
        <v>11.462999999999999</v>
      </c>
      <c r="L51" s="91">
        <v>11.462999999999999</v>
      </c>
      <c r="M51" s="91">
        <v>11.462999999999999</v>
      </c>
      <c r="N51" s="91">
        <v>16.145</v>
      </c>
      <c r="O51" s="91">
        <v>16.145</v>
      </c>
      <c r="P51" s="91">
        <v>16.145</v>
      </c>
      <c r="Q51" s="91">
        <v>16.145</v>
      </c>
      <c r="R51" s="91">
        <v>16.145</v>
      </c>
      <c r="S51" s="91">
        <v>16.145</v>
      </c>
      <c r="T51" s="91">
        <v>16.145</v>
      </c>
      <c r="U51" s="91">
        <v>16.145</v>
      </c>
      <c r="V51" s="91">
        <v>16.145</v>
      </c>
      <c r="W51" s="91">
        <v>16.145</v>
      </c>
      <c r="X51" s="91">
        <v>16.145</v>
      </c>
      <c r="Y51" s="91">
        <v>16.145</v>
      </c>
      <c r="Z51" s="91">
        <v>16.145</v>
      </c>
      <c r="AA51" s="91">
        <v>16.145</v>
      </c>
      <c r="AB51" s="91">
        <v>16.145</v>
      </c>
      <c r="AC51" s="91">
        <v>16.145</v>
      </c>
      <c r="AD51" s="91">
        <v>16.145</v>
      </c>
      <c r="AE51" s="91">
        <v>16.145</v>
      </c>
    </row>
    <row r="52" spans="1:31" x14ac:dyDescent="0.25">
      <c r="A52" s="193" t="s">
        <v>594</v>
      </c>
      <c r="B52" s="91">
        <v>768.51760999999897</v>
      </c>
      <c r="C52" s="91">
        <v>737.50811999999996</v>
      </c>
      <c r="D52" s="91">
        <v>639.42898999999898</v>
      </c>
      <c r="E52" s="91">
        <v>646.93046999999899</v>
      </c>
      <c r="F52" s="91">
        <v>614.47406999999998</v>
      </c>
      <c r="G52" s="91">
        <v>618.10473000000002</v>
      </c>
      <c r="H52" s="91">
        <v>676.49106999999799</v>
      </c>
      <c r="I52" s="91">
        <v>669.72814000000005</v>
      </c>
      <c r="J52" s="91">
        <v>517.32511290000002</v>
      </c>
      <c r="K52" s="91">
        <v>651.84170089999998</v>
      </c>
      <c r="L52" s="91">
        <v>639.38411900000006</v>
      </c>
      <c r="M52" s="91">
        <v>567.60504690000005</v>
      </c>
      <c r="N52" s="91">
        <v>561.33499350045804</v>
      </c>
      <c r="O52" s="91">
        <v>573.95444027113604</v>
      </c>
      <c r="P52" s="91">
        <v>535.94458148302397</v>
      </c>
      <c r="Q52" s="91">
        <v>512.54763638089003</v>
      </c>
      <c r="R52" s="91">
        <v>595.36889222918705</v>
      </c>
      <c r="S52" s="91">
        <v>595.68748210421302</v>
      </c>
      <c r="T52" s="91">
        <v>590.42944915528597</v>
      </c>
      <c r="U52" s="91">
        <v>579.41747916879297</v>
      </c>
      <c r="V52" s="91">
        <v>558.78659532627103</v>
      </c>
      <c r="W52" s="91">
        <v>559.67407281722399</v>
      </c>
      <c r="X52" s="91">
        <v>582.41541480476997</v>
      </c>
      <c r="Y52" s="91">
        <v>502.55534009174698</v>
      </c>
      <c r="Z52" s="91">
        <v>561.83264231633098</v>
      </c>
      <c r="AA52" s="91">
        <v>541.41704721521899</v>
      </c>
      <c r="AB52" s="91">
        <v>508.91436916153498</v>
      </c>
      <c r="AC52" s="91">
        <v>490.90739853800801</v>
      </c>
      <c r="AD52" s="91">
        <v>573.40758381866999</v>
      </c>
      <c r="AE52" s="91">
        <v>576.18710772852296</v>
      </c>
    </row>
    <row r="53" spans="1:31" ht="15.75" thickBot="1" x14ac:dyDescent="0.3">
      <c r="A53" s="193" t="s">
        <v>595</v>
      </c>
      <c r="B53" s="315">
        <v>56.977529999999902</v>
      </c>
      <c r="C53" s="315">
        <v>86.508979999999994</v>
      </c>
      <c r="D53" s="315">
        <v>137.44929999999999</v>
      </c>
      <c r="E53" s="315">
        <v>118.61912</v>
      </c>
      <c r="F53" s="315">
        <v>182.07128</v>
      </c>
      <c r="G53" s="315">
        <v>193.04893999999999</v>
      </c>
      <c r="H53" s="315">
        <v>76.351259999999996</v>
      </c>
      <c r="I53" s="315">
        <v>152.74075999999999</v>
      </c>
      <c r="J53" s="315">
        <v>49.5086330674539</v>
      </c>
      <c r="K53" s="315">
        <v>49.008600434709599</v>
      </c>
      <c r="L53" s="315">
        <v>49.009001160718597</v>
      </c>
      <c r="M53" s="315">
        <v>49.009412260126602</v>
      </c>
      <c r="N53" s="315">
        <v>58.451406543859498</v>
      </c>
      <c r="O53" s="315">
        <v>58.451406543859498</v>
      </c>
      <c r="P53" s="315">
        <v>58.451406543859498</v>
      </c>
      <c r="Q53" s="315">
        <v>58.451406543859498</v>
      </c>
      <c r="R53" s="315">
        <v>58.451406543859498</v>
      </c>
      <c r="S53" s="315">
        <v>58.451406543859498</v>
      </c>
      <c r="T53" s="315">
        <v>58.451406543859498</v>
      </c>
      <c r="U53" s="315">
        <v>58.451406543859498</v>
      </c>
      <c r="V53" s="315">
        <v>58.451406543859498</v>
      </c>
      <c r="W53" s="315">
        <v>58.451406543859498</v>
      </c>
      <c r="X53" s="315">
        <v>58.451406543859498</v>
      </c>
      <c r="Y53" s="315">
        <v>58.451406543859498</v>
      </c>
      <c r="Z53" s="315">
        <v>59.038509674736801</v>
      </c>
      <c r="AA53" s="315">
        <v>59.038509674736801</v>
      </c>
      <c r="AB53" s="315">
        <v>59.038509674736801</v>
      </c>
      <c r="AC53" s="315">
        <v>59.038509674736801</v>
      </c>
      <c r="AD53" s="315">
        <v>59.038509674736801</v>
      </c>
      <c r="AE53" s="315">
        <v>59.038509674736801</v>
      </c>
    </row>
    <row r="54" spans="1:31" x14ac:dyDescent="0.25">
      <c r="A54" s="316" t="s">
        <v>596</v>
      </c>
      <c r="B54" s="91">
        <v>1373.62248999999</v>
      </c>
      <c r="C54" s="91">
        <v>1541.73137</v>
      </c>
      <c r="D54" s="91">
        <v>1479.7485799999999</v>
      </c>
      <c r="E54" s="91">
        <v>1343.4513199999999</v>
      </c>
      <c r="F54" s="91">
        <v>1360.85682</v>
      </c>
      <c r="G54" s="91">
        <v>1422.33716</v>
      </c>
      <c r="H54" s="91">
        <v>1463.7981499999901</v>
      </c>
      <c r="I54" s="91">
        <v>1604.2228700000001</v>
      </c>
      <c r="J54" s="91">
        <v>1171.05709288967</v>
      </c>
      <c r="K54" s="91">
        <v>1305.07364825693</v>
      </c>
      <c r="L54" s="91">
        <v>1292.6164670829401</v>
      </c>
      <c r="M54" s="91">
        <v>1220.83780608234</v>
      </c>
      <c r="N54" s="91">
        <v>1268.63077998116</v>
      </c>
      <c r="O54" s="91">
        <v>1281.25022675183</v>
      </c>
      <c r="P54" s="91">
        <v>1243.24036796372</v>
      </c>
      <c r="Q54" s="91">
        <v>1219.8434228615899</v>
      </c>
      <c r="R54" s="91">
        <v>1302.66467870989</v>
      </c>
      <c r="S54" s="91">
        <v>1302.9832685849101</v>
      </c>
      <c r="T54" s="91">
        <v>1297.72523563598</v>
      </c>
      <c r="U54" s="91">
        <v>1286.71326564949</v>
      </c>
      <c r="V54" s="91">
        <v>1266.08238180697</v>
      </c>
      <c r="W54" s="91">
        <v>1266.96985929792</v>
      </c>
      <c r="X54" s="91">
        <v>1289.71120128547</v>
      </c>
      <c r="Y54" s="91">
        <v>1209.8511265724401</v>
      </c>
      <c r="Z54" s="91">
        <v>1278.6457408424301</v>
      </c>
      <c r="AA54" s="91">
        <v>1258.23014574132</v>
      </c>
      <c r="AB54" s="91">
        <v>1225.72746768764</v>
      </c>
      <c r="AC54" s="91">
        <v>1207.7204970641101</v>
      </c>
      <c r="AD54" s="91">
        <v>1290.22068234477</v>
      </c>
      <c r="AE54" s="91">
        <v>1293.00020625462</v>
      </c>
    </row>
    <row r="56" spans="1:31" x14ac:dyDescent="0.25">
      <c r="A56" s="193" t="s">
        <v>597</v>
      </c>
      <c r="B56" s="91">
        <v>151.41542999999999</v>
      </c>
      <c r="C56" s="91">
        <v>242.47398999999999</v>
      </c>
      <c r="D56" s="91">
        <v>180.35896</v>
      </c>
      <c r="E56" s="91">
        <v>126.85306</v>
      </c>
      <c r="F56" s="91">
        <v>66.147790000000001</v>
      </c>
      <c r="G56" s="91">
        <v>52.21087</v>
      </c>
      <c r="H56" s="91">
        <v>60.71987</v>
      </c>
      <c r="I56" s="91">
        <v>57.03022</v>
      </c>
      <c r="J56" s="91">
        <v>116.75612</v>
      </c>
      <c r="K56" s="91">
        <v>116.75612</v>
      </c>
      <c r="L56" s="91">
        <v>116.75612</v>
      </c>
      <c r="M56" s="91">
        <v>116.75612</v>
      </c>
      <c r="N56" s="91">
        <v>102.897335555556</v>
      </c>
      <c r="O56" s="91">
        <v>102.897335555556</v>
      </c>
      <c r="P56" s="91">
        <v>102.897335555556</v>
      </c>
      <c r="Q56" s="91">
        <v>102.897335555556</v>
      </c>
      <c r="R56" s="91">
        <v>102.897335555556</v>
      </c>
      <c r="S56" s="91">
        <v>102.897335555556</v>
      </c>
      <c r="T56" s="91">
        <v>102.897335555556</v>
      </c>
      <c r="U56" s="91">
        <v>102.897335555556</v>
      </c>
      <c r="V56" s="91">
        <v>102.897335555556</v>
      </c>
      <c r="W56" s="91">
        <v>102.897335555556</v>
      </c>
      <c r="X56" s="91">
        <v>102.897335555556</v>
      </c>
      <c r="Y56" s="91">
        <v>102.897335555556</v>
      </c>
      <c r="Z56" s="91">
        <v>102.897335555556</v>
      </c>
      <c r="AA56" s="91">
        <v>102.897335555556</v>
      </c>
      <c r="AB56" s="91">
        <v>102.897335555556</v>
      </c>
      <c r="AC56" s="91">
        <v>102.897335555556</v>
      </c>
      <c r="AD56" s="91">
        <v>102.897335555556</v>
      </c>
      <c r="AE56" s="91">
        <v>102.897335555556</v>
      </c>
    </row>
    <row r="57" spans="1:31" x14ac:dyDescent="0.25">
      <c r="A57" s="193" t="s">
        <v>598</v>
      </c>
      <c r="B57" s="91">
        <v>6.2333299999999996</v>
      </c>
      <c r="C57" s="91">
        <v>6.2215499999999997</v>
      </c>
      <c r="D57" s="91">
        <v>11.743230000000001</v>
      </c>
      <c r="E57" s="91">
        <v>14.036910000000001</v>
      </c>
      <c r="F57" s="91">
        <v>12.76008</v>
      </c>
      <c r="G57" s="91">
        <v>7.2694000000000001</v>
      </c>
      <c r="H57" s="91">
        <v>4.0699300000000003</v>
      </c>
      <c r="I57" s="91">
        <v>3.4015900000000001</v>
      </c>
      <c r="J57" s="91">
        <v>7.3686133333333297</v>
      </c>
      <c r="K57" s="91">
        <v>7.3686133333333297</v>
      </c>
      <c r="L57" s="91">
        <v>7.3686133333333297</v>
      </c>
      <c r="M57" s="91">
        <v>7.3686133333333297</v>
      </c>
      <c r="N57" s="91">
        <v>7.5927677777777696</v>
      </c>
      <c r="O57" s="91">
        <v>7.5927677777777696</v>
      </c>
      <c r="P57" s="91">
        <v>7.5927677777777696</v>
      </c>
      <c r="Q57" s="91">
        <v>7.5927677777777696</v>
      </c>
      <c r="R57" s="91">
        <v>7.5927677777777696</v>
      </c>
      <c r="S57" s="91">
        <v>7.5927677777777696</v>
      </c>
      <c r="T57" s="91">
        <v>7.5927677777777696</v>
      </c>
      <c r="U57" s="91">
        <v>7.5927677777777696</v>
      </c>
      <c r="V57" s="91">
        <v>7.5927677777777696</v>
      </c>
      <c r="W57" s="91">
        <v>7.5927677777777696</v>
      </c>
      <c r="X57" s="91">
        <v>7.5927677777777696</v>
      </c>
      <c r="Y57" s="91">
        <v>7.5927677777777696</v>
      </c>
      <c r="Z57" s="91">
        <v>7.5927677777777696</v>
      </c>
      <c r="AA57" s="91">
        <v>7.5927677777777696</v>
      </c>
      <c r="AB57" s="91">
        <v>7.5927677777777696</v>
      </c>
      <c r="AC57" s="91">
        <v>7.5927677777777696</v>
      </c>
      <c r="AD57" s="91">
        <v>7.5927677777777696</v>
      </c>
      <c r="AE57" s="91">
        <v>7.5927677777777696</v>
      </c>
    </row>
    <row r="58" spans="1:31" x14ac:dyDescent="0.25">
      <c r="A58" s="193" t="s">
        <v>599</v>
      </c>
      <c r="B58" s="91">
        <v>912.125349999999</v>
      </c>
      <c r="C58" s="91">
        <v>746.65087000000005</v>
      </c>
      <c r="D58" s="91">
        <v>660.20231000000001</v>
      </c>
      <c r="E58" s="91">
        <v>476.07337999999999</v>
      </c>
      <c r="F58" s="91">
        <v>413.85915999999997</v>
      </c>
      <c r="G58" s="91">
        <v>382.57299999999998</v>
      </c>
      <c r="H58" s="91">
        <v>362.55574999999999</v>
      </c>
      <c r="I58" s="91">
        <v>381.23953</v>
      </c>
      <c r="J58" s="91">
        <v>361.95872513645497</v>
      </c>
      <c r="K58" s="91">
        <v>538.931369904235</v>
      </c>
      <c r="L58" s="91">
        <v>661.77997880136695</v>
      </c>
      <c r="M58" s="91">
        <v>747.76492545507097</v>
      </c>
      <c r="N58" s="91">
        <v>720.68182058725597</v>
      </c>
      <c r="O58" s="91">
        <v>578.92533830781997</v>
      </c>
      <c r="P58" s="91">
        <v>503.41487535415803</v>
      </c>
      <c r="Q58" s="91">
        <v>312.40177371575902</v>
      </c>
      <c r="R58" s="91">
        <v>323.06489604249799</v>
      </c>
      <c r="S58" s="91">
        <v>328.11278173661202</v>
      </c>
      <c r="T58" s="91">
        <v>335.58613642231001</v>
      </c>
      <c r="U58" s="91">
        <v>357.69287868493097</v>
      </c>
      <c r="V58" s="91">
        <v>364.80679227055901</v>
      </c>
      <c r="W58" s="91">
        <v>528.99535093576799</v>
      </c>
      <c r="X58" s="91">
        <v>633.84611418209602</v>
      </c>
      <c r="Y58" s="91">
        <v>707.15418414176395</v>
      </c>
      <c r="Z58" s="91">
        <v>725.35003428441098</v>
      </c>
      <c r="AA58" s="91">
        <v>583.14151249760801</v>
      </c>
      <c r="AB58" s="91">
        <v>507.342784176142</v>
      </c>
      <c r="AC58" s="91">
        <v>316.07137462761398</v>
      </c>
      <c r="AD58" s="91">
        <v>326.50817234111099</v>
      </c>
      <c r="AE58" s="91">
        <v>328.57641401891402</v>
      </c>
    </row>
    <row r="59" spans="1:31" x14ac:dyDescent="0.25">
      <c r="A59" s="193" t="s">
        <v>600</v>
      </c>
      <c r="B59" s="91">
        <v>104.976</v>
      </c>
      <c r="C59" s="91">
        <v>104.976</v>
      </c>
      <c r="D59" s="91">
        <v>106.00717</v>
      </c>
      <c r="E59" s="91">
        <v>147.90601999999899</v>
      </c>
      <c r="F59" s="91">
        <v>108.40976999999999</v>
      </c>
      <c r="G59" s="91">
        <v>110.56052</v>
      </c>
      <c r="H59" s="91">
        <v>109.03541</v>
      </c>
      <c r="I59" s="91">
        <v>109.53391999999999</v>
      </c>
      <c r="J59" s="91">
        <v>0</v>
      </c>
      <c r="K59" s="91">
        <v>0</v>
      </c>
      <c r="L59" s="91">
        <v>0</v>
      </c>
      <c r="M59" s="91">
        <v>0</v>
      </c>
      <c r="N59" s="91">
        <v>0</v>
      </c>
      <c r="O59" s="91">
        <v>0</v>
      </c>
      <c r="P59" s="91">
        <v>0</v>
      </c>
      <c r="Q59" s="91">
        <v>0</v>
      </c>
      <c r="R59" s="91">
        <v>0</v>
      </c>
      <c r="S59" s="91">
        <v>0</v>
      </c>
      <c r="T59" s="91">
        <v>0</v>
      </c>
      <c r="U59" s="91">
        <v>0</v>
      </c>
      <c r="V59" s="91">
        <v>0</v>
      </c>
      <c r="W59" s="91">
        <v>0</v>
      </c>
      <c r="X59" s="91">
        <v>0</v>
      </c>
      <c r="Y59" s="91">
        <v>0</v>
      </c>
      <c r="Z59" s="91">
        <v>0</v>
      </c>
      <c r="AA59" s="91">
        <v>0</v>
      </c>
      <c r="AB59" s="91">
        <v>0</v>
      </c>
      <c r="AC59" s="91">
        <v>0</v>
      </c>
      <c r="AD59" s="91">
        <v>0</v>
      </c>
      <c r="AE59" s="91">
        <v>0</v>
      </c>
    </row>
    <row r="60" spans="1:31" x14ac:dyDescent="0.25">
      <c r="A60" s="193" t="s">
        <v>601</v>
      </c>
      <c r="B60" s="91">
        <v>17.86749</v>
      </c>
      <c r="C60" s="91">
        <v>17.86749</v>
      </c>
      <c r="D60" s="91">
        <v>17.86749</v>
      </c>
      <c r="E60" s="91">
        <v>17.86749</v>
      </c>
      <c r="F60" s="91">
        <v>17.86749</v>
      </c>
      <c r="G60" s="91">
        <v>17.86749</v>
      </c>
      <c r="H60" s="91">
        <v>17.86749</v>
      </c>
      <c r="I60" s="91">
        <v>17.86749</v>
      </c>
      <c r="J60" s="91">
        <v>17.617348199999999</v>
      </c>
      <c r="K60" s="91">
        <v>17.617348199999999</v>
      </c>
      <c r="L60" s="91">
        <v>17.617348199999999</v>
      </c>
      <c r="M60" s="91">
        <v>17.617348199999999</v>
      </c>
      <c r="N60" s="91">
        <v>17.819845399999998</v>
      </c>
      <c r="O60" s="91">
        <v>17.819845399999998</v>
      </c>
      <c r="P60" s="91">
        <v>17.819845399999998</v>
      </c>
      <c r="Q60" s="91">
        <v>17.819845399999998</v>
      </c>
      <c r="R60" s="91">
        <v>17.819845399999998</v>
      </c>
      <c r="S60" s="91">
        <v>17.819845399999998</v>
      </c>
      <c r="T60" s="91">
        <v>17.819845399999998</v>
      </c>
      <c r="U60" s="91">
        <v>17.819845399999998</v>
      </c>
      <c r="V60" s="91">
        <v>17.819845399999998</v>
      </c>
      <c r="W60" s="91">
        <v>17.819845399999998</v>
      </c>
      <c r="X60" s="91">
        <v>17.819845399999998</v>
      </c>
      <c r="Y60" s="91">
        <v>17.819845399999998</v>
      </c>
      <c r="Z60" s="91">
        <v>18.176242307999999</v>
      </c>
      <c r="AA60" s="91">
        <v>18.176242307999999</v>
      </c>
      <c r="AB60" s="91">
        <v>18.176242307999999</v>
      </c>
      <c r="AC60" s="91">
        <v>18.176242307999999</v>
      </c>
      <c r="AD60" s="91">
        <v>18.176242307999999</v>
      </c>
      <c r="AE60" s="91">
        <v>18.176242307999999</v>
      </c>
    </row>
    <row r="61" spans="1:31" x14ac:dyDescent="0.25">
      <c r="A61" s="193" t="s">
        <v>602</v>
      </c>
      <c r="B61" s="91">
        <v>9.44254999999999</v>
      </c>
      <c r="C61" s="91">
        <v>9.4483899999999998</v>
      </c>
      <c r="D61" s="91">
        <v>9.4470399999999994</v>
      </c>
      <c r="E61" s="91">
        <v>9.4956899999999997</v>
      </c>
      <c r="F61" s="91">
        <v>10.165279999999999</v>
      </c>
      <c r="G61" s="91">
        <v>10.147690000000001</v>
      </c>
      <c r="H61" s="91">
        <v>10.14532</v>
      </c>
      <c r="I61" s="91">
        <v>10.143840000000001</v>
      </c>
      <c r="J61" s="91">
        <v>0</v>
      </c>
      <c r="K61" s="91">
        <v>0</v>
      </c>
      <c r="L61" s="91">
        <v>0</v>
      </c>
      <c r="M61" s="91">
        <v>0</v>
      </c>
      <c r="N61" s="91">
        <v>0</v>
      </c>
      <c r="O61" s="91">
        <v>0</v>
      </c>
      <c r="P61" s="91">
        <v>0</v>
      </c>
      <c r="Q61" s="91">
        <v>0</v>
      </c>
      <c r="R61" s="91">
        <v>0</v>
      </c>
      <c r="S61" s="91">
        <v>0</v>
      </c>
      <c r="T61" s="91">
        <v>0</v>
      </c>
      <c r="U61" s="91">
        <v>0</v>
      </c>
      <c r="V61" s="91">
        <v>0</v>
      </c>
      <c r="W61" s="91">
        <v>0</v>
      </c>
      <c r="X61" s="91">
        <v>0</v>
      </c>
      <c r="Y61" s="91">
        <v>0</v>
      </c>
      <c r="Z61" s="91">
        <v>0</v>
      </c>
      <c r="AA61" s="91">
        <v>0</v>
      </c>
      <c r="AB61" s="91">
        <v>0</v>
      </c>
      <c r="AC61" s="91">
        <v>0</v>
      </c>
      <c r="AD61" s="91">
        <v>0</v>
      </c>
      <c r="AE61" s="91">
        <v>0</v>
      </c>
    </row>
    <row r="62" spans="1:31" x14ac:dyDescent="0.25">
      <c r="A62" s="193" t="s">
        <v>603</v>
      </c>
      <c r="B62" s="91">
        <v>4.6819100000000002</v>
      </c>
      <c r="C62" s="91">
        <v>4.6819100000000002</v>
      </c>
      <c r="D62" s="91">
        <v>4.6819100000000002</v>
      </c>
      <c r="E62" s="91">
        <v>4.6819100000000002</v>
      </c>
      <c r="F62" s="91">
        <v>4.6819100000000002</v>
      </c>
      <c r="G62" s="91">
        <v>4.6819100000000002</v>
      </c>
      <c r="H62" s="91">
        <v>4.6819100000000002</v>
      </c>
      <c r="I62" s="91">
        <v>4.6819100000000002</v>
      </c>
      <c r="J62" s="91">
        <v>4.6820000000000004</v>
      </c>
      <c r="K62" s="91">
        <v>4.6820000000000004</v>
      </c>
      <c r="L62" s="91">
        <v>4.6820000000000004</v>
      </c>
      <c r="M62" s="91">
        <v>4.6820000000000004</v>
      </c>
      <c r="N62" s="91">
        <v>0</v>
      </c>
      <c r="O62" s="91">
        <v>0</v>
      </c>
      <c r="P62" s="91">
        <v>0</v>
      </c>
      <c r="Q62" s="91">
        <v>0</v>
      </c>
      <c r="R62" s="91">
        <v>0</v>
      </c>
      <c r="S62" s="91">
        <v>0</v>
      </c>
      <c r="T62" s="91">
        <v>0</v>
      </c>
      <c r="U62" s="91">
        <v>0</v>
      </c>
      <c r="V62" s="91">
        <v>0</v>
      </c>
      <c r="W62" s="91">
        <v>0</v>
      </c>
      <c r="X62" s="91">
        <v>0</v>
      </c>
      <c r="Y62" s="91">
        <v>0</v>
      </c>
      <c r="Z62" s="91">
        <v>0</v>
      </c>
      <c r="AA62" s="91">
        <v>0</v>
      </c>
      <c r="AB62" s="91">
        <v>0</v>
      </c>
      <c r="AC62" s="91">
        <v>0</v>
      </c>
      <c r="AD62" s="91">
        <v>0</v>
      </c>
      <c r="AE62" s="91">
        <v>0</v>
      </c>
    </row>
    <row r="63" spans="1:31" ht="15.75" thickBot="1" x14ac:dyDescent="0.3">
      <c r="A63" s="193" t="s">
        <v>604</v>
      </c>
      <c r="B63" s="315">
        <v>1.4500000000000001E-2</v>
      </c>
      <c r="C63" s="315">
        <v>1.4500000000000001E-2</v>
      </c>
      <c r="D63" s="315">
        <v>0.46089999999999998</v>
      </c>
      <c r="E63" s="315">
        <v>1.4500000000000001E-2</v>
      </c>
      <c r="F63" s="315">
        <v>1.4500000000000001E-2</v>
      </c>
      <c r="G63" s="315">
        <v>1.4500000000000001E-2</v>
      </c>
      <c r="H63" s="315">
        <v>1.4500000000000001E-2</v>
      </c>
      <c r="I63" s="315">
        <v>1.4500000000000001E-2</v>
      </c>
      <c r="J63" s="315">
        <v>0.54903555555555505</v>
      </c>
      <c r="K63" s="315">
        <v>0.54903555555555505</v>
      </c>
      <c r="L63" s="315">
        <v>0.54903555555555505</v>
      </c>
      <c r="M63" s="315">
        <v>0.54903555555555505</v>
      </c>
      <c r="N63" s="315">
        <v>0.243708411111111</v>
      </c>
      <c r="O63" s="315">
        <v>0.243708411111111</v>
      </c>
      <c r="P63" s="315">
        <v>0.243708411111111</v>
      </c>
      <c r="Q63" s="315">
        <v>0.243708411111111</v>
      </c>
      <c r="R63" s="315">
        <v>0.243708411111111</v>
      </c>
      <c r="S63" s="315">
        <v>0.243708411111111</v>
      </c>
      <c r="T63" s="315">
        <v>0.243708411111111</v>
      </c>
      <c r="U63" s="315">
        <v>0.243708411111111</v>
      </c>
      <c r="V63" s="315">
        <v>0.243708411111111</v>
      </c>
      <c r="W63" s="315">
        <v>0.243708411111111</v>
      </c>
      <c r="X63" s="315">
        <v>0.243708411111111</v>
      </c>
      <c r="Y63" s="315">
        <v>0.243708411111111</v>
      </c>
      <c r="Z63" s="315">
        <v>0.24502202377777799</v>
      </c>
      <c r="AA63" s="315">
        <v>0.24502202377777799</v>
      </c>
      <c r="AB63" s="315">
        <v>0.24502202377777799</v>
      </c>
      <c r="AC63" s="315">
        <v>0.24502202377777799</v>
      </c>
      <c r="AD63" s="315">
        <v>0.24502202377777799</v>
      </c>
      <c r="AE63" s="315">
        <v>0.24502202377777799</v>
      </c>
    </row>
    <row r="64" spans="1:31" x14ac:dyDescent="0.25">
      <c r="A64" s="316" t="s">
        <v>605</v>
      </c>
      <c r="B64" s="91">
        <v>1206.75656</v>
      </c>
      <c r="C64" s="91">
        <v>1132.3347000000001</v>
      </c>
      <c r="D64" s="91">
        <v>990.76900999999998</v>
      </c>
      <c r="E64" s="91">
        <v>796.92895999999996</v>
      </c>
      <c r="F64" s="91">
        <v>633.90598</v>
      </c>
      <c r="G64" s="91">
        <v>585.32538</v>
      </c>
      <c r="H64" s="91">
        <v>569.09018000000003</v>
      </c>
      <c r="I64" s="91">
        <v>583.91299999999899</v>
      </c>
      <c r="J64" s="91">
        <v>508.93184222534398</v>
      </c>
      <c r="K64" s="91">
        <v>685.90448699312401</v>
      </c>
      <c r="L64" s="91">
        <v>808.75309589025596</v>
      </c>
      <c r="M64" s="91">
        <v>894.73804254395998</v>
      </c>
      <c r="N64" s="91">
        <v>849.23547773170003</v>
      </c>
      <c r="O64" s="91">
        <v>707.47899545226403</v>
      </c>
      <c r="P64" s="91">
        <v>631.96853249860203</v>
      </c>
      <c r="Q64" s="91">
        <v>440.95543086020399</v>
      </c>
      <c r="R64" s="91">
        <v>451.61855318694302</v>
      </c>
      <c r="S64" s="91">
        <v>456.66643888105699</v>
      </c>
      <c r="T64" s="91">
        <v>464.13979356675401</v>
      </c>
      <c r="U64" s="91">
        <v>486.246535829376</v>
      </c>
      <c r="V64" s="91">
        <v>493.36044941500398</v>
      </c>
      <c r="W64" s="91">
        <v>657.54900808021205</v>
      </c>
      <c r="X64" s="91">
        <v>762.39977132653996</v>
      </c>
      <c r="Y64" s="91">
        <v>835.70784128620801</v>
      </c>
      <c r="Z64" s="91">
        <v>854.26140194952302</v>
      </c>
      <c r="AA64" s="91">
        <v>712.05288016271902</v>
      </c>
      <c r="AB64" s="91">
        <v>636.25415184125302</v>
      </c>
      <c r="AC64" s="91">
        <v>444.98274229272499</v>
      </c>
      <c r="AD64" s="91">
        <v>455.41954000622297</v>
      </c>
      <c r="AE64" s="91">
        <v>457.487781684026</v>
      </c>
    </row>
    <row r="65" spans="1:31" x14ac:dyDescent="0.25">
      <c r="A65" s="193" t="s">
        <v>606</v>
      </c>
    </row>
    <row r="66" spans="1:31" x14ac:dyDescent="0.25">
      <c r="A66" s="193" t="s">
        <v>607</v>
      </c>
      <c r="B66" s="91">
        <v>0</v>
      </c>
      <c r="C66" s="91">
        <v>0</v>
      </c>
      <c r="D66" s="91">
        <v>0.45526</v>
      </c>
      <c r="E66" s="91">
        <v>10.45515</v>
      </c>
      <c r="F66" s="91">
        <v>0.30867</v>
      </c>
      <c r="G66" s="91">
        <v>3.0000000000000001E-3</v>
      </c>
      <c r="H66" s="91">
        <v>3.4590000000000003E-2</v>
      </c>
      <c r="I66" s="91">
        <v>0</v>
      </c>
      <c r="J66" s="91">
        <v>0</v>
      </c>
      <c r="K66" s="91">
        <v>0</v>
      </c>
      <c r="L66" s="91">
        <v>0</v>
      </c>
      <c r="M66" s="91">
        <v>0</v>
      </c>
      <c r="N66" s="91">
        <v>0</v>
      </c>
      <c r="O66" s="91">
        <v>0</v>
      </c>
      <c r="P66" s="91">
        <v>0</v>
      </c>
      <c r="Q66" s="91">
        <v>0</v>
      </c>
      <c r="R66" s="91">
        <v>0</v>
      </c>
      <c r="S66" s="91">
        <v>0</v>
      </c>
      <c r="T66" s="91">
        <v>0</v>
      </c>
      <c r="U66" s="91">
        <v>0</v>
      </c>
      <c r="V66" s="91">
        <v>0</v>
      </c>
      <c r="W66" s="91">
        <v>0</v>
      </c>
      <c r="X66" s="91">
        <v>0</v>
      </c>
      <c r="Y66" s="91">
        <v>0</v>
      </c>
      <c r="Z66" s="91">
        <v>0</v>
      </c>
      <c r="AA66" s="91">
        <v>0</v>
      </c>
      <c r="AB66" s="91">
        <v>0</v>
      </c>
      <c r="AC66" s="91">
        <v>0</v>
      </c>
      <c r="AD66" s="91">
        <v>0</v>
      </c>
      <c r="AE66" s="91">
        <v>0</v>
      </c>
    </row>
    <row r="68" spans="1:31" x14ac:dyDescent="0.25">
      <c r="A68" s="190" t="s">
        <v>608</v>
      </c>
      <c r="B68" s="91">
        <v>184671.22025000001</v>
      </c>
      <c r="C68" s="91">
        <v>149706.56982999999</v>
      </c>
      <c r="D68" s="91">
        <v>135439.13916999899</v>
      </c>
      <c r="E68" s="91">
        <v>109295.87848</v>
      </c>
      <c r="F68" s="91">
        <v>114957.037409999</v>
      </c>
      <c r="G68" s="91">
        <v>121213.47303999899</v>
      </c>
      <c r="H68" s="91">
        <v>119159.964799999</v>
      </c>
      <c r="I68" s="91">
        <v>123896.157969999</v>
      </c>
      <c r="J68" s="91">
        <v>111442.78322360601</v>
      </c>
      <c r="K68" s="91">
        <v>102099.02956605599</v>
      </c>
      <c r="L68" s="91">
        <v>114056.12071000801</v>
      </c>
      <c r="M68" s="91">
        <v>145356.52450731699</v>
      </c>
      <c r="N68" s="91">
        <v>156575.25179856201</v>
      </c>
      <c r="O68" s="91">
        <v>141486.124180824</v>
      </c>
      <c r="P68" s="91">
        <v>125933.627793145</v>
      </c>
      <c r="Q68" s="91">
        <v>107471.097288836</v>
      </c>
      <c r="R68" s="91">
        <v>107036.308146761</v>
      </c>
      <c r="S68" s="91">
        <v>118326.42744245401</v>
      </c>
      <c r="T68" s="91">
        <v>130246.608956153</v>
      </c>
      <c r="U68" s="91">
        <v>132661.99980226101</v>
      </c>
      <c r="V68" s="91">
        <v>114374.52342112</v>
      </c>
      <c r="W68" s="91">
        <v>108178.894027387</v>
      </c>
      <c r="X68" s="91">
        <v>118772.897007654</v>
      </c>
      <c r="Y68" s="91">
        <v>147400.55866310801</v>
      </c>
      <c r="Z68" s="91">
        <v>159402.029369058</v>
      </c>
      <c r="AA68" s="91">
        <v>147039.18586355299</v>
      </c>
      <c r="AB68" s="91">
        <v>130295.772517672</v>
      </c>
      <c r="AC68" s="91">
        <v>112819.43744124701</v>
      </c>
      <c r="AD68" s="91">
        <v>111126.74984196</v>
      </c>
      <c r="AE68" s="91">
        <v>124106.514197272</v>
      </c>
    </row>
    <row r="70" spans="1:31" x14ac:dyDescent="0.25">
      <c r="A70" s="190" t="s">
        <v>609</v>
      </c>
    </row>
    <row r="72" spans="1:31" x14ac:dyDescent="0.25">
      <c r="A72" s="193" t="s">
        <v>610</v>
      </c>
      <c r="B72" s="91">
        <v>37101.328860000001</v>
      </c>
      <c r="C72" s="91">
        <v>32260.578289999899</v>
      </c>
      <c r="D72" s="91">
        <v>32637.401829999999</v>
      </c>
      <c r="E72" s="91">
        <v>29051.480149999999</v>
      </c>
      <c r="F72" s="91">
        <v>33528.159419999902</v>
      </c>
      <c r="G72" s="91">
        <v>33040.760300000002</v>
      </c>
      <c r="H72" s="91">
        <v>33058.661370000002</v>
      </c>
      <c r="I72" s="91">
        <v>33813.508739999997</v>
      </c>
      <c r="J72" s="91">
        <v>28805.894754999899</v>
      </c>
      <c r="K72" s="91">
        <v>23514.449981000002</v>
      </c>
      <c r="L72" s="91">
        <v>25646.222886999902</v>
      </c>
      <c r="M72" s="91">
        <v>30111.9846379999</v>
      </c>
      <c r="N72" s="91">
        <v>31203.590274999999</v>
      </c>
      <c r="O72" s="91">
        <v>24787.415767999901</v>
      </c>
      <c r="P72" s="91">
        <v>26250.027714</v>
      </c>
      <c r="Q72" s="91">
        <v>23861.767266999999</v>
      </c>
      <c r="R72" s="91">
        <v>23629.302928000001</v>
      </c>
      <c r="S72" s="91">
        <v>26715.926523999999</v>
      </c>
      <c r="T72" s="91">
        <v>28139.564780000001</v>
      </c>
      <c r="U72" s="91">
        <v>28830.858544999999</v>
      </c>
      <c r="V72" s="91">
        <v>25370.869896</v>
      </c>
      <c r="W72" s="91">
        <v>23520.898819999999</v>
      </c>
      <c r="X72" s="91">
        <v>22503.519170999902</v>
      </c>
      <c r="Y72" s="91">
        <v>26352.121453</v>
      </c>
      <c r="Z72" s="91">
        <v>26568.074247</v>
      </c>
      <c r="AA72" s="91">
        <v>22928.872173</v>
      </c>
      <c r="AB72" s="91">
        <v>22529.640670000001</v>
      </c>
      <c r="AC72" s="91">
        <v>22560.589920999999</v>
      </c>
      <c r="AD72" s="91">
        <v>21800.517382000002</v>
      </c>
      <c r="AE72" s="91">
        <v>25158.438984</v>
      </c>
    </row>
    <row r="73" spans="1:31" x14ac:dyDescent="0.25">
      <c r="A73" s="193" t="s">
        <v>611</v>
      </c>
      <c r="B73" s="91">
        <v>485.64634000000001</v>
      </c>
      <c r="C73" s="91">
        <v>775.96605999999997</v>
      </c>
      <c r="D73" s="91">
        <v>446.52247</v>
      </c>
      <c r="E73" s="91">
        <v>0</v>
      </c>
      <c r="F73" s="91">
        <v>253.62289000000001</v>
      </c>
      <c r="G73" s="91">
        <v>426.11115000000001</v>
      </c>
      <c r="H73" s="91">
        <v>85.217870000000005</v>
      </c>
      <c r="I73" s="91">
        <v>436.61781000000002</v>
      </c>
      <c r="J73" s="91">
        <v>454.71260000000001</v>
      </c>
      <c r="K73" s="91">
        <v>177.30579999999901</v>
      </c>
      <c r="L73" s="91">
        <v>41.6113</v>
      </c>
      <c r="M73" s="91">
        <v>338.86709999999903</v>
      </c>
      <c r="N73" s="91">
        <v>730.94159999999897</v>
      </c>
      <c r="O73" s="91">
        <v>712.84739999999999</v>
      </c>
      <c r="P73" s="91">
        <v>89.769800000000004</v>
      </c>
      <c r="Q73" s="91">
        <v>16.988800000000001</v>
      </c>
      <c r="R73" s="91">
        <v>405.51850000000002</v>
      </c>
      <c r="S73" s="91">
        <v>150.849999999999</v>
      </c>
      <c r="T73" s="91">
        <v>142.76050000000001</v>
      </c>
      <c r="U73" s="91">
        <v>76.246099999999899</v>
      </c>
      <c r="V73" s="91">
        <v>132.270299999999</v>
      </c>
      <c r="W73" s="91">
        <v>19.558900000000001</v>
      </c>
      <c r="X73" s="91">
        <v>31.542300000000001</v>
      </c>
      <c r="Y73" s="91">
        <v>337.37240000000003</v>
      </c>
      <c r="Z73" s="91">
        <v>655.70179999999903</v>
      </c>
      <c r="AA73" s="91">
        <v>1079.394</v>
      </c>
      <c r="AB73" s="91">
        <v>304.46839999999997</v>
      </c>
      <c r="AC73" s="91">
        <v>34.463299999999997</v>
      </c>
      <c r="AD73" s="91">
        <v>193.0992</v>
      </c>
      <c r="AE73" s="91">
        <v>51.0857999999999</v>
      </c>
    </row>
    <row r="74" spans="1:31" x14ac:dyDescent="0.25">
      <c r="A74" s="318" t="s">
        <v>612</v>
      </c>
      <c r="B74" s="91">
        <v>37586.975200000001</v>
      </c>
      <c r="C74" s="91">
        <v>33036.544349999996</v>
      </c>
      <c r="D74" s="91">
        <v>33083.924299999999</v>
      </c>
      <c r="E74" s="91">
        <v>29051.480149999999</v>
      </c>
      <c r="F74" s="91">
        <v>33781.7823099999</v>
      </c>
      <c r="G74" s="91">
        <v>33466.871449999999</v>
      </c>
      <c r="H74" s="91">
        <v>33143.879240000002</v>
      </c>
      <c r="I74" s="91">
        <v>34250.126550000001</v>
      </c>
      <c r="J74" s="91">
        <v>29260.607354999898</v>
      </c>
      <c r="K74" s="91">
        <v>23691.755781</v>
      </c>
      <c r="L74" s="91">
        <v>25687.834186999899</v>
      </c>
      <c r="M74" s="91">
        <v>30450.851737999899</v>
      </c>
      <c r="N74" s="91">
        <v>31934.531875000001</v>
      </c>
      <c r="O74" s="91">
        <v>25500.263167999899</v>
      </c>
      <c r="P74" s="91">
        <v>26339.7975139999</v>
      </c>
      <c r="Q74" s="91">
        <v>23878.756066999998</v>
      </c>
      <c r="R74" s="91">
        <v>24034.821427999999</v>
      </c>
      <c r="S74" s="91">
        <v>26866.776523999899</v>
      </c>
      <c r="T74" s="91">
        <v>28282.325280000001</v>
      </c>
      <c r="U74" s="91">
        <v>28907.104644999999</v>
      </c>
      <c r="V74" s="91">
        <v>25503.140196</v>
      </c>
      <c r="W74" s="91">
        <v>23540.457719999999</v>
      </c>
      <c r="X74" s="91">
        <v>22535.061470999899</v>
      </c>
      <c r="Y74" s="91">
        <v>26689.493853</v>
      </c>
      <c r="Z74" s="91">
        <v>27223.776046999999</v>
      </c>
      <c r="AA74" s="91">
        <v>24008.266173</v>
      </c>
      <c r="AB74" s="91">
        <v>22834.109069999999</v>
      </c>
      <c r="AC74" s="91">
        <v>22595.053220999998</v>
      </c>
      <c r="AD74" s="91">
        <v>21993.616581999999</v>
      </c>
      <c r="AE74" s="91">
        <v>25209.524784000001</v>
      </c>
    </row>
    <row r="75" spans="1:31" x14ac:dyDescent="0.25">
      <c r="A75" s="193" t="s">
        <v>613</v>
      </c>
      <c r="B75" s="91">
        <v>0</v>
      </c>
      <c r="C75" s="91">
        <v>0</v>
      </c>
      <c r="D75" s="91">
        <v>0</v>
      </c>
      <c r="E75" s="91">
        <v>0</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v>0</v>
      </c>
      <c r="X75" s="91">
        <v>0</v>
      </c>
      <c r="Y75" s="91">
        <v>0</v>
      </c>
      <c r="Z75" s="91">
        <v>0</v>
      </c>
      <c r="AA75" s="91">
        <v>0</v>
      </c>
      <c r="AB75" s="91">
        <v>0</v>
      </c>
      <c r="AC75" s="91">
        <v>0</v>
      </c>
      <c r="AD75" s="91">
        <v>0</v>
      </c>
      <c r="AE75" s="91">
        <v>0</v>
      </c>
    </row>
    <row r="76" spans="1:31" x14ac:dyDescent="0.25">
      <c r="A76" s="193" t="s">
        <v>614</v>
      </c>
      <c r="B76" s="91">
        <v>390.25555000000003</v>
      </c>
      <c r="C76" s="91">
        <v>304.25011999999998</v>
      </c>
      <c r="D76" s="91">
        <v>311.44592999999998</v>
      </c>
      <c r="E76" s="91">
        <v>345.22329000000002</v>
      </c>
      <c r="F76" s="91">
        <v>341.94911999999999</v>
      </c>
      <c r="G76" s="91">
        <v>326.75904000000003</v>
      </c>
      <c r="H76" s="91">
        <v>360.52767999999998</v>
      </c>
      <c r="I76" s="91">
        <v>328.91892000000001</v>
      </c>
      <c r="J76" s="91">
        <v>622.87799999999902</v>
      </c>
      <c r="K76" s="91">
        <v>562.68399999999997</v>
      </c>
      <c r="L76" s="91">
        <v>532.72400000000005</v>
      </c>
      <c r="M76" s="91">
        <v>571.60299999999995</v>
      </c>
      <c r="N76" s="91">
        <v>487.72300000000001</v>
      </c>
      <c r="O76" s="91">
        <v>453.11599999999999</v>
      </c>
      <c r="P76" s="91">
        <v>506.21499999999997</v>
      </c>
      <c r="Q76" s="91">
        <v>2980.2049999999999</v>
      </c>
      <c r="R76" s="91">
        <v>506.77100000000002</v>
      </c>
      <c r="S76" s="91">
        <v>575.13</v>
      </c>
      <c r="T76" s="91">
        <v>561.22299999999996</v>
      </c>
      <c r="U76" s="91">
        <v>511.63</v>
      </c>
      <c r="V76" s="91">
        <v>507.24799999999999</v>
      </c>
      <c r="W76" s="91">
        <v>538.78899999999999</v>
      </c>
      <c r="X76" s="91">
        <v>469.32600000000002</v>
      </c>
      <c r="Y76" s="91">
        <v>474.73399999999998</v>
      </c>
      <c r="Z76" s="91">
        <v>489.358</v>
      </c>
      <c r="AA76" s="91">
        <v>494.214</v>
      </c>
      <c r="AB76" s="91">
        <v>561.45399999999995</v>
      </c>
      <c r="AC76" s="91">
        <v>464.56099999999998</v>
      </c>
      <c r="AD76" s="91">
        <v>530.94299999999998</v>
      </c>
      <c r="AE76" s="91">
        <v>566.36900000000003</v>
      </c>
    </row>
    <row r="77" spans="1:31" x14ac:dyDescent="0.25">
      <c r="A77" s="193" t="s">
        <v>615</v>
      </c>
      <c r="B77" s="91">
        <v>1470.34096</v>
      </c>
      <c r="C77" s="91">
        <v>1365.14561</v>
      </c>
      <c r="D77" s="91">
        <v>1529.4753799999901</v>
      </c>
      <c r="E77" s="91">
        <v>1373.01965</v>
      </c>
      <c r="F77" s="91">
        <v>1400.80711</v>
      </c>
      <c r="G77" s="91">
        <v>1394.58663</v>
      </c>
      <c r="H77" s="91">
        <v>1481.6829599999901</v>
      </c>
      <c r="I77" s="91">
        <v>1493.74091</v>
      </c>
      <c r="J77" s="91">
        <v>1579.329</v>
      </c>
      <c r="K77" s="91">
        <v>1486.7629999999999</v>
      </c>
      <c r="L77" s="91">
        <v>1438.902</v>
      </c>
      <c r="M77" s="91">
        <v>1497.0619999999999</v>
      </c>
      <c r="N77" s="91">
        <v>1313.2059999999999</v>
      </c>
      <c r="O77" s="91">
        <v>1258.03699999999</v>
      </c>
      <c r="P77" s="91">
        <v>1352.2059999999999</v>
      </c>
      <c r="Q77" s="91">
        <v>1347.0419999999999</v>
      </c>
      <c r="R77" s="91">
        <v>1083.335</v>
      </c>
      <c r="S77" s="91">
        <v>1139.6759999999999</v>
      </c>
      <c r="T77" s="91">
        <v>1205.913</v>
      </c>
      <c r="U77" s="91">
        <v>1141.7929999999999</v>
      </c>
      <c r="V77" s="91">
        <v>1144.9010000000001</v>
      </c>
      <c r="W77" s="91">
        <v>1214.337</v>
      </c>
      <c r="X77" s="91">
        <v>1051.3209999999999</v>
      </c>
      <c r="Y77" s="91">
        <v>1166.79</v>
      </c>
      <c r="Z77" s="91">
        <v>1090.941</v>
      </c>
      <c r="AA77" s="91">
        <v>1147.904</v>
      </c>
      <c r="AB77" s="91">
        <v>1213.2260000000001</v>
      </c>
      <c r="AC77" s="91">
        <v>1094.4659999999999</v>
      </c>
      <c r="AD77" s="91">
        <v>1149.55</v>
      </c>
      <c r="AE77" s="91">
        <v>1151.3989999999999</v>
      </c>
    </row>
    <row r="78" spans="1:31" x14ac:dyDescent="0.25">
      <c r="A78" s="193" t="s">
        <v>616</v>
      </c>
      <c r="B78" s="91">
        <v>2.4251</v>
      </c>
      <c r="C78" s="91">
        <v>5.2</v>
      </c>
      <c r="D78" s="91">
        <v>9.8600200000000005</v>
      </c>
      <c r="E78" s="91">
        <v>10.516389999999999</v>
      </c>
      <c r="F78" s="91">
        <v>3.9727999999999999</v>
      </c>
      <c r="G78" s="91">
        <v>3.4107500000000002</v>
      </c>
      <c r="H78" s="91">
        <v>3.4307500000000002</v>
      </c>
      <c r="I78" s="91">
        <v>0.75482000000000005</v>
      </c>
      <c r="J78" s="91">
        <v>-13.430999999999999</v>
      </c>
      <c r="K78" s="91">
        <v>58.814999999999998</v>
      </c>
      <c r="L78" s="91">
        <v>55.222000000000001</v>
      </c>
      <c r="M78" s="91">
        <v>99.956999999999994</v>
      </c>
      <c r="N78" s="91">
        <v>38.835000000000001</v>
      </c>
      <c r="O78" s="91">
        <v>34.109000000000002</v>
      </c>
      <c r="P78" s="91">
        <v>40.298999999999999</v>
      </c>
      <c r="Q78" s="91">
        <v>31.457999999999998</v>
      </c>
      <c r="R78" s="91">
        <v>60.543999999999997</v>
      </c>
      <c r="S78" s="91">
        <v>63.768000000000001</v>
      </c>
      <c r="T78" s="91">
        <v>65.989999999999995</v>
      </c>
      <c r="U78" s="91">
        <v>67.320999999999998</v>
      </c>
      <c r="V78" s="91">
        <v>62.054000000000002</v>
      </c>
      <c r="W78" s="91">
        <v>41.201000000000001</v>
      </c>
      <c r="X78" s="91">
        <v>49.216000000000001</v>
      </c>
      <c r="Y78" s="91">
        <v>59.143999999999998</v>
      </c>
      <c r="Z78" s="91">
        <v>40.445999999999998</v>
      </c>
      <c r="AA78" s="91">
        <v>37.082000000000001</v>
      </c>
      <c r="AB78" s="91">
        <v>28.666</v>
      </c>
      <c r="AC78" s="91">
        <v>32.758000000000003</v>
      </c>
      <c r="AD78" s="91">
        <v>62.792000000000002</v>
      </c>
      <c r="AE78" s="91">
        <v>63.048000000000002</v>
      </c>
    </row>
    <row r="79" spans="1:31" x14ac:dyDescent="0.25">
      <c r="A79" s="193" t="s">
        <v>617</v>
      </c>
      <c r="B79" s="91">
        <v>16.688479999999998</v>
      </c>
      <c r="C79" s="91">
        <v>30.523420000000002</v>
      </c>
      <c r="D79" s="91">
        <v>15.30382</v>
      </c>
      <c r="E79" s="91">
        <v>0</v>
      </c>
      <c r="F79" s="91">
        <v>11.03417</v>
      </c>
      <c r="G79" s="91">
        <v>28.33437</v>
      </c>
      <c r="H79" s="91">
        <v>5.9369100000000001</v>
      </c>
      <c r="I79" s="91">
        <v>20.521629999999998</v>
      </c>
      <c r="J79" s="91">
        <v>0</v>
      </c>
      <c r="K79" s="91">
        <v>0</v>
      </c>
      <c r="L79" s="91">
        <v>0</v>
      </c>
      <c r="M79" s="91">
        <v>0</v>
      </c>
      <c r="N79" s="91">
        <v>0</v>
      </c>
      <c r="O79" s="91">
        <v>0</v>
      </c>
      <c r="P79" s="91">
        <v>0</v>
      </c>
      <c r="Q79" s="91">
        <v>0</v>
      </c>
      <c r="R79" s="91">
        <v>0</v>
      </c>
      <c r="S79" s="91">
        <v>0</v>
      </c>
      <c r="T79" s="91">
        <v>0</v>
      </c>
      <c r="U79" s="91">
        <v>0</v>
      </c>
      <c r="V79" s="91">
        <v>0</v>
      </c>
      <c r="W79" s="91">
        <v>0</v>
      </c>
      <c r="X79" s="91">
        <v>0</v>
      </c>
      <c r="Y79" s="91">
        <v>0</v>
      </c>
      <c r="Z79" s="91">
        <v>0</v>
      </c>
      <c r="AA79" s="91">
        <v>0</v>
      </c>
      <c r="AB79" s="91">
        <v>0</v>
      </c>
      <c r="AC79" s="91">
        <v>0</v>
      </c>
      <c r="AD79" s="91">
        <v>0</v>
      </c>
      <c r="AE79" s="91">
        <v>0</v>
      </c>
    </row>
    <row r="80" spans="1:31" x14ac:dyDescent="0.25">
      <c r="A80" s="193" t="s">
        <v>618</v>
      </c>
      <c r="B80" s="91">
        <v>1884.7644</v>
      </c>
      <c r="C80" s="91">
        <v>1608.26686</v>
      </c>
      <c r="D80" s="91">
        <v>1552.67535</v>
      </c>
      <c r="E80" s="91">
        <v>1466.9023999999999</v>
      </c>
      <c r="F80" s="91">
        <v>1464.21812</v>
      </c>
      <c r="G80" s="91">
        <v>1596.51737</v>
      </c>
      <c r="H80" s="91">
        <v>1805.15699</v>
      </c>
      <c r="I80" s="91">
        <v>1443.9936600000001</v>
      </c>
      <c r="J80" s="91">
        <v>1911.434</v>
      </c>
      <c r="K80" s="91">
        <v>1219.2929999999999</v>
      </c>
      <c r="L80" s="91">
        <v>1219.8589999999999</v>
      </c>
      <c r="M80" s="91">
        <v>1237.9780000000001</v>
      </c>
      <c r="N80" s="91">
        <v>1295.18</v>
      </c>
      <c r="O80" s="91">
        <v>1095.498</v>
      </c>
      <c r="P80" s="91">
        <v>1183.8399999999999</v>
      </c>
      <c r="Q80" s="91">
        <v>1169.0450000000001</v>
      </c>
      <c r="R80" s="91">
        <v>704.89200000000005</v>
      </c>
      <c r="S80" s="91">
        <v>720.65800000000002</v>
      </c>
      <c r="T80" s="91">
        <v>747.51</v>
      </c>
      <c r="U80" s="91">
        <v>757.65699999999902</v>
      </c>
      <c r="V80" s="91">
        <v>698.17100000000005</v>
      </c>
      <c r="W80" s="91">
        <v>655.85599999999999</v>
      </c>
      <c r="X80" s="91">
        <v>635.31299999999999</v>
      </c>
      <c r="Y80" s="91">
        <v>727.16099999999994</v>
      </c>
      <c r="Z80" s="91">
        <v>798.01700000000005</v>
      </c>
      <c r="AA80" s="91">
        <v>758.97500000000002</v>
      </c>
      <c r="AB80" s="91">
        <v>684.34799999999996</v>
      </c>
      <c r="AC80" s="91">
        <v>677.47199999999998</v>
      </c>
      <c r="AD80" s="91">
        <v>636.01799999999901</v>
      </c>
      <c r="AE80" s="91">
        <v>653.81899999999996</v>
      </c>
    </row>
    <row r="81" spans="1:31" x14ac:dyDescent="0.25">
      <c r="A81" s="193" t="s">
        <v>619</v>
      </c>
      <c r="B81" s="91">
        <v>0</v>
      </c>
      <c r="C81" s="91">
        <v>0</v>
      </c>
      <c r="D81" s="91">
        <v>0</v>
      </c>
      <c r="E81" s="91">
        <v>0</v>
      </c>
      <c r="F81" s="91">
        <v>0</v>
      </c>
      <c r="G81" s="91">
        <v>0</v>
      </c>
      <c r="H81" s="91">
        <v>0</v>
      </c>
      <c r="I81" s="91">
        <v>0</v>
      </c>
      <c r="J81" s="91">
        <v>0</v>
      </c>
      <c r="K81" s="91">
        <v>0</v>
      </c>
      <c r="L81" s="91">
        <v>0</v>
      </c>
      <c r="M81" s="91">
        <v>0</v>
      </c>
      <c r="N81" s="91">
        <v>0</v>
      </c>
      <c r="O81" s="91">
        <v>0</v>
      </c>
      <c r="P81" s="91">
        <v>0</v>
      </c>
      <c r="Q81" s="91">
        <v>0</v>
      </c>
      <c r="R81" s="91">
        <v>0</v>
      </c>
      <c r="S81" s="91">
        <v>0</v>
      </c>
      <c r="T81" s="91">
        <v>0</v>
      </c>
      <c r="U81" s="91">
        <v>0</v>
      </c>
      <c r="V81" s="91">
        <v>0</v>
      </c>
      <c r="W81" s="91">
        <v>0</v>
      </c>
      <c r="X81" s="91">
        <v>0</v>
      </c>
      <c r="Y81" s="91">
        <v>0</v>
      </c>
      <c r="Z81" s="91">
        <v>0</v>
      </c>
      <c r="AA81" s="91">
        <v>0</v>
      </c>
      <c r="AB81" s="91">
        <v>0</v>
      </c>
      <c r="AC81" s="91">
        <v>0</v>
      </c>
      <c r="AD81" s="91">
        <v>0</v>
      </c>
      <c r="AE81" s="91">
        <v>0</v>
      </c>
    </row>
    <row r="82" spans="1:31" x14ac:dyDescent="0.25">
      <c r="A82" s="193" t="s">
        <v>620</v>
      </c>
      <c r="B82" s="91">
        <v>75.527780000000007</v>
      </c>
      <c r="C82" s="91">
        <v>64.221940000000004</v>
      </c>
      <c r="D82" s="91">
        <v>70.326560000000001</v>
      </c>
      <c r="E82" s="91">
        <v>66.811909999999997</v>
      </c>
      <c r="F82" s="91">
        <v>73.129480000000001</v>
      </c>
      <c r="G82" s="91">
        <v>72.99427</v>
      </c>
      <c r="H82" s="91">
        <v>74.363849999999999</v>
      </c>
      <c r="I82" s="91">
        <v>56.741549999999997</v>
      </c>
      <c r="J82" s="91">
        <v>103.422</v>
      </c>
      <c r="K82" s="91">
        <v>80.989000000000004</v>
      </c>
      <c r="L82" s="91">
        <v>67.155000000000001</v>
      </c>
      <c r="M82" s="91">
        <v>74.707999999999998</v>
      </c>
      <c r="N82" s="91">
        <v>73.694000000000003</v>
      </c>
      <c r="O82" s="91">
        <v>66.903999999999996</v>
      </c>
      <c r="P82" s="91">
        <v>78.180000000000007</v>
      </c>
      <c r="Q82" s="91">
        <v>72.576999999999998</v>
      </c>
      <c r="R82" s="91">
        <v>63.881</v>
      </c>
      <c r="S82" s="91">
        <v>66.856999999999999</v>
      </c>
      <c r="T82" s="91">
        <v>69.432000000000002</v>
      </c>
      <c r="U82" s="91">
        <v>67.822000000000003</v>
      </c>
      <c r="V82" s="91">
        <v>68.382000000000005</v>
      </c>
      <c r="W82" s="91">
        <v>70.707999999999998</v>
      </c>
      <c r="X82" s="91">
        <v>61.975999999999999</v>
      </c>
      <c r="Y82" s="91">
        <v>64.168000000000006</v>
      </c>
      <c r="Z82" s="91">
        <v>66.918999999999997</v>
      </c>
      <c r="AA82" s="91">
        <v>67.075000000000003</v>
      </c>
      <c r="AB82" s="91">
        <v>74.656999999999996</v>
      </c>
      <c r="AC82" s="91">
        <v>65.730999999999995</v>
      </c>
      <c r="AD82" s="91">
        <v>69.343999999999994</v>
      </c>
      <c r="AE82" s="91">
        <v>68.805999999999997</v>
      </c>
    </row>
    <row r="83" spans="1:31" x14ac:dyDescent="0.25">
      <c r="A83" s="193" t="s">
        <v>621</v>
      </c>
      <c r="B83" s="91">
        <v>1206.08294</v>
      </c>
      <c r="C83" s="91">
        <v>1270.6603299999999</v>
      </c>
      <c r="D83" s="91">
        <v>1153.37915</v>
      </c>
      <c r="E83" s="91">
        <v>1483.74703</v>
      </c>
      <c r="F83" s="91">
        <v>1298.4728600000001</v>
      </c>
      <c r="G83" s="91">
        <v>1307.09041</v>
      </c>
      <c r="H83" s="91">
        <v>1317.7379899999901</v>
      </c>
      <c r="I83" s="91">
        <v>1399.10455</v>
      </c>
      <c r="J83" s="91">
        <v>1795.7639999999999</v>
      </c>
      <c r="K83" s="91">
        <v>1373.9590000000001</v>
      </c>
      <c r="L83" s="91">
        <v>1142.836</v>
      </c>
      <c r="M83" s="91">
        <v>1447.922</v>
      </c>
      <c r="N83" s="91">
        <v>1122.5709999999999</v>
      </c>
      <c r="O83" s="91">
        <v>1114.7449999999999</v>
      </c>
      <c r="P83" s="91">
        <v>1212.585</v>
      </c>
      <c r="Q83" s="91">
        <v>1372.845</v>
      </c>
      <c r="R83" s="91">
        <v>746.85</v>
      </c>
      <c r="S83" s="91">
        <v>799.30499999999995</v>
      </c>
      <c r="T83" s="91">
        <v>751.173</v>
      </c>
      <c r="U83" s="91">
        <v>740.62599999999998</v>
      </c>
      <c r="V83" s="91">
        <v>801.13099999999997</v>
      </c>
      <c r="W83" s="91">
        <v>768.01300000000003</v>
      </c>
      <c r="X83" s="91">
        <v>691.798</v>
      </c>
      <c r="Y83" s="91">
        <v>720.68399999999997</v>
      </c>
      <c r="Z83" s="91">
        <v>732.01099999999997</v>
      </c>
      <c r="AA83" s="91">
        <v>748.351</v>
      </c>
      <c r="AB83" s="91">
        <v>782.846</v>
      </c>
      <c r="AC83" s="91">
        <v>747.36900000000003</v>
      </c>
      <c r="AD83" s="91">
        <v>770.21100000000001</v>
      </c>
      <c r="AE83" s="91">
        <v>803.57399999999996</v>
      </c>
    </row>
    <row r="84" spans="1:31" x14ac:dyDescent="0.25">
      <c r="A84" s="193" t="s">
        <v>622</v>
      </c>
      <c r="B84" s="91">
        <v>234.34085999999999</v>
      </c>
      <c r="C84" s="91">
        <v>44.71322</v>
      </c>
      <c r="D84" s="91">
        <v>143.66114999999999</v>
      </c>
      <c r="E84" s="91">
        <v>226.01582999999999</v>
      </c>
      <c r="F84" s="91">
        <v>169.44421</v>
      </c>
      <c r="G84" s="91">
        <v>151.07907</v>
      </c>
      <c r="H84" s="91">
        <v>150.48996</v>
      </c>
      <c r="I84" s="91">
        <v>124.81305</v>
      </c>
      <c r="J84" s="91">
        <v>126.627</v>
      </c>
      <c r="K84" s="91">
        <v>150.001</v>
      </c>
      <c r="L84" s="91">
        <v>150</v>
      </c>
      <c r="M84" s="91">
        <v>368.286</v>
      </c>
      <c r="N84" s="91">
        <v>519.13199999999995</v>
      </c>
      <c r="O84" s="91">
        <v>416.57299999999998</v>
      </c>
      <c r="P84" s="91">
        <v>444.84399999999999</v>
      </c>
      <c r="Q84" s="91">
        <v>481.005</v>
      </c>
      <c r="R84" s="91">
        <v>635.34100000000001</v>
      </c>
      <c r="S84" s="91">
        <v>715.89599999999996</v>
      </c>
      <c r="T84" s="91">
        <v>757.23900000000003</v>
      </c>
      <c r="U84" s="91">
        <v>778.02</v>
      </c>
      <c r="V84" s="91">
        <v>680.80699999999899</v>
      </c>
      <c r="W84" s="91">
        <v>616.80100000000004</v>
      </c>
      <c r="X84" s="91">
        <v>666.63099999999997</v>
      </c>
      <c r="Y84" s="91">
        <v>887.774</v>
      </c>
      <c r="Z84" s="91">
        <v>1054.56</v>
      </c>
      <c r="AA84" s="91">
        <v>977.07899999999995</v>
      </c>
      <c r="AB84" s="91">
        <v>788.54700000000003</v>
      </c>
      <c r="AC84" s="91">
        <v>803.56</v>
      </c>
      <c r="AD84" s="91">
        <v>952.56600000000003</v>
      </c>
      <c r="AE84" s="91">
        <v>1109.5419999999999</v>
      </c>
    </row>
    <row r="85" spans="1:31" x14ac:dyDescent="0.25">
      <c r="A85" s="193" t="s">
        <v>623</v>
      </c>
      <c r="B85" s="91">
        <v>6.5147300000000001</v>
      </c>
      <c r="C85" s="91">
        <v>2.87296</v>
      </c>
      <c r="D85" s="91">
        <v>3.1378599999999999</v>
      </c>
      <c r="E85" s="91">
        <v>0</v>
      </c>
      <c r="F85" s="91">
        <v>2.12323</v>
      </c>
      <c r="G85" s="91">
        <v>1.77728</v>
      </c>
      <c r="H85" s="91">
        <v>0.49476999999999999</v>
      </c>
      <c r="I85" s="91">
        <v>2.46549</v>
      </c>
      <c r="J85" s="91">
        <v>0</v>
      </c>
      <c r="K85" s="91">
        <v>0</v>
      </c>
      <c r="L85" s="91">
        <v>0</v>
      </c>
      <c r="M85" s="91">
        <v>0</v>
      </c>
      <c r="N85" s="91">
        <v>0</v>
      </c>
      <c r="O85" s="91">
        <v>0</v>
      </c>
      <c r="P85" s="91">
        <v>0</v>
      </c>
      <c r="Q85" s="91">
        <v>0</v>
      </c>
      <c r="R85" s="91">
        <v>0</v>
      </c>
      <c r="S85" s="91">
        <v>0</v>
      </c>
      <c r="T85" s="91">
        <v>0</v>
      </c>
      <c r="U85" s="91">
        <v>0</v>
      </c>
      <c r="V85" s="91">
        <v>0</v>
      </c>
      <c r="W85" s="91">
        <v>0</v>
      </c>
      <c r="X85" s="91">
        <v>0</v>
      </c>
      <c r="Y85" s="91">
        <v>0</v>
      </c>
      <c r="Z85" s="91">
        <v>0</v>
      </c>
      <c r="AA85" s="91">
        <v>0</v>
      </c>
      <c r="AB85" s="91">
        <v>0</v>
      </c>
      <c r="AC85" s="91">
        <v>0</v>
      </c>
      <c r="AD85" s="91">
        <v>0</v>
      </c>
      <c r="AE85" s="91">
        <v>0</v>
      </c>
    </row>
    <row r="86" spans="1:31" x14ac:dyDescent="0.25">
      <c r="A86" s="193" t="s">
        <v>624</v>
      </c>
      <c r="B86" s="91">
        <v>332.34145000000001</v>
      </c>
      <c r="C86" s="91">
        <v>178.69739000000001</v>
      </c>
      <c r="D86" s="91">
        <v>169.65351999999999</v>
      </c>
      <c r="E86" s="91">
        <v>104.3312</v>
      </c>
      <c r="F86" s="91">
        <v>188.45572999999999</v>
      </c>
      <c r="G86" s="91">
        <v>201.81635</v>
      </c>
      <c r="H86" s="91">
        <v>261.06864000000002</v>
      </c>
      <c r="I86" s="91">
        <v>228.39788999999999</v>
      </c>
      <c r="J86" s="91">
        <v>171.39399999999901</v>
      </c>
      <c r="K86" s="91">
        <v>256.84599999999898</v>
      </c>
      <c r="L86" s="91">
        <v>320.02199999999999</v>
      </c>
      <c r="M86" s="91">
        <v>446.33699999999999</v>
      </c>
      <c r="N86" s="91">
        <v>395.15499999999997</v>
      </c>
      <c r="O86" s="91">
        <v>338.70699999999999</v>
      </c>
      <c r="P86" s="91">
        <v>358.76299999999998</v>
      </c>
      <c r="Q86" s="91">
        <v>337.89499999999998</v>
      </c>
      <c r="R86" s="91">
        <v>357.20800000000003</v>
      </c>
      <c r="S86" s="91">
        <v>364.685</v>
      </c>
      <c r="T86" s="91">
        <v>384.64600000000002</v>
      </c>
      <c r="U86" s="91">
        <v>393.15799999999899</v>
      </c>
      <c r="V86" s="91">
        <v>352.14699999999999</v>
      </c>
      <c r="W86" s="91">
        <v>317.16800000000001</v>
      </c>
      <c r="X86" s="91">
        <v>262.65499999999997</v>
      </c>
      <c r="Y86" s="91">
        <v>386.47500000000002</v>
      </c>
      <c r="Z86" s="91">
        <v>431.512</v>
      </c>
      <c r="AA86" s="91">
        <v>404.21899999999999</v>
      </c>
      <c r="AB86" s="91">
        <v>391.402999999999</v>
      </c>
      <c r="AC86" s="91">
        <v>264.02300000000002</v>
      </c>
      <c r="AD86" s="91">
        <v>299.14400000000001</v>
      </c>
      <c r="AE86" s="91">
        <v>359.61799999999897</v>
      </c>
    </row>
    <row r="87" spans="1:31" x14ac:dyDescent="0.25">
      <c r="A87" s="193" t="s">
        <v>625</v>
      </c>
      <c r="B87" s="91">
        <v>5.0873799999999996</v>
      </c>
      <c r="C87" s="91">
        <v>4.5968799999999996</v>
      </c>
      <c r="D87" s="91">
        <v>0</v>
      </c>
      <c r="E87" s="91">
        <v>6</v>
      </c>
      <c r="F87" s="91">
        <v>0</v>
      </c>
      <c r="G87" s="91">
        <v>0</v>
      </c>
      <c r="H87" s="91">
        <v>6</v>
      </c>
      <c r="I87" s="91">
        <v>0</v>
      </c>
      <c r="J87" s="91">
        <v>25.465</v>
      </c>
      <c r="K87" s="91">
        <v>26.012</v>
      </c>
      <c r="L87" s="91">
        <v>26.015999999999998</v>
      </c>
      <c r="M87" s="91">
        <v>26.016999999999999</v>
      </c>
      <c r="N87" s="91">
        <v>0.02</v>
      </c>
      <c r="O87" s="91">
        <v>1.6E-2</v>
      </c>
      <c r="P87" s="91">
        <v>1.4999999999999999E-2</v>
      </c>
      <c r="Q87" s="91">
        <v>8.9999999999999993E-3</v>
      </c>
      <c r="R87" s="91">
        <v>10.0209999999999</v>
      </c>
      <c r="S87" s="91">
        <v>10.0209999999999</v>
      </c>
      <c r="T87" s="91">
        <v>10.029</v>
      </c>
      <c r="U87" s="91">
        <v>10.029</v>
      </c>
      <c r="V87" s="91">
        <v>10.023</v>
      </c>
      <c r="W87" s="91">
        <v>10.012</v>
      </c>
      <c r="X87" s="91">
        <v>10.016</v>
      </c>
      <c r="Y87" s="91">
        <v>12.016999999999999</v>
      </c>
      <c r="Z87" s="91">
        <v>0</v>
      </c>
      <c r="AA87" s="91">
        <v>0</v>
      </c>
      <c r="AB87" s="91">
        <v>0</v>
      </c>
      <c r="AC87" s="91">
        <v>0</v>
      </c>
      <c r="AD87" s="91">
        <v>0</v>
      </c>
      <c r="AE87" s="91">
        <v>2</v>
      </c>
    </row>
    <row r="88" spans="1:31" x14ac:dyDescent="0.25">
      <c r="A88" s="193" t="s">
        <v>626</v>
      </c>
      <c r="B88" s="91">
        <v>1.2999999999999999E-4</v>
      </c>
      <c r="C88" s="91">
        <v>2.0000000000000002E-5</v>
      </c>
      <c r="D88" s="91">
        <v>5.1543999999999999</v>
      </c>
      <c r="E88" s="91">
        <v>17.836179999999999</v>
      </c>
      <c r="F88" s="91">
        <v>18.93947</v>
      </c>
      <c r="G88" s="91">
        <v>18.30416</v>
      </c>
      <c r="H88" s="91">
        <v>31.609220000000001</v>
      </c>
      <c r="I88" s="91">
        <v>31.549869999999999</v>
      </c>
      <c r="J88" s="91">
        <v>-4.2039999999999997</v>
      </c>
      <c r="K88" s="91">
        <v>0</v>
      </c>
      <c r="L88" s="91">
        <v>0</v>
      </c>
      <c r="M88" s="91">
        <v>0</v>
      </c>
      <c r="N88" s="91">
        <v>0</v>
      </c>
      <c r="O88" s="91">
        <v>0</v>
      </c>
      <c r="P88" s="91">
        <v>0</v>
      </c>
      <c r="Q88" s="91">
        <v>0</v>
      </c>
      <c r="R88" s="91">
        <v>0</v>
      </c>
      <c r="S88" s="91">
        <v>0</v>
      </c>
      <c r="T88" s="91">
        <v>0</v>
      </c>
      <c r="U88" s="91">
        <v>0</v>
      </c>
      <c r="V88" s="91">
        <v>0</v>
      </c>
      <c r="W88" s="91">
        <v>0</v>
      </c>
      <c r="X88" s="91">
        <v>0</v>
      </c>
      <c r="Y88" s="91">
        <v>0</v>
      </c>
      <c r="Z88" s="91">
        <v>0</v>
      </c>
      <c r="AA88" s="91">
        <v>0</v>
      </c>
      <c r="AB88" s="91">
        <v>0</v>
      </c>
      <c r="AC88" s="91">
        <v>0</v>
      </c>
      <c r="AD88" s="91">
        <v>0</v>
      </c>
      <c r="AE88" s="91">
        <v>0</v>
      </c>
    </row>
    <row r="89" spans="1:31" ht="15.75" thickBot="1" x14ac:dyDescent="0.3">
      <c r="A89" s="193" t="s">
        <v>627</v>
      </c>
      <c r="B89" s="315">
        <v>2.7E-4</v>
      </c>
      <c r="C89" s="315">
        <v>4.8000000000000001E-4</v>
      </c>
      <c r="D89" s="315">
        <v>0</v>
      </c>
      <c r="E89" s="315">
        <v>0</v>
      </c>
      <c r="F89" s="315">
        <v>0</v>
      </c>
      <c r="G89" s="315">
        <v>0</v>
      </c>
      <c r="H89" s="315">
        <v>0</v>
      </c>
      <c r="I89" s="315">
        <v>0</v>
      </c>
      <c r="J89" s="315">
        <v>0</v>
      </c>
      <c r="K89" s="315">
        <v>0</v>
      </c>
      <c r="L89" s="315">
        <v>0</v>
      </c>
      <c r="M89" s="315">
        <v>0</v>
      </c>
      <c r="N89" s="315">
        <v>0</v>
      </c>
      <c r="O89" s="315">
        <v>0</v>
      </c>
      <c r="P89" s="315">
        <v>0</v>
      </c>
      <c r="Q89" s="315">
        <v>0</v>
      </c>
      <c r="R89" s="315">
        <v>0</v>
      </c>
      <c r="S89" s="315">
        <v>0</v>
      </c>
      <c r="T89" s="315">
        <v>0</v>
      </c>
      <c r="U89" s="315">
        <v>0</v>
      </c>
      <c r="V89" s="315">
        <v>0</v>
      </c>
      <c r="W89" s="315">
        <v>0</v>
      </c>
      <c r="X89" s="315">
        <v>0</v>
      </c>
      <c r="Y89" s="315">
        <v>0</v>
      </c>
      <c r="Z89" s="315">
        <v>0</v>
      </c>
      <c r="AA89" s="315">
        <v>0</v>
      </c>
      <c r="AB89" s="315">
        <v>0</v>
      </c>
      <c r="AC89" s="315">
        <v>0</v>
      </c>
      <c r="AD89" s="315">
        <v>0</v>
      </c>
      <c r="AE89" s="315">
        <v>0</v>
      </c>
    </row>
    <row r="90" spans="1:31" x14ac:dyDescent="0.25">
      <c r="A90" s="318" t="s">
        <v>628</v>
      </c>
      <c r="B90" s="91">
        <v>5624.37003</v>
      </c>
      <c r="C90" s="91">
        <v>4879.14923</v>
      </c>
      <c r="D90" s="91">
        <v>4964.0731399999904</v>
      </c>
      <c r="E90" s="91">
        <v>5100.4038799999998</v>
      </c>
      <c r="F90" s="91">
        <v>4972.5463</v>
      </c>
      <c r="G90" s="91">
        <v>5102.6697000000004</v>
      </c>
      <c r="H90" s="91">
        <v>5498.4997199999998</v>
      </c>
      <c r="I90" s="91">
        <v>5131.00234</v>
      </c>
      <c r="J90" s="91">
        <v>6318.6779999999999</v>
      </c>
      <c r="K90" s="91">
        <v>5215.3620000000001</v>
      </c>
      <c r="L90" s="91">
        <v>4952.7359999999999</v>
      </c>
      <c r="M90" s="91">
        <v>5769.87</v>
      </c>
      <c r="N90" s="91">
        <v>5245.5159999999996</v>
      </c>
      <c r="O90" s="91">
        <v>4777.7049999999999</v>
      </c>
      <c r="P90" s="91">
        <v>5176.9469999999901</v>
      </c>
      <c r="Q90" s="91">
        <v>7792.0810000000001</v>
      </c>
      <c r="R90" s="91">
        <v>4168.8429999999998</v>
      </c>
      <c r="S90" s="91">
        <v>4455.9960000000001</v>
      </c>
      <c r="T90" s="91">
        <v>4553.1549999999997</v>
      </c>
      <c r="U90" s="91">
        <v>4468.0559999999996</v>
      </c>
      <c r="V90" s="91">
        <v>4324.8639999999996</v>
      </c>
      <c r="W90" s="91">
        <v>4232.8849999999902</v>
      </c>
      <c r="X90" s="91">
        <v>3898.252</v>
      </c>
      <c r="Y90" s="91">
        <v>4498.9470000000001</v>
      </c>
      <c r="Z90" s="91">
        <v>4703.7639999999901</v>
      </c>
      <c r="AA90" s="91">
        <v>4634.8990000000003</v>
      </c>
      <c r="AB90" s="91">
        <v>4525.1469999999999</v>
      </c>
      <c r="AC90" s="91">
        <v>4149.9399999999996</v>
      </c>
      <c r="AD90" s="91">
        <v>4470.5680000000002</v>
      </c>
      <c r="AE90" s="91">
        <v>4778.1750000000002</v>
      </c>
    </row>
    <row r="91" spans="1:31" x14ac:dyDescent="0.25">
      <c r="A91" s="193" t="s">
        <v>629</v>
      </c>
      <c r="B91" s="91">
        <v>154.76833999999999</v>
      </c>
      <c r="C91" s="91">
        <v>387.35415999999998</v>
      </c>
      <c r="D91" s="91">
        <v>154.2971</v>
      </c>
      <c r="E91" s="91">
        <v>280.22422999999998</v>
      </c>
      <c r="F91" s="91">
        <v>133.70239000000001</v>
      </c>
      <c r="G91" s="91">
        <v>64.285060000000001</v>
      </c>
      <c r="H91" s="91">
        <v>189.64215999999999</v>
      </c>
      <c r="I91" s="91">
        <v>11.52474</v>
      </c>
      <c r="J91" s="91">
        <v>-372.24299999999999</v>
      </c>
      <c r="K91" s="91">
        <v>548.38099999999997</v>
      </c>
      <c r="L91" s="91">
        <v>328.84699999999998</v>
      </c>
      <c r="M91" s="91">
        <v>111.136</v>
      </c>
      <c r="N91" s="91">
        <v>122.828</v>
      </c>
      <c r="O91" s="91">
        <v>145.62</v>
      </c>
      <c r="P91" s="91">
        <v>687.62</v>
      </c>
      <c r="Q91" s="91">
        <v>349.05900000000003</v>
      </c>
      <c r="R91" s="91">
        <v>41.036000000000001</v>
      </c>
      <c r="S91" s="91">
        <v>76.92</v>
      </c>
      <c r="T91" s="91">
        <v>51.325000000000003</v>
      </c>
      <c r="U91" s="91">
        <v>56.786999999999999</v>
      </c>
      <c r="V91" s="91">
        <v>52.838999999999999</v>
      </c>
      <c r="W91" s="91">
        <v>69.626000000000005</v>
      </c>
      <c r="X91" s="91">
        <v>63.018999999999998</v>
      </c>
      <c r="Y91" s="91">
        <v>92.233999999999995</v>
      </c>
      <c r="Z91" s="91">
        <v>44.235999999999997</v>
      </c>
      <c r="AA91" s="91">
        <v>45.343000000000004</v>
      </c>
      <c r="AB91" s="91">
        <v>272.64600000000002</v>
      </c>
      <c r="AC91" s="91">
        <v>190.93199999999999</v>
      </c>
      <c r="AD91" s="91">
        <v>182.14099999999999</v>
      </c>
      <c r="AE91" s="91">
        <v>104.185</v>
      </c>
    </row>
    <row r="92" spans="1:31" x14ac:dyDescent="0.25">
      <c r="A92" s="193" t="s">
        <v>630</v>
      </c>
      <c r="B92" s="91">
        <v>194.27258</v>
      </c>
      <c r="C92" s="91">
        <v>193.89284000000001</v>
      </c>
      <c r="D92" s="91">
        <v>216.06274999999999</v>
      </c>
      <c r="E92" s="91">
        <v>161.51904999999999</v>
      </c>
      <c r="F92" s="91">
        <v>230.65257</v>
      </c>
      <c r="G92" s="91">
        <v>226.70549</v>
      </c>
      <c r="H92" s="91">
        <v>264.27971000000002</v>
      </c>
      <c r="I92" s="91">
        <v>223.80373</v>
      </c>
      <c r="J92" s="91">
        <v>345.94099999999997</v>
      </c>
      <c r="K92" s="91">
        <v>273.2</v>
      </c>
      <c r="L92" s="91">
        <v>279.90100000000001</v>
      </c>
      <c r="M92" s="91">
        <v>308.536</v>
      </c>
      <c r="N92" s="91">
        <v>279.55200000000002</v>
      </c>
      <c r="O92" s="91">
        <v>287.41300000000001</v>
      </c>
      <c r="P92" s="91">
        <v>288.09199999999998</v>
      </c>
      <c r="Q92" s="91">
        <v>291.58199999999999</v>
      </c>
      <c r="R92" s="91">
        <v>213.19800000000001</v>
      </c>
      <c r="S92" s="91">
        <v>244.47800000000001</v>
      </c>
      <c r="T92" s="91">
        <v>249.619</v>
      </c>
      <c r="U92" s="91">
        <v>241.97900000000001</v>
      </c>
      <c r="V92" s="91">
        <v>215.81399999999999</v>
      </c>
      <c r="W92" s="91">
        <v>211.20099999999999</v>
      </c>
      <c r="X92" s="91">
        <v>205.572</v>
      </c>
      <c r="Y92" s="91">
        <v>205.577</v>
      </c>
      <c r="Z92" s="91">
        <v>211.315</v>
      </c>
      <c r="AA92" s="91">
        <v>208.08600000000001</v>
      </c>
      <c r="AB92" s="91">
        <v>215.66</v>
      </c>
      <c r="AC92" s="91">
        <v>214.41300000000001</v>
      </c>
      <c r="AD92" s="91">
        <v>218.87100000000001</v>
      </c>
      <c r="AE92" s="91">
        <v>400.94499999999999</v>
      </c>
    </row>
    <row r="93" spans="1:31" x14ac:dyDescent="0.25">
      <c r="A93" s="193" t="s">
        <v>631</v>
      </c>
      <c r="B93" s="91">
        <v>2516.4217400000002</v>
      </c>
      <c r="C93" s="91">
        <v>2877.1827800000001</v>
      </c>
      <c r="D93" s="91">
        <v>4897.9734199999903</v>
      </c>
      <c r="E93" s="91">
        <v>5814.5884599999899</v>
      </c>
      <c r="F93" s="91">
        <v>3075.8951099999999</v>
      </c>
      <c r="G93" s="91">
        <v>2868.0522900000001</v>
      </c>
      <c r="H93" s="91">
        <v>2758.9564799999998</v>
      </c>
      <c r="I93" s="91">
        <v>2366.4712300000001</v>
      </c>
      <c r="J93" s="91">
        <v>2307.0859999999998</v>
      </c>
      <c r="K93" s="91">
        <v>3707.76099999999</v>
      </c>
      <c r="L93" s="91">
        <v>3405.9939999999901</v>
      </c>
      <c r="M93" s="91">
        <v>2890.0829999999901</v>
      </c>
      <c r="N93" s="91">
        <v>2146.7309999999902</v>
      </c>
      <c r="O93" s="91">
        <v>2509.0039999999899</v>
      </c>
      <c r="P93" s="91">
        <v>3377.0919999999901</v>
      </c>
      <c r="Q93" s="91">
        <v>4154.4059999999999</v>
      </c>
      <c r="R93" s="91">
        <v>2716.2529999999902</v>
      </c>
      <c r="S93" s="91">
        <v>2031.232</v>
      </c>
      <c r="T93" s="91">
        <v>2049.8309999999901</v>
      </c>
      <c r="U93" s="91">
        <v>2129.7359999999999</v>
      </c>
      <c r="V93" s="91">
        <v>2460.1550000000002</v>
      </c>
      <c r="W93" s="91">
        <v>5226.4830000000002</v>
      </c>
      <c r="X93" s="91">
        <v>2361.0830000000001</v>
      </c>
      <c r="Y93" s="91">
        <v>1833.941</v>
      </c>
      <c r="Z93" s="91">
        <v>1671.0730000000001</v>
      </c>
      <c r="AA93" s="91">
        <v>2026.3050000000001</v>
      </c>
      <c r="AB93" s="91">
        <v>2858.8690000000001</v>
      </c>
      <c r="AC93" s="91">
        <v>3554.0070000000001</v>
      </c>
      <c r="AD93" s="91">
        <v>2888.3319999999999</v>
      </c>
      <c r="AE93" s="91">
        <v>2335.712</v>
      </c>
    </row>
    <row r="94" spans="1:31" x14ac:dyDescent="0.25">
      <c r="A94" s="193" t="s">
        <v>632</v>
      </c>
      <c r="B94" s="91">
        <v>0.48308999999999902</v>
      </c>
      <c r="C94" s="91">
        <v>0.64827000000000001</v>
      </c>
      <c r="D94" s="91">
        <v>6.3796200000000001</v>
      </c>
      <c r="E94" s="91">
        <v>2.1563699999999999</v>
      </c>
      <c r="F94" s="91">
        <v>4.4651199999999998</v>
      </c>
      <c r="G94" s="91">
        <v>1.39262</v>
      </c>
      <c r="H94" s="91">
        <v>3.5825100000000001</v>
      </c>
      <c r="I94" s="91">
        <v>1.46302</v>
      </c>
      <c r="J94" s="91">
        <v>8.2919999999999998</v>
      </c>
      <c r="K94" s="91">
        <v>0</v>
      </c>
      <c r="L94" s="91">
        <v>0</v>
      </c>
      <c r="M94" s="91">
        <v>69.254999999999995</v>
      </c>
      <c r="N94" s="91">
        <v>90.998999999999995</v>
      </c>
      <c r="O94" s="91">
        <v>90.998999999999995</v>
      </c>
      <c r="P94" s="91">
        <v>90.998999999999995</v>
      </c>
      <c r="Q94" s="91">
        <v>90.998999999999995</v>
      </c>
      <c r="R94" s="91">
        <v>319.48099999999999</v>
      </c>
      <c r="S94" s="91">
        <v>325.197</v>
      </c>
      <c r="T94" s="91">
        <v>330.91300000000001</v>
      </c>
      <c r="U94" s="91">
        <v>325.197</v>
      </c>
      <c r="V94" s="91">
        <v>325.197</v>
      </c>
      <c r="W94" s="91">
        <v>330.91300000000001</v>
      </c>
      <c r="X94" s="91">
        <v>443.17899999999997</v>
      </c>
      <c r="Y94" s="91">
        <v>328.01499999999999</v>
      </c>
      <c r="Z94" s="91">
        <v>407.54399999999998</v>
      </c>
      <c r="AA94" s="91">
        <v>413.43</v>
      </c>
      <c r="AB94" s="91">
        <v>569.31600000000003</v>
      </c>
      <c r="AC94" s="91">
        <v>457.54300000000001</v>
      </c>
      <c r="AD94" s="91">
        <v>413.43</v>
      </c>
      <c r="AE94" s="91">
        <v>432.43</v>
      </c>
    </row>
    <row r="95" spans="1:31" x14ac:dyDescent="0.25">
      <c r="A95" s="193" t="s">
        <v>633</v>
      </c>
      <c r="B95" s="91">
        <v>532.91890999999998</v>
      </c>
      <c r="C95" s="91">
        <v>250.71483000000001</v>
      </c>
      <c r="D95" s="91">
        <v>957.67886999999996</v>
      </c>
      <c r="E95" s="91">
        <v>541.46438999999998</v>
      </c>
      <c r="F95" s="91">
        <v>458.14654999999999</v>
      </c>
      <c r="G95" s="91">
        <v>432.97471999999999</v>
      </c>
      <c r="H95" s="91">
        <v>511.43167</v>
      </c>
      <c r="I95" s="91">
        <v>502.02954</v>
      </c>
      <c r="J95" s="91">
        <v>978.08600000000001</v>
      </c>
      <c r="K95" s="91">
        <v>2400.9639999999999</v>
      </c>
      <c r="L95" s="91">
        <v>2780.4580000000001</v>
      </c>
      <c r="M95" s="91">
        <v>1459.6310000000001</v>
      </c>
      <c r="N95" s="91">
        <v>392.61200000000002</v>
      </c>
      <c r="O95" s="91">
        <v>496.76400000000001</v>
      </c>
      <c r="P95" s="91">
        <v>1051.154</v>
      </c>
      <c r="Q95" s="91">
        <v>3517.2629999999999</v>
      </c>
      <c r="R95" s="91">
        <v>1036.6959999999999</v>
      </c>
      <c r="S95" s="91">
        <v>402.69099999999997</v>
      </c>
      <c r="T95" s="91">
        <v>344.471</v>
      </c>
      <c r="U95" s="91">
        <v>329.31</v>
      </c>
      <c r="V95" s="91">
        <v>357.33600000000001</v>
      </c>
      <c r="W95" s="91">
        <v>1295.2729999999999</v>
      </c>
      <c r="X95" s="91">
        <v>650.85299999999995</v>
      </c>
      <c r="Y95" s="91">
        <v>392.517</v>
      </c>
      <c r="Z95" s="91">
        <v>320.55700000000002</v>
      </c>
      <c r="AA95" s="91">
        <v>322.55599999999998</v>
      </c>
      <c r="AB95" s="91">
        <v>1491.271</v>
      </c>
      <c r="AC95" s="91">
        <v>1633.433</v>
      </c>
      <c r="AD95" s="91">
        <v>1587.954</v>
      </c>
      <c r="AE95" s="91">
        <v>814.47900000000004</v>
      </c>
    </row>
    <row r="96" spans="1:31" ht="15.75" thickBot="1" x14ac:dyDescent="0.3">
      <c r="A96" s="193" t="s">
        <v>634</v>
      </c>
      <c r="B96" s="315">
        <v>130.67571000000001</v>
      </c>
      <c r="C96" s="315">
        <v>116.23753000000001</v>
      </c>
      <c r="D96" s="315">
        <v>319.58089000000001</v>
      </c>
      <c r="E96" s="315">
        <v>258.68169</v>
      </c>
      <c r="F96" s="315">
        <v>79.243759999999995</v>
      </c>
      <c r="G96" s="315">
        <v>19.545089999999998</v>
      </c>
      <c r="H96" s="315">
        <v>139.42578</v>
      </c>
      <c r="I96" s="315">
        <v>136.01423</v>
      </c>
      <c r="J96" s="315">
        <v>163.078</v>
      </c>
      <c r="K96" s="315">
        <v>252.39400000000001</v>
      </c>
      <c r="L96" s="315">
        <v>351.13900000000001</v>
      </c>
      <c r="M96" s="315">
        <v>711.66099999999994</v>
      </c>
      <c r="N96" s="315">
        <v>98.787999999999997</v>
      </c>
      <c r="O96" s="315">
        <v>98.052000000000007</v>
      </c>
      <c r="P96" s="315">
        <v>120.738</v>
      </c>
      <c r="Q96" s="315">
        <v>9084.9390000000003</v>
      </c>
      <c r="R96" s="315">
        <v>84.736000000000004</v>
      </c>
      <c r="S96" s="315">
        <v>90.043999999999997</v>
      </c>
      <c r="T96" s="315">
        <v>80.796000000000006</v>
      </c>
      <c r="U96" s="315">
        <v>80.739999999999995</v>
      </c>
      <c r="V96" s="315">
        <v>90.460999999999999</v>
      </c>
      <c r="W96" s="315">
        <v>89.055999999999997</v>
      </c>
      <c r="X96" s="315">
        <v>83.503</v>
      </c>
      <c r="Y96" s="315">
        <v>77.108000000000004</v>
      </c>
      <c r="Z96" s="315">
        <v>318.61</v>
      </c>
      <c r="AA96" s="315">
        <v>318.149</v>
      </c>
      <c r="AB96" s="315">
        <v>328.36</v>
      </c>
      <c r="AC96" s="315">
        <v>330.702</v>
      </c>
      <c r="AD96" s="315">
        <v>322.71499999999997</v>
      </c>
      <c r="AE96" s="315">
        <v>317.99200000000002</v>
      </c>
    </row>
    <row r="97" spans="1:31" x14ac:dyDescent="0.25">
      <c r="A97" s="318" t="s">
        <v>635</v>
      </c>
      <c r="B97" s="91">
        <v>3529.5403700000002</v>
      </c>
      <c r="C97" s="91">
        <v>3826.0304099999998</v>
      </c>
      <c r="D97" s="91">
        <v>6551.9726499999897</v>
      </c>
      <c r="E97" s="91">
        <v>7058.6341899999898</v>
      </c>
      <c r="F97" s="91">
        <v>3982.1054999999901</v>
      </c>
      <c r="G97" s="91">
        <v>3612.9552699999999</v>
      </c>
      <c r="H97" s="91">
        <v>3867.3183100000001</v>
      </c>
      <c r="I97" s="91">
        <v>3241.3064899999999</v>
      </c>
      <c r="J97" s="91">
        <v>3430.24</v>
      </c>
      <c r="K97" s="91">
        <v>7182.7</v>
      </c>
      <c r="L97" s="91">
        <v>7146.3389999999999</v>
      </c>
      <c r="M97" s="91">
        <v>5550.3019999999997</v>
      </c>
      <c r="N97" s="91">
        <v>3131.5099999999902</v>
      </c>
      <c r="O97" s="91">
        <v>3627.8519999999899</v>
      </c>
      <c r="P97" s="91">
        <v>5615.6949999999997</v>
      </c>
      <c r="Q97" s="91">
        <v>17488.248</v>
      </c>
      <c r="R97" s="91">
        <v>4411.3999999999996</v>
      </c>
      <c r="S97" s="91">
        <v>3170.5619999999999</v>
      </c>
      <c r="T97" s="91">
        <v>3106.9549999999899</v>
      </c>
      <c r="U97" s="91">
        <v>3163.7489999999998</v>
      </c>
      <c r="V97" s="91">
        <v>3501.8020000000001</v>
      </c>
      <c r="W97" s="91">
        <v>7222.5519999999997</v>
      </c>
      <c r="X97" s="91">
        <v>3807.2089999999998</v>
      </c>
      <c r="Y97" s="91">
        <v>2929.3919999999998</v>
      </c>
      <c r="Z97" s="91">
        <v>2973.335</v>
      </c>
      <c r="AA97" s="91">
        <v>3333.8689999999901</v>
      </c>
      <c r="AB97" s="91">
        <v>5736.1219999999903</v>
      </c>
      <c r="AC97" s="91">
        <v>6381.03</v>
      </c>
      <c r="AD97" s="91">
        <v>5613.4430000000002</v>
      </c>
      <c r="AE97" s="91">
        <v>4405.7430000000004</v>
      </c>
    </row>
    <row r="98" spans="1:31" ht="15.75" thickBot="1" x14ac:dyDescent="0.3">
      <c r="A98" s="193" t="s">
        <v>636</v>
      </c>
      <c r="B98" s="315">
        <v>3.85</v>
      </c>
      <c r="C98" s="315">
        <v>3</v>
      </c>
      <c r="D98" s="315">
        <v>3</v>
      </c>
      <c r="E98" s="315">
        <v>3</v>
      </c>
      <c r="F98" s="315">
        <v>0</v>
      </c>
      <c r="G98" s="315">
        <v>10.25</v>
      </c>
      <c r="H98" s="315">
        <v>3</v>
      </c>
      <c r="I98" s="315">
        <v>1.7</v>
      </c>
      <c r="J98" s="315">
        <v>0.85</v>
      </c>
      <c r="K98" s="315">
        <v>0.85</v>
      </c>
      <c r="L98" s="315">
        <v>0.85</v>
      </c>
      <c r="M98" s="315">
        <v>0.85</v>
      </c>
      <c r="N98" s="315">
        <v>0.83599999999999997</v>
      </c>
      <c r="O98" s="315">
        <v>0.83599999999999997</v>
      </c>
      <c r="P98" s="315">
        <v>0.83599999999999997</v>
      </c>
      <c r="Q98" s="315">
        <v>0.83599999999999997</v>
      </c>
      <c r="R98" s="315">
        <v>0</v>
      </c>
      <c r="S98" s="315">
        <v>0</v>
      </c>
      <c r="T98" s="315">
        <v>0</v>
      </c>
      <c r="U98" s="315">
        <v>0</v>
      </c>
      <c r="V98" s="315">
        <v>0</v>
      </c>
      <c r="W98" s="315">
        <v>0</v>
      </c>
      <c r="X98" s="315">
        <v>0</v>
      </c>
      <c r="Y98" s="315">
        <v>0</v>
      </c>
      <c r="Z98" s="315">
        <v>0</v>
      </c>
      <c r="AA98" s="315">
        <v>0</v>
      </c>
      <c r="AB98" s="315">
        <v>0</v>
      </c>
      <c r="AC98" s="315">
        <v>0</v>
      </c>
      <c r="AD98" s="315">
        <v>0</v>
      </c>
      <c r="AE98" s="315">
        <v>0</v>
      </c>
    </row>
    <row r="99" spans="1:31" ht="15.75" thickBot="1" x14ac:dyDescent="0.3">
      <c r="A99" s="193" t="s">
        <v>637</v>
      </c>
      <c r="B99" s="315">
        <v>3.85</v>
      </c>
      <c r="C99" s="315">
        <v>3</v>
      </c>
      <c r="D99" s="315">
        <v>3</v>
      </c>
      <c r="E99" s="315">
        <v>3</v>
      </c>
      <c r="F99" s="315">
        <v>0</v>
      </c>
      <c r="G99" s="315">
        <v>10.25</v>
      </c>
      <c r="H99" s="315">
        <v>3</v>
      </c>
      <c r="I99" s="315">
        <v>1.7</v>
      </c>
      <c r="J99" s="315">
        <v>0.85</v>
      </c>
      <c r="K99" s="315">
        <v>0.85</v>
      </c>
      <c r="L99" s="315">
        <v>0.85</v>
      </c>
      <c r="M99" s="315">
        <v>0.85</v>
      </c>
      <c r="N99" s="315">
        <v>0.83599999999999997</v>
      </c>
      <c r="O99" s="315">
        <v>0.83599999999999997</v>
      </c>
      <c r="P99" s="315">
        <v>0.83599999999999997</v>
      </c>
      <c r="Q99" s="315">
        <v>0.83599999999999997</v>
      </c>
      <c r="R99" s="315">
        <v>0</v>
      </c>
      <c r="S99" s="315">
        <v>0</v>
      </c>
      <c r="T99" s="315">
        <v>0</v>
      </c>
      <c r="U99" s="315">
        <v>0</v>
      </c>
      <c r="V99" s="315">
        <v>0</v>
      </c>
      <c r="W99" s="315">
        <v>0</v>
      </c>
      <c r="X99" s="315">
        <v>0</v>
      </c>
      <c r="Y99" s="315">
        <v>0</v>
      </c>
      <c r="Z99" s="315">
        <v>0</v>
      </c>
      <c r="AA99" s="315">
        <v>0</v>
      </c>
      <c r="AB99" s="315">
        <v>0</v>
      </c>
      <c r="AC99" s="315">
        <v>0</v>
      </c>
      <c r="AD99" s="315">
        <v>0</v>
      </c>
      <c r="AE99" s="315">
        <v>0</v>
      </c>
    </row>
    <row r="100" spans="1:31" x14ac:dyDescent="0.25">
      <c r="A100" s="316" t="s">
        <v>638</v>
      </c>
      <c r="B100" s="313">
        <v>46744.7356</v>
      </c>
      <c r="C100" s="313">
        <v>41744.723989999999</v>
      </c>
      <c r="D100" s="313">
        <v>44602.970089999901</v>
      </c>
      <c r="E100" s="313">
        <v>41213.518219999998</v>
      </c>
      <c r="F100" s="313">
        <v>42736.4341099999</v>
      </c>
      <c r="G100" s="313">
        <v>42192.746419999901</v>
      </c>
      <c r="H100" s="313">
        <v>42512.697269999997</v>
      </c>
      <c r="I100" s="313">
        <v>42624.13538</v>
      </c>
      <c r="J100" s="313">
        <v>39010.375354999996</v>
      </c>
      <c r="K100" s="313">
        <v>36090.667780999996</v>
      </c>
      <c r="L100" s="313">
        <v>37787.759186999901</v>
      </c>
      <c r="M100" s="313">
        <v>41771.8737379999</v>
      </c>
      <c r="N100" s="313">
        <v>40312.393875000002</v>
      </c>
      <c r="O100" s="313">
        <v>33906.656167999899</v>
      </c>
      <c r="P100" s="313">
        <v>37133.275513999899</v>
      </c>
      <c r="Q100" s="313">
        <v>49159.921067000003</v>
      </c>
      <c r="R100" s="313">
        <v>32615.0644279999</v>
      </c>
      <c r="S100" s="313">
        <v>34493.334523999998</v>
      </c>
      <c r="T100" s="313">
        <v>35942.435279999998</v>
      </c>
      <c r="U100" s="313">
        <v>36538.909645</v>
      </c>
      <c r="V100" s="313">
        <v>33329.806195999998</v>
      </c>
      <c r="W100" s="313">
        <v>34995.894719999997</v>
      </c>
      <c r="X100" s="313">
        <v>30240.522470999898</v>
      </c>
      <c r="Y100" s="313">
        <v>34117.832853</v>
      </c>
      <c r="Z100" s="313">
        <v>34900.875047000001</v>
      </c>
      <c r="AA100" s="313">
        <v>31977.034173</v>
      </c>
      <c r="AB100" s="313">
        <v>33095.378069999999</v>
      </c>
      <c r="AC100" s="313">
        <v>33126.023220999901</v>
      </c>
      <c r="AD100" s="313">
        <v>32077.627582000001</v>
      </c>
      <c r="AE100" s="313">
        <v>34393.442783999999</v>
      </c>
    </row>
    <row r="101" spans="1:31" x14ac:dyDescent="0.25">
      <c r="A101" s="193" t="s">
        <v>606</v>
      </c>
    </row>
    <row r="102" spans="1:31" x14ac:dyDescent="0.25">
      <c r="A102" s="193" t="s">
        <v>639</v>
      </c>
      <c r="B102" s="91">
        <v>10.61567</v>
      </c>
      <c r="C102" s="91">
        <v>9.7582400000000007</v>
      </c>
      <c r="D102" s="91">
        <v>10.42684</v>
      </c>
      <c r="E102" s="91">
        <v>10.50488</v>
      </c>
      <c r="F102" s="91">
        <v>9.1062600000000007</v>
      </c>
      <c r="G102" s="91">
        <v>11.04086</v>
      </c>
      <c r="H102" s="91">
        <v>7.6427399999999999</v>
      </c>
      <c r="I102" s="91">
        <v>13.734069999999999</v>
      </c>
      <c r="J102" s="91">
        <v>10.382999999999999</v>
      </c>
      <c r="K102" s="91">
        <v>10.119</v>
      </c>
      <c r="L102" s="91">
        <v>7.694</v>
      </c>
      <c r="M102" s="91">
        <v>8.5370000000000008</v>
      </c>
      <c r="N102" s="91">
        <v>10.757999999999999</v>
      </c>
      <c r="O102" s="91">
        <v>9.6859999999999999</v>
      </c>
      <c r="P102" s="91">
        <v>10.263999999999999</v>
      </c>
      <c r="Q102" s="91">
        <v>10.177</v>
      </c>
      <c r="R102" s="91">
        <v>9.2449999999999992</v>
      </c>
      <c r="S102" s="91">
        <v>9.7249999999999996</v>
      </c>
      <c r="T102" s="91">
        <v>9.6229999999999993</v>
      </c>
      <c r="U102" s="91">
        <v>10.343</v>
      </c>
      <c r="V102" s="91">
        <v>10.499000000000001</v>
      </c>
      <c r="W102" s="91">
        <v>10.78</v>
      </c>
      <c r="X102" s="91">
        <v>8.9469999999999992</v>
      </c>
      <c r="Y102" s="91">
        <v>9.4339999999999993</v>
      </c>
      <c r="Z102" s="91">
        <v>8.5630000000000006</v>
      </c>
      <c r="AA102" s="91">
        <v>8.5790000000000006</v>
      </c>
      <c r="AB102" s="91">
        <v>9.0660000000000007</v>
      </c>
      <c r="AC102" s="91">
        <v>10.483000000000001</v>
      </c>
      <c r="AD102" s="91">
        <v>10.683</v>
      </c>
      <c r="AE102" s="91">
        <v>10.625999999999999</v>
      </c>
    </row>
    <row r="103" spans="1:31" x14ac:dyDescent="0.25">
      <c r="A103" s="193" t="s">
        <v>640</v>
      </c>
      <c r="B103" s="91">
        <v>3.2210800000000002</v>
      </c>
      <c r="C103" s="91">
        <v>3.2210800000000002</v>
      </c>
      <c r="D103" s="91">
        <v>3.5750199999999999</v>
      </c>
      <c r="E103" s="91">
        <v>3.2330800000000002</v>
      </c>
      <c r="F103" s="91">
        <v>3.2210800000000002</v>
      </c>
      <c r="G103" s="91">
        <v>3.2210800000000002</v>
      </c>
      <c r="H103" s="91">
        <v>3.2210800000000002</v>
      </c>
      <c r="I103" s="91">
        <v>3.2210800000000002</v>
      </c>
      <c r="J103" s="91">
        <v>4.9420000000000002</v>
      </c>
      <c r="K103" s="91">
        <v>3.4529999999999998</v>
      </c>
      <c r="L103" s="91">
        <v>3.4529999999999998</v>
      </c>
      <c r="M103" s="91">
        <v>3.4529999999999998</v>
      </c>
      <c r="N103" s="91">
        <v>3.2850000000000001</v>
      </c>
      <c r="O103" s="91">
        <v>3.2850000000000001</v>
      </c>
      <c r="P103" s="91">
        <v>3.2850000000000001</v>
      </c>
      <c r="Q103" s="91">
        <v>3.2850000000000001</v>
      </c>
      <c r="R103" s="91">
        <v>3.2850000000000001</v>
      </c>
      <c r="S103" s="91">
        <v>3.2850000000000001</v>
      </c>
      <c r="T103" s="91">
        <v>3.2850000000000001</v>
      </c>
      <c r="U103" s="91">
        <v>3.2850000000000001</v>
      </c>
      <c r="V103" s="91">
        <v>3.2850000000000001</v>
      </c>
      <c r="W103" s="91">
        <v>3.2850000000000001</v>
      </c>
      <c r="X103" s="91">
        <v>3.2850000000000001</v>
      </c>
      <c r="Y103" s="91">
        <v>3.2850000000000001</v>
      </c>
      <c r="Z103" s="91">
        <v>3.351</v>
      </c>
      <c r="AA103" s="91">
        <v>3.351</v>
      </c>
      <c r="AB103" s="91">
        <v>3.351</v>
      </c>
      <c r="AC103" s="91">
        <v>3.351</v>
      </c>
      <c r="AD103" s="91">
        <v>3.351</v>
      </c>
      <c r="AE103" s="91">
        <v>3.351</v>
      </c>
    </row>
    <row r="104" spans="1:31" x14ac:dyDescent="0.25">
      <c r="A104" s="193" t="s">
        <v>641</v>
      </c>
      <c r="B104" s="91">
        <v>31.445919999999902</v>
      </c>
      <c r="C104" s="91">
        <v>21.880220000000001</v>
      </c>
      <c r="D104" s="91">
        <v>26.33343</v>
      </c>
      <c r="E104" s="91">
        <v>23.680900000000001</v>
      </c>
      <c r="F104" s="91">
        <v>14.98014</v>
      </c>
      <c r="G104" s="91">
        <v>22.932780000000001</v>
      </c>
      <c r="H104" s="91">
        <v>27.384789999999999</v>
      </c>
      <c r="I104" s="91">
        <v>22.430029999999999</v>
      </c>
      <c r="J104" s="91">
        <v>24.254999999999999</v>
      </c>
      <c r="K104" s="91">
        <v>27.667999999999999</v>
      </c>
      <c r="L104" s="91">
        <v>21.036000000000001</v>
      </c>
      <c r="M104" s="91">
        <v>23.341000000000001</v>
      </c>
      <c r="N104" s="91">
        <v>27.030999999999999</v>
      </c>
      <c r="O104" s="91">
        <v>24.614999999999998</v>
      </c>
      <c r="P104" s="91">
        <v>25.917000000000002</v>
      </c>
      <c r="Q104" s="91">
        <v>25.722000000000001</v>
      </c>
      <c r="R104" s="91">
        <v>23.622</v>
      </c>
      <c r="S104" s="91">
        <v>24.702999999999999</v>
      </c>
      <c r="T104" s="91">
        <v>24.474</v>
      </c>
      <c r="U104" s="91">
        <v>26.094999999999999</v>
      </c>
      <c r="V104" s="91">
        <v>26.448</v>
      </c>
      <c r="W104" s="91">
        <v>27.082000000000001</v>
      </c>
      <c r="X104" s="91">
        <v>23.016999999999999</v>
      </c>
      <c r="Y104" s="91">
        <v>24.116</v>
      </c>
      <c r="Z104" s="91">
        <v>27.655999999999999</v>
      </c>
      <c r="AA104" s="91">
        <v>27.701000000000001</v>
      </c>
      <c r="AB104" s="91">
        <v>29.113</v>
      </c>
      <c r="AC104" s="91">
        <v>33.218000000000004</v>
      </c>
      <c r="AD104" s="91">
        <v>33.795999999999999</v>
      </c>
      <c r="AE104" s="91">
        <v>33.631</v>
      </c>
    </row>
    <row r="105" spans="1:31" ht="15.75" thickBot="1" x14ac:dyDescent="0.3">
      <c r="A105" s="193" t="s">
        <v>642</v>
      </c>
      <c r="B105" s="315">
        <v>14.559760000000001</v>
      </c>
      <c r="C105" s="315">
        <v>8.7103699999999993</v>
      </c>
      <c r="D105" s="315">
        <v>16.585000000000001</v>
      </c>
      <c r="E105" s="315">
        <v>9.8710699999999996</v>
      </c>
      <c r="F105" s="315">
        <v>12.454610000000001</v>
      </c>
      <c r="G105" s="315">
        <v>20.887519999999999</v>
      </c>
      <c r="H105" s="315">
        <v>12.004289999999999</v>
      </c>
      <c r="I105" s="315">
        <v>20.457809999999998</v>
      </c>
      <c r="J105" s="315">
        <v>23.398</v>
      </c>
      <c r="K105" s="315">
        <v>16.707999999999998</v>
      </c>
      <c r="L105" s="315">
        <v>16.873999999999999</v>
      </c>
      <c r="M105" s="315">
        <v>22.396999999999998</v>
      </c>
      <c r="N105" s="315">
        <v>8.7059999999999995</v>
      </c>
      <c r="O105" s="315">
        <v>12.206</v>
      </c>
      <c r="P105" s="315">
        <v>14.231</v>
      </c>
      <c r="Q105" s="315">
        <v>13.35</v>
      </c>
      <c r="R105" s="315">
        <v>12.35</v>
      </c>
      <c r="S105" s="315">
        <v>21.167000000000002</v>
      </c>
      <c r="T105" s="315">
        <v>11.933999999999999</v>
      </c>
      <c r="U105" s="315">
        <v>15.433999999999999</v>
      </c>
      <c r="V105" s="315">
        <v>17.251000000000001</v>
      </c>
      <c r="W105" s="315">
        <v>12.933999999999999</v>
      </c>
      <c r="X105" s="315">
        <v>8.7059999999999995</v>
      </c>
      <c r="Y105" s="315">
        <v>17.731000000000002</v>
      </c>
      <c r="Z105" s="315">
        <v>8.8989999999999991</v>
      </c>
      <c r="AA105" s="315">
        <v>12.468999999999999</v>
      </c>
      <c r="AB105" s="315">
        <v>14.535</v>
      </c>
      <c r="AC105" s="315">
        <v>13.635999999999999</v>
      </c>
      <c r="AD105" s="315">
        <v>12.616</v>
      </c>
      <c r="AE105" s="315">
        <v>21.61</v>
      </c>
    </row>
    <row r="106" spans="1:31" x14ac:dyDescent="0.25">
      <c r="A106" s="318" t="s">
        <v>628</v>
      </c>
      <c r="B106" s="91">
        <v>59.842429999999901</v>
      </c>
      <c r="C106" s="91">
        <v>43.56991</v>
      </c>
      <c r="D106" s="91">
        <v>56.920290000000001</v>
      </c>
      <c r="E106" s="91">
        <v>47.289929999999998</v>
      </c>
      <c r="F106" s="91">
        <v>39.762090000000001</v>
      </c>
      <c r="G106" s="91">
        <v>58.082239999999999</v>
      </c>
      <c r="H106" s="91">
        <v>50.252899999999997</v>
      </c>
      <c r="I106" s="91">
        <v>59.84299</v>
      </c>
      <c r="J106" s="91">
        <v>62.977999999999902</v>
      </c>
      <c r="K106" s="91">
        <v>57.947999999999901</v>
      </c>
      <c r="L106" s="91">
        <v>49.057000000000002</v>
      </c>
      <c r="M106" s="91">
        <v>57.728000000000002</v>
      </c>
      <c r="N106" s="91">
        <v>49.78</v>
      </c>
      <c r="O106" s="91">
        <v>49.792000000000002</v>
      </c>
      <c r="P106" s="91">
        <v>53.697000000000003</v>
      </c>
      <c r="Q106" s="91">
        <v>52.533999999999999</v>
      </c>
      <c r="R106" s="91">
        <v>48.502000000000002</v>
      </c>
      <c r="S106" s="91">
        <v>58.88</v>
      </c>
      <c r="T106" s="91">
        <v>49.316000000000003</v>
      </c>
      <c r="U106" s="91">
        <v>55.156999999999996</v>
      </c>
      <c r="V106" s="91">
        <v>57.482999999999997</v>
      </c>
      <c r="W106" s="91">
        <v>54.081000000000003</v>
      </c>
      <c r="X106" s="91">
        <v>43.954999999999998</v>
      </c>
      <c r="Y106" s="91">
        <v>54.566000000000003</v>
      </c>
      <c r="Z106" s="91">
        <v>48.469000000000001</v>
      </c>
      <c r="AA106" s="91">
        <v>52.1</v>
      </c>
      <c r="AB106" s="91">
        <v>56.064999999999998</v>
      </c>
      <c r="AC106" s="91">
        <v>60.688000000000002</v>
      </c>
      <c r="AD106" s="91">
        <v>60.445999999999998</v>
      </c>
      <c r="AE106" s="91">
        <v>69.218000000000004</v>
      </c>
    </row>
    <row r="107" spans="1:31" x14ac:dyDescent="0.25">
      <c r="A107" s="193" t="s">
        <v>643</v>
      </c>
      <c r="B107" s="91">
        <v>0</v>
      </c>
      <c r="C107" s="91">
        <v>0</v>
      </c>
      <c r="D107" s="91">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91">
        <v>0</v>
      </c>
      <c r="V107" s="91">
        <v>0</v>
      </c>
      <c r="W107" s="91">
        <v>0</v>
      </c>
      <c r="X107" s="91">
        <v>0</v>
      </c>
      <c r="Y107" s="91">
        <v>0</v>
      </c>
      <c r="Z107" s="91">
        <v>0</v>
      </c>
      <c r="AA107" s="91">
        <v>0</v>
      </c>
      <c r="AB107" s="91">
        <v>0</v>
      </c>
      <c r="AC107" s="91">
        <v>0</v>
      </c>
      <c r="AD107" s="91">
        <v>0</v>
      </c>
      <c r="AE107" s="91">
        <v>0</v>
      </c>
    </row>
    <row r="108" spans="1:31" x14ac:dyDescent="0.25">
      <c r="A108" s="193" t="s">
        <v>644</v>
      </c>
      <c r="B108" s="91">
        <v>52.164580000000001</v>
      </c>
      <c r="C108" s="91">
        <v>-6.1414499999999999</v>
      </c>
      <c r="D108" s="91">
        <v>20.63936</v>
      </c>
      <c r="E108" s="91">
        <v>16.424669999999999</v>
      </c>
      <c r="F108" s="91">
        <v>15.67957</v>
      </c>
      <c r="G108" s="91">
        <v>44.415610000000001</v>
      </c>
      <c r="H108" s="91">
        <v>63.744219999999999</v>
      </c>
      <c r="I108" s="91">
        <v>27.667750000000002</v>
      </c>
      <c r="J108" s="91">
        <v>28.928000000000001</v>
      </c>
      <c r="K108" s="91">
        <v>32.701999999999998</v>
      </c>
      <c r="L108" s="91">
        <v>50.670999999999999</v>
      </c>
      <c r="M108" s="91">
        <v>28.710999999999999</v>
      </c>
      <c r="N108" s="91">
        <v>52.302999999999997</v>
      </c>
      <c r="O108" s="91">
        <v>14.082000000000001</v>
      </c>
      <c r="P108" s="91">
        <v>40.634</v>
      </c>
      <c r="Q108" s="91">
        <v>36.067999999999998</v>
      </c>
      <c r="R108" s="91">
        <v>36.877000000000002</v>
      </c>
      <c r="S108" s="91">
        <v>42.563000000000002</v>
      </c>
      <c r="T108" s="91">
        <v>36.982999999999997</v>
      </c>
      <c r="U108" s="91">
        <v>24.266999999999999</v>
      </c>
      <c r="V108" s="91">
        <v>62.548000000000002</v>
      </c>
      <c r="W108" s="91">
        <v>14.39</v>
      </c>
      <c r="X108" s="91">
        <v>21.800999999999998</v>
      </c>
      <c r="Y108" s="91">
        <v>42.488999999999997</v>
      </c>
      <c r="Z108" s="91">
        <v>52.646000000000001</v>
      </c>
      <c r="AA108" s="91">
        <v>14.773999999999999</v>
      </c>
      <c r="AB108" s="91">
        <v>41.865000000000002</v>
      </c>
      <c r="AC108" s="91">
        <v>37.747999999999998</v>
      </c>
      <c r="AD108" s="91">
        <v>38.414000000000001</v>
      </c>
      <c r="AE108" s="91">
        <v>44.552999999999997</v>
      </c>
    </row>
    <row r="109" spans="1:31" x14ac:dyDescent="0.25">
      <c r="A109" s="193" t="s">
        <v>645</v>
      </c>
      <c r="B109" s="91">
        <v>34.821280000000002</v>
      </c>
      <c r="C109" s="91">
        <v>5.9473500000000001</v>
      </c>
      <c r="D109" s="91">
        <v>-1.11649</v>
      </c>
      <c r="E109" s="91">
        <v>6.9425800000000004</v>
      </c>
      <c r="F109" s="91">
        <v>12.98629</v>
      </c>
      <c r="G109" s="91">
        <v>6.2494899999999998</v>
      </c>
      <c r="H109" s="91">
        <v>6.1210000000000004</v>
      </c>
      <c r="I109" s="91">
        <v>32.717030000000001</v>
      </c>
      <c r="J109" s="91">
        <v>14.523999999999999</v>
      </c>
      <c r="K109" s="91">
        <v>16.946999999999999</v>
      </c>
      <c r="L109" s="91">
        <v>14.563000000000001</v>
      </c>
      <c r="M109" s="91">
        <v>16.251000000000001</v>
      </c>
      <c r="N109" s="91">
        <v>19.344000000000001</v>
      </c>
      <c r="O109" s="91">
        <v>11.456</v>
      </c>
      <c r="P109" s="91">
        <v>19.164999999999999</v>
      </c>
      <c r="Q109" s="91">
        <v>9.1340000000000003</v>
      </c>
      <c r="R109" s="91">
        <v>8.7959999999999994</v>
      </c>
      <c r="S109" s="91">
        <v>18.97</v>
      </c>
      <c r="T109" s="91">
        <v>8.9329999999999998</v>
      </c>
      <c r="U109" s="91">
        <v>9.1940000000000008</v>
      </c>
      <c r="V109" s="91">
        <v>19.251000000000001</v>
      </c>
      <c r="W109" s="91">
        <v>9.3520000000000003</v>
      </c>
      <c r="X109" s="91">
        <v>8.6989999999999998</v>
      </c>
      <c r="Y109" s="91">
        <v>13.875999999999999</v>
      </c>
      <c r="Z109" s="91">
        <v>19.445</v>
      </c>
      <c r="AA109" s="91">
        <v>11.952</v>
      </c>
      <c r="AB109" s="91">
        <v>19.678999999999998</v>
      </c>
      <c r="AC109" s="91">
        <v>10.339</v>
      </c>
      <c r="AD109" s="91">
        <v>10.432</v>
      </c>
      <c r="AE109" s="91">
        <v>20.405000000000001</v>
      </c>
    </row>
    <row r="110" spans="1:31" x14ac:dyDescent="0.25">
      <c r="A110" s="193" t="s">
        <v>646</v>
      </c>
      <c r="B110" s="91">
        <v>72.724159999999998</v>
      </c>
      <c r="C110" s="91">
        <v>56.554900000000004</v>
      </c>
      <c r="D110" s="91">
        <v>10.46383</v>
      </c>
      <c r="E110" s="91">
        <v>17.030539999999998</v>
      </c>
      <c r="F110" s="91">
        <v>14.67835</v>
      </c>
      <c r="G110" s="91">
        <v>27.379960000000001</v>
      </c>
      <c r="H110" s="91">
        <v>17.949780000000001</v>
      </c>
      <c r="I110" s="91">
        <v>32.77252</v>
      </c>
      <c r="J110" s="91">
        <v>10.912000000000001</v>
      </c>
      <c r="K110" s="91">
        <v>29.834</v>
      </c>
      <c r="L110" s="91">
        <v>26.518000000000001</v>
      </c>
      <c r="M110" s="91">
        <v>34.112000000000002</v>
      </c>
      <c r="N110" s="91">
        <v>71.515000000000001</v>
      </c>
      <c r="O110" s="91">
        <v>23.556999999999999</v>
      </c>
      <c r="P110" s="91">
        <v>30.167999999999999</v>
      </c>
      <c r="Q110" s="91">
        <v>20.861000000000001</v>
      </c>
      <c r="R110" s="91">
        <v>19.811</v>
      </c>
      <c r="S110" s="91">
        <v>29.562000000000001</v>
      </c>
      <c r="T110" s="91">
        <v>22.846</v>
      </c>
      <c r="U110" s="91">
        <v>21.047999999999998</v>
      </c>
      <c r="V110" s="91">
        <v>30.434000000000001</v>
      </c>
      <c r="W110" s="91">
        <v>21.541</v>
      </c>
      <c r="X110" s="91">
        <v>19.507999999999999</v>
      </c>
      <c r="Y110" s="91">
        <v>29.268000000000001</v>
      </c>
      <c r="Z110" s="91">
        <v>71.988</v>
      </c>
      <c r="AA110" s="91">
        <v>25.326000000000001</v>
      </c>
      <c r="AB110" s="91">
        <v>32.51</v>
      </c>
      <c r="AC110" s="91">
        <v>24.768999999999998</v>
      </c>
      <c r="AD110" s="91">
        <v>25.058</v>
      </c>
      <c r="AE110" s="91">
        <v>34.768999999999998</v>
      </c>
    </row>
    <row r="111" spans="1:31" ht="15.75" thickBot="1" x14ac:dyDescent="0.3">
      <c r="A111" s="193" t="s">
        <v>647</v>
      </c>
      <c r="B111" s="315">
        <v>0</v>
      </c>
      <c r="C111" s="315">
        <v>0</v>
      </c>
      <c r="D111" s="315">
        <v>0</v>
      </c>
      <c r="E111" s="315">
        <v>0</v>
      </c>
      <c r="F111" s="315">
        <v>0</v>
      </c>
      <c r="G111" s="315">
        <v>0</v>
      </c>
      <c r="H111" s="315">
        <v>0</v>
      </c>
      <c r="I111" s="315">
        <v>0</v>
      </c>
      <c r="J111" s="315">
        <v>0</v>
      </c>
      <c r="K111" s="315">
        <v>0</v>
      </c>
      <c r="L111" s="315">
        <v>0</v>
      </c>
      <c r="M111" s="315">
        <v>0</v>
      </c>
      <c r="N111" s="315">
        <v>0</v>
      </c>
      <c r="O111" s="315">
        <v>0</v>
      </c>
      <c r="P111" s="315">
        <v>0</v>
      </c>
      <c r="Q111" s="315">
        <v>0</v>
      </c>
      <c r="R111" s="315">
        <v>0</v>
      </c>
      <c r="S111" s="315">
        <v>0</v>
      </c>
      <c r="T111" s="315">
        <v>0</v>
      </c>
      <c r="U111" s="315">
        <v>0</v>
      </c>
      <c r="V111" s="315">
        <v>0</v>
      </c>
      <c r="W111" s="315">
        <v>0</v>
      </c>
      <c r="X111" s="315">
        <v>0</v>
      </c>
      <c r="Y111" s="315">
        <v>0</v>
      </c>
      <c r="Z111" s="315">
        <v>0</v>
      </c>
      <c r="AA111" s="315">
        <v>0</v>
      </c>
      <c r="AB111" s="315">
        <v>0</v>
      </c>
      <c r="AC111" s="315">
        <v>0</v>
      </c>
      <c r="AD111" s="315">
        <v>0</v>
      </c>
      <c r="AE111" s="315">
        <v>0</v>
      </c>
    </row>
    <row r="112" spans="1:31" x14ac:dyDescent="0.25">
      <c r="A112" s="318" t="s">
        <v>635</v>
      </c>
      <c r="B112" s="91">
        <v>159.71001999999999</v>
      </c>
      <c r="C112" s="91">
        <v>56.360799999999998</v>
      </c>
      <c r="D112" s="91">
        <v>29.986699999999999</v>
      </c>
      <c r="E112" s="91">
        <v>40.397790000000001</v>
      </c>
      <c r="F112" s="91">
        <v>43.344209999999997</v>
      </c>
      <c r="G112" s="91">
        <v>78.045060000000007</v>
      </c>
      <c r="H112" s="91">
        <v>87.814999999999998</v>
      </c>
      <c r="I112" s="91">
        <v>93.157300000000006</v>
      </c>
      <c r="J112" s="91">
        <v>54.363999999999997</v>
      </c>
      <c r="K112" s="91">
        <v>79.483000000000004</v>
      </c>
      <c r="L112" s="91">
        <v>91.751999999999995</v>
      </c>
      <c r="M112" s="91">
        <v>79.073999999999998</v>
      </c>
      <c r="N112" s="91">
        <v>143.16200000000001</v>
      </c>
      <c r="O112" s="91">
        <v>49.094999999999999</v>
      </c>
      <c r="P112" s="91">
        <v>89.966999999999999</v>
      </c>
      <c r="Q112" s="91">
        <v>66.063000000000002</v>
      </c>
      <c r="R112" s="91">
        <v>65.483999999999995</v>
      </c>
      <c r="S112" s="91">
        <v>91.094999999999999</v>
      </c>
      <c r="T112" s="91">
        <v>68.762</v>
      </c>
      <c r="U112" s="91">
        <v>54.509</v>
      </c>
      <c r="V112" s="91">
        <v>112.233</v>
      </c>
      <c r="W112" s="91">
        <v>45.283000000000001</v>
      </c>
      <c r="X112" s="91">
        <v>50.007999999999903</v>
      </c>
      <c r="Y112" s="91">
        <v>85.632999999999996</v>
      </c>
      <c r="Z112" s="91">
        <v>144.07900000000001</v>
      </c>
      <c r="AA112" s="91">
        <v>52.052</v>
      </c>
      <c r="AB112" s="91">
        <v>94.054000000000002</v>
      </c>
      <c r="AC112" s="91">
        <v>72.855999999999995</v>
      </c>
      <c r="AD112" s="91">
        <v>73.903999999999996</v>
      </c>
      <c r="AE112" s="91">
        <v>99.727000000000004</v>
      </c>
    </row>
    <row r="113" spans="1:31" ht="15.75" thickBot="1" x14ac:dyDescent="0.3">
      <c r="A113" s="193" t="s">
        <v>648</v>
      </c>
      <c r="B113" s="315">
        <v>30.79758</v>
      </c>
      <c r="C113" s="315">
        <v>33.16628</v>
      </c>
      <c r="D113" s="315">
        <v>44.67248</v>
      </c>
      <c r="E113" s="315">
        <v>42.539819999999999</v>
      </c>
      <c r="F113" s="315">
        <v>39.350610000000003</v>
      </c>
      <c r="G113" s="315">
        <v>44.14076</v>
      </c>
      <c r="H113" s="315">
        <v>15.70589</v>
      </c>
      <c r="I113" s="315">
        <v>28.026890000000002</v>
      </c>
      <c r="J113" s="315">
        <v>29.271999999999998</v>
      </c>
      <c r="K113" s="315">
        <v>29.225999999999999</v>
      </c>
      <c r="L113" s="315">
        <v>29.225999999999999</v>
      </c>
      <c r="M113" s="315">
        <v>29.225999999999999</v>
      </c>
      <c r="N113" s="315">
        <v>34.4</v>
      </c>
      <c r="O113" s="315">
        <v>34.4</v>
      </c>
      <c r="P113" s="315">
        <v>34.4</v>
      </c>
      <c r="Q113" s="315">
        <v>34.4</v>
      </c>
      <c r="R113" s="315">
        <v>34.4</v>
      </c>
      <c r="S113" s="315">
        <v>34.4</v>
      </c>
      <c r="T113" s="315">
        <v>34.4</v>
      </c>
      <c r="U113" s="315">
        <v>34.4</v>
      </c>
      <c r="V113" s="315">
        <v>34.4</v>
      </c>
      <c r="W113" s="315">
        <v>34.4</v>
      </c>
      <c r="X113" s="315">
        <v>34.4</v>
      </c>
      <c r="Y113" s="315">
        <v>34.4</v>
      </c>
      <c r="Z113" s="315">
        <v>35.088000000000001</v>
      </c>
      <c r="AA113" s="315">
        <v>35.088000000000001</v>
      </c>
      <c r="AB113" s="315">
        <v>35.088000000000001</v>
      </c>
      <c r="AC113" s="315">
        <v>35.088000000000001</v>
      </c>
      <c r="AD113" s="315">
        <v>35.088000000000001</v>
      </c>
      <c r="AE113" s="315">
        <v>35.088000000000001</v>
      </c>
    </row>
    <row r="114" spans="1:31" ht="15.75" thickBot="1" x14ac:dyDescent="0.3">
      <c r="A114" s="318" t="s">
        <v>637</v>
      </c>
      <c r="B114" s="315">
        <v>30.79758</v>
      </c>
      <c r="C114" s="315">
        <v>33.16628</v>
      </c>
      <c r="D114" s="315">
        <v>44.67248</v>
      </c>
      <c r="E114" s="315">
        <v>42.539819999999999</v>
      </c>
      <c r="F114" s="315">
        <v>39.350610000000003</v>
      </c>
      <c r="G114" s="315">
        <v>44.14076</v>
      </c>
      <c r="H114" s="315">
        <v>15.70589</v>
      </c>
      <c r="I114" s="315">
        <v>28.026890000000002</v>
      </c>
      <c r="J114" s="315">
        <v>29.271999999999998</v>
      </c>
      <c r="K114" s="315">
        <v>29.225999999999999</v>
      </c>
      <c r="L114" s="315">
        <v>29.225999999999999</v>
      </c>
      <c r="M114" s="315">
        <v>29.225999999999999</v>
      </c>
      <c r="N114" s="315">
        <v>34.4</v>
      </c>
      <c r="O114" s="315">
        <v>34.4</v>
      </c>
      <c r="P114" s="315">
        <v>34.4</v>
      </c>
      <c r="Q114" s="315">
        <v>34.4</v>
      </c>
      <c r="R114" s="315">
        <v>34.4</v>
      </c>
      <c r="S114" s="315">
        <v>34.4</v>
      </c>
      <c r="T114" s="315">
        <v>34.4</v>
      </c>
      <c r="U114" s="315">
        <v>34.4</v>
      </c>
      <c r="V114" s="315">
        <v>34.4</v>
      </c>
      <c r="W114" s="315">
        <v>34.4</v>
      </c>
      <c r="X114" s="315">
        <v>34.4</v>
      </c>
      <c r="Y114" s="315">
        <v>34.4</v>
      </c>
      <c r="Z114" s="315">
        <v>35.088000000000001</v>
      </c>
      <c r="AA114" s="315">
        <v>35.088000000000001</v>
      </c>
      <c r="AB114" s="315">
        <v>35.088000000000001</v>
      </c>
      <c r="AC114" s="315">
        <v>35.088000000000001</v>
      </c>
      <c r="AD114" s="315">
        <v>35.088000000000001</v>
      </c>
      <c r="AE114" s="315">
        <v>35.088000000000001</v>
      </c>
    </row>
    <row r="115" spans="1:31" x14ac:dyDescent="0.25">
      <c r="A115" s="316" t="s">
        <v>649</v>
      </c>
      <c r="B115" s="313">
        <v>250.35003</v>
      </c>
      <c r="C115" s="313">
        <v>133.09699000000001</v>
      </c>
      <c r="D115" s="313">
        <v>131.57946999999999</v>
      </c>
      <c r="E115" s="313">
        <v>130.22754</v>
      </c>
      <c r="F115" s="313">
        <v>122.45690999999999</v>
      </c>
      <c r="G115" s="313">
        <v>180.26805999999999</v>
      </c>
      <c r="H115" s="313">
        <v>153.77378999999999</v>
      </c>
      <c r="I115" s="313">
        <v>181.02717999999999</v>
      </c>
      <c r="J115" s="313">
        <v>146.61399999999901</v>
      </c>
      <c r="K115" s="313">
        <v>166.65699999999899</v>
      </c>
      <c r="L115" s="313">
        <v>170.035</v>
      </c>
      <c r="M115" s="313">
        <v>166.02799999999999</v>
      </c>
      <c r="N115" s="313">
        <v>227.34200000000001</v>
      </c>
      <c r="O115" s="313">
        <v>133.28700000000001</v>
      </c>
      <c r="P115" s="313">
        <v>178.06399999999999</v>
      </c>
      <c r="Q115" s="313">
        <v>152.99700000000001</v>
      </c>
      <c r="R115" s="313">
        <v>148.386</v>
      </c>
      <c r="S115" s="313">
        <v>184.375</v>
      </c>
      <c r="T115" s="313">
        <v>152.47800000000001</v>
      </c>
      <c r="U115" s="313">
        <v>144.066</v>
      </c>
      <c r="V115" s="313">
        <v>204.11600000000001</v>
      </c>
      <c r="W115" s="313">
        <v>133.76400000000001</v>
      </c>
      <c r="X115" s="313">
        <v>128.363</v>
      </c>
      <c r="Y115" s="313">
        <v>174.59899999999999</v>
      </c>
      <c r="Z115" s="313">
        <v>227.636</v>
      </c>
      <c r="AA115" s="313">
        <v>139.24</v>
      </c>
      <c r="AB115" s="313">
        <v>185.20699999999999</v>
      </c>
      <c r="AC115" s="313">
        <v>168.63200000000001</v>
      </c>
      <c r="AD115" s="313">
        <v>169.43799999999999</v>
      </c>
      <c r="AE115" s="313">
        <v>204.03299999999999</v>
      </c>
    </row>
    <row r="116" spans="1:31" x14ac:dyDescent="0.25">
      <c r="A116" s="193" t="s">
        <v>606</v>
      </c>
    </row>
    <row r="117" spans="1:31" x14ac:dyDescent="0.25">
      <c r="A117" s="193" t="s">
        <v>650</v>
      </c>
      <c r="B117" s="91">
        <v>6259.9619700000003</v>
      </c>
      <c r="C117" s="91">
        <v>4488.2754799999902</v>
      </c>
      <c r="D117" s="91">
        <v>3897.0649199999998</v>
      </c>
      <c r="E117" s="91">
        <v>6864.5811599999997</v>
      </c>
      <c r="F117" s="91">
        <v>1760.8267499999999</v>
      </c>
      <c r="G117" s="91">
        <v>1682.5782099999999</v>
      </c>
      <c r="H117" s="91">
        <v>2123.8460399999999</v>
      </c>
      <c r="I117" s="91">
        <v>1697.5966099999901</v>
      </c>
      <c r="J117" s="91">
        <v>1106.6735349999999</v>
      </c>
      <c r="K117" s="91">
        <v>2498.4223080000002</v>
      </c>
      <c r="L117" s="91">
        <v>2274.0886679999999</v>
      </c>
      <c r="M117" s="91">
        <v>2900.5848969999902</v>
      </c>
      <c r="N117" s="91">
        <v>3346.7247079999902</v>
      </c>
      <c r="O117" s="91">
        <v>4488.4138629999998</v>
      </c>
      <c r="P117" s="91">
        <v>3633.8703129999899</v>
      </c>
      <c r="Q117" s="91">
        <v>4365.1085810000004</v>
      </c>
      <c r="R117" s="91">
        <v>2523.1283629999998</v>
      </c>
      <c r="S117" s="91">
        <v>4645.6832960000002</v>
      </c>
      <c r="T117" s="91">
        <v>6563.6368270000003</v>
      </c>
      <c r="U117" s="91">
        <v>7050.516028</v>
      </c>
      <c r="V117" s="91">
        <v>2565.312402</v>
      </c>
      <c r="W117" s="91">
        <v>5397.4183499999999</v>
      </c>
      <c r="X117" s="91">
        <v>5979.5044879999896</v>
      </c>
      <c r="Y117" s="91">
        <v>4480.5785770000002</v>
      </c>
      <c r="Z117" s="91">
        <v>4937.5693759999904</v>
      </c>
      <c r="AA117" s="91">
        <v>4302.5010439999996</v>
      </c>
      <c r="AB117" s="91">
        <v>4306.170537</v>
      </c>
      <c r="AC117" s="91">
        <v>6437.2982510000002</v>
      </c>
      <c r="AD117" s="91">
        <v>3265.5847370000001</v>
      </c>
      <c r="AE117" s="91">
        <v>5988.2370520000004</v>
      </c>
    </row>
    <row r="118" spans="1:31" ht="15.75" thickBot="1" x14ac:dyDescent="0.3">
      <c r="A118" s="193" t="s">
        <v>651</v>
      </c>
      <c r="B118" s="315">
        <v>698.28426000000002</v>
      </c>
      <c r="C118" s="315">
        <v>463.69263000000001</v>
      </c>
      <c r="D118" s="315">
        <v>415.60473999999999</v>
      </c>
      <c r="E118" s="315">
        <v>21.649519999999999</v>
      </c>
      <c r="F118" s="315">
        <v>292.18205999999998</v>
      </c>
      <c r="G118" s="315">
        <v>292.123639999999</v>
      </c>
      <c r="H118" s="315">
        <v>70.668949999999995</v>
      </c>
      <c r="I118" s="315">
        <v>101.25409999999999</v>
      </c>
      <c r="J118" s="315">
        <v>0</v>
      </c>
      <c r="K118" s="315">
        <v>0</v>
      </c>
      <c r="L118" s="315">
        <v>0</v>
      </c>
      <c r="M118" s="315">
        <v>0</v>
      </c>
      <c r="N118" s="315">
        <v>0</v>
      </c>
      <c r="O118" s="315">
        <v>0</v>
      </c>
      <c r="P118" s="315">
        <v>0</v>
      </c>
      <c r="Q118" s="315">
        <v>0</v>
      </c>
      <c r="R118" s="315">
        <v>0</v>
      </c>
      <c r="S118" s="315">
        <v>0</v>
      </c>
      <c r="T118" s="315">
        <v>0</v>
      </c>
      <c r="U118" s="315">
        <v>0</v>
      </c>
      <c r="V118" s="315">
        <v>0</v>
      </c>
      <c r="W118" s="315">
        <v>0</v>
      </c>
      <c r="X118" s="315">
        <v>0</v>
      </c>
      <c r="Y118" s="315">
        <v>0</v>
      </c>
      <c r="Z118" s="315">
        <v>0</v>
      </c>
      <c r="AA118" s="315">
        <v>0</v>
      </c>
      <c r="AB118" s="315">
        <v>0</v>
      </c>
      <c r="AC118" s="315">
        <v>0</v>
      </c>
      <c r="AD118" s="315">
        <v>0</v>
      </c>
      <c r="AE118" s="315">
        <v>0</v>
      </c>
    </row>
    <row r="119" spans="1:31" x14ac:dyDescent="0.25">
      <c r="A119" s="318" t="s">
        <v>652</v>
      </c>
      <c r="B119" s="91">
        <v>6958.2462299999997</v>
      </c>
      <c r="C119" s="91">
        <v>4951.9681099999898</v>
      </c>
      <c r="D119" s="91">
        <v>4312.6696599999996</v>
      </c>
      <c r="E119" s="91">
        <v>6886.2306799999997</v>
      </c>
      <c r="F119" s="91">
        <v>2053.0088099999998</v>
      </c>
      <c r="G119" s="91">
        <v>1974.7018499999999</v>
      </c>
      <c r="H119" s="91">
        <v>2194.5149899999901</v>
      </c>
      <c r="I119" s="91">
        <v>1798.8507099999999</v>
      </c>
      <c r="J119" s="91">
        <v>1106.6735349999999</v>
      </c>
      <c r="K119" s="91">
        <v>2498.4223080000002</v>
      </c>
      <c r="L119" s="91">
        <v>2274.0886679999999</v>
      </c>
      <c r="M119" s="91">
        <v>2900.5848969999902</v>
      </c>
      <c r="N119" s="91">
        <v>3346.7247079999902</v>
      </c>
      <c r="O119" s="91">
        <v>4488.4138629999998</v>
      </c>
      <c r="P119" s="91">
        <v>3633.8703129999899</v>
      </c>
      <c r="Q119" s="91">
        <v>4365.1085810000004</v>
      </c>
      <c r="R119" s="91">
        <v>2523.1283629999998</v>
      </c>
      <c r="S119" s="91">
        <v>4645.6832960000002</v>
      </c>
      <c r="T119" s="91">
        <v>6563.6368270000003</v>
      </c>
      <c r="U119" s="91">
        <v>7050.516028</v>
      </c>
      <c r="V119" s="91">
        <v>2565.312402</v>
      </c>
      <c r="W119" s="91">
        <v>5397.4183499999999</v>
      </c>
      <c r="X119" s="91">
        <v>5979.5044879999896</v>
      </c>
      <c r="Y119" s="91">
        <v>4480.5785770000002</v>
      </c>
      <c r="Z119" s="91">
        <v>4937.5693759999904</v>
      </c>
      <c r="AA119" s="91">
        <v>4302.5010439999996</v>
      </c>
      <c r="AB119" s="91">
        <v>4306.170537</v>
      </c>
      <c r="AC119" s="91">
        <v>6437.2982510000002</v>
      </c>
      <c r="AD119" s="91">
        <v>3265.5847370000001</v>
      </c>
      <c r="AE119" s="91">
        <v>5988.2370520000004</v>
      </c>
    </row>
    <row r="120" spans="1:31" x14ac:dyDescent="0.25">
      <c r="A120" s="193" t="s">
        <v>653</v>
      </c>
      <c r="B120" s="91">
        <v>5.6213999999999897</v>
      </c>
      <c r="C120" s="91">
        <v>4.6470500000000001</v>
      </c>
      <c r="D120" s="91">
        <v>5.10046</v>
      </c>
      <c r="E120" s="91">
        <v>5.1799299999999997</v>
      </c>
      <c r="F120" s="91">
        <v>4.5198</v>
      </c>
      <c r="G120" s="91">
        <v>4.5732600000000003</v>
      </c>
      <c r="H120" s="91">
        <v>4.3213499999999998</v>
      </c>
      <c r="I120" s="91">
        <v>4.1154599999999997</v>
      </c>
      <c r="J120" s="91">
        <v>0</v>
      </c>
      <c r="K120" s="91">
        <v>0</v>
      </c>
      <c r="L120" s="91">
        <v>0</v>
      </c>
      <c r="M120" s="91">
        <v>0</v>
      </c>
      <c r="N120" s="91">
        <v>0.66759999999999897</v>
      </c>
      <c r="O120" s="91">
        <v>0.66759999999999897</v>
      </c>
      <c r="P120" s="91">
        <v>0.66759999999999897</v>
      </c>
      <c r="Q120" s="91">
        <v>0.66759999999999897</v>
      </c>
      <c r="R120" s="91">
        <v>0.66759999999999897</v>
      </c>
      <c r="S120" s="91">
        <v>0.66759999999999897</v>
      </c>
      <c r="T120" s="91">
        <v>0.66759999999999897</v>
      </c>
      <c r="U120" s="91">
        <v>0.66759999999999897</v>
      </c>
      <c r="V120" s="91">
        <v>0.66759999999999897</v>
      </c>
      <c r="W120" s="91">
        <v>0.66759999999999897</v>
      </c>
      <c r="X120" s="91">
        <v>0.66759999999999897</v>
      </c>
      <c r="Y120" s="91">
        <v>0.66759999999999897</v>
      </c>
      <c r="Z120" s="91">
        <v>0.68110000000000004</v>
      </c>
      <c r="AA120" s="91">
        <v>0.68110000000000004</v>
      </c>
      <c r="AB120" s="91">
        <v>0.68110000000000004</v>
      </c>
      <c r="AC120" s="91">
        <v>0.68110000000000004</v>
      </c>
      <c r="AD120" s="91">
        <v>0.68110000000000004</v>
      </c>
      <c r="AE120" s="91">
        <v>0.68110000000000004</v>
      </c>
    </row>
    <row r="121" spans="1:31" x14ac:dyDescent="0.25">
      <c r="A121" s="193" t="s">
        <v>654</v>
      </c>
      <c r="B121" s="91">
        <v>23.750229999999998</v>
      </c>
      <c r="C121" s="91">
        <v>55.206890000000001</v>
      </c>
      <c r="D121" s="91">
        <v>-16.93723</v>
      </c>
      <c r="E121" s="91">
        <v>13.62307</v>
      </c>
      <c r="F121" s="91">
        <v>12.18826</v>
      </c>
      <c r="G121" s="91">
        <v>14.31925</v>
      </c>
      <c r="H121" s="91">
        <v>11.1617</v>
      </c>
      <c r="I121" s="91">
        <v>12.01291</v>
      </c>
      <c r="J121" s="91">
        <v>4.3979999999999997</v>
      </c>
      <c r="K121" s="91">
        <v>45.24</v>
      </c>
      <c r="L121" s="91">
        <v>34.917999999999999</v>
      </c>
      <c r="M121" s="91">
        <v>39.634999999999998</v>
      </c>
      <c r="N121" s="91">
        <v>15.604866400000001</v>
      </c>
      <c r="O121" s="91">
        <v>14.042866399999999</v>
      </c>
      <c r="P121" s="91">
        <v>15.7948664</v>
      </c>
      <c r="Q121" s="91">
        <v>15.1158664</v>
      </c>
      <c r="R121" s="91">
        <v>14.5648664</v>
      </c>
      <c r="S121" s="91">
        <v>15.1918664</v>
      </c>
      <c r="T121" s="91">
        <v>15.760866399999999</v>
      </c>
      <c r="U121" s="91">
        <v>15.417866399999999</v>
      </c>
      <c r="V121" s="91">
        <v>15.546866400000001</v>
      </c>
      <c r="W121" s="91">
        <v>16.056866400000001</v>
      </c>
      <c r="X121" s="91">
        <v>13.9238664</v>
      </c>
      <c r="Y121" s="91">
        <v>14.4688664</v>
      </c>
      <c r="Z121" s="91">
        <v>15.539680000000001</v>
      </c>
      <c r="AA121" s="91">
        <v>15.57268</v>
      </c>
      <c r="AB121" s="91">
        <v>17.43168</v>
      </c>
      <c r="AC121" s="91">
        <v>15.144679999999999</v>
      </c>
      <c r="AD121" s="91">
        <v>16.176680000000001</v>
      </c>
      <c r="AE121" s="91">
        <v>16.043679999999998</v>
      </c>
    </row>
    <row r="122" spans="1:31" x14ac:dyDescent="0.25">
      <c r="A122" s="193" t="s">
        <v>655</v>
      </c>
      <c r="B122" s="91">
        <v>20.060279999999999</v>
      </c>
      <c r="C122" s="91">
        <v>13.133229999999999</v>
      </c>
      <c r="D122" s="91">
        <v>8.5575399999999995</v>
      </c>
      <c r="E122" s="91">
        <v>4.6045499999999997</v>
      </c>
      <c r="F122" s="91">
        <v>3.4024000000000001</v>
      </c>
      <c r="G122" s="91">
        <v>4.1919199999999996</v>
      </c>
      <c r="H122" s="91">
        <v>3.9031899999999999</v>
      </c>
      <c r="I122" s="91">
        <v>3.9011100000000001</v>
      </c>
      <c r="J122" s="91">
        <v>-44.1</v>
      </c>
      <c r="K122" s="91">
        <v>0</v>
      </c>
      <c r="L122" s="91">
        <v>0</v>
      </c>
      <c r="M122" s="91">
        <v>0</v>
      </c>
      <c r="N122" s="91">
        <v>5.5154167999999997</v>
      </c>
      <c r="O122" s="91">
        <v>5.5154167999999997</v>
      </c>
      <c r="P122" s="91">
        <v>5.5154167999999997</v>
      </c>
      <c r="Q122" s="91">
        <v>5.5154167999999997</v>
      </c>
      <c r="R122" s="91">
        <v>98.886416800000006</v>
      </c>
      <c r="S122" s="91">
        <v>108.4454168</v>
      </c>
      <c r="T122" s="91">
        <v>97.942416800000004</v>
      </c>
      <c r="U122" s="91">
        <v>97.815416799999994</v>
      </c>
      <c r="V122" s="91">
        <v>98.8434168</v>
      </c>
      <c r="W122" s="91">
        <v>99.981416800000005</v>
      </c>
      <c r="X122" s="91">
        <v>87.864416800000001</v>
      </c>
      <c r="Y122" s="91">
        <v>90.301416799999998</v>
      </c>
      <c r="Z122" s="91">
        <v>100.0646584</v>
      </c>
      <c r="AA122" s="91">
        <v>100.2586584</v>
      </c>
      <c r="AB122" s="91">
        <v>105.2736584</v>
      </c>
      <c r="AC122" s="91">
        <v>103.1566584</v>
      </c>
      <c r="AD122" s="91">
        <v>101.6026584</v>
      </c>
      <c r="AE122" s="91">
        <v>104.1456584</v>
      </c>
    </row>
    <row r="123" spans="1:31" x14ac:dyDescent="0.25">
      <c r="A123" s="193" t="s">
        <v>656</v>
      </c>
      <c r="B123" s="91">
        <v>0</v>
      </c>
      <c r="C123" s="91">
        <v>0</v>
      </c>
      <c r="D123" s="91">
        <v>0</v>
      </c>
      <c r="E123" s="91">
        <v>0</v>
      </c>
      <c r="F123" s="91">
        <v>0</v>
      </c>
      <c r="G123" s="91">
        <v>0</v>
      </c>
      <c r="H123" s="91">
        <v>0</v>
      </c>
      <c r="I123" s="91">
        <v>0</v>
      </c>
      <c r="J123" s="91">
        <v>0</v>
      </c>
      <c r="K123" s="91">
        <v>0</v>
      </c>
      <c r="L123" s="91">
        <v>0</v>
      </c>
      <c r="M123" s="91">
        <v>0</v>
      </c>
      <c r="N123" s="91">
        <v>0</v>
      </c>
      <c r="O123" s="91">
        <v>0</v>
      </c>
      <c r="P123" s="91">
        <v>0</v>
      </c>
      <c r="Q123" s="91">
        <v>0</v>
      </c>
      <c r="R123" s="91">
        <v>0</v>
      </c>
      <c r="S123" s="91">
        <v>0</v>
      </c>
      <c r="T123" s="91">
        <v>0</v>
      </c>
      <c r="U123" s="91">
        <v>0</v>
      </c>
      <c r="V123" s="91">
        <v>0</v>
      </c>
      <c r="W123" s="91">
        <v>0</v>
      </c>
      <c r="X123" s="91">
        <v>0</v>
      </c>
      <c r="Y123" s="91">
        <v>0</v>
      </c>
      <c r="Z123" s="91">
        <v>0</v>
      </c>
      <c r="AA123" s="91">
        <v>0</v>
      </c>
      <c r="AB123" s="91">
        <v>0</v>
      </c>
      <c r="AC123" s="91">
        <v>0</v>
      </c>
      <c r="AD123" s="91">
        <v>0</v>
      </c>
      <c r="AE123" s="91">
        <v>0</v>
      </c>
    </row>
    <row r="124" spans="1:31" ht="15.75" thickBot="1" x14ac:dyDescent="0.3">
      <c r="A124" s="193" t="s">
        <v>657</v>
      </c>
      <c r="B124" s="315">
        <v>7.732E-2</v>
      </c>
      <c r="C124" s="315">
        <v>2.8930000000000001E-2</v>
      </c>
      <c r="D124" s="315">
        <v>6.7830000000000001E-2</v>
      </c>
      <c r="E124" s="315">
        <v>0.22803999999999999</v>
      </c>
      <c r="F124" s="315">
        <v>4.6579999999999899E-2</v>
      </c>
      <c r="G124" s="315">
        <v>4.7820000000000001E-2</v>
      </c>
      <c r="H124" s="315">
        <v>0.12343999999999999</v>
      </c>
      <c r="I124" s="315">
        <v>9.8360000000000003E-2</v>
      </c>
      <c r="J124" s="315">
        <v>-1.595</v>
      </c>
      <c r="K124" s="315">
        <v>0</v>
      </c>
      <c r="L124" s="315">
        <v>0</v>
      </c>
      <c r="M124" s="315">
        <v>0</v>
      </c>
      <c r="N124" s="315">
        <v>0</v>
      </c>
      <c r="O124" s="315">
        <v>0</v>
      </c>
      <c r="P124" s="315">
        <v>0</v>
      </c>
      <c r="Q124" s="315">
        <v>0</v>
      </c>
      <c r="R124" s="315">
        <v>0</v>
      </c>
      <c r="S124" s="315">
        <v>0</v>
      </c>
      <c r="T124" s="315">
        <v>0</v>
      </c>
      <c r="U124" s="315">
        <v>0</v>
      </c>
      <c r="V124" s="315">
        <v>0</v>
      </c>
      <c r="W124" s="315">
        <v>0</v>
      </c>
      <c r="X124" s="315">
        <v>0</v>
      </c>
      <c r="Y124" s="315">
        <v>0</v>
      </c>
      <c r="Z124" s="315">
        <v>0</v>
      </c>
      <c r="AA124" s="315">
        <v>0</v>
      </c>
      <c r="AB124" s="315">
        <v>0</v>
      </c>
      <c r="AC124" s="315">
        <v>0</v>
      </c>
      <c r="AD124" s="315">
        <v>0</v>
      </c>
      <c r="AE124" s="315">
        <v>0</v>
      </c>
    </row>
    <row r="125" spans="1:31" x14ac:dyDescent="0.25">
      <c r="A125" s="318" t="s">
        <v>628</v>
      </c>
      <c r="B125" s="91">
        <v>49.509230000000002</v>
      </c>
      <c r="C125" s="91">
        <v>73.016099999999994</v>
      </c>
      <c r="D125" s="91">
        <v>-3.2113999999999998</v>
      </c>
      <c r="E125" s="91">
        <v>23.635590000000001</v>
      </c>
      <c r="F125" s="91">
        <v>20.157039999999999</v>
      </c>
      <c r="G125" s="91">
        <v>23.132249999999999</v>
      </c>
      <c r="H125" s="91">
        <v>19.509679999999999</v>
      </c>
      <c r="I125" s="91">
        <v>20.127839999999999</v>
      </c>
      <c r="J125" s="91">
        <v>-41.296999999999997</v>
      </c>
      <c r="K125" s="91">
        <v>45.24</v>
      </c>
      <c r="L125" s="91">
        <v>34.917999999999999</v>
      </c>
      <c r="M125" s="91">
        <v>39.634999999999998</v>
      </c>
      <c r="N125" s="91">
        <v>21.7878832</v>
      </c>
      <c r="O125" s="91">
        <v>20.225883199999998</v>
      </c>
      <c r="P125" s="91">
        <v>21.977883200000001</v>
      </c>
      <c r="Q125" s="91">
        <v>21.298883199999999</v>
      </c>
      <c r="R125" s="91">
        <v>114.1188832</v>
      </c>
      <c r="S125" s="91">
        <v>124.30488320000001</v>
      </c>
      <c r="T125" s="91">
        <v>114.37088319999999</v>
      </c>
      <c r="U125" s="91">
        <v>113.9008832</v>
      </c>
      <c r="V125" s="91">
        <v>115.057883199999</v>
      </c>
      <c r="W125" s="91">
        <v>116.7058832</v>
      </c>
      <c r="X125" s="91">
        <v>102.4558832</v>
      </c>
      <c r="Y125" s="91">
        <v>105.4378832</v>
      </c>
      <c r="Z125" s="91">
        <v>116.2854384</v>
      </c>
      <c r="AA125" s="91">
        <v>116.51243839999999</v>
      </c>
      <c r="AB125" s="91">
        <v>123.3864384</v>
      </c>
      <c r="AC125" s="91">
        <v>118.98243840000001</v>
      </c>
      <c r="AD125" s="91">
        <v>118.4604384</v>
      </c>
      <c r="AE125" s="91">
        <v>120.8704384</v>
      </c>
    </row>
    <row r="126" spans="1:31" x14ac:dyDescent="0.25">
      <c r="A126" s="193" t="s">
        <v>658</v>
      </c>
      <c r="B126" s="91">
        <v>1.3409899999999999</v>
      </c>
      <c r="C126" s="91">
        <v>1.79939</v>
      </c>
      <c r="D126" s="91">
        <v>1.38863</v>
      </c>
      <c r="E126" s="91">
        <v>1.7527900000000001</v>
      </c>
      <c r="F126" s="91">
        <v>1.7089000000000001</v>
      </c>
      <c r="G126" s="91">
        <v>1.7153499999999999</v>
      </c>
      <c r="H126" s="91">
        <v>1.5395799999999999</v>
      </c>
      <c r="I126" s="91">
        <v>1.3317399999999999</v>
      </c>
      <c r="J126" s="91">
        <v>0.1</v>
      </c>
      <c r="K126" s="91">
        <v>0.1</v>
      </c>
      <c r="L126" s="91">
        <v>0.1</v>
      </c>
      <c r="M126" s="91">
        <v>0.1</v>
      </c>
      <c r="N126" s="91">
        <v>3.4338399999999901E-2</v>
      </c>
      <c r="O126" s="91">
        <v>3.4338399999999901E-2</v>
      </c>
      <c r="P126" s="91">
        <v>3.4338399999999901E-2</v>
      </c>
      <c r="Q126" s="91">
        <v>3.4338399999999901E-2</v>
      </c>
      <c r="R126" s="91">
        <v>3.4338399999999901E-2</v>
      </c>
      <c r="S126" s="91">
        <v>3.4338399999999901E-2</v>
      </c>
      <c r="T126" s="91">
        <v>3.4338399999999901E-2</v>
      </c>
      <c r="U126" s="91">
        <v>3.4338399999999901E-2</v>
      </c>
      <c r="V126" s="91">
        <v>3.4338399999999901E-2</v>
      </c>
      <c r="W126" s="91">
        <v>3.4338399999999901E-2</v>
      </c>
      <c r="X126" s="91">
        <v>3.4338399999999901E-2</v>
      </c>
      <c r="Y126" s="91">
        <v>3.4338399999999901E-2</v>
      </c>
      <c r="Z126" s="91">
        <v>3.4338399999999901E-2</v>
      </c>
      <c r="AA126" s="91">
        <v>3.4338399999999901E-2</v>
      </c>
      <c r="AB126" s="91">
        <v>3.4338399999999901E-2</v>
      </c>
      <c r="AC126" s="91">
        <v>3.4338399999999901E-2</v>
      </c>
      <c r="AD126" s="91">
        <v>3.4338399999999901E-2</v>
      </c>
      <c r="AE126" s="91">
        <v>3.4338399999999901E-2</v>
      </c>
    </row>
    <row r="127" spans="1:31" x14ac:dyDescent="0.25">
      <c r="A127" s="193" t="s">
        <v>659</v>
      </c>
      <c r="B127" s="91">
        <v>4.8384200000000002</v>
      </c>
      <c r="C127" s="91">
        <v>19.2441</v>
      </c>
      <c r="D127" s="91">
        <v>5.0980800000000004</v>
      </c>
      <c r="E127" s="91">
        <v>-1.09605</v>
      </c>
      <c r="F127" s="91">
        <v>7.5327999999999999</v>
      </c>
      <c r="G127" s="91">
        <v>6.6712100000000003</v>
      </c>
      <c r="H127" s="91">
        <v>7.5930400000000002</v>
      </c>
      <c r="I127" s="91">
        <v>6.6419499999999996</v>
      </c>
      <c r="J127" s="91">
        <v>1.5489999999999999</v>
      </c>
      <c r="K127" s="91">
        <v>1.5860000000000001</v>
      </c>
      <c r="L127" s="91">
        <v>1.7</v>
      </c>
      <c r="M127" s="91">
        <v>1.6859999999999999</v>
      </c>
      <c r="N127" s="91">
        <v>-1.4000000000002899E-4</v>
      </c>
      <c r="O127" s="91">
        <v>5.9999999997728503E-5</v>
      </c>
      <c r="P127" s="91">
        <v>25.953268000000001</v>
      </c>
      <c r="Q127" s="91">
        <v>20.240880000000001</v>
      </c>
      <c r="R127" s="91">
        <v>8.6622599999999998</v>
      </c>
      <c r="S127" s="91">
        <v>11.00638</v>
      </c>
      <c r="T127" s="91">
        <v>8.6623299999999901</v>
      </c>
      <c r="U127" s="91">
        <v>8.6629100000000001</v>
      </c>
      <c r="V127" s="91">
        <v>11.006079999999899</v>
      </c>
      <c r="W127" s="91">
        <v>8.6623800000000006</v>
      </c>
      <c r="X127" s="91">
        <v>8.66237999999999</v>
      </c>
      <c r="Y127" s="91">
        <v>11.00601</v>
      </c>
      <c r="Z127" s="91">
        <v>8.8354299999999899</v>
      </c>
      <c r="AA127" s="91">
        <v>8.8354399999999895</v>
      </c>
      <c r="AB127" s="91">
        <v>14.662316799999999</v>
      </c>
      <c r="AC127" s="91">
        <v>8.8353599999999997</v>
      </c>
      <c r="AD127" s="91">
        <v>8.8362099999999995</v>
      </c>
      <c r="AE127" s="91">
        <v>11.2264</v>
      </c>
    </row>
    <row r="128" spans="1:31" x14ac:dyDescent="0.25">
      <c r="A128" s="193" t="s">
        <v>660</v>
      </c>
      <c r="B128" s="91">
        <v>76.422780000000003</v>
      </c>
      <c r="C128" s="91">
        <v>156.74936</v>
      </c>
      <c r="D128" s="91">
        <v>138.74162000000001</v>
      </c>
      <c r="E128" s="91">
        <v>137.62787</v>
      </c>
      <c r="F128" s="91">
        <v>79.156929999999903</v>
      </c>
      <c r="G128" s="91">
        <v>151.18663000000001</v>
      </c>
      <c r="H128" s="91">
        <v>76.601560000000006</v>
      </c>
      <c r="I128" s="91">
        <v>63.778399999999998</v>
      </c>
      <c r="J128" s="91">
        <v>178.26</v>
      </c>
      <c r="K128" s="91">
        <v>225.60400000000001</v>
      </c>
      <c r="L128" s="91">
        <v>309.64299999999997</v>
      </c>
      <c r="M128" s="91">
        <v>116.714</v>
      </c>
      <c r="N128" s="91">
        <v>42.598207199999997</v>
      </c>
      <c r="O128" s="91">
        <v>58.249007200000001</v>
      </c>
      <c r="P128" s="91">
        <v>236.14464720000001</v>
      </c>
      <c r="Q128" s="91">
        <v>80.681227199999995</v>
      </c>
      <c r="R128" s="91">
        <v>98.955210399999999</v>
      </c>
      <c r="S128" s="91">
        <v>102.7023672</v>
      </c>
      <c r="T128" s="91">
        <v>87.940817199999998</v>
      </c>
      <c r="U128" s="91">
        <v>80.557157200000006</v>
      </c>
      <c r="V128" s="91">
        <v>115.46958720000001</v>
      </c>
      <c r="W128" s="91">
        <v>152.6062872</v>
      </c>
      <c r="X128" s="91">
        <v>88.865687199999996</v>
      </c>
      <c r="Y128" s="91">
        <v>105.4466572</v>
      </c>
      <c r="Z128" s="91">
        <v>83.374260399999997</v>
      </c>
      <c r="AA128" s="91">
        <v>88.680250400000006</v>
      </c>
      <c r="AB128" s="91">
        <v>128.61109039999999</v>
      </c>
      <c r="AC128" s="91">
        <v>167.77185040000001</v>
      </c>
      <c r="AD128" s="91">
        <v>100.53131959999899</v>
      </c>
      <c r="AE128" s="91">
        <v>123.029292</v>
      </c>
    </row>
    <row r="129" spans="1:31" ht="15.75" thickBot="1" x14ac:dyDescent="0.3">
      <c r="A129" s="193" t="s">
        <v>661</v>
      </c>
      <c r="B129" s="315">
        <v>6.2776199999999998</v>
      </c>
      <c r="C129" s="315">
        <v>8.8680599999999998</v>
      </c>
      <c r="D129" s="315">
        <v>10.695259999999999</v>
      </c>
      <c r="E129" s="315">
        <v>11.65114</v>
      </c>
      <c r="F129" s="315">
        <v>8.7170499999999898</v>
      </c>
      <c r="G129" s="315">
        <v>3.75217</v>
      </c>
      <c r="H129" s="315">
        <v>6.92652</v>
      </c>
      <c r="I129" s="315">
        <v>8.4904499999999992</v>
      </c>
      <c r="J129" s="315">
        <v>2.1869999999999998</v>
      </c>
      <c r="K129" s="315">
        <v>5</v>
      </c>
      <c r="L129" s="315">
        <v>0.45</v>
      </c>
      <c r="M129" s="315">
        <v>1.7</v>
      </c>
      <c r="N129" s="315">
        <v>-4.7847855999999904</v>
      </c>
      <c r="O129" s="315">
        <v>-4.7847855999999904</v>
      </c>
      <c r="P129" s="315">
        <v>-1.1937856</v>
      </c>
      <c r="Q129" s="315">
        <v>27.1472143999999</v>
      </c>
      <c r="R129" s="315">
        <v>168.1132144</v>
      </c>
      <c r="S129" s="315">
        <v>179.04821440000001</v>
      </c>
      <c r="T129" s="315">
        <v>166.03021440000001</v>
      </c>
      <c r="U129" s="315">
        <v>166.80621439999999</v>
      </c>
      <c r="V129" s="315">
        <v>172.93621440000001</v>
      </c>
      <c r="W129" s="315">
        <v>378.9162144</v>
      </c>
      <c r="X129" s="315">
        <v>162.15821439999999</v>
      </c>
      <c r="Y129" s="315">
        <v>171.4932144</v>
      </c>
      <c r="Z129" s="315">
        <v>151.0784984</v>
      </c>
      <c r="AA129" s="315">
        <v>150.39649839999899</v>
      </c>
      <c r="AB129" s="315">
        <v>166.18882880000001</v>
      </c>
      <c r="AC129" s="315">
        <v>157.3274984</v>
      </c>
      <c r="AD129" s="315">
        <v>155.54749839999999</v>
      </c>
      <c r="AE129" s="315">
        <v>165.68749839999899</v>
      </c>
    </row>
    <row r="130" spans="1:31" x14ac:dyDescent="0.25">
      <c r="A130" s="318" t="s">
        <v>635</v>
      </c>
      <c r="B130" s="91">
        <v>88.879810000000006</v>
      </c>
      <c r="C130" s="91">
        <v>186.66091</v>
      </c>
      <c r="D130" s="91">
        <v>155.92358999999999</v>
      </c>
      <c r="E130" s="91">
        <v>149.93575000000001</v>
      </c>
      <c r="F130" s="91">
        <v>97.115679999999898</v>
      </c>
      <c r="G130" s="91">
        <v>163.32535999999999</v>
      </c>
      <c r="H130" s="91">
        <v>92.660700000000006</v>
      </c>
      <c r="I130" s="91">
        <v>80.242540000000005</v>
      </c>
      <c r="J130" s="91">
        <v>182.096</v>
      </c>
      <c r="K130" s="91">
        <v>232.29</v>
      </c>
      <c r="L130" s="91">
        <v>311.89299999999997</v>
      </c>
      <c r="M130" s="91">
        <v>120.2</v>
      </c>
      <c r="N130" s="91">
        <v>37.847619999999999</v>
      </c>
      <c r="O130" s="91">
        <v>53.498620000000003</v>
      </c>
      <c r="P130" s="91">
        <v>260.938468</v>
      </c>
      <c r="Q130" s="91">
        <v>128.10365999999999</v>
      </c>
      <c r="R130" s="91">
        <v>275.76502319999997</v>
      </c>
      <c r="S130" s="91">
        <v>292.79129999999998</v>
      </c>
      <c r="T130" s="91">
        <v>262.667699999999</v>
      </c>
      <c r="U130" s="91">
        <v>256.06061999999997</v>
      </c>
      <c r="V130" s="91">
        <v>299.44621999999998</v>
      </c>
      <c r="W130" s="91">
        <v>540.21921999999995</v>
      </c>
      <c r="X130" s="91">
        <v>259.72062</v>
      </c>
      <c r="Y130" s="91">
        <v>287.98021999999997</v>
      </c>
      <c r="Z130" s="91">
        <v>243.3225272</v>
      </c>
      <c r="AA130" s="91">
        <v>247.94652719999999</v>
      </c>
      <c r="AB130" s="91">
        <v>309.49657439999999</v>
      </c>
      <c r="AC130" s="91">
        <v>333.96904719999998</v>
      </c>
      <c r="AD130" s="91">
        <v>264.94936639999997</v>
      </c>
      <c r="AE130" s="91">
        <v>299.97752879999899</v>
      </c>
    </row>
    <row r="131" spans="1:31" ht="15.75" thickBot="1" x14ac:dyDescent="0.3">
      <c r="A131" s="193" t="s">
        <v>662</v>
      </c>
      <c r="B131" s="315">
        <v>1.53426</v>
      </c>
      <c r="C131" s="315">
        <v>1.68651</v>
      </c>
      <c r="D131" s="315">
        <v>1.6223000000000001</v>
      </c>
      <c r="E131" s="315">
        <v>1.83416</v>
      </c>
      <c r="F131" s="315">
        <v>1.92259</v>
      </c>
      <c r="G131" s="315">
        <v>1.1399999999999999</v>
      </c>
      <c r="H131" s="315">
        <v>-1.1399999999999999</v>
      </c>
      <c r="I131" s="315">
        <v>0.76</v>
      </c>
      <c r="J131" s="315">
        <v>0.59499999999999997</v>
      </c>
      <c r="K131" s="315">
        <v>0.5</v>
      </c>
      <c r="L131" s="315">
        <v>0.5</v>
      </c>
      <c r="M131" s="315">
        <v>0.5</v>
      </c>
      <c r="N131" s="315">
        <v>0</v>
      </c>
      <c r="O131" s="315">
        <v>0</v>
      </c>
      <c r="P131" s="315">
        <v>0</v>
      </c>
      <c r="Q131" s="315">
        <v>0</v>
      </c>
      <c r="R131" s="315">
        <v>0</v>
      </c>
      <c r="S131" s="315">
        <v>0</v>
      </c>
      <c r="T131" s="315">
        <v>0</v>
      </c>
      <c r="U131" s="315">
        <v>0</v>
      </c>
      <c r="V131" s="315">
        <v>0</v>
      </c>
      <c r="W131" s="315">
        <v>0</v>
      </c>
      <c r="X131" s="315">
        <v>0</v>
      </c>
      <c r="Y131" s="315">
        <v>0</v>
      </c>
      <c r="Z131" s="315">
        <v>0</v>
      </c>
      <c r="AA131" s="315">
        <v>0</v>
      </c>
      <c r="AB131" s="315">
        <v>0</v>
      </c>
      <c r="AC131" s="315">
        <v>0</v>
      </c>
      <c r="AD131" s="315">
        <v>0</v>
      </c>
      <c r="AE131" s="315">
        <v>0</v>
      </c>
    </row>
    <row r="132" spans="1:31" ht="15.75" thickBot="1" x14ac:dyDescent="0.3">
      <c r="A132" s="318" t="s">
        <v>637</v>
      </c>
      <c r="B132" s="315">
        <v>1.53426</v>
      </c>
      <c r="C132" s="315">
        <v>1.68651</v>
      </c>
      <c r="D132" s="315">
        <v>1.6223000000000001</v>
      </c>
      <c r="E132" s="315">
        <v>1.83416</v>
      </c>
      <c r="F132" s="315">
        <v>1.92259</v>
      </c>
      <c r="G132" s="315">
        <v>1.1399999999999999</v>
      </c>
      <c r="H132" s="315">
        <v>-1.1399999999999999</v>
      </c>
      <c r="I132" s="315">
        <v>0.76</v>
      </c>
      <c r="J132" s="315">
        <v>0.59499999999999997</v>
      </c>
      <c r="K132" s="315">
        <v>0.5</v>
      </c>
      <c r="L132" s="315">
        <v>0.5</v>
      </c>
      <c r="M132" s="315">
        <v>0.5</v>
      </c>
      <c r="N132" s="315">
        <v>0</v>
      </c>
      <c r="O132" s="315">
        <v>0</v>
      </c>
      <c r="P132" s="315">
        <v>0</v>
      </c>
      <c r="Q132" s="315">
        <v>0</v>
      </c>
      <c r="R132" s="315">
        <v>0</v>
      </c>
      <c r="S132" s="315">
        <v>0</v>
      </c>
      <c r="T132" s="315">
        <v>0</v>
      </c>
      <c r="U132" s="315">
        <v>0</v>
      </c>
      <c r="V132" s="315">
        <v>0</v>
      </c>
      <c r="W132" s="315">
        <v>0</v>
      </c>
      <c r="X132" s="315">
        <v>0</v>
      </c>
      <c r="Y132" s="315">
        <v>0</v>
      </c>
      <c r="Z132" s="315">
        <v>0</v>
      </c>
      <c r="AA132" s="315">
        <v>0</v>
      </c>
      <c r="AB132" s="315">
        <v>0</v>
      </c>
      <c r="AC132" s="315">
        <v>0</v>
      </c>
      <c r="AD132" s="315">
        <v>0</v>
      </c>
      <c r="AE132" s="315">
        <v>0</v>
      </c>
    </row>
    <row r="133" spans="1:31" x14ac:dyDescent="0.25">
      <c r="A133" s="316" t="s">
        <v>663</v>
      </c>
      <c r="B133" s="313">
        <v>7098.1695300000001</v>
      </c>
      <c r="C133" s="313">
        <v>5213.3316299999897</v>
      </c>
      <c r="D133" s="313">
        <v>4467.0041499999998</v>
      </c>
      <c r="E133" s="313">
        <v>7061.6361799999904</v>
      </c>
      <c r="F133" s="313">
        <v>2172.2041199999999</v>
      </c>
      <c r="G133" s="313">
        <v>2162.2994600000002</v>
      </c>
      <c r="H133" s="313">
        <v>2305.5453699999998</v>
      </c>
      <c r="I133" s="313">
        <v>1899.98109</v>
      </c>
      <c r="J133" s="313">
        <v>1248.0675349999999</v>
      </c>
      <c r="K133" s="313">
        <v>2776.4523079999999</v>
      </c>
      <c r="L133" s="313">
        <v>2621.399668</v>
      </c>
      <c r="M133" s="313">
        <v>3060.9198969999902</v>
      </c>
      <c r="N133" s="313">
        <v>3406.3602111999999</v>
      </c>
      <c r="O133" s="313">
        <v>4562.1383661999998</v>
      </c>
      <c r="P133" s="313">
        <v>3916.7866641999899</v>
      </c>
      <c r="Q133" s="313">
        <v>4514.5111242000003</v>
      </c>
      <c r="R133" s="313">
        <v>2913.0122693999901</v>
      </c>
      <c r="S133" s="313">
        <v>5062.7794792000004</v>
      </c>
      <c r="T133" s="313">
        <v>6940.6754102000004</v>
      </c>
      <c r="U133" s="313">
        <v>7420.4775312000002</v>
      </c>
      <c r="V133" s="313">
        <v>2979.8165051999999</v>
      </c>
      <c r="W133" s="313">
        <v>6054.3434532000001</v>
      </c>
      <c r="X133" s="313">
        <v>6341.6809911999899</v>
      </c>
      <c r="Y133" s="313">
        <v>4873.9966801999999</v>
      </c>
      <c r="Z133" s="313">
        <v>5297.1773415999996</v>
      </c>
      <c r="AA133" s="313">
        <v>4666.9600096000004</v>
      </c>
      <c r="AB133" s="313">
        <v>4739.0535497999999</v>
      </c>
      <c r="AC133" s="313">
        <v>6890.2497365999998</v>
      </c>
      <c r="AD133" s="313">
        <v>3648.9945418000002</v>
      </c>
      <c r="AE133" s="313">
        <v>6409.0850191999998</v>
      </c>
    </row>
    <row r="134" spans="1:31" x14ac:dyDescent="0.25">
      <c r="A134" s="193" t="s">
        <v>606</v>
      </c>
    </row>
    <row r="135" spans="1:31" x14ac:dyDescent="0.25">
      <c r="A135" s="193" t="s">
        <v>664</v>
      </c>
      <c r="B135" s="91">
        <v>1782.5359900000001</v>
      </c>
      <c r="C135" s="91">
        <v>1560.2753299999999</v>
      </c>
      <c r="D135" s="91">
        <v>1488.94064</v>
      </c>
      <c r="E135" s="91">
        <v>1210.9054599999999</v>
      </c>
      <c r="F135" s="91">
        <v>1115.13285</v>
      </c>
      <c r="G135" s="91">
        <v>1511.7544399999999</v>
      </c>
      <c r="H135" s="91">
        <v>1585.09665</v>
      </c>
      <c r="I135" s="91">
        <v>1562.10798</v>
      </c>
      <c r="J135" s="91">
        <v>1267.7342000000001</v>
      </c>
      <c r="K135" s="91">
        <v>1498.5020999999999</v>
      </c>
      <c r="L135" s="91">
        <v>1650.5071</v>
      </c>
      <c r="M135" s="91">
        <v>1514.46009999999</v>
      </c>
      <c r="N135" s="91">
        <v>1600.5747999999901</v>
      </c>
      <c r="O135" s="91">
        <v>1172.2929999999999</v>
      </c>
      <c r="P135" s="91">
        <v>1504.9994999999999</v>
      </c>
      <c r="Q135" s="91">
        <v>1674.8998999999999</v>
      </c>
      <c r="R135" s="91">
        <v>1111.6023</v>
      </c>
      <c r="S135" s="91">
        <v>1914.6957</v>
      </c>
      <c r="T135" s="91">
        <v>1675.78629999999</v>
      </c>
      <c r="U135" s="91">
        <v>1821.95539999999</v>
      </c>
      <c r="V135" s="91">
        <v>1403.8826999999901</v>
      </c>
      <c r="W135" s="91">
        <v>1703.5535</v>
      </c>
      <c r="X135" s="91">
        <v>1582.1783</v>
      </c>
      <c r="Y135" s="91">
        <v>1443.7493999999999</v>
      </c>
      <c r="Z135" s="91">
        <v>1347.8887999999999</v>
      </c>
      <c r="AA135" s="91">
        <v>1216.8524</v>
      </c>
      <c r="AB135" s="91">
        <v>1457.9635000000001</v>
      </c>
      <c r="AC135" s="91">
        <v>987.80629999999906</v>
      </c>
      <c r="AD135" s="91">
        <v>1666.8740190000001</v>
      </c>
      <c r="AE135" s="91">
        <v>2273.625419</v>
      </c>
    </row>
    <row r="136" spans="1:31" x14ac:dyDescent="0.25">
      <c r="A136" s="193" t="s">
        <v>665</v>
      </c>
      <c r="B136" s="91">
        <v>0</v>
      </c>
      <c r="C136" s="91">
        <v>0</v>
      </c>
      <c r="D136" s="91">
        <v>0</v>
      </c>
      <c r="E136" s="91">
        <v>0</v>
      </c>
      <c r="F136" s="91">
        <v>59.796109999999999</v>
      </c>
      <c r="G136" s="91">
        <v>194.88299000000001</v>
      </c>
      <c r="H136" s="91">
        <v>498.11321999999899</v>
      </c>
      <c r="I136" s="91">
        <v>386.58362</v>
      </c>
      <c r="J136" s="91">
        <v>388.329599999999</v>
      </c>
      <c r="K136" s="91">
        <v>974.04989999999998</v>
      </c>
      <c r="L136" s="91">
        <v>189.268</v>
      </c>
      <c r="M136" s="91">
        <v>63.414299999999997</v>
      </c>
      <c r="N136" s="91">
        <v>59.342599999999997</v>
      </c>
      <c r="O136" s="91">
        <v>117.6024</v>
      </c>
      <c r="P136" s="91">
        <v>369.28680000000003</v>
      </c>
      <c r="Q136" s="91">
        <v>663.67780000000005</v>
      </c>
      <c r="R136" s="91">
        <v>1843.3136999999999</v>
      </c>
      <c r="S136" s="91">
        <v>1754.0637999999999</v>
      </c>
      <c r="T136" s="91">
        <v>2855.7195999999999</v>
      </c>
      <c r="U136" s="91">
        <v>2513.2492999999999</v>
      </c>
      <c r="V136" s="91">
        <v>1723.3077000000001</v>
      </c>
      <c r="W136" s="91">
        <v>65.844399999999993</v>
      </c>
      <c r="X136" s="91">
        <v>251.15649999999999</v>
      </c>
      <c r="Y136" s="91">
        <v>623.42830000000004</v>
      </c>
      <c r="Z136" s="91">
        <v>179.52399999999901</v>
      </c>
      <c r="AA136" s="91">
        <v>6.335</v>
      </c>
      <c r="AB136" s="91">
        <v>889.23220000000003</v>
      </c>
      <c r="AC136" s="91">
        <v>409.20650000000001</v>
      </c>
      <c r="AD136" s="91">
        <v>1965.5473</v>
      </c>
      <c r="AE136" s="91">
        <v>2189.0151000000001</v>
      </c>
    </row>
    <row r="137" spans="1:31" x14ac:dyDescent="0.25">
      <c r="A137" s="193" t="s">
        <v>666</v>
      </c>
      <c r="B137" s="91">
        <v>19.898540000000001</v>
      </c>
      <c r="C137" s="91">
        <v>3.0098199999999999</v>
      </c>
      <c r="D137" s="91">
        <v>5.5453400000000004</v>
      </c>
      <c r="E137" s="91">
        <v>2.4917399999999899</v>
      </c>
      <c r="F137" s="91">
        <v>2.6126900000000002</v>
      </c>
      <c r="G137" s="91">
        <v>3.0009800000000002</v>
      </c>
      <c r="H137" s="91">
        <v>11.809530000000001</v>
      </c>
      <c r="I137" s="91">
        <v>3.2508499999999998</v>
      </c>
      <c r="J137" s="91">
        <v>3.0210602852005</v>
      </c>
      <c r="K137" s="91">
        <v>0</v>
      </c>
      <c r="L137" s="91">
        <v>3.6943759522830102</v>
      </c>
      <c r="M137" s="91">
        <v>4.4336162697782502</v>
      </c>
      <c r="N137" s="91">
        <v>0.24783314067680401</v>
      </c>
      <c r="O137" s="91">
        <v>8.5607285959344299</v>
      </c>
      <c r="P137" s="91">
        <v>0.74071736483392103</v>
      </c>
      <c r="Q137" s="91">
        <v>0</v>
      </c>
      <c r="R137" s="91">
        <v>3.37565943159042</v>
      </c>
      <c r="S137" s="91">
        <v>0.55330879995368598</v>
      </c>
      <c r="T137" s="91">
        <v>0</v>
      </c>
      <c r="U137" s="91">
        <v>0.74695913732409702</v>
      </c>
      <c r="V137" s="91">
        <v>1.3582394067924399</v>
      </c>
      <c r="W137" s="91">
        <v>0</v>
      </c>
      <c r="X137" s="91">
        <v>0</v>
      </c>
      <c r="Y137" s="91">
        <v>4.6238999706680097</v>
      </c>
      <c r="Z137" s="91">
        <v>1.6864009400971001</v>
      </c>
      <c r="AA137" s="91">
        <v>0</v>
      </c>
      <c r="AB137" s="91">
        <v>2.00815562523964</v>
      </c>
      <c r="AC137" s="91">
        <v>1.76342296349695</v>
      </c>
      <c r="AD137" s="91">
        <v>0.85108965625047095</v>
      </c>
      <c r="AE137" s="91">
        <v>0</v>
      </c>
    </row>
    <row r="138" spans="1:31" x14ac:dyDescent="0.25">
      <c r="A138" s="193" t="s">
        <v>667</v>
      </c>
      <c r="B138" s="91">
        <v>2741.77612</v>
      </c>
      <c r="C138" s="91">
        <v>1695.8035199999999</v>
      </c>
      <c r="D138" s="91">
        <v>1352.6272099999901</v>
      </c>
      <c r="E138" s="91">
        <v>30.904599999999999</v>
      </c>
      <c r="F138" s="91">
        <v>898.75946999999996</v>
      </c>
      <c r="G138" s="91">
        <v>778.68116999999995</v>
      </c>
      <c r="H138" s="91">
        <v>230.1036</v>
      </c>
      <c r="I138" s="91">
        <v>535.45206999999903</v>
      </c>
      <c r="J138" s="91">
        <v>802.19370000000004</v>
      </c>
      <c r="K138" s="91">
        <v>49.661700000000003</v>
      </c>
      <c r="L138" s="91">
        <v>93.395700000000005</v>
      </c>
      <c r="M138" s="91">
        <v>780.34870000000001</v>
      </c>
      <c r="N138" s="91">
        <v>972.43870000000004</v>
      </c>
      <c r="O138" s="91">
        <v>1274.8181</v>
      </c>
      <c r="P138" s="91">
        <v>175.85230000000001</v>
      </c>
      <c r="Q138" s="91">
        <v>46.582500000000003</v>
      </c>
      <c r="R138" s="91">
        <v>400.55309999999997</v>
      </c>
      <c r="S138" s="91">
        <v>107.44499999999999</v>
      </c>
      <c r="T138" s="91">
        <v>119.1824</v>
      </c>
      <c r="U138" s="91">
        <v>69.788899999999998</v>
      </c>
      <c r="V138" s="91">
        <v>118.11360000000001</v>
      </c>
      <c r="W138" s="91">
        <v>41.597700000000003</v>
      </c>
      <c r="X138" s="91">
        <v>101.2586</v>
      </c>
      <c r="Y138" s="91">
        <v>967.0231</v>
      </c>
      <c r="Z138" s="91">
        <v>1828.4222</v>
      </c>
      <c r="AA138" s="91">
        <v>3274.3674000000001</v>
      </c>
      <c r="AB138" s="91">
        <v>898.53660000000002</v>
      </c>
      <c r="AC138" s="91">
        <v>86.007300000000001</v>
      </c>
      <c r="AD138" s="91">
        <v>79.935299999999998</v>
      </c>
      <c r="AE138" s="91">
        <v>65.5929</v>
      </c>
    </row>
    <row r="139" spans="1:31" x14ac:dyDescent="0.25">
      <c r="A139" s="193" t="s">
        <v>668</v>
      </c>
      <c r="B139" s="91">
        <v>1014.6781999999999</v>
      </c>
      <c r="C139" s="91">
        <v>1475.1689799999999</v>
      </c>
      <c r="D139" s="91">
        <v>1580.6350500000001</v>
      </c>
      <c r="E139" s="91">
        <v>1738.0622100000001</v>
      </c>
      <c r="F139" s="91">
        <v>1589.2588000000001</v>
      </c>
      <c r="G139" s="91">
        <v>1350.9786099999999</v>
      </c>
      <c r="H139" s="91">
        <v>1205.1528699999999</v>
      </c>
      <c r="I139" s="91">
        <v>1293.78334</v>
      </c>
      <c r="J139" s="91">
        <v>1489.5610447159399</v>
      </c>
      <c r="K139" s="91">
        <v>1489.5610447159399</v>
      </c>
      <c r="L139" s="91">
        <v>1489.5610447159399</v>
      </c>
      <c r="M139" s="91">
        <v>1489.5610447159399</v>
      </c>
      <c r="N139" s="91">
        <v>1519.8344766345399</v>
      </c>
      <c r="O139" s="91">
        <v>1519.8344766345399</v>
      </c>
      <c r="P139" s="91">
        <v>1519.8344766345399</v>
      </c>
      <c r="Q139" s="91">
        <v>1519.8344766345399</v>
      </c>
      <c r="R139" s="91">
        <v>2320.0844766345399</v>
      </c>
      <c r="S139" s="91">
        <v>2385.8802766345302</v>
      </c>
      <c r="T139" s="91">
        <v>2425.09127663454</v>
      </c>
      <c r="U139" s="91">
        <v>2460.4884766345399</v>
      </c>
      <c r="V139" s="91">
        <v>2337.9776766345399</v>
      </c>
      <c r="W139" s="91">
        <v>2359.7790766345302</v>
      </c>
      <c r="X139" s="91">
        <v>2358.5668766345302</v>
      </c>
      <c r="Y139" s="91">
        <v>2337.8500766345301</v>
      </c>
      <c r="Z139" s="91">
        <v>2318.5140090403202</v>
      </c>
      <c r="AA139" s="91">
        <v>2310.39250904032</v>
      </c>
      <c r="AB139" s="91">
        <v>2308.0270090403201</v>
      </c>
      <c r="AC139" s="91">
        <v>2336.3904090403198</v>
      </c>
      <c r="AD139" s="91">
        <v>2309.8040090403201</v>
      </c>
      <c r="AE139" s="91">
        <v>2402.77470904032</v>
      </c>
    </row>
    <row r="140" spans="1:31" x14ac:dyDescent="0.25">
      <c r="A140" s="193" t="s">
        <v>669</v>
      </c>
      <c r="B140" s="91">
        <v>115.05038</v>
      </c>
      <c r="C140" s="91">
        <v>104.35266</v>
      </c>
      <c r="D140" s="91">
        <v>119.30077</v>
      </c>
      <c r="E140" s="91">
        <v>112.61441000000001</v>
      </c>
      <c r="F140" s="91">
        <v>113.67874999999999</v>
      </c>
      <c r="G140" s="91">
        <v>101.85578</v>
      </c>
      <c r="H140" s="91">
        <v>104.67375</v>
      </c>
      <c r="I140" s="91">
        <v>118.0271</v>
      </c>
      <c r="J140" s="91">
        <v>157.29900000000001</v>
      </c>
      <c r="K140" s="91">
        <v>136.10499999999999</v>
      </c>
      <c r="L140" s="91">
        <v>103.57599999999999</v>
      </c>
      <c r="M140" s="91">
        <v>117.24299999999999</v>
      </c>
      <c r="N140" s="91">
        <v>116.07899999999999</v>
      </c>
      <c r="O140" s="91">
        <v>104.872</v>
      </c>
      <c r="P140" s="91">
        <v>119.181</v>
      </c>
      <c r="Q140" s="91">
        <v>110.294</v>
      </c>
      <c r="R140" s="91">
        <v>108.898</v>
      </c>
      <c r="S140" s="91">
        <v>112.21599999999999</v>
      </c>
      <c r="T140" s="91">
        <v>115.625</v>
      </c>
      <c r="U140" s="91">
        <v>113.518</v>
      </c>
      <c r="V140" s="91">
        <v>115.877</v>
      </c>
      <c r="W140" s="91">
        <v>118.015</v>
      </c>
      <c r="X140" s="91">
        <v>102.494</v>
      </c>
      <c r="Y140" s="91">
        <v>100.82899999999999</v>
      </c>
      <c r="Z140" s="91">
        <v>113.94199999999999</v>
      </c>
      <c r="AA140" s="91">
        <v>114.107</v>
      </c>
      <c r="AB140" s="91">
        <v>129.01499999999999</v>
      </c>
      <c r="AC140" s="91">
        <v>106.667</v>
      </c>
      <c r="AD140" s="91">
        <v>117.79</v>
      </c>
      <c r="AE140" s="91">
        <v>115.639</v>
      </c>
    </row>
    <row r="141" spans="1:31" x14ac:dyDescent="0.25">
      <c r="A141" s="193" t="s">
        <v>670</v>
      </c>
      <c r="B141" s="91">
        <v>1.2</v>
      </c>
      <c r="C141" s="91">
        <v>1.2</v>
      </c>
      <c r="D141" s="91">
        <v>1.2</v>
      </c>
      <c r="E141" s="91">
        <v>1.2</v>
      </c>
      <c r="F141" s="91">
        <v>1.2</v>
      </c>
      <c r="G141" s="91">
        <v>1.2</v>
      </c>
      <c r="H141" s="91">
        <v>1.2</v>
      </c>
      <c r="I141" s="91">
        <v>1.2</v>
      </c>
      <c r="J141" s="91">
        <v>0</v>
      </c>
      <c r="K141" s="91">
        <v>0</v>
      </c>
      <c r="L141" s="91">
        <v>0</v>
      </c>
      <c r="M141" s="91">
        <v>-814</v>
      </c>
      <c r="N141" s="91">
        <v>0</v>
      </c>
      <c r="O141" s="91">
        <v>0</v>
      </c>
      <c r="P141" s="91">
        <v>0</v>
      </c>
      <c r="Q141" s="91">
        <v>0</v>
      </c>
      <c r="R141" s="91">
        <v>0</v>
      </c>
      <c r="S141" s="91">
        <v>0</v>
      </c>
      <c r="T141" s="91">
        <v>0</v>
      </c>
      <c r="U141" s="91">
        <v>0</v>
      </c>
      <c r="V141" s="91">
        <v>0</v>
      </c>
      <c r="W141" s="91">
        <v>0</v>
      </c>
      <c r="X141" s="91">
        <v>0</v>
      </c>
      <c r="Y141" s="91">
        <v>0</v>
      </c>
      <c r="Z141" s="91">
        <v>0</v>
      </c>
      <c r="AA141" s="91">
        <v>0</v>
      </c>
      <c r="AB141" s="91">
        <v>0</v>
      </c>
      <c r="AC141" s="91">
        <v>0</v>
      </c>
      <c r="AD141" s="91">
        <v>0</v>
      </c>
      <c r="AE141" s="91">
        <v>0</v>
      </c>
    </row>
    <row r="142" spans="1:31" x14ac:dyDescent="0.25">
      <c r="A142" s="193" t="s">
        <v>671</v>
      </c>
      <c r="B142" s="91">
        <v>806.66749000000004</v>
      </c>
      <c r="C142" s="91">
        <v>123.18652</v>
      </c>
      <c r="D142" s="91">
        <v>344.01758000000001</v>
      </c>
      <c r="E142" s="91">
        <v>7.0022399999999898</v>
      </c>
      <c r="F142" s="91">
        <v>85.039860000000004</v>
      </c>
      <c r="G142" s="91">
        <v>42.821149999999903</v>
      </c>
      <c r="H142" s="91">
        <v>3.3608199999999999</v>
      </c>
      <c r="I142" s="91">
        <v>9.9829799999999995</v>
      </c>
      <c r="J142" s="91">
        <v>58.703000000000003</v>
      </c>
      <c r="K142" s="91">
        <v>0.71799999999999997</v>
      </c>
      <c r="L142" s="91">
        <v>3.0230000000000001</v>
      </c>
      <c r="M142" s="91">
        <v>43.453000000000003</v>
      </c>
      <c r="N142" s="91">
        <v>155.41399999999999</v>
      </c>
      <c r="O142" s="91">
        <v>245.31899999999999</v>
      </c>
      <c r="P142" s="91">
        <v>9.2680000000000007</v>
      </c>
      <c r="Q142" s="91">
        <v>3.35</v>
      </c>
      <c r="R142" s="91">
        <v>45.761000000000003</v>
      </c>
      <c r="S142" s="91">
        <v>12.393000000000001</v>
      </c>
      <c r="T142" s="91">
        <v>22.172999999999998</v>
      </c>
      <c r="U142" s="91">
        <v>8.0690000000000008</v>
      </c>
      <c r="V142" s="91">
        <v>13.853</v>
      </c>
      <c r="W142" s="91">
        <v>2.548</v>
      </c>
      <c r="X142" s="91">
        <v>5.0339999999999998</v>
      </c>
      <c r="Y142" s="91">
        <v>93.679000000000002</v>
      </c>
      <c r="Z142" s="91">
        <v>186.30799999999999</v>
      </c>
      <c r="AA142" s="91">
        <v>433.08499999999998</v>
      </c>
      <c r="AB142" s="91">
        <v>48.384</v>
      </c>
      <c r="AC142" s="91">
        <v>5.6079999999999997</v>
      </c>
      <c r="AD142" s="91">
        <v>11.553000000000001</v>
      </c>
      <c r="AE142" s="91">
        <v>4.9980000000000002</v>
      </c>
    </row>
    <row r="143" spans="1:31" ht="15.75" thickBot="1" x14ac:dyDescent="0.3">
      <c r="A143" s="193" t="s">
        <v>672</v>
      </c>
      <c r="B143" s="315">
        <v>-0.3029</v>
      </c>
      <c r="C143" s="315">
        <v>-7.7509999999999996E-2</v>
      </c>
      <c r="D143" s="315">
        <v>0.40098</v>
      </c>
      <c r="E143" s="315">
        <v>3.764E-2</v>
      </c>
      <c r="F143" s="315">
        <v>-4.4949999999999997E-2</v>
      </c>
      <c r="G143" s="315">
        <v>3.5589999999999997E-2</v>
      </c>
      <c r="H143" s="315">
        <v>1.1000000000000001E-3</v>
      </c>
      <c r="I143" s="315">
        <v>0</v>
      </c>
      <c r="J143" s="315">
        <v>7.71</v>
      </c>
      <c r="K143" s="315">
        <v>4.0449999999999999</v>
      </c>
      <c r="L143" s="315">
        <v>2.3559999999999999</v>
      </c>
      <c r="M143" s="315">
        <v>1.1719999999999999</v>
      </c>
      <c r="N143" s="315">
        <v>0.11799999999999999</v>
      </c>
      <c r="O143" s="315">
        <v>0.185</v>
      </c>
      <c r="P143" s="315">
        <v>0.69399999999999995</v>
      </c>
      <c r="Q143" s="315">
        <v>9.8149999999999995</v>
      </c>
      <c r="R143" s="315">
        <v>4.0640000000000001</v>
      </c>
      <c r="S143" s="315">
        <v>14.930999999999999</v>
      </c>
      <c r="T143" s="315">
        <v>5.8630000000000004</v>
      </c>
      <c r="U143" s="315">
        <v>5.7359999999999998</v>
      </c>
      <c r="V143" s="315">
        <v>3.056</v>
      </c>
      <c r="W143" s="315">
        <v>1.0620000000000001</v>
      </c>
      <c r="X143" s="315">
        <v>4.649</v>
      </c>
      <c r="Y143" s="315">
        <v>2.2829999999999999</v>
      </c>
      <c r="Z143" s="315">
        <v>0.16200000000000001</v>
      </c>
      <c r="AA143" s="315">
        <v>0</v>
      </c>
      <c r="AB143" s="315">
        <v>4.79</v>
      </c>
      <c r="AC143" s="315">
        <v>0.48699999999999999</v>
      </c>
      <c r="AD143" s="315">
        <v>8.0440000000000005</v>
      </c>
      <c r="AE143" s="315">
        <v>23.030999999999999</v>
      </c>
    </row>
    <row r="144" spans="1:31" x14ac:dyDescent="0.25">
      <c r="A144" s="316" t="s">
        <v>673</v>
      </c>
      <c r="B144" s="91">
        <v>6481.5038199999999</v>
      </c>
      <c r="C144" s="91">
        <v>4962.91931999999</v>
      </c>
      <c r="D144" s="91">
        <v>4892.6675699999996</v>
      </c>
      <c r="E144" s="91">
        <v>3103.2183</v>
      </c>
      <c r="F144" s="91">
        <v>3865.4335799999999</v>
      </c>
      <c r="G144" s="91">
        <v>3985.2107099999998</v>
      </c>
      <c r="H144" s="91">
        <v>3639.51153999999</v>
      </c>
      <c r="I144" s="91">
        <v>3910.3879399999901</v>
      </c>
      <c r="J144" s="91">
        <v>4174.5516050011402</v>
      </c>
      <c r="K144" s="91">
        <v>4152.6427447159404</v>
      </c>
      <c r="L144" s="91">
        <v>3535.3812206682201</v>
      </c>
      <c r="M144" s="91">
        <v>3200.0857609857098</v>
      </c>
      <c r="N144" s="91">
        <v>4424.0494097752098</v>
      </c>
      <c r="O144" s="91">
        <v>4443.4847052304704</v>
      </c>
      <c r="P144" s="91">
        <v>3699.85679399937</v>
      </c>
      <c r="Q144" s="91">
        <v>4028.45367663454</v>
      </c>
      <c r="R144" s="91">
        <v>5837.6522360661302</v>
      </c>
      <c r="S144" s="91">
        <v>6302.1780854344897</v>
      </c>
      <c r="T144" s="91">
        <v>7219.4405766345399</v>
      </c>
      <c r="U144" s="91">
        <v>6993.5520357718597</v>
      </c>
      <c r="V144" s="91">
        <v>5717.4259160413303</v>
      </c>
      <c r="W144" s="91">
        <v>4292.3996766345399</v>
      </c>
      <c r="X144" s="91">
        <v>4405.3372766345401</v>
      </c>
      <c r="Y144" s="91">
        <v>5573.4657766051996</v>
      </c>
      <c r="Z144" s="91">
        <v>5976.4474099804102</v>
      </c>
      <c r="AA144" s="91">
        <v>7355.1393090403199</v>
      </c>
      <c r="AB144" s="91">
        <v>5737.9564646655599</v>
      </c>
      <c r="AC144" s="91">
        <v>3933.9359320038102</v>
      </c>
      <c r="AD144" s="91">
        <v>6160.3987176965702</v>
      </c>
      <c r="AE144" s="91">
        <v>7074.6761280403198</v>
      </c>
    </row>
    <row r="145" spans="1:31" x14ac:dyDescent="0.25">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row>
    <row r="146" spans="1:31" x14ac:dyDescent="0.25">
      <c r="A146" s="190" t="s">
        <v>674</v>
      </c>
      <c r="B146" s="313">
        <v>60574.758979999999</v>
      </c>
      <c r="C146" s="313">
        <v>52054.071929999998</v>
      </c>
      <c r="D146" s="313">
        <v>54094.221279999903</v>
      </c>
      <c r="E146" s="313">
        <v>51508.60024</v>
      </c>
      <c r="F146" s="313">
        <v>48896.5287199999</v>
      </c>
      <c r="G146" s="313">
        <v>48520.524649999999</v>
      </c>
      <c r="H146" s="313">
        <v>48611.527970000003</v>
      </c>
      <c r="I146" s="313">
        <v>48615.531589999999</v>
      </c>
      <c r="J146" s="313">
        <v>44579.608495001099</v>
      </c>
      <c r="K146" s="313">
        <v>43186.419833715903</v>
      </c>
      <c r="L146" s="313">
        <v>44114.575075668203</v>
      </c>
      <c r="M146" s="313">
        <v>48198.907395985698</v>
      </c>
      <c r="N146" s="313">
        <v>48370.145495975201</v>
      </c>
      <c r="O146" s="313">
        <v>43045.566239430402</v>
      </c>
      <c r="P146" s="313">
        <v>44927.982972199301</v>
      </c>
      <c r="Q146" s="313">
        <v>57855.882867834502</v>
      </c>
      <c r="R146" s="313">
        <v>41514.114933466102</v>
      </c>
      <c r="S146" s="313">
        <v>46042.6670886344</v>
      </c>
      <c r="T146" s="313">
        <v>50255.029266834499</v>
      </c>
      <c r="U146" s="313">
        <v>51097.005211971802</v>
      </c>
      <c r="V146" s="313">
        <v>42231.164617241302</v>
      </c>
      <c r="W146" s="313">
        <v>45476.401849834503</v>
      </c>
      <c r="X146" s="313">
        <v>41115.903738834502</v>
      </c>
      <c r="Y146" s="313">
        <v>44739.894309805197</v>
      </c>
      <c r="Z146" s="313">
        <v>46402.135798580399</v>
      </c>
      <c r="AA146" s="313">
        <v>44138.373491640297</v>
      </c>
      <c r="AB146" s="313">
        <v>43757.595084465502</v>
      </c>
      <c r="AC146" s="313">
        <v>44118.840889603802</v>
      </c>
      <c r="AD146" s="313">
        <v>42056.458841496496</v>
      </c>
      <c r="AE146" s="313">
        <v>48081.236931240303</v>
      </c>
    </row>
    <row r="147" spans="1:31" x14ac:dyDescent="0.25">
      <c r="A147" s="193" t="s">
        <v>606</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row>
    <row r="148" spans="1:31" x14ac:dyDescent="0.25">
      <c r="A148" s="193" t="s">
        <v>675</v>
      </c>
      <c r="B148" s="91">
        <v>66.838969999999904</v>
      </c>
      <c r="C148" s="91">
        <v>83.027339999999995</v>
      </c>
      <c r="D148" s="91">
        <v>69.34496</v>
      </c>
      <c r="E148" s="91">
        <v>67.279179999999997</v>
      </c>
      <c r="F148" s="91">
        <v>73.357159999999993</v>
      </c>
      <c r="G148" s="91">
        <v>74.700069999999997</v>
      </c>
      <c r="H148" s="91">
        <v>65.381960000000007</v>
      </c>
      <c r="I148" s="91">
        <v>81.976780000000005</v>
      </c>
      <c r="J148" s="91">
        <v>52.433</v>
      </c>
      <c r="K148" s="91">
        <v>109.389</v>
      </c>
      <c r="L148" s="91">
        <v>94.635999999999996</v>
      </c>
      <c r="M148" s="91">
        <v>98.471000000000004</v>
      </c>
      <c r="N148" s="91">
        <v>76.12</v>
      </c>
      <c r="O148" s="91">
        <v>70.545000000000002</v>
      </c>
      <c r="P148" s="91">
        <v>83.772000000000006</v>
      </c>
      <c r="Q148" s="91">
        <v>71.159000000000006</v>
      </c>
      <c r="R148" s="91">
        <v>70.816000000000003</v>
      </c>
      <c r="S148" s="91">
        <v>77.957999999999998</v>
      </c>
      <c r="T148" s="91">
        <v>77.620999999999995</v>
      </c>
      <c r="U148" s="91">
        <v>75.302000000000007</v>
      </c>
      <c r="V148" s="91">
        <v>82.576999999999998</v>
      </c>
      <c r="W148" s="91">
        <v>80.766000000000005</v>
      </c>
      <c r="X148" s="91">
        <v>70.765000000000001</v>
      </c>
      <c r="Y148" s="91">
        <v>72.378</v>
      </c>
      <c r="Z148" s="91">
        <v>76.194000000000003</v>
      </c>
      <c r="AA148" s="91">
        <v>77.531999999999996</v>
      </c>
      <c r="AB148" s="91">
        <v>87.808999999999997</v>
      </c>
      <c r="AC148" s="91">
        <v>70.864999999999995</v>
      </c>
      <c r="AD148" s="91">
        <v>79.992999999999995</v>
      </c>
      <c r="AE148" s="91">
        <v>77.986999999999995</v>
      </c>
    </row>
    <row r="149" spans="1:31" x14ac:dyDescent="0.25">
      <c r="A149" s="193" t="s">
        <v>676</v>
      </c>
      <c r="B149" s="91">
        <v>145.87073000000001</v>
      </c>
      <c r="C149" s="91">
        <v>140.35086999999999</v>
      </c>
      <c r="D149" s="91">
        <v>151.05251999999999</v>
      </c>
      <c r="E149" s="91">
        <v>145.18235000000001</v>
      </c>
      <c r="F149" s="91">
        <v>125.46043</v>
      </c>
      <c r="G149" s="91">
        <v>172.28416999999999</v>
      </c>
      <c r="H149" s="91">
        <v>145.48919999999899</v>
      </c>
      <c r="I149" s="91">
        <v>132.87033</v>
      </c>
      <c r="J149" s="91">
        <v>142.38900000000001</v>
      </c>
      <c r="K149" s="91">
        <v>129.63399999999999</v>
      </c>
      <c r="L149" s="91">
        <v>90.352000000000004</v>
      </c>
      <c r="M149" s="91">
        <v>115.277</v>
      </c>
      <c r="N149" s="91">
        <v>128.61500000000001</v>
      </c>
      <c r="O149" s="91">
        <v>107.678</v>
      </c>
      <c r="P149" s="91">
        <v>130.66200000000001</v>
      </c>
      <c r="Q149" s="91">
        <v>121.602</v>
      </c>
      <c r="R149" s="91">
        <v>105.744</v>
      </c>
      <c r="S149" s="91">
        <v>121.333</v>
      </c>
      <c r="T149" s="91">
        <v>136.047</v>
      </c>
      <c r="U149" s="91">
        <v>117.342</v>
      </c>
      <c r="V149" s="91">
        <v>130.60400000000001</v>
      </c>
      <c r="W149" s="91">
        <v>130.06299999999999</v>
      </c>
      <c r="X149" s="91">
        <v>124.62</v>
      </c>
      <c r="Y149" s="91">
        <v>116.17700000000001</v>
      </c>
      <c r="Z149" s="91">
        <v>126.146</v>
      </c>
      <c r="AA149" s="91">
        <v>121.023</v>
      </c>
      <c r="AB149" s="91">
        <v>134.65899999999999</v>
      </c>
      <c r="AC149" s="91">
        <v>117.321</v>
      </c>
      <c r="AD149" s="91">
        <v>133.172</v>
      </c>
      <c r="AE149" s="91">
        <v>125.422</v>
      </c>
    </row>
    <row r="150" spans="1:31" x14ac:dyDescent="0.25">
      <c r="A150" s="193" t="s">
        <v>677</v>
      </c>
      <c r="B150" s="91">
        <v>0</v>
      </c>
      <c r="C150" s="91">
        <v>0</v>
      </c>
      <c r="D150" s="91">
        <v>0</v>
      </c>
      <c r="E150" s="91">
        <v>0</v>
      </c>
      <c r="F150" s="91">
        <v>0</v>
      </c>
      <c r="G150" s="91">
        <v>0</v>
      </c>
      <c r="H150" s="91">
        <v>0</v>
      </c>
      <c r="I150" s="91">
        <v>0</v>
      </c>
      <c r="J150" s="91">
        <v>0</v>
      </c>
      <c r="K150" s="91">
        <v>0</v>
      </c>
      <c r="L150" s="91">
        <v>0</v>
      </c>
      <c r="M150" s="91">
        <v>0</v>
      </c>
      <c r="N150" s="91">
        <v>0</v>
      </c>
      <c r="O150" s="91">
        <v>0</v>
      </c>
      <c r="P150" s="91">
        <v>0</v>
      </c>
      <c r="Q150" s="91">
        <v>0</v>
      </c>
      <c r="R150" s="91">
        <v>0</v>
      </c>
      <c r="S150" s="91">
        <v>0</v>
      </c>
      <c r="T150" s="91">
        <v>0</v>
      </c>
      <c r="U150" s="91">
        <v>0</v>
      </c>
      <c r="V150" s="91">
        <v>0</v>
      </c>
      <c r="W150" s="91">
        <v>0</v>
      </c>
      <c r="X150" s="91">
        <v>0</v>
      </c>
      <c r="Y150" s="91">
        <v>0</v>
      </c>
      <c r="Z150" s="91">
        <v>0</v>
      </c>
      <c r="AA150" s="91">
        <v>0</v>
      </c>
      <c r="AB150" s="91">
        <v>0</v>
      </c>
      <c r="AC150" s="91">
        <v>0</v>
      </c>
      <c r="AD150" s="91">
        <v>0</v>
      </c>
      <c r="AE150" s="91">
        <v>0</v>
      </c>
    </row>
    <row r="151" spans="1:31" x14ac:dyDescent="0.25">
      <c r="A151" s="193" t="s">
        <v>678</v>
      </c>
      <c r="B151" s="91">
        <v>46.135739999999998</v>
      </c>
      <c r="C151" s="91">
        <v>37.654620000000001</v>
      </c>
      <c r="D151" s="91">
        <v>32.572310000000002</v>
      </c>
      <c r="E151" s="91">
        <v>42.542360000000002</v>
      </c>
      <c r="F151" s="91">
        <v>34.061030000000002</v>
      </c>
      <c r="G151" s="91">
        <v>30.442550000000001</v>
      </c>
      <c r="H151" s="91">
        <v>27.522780000000001</v>
      </c>
      <c r="I151" s="91">
        <v>39.817769999999904</v>
      </c>
      <c r="J151" s="91">
        <v>41.268999999999998</v>
      </c>
      <c r="K151" s="91">
        <v>47.16</v>
      </c>
      <c r="L151" s="91">
        <v>30.786999999999999</v>
      </c>
      <c r="M151" s="91">
        <v>32.326000000000001</v>
      </c>
      <c r="N151" s="91">
        <v>40.145000000000003</v>
      </c>
      <c r="O151" s="91">
        <v>38.210999999999999</v>
      </c>
      <c r="P151" s="91">
        <v>42.512</v>
      </c>
      <c r="Q151" s="91">
        <v>40.588000000000001</v>
      </c>
      <c r="R151" s="91">
        <v>37.942999999999998</v>
      </c>
      <c r="S151" s="91">
        <v>39.226999999999997</v>
      </c>
      <c r="T151" s="91">
        <v>42.601999999999997</v>
      </c>
      <c r="U151" s="91">
        <v>39.776000000000003</v>
      </c>
      <c r="V151" s="91">
        <v>45.878999999999998</v>
      </c>
      <c r="W151" s="91">
        <v>46.311</v>
      </c>
      <c r="X151" s="91">
        <v>36.006999999999998</v>
      </c>
      <c r="Y151" s="91">
        <v>34.594999999999999</v>
      </c>
      <c r="Z151" s="91">
        <v>40.878</v>
      </c>
      <c r="AA151" s="91">
        <v>40.951000000000001</v>
      </c>
      <c r="AB151" s="91">
        <v>44.912999999999997</v>
      </c>
      <c r="AC151" s="91">
        <v>38.801000000000002</v>
      </c>
      <c r="AD151" s="91">
        <v>42.317</v>
      </c>
      <c r="AE151" s="91">
        <v>41.731000000000002</v>
      </c>
    </row>
    <row r="152" spans="1:31" x14ac:dyDescent="0.25">
      <c r="A152" s="193" t="s">
        <v>679</v>
      </c>
      <c r="B152" s="91">
        <v>2.3328099999999998</v>
      </c>
      <c r="C152" s="91">
        <v>0.97936999999999996</v>
      </c>
      <c r="D152" s="91">
        <v>-0.72024999999999995</v>
      </c>
      <c r="E152" s="91">
        <v>-0.25912000000000002</v>
      </c>
      <c r="F152" s="91">
        <v>0</v>
      </c>
      <c r="G152" s="91">
        <v>0.71845999999999999</v>
      </c>
      <c r="H152" s="91">
        <v>0</v>
      </c>
      <c r="I152" s="91">
        <v>0.24768999999999999</v>
      </c>
      <c r="J152" s="91">
        <v>-3.2989999999999999</v>
      </c>
      <c r="K152" s="91">
        <v>0</v>
      </c>
      <c r="L152" s="91">
        <v>0</v>
      </c>
      <c r="M152" s="91">
        <v>0</v>
      </c>
      <c r="N152" s="91">
        <v>0</v>
      </c>
      <c r="O152" s="91">
        <v>0</v>
      </c>
      <c r="P152" s="91">
        <v>0</v>
      </c>
      <c r="Q152" s="91">
        <v>0</v>
      </c>
      <c r="R152" s="91">
        <v>0</v>
      </c>
      <c r="S152" s="91">
        <v>0</v>
      </c>
      <c r="T152" s="91">
        <v>0</v>
      </c>
      <c r="U152" s="91">
        <v>0</v>
      </c>
      <c r="V152" s="91">
        <v>0</v>
      </c>
      <c r="W152" s="91">
        <v>0</v>
      </c>
      <c r="X152" s="91">
        <v>0</v>
      </c>
      <c r="Y152" s="91">
        <v>0</v>
      </c>
      <c r="Z152" s="91">
        <v>0</v>
      </c>
      <c r="AA152" s="91">
        <v>0</v>
      </c>
      <c r="AB152" s="91">
        <v>0</v>
      </c>
      <c r="AC152" s="91">
        <v>0</v>
      </c>
      <c r="AD152" s="91">
        <v>0</v>
      </c>
      <c r="AE152" s="91">
        <v>0</v>
      </c>
    </row>
    <row r="153" spans="1:31" x14ac:dyDescent="0.25">
      <c r="A153" s="193" t="s">
        <v>680</v>
      </c>
      <c r="B153" s="91">
        <v>0</v>
      </c>
      <c r="C153" s="91">
        <v>0</v>
      </c>
      <c r="D153" s="91">
        <v>0</v>
      </c>
      <c r="E153" s="91">
        <v>0</v>
      </c>
      <c r="F153" s="91">
        <v>0</v>
      </c>
      <c r="G153" s="91">
        <v>0</v>
      </c>
      <c r="H153" s="91">
        <v>0</v>
      </c>
      <c r="I153" s="91">
        <v>0</v>
      </c>
      <c r="J153" s="91">
        <v>0</v>
      </c>
      <c r="K153" s="91">
        <v>0</v>
      </c>
      <c r="L153" s="91">
        <v>0</v>
      </c>
      <c r="M153" s="91">
        <v>0</v>
      </c>
      <c r="N153" s="91">
        <v>0</v>
      </c>
      <c r="O153" s="91">
        <v>0</v>
      </c>
      <c r="P153" s="91">
        <v>0</v>
      </c>
      <c r="Q153" s="91">
        <v>0</v>
      </c>
      <c r="R153" s="91">
        <v>0</v>
      </c>
      <c r="S153" s="91">
        <v>0</v>
      </c>
      <c r="T153" s="91">
        <v>0</v>
      </c>
      <c r="U153" s="91">
        <v>0</v>
      </c>
      <c r="V153" s="91">
        <v>0</v>
      </c>
      <c r="W153" s="91">
        <v>0</v>
      </c>
      <c r="X153" s="91">
        <v>0</v>
      </c>
      <c r="Y153" s="91">
        <v>0</v>
      </c>
      <c r="Z153" s="91">
        <v>0</v>
      </c>
      <c r="AA153" s="91">
        <v>0</v>
      </c>
      <c r="AB153" s="91">
        <v>0</v>
      </c>
      <c r="AC153" s="91">
        <v>0</v>
      </c>
      <c r="AD153" s="91">
        <v>0</v>
      </c>
      <c r="AE153" s="91">
        <v>0</v>
      </c>
    </row>
    <row r="154" spans="1:31" x14ac:dyDescent="0.25">
      <c r="A154" s="193" t="s">
        <v>681</v>
      </c>
      <c r="B154" s="91">
        <v>86.273880000000005</v>
      </c>
      <c r="C154" s="91">
        <v>97.765990000000002</v>
      </c>
      <c r="D154" s="91">
        <v>140.63911999999999</v>
      </c>
      <c r="E154" s="91">
        <v>126.14684</v>
      </c>
      <c r="F154" s="91">
        <v>139.18498</v>
      </c>
      <c r="G154" s="91">
        <v>110.08611000000001</v>
      </c>
      <c r="H154" s="91">
        <v>167.86910999999901</v>
      </c>
      <c r="I154" s="91">
        <v>143.29003</v>
      </c>
      <c r="J154" s="91">
        <v>66.741</v>
      </c>
      <c r="K154" s="91">
        <v>120.197</v>
      </c>
      <c r="L154" s="91">
        <v>121.02</v>
      </c>
      <c r="M154" s="91">
        <v>103.85299999999999</v>
      </c>
      <c r="N154" s="91">
        <v>115.79600000000001</v>
      </c>
      <c r="O154" s="91">
        <v>103.813</v>
      </c>
      <c r="P154" s="91">
        <v>115.499</v>
      </c>
      <c r="Q154" s="91">
        <v>117.995</v>
      </c>
      <c r="R154" s="91">
        <v>135.97399999999999</v>
      </c>
      <c r="S154" s="91">
        <v>134.61099999999999</v>
      </c>
      <c r="T154" s="91">
        <v>111.476</v>
      </c>
      <c r="U154" s="91">
        <v>110.377</v>
      </c>
      <c r="V154" s="91">
        <v>116.48</v>
      </c>
      <c r="W154" s="91">
        <v>116.119</v>
      </c>
      <c r="X154" s="91">
        <v>110.56699999999999</v>
      </c>
      <c r="Y154" s="91">
        <v>97.06</v>
      </c>
      <c r="Z154" s="91">
        <v>116.193</v>
      </c>
      <c r="AA154" s="91">
        <v>112.343</v>
      </c>
      <c r="AB154" s="91">
        <v>124.267</v>
      </c>
      <c r="AC154" s="91">
        <v>115.389</v>
      </c>
      <c r="AD154" s="91">
        <v>138.75299999999999</v>
      </c>
      <c r="AE154" s="91">
        <v>137.57</v>
      </c>
    </row>
    <row r="155" spans="1:31" x14ac:dyDescent="0.25">
      <c r="A155" s="193" t="s">
        <v>682</v>
      </c>
      <c r="B155" s="91">
        <v>15.73254</v>
      </c>
      <c r="C155" s="91">
        <v>19.892939999999999</v>
      </c>
      <c r="D155" s="91">
        <v>21.50075</v>
      </c>
      <c r="E155" s="91">
        <v>20.884239999999998</v>
      </c>
      <c r="F155" s="91">
        <v>28.638380000000002</v>
      </c>
      <c r="G155" s="91">
        <v>14.10394</v>
      </c>
      <c r="H155" s="91">
        <v>28.445830000000001</v>
      </c>
      <c r="I155" s="91">
        <v>28.451789999999999</v>
      </c>
      <c r="J155" s="91">
        <v>54.518999999999998</v>
      </c>
      <c r="K155" s="91">
        <v>26.927</v>
      </c>
      <c r="L155" s="91">
        <v>25.850999999999999</v>
      </c>
      <c r="M155" s="91">
        <v>25.826000000000001</v>
      </c>
      <c r="N155" s="91">
        <v>36.496000000000002</v>
      </c>
      <c r="O155" s="91">
        <v>38.933</v>
      </c>
      <c r="P155" s="91">
        <v>40.151000000000003</v>
      </c>
      <c r="Q155" s="91">
        <v>38.933</v>
      </c>
      <c r="R155" s="91">
        <v>43.807000000000002</v>
      </c>
      <c r="S155" s="91">
        <v>41.363</v>
      </c>
      <c r="T155" s="91">
        <v>36.496000000000002</v>
      </c>
      <c r="U155" s="91">
        <v>43.807000000000002</v>
      </c>
      <c r="V155" s="91">
        <v>41.37</v>
      </c>
      <c r="W155" s="91">
        <v>37.713999999999999</v>
      </c>
      <c r="X155" s="91">
        <v>38.933</v>
      </c>
      <c r="Y155" s="91">
        <v>36.496000000000002</v>
      </c>
      <c r="Z155" s="91">
        <v>37.225999999999999</v>
      </c>
      <c r="AA155" s="91">
        <v>39.712000000000003</v>
      </c>
      <c r="AB155" s="91">
        <v>40.954999999999998</v>
      </c>
      <c r="AC155" s="91">
        <v>39.712000000000003</v>
      </c>
      <c r="AD155" s="91">
        <v>44.683</v>
      </c>
      <c r="AE155" s="91">
        <v>42.191000000000003</v>
      </c>
    </row>
    <row r="156" spans="1:31" x14ac:dyDescent="0.25">
      <c r="A156" s="193" t="s">
        <v>683</v>
      </c>
      <c r="B156" s="91">
        <v>9.6685800000000004</v>
      </c>
      <c r="C156" s="91">
        <v>-1.34E-3</v>
      </c>
      <c r="D156" s="91">
        <v>3.1858200000000001</v>
      </c>
      <c r="E156" s="91">
        <v>34.87388</v>
      </c>
      <c r="F156" s="91">
        <v>-9.0843600000000002</v>
      </c>
      <c r="G156" s="91">
        <v>-3.2000000000000002E-3</v>
      </c>
      <c r="H156" s="91">
        <v>1.7999999999999901E-4</v>
      </c>
      <c r="I156" s="91">
        <v>2.0000000000000002E-5</v>
      </c>
      <c r="J156" s="91">
        <v>-17.542999999999999</v>
      </c>
      <c r="K156" s="91">
        <v>5.0739999999999998</v>
      </c>
      <c r="L156" s="91">
        <v>3.4249999999999998</v>
      </c>
      <c r="M156" s="91">
        <v>0.71699999999999997</v>
      </c>
      <c r="N156" s="91">
        <v>6.2E-2</v>
      </c>
      <c r="O156" s="91">
        <v>6.6000000000000003E-2</v>
      </c>
      <c r="P156" s="91">
        <v>1.0409999999999999</v>
      </c>
      <c r="Q156" s="91">
        <v>8.3160000000000007</v>
      </c>
      <c r="R156" s="91">
        <v>3.464</v>
      </c>
      <c r="S156" s="91">
        <v>10.557</v>
      </c>
      <c r="T156" s="91">
        <v>2.5870000000000002</v>
      </c>
      <c r="U156" s="91">
        <v>4.5609999999999999</v>
      </c>
      <c r="V156" s="91">
        <v>2.4239999999999999</v>
      </c>
      <c r="W156" s="91">
        <v>1.234</v>
      </c>
      <c r="X156" s="91">
        <v>5.9</v>
      </c>
      <c r="Y156" s="91">
        <v>1.3240000000000001</v>
      </c>
      <c r="Z156" s="91">
        <v>8.6999999999999994E-2</v>
      </c>
      <c r="AA156" s="91">
        <v>0</v>
      </c>
      <c r="AB156" s="91">
        <v>6.4109999999999996</v>
      </c>
      <c r="AC156" s="91">
        <v>0.42399999999999999</v>
      </c>
      <c r="AD156" s="91">
        <v>6.87</v>
      </c>
      <c r="AE156" s="91">
        <v>15.952</v>
      </c>
    </row>
    <row r="157" spans="1:31" x14ac:dyDescent="0.25">
      <c r="A157" s="193" t="s">
        <v>684</v>
      </c>
      <c r="B157" s="91">
        <v>1.32361</v>
      </c>
      <c r="C157" s="91">
        <v>1.3678599999999901</v>
      </c>
      <c r="D157" s="91">
        <v>1.1023699999999901</v>
      </c>
      <c r="E157" s="91">
        <v>2.1870400000000001</v>
      </c>
      <c r="F157" s="91">
        <v>0.81028</v>
      </c>
      <c r="G157" s="91">
        <v>0.75141000000000002</v>
      </c>
      <c r="H157" s="91">
        <v>0.21765999999999999</v>
      </c>
      <c r="I157" s="91">
        <v>0.21337</v>
      </c>
      <c r="J157" s="91">
        <v>0.47399999999999998</v>
      </c>
      <c r="K157" s="91">
        <v>0</v>
      </c>
      <c r="L157" s="91">
        <v>0</v>
      </c>
      <c r="M157" s="91">
        <v>0</v>
      </c>
      <c r="N157" s="91">
        <v>0</v>
      </c>
      <c r="O157" s="91">
        <v>0</v>
      </c>
      <c r="P157" s="91">
        <v>0</v>
      </c>
      <c r="Q157" s="91">
        <v>0</v>
      </c>
      <c r="R157" s="91">
        <v>0</v>
      </c>
      <c r="S157" s="91">
        <v>0</v>
      </c>
      <c r="T157" s="91">
        <v>0</v>
      </c>
      <c r="U157" s="91">
        <v>0</v>
      </c>
      <c r="V157" s="91">
        <v>0</v>
      </c>
      <c r="W157" s="91">
        <v>0</v>
      </c>
      <c r="X157" s="91">
        <v>0</v>
      </c>
      <c r="Y157" s="91">
        <v>0</v>
      </c>
      <c r="Z157" s="91">
        <v>0</v>
      </c>
      <c r="AA157" s="91">
        <v>0</v>
      </c>
      <c r="AB157" s="91">
        <v>0</v>
      </c>
      <c r="AC157" s="91">
        <v>0</v>
      </c>
      <c r="AD157" s="91">
        <v>0</v>
      </c>
      <c r="AE157" s="91">
        <v>0</v>
      </c>
    </row>
    <row r="158" spans="1:31" x14ac:dyDescent="0.25">
      <c r="A158" s="193" t="s">
        <v>685</v>
      </c>
      <c r="B158" s="91">
        <v>318.62896000000001</v>
      </c>
      <c r="C158" s="91">
        <v>278.76853999999997</v>
      </c>
      <c r="D158" s="91">
        <v>192.88858999999999</v>
      </c>
      <c r="E158" s="91">
        <v>3.5373899999999998</v>
      </c>
      <c r="F158" s="91">
        <v>135.99957000000001</v>
      </c>
      <c r="G158" s="91">
        <v>152.11635999999999</v>
      </c>
      <c r="H158" s="91">
        <v>32.375349999999997</v>
      </c>
      <c r="I158" s="91">
        <v>97.932479999999998</v>
      </c>
      <c r="J158" s="91">
        <v>165.93299999999999</v>
      </c>
      <c r="K158" s="91">
        <v>1.5269999999999999</v>
      </c>
      <c r="L158" s="91">
        <v>5.8390000000000004</v>
      </c>
      <c r="M158" s="91">
        <v>65.454999999999998</v>
      </c>
      <c r="N158" s="91">
        <v>159.023</v>
      </c>
      <c r="O158" s="91">
        <v>210.10599999999999</v>
      </c>
      <c r="P158" s="91">
        <v>21.798999999999999</v>
      </c>
      <c r="Q158" s="91">
        <v>6.702</v>
      </c>
      <c r="R158" s="91">
        <v>85.540999999999997</v>
      </c>
      <c r="S158" s="91">
        <v>20.361999999999998</v>
      </c>
      <c r="T158" s="91">
        <v>23.087</v>
      </c>
      <c r="U158" s="91">
        <v>13.371</v>
      </c>
      <c r="V158" s="91">
        <v>25.321999999999999</v>
      </c>
      <c r="W158" s="91">
        <v>6.88</v>
      </c>
      <c r="X158" s="91">
        <v>12.840999999999999</v>
      </c>
      <c r="Y158" s="91">
        <v>144.578</v>
      </c>
      <c r="Z158" s="91">
        <v>199.70099999999999</v>
      </c>
      <c r="AA158" s="91">
        <v>429.69499999999999</v>
      </c>
      <c r="AB158" s="91">
        <v>118.193</v>
      </c>
      <c r="AC158" s="91">
        <v>10.23</v>
      </c>
      <c r="AD158" s="91">
        <v>21.724</v>
      </c>
      <c r="AE158" s="91">
        <v>7.9039999999999999</v>
      </c>
    </row>
    <row r="159" spans="1:31" x14ac:dyDescent="0.25">
      <c r="A159" s="193" t="s">
        <v>686</v>
      </c>
      <c r="B159" s="91">
        <v>-79.027369999999905</v>
      </c>
      <c r="C159" s="91">
        <v>-87.884659999999997</v>
      </c>
      <c r="D159" s="91">
        <v>-49.127359999999904</v>
      </c>
      <c r="E159" s="91">
        <v>35.482279999999903</v>
      </c>
      <c r="F159" s="91">
        <v>-58.143529999999998</v>
      </c>
      <c r="G159" s="91">
        <v>-47.627119999999898</v>
      </c>
      <c r="H159" s="91">
        <v>-10.00225</v>
      </c>
      <c r="I159" s="91">
        <v>-30.793029999999899</v>
      </c>
      <c r="J159" s="91">
        <v>56.033999999999999</v>
      </c>
      <c r="K159" s="91">
        <v>15.279</v>
      </c>
      <c r="L159" s="91">
        <v>11.135</v>
      </c>
      <c r="M159" s="91">
        <v>2.2450000000000001</v>
      </c>
      <c r="N159" s="91">
        <v>0.20699999999999999</v>
      </c>
      <c r="O159" s="91">
        <v>0.108</v>
      </c>
      <c r="P159" s="91">
        <v>3.2080000000000002</v>
      </c>
      <c r="Q159" s="91">
        <v>23.361999999999998</v>
      </c>
      <c r="R159" s="91">
        <v>7.9180000000000001</v>
      </c>
      <c r="S159" s="91">
        <v>23.702999999999999</v>
      </c>
      <c r="T159" s="91">
        <v>4.2110000000000003</v>
      </c>
      <c r="U159" s="91">
        <v>9.0690000000000008</v>
      </c>
      <c r="V159" s="91">
        <v>7.7830000000000004</v>
      </c>
      <c r="W159" s="91">
        <v>3.5539999999999998</v>
      </c>
      <c r="X159" s="91">
        <v>9.9420000000000002</v>
      </c>
      <c r="Y159" s="91">
        <v>4.2770000000000001</v>
      </c>
      <c r="Z159" s="91">
        <v>0.14099999999999999</v>
      </c>
      <c r="AA159" s="91">
        <v>0</v>
      </c>
      <c r="AB159" s="91">
        <v>11.119</v>
      </c>
      <c r="AC159" s="91">
        <v>1.085</v>
      </c>
      <c r="AD159" s="91">
        <v>18.574000000000002</v>
      </c>
      <c r="AE159" s="91">
        <v>32.271999999999998</v>
      </c>
    </row>
    <row r="160" spans="1:31" x14ac:dyDescent="0.25">
      <c r="A160" s="193" t="s">
        <v>687</v>
      </c>
      <c r="B160" s="91">
        <v>132.71047999999999</v>
      </c>
      <c r="C160" s="91">
        <v>118.06719</v>
      </c>
      <c r="D160" s="91">
        <v>110.76596000000001</v>
      </c>
      <c r="E160" s="91">
        <v>124.75395</v>
      </c>
      <c r="F160" s="91">
        <v>120.18334</v>
      </c>
      <c r="G160" s="91">
        <v>74.213620000000006</v>
      </c>
      <c r="H160" s="91">
        <v>111.52933</v>
      </c>
      <c r="I160" s="91">
        <v>135.28022999999999</v>
      </c>
      <c r="J160" s="91">
        <v>142.60900000000001</v>
      </c>
      <c r="K160" s="91">
        <v>185.26599999999999</v>
      </c>
      <c r="L160" s="91">
        <v>146.774</v>
      </c>
      <c r="M160" s="91">
        <v>130.208</v>
      </c>
      <c r="N160" s="91">
        <v>128.33500000000001</v>
      </c>
      <c r="O160" s="91">
        <v>125.795999999999</v>
      </c>
      <c r="P160" s="91">
        <v>130.13999999999999</v>
      </c>
      <c r="Q160" s="91">
        <v>172.23500000000001</v>
      </c>
      <c r="R160" s="91">
        <v>139.166</v>
      </c>
      <c r="S160" s="91">
        <v>146.61199999999999</v>
      </c>
      <c r="T160" s="91">
        <v>153.529</v>
      </c>
      <c r="U160" s="91">
        <v>141.96799999999999</v>
      </c>
      <c r="V160" s="91">
        <v>136.14099999999999</v>
      </c>
      <c r="W160" s="91">
        <v>149.20400000000001</v>
      </c>
      <c r="X160" s="91">
        <v>118.467</v>
      </c>
      <c r="Y160" s="91">
        <v>120.51</v>
      </c>
      <c r="Z160" s="91">
        <v>148.941</v>
      </c>
      <c r="AA160" s="91">
        <v>149.44900000000001</v>
      </c>
      <c r="AB160" s="91">
        <v>159.708</v>
      </c>
      <c r="AC160" s="91">
        <v>151.78</v>
      </c>
      <c r="AD160" s="91">
        <v>167.071</v>
      </c>
      <c r="AE160" s="91">
        <v>158.33799999999999</v>
      </c>
    </row>
    <row r="161" spans="1:31" x14ac:dyDescent="0.25">
      <c r="A161" s="193" t="s">
        <v>688</v>
      </c>
      <c r="B161" s="91">
        <v>322.04300999999998</v>
      </c>
      <c r="C161" s="91">
        <v>327.283379999999</v>
      </c>
      <c r="D161" s="91">
        <v>338.74838999999997</v>
      </c>
      <c r="E161" s="91">
        <v>304.21393</v>
      </c>
      <c r="F161" s="91">
        <v>334.734479999999</v>
      </c>
      <c r="G161" s="91">
        <v>335.29221000000001</v>
      </c>
      <c r="H161" s="91">
        <v>367.56909999999999</v>
      </c>
      <c r="I161" s="91">
        <v>340.81659999999999</v>
      </c>
      <c r="J161" s="91">
        <v>328.18599999999998</v>
      </c>
      <c r="K161" s="91">
        <v>349.779</v>
      </c>
      <c r="L161" s="91">
        <v>349.779</v>
      </c>
      <c r="M161" s="91">
        <v>349.779</v>
      </c>
      <c r="N161" s="91">
        <v>349.565</v>
      </c>
      <c r="O161" s="91">
        <v>349.565</v>
      </c>
      <c r="P161" s="91">
        <v>349.565</v>
      </c>
      <c r="Q161" s="91">
        <v>349.565</v>
      </c>
      <c r="R161" s="91">
        <v>349.565</v>
      </c>
      <c r="S161" s="91">
        <v>328.255</v>
      </c>
      <c r="T161" s="91">
        <v>328.255</v>
      </c>
      <c r="U161" s="91">
        <v>328.255</v>
      </c>
      <c r="V161" s="91">
        <v>331.41399999999999</v>
      </c>
      <c r="W161" s="91">
        <v>331.41399999999999</v>
      </c>
      <c r="X161" s="91">
        <v>331.41399999999999</v>
      </c>
      <c r="Y161" s="91">
        <v>331.41399999999999</v>
      </c>
      <c r="Z161" s="91">
        <v>335.05599999999998</v>
      </c>
      <c r="AA161" s="91">
        <v>335.05599999999998</v>
      </c>
      <c r="AB161" s="91">
        <v>335.05599999999998</v>
      </c>
      <c r="AC161" s="91">
        <v>335.05599999999998</v>
      </c>
      <c r="AD161" s="91">
        <v>335.05599999999998</v>
      </c>
      <c r="AE161" s="91">
        <v>340.30799999999999</v>
      </c>
    </row>
    <row r="162" spans="1:31" x14ac:dyDescent="0.25">
      <c r="A162" s="193" t="s">
        <v>689</v>
      </c>
      <c r="B162" s="91">
        <v>-23.496320000000001</v>
      </c>
      <c r="C162" s="91">
        <v>-23.652570000000001</v>
      </c>
      <c r="D162" s="91">
        <v>-23.593260000000001</v>
      </c>
      <c r="E162" s="91">
        <v>-24.521079999999898</v>
      </c>
      <c r="F162" s="91">
        <v>-23.226579999999998</v>
      </c>
      <c r="G162" s="91">
        <v>-22.563590000000001</v>
      </c>
      <c r="H162" s="91">
        <v>-24.361529999999998</v>
      </c>
      <c r="I162" s="91">
        <v>-24.400040000000001</v>
      </c>
      <c r="J162" s="91">
        <v>-30.95</v>
      </c>
      <c r="K162" s="91">
        <v>-24.529</v>
      </c>
      <c r="L162" s="91">
        <v>-24.529</v>
      </c>
      <c r="M162" s="91">
        <v>-24.529</v>
      </c>
      <c r="N162" s="91">
        <v>-24.529</v>
      </c>
      <c r="O162" s="91">
        <v>-24.529</v>
      </c>
      <c r="P162" s="91">
        <v>-24.529</v>
      </c>
      <c r="Q162" s="91">
        <v>-24.529</v>
      </c>
      <c r="R162" s="91">
        <v>-24.529</v>
      </c>
      <c r="S162" s="91">
        <v>-24.529</v>
      </c>
      <c r="T162" s="91">
        <v>-22.459</v>
      </c>
      <c r="U162" s="91">
        <v>-22.459</v>
      </c>
      <c r="V162" s="91">
        <v>-22.459</v>
      </c>
      <c r="W162" s="91">
        <v>-22.459</v>
      </c>
      <c r="X162" s="91">
        <v>-22.459</v>
      </c>
      <c r="Y162" s="91">
        <v>-22.459</v>
      </c>
      <c r="Z162" s="91">
        <v>-22.459</v>
      </c>
      <c r="AA162" s="91">
        <v>-22.459</v>
      </c>
      <c r="AB162" s="91">
        <v>-22.459</v>
      </c>
      <c r="AC162" s="91">
        <v>-22.459</v>
      </c>
      <c r="AD162" s="91">
        <v>-22.459</v>
      </c>
      <c r="AE162" s="91">
        <v>-22.459</v>
      </c>
    </row>
    <row r="163" spans="1:31" x14ac:dyDescent="0.25">
      <c r="A163" s="318" t="s">
        <v>628</v>
      </c>
      <c r="B163" s="91">
        <v>1045.0356199999901</v>
      </c>
      <c r="C163" s="91">
        <v>993.61953000000005</v>
      </c>
      <c r="D163" s="91">
        <v>988.35991999999999</v>
      </c>
      <c r="E163" s="91">
        <v>882.30323999999996</v>
      </c>
      <c r="F163" s="91">
        <v>901.97518000000002</v>
      </c>
      <c r="G163" s="91">
        <v>894.51499000000001</v>
      </c>
      <c r="H163" s="91">
        <v>912.03671999999995</v>
      </c>
      <c r="I163" s="91">
        <v>945.70402000000001</v>
      </c>
      <c r="J163" s="91">
        <v>998.79499999999996</v>
      </c>
      <c r="K163" s="91">
        <v>965.70299999999997</v>
      </c>
      <c r="L163" s="91">
        <v>855.06899999999996</v>
      </c>
      <c r="M163" s="91">
        <v>899.62800000000004</v>
      </c>
      <c r="N163" s="91">
        <v>1009.835</v>
      </c>
      <c r="O163" s="91">
        <v>1020.29199999999</v>
      </c>
      <c r="P163" s="91">
        <v>893.82</v>
      </c>
      <c r="Q163" s="91">
        <v>925.928</v>
      </c>
      <c r="R163" s="91">
        <v>955.40899999999999</v>
      </c>
      <c r="S163" s="91">
        <v>919.452</v>
      </c>
      <c r="T163" s="91">
        <v>893.452</v>
      </c>
      <c r="U163" s="91">
        <v>861.36900000000003</v>
      </c>
      <c r="V163" s="91">
        <v>897.53499999999997</v>
      </c>
      <c r="W163" s="91">
        <v>880.8</v>
      </c>
      <c r="X163" s="91">
        <v>836.99699999999996</v>
      </c>
      <c r="Y163" s="91">
        <v>936.35</v>
      </c>
      <c r="Z163" s="91">
        <v>1058.104</v>
      </c>
      <c r="AA163" s="91">
        <v>1283.3019999999999</v>
      </c>
      <c r="AB163" s="91">
        <v>1040.6310000000001</v>
      </c>
      <c r="AC163" s="91">
        <v>858.20399999999995</v>
      </c>
      <c r="AD163" s="91">
        <v>965.75400000000002</v>
      </c>
      <c r="AE163" s="91">
        <v>957.21600000000001</v>
      </c>
    </row>
    <row r="164" spans="1:31" x14ac:dyDescent="0.25">
      <c r="A164" s="193" t="s">
        <v>690</v>
      </c>
      <c r="B164" s="91">
        <v>0</v>
      </c>
      <c r="C164" s="91">
        <v>8.7499999999999994E-2</v>
      </c>
      <c r="D164" s="91">
        <v>-8.7499999999999994E-2</v>
      </c>
      <c r="E164" s="91">
        <v>0</v>
      </c>
      <c r="F164" s="91">
        <v>0</v>
      </c>
      <c r="G164" s="91">
        <v>0</v>
      </c>
      <c r="H164" s="91">
        <v>0</v>
      </c>
      <c r="I164" s="91">
        <v>0</v>
      </c>
      <c r="J164" s="91">
        <v>0</v>
      </c>
      <c r="K164" s="91">
        <v>0</v>
      </c>
      <c r="L164" s="91">
        <v>0</v>
      </c>
      <c r="M164" s="91">
        <v>0</v>
      </c>
      <c r="N164" s="91">
        <v>0</v>
      </c>
      <c r="O164" s="91">
        <v>0</v>
      </c>
      <c r="P164" s="91">
        <v>0</v>
      </c>
      <c r="Q164" s="91">
        <v>0</v>
      </c>
      <c r="R164" s="91">
        <v>0</v>
      </c>
      <c r="S164" s="91">
        <v>0</v>
      </c>
      <c r="T164" s="91">
        <v>0</v>
      </c>
      <c r="U164" s="91">
        <v>0</v>
      </c>
      <c r="V164" s="91">
        <v>0</v>
      </c>
      <c r="W164" s="91">
        <v>0</v>
      </c>
      <c r="X164" s="91">
        <v>0</v>
      </c>
      <c r="Y164" s="91">
        <v>0</v>
      </c>
      <c r="Z164" s="91">
        <v>0</v>
      </c>
      <c r="AA164" s="91">
        <v>0</v>
      </c>
      <c r="AB164" s="91">
        <v>0</v>
      </c>
      <c r="AC164" s="91">
        <v>0</v>
      </c>
      <c r="AD164" s="91">
        <v>0</v>
      </c>
      <c r="AE164" s="91">
        <v>0</v>
      </c>
    </row>
    <row r="165" spans="1:31" x14ac:dyDescent="0.25">
      <c r="A165" s="193" t="s">
        <v>691</v>
      </c>
      <c r="B165" s="91">
        <v>152.48778999999999</v>
      </c>
      <c r="C165" s="91">
        <v>84.603049999999996</v>
      </c>
      <c r="D165" s="91">
        <v>59.999209999999998</v>
      </c>
      <c r="E165" s="91">
        <v>83.971779999999995</v>
      </c>
      <c r="F165" s="91">
        <v>77.83184</v>
      </c>
      <c r="G165" s="91">
        <v>17.338470000000001</v>
      </c>
      <c r="H165" s="91">
        <v>178.87200999999999</v>
      </c>
      <c r="I165" s="91">
        <v>134.79640000000001</v>
      </c>
      <c r="J165" s="91">
        <v>56.210999999999999</v>
      </c>
      <c r="K165" s="91">
        <v>156.626</v>
      </c>
      <c r="L165" s="91">
        <v>177.13200000000001</v>
      </c>
      <c r="M165" s="91">
        <v>68.182000000000002</v>
      </c>
      <c r="N165" s="91">
        <v>87.635999999999996</v>
      </c>
      <c r="O165" s="91">
        <v>89.272999999999996</v>
      </c>
      <c r="P165" s="91">
        <v>100.09099999999999</v>
      </c>
      <c r="Q165" s="91">
        <v>99.545000000000002</v>
      </c>
      <c r="R165" s="91">
        <v>112.358</v>
      </c>
      <c r="S165" s="91">
        <v>128.97200000000001</v>
      </c>
      <c r="T165" s="91">
        <v>112.167</v>
      </c>
      <c r="U165" s="91">
        <v>119.193</v>
      </c>
      <c r="V165" s="91">
        <v>118.09399999999999</v>
      </c>
      <c r="W165" s="91">
        <v>128.16800000000001</v>
      </c>
      <c r="X165" s="91">
        <v>114.904</v>
      </c>
      <c r="Y165" s="91">
        <v>92.516999999999996</v>
      </c>
      <c r="Z165" s="91">
        <v>99.837999999999994</v>
      </c>
      <c r="AA165" s="91">
        <v>101.96899999999999</v>
      </c>
      <c r="AB165" s="91">
        <v>108.467</v>
      </c>
      <c r="AC165" s="91">
        <v>108.846</v>
      </c>
      <c r="AD165" s="91">
        <v>116.578</v>
      </c>
      <c r="AE165" s="91">
        <v>138.01300000000001</v>
      </c>
    </row>
    <row r="166" spans="1:31" x14ac:dyDescent="0.25">
      <c r="A166" s="193" t="s">
        <v>692</v>
      </c>
      <c r="B166" s="91">
        <v>104.98851999999999</v>
      </c>
      <c r="C166" s="91">
        <v>117.12099000000001</v>
      </c>
      <c r="D166" s="91">
        <v>108.2681</v>
      </c>
      <c r="E166" s="91">
        <v>130.65286</v>
      </c>
      <c r="F166" s="91">
        <v>37.032719999999998</v>
      </c>
      <c r="G166" s="91">
        <v>128.34641999999999</v>
      </c>
      <c r="H166" s="91">
        <v>246.29299</v>
      </c>
      <c r="I166" s="91">
        <v>136.7056</v>
      </c>
      <c r="J166" s="91">
        <v>126.13</v>
      </c>
      <c r="K166" s="91">
        <v>255.78100000000001</v>
      </c>
      <c r="L166" s="91">
        <v>230.934</v>
      </c>
      <c r="M166" s="91">
        <v>222.69499999999999</v>
      </c>
      <c r="N166" s="91">
        <v>118.901</v>
      </c>
      <c r="O166" s="91">
        <v>119.98099999999999</v>
      </c>
      <c r="P166" s="91">
        <v>144.70500000000001</v>
      </c>
      <c r="Q166" s="91">
        <v>134.31200000000001</v>
      </c>
      <c r="R166" s="91">
        <v>132.309</v>
      </c>
      <c r="S166" s="91">
        <v>379.73099999999999</v>
      </c>
      <c r="T166" s="91">
        <v>375.93799999999999</v>
      </c>
      <c r="U166" s="91">
        <v>132.185</v>
      </c>
      <c r="V166" s="91">
        <v>142.81299999999999</v>
      </c>
      <c r="W166" s="91">
        <v>128.833</v>
      </c>
      <c r="X166" s="91">
        <v>127.624</v>
      </c>
      <c r="Y166" s="91">
        <v>171.86</v>
      </c>
      <c r="Z166" s="91">
        <v>192.77699999999999</v>
      </c>
      <c r="AA166" s="91">
        <v>187.78700000000001</v>
      </c>
      <c r="AB166" s="91">
        <v>187.833</v>
      </c>
      <c r="AC166" s="91">
        <v>190.57599999999999</v>
      </c>
      <c r="AD166" s="91">
        <v>183.58699999999999</v>
      </c>
      <c r="AE166" s="91">
        <v>186.59700000000001</v>
      </c>
    </row>
    <row r="167" spans="1:31" ht="15.75" thickBot="1" x14ac:dyDescent="0.3">
      <c r="A167" s="193" t="s">
        <v>693</v>
      </c>
      <c r="B167" s="315">
        <v>5.7357800000000001</v>
      </c>
      <c r="C167" s="315">
        <v>11.72955</v>
      </c>
      <c r="D167" s="315">
        <v>13.950989999999999</v>
      </c>
      <c r="E167" s="315">
        <v>8.2930499999999991</v>
      </c>
      <c r="F167" s="315">
        <v>21.132290000000001</v>
      </c>
      <c r="G167" s="315">
        <v>12.68458</v>
      </c>
      <c r="H167" s="315">
        <v>17.241029999999999</v>
      </c>
      <c r="I167" s="315">
        <v>14.45248</v>
      </c>
      <c r="J167" s="315">
        <v>2.4139999999999899</v>
      </c>
      <c r="K167" s="315">
        <v>3.5259999999999998</v>
      </c>
      <c r="L167" s="315">
        <v>4.5259999999999998</v>
      </c>
      <c r="M167" s="315">
        <v>5.5259999999999998</v>
      </c>
      <c r="N167" s="315">
        <v>1.798</v>
      </c>
      <c r="O167" s="315">
        <v>3.0819999999999999</v>
      </c>
      <c r="P167" s="315">
        <v>2.2069999999999999</v>
      </c>
      <c r="Q167" s="315">
        <v>4.2770000000000001</v>
      </c>
      <c r="R167" s="315">
        <v>2.8050000000000002</v>
      </c>
      <c r="S167" s="315">
        <v>6.2779999999999996</v>
      </c>
      <c r="T167" s="315">
        <v>4.7439999999999998</v>
      </c>
      <c r="U167" s="315">
        <v>8.5790000000000006</v>
      </c>
      <c r="V167" s="315">
        <v>5.944</v>
      </c>
      <c r="W167" s="315">
        <v>2.5960000000000001</v>
      </c>
      <c r="X167" s="315">
        <v>16.440999999999999</v>
      </c>
      <c r="Y167" s="315">
        <v>4.1820000000000004</v>
      </c>
      <c r="Z167" s="315">
        <v>1.798</v>
      </c>
      <c r="AA167" s="315">
        <v>3.0819999999999999</v>
      </c>
      <c r="AB167" s="315">
        <v>2.2069999999999999</v>
      </c>
      <c r="AC167" s="315">
        <v>4.2770000000000001</v>
      </c>
      <c r="AD167" s="315">
        <v>2.8050000000000002</v>
      </c>
      <c r="AE167" s="315">
        <v>6.2779999999999996</v>
      </c>
    </row>
    <row r="168" spans="1:31" x14ac:dyDescent="0.25">
      <c r="A168" s="318" t="s">
        <v>635</v>
      </c>
      <c r="B168" s="91">
        <v>263.21208999999999</v>
      </c>
      <c r="C168" s="91">
        <v>213.54109</v>
      </c>
      <c r="D168" s="91">
        <v>182.13079999999999</v>
      </c>
      <c r="E168" s="91">
        <v>222.91768999999999</v>
      </c>
      <c r="F168" s="91">
        <v>135.99684999999999</v>
      </c>
      <c r="G168" s="91">
        <v>158.36947000000001</v>
      </c>
      <c r="H168" s="91">
        <v>442.40602999999999</v>
      </c>
      <c r="I168" s="91">
        <v>285.95447999999999</v>
      </c>
      <c r="J168" s="91">
        <v>184.755</v>
      </c>
      <c r="K168" s="91">
        <v>415.93299999999999</v>
      </c>
      <c r="L168" s="91">
        <v>412.59199999999998</v>
      </c>
      <c r="M168" s="91">
        <v>296.40300000000002</v>
      </c>
      <c r="N168" s="91">
        <v>208.33499999999901</v>
      </c>
      <c r="O168" s="91">
        <v>212.33600000000001</v>
      </c>
      <c r="P168" s="91">
        <v>247.00299999999999</v>
      </c>
      <c r="Q168" s="91">
        <v>238.13399999999999</v>
      </c>
      <c r="R168" s="91">
        <v>247.47200000000001</v>
      </c>
      <c r="S168" s="91">
        <v>514.98099999999999</v>
      </c>
      <c r="T168" s="91">
        <v>492.84899999999999</v>
      </c>
      <c r="U168" s="91">
        <v>259.95699999999999</v>
      </c>
      <c r="V168" s="91">
        <v>266.851</v>
      </c>
      <c r="W168" s="91">
        <v>259.59699999999998</v>
      </c>
      <c r="X168" s="91">
        <v>258.96899999999999</v>
      </c>
      <c r="Y168" s="91">
        <v>268.55900000000003</v>
      </c>
      <c r="Z168" s="91">
        <v>294.41300000000001</v>
      </c>
      <c r="AA168" s="91">
        <v>292.83800000000002</v>
      </c>
      <c r="AB168" s="91">
        <v>298.50700000000001</v>
      </c>
      <c r="AC168" s="91">
        <v>303.69900000000001</v>
      </c>
      <c r="AD168" s="91">
        <v>302.97000000000003</v>
      </c>
      <c r="AE168" s="91">
        <v>330.88799999999998</v>
      </c>
    </row>
    <row r="169" spans="1:31" ht="15.75" thickBot="1" x14ac:dyDescent="0.3">
      <c r="A169" s="193" t="s">
        <v>694</v>
      </c>
      <c r="B169" s="315">
        <v>17.56072</v>
      </c>
      <c r="C169" s="315">
        <v>0.45622000000000001</v>
      </c>
      <c r="D169" s="315">
        <v>1.1000000000000001</v>
      </c>
      <c r="E169" s="315">
        <v>1.2224999999999999</v>
      </c>
      <c r="F169" s="315">
        <v>1</v>
      </c>
      <c r="G169" s="315">
        <v>5.23055</v>
      </c>
      <c r="H169" s="315">
        <v>0.9</v>
      </c>
      <c r="I169" s="315">
        <v>0.49386000000000002</v>
      </c>
      <c r="J169" s="315">
        <v>4.7889999999999997</v>
      </c>
      <c r="K169" s="315">
        <v>4.1280000000000001</v>
      </c>
      <c r="L169" s="315">
        <v>4.0869999999999997</v>
      </c>
      <c r="M169" s="315">
        <v>3.57099999999999</v>
      </c>
      <c r="N169" s="315">
        <v>0.36899999999999999</v>
      </c>
      <c r="O169" s="315">
        <v>0.36899999999999999</v>
      </c>
      <c r="P169" s="315">
        <v>0.36899999999999999</v>
      </c>
      <c r="Q169" s="315">
        <v>0.36899999999999999</v>
      </c>
      <c r="R169" s="315">
        <v>0.36899999999999999</v>
      </c>
      <c r="S169" s="315">
        <v>0.36899999999999999</v>
      </c>
      <c r="T169" s="315">
        <v>0.36899999999999999</v>
      </c>
      <c r="U169" s="315">
        <v>0.36899999999999999</v>
      </c>
      <c r="V169" s="315">
        <v>0.36899999999999999</v>
      </c>
      <c r="W169" s="315">
        <v>0.36899999999999999</v>
      </c>
      <c r="X169" s="315">
        <v>0.36899999999999999</v>
      </c>
      <c r="Y169" s="315">
        <v>0.36899999999999999</v>
      </c>
      <c r="Z169" s="315">
        <v>0.36899999999999999</v>
      </c>
      <c r="AA169" s="315">
        <v>0.36899999999999999</v>
      </c>
      <c r="AB169" s="315">
        <v>0.36899999999999999</v>
      </c>
      <c r="AC169" s="315">
        <v>0.36899999999999999</v>
      </c>
      <c r="AD169" s="315">
        <v>0.36899999999999999</v>
      </c>
      <c r="AE169" s="315">
        <v>0.36899999999999999</v>
      </c>
    </row>
    <row r="170" spans="1:31" x14ac:dyDescent="0.25">
      <c r="A170" s="193" t="s">
        <v>695</v>
      </c>
      <c r="B170" s="91">
        <v>0.43706</v>
      </c>
      <c r="C170" s="91">
        <v>0.43706</v>
      </c>
      <c r="D170" s="91">
        <v>0.43706</v>
      </c>
      <c r="E170" s="91">
        <v>0.43706</v>
      </c>
      <c r="F170" s="91">
        <v>0.30008999999999902</v>
      </c>
      <c r="G170" s="91">
        <v>0.30008999999999902</v>
      </c>
      <c r="H170" s="91">
        <v>0.30008999999999902</v>
      </c>
      <c r="I170" s="91">
        <v>0.30008999999999902</v>
      </c>
      <c r="J170" s="91">
        <v>0</v>
      </c>
      <c r="K170" s="91">
        <v>0</v>
      </c>
      <c r="L170" s="91">
        <v>0</v>
      </c>
      <c r="M170" s="91">
        <v>0</v>
      </c>
      <c r="N170" s="91">
        <v>0</v>
      </c>
      <c r="O170" s="91">
        <v>0</v>
      </c>
      <c r="P170" s="91">
        <v>0</v>
      </c>
      <c r="Q170" s="91">
        <v>0</v>
      </c>
      <c r="R170" s="91">
        <v>0</v>
      </c>
      <c r="S170" s="91">
        <v>0</v>
      </c>
      <c r="T170" s="91">
        <v>0</v>
      </c>
      <c r="U170" s="91">
        <v>0</v>
      </c>
      <c r="V170" s="91">
        <v>0</v>
      </c>
      <c r="W170" s="91">
        <v>0</v>
      </c>
      <c r="X170" s="91">
        <v>0</v>
      </c>
      <c r="Y170" s="91">
        <v>0</v>
      </c>
      <c r="Z170" s="91">
        <v>0</v>
      </c>
      <c r="AA170" s="91">
        <v>0</v>
      </c>
      <c r="AB170" s="91">
        <v>0</v>
      </c>
      <c r="AC170" s="91">
        <v>0</v>
      </c>
      <c r="AD170" s="91">
        <v>0</v>
      </c>
      <c r="AE170" s="91">
        <v>0</v>
      </c>
    </row>
    <row r="171" spans="1:31" x14ac:dyDescent="0.25">
      <c r="A171" s="318" t="s">
        <v>637</v>
      </c>
      <c r="B171" s="91">
        <v>17.997779999999999</v>
      </c>
      <c r="C171" s="91">
        <v>0.89327999999999996</v>
      </c>
      <c r="D171" s="91">
        <v>1.5370600000000001</v>
      </c>
      <c r="E171" s="91">
        <v>1.6595599999999999</v>
      </c>
      <c r="F171" s="91">
        <v>1.30009</v>
      </c>
      <c r="G171" s="91">
        <v>5.53064</v>
      </c>
      <c r="H171" s="91">
        <v>1.2000899999999901</v>
      </c>
      <c r="I171" s="91">
        <v>0.79394999999999905</v>
      </c>
      <c r="J171" s="91">
        <v>4.7889999999999997</v>
      </c>
      <c r="K171" s="91">
        <v>4.1280000000000001</v>
      </c>
      <c r="L171" s="91">
        <v>4.0869999999999997</v>
      </c>
      <c r="M171" s="91">
        <v>3.57099999999999</v>
      </c>
      <c r="N171" s="91">
        <v>0.36899999999999999</v>
      </c>
      <c r="O171" s="91">
        <v>0.36899999999999999</v>
      </c>
      <c r="P171" s="91">
        <v>0.36899999999999999</v>
      </c>
      <c r="Q171" s="91">
        <v>0.36899999999999999</v>
      </c>
      <c r="R171" s="91">
        <v>0.36899999999999999</v>
      </c>
      <c r="S171" s="91">
        <v>0.36899999999999999</v>
      </c>
      <c r="T171" s="91">
        <v>0.36899999999999999</v>
      </c>
      <c r="U171" s="91">
        <v>0.36899999999999999</v>
      </c>
      <c r="V171" s="91">
        <v>0.36899999999999999</v>
      </c>
      <c r="W171" s="91">
        <v>0.36899999999999999</v>
      </c>
      <c r="X171" s="91">
        <v>0.36899999999999999</v>
      </c>
      <c r="Y171" s="91">
        <v>0.36899999999999999</v>
      </c>
      <c r="Z171" s="91">
        <v>0.36899999999999999</v>
      </c>
      <c r="AA171" s="91">
        <v>0.36899999999999999</v>
      </c>
      <c r="AB171" s="91">
        <v>0.36899999999999999</v>
      </c>
      <c r="AC171" s="91">
        <v>0.36899999999999999</v>
      </c>
      <c r="AD171" s="91">
        <v>0.36899999999999999</v>
      </c>
      <c r="AE171" s="91">
        <v>0.36899999999999999</v>
      </c>
    </row>
    <row r="172" spans="1:31" x14ac:dyDescent="0.25">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314"/>
      <c r="AE172" s="314"/>
    </row>
    <row r="173" spans="1:31" x14ac:dyDescent="0.25">
      <c r="A173" s="190" t="s">
        <v>696</v>
      </c>
      <c r="B173" s="313">
        <v>1326.24548999999</v>
      </c>
      <c r="C173" s="313">
        <v>1208.0539000000001</v>
      </c>
      <c r="D173" s="313">
        <v>1172.0277799999999</v>
      </c>
      <c r="E173" s="313">
        <v>1106.88049</v>
      </c>
      <c r="F173" s="313">
        <v>1039.2721200000001</v>
      </c>
      <c r="G173" s="313">
        <v>1058.4150999999999</v>
      </c>
      <c r="H173" s="313">
        <v>1355.64284</v>
      </c>
      <c r="I173" s="313">
        <v>1232.45245</v>
      </c>
      <c r="J173" s="313">
        <v>1188.3389999999999</v>
      </c>
      <c r="K173" s="313">
        <v>1385.7639999999999</v>
      </c>
      <c r="L173" s="313">
        <v>1271.748</v>
      </c>
      <c r="M173" s="313">
        <v>1199.6019999999901</v>
      </c>
      <c r="N173" s="313">
        <v>1218.539</v>
      </c>
      <c r="O173" s="313">
        <v>1232.9969999999901</v>
      </c>
      <c r="P173" s="313">
        <v>1141.192</v>
      </c>
      <c r="Q173" s="313">
        <v>1164.431</v>
      </c>
      <c r="R173" s="313">
        <v>1203.25</v>
      </c>
      <c r="S173" s="313">
        <v>1434.8019999999999</v>
      </c>
      <c r="T173" s="313">
        <v>1386.6699999999901</v>
      </c>
      <c r="U173" s="313">
        <v>1121.6949999999999</v>
      </c>
      <c r="V173" s="313">
        <v>1164.7550000000001</v>
      </c>
      <c r="W173" s="313">
        <v>1140.7659999999901</v>
      </c>
      <c r="X173" s="313">
        <v>1096.335</v>
      </c>
      <c r="Y173" s="313">
        <v>1205.278</v>
      </c>
      <c r="Z173" s="313">
        <v>1352.886</v>
      </c>
      <c r="AA173" s="313">
        <v>1576.50899999999</v>
      </c>
      <c r="AB173" s="313">
        <v>1339.5070000000001</v>
      </c>
      <c r="AC173" s="313">
        <v>1162.2719999999999</v>
      </c>
      <c r="AD173" s="313">
        <v>1269.0930000000001</v>
      </c>
      <c r="AE173" s="313">
        <v>1288.473</v>
      </c>
    </row>
    <row r="174" spans="1:31" x14ac:dyDescent="0.25">
      <c r="A174" s="193" t="s">
        <v>606</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314"/>
    </row>
    <row r="175" spans="1:31" x14ac:dyDescent="0.25">
      <c r="A175" s="193" t="s">
        <v>697</v>
      </c>
      <c r="B175" s="91">
        <v>139.90707</v>
      </c>
      <c r="C175" s="91">
        <v>444.64447999999999</v>
      </c>
      <c r="D175" s="91">
        <v>220.99017000000001</v>
      </c>
      <c r="E175" s="91">
        <v>139.82277999999999</v>
      </c>
      <c r="F175" s="91">
        <v>146.42418000000001</v>
      </c>
      <c r="G175" s="91">
        <v>87.970110000000005</v>
      </c>
      <c r="H175" s="91">
        <v>229.53020999999899</v>
      </c>
      <c r="I175" s="91">
        <v>168.57400000000001</v>
      </c>
      <c r="J175" s="91">
        <v>197.178</v>
      </c>
      <c r="K175" s="91">
        <v>109.58</v>
      </c>
      <c r="L175" s="91">
        <v>95.054000000000002</v>
      </c>
      <c r="M175" s="91">
        <v>107.184</v>
      </c>
      <c r="N175" s="91">
        <v>116.819</v>
      </c>
      <c r="O175" s="91">
        <v>111.02</v>
      </c>
      <c r="P175" s="91">
        <v>121.154</v>
      </c>
      <c r="Q175" s="91">
        <v>127.148</v>
      </c>
      <c r="R175" s="91">
        <v>128.6</v>
      </c>
      <c r="S175" s="91">
        <v>134.84800000000001</v>
      </c>
      <c r="T175" s="91">
        <v>182.35</v>
      </c>
      <c r="U175" s="91">
        <v>161.006</v>
      </c>
      <c r="V175" s="91">
        <v>145.512</v>
      </c>
      <c r="W175" s="91">
        <v>198.964</v>
      </c>
      <c r="X175" s="91">
        <v>111.767</v>
      </c>
      <c r="Y175" s="91">
        <v>167.096</v>
      </c>
      <c r="Z175" s="91">
        <v>104.259</v>
      </c>
      <c r="AA175" s="91">
        <v>111.42</v>
      </c>
      <c r="AB175" s="91">
        <v>115.765</v>
      </c>
      <c r="AC175" s="91">
        <v>108.28100000000001</v>
      </c>
      <c r="AD175" s="91">
        <v>163.982</v>
      </c>
      <c r="AE175" s="91">
        <v>172.75899999999999</v>
      </c>
    </row>
    <row r="176" spans="1:31" x14ac:dyDescent="0.25">
      <c r="A176" s="193" t="s">
        <v>698</v>
      </c>
      <c r="B176" s="91">
        <v>63.169170000000001</v>
      </c>
      <c r="C176" s="91">
        <v>60.725200000000001</v>
      </c>
      <c r="D176" s="91">
        <v>59.173299999999998</v>
      </c>
      <c r="E176" s="91">
        <v>68.067580000000007</v>
      </c>
      <c r="F176" s="91">
        <v>50.676139999999997</v>
      </c>
      <c r="G176" s="91">
        <v>79.24812</v>
      </c>
      <c r="H176" s="91">
        <v>64.776110000000003</v>
      </c>
      <c r="I176" s="91">
        <v>62.669829999999997</v>
      </c>
      <c r="J176" s="91">
        <v>62.707000000000001</v>
      </c>
      <c r="K176" s="91">
        <v>45.56</v>
      </c>
      <c r="L176" s="91">
        <v>45.56</v>
      </c>
      <c r="M176" s="91">
        <v>45.56</v>
      </c>
      <c r="N176" s="91">
        <v>46.929000000000002</v>
      </c>
      <c r="O176" s="91">
        <v>46.929000000000002</v>
      </c>
      <c r="P176" s="91">
        <v>46.929000000000002</v>
      </c>
      <c r="Q176" s="91">
        <v>46.929000000000002</v>
      </c>
      <c r="R176" s="91">
        <v>46.929000000000002</v>
      </c>
      <c r="S176" s="91">
        <v>46.929000000000002</v>
      </c>
      <c r="T176" s="91">
        <v>46.929000000000002</v>
      </c>
      <c r="U176" s="91">
        <v>46.929000000000002</v>
      </c>
      <c r="V176" s="91">
        <v>46.929000000000002</v>
      </c>
      <c r="W176" s="91">
        <v>46.929000000000002</v>
      </c>
      <c r="X176" s="91">
        <v>46.929000000000002</v>
      </c>
      <c r="Y176" s="91">
        <v>46.929000000000002</v>
      </c>
      <c r="Z176" s="91">
        <v>48.337000000000003</v>
      </c>
      <c r="AA176" s="91">
        <v>48.337000000000003</v>
      </c>
      <c r="AB176" s="91">
        <v>48.337000000000003</v>
      </c>
      <c r="AC176" s="91">
        <v>48.337000000000003</v>
      </c>
      <c r="AD176" s="91">
        <v>48.337000000000003</v>
      </c>
      <c r="AE176" s="91">
        <v>48.337000000000003</v>
      </c>
    </row>
    <row r="177" spans="1:31" x14ac:dyDescent="0.25">
      <c r="A177" s="193" t="s">
        <v>699</v>
      </c>
      <c r="B177" s="91">
        <v>98.069879999999998</v>
      </c>
      <c r="C177" s="91">
        <v>78.793139999999994</v>
      </c>
      <c r="D177" s="91">
        <v>86.004630000000006</v>
      </c>
      <c r="E177" s="91">
        <v>100.12783</v>
      </c>
      <c r="F177" s="91">
        <v>135.46342999999999</v>
      </c>
      <c r="G177" s="91">
        <v>107.5565</v>
      </c>
      <c r="H177" s="91">
        <v>127.88063</v>
      </c>
      <c r="I177" s="91">
        <v>205.66604000000001</v>
      </c>
      <c r="J177" s="91">
        <v>42.28</v>
      </c>
      <c r="K177" s="91">
        <v>160.55500000000001</v>
      </c>
      <c r="L177" s="91">
        <v>95.537999999999997</v>
      </c>
      <c r="M177" s="91">
        <v>94.24</v>
      </c>
      <c r="N177" s="91">
        <v>99.106999999999999</v>
      </c>
      <c r="O177" s="91">
        <v>99.106999999999999</v>
      </c>
      <c r="P177" s="91">
        <v>101.247</v>
      </c>
      <c r="Q177" s="91">
        <v>101.673</v>
      </c>
      <c r="R177" s="91">
        <v>104.117</v>
      </c>
      <c r="S177" s="91">
        <v>102.673</v>
      </c>
      <c r="T177" s="91">
        <v>102.673</v>
      </c>
      <c r="U177" s="91">
        <v>99.82</v>
      </c>
      <c r="V177" s="91">
        <v>103.117</v>
      </c>
      <c r="W177" s="91">
        <v>103.108</v>
      </c>
      <c r="X177" s="91">
        <v>95.236999999999995</v>
      </c>
      <c r="Y177" s="91">
        <v>98.099000000000004</v>
      </c>
      <c r="Z177" s="91">
        <v>101.64400000000001</v>
      </c>
      <c r="AA177" s="91">
        <v>101.64400000000001</v>
      </c>
      <c r="AB177" s="91">
        <v>115.209</v>
      </c>
      <c r="AC177" s="91">
        <v>121.205</v>
      </c>
      <c r="AD177" s="91">
        <v>119.78</v>
      </c>
      <c r="AE177" s="91">
        <v>106.206</v>
      </c>
    </row>
    <row r="178" spans="1:31" x14ac:dyDescent="0.25">
      <c r="A178" s="193" t="s">
        <v>700</v>
      </c>
      <c r="B178" s="91">
        <v>385.28759000000002</v>
      </c>
      <c r="C178" s="91">
        <v>530.88954000000001</v>
      </c>
      <c r="D178" s="91">
        <v>1266.3881699999999</v>
      </c>
      <c r="E178" s="91">
        <v>957.50572</v>
      </c>
      <c r="F178" s="91">
        <v>632.46380999999997</v>
      </c>
      <c r="G178" s="91">
        <v>445.89618999999999</v>
      </c>
      <c r="H178" s="91">
        <v>574.07028000000003</v>
      </c>
      <c r="I178" s="91">
        <v>486.20094999999998</v>
      </c>
      <c r="J178" s="91">
        <v>401.772999999999</v>
      </c>
      <c r="K178" s="91">
        <v>412.96499999999997</v>
      </c>
      <c r="L178" s="91">
        <v>374.64</v>
      </c>
      <c r="M178" s="91">
        <v>349.20800000000003</v>
      </c>
      <c r="N178" s="91">
        <v>350.33199999999999</v>
      </c>
      <c r="O178" s="91">
        <v>312.56</v>
      </c>
      <c r="P178" s="91">
        <v>336.53500000000003</v>
      </c>
      <c r="Q178" s="91">
        <v>419.18599999999998</v>
      </c>
      <c r="R178" s="91">
        <v>439.83199999999999</v>
      </c>
      <c r="S178" s="91">
        <v>447.18299999999999</v>
      </c>
      <c r="T178" s="91">
        <v>668.34</v>
      </c>
      <c r="U178" s="91">
        <v>463.584</v>
      </c>
      <c r="V178" s="91">
        <v>435.53699999999998</v>
      </c>
      <c r="W178" s="91">
        <v>362.04199999999997</v>
      </c>
      <c r="X178" s="91">
        <v>327.59199999999998</v>
      </c>
      <c r="Y178" s="91">
        <v>355.83</v>
      </c>
      <c r="Z178" s="91">
        <v>358.197</v>
      </c>
      <c r="AA178" s="91">
        <v>324.24400000000003</v>
      </c>
      <c r="AB178" s="91">
        <v>347.82400000000001</v>
      </c>
      <c r="AC178" s="91">
        <v>413.77199999999999</v>
      </c>
      <c r="AD178" s="91">
        <v>486.72800000000001</v>
      </c>
      <c r="AE178" s="91">
        <v>464.43299999999999</v>
      </c>
    </row>
    <row r="179" spans="1:31" x14ac:dyDescent="0.25">
      <c r="A179" s="193" t="s">
        <v>701</v>
      </c>
      <c r="B179" s="91">
        <v>69.142589999999998</v>
      </c>
      <c r="C179" s="91">
        <v>36.892029999999998</v>
      </c>
      <c r="D179" s="91">
        <v>24.867629999999998</v>
      </c>
      <c r="E179" s="91">
        <v>53.99783</v>
      </c>
      <c r="F179" s="91">
        <v>21.363600000000002</v>
      </c>
      <c r="G179" s="91">
        <v>43.206799999999902</v>
      </c>
      <c r="H179" s="91">
        <v>39.012450000000001</v>
      </c>
      <c r="I179" s="91">
        <v>36.114730000000002</v>
      </c>
      <c r="J179" s="91">
        <v>88.503999999999905</v>
      </c>
      <c r="K179" s="91">
        <v>42.884</v>
      </c>
      <c r="L179" s="91">
        <v>49.463000000000001</v>
      </c>
      <c r="M179" s="91">
        <v>41.185000000000002</v>
      </c>
      <c r="N179" s="91">
        <v>14.941000000000001</v>
      </c>
      <c r="O179" s="91">
        <v>14.941000000000001</v>
      </c>
      <c r="P179" s="91">
        <v>16.451000000000001</v>
      </c>
      <c r="Q179" s="91">
        <v>14.941000000000001</v>
      </c>
      <c r="R179" s="91">
        <v>15.106</v>
      </c>
      <c r="S179" s="91">
        <v>15.696</v>
      </c>
      <c r="T179" s="91">
        <v>14.791</v>
      </c>
      <c r="U179" s="91">
        <v>14.791</v>
      </c>
      <c r="V179" s="91">
        <v>14.791</v>
      </c>
      <c r="W179" s="91">
        <v>15.090999999999999</v>
      </c>
      <c r="X179" s="91">
        <v>14.821</v>
      </c>
      <c r="Y179" s="91">
        <v>14.656000000000001</v>
      </c>
      <c r="Z179" s="91">
        <v>14.778</v>
      </c>
      <c r="AA179" s="91">
        <v>14.778</v>
      </c>
      <c r="AB179" s="91">
        <v>16.286000000000001</v>
      </c>
      <c r="AC179" s="91">
        <v>14.778</v>
      </c>
      <c r="AD179" s="91">
        <v>14.778</v>
      </c>
      <c r="AE179" s="91">
        <v>15.682</v>
      </c>
    </row>
    <row r="180" spans="1:31" x14ac:dyDescent="0.25">
      <c r="A180" s="193" t="s">
        <v>702</v>
      </c>
      <c r="B180" s="91">
        <v>0</v>
      </c>
      <c r="C180" s="91">
        <v>0</v>
      </c>
      <c r="D180" s="91">
        <v>0</v>
      </c>
      <c r="E180" s="91">
        <v>0</v>
      </c>
      <c r="F180" s="91">
        <v>0</v>
      </c>
      <c r="G180" s="91">
        <v>0</v>
      </c>
      <c r="H180" s="91">
        <v>0</v>
      </c>
      <c r="I180" s="91">
        <v>0</v>
      </c>
      <c r="J180" s="91">
        <v>0</v>
      </c>
      <c r="K180" s="91">
        <v>0</v>
      </c>
      <c r="L180" s="91">
        <v>0</v>
      </c>
      <c r="M180" s="91">
        <v>0</v>
      </c>
      <c r="N180" s="91">
        <v>0</v>
      </c>
      <c r="O180" s="91">
        <v>0</v>
      </c>
      <c r="P180" s="91">
        <v>0</v>
      </c>
      <c r="Q180" s="91">
        <v>0</v>
      </c>
      <c r="R180" s="91">
        <v>0</v>
      </c>
      <c r="S180" s="91">
        <v>0</v>
      </c>
      <c r="T180" s="91">
        <v>0</v>
      </c>
      <c r="U180" s="91">
        <v>0</v>
      </c>
      <c r="V180" s="91">
        <v>0</v>
      </c>
      <c r="W180" s="91">
        <v>0</v>
      </c>
      <c r="X180" s="91">
        <v>0</v>
      </c>
      <c r="Y180" s="91">
        <v>0</v>
      </c>
      <c r="Z180" s="91">
        <v>0</v>
      </c>
      <c r="AA180" s="91">
        <v>0</v>
      </c>
      <c r="AB180" s="91">
        <v>0</v>
      </c>
      <c r="AC180" s="91">
        <v>0</v>
      </c>
      <c r="AD180" s="91">
        <v>0</v>
      </c>
      <c r="AE180" s="91">
        <v>0</v>
      </c>
    </row>
    <row r="181" spans="1:31" x14ac:dyDescent="0.25">
      <c r="A181" s="193" t="s">
        <v>703</v>
      </c>
      <c r="B181" s="91">
        <v>490.95022</v>
      </c>
      <c r="C181" s="91">
        <v>526.57854999999995</v>
      </c>
      <c r="D181" s="91">
        <v>488.27501999999998</v>
      </c>
      <c r="E181" s="91">
        <v>560.44988999999998</v>
      </c>
      <c r="F181" s="91">
        <v>540.70237999999995</v>
      </c>
      <c r="G181" s="91">
        <v>585.79058999999995</v>
      </c>
      <c r="H181" s="91">
        <v>518.24978999999996</v>
      </c>
      <c r="I181" s="91">
        <v>560.07703000000004</v>
      </c>
      <c r="J181" s="91">
        <v>1340.4929999999999</v>
      </c>
      <c r="K181" s="91">
        <v>592.34900000000005</v>
      </c>
      <c r="L181" s="91">
        <v>577.28599999999994</v>
      </c>
      <c r="M181" s="91">
        <v>589.56899999999996</v>
      </c>
      <c r="N181" s="91">
        <v>619.59400000000005</v>
      </c>
      <c r="O181" s="91">
        <v>527.85900000000004</v>
      </c>
      <c r="P181" s="91">
        <v>598.197</v>
      </c>
      <c r="Q181" s="91">
        <v>590.75599999999997</v>
      </c>
      <c r="R181" s="91">
        <v>543.19600000000003</v>
      </c>
      <c r="S181" s="91">
        <v>593.93600000000004</v>
      </c>
      <c r="T181" s="91">
        <v>592.60599999999999</v>
      </c>
      <c r="U181" s="91">
        <v>599.676999999999</v>
      </c>
      <c r="V181" s="91">
        <v>610.73599999999999</v>
      </c>
      <c r="W181" s="91">
        <v>609.15300000000002</v>
      </c>
      <c r="X181" s="91">
        <v>591.03300000000002</v>
      </c>
      <c r="Y181" s="91">
        <v>583.52599999999995</v>
      </c>
      <c r="Z181" s="91">
        <v>620.64200000000005</v>
      </c>
      <c r="AA181" s="91">
        <v>553.00199999999995</v>
      </c>
      <c r="AB181" s="91">
        <v>629.45500000000004</v>
      </c>
      <c r="AC181" s="91">
        <v>598.35799999999995</v>
      </c>
      <c r="AD181" s="91">
        <v>572.47699999999998</v>
      </c>
      <c r="AE181" s="91">
        <v>610.51499999999999</v>
      </c>
    </row>
    <row r="182" spans="1:31" x14ac:dyDescent="0.25">
      <c r="A182" s="193" t="s">
        <v>704</v>
      </c>
      <c r="B182" s="91">
        <v>12.516260000000001</v>
      </c>
      <c r="C182" s="91">
        <v>-5.8697499999999998</v>
      </c>
      <c r="D182" s="91">
        <v>-16.06081</v>
      </c>
      <c r="E182" s="91">
        <v>-15.734769999999999</v>
      </c>
      <c r="F182" s="91">
        <v>-17.765319999999999</v>
      </c>
      <c r="G182" s="91">
        <v>-17.3857</v>
      </c>
      <c r="H182" s="91">
        <v>-10.984639999999899</v>
      </c>
      <c r="I182" s="91">
        <v>-11.38592</v>
      </c>
      <c r="J182" s="91">
        <v>-60.329000000000001</v>
      </c>
      <c r="K182" s="91">
        <v>-16</v>
      </c>
      <c r="L182" s="91">
        <v>-16</v>
      </c>
      <c r="M182" s="91">
        <v>-15</v>
      </c>
      <c r="N182" s="91">
        <v>-7.3339999999999996</v>
      </c>
      <c r="O182" s="91">
        <v>-7.3339999999999996</v>
      </c>
      <c r="P182" s="91">
        <v>-7.3339999999999996</v>
      </c>
      <c r="Q182" s="91">
        <v>-7.3339999999999996</v>
      </c>
      <c r="R182" s="91">
        <v>-7.3339999999999996</v>
      </c>
      <c r="S182" s="91">
        <v>-7.3339999999999996</v>
      </c>
      <c r="T182" s="91">
        <v>-7.3339999999999996</v>
      </c>
      <c r="U182" s="91">
        <v>-7.3339999999999996</v>
      </c>
      <c r="V182" s="91">
        <v>-7.3339999999999996</v>
      </c>
      <c r="W182" s="91">
        <v>-7.3339999999999996</v>
      </c>
      <c r="X182" s="91">
        <v>-7.3339999999999996</v>
      </c>
      <c r="Y182" s="91">
        <v>-7.3339999999999996</v>
      </c>
      <c r="Z182" s="91">
        <v>-7.3339999999999996</v>
      </c>
      <c r="AA182" s="91">
        <v>-7.3339999999999996</v>
      </c>
      <c r="AB182" s="91">
        <v>-7.3339999999999996</v>
      </c>
      <c r="AC182" s="91">
        <v>-7.3339999999999996</v>
      </c>
      <c r="AD182" s="91">
        <v>-7.3339999999999996</v>
      </c>
      <c r="AE182" s="91">
        <v>-7.3339999999999996</v>
      </c>
    </row>
    <row r="183" spans="1:31" ht="15.75" thickBot="1" x14ac:dyDescent="0.3">
      <c r="A183" s="193" t="s">
        <v>705</v>
      </c>
      <c r="B183" s="315">
        <v>245.30618000000001</v>
      </c>
      <c r="C183" s="315">
        <v>271.48018000000002</v>
      </c>
      <c r="D183" s="315">
        <v>381.43051000000003</v>
      </c>
      <c r="E183" s="315">
        <v>310.91699999999997</v>
      </c>
      <c r="F183" s="315">
        <v>231.40127999999899</v>
      </c>
      <c r="G183" s="315">
        <v>209.19716</v>
      </c>
      <c r="H183" s="315">
        <v>242.55027000000001</v>
      </c>
      <c r="I183" s="315">
        <v>349.82673</v>
      </c>
      <c r="J183" s="315">
        <v>392.37799999999999</v>
      </c>
      <c r="K183" s="315">
        <v>228.59700000000001</v>
      </c>
      <c r="L183" s="315">
        <v>220.16200000000001</v>
      </c>
      <c r="M183" s="315">
        <v>242.20599999999999</v>
      </c>
      <c r="N183" s="315">
        <v>289.12200000000001</v>
      </c>
      <c r="O183" s="315">
        <v>276.84199999999998</v>
      </c>
      <c r="P183" s="315">
        <v>301.52999999999997</v>
      </c>
      <c r="Q183" s="315">
        <v>290.79300000000001</v>
      </c>
      <c r="R183" s="315">
        <v>314.66899999999998</v>
      </c>
      <c r="S183" s="315">
        <v>337.827</v>
      </c>
      <c r="T183" s="315">
        <v>291.80599999999998</v>
      </c>
      <c r="U183" s="315">
        <v>309.82499999999999</v>
      </c>
      <c r="V183" s="315">
        <v>305.92500000000001</v>
      </c>
      <c r="W183" s="315">
        <v>317.11399999999998</v>
      </c>
      <c r="X183" s="315">
        <v>288.28399999999999</v>
      </c>
      <c r="Y183" s="315">
        <v>311.01900000000001</v>
      </c>
      <c r="Z183" s="315">
        <v>301.565</v>
      </c>
      <c r="AA183" s="315">
        <v>303.32600000000002</v>
      </c>
      <c r="AB183" s="315">
        <v>328.13200000000001</v>
      </c>
      <c r="AC183" s="315">
        <v>303.62099999999998</v>
      </c>
      <c r="AD183" s="315">
        <v>337.536</v>
      </c>
      <c r="AE183" s="315">
        <v>412.66699999999997</v>
      </c>
    </row>
    <row r="184" spans="1:31" x14ac:dyDescent="0.25">
      <c r="A184" s="318" t="s">
        <v>628</v>
      </c>
      <c r="B184" s="91">
        <v>1504.34896</v>
      </c>
      <c r="C184" s="91">
        <v>1944.13337</v>
      </c>
      <c r="D184" s="91">
        <v>2511.06862</v>
      </c>
      <c r="E184" s="91">
        <v>2175.1538599999999</v>
      </c>
      <c r="F184" s="91">
        <v>1740.7294999999999</v>
      </c>
      <c r="G184" s="91">
        <v>1541.4797699999999</v>
      </c>
      <c r="H184" s="91">
        <v>1785.08509999999</v>
      </c>
      <c r="I184" s="91">
        <v>1857.7433900000001</v>
      </c>
      <c r="J184" s="91">
        <v>2464.9839999999999</v>
      </c>
      <c r="K184" s="91">
        <v>1576.49</v>
      </c>
      <c r="L184" s="91">
        <v>1441.703</v>
      </c>
      <c r="M184" s="91">
        <v>1454.152</v>
      </c>
      <c r="N184" s="91">
        <v>1529.51</v>
      </c>
      <c r="O184" s="91">
        <v>1381.924</v>
      </c>
      <c r="P184" s="91">
        <v>1514.7089999999901</v>
      </c>
      <c r="Q184" s="91">
        <v>1584.0920000000001</v>
      </c>
      <c r="R184" s="91">
        <v>1585.115</v>
      </c>
      <c r="S184" s="91">
        <v>1671.758</v>
      </c>
      <c r="T184" s="91">
        <v>1892.1610000000001</v>
      </c>
      <c r="U184" s="91">
        <v>1688.29799999999</v>
      </c>
      <c r="V184" s="91">
        <v>1655.213</v>
      </c>
      <c r="W184" s="91">
        <v>1645.067</v>
      </c>
      <c r="X184" s="91">
        <v>1468.3289999999899</v>
      </c>
      <c r="Y184" s="91">
        <v>1569.8209999999999</v>
      </c>
      <c r="Z184" s="91">
        <v>1542.088</v>
      </c>
      <c r="AA184" s="91">
        <v>1449.4169999999999</v>
      </c>
      <c r="AB184" s="91">
        <v>1593.674</v>
      </c>
      <c r="AC184" s="91">
        <v>1601.018</v>
      </c>
      <c r="AD184" s="91">
        <v>1736.2840000000001</v>
      </c>
      <c r="AE184" s="91">
        <v>1823.2650000000001</v>
      </c>
    </row>
    <row r="185" spans="1:31" x14ac:dyDescent="0.25">
      <c r="A185" s="193" t="s">
        <v>706</v>
      </c>
      <c r="B185" s="91">
        <v>9.3334299999999999</v>
      </c>
      <c r="C185" s="91">
        <v>37.531339999999901</v>
      </c>
      <c r="D185" s="91">
        <v>38.565919999999998</v>
      </c>
      <c r="E185" s="91">
        <v>5.4229000000000003</v>
      </c>
      <c r="F185" s="91">
        <v>3.35439</v>
      </c>
      <c r="G185" s="91">
        <v>3.1974200000000002</v>
      </c>
      <c r="H185" s="91">
        <v>11.11566</v>
      </c>
      <c r="I185" s="91">
        <v>42.705930000000002</v>
      </c>
      <c r="J185" s="91">
        <v>1.2389999999999901</v>
      </c>
      <c r="K185" s="91">
        <v>2</v>
      </c>
      <c r="L185" s="91">
        <v>2</v>
      </c>
      <c r="M185" s="91">
        <v>2</v>
      </c>
      <c r="N185" s="91">
        <v>4.6870000000000003</v>
      </c>
      <c r="O185" s="91">
        <v>0</v>
      </c>
      <c r="P185" s="91">
        <v>3.3439999999999999</v>
      </c>
      <c r="Q185" s="91">
        <v>4.8739999999999997</v>
      </c>
      <c r="R185" s="91">
        <v>6.4359999999999999</v>
      </c>
      <c r="S185" s="91">
        <v>1.5129999999999999</v>
      </c>
      <c r="T185" s="91">
        <v>12.82</v>
      </c>
      <c r="U185" s="91">
        <v>2.7120000000000002</v>
      </c>
      <c r="V185" s="91">
        <v>9.5530000000000008</v>
      </c>
      <c r="W185" s="91">
        <v>6.2089999999999996</v>
      </c>
      <c r="X185" s="91">
        <v>0</v>
      </c>
      <c r="Y185" s="91">
        <v>-1.179</v>
      </c>
      <c r="Z185" s="91">
        <v>-0.45</v>
      </c>
      <c r="AA185" s="91">
        <v>0</v>
      </c>
      <c r="AB185" s="91">
        <v>6.4109999999999996</v>
      </c>
      <c r="AC185" s="91">
        <v>5.9779999999999998</v>
      </c>
      <c r="AD185" s="91">
        <v>3.6970000000000001</v>
      </c>
      <c r="AE185" s="91">
        <v>3.4359999999999999</v>
      </c>
    </row>
    <row r="186" spans="1:31" x14ac:dyDescent="0.25">
      <c r="A186" s="193" t="s">
        <v>707</v>
      </c>
      <c r="B186" s="91">
        <v>27.221319999999999</v>
      </c>
      <c r="C186" s="91">
        <v>133.36951999999999</v>
      </c>
      <c r="D186" s="91">
        <v>54.459670000000003</v>
      </c>
      <c r="E186" s="91">
        <v>65.929569999999998</v>
      </c>
      <c r="F186" s="91">
        <v>57.359319999999997</v>
      </c>
      <c r="G186" s="91">
        <v>-757.96086000000003</v>
      </c>
      <c r="H186" s="91">
        <v>62.495699999999999</v>
      </c>
      <c r="I186" s="91">
        <v>352.71886000000001</v>
      </c>
      <c r="J186" s="91">
        <v>4.492</v>
      </c>
      <c r="K186" s="91">
        <v>0</v>
      </c>
      <c r="L186" s="91">
        <v>0</v>
      </c>
      <c r="M186" s="91">
        <v>0</v>
      </c>
      <c r="N186" s="91">
        <v>0</v>
      </c>
      <c r="O186" s="91">
        <v>0</v>
      </c>
      <c r="P186" s="91">
        <v>0</v>
      </c>
      <c r="Q186" s="91">
        <v>0</v>
      </c>
      <c r="R186" s="91">
        <v>0</v>
      </c>
      <c r="S186" s="91">
        <v>0</v>
      </c>
      <c r="T186" s="91">
        <v>0</v>
      </c>
      <c r="U186" s="91">
        <v>0</v>
      </c>
      <c r="V186" s="91">
        <v>0</v>
      </c>
      <c r="W186" s="91">
        <v>0</v>
      </c>
      <c r="X186" s="91">
        <v>0</v>
      </c>
      <c r="Y186" s="91">
        <v>0</v>
      </c>
      <c r="Z186" s="91">
        <v>0</v>
      </c>
      <c r="AA186" s="91">
        <v>0</v>
      </c>
      <c r="AB186" s="91">
        <v>0</v>
      </c>
      <c r="AC186" s="91">
        <v>0</v>
      </c>
      <c r="AD186" s="91">
        <v>0</v>
      </c>
      <c r="AE186" s="91">
        <v>0</v>
      </c>
    </row>
    <row r="187" spans="1:31" x14ac:dyDescent="0.25">
      <c r="A187" s="193" t="s">
        <v>708</v>
      </c>
      <c r="B187" s="91">
        <v>57.760800000000003</v>
      </c>
      <c r="C187" s="91">
        <v>88.86806</v>
      </c>
      <c r="D187" s="91">
        <v>54.747100000000003</v>
      </c>
      <c r="E187" s="91">
        <v>24.71611</v>
      </c>
      <c r="F187" s="91">
        <v>60.313339999999997</v>
      </c>
      <c r="G187" s="91">
        <v>89.735889999999998</v>
      </c>
      <c r="H187" s="91">
        <v>108.23981000000001</v>
      </c>
      <c r="I187" s="91">
        <v>97.411079999999998</v>
      </c>
      <c r="J187" s="91">
        <v>161.54300000000001</v>
      </c>
      <c r="K187" s="91">
        <v>39.005000000000003</v>
      </c>
      <c r="L187" s="91">
        <v>51.914000000000001</v>
      </c>
      <c r="M187" s="91">
        <v>154.76499999999999</v>
      </c>
      <c r="N187" s="91">
        <v>84.468999999999994</v>
      </c>
      <c r="O187" s="91">
        <v>84.316999999999993</v>
      </c>
      <c r="P187" s="91">
        <v>92.176000000000002</v>
      </c>
      <c r="Q187" s="91">
        <v>95.046000000000006</v>
      </c>
      <c r="R187" s="91">
        <v>95.046000000000006</v>
      </c>
      <c r="S187" s="91">
        <v>72.176000000000002</v>
      </c>
      <c r="T187" s="91">
        <v>70.305999999999997</v>
      </c>
      <c r="U187" s="91">
        <v>70.305999999999997</v>
      </c>
      <c r="V187" s="91">
        <v>93.611000000000004</v>
      </c>
      <c r="W187" s="91">
        <v>92.611000000000004</v>
      </c>
      <c r="X187" s="91">
        <v>90.977000000000004</v>
      </c>
      <c r="Y187" s="91">
        <v>68.024000000000001</v>
      </c>
      <c r="Z187" s="91">
        <v>85.272999999999996</v>
      </c>
      <c r="AA187" s="91">
        <v>84.962000000000003</v>
      </c>
      <c r="AB187" s="91">
        <v>94.358999999999995</v>
      </c>
      <c r="AC187" s="91">
        <v>97.662999999999997</v>
      </c>
      <c r="AD187" s="91">
        <v>97.662999999999997</v>
      </c>
      <c r="AE187" s="91">
        <v>74.599999999999994</v>
      </c>
    </row>
    <row r="188" spans="1:31" x14ac:dyDescent="0.25">
      <c r="A188" s="193" t="s">
        <v>709</v>
      </c>
      <c r="B188" s="91">
        <v>1543.19776999999</v>
      </c>
      <c r="C188" s="91">
        <v>2565.8955499999902</v>
      </c>
      <c r="D188" s="91">
        <v>2937.7690699999998</v>
      </c>
      <c r="E188" s="91">
        <v>1843.3120799999999</v>
      </c>
      <c r="F188" s="91">
        <v>2232.3447299999998</v>
      </c>
      <c r="G188" s="91">
        <v>1350.26358</v>
      </c>
      <c r="H188" s="91">
        <v>2940.7702599999998</v>
      </c>
      <c r="I188" s="91">
        <v>2182.6108300000001</v>
      </c>
      <c r="J188" s="91">
        <v>1033.691</v>
      </c>
      <c r="K188" s="91">
        <v>1661.239</v>
      </c>
      <c r="L188" s="91">
        <v>1362.662</v>
      </c>
      <c r="M188" s="91">
        <v>1558.6019999999901</v>
      </c>
      <c r="N188" s="91">
        <v>1817.1389999999999</v>
      </c>
      <c r="O188" s="91">
        <v>1740.721</v>
      </c>
      <c r="P188" s="91">
        <v>1761.316</v>
      </c>
      <c r="Q188" s="91">
        <v>1893.1859999999999</v>
      </c>
      <c r="R188" s="91">
        <v>2010.383</v>
      </c>
      <c r="S188" s="91">
        <v>2062.8119999999999</v>
      </c>
      <c r="T188" s="91">
        <v>2232.4490000000001</v>
      </c>
      <c r="U188" s="91">
        <v>2091.5929999999998</v>
      </c>
      <c r="V188" s="91">
        <v>1903.4289999999901</v>
      </c>
      <c r="W188" s="91">
        <v>1623.4679999999901</v>
      </c>
      <c r="X188" s="91">
        <v>1516.83</v>
      </c>
      <c r="Y188" s="91">
        <v>1621.1579999999999</v>
      </c>
      <c r="Z188" s="91">
        <v>1798.184</v>
      </c>
      <c r="AA188" s="91">
        <v>1770.96</v>
      </c>
      <c r="AB188" s="91">
        <v>1807.0440000000001</v>
      </c>
      <c r="AC188" s="91">
        <v>2082.877</v>
      </c>
      <c r="AD188" s="91">
        <v>2311.27</v>
      </c>
      <c r="AE188" s="91">
        <v>2384.5450000000001</v>
      </c>
    </row>
    <row r="189" spans="1:31" x14ac:dyDescent="0.25">
      <c r="A189" s="193" t="s">
        <v>710</v>
      </c>
      <c r="B189" s="91">
        <v>150.1414</v>
      </c>
      <c r="C189" s="91">
        <v>182.99475000000001</v>
      </c>
      <c r="D189" s="91">
        <v>198.87979999999999</v>
      </c>
      <c r="E189" s="91">
        <v>211.37603999999999</v>
      </c>
      <c r="F189" s="91">
        <v>163.50618</v>
      </c>
      <c r="G189" s="91">
        <v>124.06796</v>
      </c>
      <c r="H189" s="91">
        <v>110.58719000000001</v>
      </c>
      <c r="I189" s="91">
        <v>167.83510999999999</v>
      </c>
      <c r="J189" s="91">
        <v>286.90100000000001</v>
      </c>
      <c r="K189" s="91">
        <v>169.33799999999999</v>
      </c>
      <c r="L189" s="91">
        <v>167.358</v>
      </c>
      <c r="M189" s="91">
        <v>174.75</v>
      </c>
      <c r="N189" s="91">
        <v>168.006</v>
      </c>
      <c r="O189" s="91">
        <v>157.43600000000001</v>
      </c>
      <c r="P189" s="91">
        <v>175.08500000000001</v>
      </c>
      <c r="Q189" s="91">
        <v>181.059</v>
      </c>
      <c r="R189" s="91">
        <v>189.10900000000001</v>
      </c>
      <c r="S189" s="91">
        <v>181.43299999999999</v>
      </c>
      <c r="T189" s="91">
        <v>173.066</v>
      </c>
      <c r="U189" s="91">
        <v>168.99199999999999</v>
      </c>
      <c r="V189" s="91">
        <v>159.417</v>
      </c>
      <c r="W189" s="91">
        <v>152.45099999999999</v>
      </c>
      <c r="X189" s="91">
        <v>152.357</v>
      </c>
      <c r="Y189" s="91">
        <v>154.71799999999999</v>
      </c>
      <c r="Z189" s="91">
        <v>174.45699999999999</v>
      </c>
      <c r="AA189" s="91">
        <v>155.465</v>
      </c>
      <c r="AB189" s="91">
        <v>176.488</v>
      </c>
      <c r="AC189" s="91">
        <v>185.316</v>
      </c>
      <c r="AD189" s="91">
        <v>181.042</v>
      </c>
      <c r="AE189" s="91">
        <v>175.041</v>
      </c>
    </row>
    <row r="190" spans="1:31" x14ac:dyDescent="0.25">
      <c r="A190" s="193" t="s">
        <v>711</v>
      </c>
      <c r="B190" s="91">
        <v>5.8272299999999904</v>
      </c>
      <c r="C190" s="91">
        <v>22.786860000000001</v>
      </c>
      <c r="D190" s="91">
        <v>14.91029</v>
      </c>
      <c r="E190" s="91">
        <v>19.443380000000001</v>
      </c>
      <c r="F190" s="91">
        <v>10.194979999999999</v>
      </c>
      <c r="G190" s="91">
        <v>11.80775</v>
      </c>
      <c r="H190" s="91">
        <v>17.940009999999901</v>
      </c>
      <c r="I190" s="91">
        <v>11.65601</v>
      </c>
      <c r="J190" s="91">
        <v>26.702999999999999</v>
      </c>
      <c r="K190" s="91">
        <v>12.321999999999999</v>
      </c>
      <c r="L190" s="91">
        <v>18.59</v>
      </c>
      <c r="M190" s="91">
        <v>14.472</v>
      </c>
      <c r="N190" s="91">
        <v>22.456</v>
      </c>
      <c r="O190" s="91">
        <v>23.736999999999998</v>
      </c>
      <c r="P190" s="91">
        <v>35.593000000000004</v>
      </c>
      <c r="Q190" s="91">
        <v>31.113</v>
      </c>
      <c r="R190" s="91">
        <v>46.884</v>
      </c>
      <c r="S190" s="91">
        <v>42.226999999999997</v>
      </c>
      <c r="T190" s="91">
        <v>45.226999999999997</v>
      </c>
      <c r="U190" s="91">
        <v>33.018999999999998</v>
      </c>
      <c r="V190" s="91">
        <v>35.478999999999999</v>
      </c>
      <c r="W190" s="91">
        <v>34.497999999999998</v>
      </c>
      <c r="X190" s="91">
        <v>31.855</v>
      </c>
      <c r="Y190" s="91">
        <v>27.882000000000001</v>
      </c>
      <c r="Z190" s="91">
        <v>21.445</v>
      </c>
      <c r="AA190" s="91">
        <v>25.908999999999999</v>
      </c>
      <c r="AB190" s="91">
        <v>36.805</v>
      </c>
      <c r="AC190" s="91">
        <v>39.841999999999999</v>
      </c>
      <c r="AD190" s="91">
        <v>32.156999999999996</v>
      </c>
      <c r="AE190" s="91">
        <v>36.371000000000002</v>
      </c>
    </row>
    <row r="191" spans="1:31" x14ac:dyDescent="0.25">
      <c r="A191" s="193" t="s">
        <v>712</v>
      </c>
      <c r="B191" s="91">
        <v>15.84172</v>
      </c>
      <c r="C191" s="91">
        <v>12.756410000000001</v>
      </c>
      <c r="D191" s="91">
        <v>15.387969999999999</v>
      </c>
      <c r="E191" s="91">
        <v>21.804310000000001</v>
      </c>
      <c r="F191" s="91">
        <v>28.516590000000001</v>
      </c>
      <c r="G191" s="91">
        <v>17.028449999999999</v>
      </c>
      <c r="H191" s="91">
        <v>24.178840000000001</v>
      </c>
      <c r="I191" s="91">
        <v>30.880230000000001</v>
      </c>
      <c r="J191" s="91">
        <v>137.87</v>
      </c>
      <c r="K191" s="91">
        <v>34.799999999999997</v>
      </c>
      <c r="L191" s="91">
        <v>33.799999999999997</v>
      </c>
      <c r="M191" s="91">
        <v>32.799999999999997</v>
      </c>
      <c r="N191" s="91">
        <v>38.616999999999997</v>
      </c>
      <c r="O191" s="91">
        <v>34.656999999999996</v>
      </c>
      <c r="P191" s="91">
        <v>33.328000000000003</v>
      </c>
      <c r="Q191" s="91">
        <v>34.656999999999996</v>
      </c>
      <c r="R191" s="91">
        <v>34.656999999999996</v>
      </c>
      <c r="S191" s="91">
        <v>34.656999999999996</v>
      </c>
      <c r="T191" s="91">
        <v>34.957000000000001</v>
      </c>
      <c r="U191" s="91">
        <v>34.656999999999996</v>
      </c>
      <c r="V191" s="91">
        <v>34.656999999999996</v>
      </c>
      <c r="W191" s="91">
        <v>34.656999999999996</v>
      </c>
      <c r="X191" s="91">
        <v>34.656999999999996</v>
      </c>
      <c r="Y191" s="91">
        <v>32.656999999999996</v>
      </c>
      <c r="Z191" s="91">
        <v>35.619999999999997</v>
      </c>
      <c r="AA191" s="91">
        <v>35.305</v>
      </c>
      <c r="AB191" s="91">
        <v>35.305</v>
      </c>
      <c r="AC191" s="91">
        <v>31.327000000000002</v>
      </c>
      <c r="AD191" s="91">
        <v>36.631999999999998</v>
      </c>
      <c r="AE191" s="91">
        <v>32.652999999999999</v>
      </c>
    </row>
    <row r="192" spans="1:31" ht="15.75" thickBot="1" x14ac:dyDescent="0.3">
      <c r="A192" s="193" t="s">
        <v>713</v>
      </c>
      <c r="B192" s="315">
        <v>15.324389999999999</v>
      </c>
      <c r="C192" s="315">
        <v>196.22803999999999</v>
      </c>
      <c r="D192" s="315">
        <v>101.93420999999999</v>
      </c>
      <c r="E192" s="315">
        <v>50.179029999999997</v>
      </c>
      <c r="F192" s="315">
        <v>41.672919999999998</v>
      </c>
      <c r="G192" s="315">
        <v>756.32628</v>
      </c>
      <c r="H192" s="315">
        <v>62.248109999999997</v>
      </c>
      <c r="I192" s="315">
        <v>-246.32366999999999</v>
      </c>
      <c r="J192" s="315">
        <v>5.9050000000000002</v>
      </c>
      <c r="K192" s="315">
        <v>260.392</v>
      </c>
      <c r="L192" s="315">
        <v>268.202</v>
      </c>
      <c r="M192" s="315">
        <v>371.58499999999998</v>
      </c>
      <c r="N192" s="315">
        <v>47.201999999999998</v>
      </c>
      <c r="O192" s="315">
        <v>52.372999999999998</v>
      </c>
      <c r="P192" s="315">
        <v>44.322000000000003</v>
      </c>
      <c r="Q192" s="315">
        <v>47.58</v>
      </c>
      <c r="R192" s="315">
        <v>57.426000000000002</v>
      </c>
      <c r="S192" s="315">
        <v>57.728999999999999</v>
      </c>
      <c r="T192" s="315">
        <v>66.194000000000003</v>
      </c>
      <c r="U192" s="315">
        <v>72.605999999999995</v>
      </c>
      <c r="V192" s="315">
        <v>48.53</v>
      </c>
      <c r="W192" s="315">
        <v>101.608</v>
      </c>
      <c r="X192" s="315">
        <v>51.738999999999997</v>
      </c>
      <c r="Y192" s="315">
        <v>82.566999999999993</v>
      </c>
      <c r="Z192" s="315">
        <v>53.896000000000001</v>
      </c>
      <c r="AA192" s="315">
        <v>53.558999999999997</v>
      </c>
      <c r="AB192" s="315">
        <v>44.777000000000001</v>
      </c>
      <c r="AC192" s="315">
        <v>55.664000000000001</v>
      </c>
      <c r="AD192" s="315">
        <v>61.469000000000001</v>
      </c>
      <c r="AE192" s="315">
        <v>54.878999999999998</v>
      </c>
    </row>
    <row r="193" spans="1:31" x14ac:dyDescent="0.25">
      <c r="A193" s="318" t="s">
        <v>635</v>
      </c>
      <c r="B193" s="91">
        <v>1824.64805999999</v>
      </c>
      <c r="C193" s="91">
        <v>3240.4305299999901</v>
      </c>
      <c r="D193" s="91">
        <v>3416.6540300000001</v>
      </c>
      <c r="E193" s="91">
        <v>2242.1834199999998</v>
      </c>
      <c r="F193" s="91">
        <v>2597.2624500000002</v>
      </c>
      <c r="G193" s="91">
        <v>1594.4664700000001</v>
      </c>
      <c r="H193" s="91">
        <v>3337.5755800000002</v>
      </c>
      <c r="I193" s="91">
        <v>2639.4943800000001</v>
      </c>
      <c r="J193" s="91">
        <v>1658.3440000000001</v>
      </c>
      <c r="K193" s="91">
        <v>2179.096</v>
      </c>
      <c r="L193" s="91">
        <v>1904.5259999999901</v>
      </c>
      <c r="M193" s="91">
        <v>2308.9739999999902</v>
      </c>
      <c r="N193" s="91">
        <v>2182.576</v>
      </c>
      <c r="O193" s="91">
        <v>2093.241</v>
      </c>
      <c r="P193" s="91">
        <v>2145.1640000000002</v>
      </c>
      <c r="Q193" s="91">
        <v>2287.5149999999999</v>
      </c>
      <c r="R193" s="91">
        <v>2439.9409999999998</v>
      </c>
      <c r="S193" s="91">
        <v>2452.54699999999</v>
      </c>
      <c r="T193" s="91">
        <v>2635.0189999999998</v>
      </c>
      <c r="U193" s="91">
        <v>2473.8850000000002</v>
      </c>
      <c r="V193" s="91">
        <v>2284.6759999999999</v>
      </c>
      <c r="W193" s="91">
        <v>2045.5019999999899</v>
      </c>
      <c r="X193" s="91">
        <v>1878.415</v>
      </c>
      <c r="Y193" s="91">
        <v>1985.827</v>
      </c>
      <c r="Z193" s="91">
        <v>2168.4250000000002</v>
      </c>
      <c r="AA193" s="91">
        <v>2126.16</v>
      </c>
      <c r="AB193" s="91">
        <v>2201.1889999999999</v>
      </c>
      <c r="AC193" s="91">
        <v>2498.6669999999999</v>
      </c>
      <c r="AD193" s="91">
        <v>2723.93</v>
      </c>
      <c r="AE193" s="91">
        <v>2761.5250000000001</v>
      </c>
    </row>
    <row r="194" spans="1:31" ht="15.75" thickBot="1" x14ac:dyDescent="0.3">
      <c r="A194" s="193" t="s">
        <v>714</v>
      </c>
      <c r="B194" s="315">
        <v>0.1255</v>
      </c>
      <c r="C194" s="315">
        <v>0.69755</v>
      </c>
      <c r="D194" s="315">
        <v>0.22747999999999999</v>
      </c>
      <c r="E194" s="315">
        <v>0.61124999999999996</v>
      </c>
      <c r="F194" s="315">
        <v>0.94498000000000004</v>
      </c>
      <c r="G194" s="315">
        <v>0.1875</v>
      </c>
      <c r="H194" s="315">
        <v>3.2934699999999899</v>
      </c>
      <c r="I194" s="315">
        <v>0.68877999999999995</v>
      </c>
      <c r="J194" s="315">
        <v>0</v>
      </c>
      <c r="K194" s="315">
        <v>0</v>
      </c>
      <c r="L194" s="315">
        <v>0</v>
      </c>
      <c r="M194" s="315">
        <v>0</v>
      </c>
      <c r="N194" s="315">
        <v>0</v>
      </c>
      <c r="O194" s="315">
        <v>0</v>
      </c>
      <c r="P194" s="315">
        <v>0</v>
      </c>
      <c r="Q194" s="315">
        <v>0</v>
      </c>
      <c r="R194" s="315">
        <v>0</v>
      </c>
      <c r="S194" s="315">
        <v>0</v>
      </c>
      <c r="T194" s="315">
        <v>0</v>
      </c>
      <c r="U194" s="315">
        <v>0</v>
      </c>
      <c r="V194" s="315">
        <v>0</v>
      </c>
      <c r="W194" s="315">
        <v>0</v>
      </c>
      <c r="X194" s="315">
        <v>0</v>
      </c>
      <c r="Y194" s="315">
        <v>0</v>
      </c>
      <c r="Z194" s="315">
        <v>0</v>
      </c>
      <c r="AA194" s="315">
        <v>0</v>
      </c>
      <c r="AB194" s="315">
        <v>0</v>
      </c>
      <c r="AC194" s="315">
        <v>0</v>
      </c>
      <c r="AD194" s="315">
        <v>0</v>
      </c>
      <c r="AE194" s="315">
        <v>0</v>
      </c>
    </row>
    <row r="195" spans="1:31" x14ac:dyDescent="0.25">
      <c r="A195" s="318" t="s">
        <v>637</v>
      </c>
      <c r="B195" s="91">
        <v>0.1255</v>
      </c>
      <c r="C195" s="91">
        <v>0.69755</v>
      </c>
      <c r="D195" s="91">
        <v>0.22747999999999999</v>
      </c>
      <c r="E195" s="91">
        <v>0.61124999999999996</v>
      </c>
      <c r="F195" s="91">
        <v>0.94498000000000004</v>
      </c>
      <c r="G195" s="91">
        <v>0.1875</v>
      </c>
      <c r="H195" s="91">
        <v>3.2934699999999899</v>
      </c>
      <c r="I195" s="91">
        <v>0.68877999999999995</v>
      </c>
      <c r="J195" s="91">
        <v>0</v>
      </c>
      <c r="K195" s="91">
        <v>0</v>
      </c>
      <c r="L195" s="91">
        <v>0</v>
      </c>
      <c r="M195" s="91">
        <v>0</v>
      </c>
      <c r="N195" s="91">
        <v>0</v>
      </c>
      <c r="O195" s="91">
        <v>0</v>
      </c>
      <c r="P195" s="91">
        <v>0</v>
      </c>
      <c r="Q195" s="91">
        <v>0</v>
      </c>
      <c r="R195" s="91">
        <v>0</v>
      </c>
      <c r="S195" s="91">
        <v>0</v>
      </c>
      <c r="T195" s="91">
        <v>0</v>
      </c>
      <c r="U195" s="91">
        <v>0</v>
      </c>
      <c r="V195" s="91">
        <v>0</v>
      </c>
      <c r="W195" s="91">
        <v>0</v>
      </c>
      <c r="X195" s="91">
        <v>0</v>
      </c>
      <c r="Y195" s="91">
        <v>0</v>
      </c>
      <c r="Z195" s="91">
        <v>0</v>
      </c>
      <c r="AA195" s="91">
        <v>0</v>
      </c>
      <c r="AB195" s="91">
        <v>0</v>
      </c>
      <c r="AC195" s="91">
        <v>0</v>
      </c>
      <c r="AD195" s="91">
        <v>0</v>
      </c>
      <c r="AE195" s="91">
        <v>0</v>
      </c>
    </row>
    <row r="196" spans="1:31" x14ac:dyDescent="0.25">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314"/>
      <c r="AE196" s="314"/>
    </row>
    <row r="197" spans="1:31" x14ac:dyDescent="0.25">
      <c r="A197" s="190" t="s">
        <v>715</v>
      </c>
      <c r="B197" s="313">
        <v>3329.1225199999999</v>
      </c>
      <c r="C197" s="313">
        <v>5185.26145</v>
      </c>
      <c r="D197" s="313">
        <v>5927.9501299999902</v>
      </c>
      <c r="E197" s="313">
        <v>4417.9485299999997</v>
      </c>
      <c r="F197" s="313">
        <v>4338.9369299999998</v>
      </c>
      <c r="G197" s="313">
        <v>3136.1337400000002</v>
      </c>
      <c r="H197" s="313">
        <v>5125.9541499999996</v>
      </c>
      <c r="I197" s="313">
        <v>4497.9265500000001</v>
      </c>
      <c r="J197" s="313">
        <v>4123.3280000000004</v>
      </c>
      <c r="K197" s="313">
        <v>3755.5859999999998</v>
      </c>
      <c r="L197" s="313">
        <v>3346.2289999999998</v>
      </c>
      <c r="M197" s="313">
        <v>3763.1259999999902</v>
      </c>
      <c r="N197" s="313">
        <v>3712.0859999999998</v>
      </c>
      <c r="O197" s="313">
        <v>3475.165</v>
      </c>
      <c r="P197" s="313">
        <v>3659.873</v>
      </c>
      <c r="Q197" s="313">
        <v>3871.607</v>
      </c>
      <c r="R197" s="313">
        <v>4025.056</v>
      </c>
      <c r="S197" s="313">
        <v>4124.3049999999903</v>
      </c>
      <c r="T197" s="313">
        <v>4527.18</v>
      </c>
      <c r="U197" s="313">
        <v>4162.183</v>
      </c>
      <c r="V197" s="313">
        <v>3939.8890000000001</v>
      </c>
      <c r="W197" s="313">
        <v>3690.56899999999</v>
      </c>
      <c r="X197" s="313">
        <v>3346.7439999999901</v>
      </c>
      <c r="Y197" s="313">
        <v>3555.6480000000001</v>
      </c>
      <c r="Z197" s="313">
        <v>3710.5129999999999</v>
      </c>
      <c r="AA197" s="313">
        <v>3575.5770000000002</v>
      </c>
      <c r="AB197" s="313">
        <v>3794.8629999999998</v>
      </c>
      <c r="AC197" s="313">
        <v>4099.6850000000004</v>
      </c>
      <c r="AD197" s="313">
        <v>4460.2139999999999</v>
      </c>
      <c r="AE197" s="313">
        <v>4584.79</v>
      </c>
    </row>
    <row r="199" spans="1:31" x14ac:dyDescent="0.25">
      <c r="A199" s="190" t="s">
        <v>716</v>
      </c>
      <c r="B199" s="313">
        <v>65230.126989999997</v>
      </c>
      <c r="C199" s="313">
        <v>58447.387279999901</v>
      </c>
      <c r="D199" s="313">
        <v>61194.199189999897</v>
      </c>
      <c r="E199" s="313">
        <v>57033.429259999997</v>
      </c>
      <c r="F199" s="313">
        <v>54274.73777</v>
      </c>
      <c r="G199" s="313">
        <v>52715.073489999901</v>
      </c>
      <c r="H199" s="313">
        <v>55093.124960000001</v>
      </c>
      <c r="I199" s="313">
        <v>54345.91059</v>
      </c>
      <c r="J199" s="313">
        <v>49891.2754950011</v>
      </c>
      <c r="K199" s="313">
        <v>48327.769833715902</v>
      </c>
      <c r="L199" s="313">
        <v>48732.552075668202</v>
      </c>
      <c r="M199" s="313">
        <v>53161.635395985701</v>
      </c>
      <c r="N199" s="313">
        <v>53300.770495975201</v>
      </c>
      <c r="O199" s="313">
        <v>47753.728239430398</v>
      </c>
      <c r="P199" s="313">
        <v>49729.047972199303</v>
      </c>
      <c r="Q199" s="313">
        <v>62891.920867834502</v>
      </c>
      <c r="R199" s="313">
        <v>46742.420933466099</v>
      </c>
      <c r="S199" s="313">
        <v>51601.774088634404</v>
      </c>
      <c r="T199" s="313">
        <v>56168.879266834498</v>
      </c>
      <c r="U199" s="313">
        <v>56380.883211971799</v>
      </c>
      <c r="V199" s="313">
        <v>47335.808617241302</v>
      </c>
      <c r="W199" s="313">
        <v>50307.736849834502</v>
      </c>
      <c r="X199" s="313">
        <v>45558.9827388345</v>
      </c>
      <c r="Y199" s="313">
        <v>49500.820309805204</v>
      </c>
      <c r="Z199" s="313">
        <v>51465.534798580396</v>
      </c>
      <c r="AA199" s="313">
        <v>49290.4594916403</v>
      </c>
      <c r="AB199" s="313">
        <v>48891.965084465497</v>
      </c>
      <c r="AC199" s="313">
        <v>49380.797889603797</v>
      </c>
      <c r="AD199" s="313">
        <v>47785.765841496497</v>
      </c>
      <c r="AE199" s="313">
        <v>53954.499931240302</v>
      </c>
    </row>
    <row r="200" spans="1:31" x14ac:dyDescent="0.25">
      <c r="A200" s="193" t="s">
        <v>606</v>
      </c>
    </row>
    <row r="201" spans="1:31" x14ac:dyDescent="0.25">
      <c r="A201" s="193" t="s">
        <v>717</v>
      </c>
      <c r="B201" s="91">
        <v>0</v>
      </c>
      <c r="C201" s="91">
        <v>0</v>
      </c>
      <c r="D201" s="91">
        <v>0</v>
      </c>
      <c r="E201" s="91">
        <v>0</v>
      </c>
      <c r="F201" s="91">
        <v>0</v>
      </c>
      <c r="G201" s="91">
        <v>0</v>
      </c>
      <c r="H201" s="91">
        <v>0</v>
      </c>
      <c r="I201" s="91">
        <v>0</v>
      </c>
      <c r="J201" s="91">
        <v>0</v>
      </c>
      <c r="K201" s="91">
        <v>0</v>
      </c>
      <c r="L201" s="91">
        <v>0</v>
      </c>
      <c r="M201" s="91">
        <v>0</v>
      </c>
      <c r="N201" s="91">
        <v>0</v>
      </c>
      <c r="O201" s="91">
        <v>0</v>
      </c>
      <c r="P201" s="91">
        <v>0</v>
      </c>
      <c r="Q201" s="91">
        <v>0</v>
      </c>
      <c r="R201" s="91">
        <v>0</v>
      </c>
      <c r="S201" s="91">
        <v>0</v>
      </c>
      <c r="T201" s="91">
        <v>0</v>
      </c>
      <c r="U201" s="91">
        <v>0</v>
      </c>
      <c r="V201" s="91">
        <v>0</v>
      </c>
      <c r="W201" s="91">
        <v>0</v>
      </c>
      <c r="X201" s="91">
        <v>0</v>
      </c>
      <c r="Y201" s="91">
        <v>0</v>
      </c>
      <c r="Z201" s="91">
        <v>0</v>
      </c>
      <c r="AA201" s="91">
        <v>0</v>
      </c>
      <c r="AB201" s="91">
        <v>0</v>
      </c>
      <c r="AC201" s="91">
        <v>0</v>
      </c>
      <c r="AD201" s="91">
        <v>0</v>
      </c>
      <c r="AE201" s="91">
        <v>0</v>
      </c>
    </row>
    <row r="202" spans="1:31" x14ac:dyDescent="0.25">
      <c r="A202" s="193" t="s">
        <v>718</v>
      </c>
      <c r="B202" s="91">
        <v>305.91791999999998</v>
      </c>
      <c r="C202" s="91">
        <v>0</v>
      </c>
      <c r="D202" s="91">
        <v>0</v>
      </c>
      <c r="E202" s="91">
        <v>0</v>
      </c>
      <c r="F202" s="91">
        <v>0</v>
      </c>
      <c r="G202" s="91">
        <v>0</v>
      </c>
      <c r="H202" s="91">
        <v>0</v>
      </c>
      <c r="I202" s="91">
        <v>0</v>
      </c>
      <c r="J202" s="91">
        <v>0</v>
      </c>
      <c r="K202" s="91">
        <v>0</v>
      </c>
      <c r="L202" s="91">
        <v>0</v>
      </c>
      <c r="M202" s="91">
        <v>0</v>
      </c>
      <c r="N202" s="91">
        <v>0</v>
      </c>
      <c r="O202" s="91">
        <v>0</v>
      </c>
      <c r="P202" s="91">
        <v>0</v>
      </c>
      <c r="Q202" s="91">
        <v>0</v>
      </c>
      <c r="R202" s="91">
        <v>0</v>
      </c>
      <c r="S202" s="91">
        <v>0</v>
      </c>
      <c r="T202" s="91">
        <v>0</v>
      </c>
      <c r="U202" s="91">
        <v>0</v>
      </c>
      <c r="V202" s="91">
        <v>0</v>
      </c>
      <c r="W202" s="91">
        <v>0</v>
      </c>
      <c r="X202" s="91">
        <v>0</v>
      </c>
      <c r="Y202" s="91">
        <v>0</v>
      </c>
      <c r="Z202" s="91">
        <v>0</v>
      </c>
      <c r="AA202" s="91">
        <v>0</v>
      </c>
      <c r="AB202" s="91">
        <v>0</v>
      </c>
      <c r="AC202" s="91">
        <v>0</v>
      </c>
      <c r="AD202" s="91">
        <v>0</v>
      </c>
      <c r="AE202" s="91">
        <v>0</v>
      </c>
    </row>
    <row r="203" spans="1:31" x14ac:dyDescent="0.25">
      <c r="A203" s="193" t="s">
        <v>719</v>
      </c>
      <c r="B203" s="91">
        <v>25595.050139999999</v>
      </c>
      <c r="C203" s="91">
        <v>27524.73561</v>
      </c>
      <c r="D203" s="91">
        <v>17283.770049999999</v>
      </c>
      <c r="E203" s="91">
        <v>9403.0480900000002</v>
      </c>
      <c r="F203" s="91">
        <v>9505.96155</v>
      </c>
      <c r="G203" s="91">
        <v>12704.67942</v>
      </c>
      <c r="H203" s="91">
        <v>17832.956899999899</v>
      </c>
      <c r="I203" s="91">
        <v>16319.377399999999</v>
      </c>
      <c r="J203" s="91">
        <v>16362.538667179</v>
      </c>
      <c r="K203" s="91">
        <v>17708.807041676901</v>
      </c>
      <c r="L203" s="91">
        <v>13623.326519275101</v>
      </c>
      <c r="M203" s="91">
        <v>19333.9757492684</v>
      </c>
      <c r="N203" s="91">
        <v>19695.165066010999</v>
      </c>
      <c r="O203" s="91">
        <v>16510.213792485702</v>
      </c>
      <c r="P203" s="91">
        <v>11140.094863054001</v>
      </c>
      <c r="Q203" s="91">
        <v>7524.7310311437004</v>
      </c>
      <c r="R203" s="91">
        <v>5772.9500435944601</v>
      </c>
      <c r="S203" s="91">
        <v>10819.036612212099</v>
      </c>
      <c r="T203" s="91">
        <v>15523.5202478913</v>
      </c>
      <c r="U203" s="91">
        <v>16039.119433497301</v>
      </c>
      <c r="V203" s="91">
        <v>15568.345774588301</v>
      </c>
      <c r="W203" s="91">
        <v>16475.802220903301</v>
      </c>
      <c r="X203" s="91">
        <v>13133.0543075237</v>
      </c>
      <c r="Y203" s="91">
        <v>19124.717897094699</v>
      </c>
      <c r="Z203" s="91">
        <v>20356.2318108373</v>
      </c>
      <c r="AA203" s="91">
        <v>17073.8113064067</v>
      </c>
      <c r="AB203" s="91">
        <v>11513.7029859206</v>
      </c>
      <c r="AC203" s="91">
        <v>7739.1575554071696</v>
      </c>
      <c r="AD203" s="91">
        <v>5875.4453722257003</v>
      </c>
      <c r="AE203" s="91">
        <v>11282.7820150155</v>
      </c>
    </row>
    <row r="204" spans="1:31" x14ac:dyDescent="0.25">
      <c r="A204" s="193" t="s">
        <v>720</v>
      </c>
      <c r="B204" s="91">
        <v>-2378.6370699999902</v>
      </c>
      <c r="C204" s="91">
        <v>-6232.55321</v>
      </c>
      <c r="D204" s="91">
        <v>-2166.2027799999901</v>
      </c>
      <c r="E204" s="91">
        <v>-948.37170000000003</v>
      </c>
      <c r="F204" s="91">
        <v>-52.7777799999999</v>
      </c>
      <c r="G204" s="91">
        <v>-80.758609999999905</v>
      </c>
      <c r="H204" s="91">
        <v>1052.4561900000001</v>
      </c>
      <c r="I204" s="91">
        <v>1322.84006</v>
      </c>
      <c r="J204" s="91">
        <v>0</v>
      </c>
      <c r="K204" s="91">
        <v>0</v>
      </c>
      <c r="L204" s="91">
        <v>0</v>
      </c>
      <c r="M204" s="91">
        <v>0</v>
      </c>
      <c r="N204" s="91">
        <v>0</v>
      </c>
      <c r="O204" s="91">
        <v>0</v>
      </c>
      <c r="P204" s="91">
        <v>0</v>
      </c>
      <c r="Q204" s="91">
        <v>0</v>
      </c>
      <c r="R204" s="91">
        <v>0</v>
      </c>
      <c r="S204" s="91">
        <v>0</v>
      </c>
      <c r="T204" s="91">
        <v>0</v>
      </c>
      <c r="U204" s="91">
        <v>0</v>
      </c>
      <c r="V204" s="91">
        <v>0</v>
      </c>
      <c r="W204" s="91">
        <v>0</v>
      </c>
      <c r="X204" s="91">
        <v>0</v>
      </c>
      <c r="Y204" s="91">
        <v>0</v>
      </c>
      <c r="Z204" s="91">
        <v>0</v>
      </c>
      <c r="AA204" s="91">
        <v>0</v>
      </c>
      <c r="AB204" s="91">
        <v>0</v>
      </c>
      <c r="AC204" s="91">
        <v>0</v>
      </c>
      <c r="AD204" s="91">
        <v>0</v>
      </c>
      <c r="AE204" s="91">
        <v>0</v>
      </c>
    </row>
    <row r="205" spans="1:31" ht="15.75" thickBot="1" x14ac:dyDescent="0.3">
      <c r="A205" s="193" t="s">
        <v>721</v>
      </c>
      <c r="B205" s="315">
        <v>3379.3768799999998</v>
      </c>
      <c r="C205" s="315">
        <v>3108.3553400000001</v>
      </c>
      <c r="D205" s="315">
        <v>264.71397000000002</v>
      </c>
      <c r="E205" s="315">
        <v>-3358.2662499999901</v>
      </c>
      <c r="F205" s="315">
        <v>-4769.9223700000002</v>
      </c>
      <c r="G205" s="315">
        <v>-897.73978999999997</v>
      </c>
      <c r="H205" s="315">
        <v>-1043.3223399999999</v>
      </c>
      <c r="I205" s="315">
        <v>-151.23086999999899</v>
      </c>
      <c r="J205" s="315">
        <v>0</v>
      </c>
      <c r="K205" s="315">
        <v>0</v>
      </c>
      <c r="L205" s="315">
        <v>0</v>
      </c>
      <c r="M205" s="315">
        <v>0</v>
      </c>
      <c r="N205" s="315">
        <v>0</v>
      </c>
      <c r="O205" s="315">
        <v>0</v>
      </c>
      <c r="P205" s="315">
        <v>0</v>
      </c>
      <c r="Q205" s="315">
        <v>0</v>
      </c>
      <c r="R205" s="315">
        <v>0</v>
      </c>
      <c r="S205" s="315">
        <v>0</v>
      </c>
      <c r="T205" s="315">
        <v>0</v>
      </c>
      <c r="U205" s="315">
        <v>0</v>
      </c>
      <c r="V205" s="315">
        <v>0</v>
      </c>
      <c r="W205" s="315">
        <v>0</v>
      </c>
      <c r="X205" s="315">
        <v>0</v>
      </c>
      <c r="Y205" s="315">
        <v>0</v>
      </c>
      <c r="Z205" s="315">
        <v>0</v>
      </c>
      <c r="AA205" s="315">
        <v>0</v>
      </c>
      <c r="AB205" s="315">
        <v>0</v>
      </c>
      <c r="AC205" s="315">
        <v>0</v>
      </c>
      <c r="AD205" s="315">
        <v>0</v>
      </c>
      <c r="AE205" s="315">
        <v>0</v>
      </c>
    </row>
    <row r="206" spans="1:31" x14ac:dyDescent="0.25">
      <c r="A206" s="318" t="s">
        <v>722</v>
      </c>
      <c r="B206" s="91">
        <v>26901.707869999998</v>
      </c>
      <c r="C206" s="91">
        <v>24400.53774</v>
      </c>
      <c r="D206" s="91">
        <v>15382.28124</v>
      </c>
      <c r="E206" s="91">
        <v>5096.41014</v>
      </c>
      <c r="F206" s="91">
        <v>4683.2614000000003</v>
      </c>
      <c r="G206" s="91">
        <v>11726.18102</v>
      </c>
      <c r="H206" s="91">
        <v>17842.090749999999</v>
      </c>
      <c r="I206" s="91">
        <v>17490.98659</v>
      </c>
      <c r="J206" s="91">
        <v>16362.538667179</v>
      </c>
      <c r="K206" s="91">
        <v>17708.807041676901</v>
      </c>
      <c r="L206" s="91">
        <v>13623.326519275101</v>
      </c>
      <c r="M206" s="91">
        <v>19333.9757492684</v>
      </c>
      <c r="N206" s="91">
        <v>19695.165066010999</v>
      </c>
      <c r="O206" s="91">
        <v>16510.213792485702</v>
      </c>
      <c r="P206" s="91">
        <v>11140.094863054001</v>
      </c>
      <c r="Q206" s="91">
        <v>7524.7310311437004</v>
      </c>
      <c r="R206" s="91">
        <v>5772.9500435944601</v>
      </c>
      <c r="S206" s="91">
        <v>10819.036612212099</v>
      </c>
      <c r="T206" s="91">
        <v>15523.5202478913</v>
      </c>
      <c r="U206" s="91">
        <v>16039.119433497301</v>
      </c>
      <c r="V206" s="91">
        <v>15568.345774588301</v>
      </c>
      <c r="W206" s="91">
        <v>16475.802220903301</v>
      </c>
      <c r="X206" s="91">
        <v>13133.0543075237</v>
      </c>
      <c r="Y206" s="91">
        <v>19124.717897094699</v>
      </c>
      <c r="Z206" s="91">
        <v>20356.2318108373</v>
      </c>
      <c r="AA206" s="91">
        <v>17073.8113064067</v>
      </c>
      <c r="AB206" s="91">
        <v>11513.7029859206</v>
      </c>
      <c r="AC206" s="91">
        <v>7739.1575554071696</v>
      </c>
      <c r="AD206" s="91">
        <v>5875.4453722257003</v>
      </c>
      <c r="AE206" s="91">
        <v>11282.7820150155</v>
      </c>
    </row>
    <row r="207" spans="1:31" x14ac:dyDescent="0.25">
      <c r="A207" s="193" t="s">
        <v>723</v>
      </c>
      <c r="B207" s="91">
        <v>3.1681300000000001</v>
      </c>
      <c r="C207" s="91">
        <v>2.6933400000000001</v>
      </c>
      <c r="D207" s="91">
        <v>2.05694</v>
      </c>
      <c r="E207" s="91">
        <v>0</v>
      </c>
      <c r="F207" s="91">
        <v>0</v>
      </c>
      <c r="G207" s="91">
        <v>0</v>
      </c>
      <c r="H207" s="91">
        <v>0</v>
      </c>
      <c r="I207" s="91">
        <v>0</v>
      </c>
      <c r="J207" s="91">
        <v>-7.9180000000000001</v>
      </c>
      <c r="K207" s="91">
        <v>0</v>
      </c>
      <c r="L207" s="91">
        <v>0</v>
      </c>
      <c r="M207" s="91">
        <v>0</v>
      </c>
      <c r="N207" s="91">
        <v>0</v>
      </c>
      <c r="O207" s="91">
        <v>0</v>
      </c>
      <c r="P207" s="91">
        <v>0</v>
      </c>
      <c r="Q207" s="91">
        <v>0</v>
      </c>
      <c r="R207" s="91">
        <v>0</v>
      </c>
      <c r="S207" s="91">
        <v>0</v>
      </c>
      <c r="T207" s="91">
        <v>0</v>
      </c>
      <c r="U207" s="91">
        <v>0</v>
      </c>
      <c r="V207" s="91">
        <v>0</v>
      </c>
      <c r="W207" s="91">
        <v>0</v>
      </c>
      <c r="X207" s="91">
        <v>0</v>
      </c>
      <c r="Y207" s="91">
        <v>0</v>
      </c>
      <c r="Z207" s="91">
        <v>0</v>
      </c>
      <c r="AA207" s="91">
        <v>0</v>
      </c>
      <c r="AB207" s="91">
        <v>0</v>
      </c>
      <c r="AC207" s="91">
        <v>0</v>
      </c>
      <c r="AD207" s="91">
        <v>0</v>
      </c>
      <c r="AE207" s="91">
        <v>0</v>
      </c>
    </row>
    <row r="208" spans="1:31" ht="15.75" thickBot="1" x14ac:dyDescent="0.3">
      <c r="A208" s="193" t="s">
        <v>724</v>
      </c>
      <c r="B208" s="315">
        <v>4.1681299999999997</v>
      </c>
      <c r="C208" s="315">
        <v>4.3826700000000001</v>
      </c>
      <c r="D208" s="315">
        <v>3.4837899999999999</v>
      </c>
      <c r="E208" s="315">
        <v>0</v>
      </c>
      <c r="F208" s="315">
        <v>0</v>
      </c>
      <c r="G208" s="315">
        <v>0</v>
      </c>
      <c r="H208" s="315">
        <v>0</v>
      </c>
      <c r="I208" s="315">
        <v>0</v>
      </c>
      <c r="J208" s="315">
        <v>-12.035</v>
      </c>
      <c r="K208" s="315">
        <v>0</v>
      </c>
      <c r="L208" s="315">
        <v>0</v>
      </c>
      <c r="M208" s="315">
        <v>0</v>
      </c>
      <c r="N208" s="315">
        <v>0</v>
      </c>
      <c r="O208" s="315">
        <v>0</v>
      </c>
      <c r="P208" s="315">
        <v>0</v>
      </c>
      <c r="Q208" s="315">
        <v>0</v>
      </c>
      <c r="R208" s="315">
        <v>0</v>
      </c>
      <c r="S208" s="315">
        <v>0</v>
      </c>
      <c r="T208" s="315">
        <v>0</v>
      </c>
      <c r="U208" s="315">
        <v>0</v>
      </c>
      <c r="V208" s="315">
        <v>0</v>
      </c>
      <c r="W208" s="315">
        <v>0</v>
      </c>
      <c r="X208" s="315">
        <v>0</v>
      </c>
      <c r="Y208" s="315">
        <v>0</v>
      </c>
      <c r="Z208" s="315">
        <v>0</v>
      </c>
      <c r="AA208" s="315">
        <v>0</v>
      </c>
      <c r="AB208" s="315">
        <v>0</v>
      </c>
      <c r="AC208" s="315">
        <v>0</v>
      </c>
      <c r="AD208" s="315">
        <v>0</v>
      </c>
      <c r="AE208" s="315">
        <v>0</v>
      </c>
    </row>
    <row r="209" spans="1:31" ht="15.75" thickBot="1" x14ac:dyDescent="0.3">
      <c r="A209" s="193" t="s">
        <v>725</v>
      </c>
      <c r="B209" s="315">
        <v>134.96582000000001</v>
      </c>
      <c r="C209" s="315">
        <v>53.313519999999997</v>
      </c>
      <c r="D209" s="315">
        <v>52.297460000000001</v>
      </c>
      <c r="E209" s="315">
        <v>65.957970000000003</v>
      </c>
      <c r="F209" s="315">
        <v>58.63635</v>
      </c>
      <c r="G209" s="315">
        <v>56.829799999999999</v>
      </c>
      <c r="H209" s="315">
        <v>52.702289999999998</v>
      </c>
      <c r="I209" s="315">
        <v>83.366609999999994</v>
      </c>
      <c r="J209" s="315">
        <v>62.454999999999998</v>
      </c>
      <c r="K209" s="315">
        <v>61.817</v>
      </c>
      <c r="L209" s="315">
        <v>45.24</v>
      </c>
      <c r="M209" s="315">
        <v>39.933</v>
      </c>
      <c r="N209" s="315">
        <v>59.633000000000003</v>
      </c>
      <c r="O209" s="315">
        <v>53.133000000000003</v>
      </c>
      <c r="P209" s="315">
        <v>72.665999999999997</v>
      </c>
      <c r="Q209" s="315">
        <v>68.385000000000005</v>
      </c>
      <c r="R209" s="315">
        <v>67.066000000000003</v>
      </c>
      <c r="S209" s="315">
        <v>69.596999999999994</v>
      </c>
      <c r="T209" s="315">
        <v>81.688999999999993</v>
      </c>
      <c r="U209" s="315">
        <v>71.614999999999995</v>
      </c>
      <c r="V209" s="315">
        <v>72.617999999999995</v>
      </c>
      <c r="W209" s="315">
        <v>102.01600000000001</v>
      </c>
      <c r="X209" s="315">
        <v>65.259</v>
      </c>
      <c r="Y209" s="315">
        <v>64.515000000000001</v>
      </c>
      <c r="Z209" s="315">
        <v>67.432000000000002</v>
      </c>
      <c r="AA209" s="315">
        <v>68.491</v>
      </c>
      <c r="AB209" s="315">
        <v>76.912999999999997</v>
      </c>
      <c r="AC209" s="315">
        <v>65.819000000000003</v>
      </c>
      <c r="AD209" s="315">
        <v>71.144000000000005</v>
      </c>
      <c r="AE209" s="315">
        <v>70.409000000000006</v>
      </c>
    </row>
    <row r="210" spans="1:31" x14ac:dyDescent="0.25">
      <c r="A210" s="318" t="s">
        <v>726</v>
      </c>
      <c r="B210" s="91">
        <v>142.30207999999999</v>
      </c>
      <c r="C210" s="91">
        <v>60.389529999999901</v>
      </c>
      <c r="D210" s="91">
        <v>57.838189999999997</v>
      </c>
      <c r="E210" s="91">
        <v>65.957970000000003</v>
      </c>
      <c r="F210" s="91">
        <v>58.63635</v>
      </c>
      <c r="G210" s="91">
        <v>56.829799999999999</v>
      </c>
      <c r="H210" s="91">
        <v>52.702289999999998</v>
      </c>
      <c r="I210" s="91">
        <v>83.366609999999994</v>
      </c>
      <c r="J210" s="91">
        <v>42.501999999999903</v>
      </c>
      <c r="K210" s="91">
        <v>61.817</v>
      </c>
      <c r="L210" s="91">
        <v>45.24</v>
      </c>
      <c r="M210" s="91">
        <v>39.933</v>
      </c>
      <c r="N210" s="91">
        <v>59.633000000000003</v>
      </c>
      <c r="O210" s="91">
        <v>53.133000000000003</v>
      </c>
      <c r="P210" s="91">
        <v>72.665999999999997</v>
      </c>
      <c r="Q210" s="91">
        <v>68.385000000000005</v>
      </c>
      <c r="R210" s="91">
        <v>67.066000000000003</v>
      </c>
      <c r="S210" s="91">
        <v>69.596999999999994</v>
      </c>
      <c r="T210" s="91">
        <v>81.688999999999993</v>
      </c>
      <c r="U210" s="91">
        <v>71.614999999999995</v>
      </c>
      <c r="V210" s="91">
        <v>72.617999999999995</v>
      </c>
      <c r="W210" s="91">
        <v>102.01600000000001</v>
      </c>
      <c r="X210" s="91">
        <v>65.259</v>
      </c>
      <c r="Y210" s="91">
        <v>64.515000000000001</v>
      </c>
      <c r="Z210" s="91">
        <v>67.432000000000002</v>
      </c>
      <c r="AA210" s="91">
        <v>68.491</v>
      </c>
      <c r="AB210" s="91">
        <v>76.912999999999997</v>
      </c>
      <c r="AC210" s="91">
        <v>65.819000000000003</v>
      </c>
      <c r="AD210" s="91">
        <v>71.144000000000005</v>
      </c>
      <c r="AE210" s="91">
        <v>70.409000000000006</v>
      </c>
    </row>
    <row r="211" spans="1:31" ht="15.75" thickBot="1" x14ac:dyDescent="0.3">
      <c r="A211" s="193" t="s">
        <v>727</v>
      </c>
      <c r="B211" s="315">
        <v>14728.90934</v>
      </c>
      <c r="C211" s="315">
        <v>8290.56178</v>
      </c>
      <c r="D211" s="315">
        <v>8098.6864400000004</v>
      </c>
      <c r="E211" s="315">
        <v>4363.2502699999995</v>
      </c>
      <c r="F211" s="315">
        <v>1546.01017</v>
      </c>
      <c r="G211" s="315">
        <v>2.1394299999999999</v>
      </c>
      <c r="H211" s="315">
        <v>2.37487</v>
      </c>
      <c r="I211" s="315">
        <v>2.6798199999999999</v>
      </c>
      <c r="J211" s="315">
        <v>0</v>
      </c>
      <c r="K211" s="315">
        <v>0</v>
      </c>
      <c r="L211" s="315">
        <v>3366.4237895321598</v>
      </c>
      <c r="M211" s="315">
        <v>9501.3449397414097</v>
      </c>
      <c r="N211" s="315">
        <v>14638.0980683245</v>
      </c>
      <c r="O211" s="315">
        <v>13304.8980760996</v>
      </c>
      <c r="P211" s="315">
        <v>9811.8409717892191</v>
      </c>
      <c r="Q211" s="315">
        <v>3471.4039404437699</v>
      </c>
      <c r="R211" s="315">
        <v>777.42778890033003</v>
      </c>
      <c r="S211" s="315">
        <v>0</v>
      </c>
      <c r="T211" s="315">
        <v>0</v>
      </c>
      <c r="U211" s="315">
        <v>0</v>
      </c>
      <c r="V211" s="315">
        <v>0</v>
      </c>
      <c r="W211" s="315">
        <v>0</v>
      </c>
      <c r="X211" s="315">
        <v>3288.7722777777399</v>
      </c>
      <c r="Y211" s="315">
        <v>9274.1098642239795</v>
      </c>
      <c r="Z211" s="315">
        <v>14278.160994043201</v>
      </c>
      <c r="AA211" s="315">
        <v>12978.004795454999</v>
      </c>
      <c r="AB211" s="315">
        <v>9572.1487916558799</v>
      </c>
      <c r="AC211" s="315">
        <v>3387.6498079459898</v>
      </c>
      <c r="AD211" s="315">
        <v>759.02656491674099</v>
      </c>
      <c r="AE211" s="315">
        <v>0</v>
      </c>
    </row>
    <row r="212" spans="1:31" x14ac:dyDescent="0.25">
      <c r="A212" s="318" t="s">
        <v>728</v>
      </c>
      <c r="B212" s="91">
        <v>14728.90934</v>
      </c>
      <c r="C212" s="91">
        <v>8290.56178</v>
      </c>
      <c r="D212" s="91">
        <v>8098.6864400000004</v>
      </c>
      <c r="E212" s="91">
        <v>4363.2502699999995</v>
      </c>
      <c r="F212" s="91">
        <v>1546.01017</v>
      </c>
      <c r="G212" s="91">
        <v>2.1394299999999999</v>
      </c>
      <c r="H212" s="91">
        <v>2.37487</v>
      </c>
      <c r="I212" s="91">
        <v>2.6798199999999999</v>
      </c>
      <c r="J212" s="91">
        <v>0</v>
      </c>
      <c r="K212" s="91">
        <v>0</v>
      </c>
      <c r="L212" s="91">
        <v>3366.4237895321598</v>
      </c>
      <c r="M212" s="91">
        <v>9501.3449397414097</v>
      </c>
      <c r="N212" s="91">
        <v>14638.0980683245</v>
      </c>
      <c r="O212" s="91">
        <v>13304.8980760996</v>
      </c>
      <c r="P212" s="91">
        <v>9811.8409717892191</v>
      </c>
      <c r="Q212" s="91">
        <v>3471.4039404437699</v>
      </c>
      <c r="R212" s="91">
        <v>777.42778890033003</v>
      </c>
      <c r="S212" s="91">
        <v>0</v>
      </c>
      <c r="T212" s="91">
        <v>0</v>
      </c>
      <c r="U212" s="91">
        <v>0</v>
      </c>
      <c r="V212" s="91">
        <v>0</v>
      </c>
      <c r="W212" s="91">
        <v>0</v>
      </c>
      <c r="X212" s="91">
        <v>3288.7722777777399</v>
      </c>
      <c r="Y212" s="91">
        <v>9274.1098642239795</v>
      </c>
      <c r="Z212" s="91">
        <v>14278.160994043201</v>
      </c>
      <c r="AA212" s="91">
        <v>12978.004795454999</v>
      </c>
      <c r="AB212" s="91">
        <v>9572.1487916558799</v>
      </c>
      <c r="AC212" s="91">
        <v>3387.6498079459898</v>
      </c>
      <c r="AD212" s="91">
        <v>759.02656491674099</v>
      </c>
      <c r="AE212" s="91">
        <v>0</v>
      </c>
    </row>
    <row r="213" spans="1:31" ht="15.75" thickBot="1" x14ac:dyDescent="0.3">
      <c r="A213" s="193" t="s">
        <v>729</v>
      </c>
      <c r="B213" s="315">
        <v>0</v>
      </c>
      <c r="C213" s="315">
        <v>0</v>
      </c>
      <c r="D213" s="315">
        <v>0</v>
      </c>
      <c r="E213" s="315">
        <v>0</v>
      </c>
      <c r="F213" s="315">
        <v>0</v>
      </c>
      <c r="G213" s="315">
        <v>-7000.0845799999997</v>
      </c>
      <c r="H213" s="315">
        <v>-12968.83655</v>
      </c>
      <c r="I213" s="315">
        <v>-12362.57713</v>
      </c>
      <c r="J213" s="315">
        <v>-12792.768751154499</v>
      </c>
      <c r="K213" s="315">
        <v>-10713.911797246201</v>
      </c>
      <c r="L213" s="315">
        <v>-1374.1059696387299</v>
      </c>
      <c r="M213" s="315">
        <v>0</v>
      </c>
      <c r="N213" s="315">
        <v>0</v>
      </c>
      <c r="O213" s="315">
        <v>0</v>
      </c>
      <c r="P213" s="315">
        <v>0</v>
      </c>
      <c r="Q213" s="315">
        <v>0</v>
      </c>
      <c r="R213" s="315">
        <v>0</v>
      </c>
      <c r="S213" s="315">
        <v>-7250.0665987940401</v>
      </c>
      <c r="T213" s="315">
        <v>-12552.843216886</v>
      </c>
      <c r="U213" s="315">
        <v>-12931.1556834155</v>
      </c>
      <c r="V213" s="315">
        <v>-11984.256620133199</v>
      </c>
      <c r="W213" s="315">
        <v>-10071.654513372199</v>
      </c>
      <c r="X213" s="315">
        <v>-1315.55090917491</v>
      </c>
      <c r="Y213" s="315">
        <v>0</v>
      </c>
      <c r="Z213" s="315">
        <v>0</v>
      </c>
      <c r="AA213" s="315">
        <v>0</v>
      </c>
      <c r="AB213" s="315">
        <v>0</v>
      </c>
      <c r="AC213" s="315">
        <v>0</v>
      </c>
      <c r="AD213" s="315">
        <v>0</v>
      </c>
      <c r="AE213" s="315">
        <v>-7636.6605757685902</v>
      </c>
    </row>
    <row r="214" spans="1:31" x14ac:dyDescent="0.25">
      <c r="A214" s="318" t="s">
        <v>730</v>
      </c>
      <c r="B214" s="91">
        <v>0</v>
      </c>
      <c r="C214" s="91">
        <v>0</v>
      </c>
      <c r="D214" s="91">
        <v>0</v>
      </c>
      <c r="E214" s="91">
        <v>0</v>
      </c>
      <c r="F214" s="91">
        <v>0</v>
      </c>
      <c r="G214" s="91">
        <v>-7000.0845799999997</v>
      </c>
      <c r="H214" s="91">
        <v>-12968.83655</v>
      </c>
      <c r="I214" s="91">
        <v>-12362.57713</v>
      </c>
      <c r="J214" s="91">
        <v>-12792.768751154499</v>
      </c>
      <c r="K214" s="91">
        <v>-10713.911797246201</v>
      </c>
      <c r="L214" s="91">
        <v>-1374.1059696387299</v>
      </c>
      <c r="M214" s="91">
        <v>0</v>
      </c>
      <c r="N214" s="91">
        <v>0</v>
      </c>
      <c r="O214" s="91">
        <v>0</v>
      </c>
      <c r="P214" s="91">
        <v>0</v>
      </c>
      <c r="Q214" s="91">
        <v>0</v>
      </c>
      <c r="R214" s="91">
        <v>0</v>
      </c>
      <c r="S214" s="91">
        <v>-7250.0665987940401</v>
      </c>
      <c r="T214" s="91">
        <v>-12552.843216886</v>
      </c>
      <c r="U214" s="91">
        <v>-12931.1556834155</v>
      </c>
      <c r="V214" s="91">
        <v>-11984.256620133199</v>
      </c>
      <c r="W214" s="91">
        <v>-10071.654513372199</v>
      </c>
      <c r="X214" s="91">
        <v>-1315.55090917491</v>
      </c>
      <c r="Y214" s="91">
        <v>0</v>
      </c>
      <c r="Z214" s="91">
        <v>0</v>
      </c>
      <c r="AA214" s="91">
        <v>0</v>
      </c>
      <c r="AB214" s="91">
        <v>0</v>
      </c>
      <c r="AC214" s="91">
        <v>0</v>
      </c>
      <c r="AD214" s="91">
        <v>0</v>
      </c>
      <c r="AE214" s="91">
        <v>-7636.6605757685902</v>
      </c>
    </row>
    <row r="215" spans="1:31" x14ac:dyDescent="0.25">
      <c r="A215" s="193" t="s">
        <v>731</v>
      </c>
      <c r="B215" s="91">
        <v>-20.202369999999998</v>
      </c>
      <c r="C215" s="91">
        <v>-30.998149999999999</v>
      </c>
      <c r="D215" s="91">
        <v>-19.436599999999999</v>
      </c>
      <c r="E215" s="91">
        <v>-10.723129999999999</v>
      </c>
      <c r="F215" s="91">
        <v>-3.0303800000000001</v>
      </c>
      <c r="G215" s="91">
        <v>-8.6189199999999992</v>
      </c>
      <c r="H215" s="91">
        <v>-1.2795799999999999</v>
      </c>
      <c r="I215" s="91">
        <v>-0.89139999999999997</v>
      </c>
      <c r="J215" s="91">
        <v>0</v>
      </c>
      <c r="K215" s="91">
        <v>0</v>
      </c>
      <c r="L215" s="91">
        <v>0</v>
      </c>
      <c r="M215" s="91">
        <v>0</v>
      </c>
      <c r="N215" s="91">
        <v>0</v>
      </c>
      <c r="O215" s="91">
        <v>0</v>
      </c>
      <c r="P215" s="91">
        <v>0</v>
      </c>
      <c r="Q215" s="91">
        <v>0</v>
      </c>
      <c r="R215" s="91">
        <v>0</v>
      </c>
      <c r="S215" s="91">
        <v>0</v>
      </c>
      <c r="T215" s="91">
        <v>0</v>
      </c>
      <c r="U215" s="91">
        <v>0</v>
      </c>
      <c r="V215" s="91">
        <v>0</v>
      </c>
      <c r="W215" s="91">
        <v>0</v>
      </c>
      <c r="X215" s="91">
        <v>0</v>
      </c>
      <c r="Y215" s="91">
        <v>0</v>
      </c>
      <c r="Z215" s="91">
        <v>0</v>
      </c>
      <c r="AA215" s="91">
        <v>0</v>
      </c>
      <c r="AB215" s="91">
        <v>0</v>
      </c>
      <c r="AC215" s="91">
        <v>0</v>
      </c>
      <c r="AD215" s="91">
        <v>0</v>
      </c>
      <c r="AE215" s="91">
        <v>0</v>
      </c>
    </row>
    <row r="216" spans="1:31" x14ac:dyDescent="0.25">
      <c r="A216" s="318" t="s">
        <v>732</v>
      </c>
      <c r="B216" s="91">
        <v>-20.202369999999998</v>
      </c>
      <c r="C216" s="91">
        <v>-30.998149999999999</v>
      </c>
      <c r="D216" s="91">
        <v>-19.436599999999999</v>
      </c>
      <c r="E216" s="91">
        <v>-10.723129999999999</v>
      </c>
      <c r="F216" s="91">
        <v>-3.0303800000000001</v>
      </c>
      <c r="G216" s="91">
        <v>-8.6189199999999992</v>
      </c>
      <c r="H216" s="91">
        <v>-1.2795799999999999</v>
      </c>
      <c r="I216" s="91">
        <v>-0.89139999999999997</v>
      </c>
      <c r="J216" s="91">
        <v>0</v>
      </c>
      <c r="K216" s="91">
        <v>0</v>
      </c>
      <c r="L216" s="91">
        <v>0</v>
      </c>
      <c r="M216" s="91">
        <v>0</v>
      </c>
      <c r="N216" s="91">
        <v>0</v>
      </c>
      <c r="O216" s="91">
        <v>0</v>
      </c>
      <c r="P216" s="91">
        <v>0</v>
      </c>
      <c r="Q216" s="91">
        <v>0</v>
      </c>
      <c r="R216" s="91">
        <v>0</v>
      </c>
      <c r="S216" s="91">
        <v>0</v>
      </c>
      <c r="T216" s="91">
        <v>0</v>
      </c>
      <c r="U216" s="91">
        <v>0</v>
      </c>
      <c r="V216" s="91">
        <v>0</v>
      </c>
      <c r="W216" s="91">
        <v>0</v>
      </c>
      <c r="X216" s="91">
        <v>0</v>
      </c>
      <c r="Y216" s="91">
        <v>0</v>
      </c>
      <c r="Z216" s="91">
        <v>0</v>
      </c>
      <c r="AA216" s="91">
        <v>0</v>
      </c>
      <c r="AB216" s="91">
        <v>0</v>
      </c>
      <c r="AC216" s="91">
        <v>0</v>
      </c>
      <c r="AD216" s="91">
        <v>0</v>
      </c>
      <c r="AE216" s="91">
        <v>0</v>
      </c>
    </row>
    <row r="217" spans="1:31" x14ac:dyDescent="0.25">
      <c r="B217" s="314"/>
      <c r="C217" s="314"/>
      <c r="D217" s="314"/>
      <c r="E217" s="314"/>
      <c r="F217" s="314"/>
      <c r="G217" s="314"/>
      <c r="H217" s="314"/>
      <c r="I217" s="314">
        <f>I206+I212+I214+I216</f>
        <v>5130.1978800000015</v>
      </c>
      <c r="J217" s="314"/>
      <c r="K217" s="314"/>
      <c r="L217" s="314"/>
      <c r="M217" s="314"/>
      <c r="N217" s="314"/>
      <c r="O217" s="314"/>
      <c r="P217" s="314"/>
      <c r="Q217" s="314"/>
      <c r="R217" s="314"/>
      <c r="S217" s="314"/>
      <c r="T217" s="314"/>
      <c r="U217" s="314"/>
      <c r="V217" s="314"/>
      <c r="W217" s="314"/>
      <c r="X217" s="314"/>
      <c r="Y217" s="314"/>
      <c r="Z217" s="314"/>
      <c r="AA217" s="314"/>
      <c r="AB217" s="314"/>
      <c r="AC217" s="314"/>
      <c r="AD217" s="314"/>
      <c r="AE217" s="314"/>
    </row>
    <row r="218" spans="1:31" x14ac:dyDescent="0.25">
      <c r="A218" s="190" t="s">
        <v>733</v>
      </c>
      <c r="B218" s="313">
        <v>41752.716919999999</v>
      </c>
      <c r="C218" s="313">
        <v>32720.490900000001</v>
      </c>
      <c r="D218" s="313">
        <v>23519.369269999999</v>
      </c>
      <c r="E218" s="313">
        <v>9514.8952499999996</v>
      </c>
      <c r="F218" s="313">
        <v>6284.8775400000004</v>
      </c>
      <c r="G218" s="313">
        <v>4776.4467499999901</v>
      </c>
      <c r="H218" s="313">
        <v>4927.0517799999898</v>
      </c>
      <c r="I218" s="313">
        <v>5213.5644899999998</v>
      </c>
      <c r="J218" s="313">
        <v>3612.2719160244301</v>
      </c>
      <c r="K218" s="313">
        <v>7056.7122444307197</v>
      </c>
      <c r="L218" s="313">
        <v>15660.8843391685</v>
      </c>
      <c r="M218" s="313">
        <v>28875.253689009802</v>
      </c>
      <c r="N218" s="313">
        <v>34392.896134335599</v>
      </c>
      <c r="O218" s="313">
        <v>29868.244868585301</v>
      </c>
      <c r="P218" s="313">
        <v>21024.601834843201</v>
      </c>
      <c r="Q218" s="313">
        <v>11064.519971587401</v>
      </c>
      <c r="R218" s="313">
        <v>6617.4438324947896</v>
      </c>
      <c r="S218" s="313">
        <v>3638.56701341813</v>
      </c>
      <c r="T218" s="313">
        <v>3052.3660310052601</v>
      </c>
      <c r="U218" s="313">
        <v>3179.5787500818101</v>
      </c>
      <c r="V218" s="313">
        <v>3656.7071544550599</v>
      </c>
      <c r="W218" s="313">
        <v>6506.16370753109</v>
      </c>
      <c r="X218" s="313">
        <v>15171.534676126499</v>
      </c>
      <c r="Y218" s="313">
        <v>28463.342761318701</v>
      </c>
      <c r="Z218" s="313">
        <v>34701.824804880598</v>
      </c>
      <c r="AA218" s="313">
        <v>30120.307101861799</v>
      </c>
      <c r="AB218" s="313">
        <v>21162.7647775765</v>
      </c>
      <c r="AC218" s="313">
        <v>11192.6263633531</v>
      </c>
      <c r="AD218" s="313">
        <v>6705.6159371424401</v>
      </c>
      <c r="AE218" s="313">
        <v>3716.5304392469002</v>
      </c>
    </row>
    <row r="219" spans="1:31" x14ac:dyDescent="0.25">
      <c r="A219" s="193" t="s">
        <v>606</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314"/>
    </row>
    <row r="220" spans="1:31" x14ac:dyDescent="0.25">
      <c r="A220" s="193" t="s">
        <v>734</v>
      </c>
      <c r="B220" s="91">
        <v>47.702390000000001</v>
      </c>
      <c r="C220" s="91">
        <v>44.93412</v>
      </c>
      <c r="D220" s="91">
        <v>39.175640000000001</v>
      </c>
      <c r="E220" s="91">
        <v>41.15354</v>
      </c>
      <c r="F220" s="91">
        <v>42.599930000000001</v>
      </c>
      <c r="G220" s="91">
        <v>48.833889999999997</v>
      </c>
      <c r="H220" s="91">
        <v>44.409309999999998</v>
      </c>
      <c r="I220" s="91">
        <v>46.677219999999998</v>
      </c>
      <c r="J220" s="91">
        <v>73.033000000000001</v>
      </c>
      <c r="K220" s="91">
        <v>39.988</v>
      </c>
      <c r="L220" s="91">
        <v>41.512</v>
      </c>
      <c r="M220" s="91">
        <v>41.055999999999997</v>
      </c>
      <c r="N220" s="91">
        <v>56.896999999999998</v>
      </c>
      <c r="O220" s="91">
        <v>56.033000000000001</v>
      </c>
      <c r="P220" s="91">
        <v>57.256</v>
      </c>
      <c r="Q220" s="91">
        <v>48.41</v>
      </c>
      <c r="R220" s="91">
        <v>47.241999999999997</v>
      </c>
      <c r="S220" s="91">
        <v>38.734000000000002</v>
      </c>
      <c r="T220" s="91">
        <v>37.645000000000003</v>
      </c>
      <c r="U220" s="91">
        <v>37.465000000000003</v>
      </c>
      <c r="V220" s="91">
        <v>38.087000000000003</v>
      </c>
      <c r="W220" s="91">
        <v>45.433999999999997</v>
      </c>
      <c r="X220" s="91">
        <v>38.652999999999999</v>
      </c>
      <c r="Y220" s="91">
        <v>46.783999999999999</v>
      </c>
      <c r="Z220" s="91">
        <v>51.624000000000002</v>
      </c>
      <c r="AA220" s="91">
        <v>51.954000000000001</v>
      </c>
      <c r="AB220" s="91">
        <v>52.241</v>
      </c>
      <c r="AC220" s="91">
        <v>46.106999999999999</v>
      </c>
      <c r="AD220" s="91">
        <v>48.198999999999998</v>
      </c>
      <c r="AE220" s="91">
        <v>38.073</v>
      </c>
    </row>
    <row r="221" spans="1:31" x14ac:dyDescent="0.25">
      <c r="A221" s="193" t="s">
        <v>735</v>
      </c>
      <c r="B221" s="91">
        <v>38.266289999999998</v>
      </c>
      <c r="C221" s="91">
        <v>40.973239999999997</v>
      </c>
      <c r="D221" s="91">
        <v>31.863</v>
      </c>
      <c r="E221" s="91">
        <v>20.639880000000002</v>
      </c>
      <c r="F221" s="91">
        <v>24.01211</v>
      </c>
      <c r="G221" s="91">
        <v>21.752109999999998</v>
      </c>
      <c r="H221" s="91">
        <v>33.510599999999997</v>
      </c>
      <c r="I221" s="91">
        <v>26.56382</v>
      </c>
      <c r="J221" s="91">
        <v>-47.417000000000002</v>
      </c>
      <c r="K221" s="91">
        <v>25</v>
      </c>
      <c r="L221" s="91">
        <v>25</v>
      </c>
      <c r="M221" s="91">
        <v>25</v>
      </c>
      <c r="N221" s="91">
        <v>47</v>
      </c>
      <c r="O221" s="91">
        <v>45</v>
      </c>
      <c r="P221" s="91">
        <v>43</v>
      </c>
      <c r="Q221" s="91">
        <v>40</v>
      </c>
      <c r="R221" s="91">
        <v>31</v>
      </c>
      <c r="S221" s="91">
        <v>33</v>
      </c>
      <c r="T221" s="91">
        <v>32</v>
      </c>
      <c r="U221" s="91">
        <v>29</v>
      </c>
      <c r="V221" s="91">
        <v>30</v>
      </c>
      <c r="W221" s="91">
        <v>36</v>
      </c>
      <c r="X221" s="91">
        <v>33</v>
      </c>
      <c r="Y221" s="91">
        <v>47</v>
      </c>
      <c r="Z221" s="91">
        <v>39.5</v>
      </c>
      <c r="AA221" s="91">
        <v>41.5</v>
      </c>
      <c r="AB221" s="91">
        <v>40.5</v>
      </c>
      <c r="AC221" s="91">
        <v>35.5</v>
      </c>
      <c r="AD221" s="91">
        <v>28.5</v>
      </c>
      <c r="AE221" s="91">
        <v>28.5</v>
      </c>
    </row>
    <row r="222" spans="1:31" x14ac:dyDescent="0.25">
      <c r="A222" s="193" t="s">
        <v>736</v>
      </c>
      <c r="B222" s="91">
        <v>104.565789999999</v>
      </c>
      <c r="C222" s="91">
        <v>59.821359999999999</v>
      </c>
      <c r="D222" s="91">
        <v>64.363280000000003</v>
      </c>
      <c r="E222" s="91">
        <v>34.051940000000002</v>
      </c>
      <c r="F222" s="91">
        <v>50.057499999999997</v>
      </c>
      <c r="G222" s="91">
        <v>68.416250000000005</v>
      </c>
      <c r="H222" s="91">
        <v>50.978679999999997</v>
      </c>
      <c r="I222" s="91">
        <v>62.744190000000003</v>
      </c>
      <c r="J222" s="91">
        <v>66.454999999999998</v>
      </c>
      <c r="K222" s="91">
        <v>75.721999999999994</v>
      </c>
      <c r="L222" s="91">
        <v>70.135000000000005</v>
      </c>
      <c r="M222" s="91">
        <v>67.712000000000003</v>
      </c>
      <c r="N222" s="91">
        <v>56.247999999999998</v>
      </c>
      <c r="O222" s="91">
        <v>51.389000000000003</v>
      </c>
      <c r="P222" s="91">
        <v>53.475000000000001</v>
      </c>
      <c r="Q222" s="91">
        <v>44.676000000000002</v>
      </c>
      <c r="R222" s="91">
        <v>48.274000000000001</v>
      </c>
      <c r="S222" s="91">
        <v>57.018999999999998</v>
      </c>
      <c r="T222" s="91">
        <v>74.822999999999993</v>
      </c>
      <c r="U222" s="91">
        <v>70.686999999999998</v>
      </c>
      <c r="V222" s="91">
        <v>58.279000000000003</v>
      </c>
      <c r="W222" s="91">
        <v>61.066000000000003</v>
      </c>
      <c r="X222" s="91">
        <v>58.271000000000001</v>
      </c>
      <c r="Y222" s="91">
        <v>52.89</v>
      </c>
      <c r="Z222" s="91">
        <v>55.402000000000001</v>
      </c>
      <c r="AA222" s="91">
        <v>50.779000000000003</v>
      </c>
      <c r="AB222" s="91">
        <v>52.396000000000001</v>
      </c>
      <c r="AC222" s="91">
        <v>45.966000000000001</v>
      </c>
      <c r="AD222" s="91">
        <v>51.191000000000003</v>
      </c>
      <c r="AE222" s="91">
        <v>54.237000000000002</v>
      </c>
    </row>
    <row r="223" spans="1:31" x14ac:dyDescent="0.25">
      <c r="A223" s="193" t="s">
        <v>737</v>
      </c>
      <c r="B223" s="91">
        <v>181.64497</v>
      </c>
      <c r="C223" s="91">
        <v>207.73213000000001</v>
      </c>
      <c r="D223" s="91">
        <v>193.37627000000001</v>
      </c>
      <c r="E223" s="91">
        <v>120.63916999999999</v>
      </c>
      <c r="F223" s="91">
        <v>154.59826999999899</v>
      </c>
      <c r="G223" s="91">
        <v>114.87643</v>
      </c>
      <c r="H223" s="91">
        <v>112.99204</v>
      </c>
      <c r="I223" s="91">
        <v>141.00594000000001</v>
      </c>
      <c r="J223" s="91">
        <v>116.60299999999999</v>
      </c>
      <c r="K223" s="91">
        <v>175.16499999999999</v>
      </c>
      <c r="L223" s="91">
        <v>182.29900000000001</v>
      </c>
      <c r="M223" s="91">
        <v>116.47199999999999</v>
      </c>
      <c r="N223" s="91">
        <v>150.79599999999999</v>
      </c>
      <c r="O223" s="91">
        <v>150.32300000000001</v>
      </c>
      <c r="P223" s="91">
        <v>163.46100000000001</v>
      </c>
      <c r="Q223" s="91">
        <v>131.232</v>
      </c>
      <c r="R223" s="91">
        <v>138.422</v>
      </c>
      <c r="S223" s="91">
        <v>137.614</v>
      </c>
      <c r="T223" s="91">
        <v>151.08099999999999</v>
      </c>
      <c r="U223" s="91">
        <v>125.539</v>
      </c>
      <c r="V223" s="91">
        <v>133.917</v>
      </c>
      <c r="W223" s="91">
        <v>180.23400000000001</v>
      </c>
      <c r="X223" s="91">
        <v>160.559</v>
      </c>
      <c r="Y223" s="91">
        <v>175.83199999999999</v>
      </c>
      <c r="Z223" s="91">
        <v>156.11799999999999</v>
      </c>
      <c r="AA223" s="91">
        <v>164.10599999999999</v>
      </c>
      <c r="AB223" s="91">
        <v>179.01900000000001</v>
      </c>
      <c r="AC223" s="91">
        <v>140.66399999999999</v>
      </c>
      <c r="AD223" s="91">
        <v>150.21600000000001</v>
      </c>
      <c r="AE223" s="91">
        <v>154.20400000000001</v>
      </c>
    </row>
    <row r="224" spans="1:31" x14ac:dyDescent="0.25">
      <c r="A224" s="193" t="s">
        <v>738</v>
      </c>
      <c r="B224" s="91">
        <v>134.68932000000001</v>
      </c>
      <c r="C224" s="91">
        <v>130.75502</v>
      </c>
      <c r="D224" s="91">
        <v>111.47753</v>
      </c>
      <c r="E224" s="91">
        <v>16.422889999999999</v>
      </c>
      <c r="F224" s="91">
        <v>18.50253</v>
      </c>
      <c r="G224" s="91">
        <v>0</v>
      </c>
      <c r="H224" s="91">
        <v>2.4760000000000001E-2</v>
      </c>
      <c r="I224" s="91">
        <v>0.14146</v>
      </c>
      <c r="J224" s="91">
        <v>58.985999999999997</v>
      </c>
      <c r="K224" s="91">
        <v>16</v>
      </c>
      <c r="L224" s="91">
        <v>35</v>
      </c>
      <c r="M224" s="91">
        <v>189</v>
      </c>
      <c r="N224" s="91">
        <v>160</v>
      </c>
      <c r="O224" s="91">
        <v>160</v>
      </c>
      <c r="P224" s="91">
        <v>85</v>
      </c>
      <c r="Q224" s="91">
        <v>29</v>
      </c>
      <c r="R224" s="91">
        <v>8.5</v>
      </c>
      <c r="S224" s="91">
        <v>0</v>
      </c>
      <c r="T224" s="91">
        <v>0</v>
      </c>
      <c r="U224" s="91">
        <v>0</v>
      </c>
      <c r="V224" s="91">
        <v>0</v>
      </c>
      <c r="W224" s="91">
        <v>4</v>
      </c>
      <c r="X224" s="91">
        <v>20</v>
      </c>
      <c r="Y224" s="91">
        <v>125</v>
      </c>
      <c r="Z224" s="91">
        <v>155.5</v>
      </c>
      <c r="AA224" s="91">
        <v>155.5</v>
      </c>
      <c r="AB224" s="91">
        <v>83</v>
      </c>
      <c r="AC224" s="91">
        <v>29</v>
      </c>
      <c r="AD224" s="91">
        <v>8.5</v>
      </c>
      <c r="AE224" s="91">
        <v>0</v>
      </c>
    </row>
    <row r="225" spans="1:31" x14ac:dyDescent="0.25">
      <c r="A225" s="193" t="s">
        <v>739</v>
      </c>
      <c r="B225" s="91">
        <v>252.32695000000001</v>
      </c>
      <c r="C225" s="91">
        <v>217.07942</v>
      </c>
      <c r="D225" s="91">
        <v>238.05228</v>
      </c>
      <c r="E225" s="91">
        <v>157.54145</v>
      </c>
      <c r="F225" s="91">
        <v>170.29253</v>
      </c>
      <c r="G225" s="91">
        <v>0.21440999999999999</v>
      </c>
      <c r="H225" s="91">
        <v>22.528749999999999</v>
      </c>
      <c r="I225" s="91">
        <v>27.804110000000001</v>
      </c>
      <c r="J225" s="91">
        <v>27.181999999999999</v>
      </c>
      <c r="K225" s="91">
        <v>46</v>
      </c>
      <c r="L225" s="91">
        <v>121</v>
      </c>
      <c r="M225" s="91">
        <v>237</v>
      </c>
      <c r="N225" s="91">
        <v>255.43600000000001</v>
      </c>
      <c r="O225" s="91">
        <v>244.548</v>
      </c>
      <c r="P225" s="91">
        <v>214.86799999999999</v>
      </c>
      <c r="Q225" s="91">
        <v>122.592</v>
      </c>
      <c r="R225" s="91">
        <v>87.724000000000004</v>
      </c>
      <c r="S225" s="91">
        <v>35.865000000000002</v>
      </c>
      <c r="T225" s="91">
        <v>34.887</v>
      </c>
      <c r="U225" s="91">
        <v>23.036000000000001</v>
      </c>
      <c r="V225" s="91">
        <v>23.920999999999999</v>
      </c>
      <c r="W225" s="91">
        <v>47.405999999999999</v>
      </c>
      <c r="X225" s="91">
        <v>71.700999999999993</v>
      </c>
      <c r="Y225" s="91">
        <v>252.36199999999999</v>
      </c>
      <c r="Z225" s="91">
        <v>248.43</v>
      </c>
      <c r="AA225" s="91">
        <v>240.751</v>
      </c>
      <c r="AB225" s="91">
        <v>212.78200000000001</v>
      </c>
      <c r="AC225" s="91">
        <v>122.00700000000001</v>
      </c>
      <c r="AD225" s="91">
        <v>83.432000000000002</v>
      </c>
      <c r="AE225" s="91">
        <v>33.930999999999997</v>
      </c>
    </row>
    <row r="226" spans="1:31" x14ac:dyDescent="0.25">
      <c r="A226" s="193" t="s">
        <v>740</v>
      </c>
      <c r="B226" s="91">
        <v>161.42589000000001</v>
      </c>
      <c r="C226" s="91">
        <v>139.14663999999999</v>
      </c>
      <c r="D226" s="91">
        <v>117.19109</v>
      </c>
      <c r="E226" s="91">
        <v>102.6302</v>
      </c>
      <c r="F226" s="91">
        <v>99.878209999999996</v>
      </c>
      <c r="G226" s="91">
        <v>125.19318</v>
      </c>
      <c r="H226" s="91">
        <v>147.24675999999999</v>
      </c>
      <c r="I226" s="91">
        <v>181.25514000000001</v>
      </c>
      <c r="J226" s="91">
        <v>371.03300000000002</v>
      </c>
      <c r="K226" s="91">
        <v>257</v>
      </c>
      <c r="L226" s="91">
        <v>255</v>
      </c>
      <c r="M226" s="91">
        <v>241</v>
      </c>
      <c r="N226" s="91">
        <v>286</v>
      </c>
      <c r="O226" s="91">
        <v>260</v>
      </c>
      <c r="P226" s="91">
        <v>186</v>
      </c>
      <c r="Q226" s="91">
        <v>137</v>
      </c>
      <c r="R226" s="91">
        <v>118</v>
      </c>
      <c r="S226" s="91">
        <v>114</v>
      </c>
      <c r="T226" s="91">
        <v>124</v>
      </c>
      <c r="U226" s="91">
        <v>142</v>
      </c>
      <c r="V226" s="91">
        <v>169</v>
      </c>
      <c r="W226" s="91">
        <v>217</v>
      </c>
      <c r="X226" s="91">
        <v>264</v>
      </c>
      <c r="Y226" s="91">
        <v>287</v>
      </c>
      <c r="Z226" s="91">
        <v>277</v>
      </c>
      <c r="AA226" s="91">
        <v>250</v>
      </c>
      <c r="AB226" s="91">
        <v>177</v>
      </c>
      <c r="AC226" s="91">
        <v>127</v>
      </c>
      <c r="AD226" s="91">
        <v>108</v>
      </c>
      <c r="AE226" s="91">
        <v>105</v>
      </c>
    </row>
    <row r="227" spans="1:31" ht="15.75" thickBot="1" x14ac:dyDescent="0.3">
      <c r="A227" s="193" t="s">
        <v>741</v>
      </c>
      <c r="B227" s="315">
        <v>0.96597999999999995</v>
      </c>
      <c r="C227" s="315">
        <v>0.96589000000000003</v>
      </c>
      <c r="D227" s="315">
        <v>0.96597999999999995</v>
      </c>
      <c r="E227" s="315">
        <v>0.96597999999999995</v>
      </c>
      <c r="F227" s="315">
        <v>0.96597999999999995</v>
      </c>
      <c r="G227" s="315">
        <v>0.96597999999999995</v>
      </c>
      <c r="H227" s="315">
        <v>0.96597999999999995</v>
      </c>
      <c r="I227" s="315">
        <v>0.96597999999999995</v>
      </c>
      <c r="J227" s="315">
        <v>-7.7279999999999998</v>
      </c>
      <c r="K227" s="319"/>
      <c r="L227" s="319"/>
      <c r="M227" s="319"/>
      <c r="N227" s="315">
        <v>0</v>
      </c>
      <c r="O227" s="315">
        <v>0</v>
      </c>
      <c r="P227" s="315">
        <v>0</v>
      </c>
      <c r="Q227" s="315">
        <v>0</v>
      </c>
      <c r="R227" s="315">
        <v>0</v>
      </c>
      <c r="S227" s="315">
        <v>0</v>
      </c>
      <c r="T227" s="315">
        <v>0</v>
      </c>
      <c r="U227" s="315">
        <v>0</v>
      </c>
      <c r="V227" s="315">
        <v>0</v>
      </c>
      <c r="W227" s="315">
        <v>0</v>
      </c>
      <c r="X227" s="315">
        <v>0</v>
      </c>
      <c r="Y227" s="315">
        <v>0</v>
      </c>
      <c r="Z227" s="315">
        <v>0</v>
      </c>
      <c r="AA227" s="315">
        <v>0</v>
      </c>
      <c r="AB227" s="315">
        <v>0</v>
      </c>
      <c r="AC227" s="315">
        <v>0</v>
      </c>
      <c r="AD227" s="315">
        <v>0</v>
      </c>
      <c r="AE227" s="315">
        <v>0</v>
      </c>
    </row>
    <row r="228" spans="1:31" x14ac:dyDescent="0.25">
      <c r="A228" s="318" t="s">
        <v>628</v>
      </c>
      <c r="B228" s="91">
        <v>921.58757999999898</v>
      </c>
      <c r="C228" s="91">
        <v>841.40782000000002</v>
      </c>
      <c r="D228" s="91">
        <v>796.46506999999997</v>
      </c>
      <c r="E228" s="91">
        <v>494.04505</v>
      </c>
      <c r="F228" s="91">
        <v>560.90705999999898</v>
      </c>
      <c r="G228" s="91">
        <v>380.25225</v>
      </c>
      <c r="H228" s="91">
        <v>412.65687999999898</v>
      </c>
      <c r="I228" s="91">
        <v>487.157859999999</v>
      </c>
      <c r="J228" s="91">
        <v>658.14700000000005</v>
      </c>
      <c r="K228" s="91">
        <v>634.875</v>
      </c>
      <c r="L228" s="91">
        <v>729.94600000000003</v>
      </c>
      <c r="M228" s="91">
        <v>917.24</v>
      </c>
      <c r="N228" s="91">
        <v>1012.377</v>
      </c>
      <c r="O228" s="91">
        <v>967.29300000000001</v>
      </c>
      <c r="P228" s="91">
        <v>803.06</v>
      </c>
      <c r="Q228" s="91">
        <v>552.91</v>
      </c>
      <c r="R228" s="91">
        <v>479.16199999999998</v>
      </c>
      <c r="S228" s="91">
        <v>416.23200000000003</v>
      </c>
      <c r="T228" s="91">
        <v>454.43599999999998</v>
      </c>
      <c r="U228" s="91">
        <v>427.72699999999998</v>
      </c>
      <c r="V228" s="91">
        <v>453.20400000000001</v>
      </c>
      <c r="W228" s="91">
        <v>591.14</v>
      </c>
      <c r="X228" s="91">
        <v>646.18399999999997</v>
      </c>
      <c r="Y228" s="91">
        <v>986.86799999999903</v>
      </c>
      <c r="Z228" s="91">
        <v>983.57399999999996</v>
      </c>
      <c r="AA228" s="91">
        <v>954.59</v>
      </c>
      <c r="AB228" s="91">
        <v>796.93799999999999</v>
      </c>
      <c r="AC228" s="91">
        <v>546.24400000000003</v>
      </c>
      <c r="AD228" s="91">
        <v>478.03800000000001</v>
      </c>
      <c r="AE228" s="91">
        <v>413.94499999999999</v>
      </c>
    </row>
    <row r="229" spans="1:31" x14ac:dyDescent="0.25">
      <c r="A229" s="193" t="s">
        <v>742</v>
      </c>
      <c r="B229" s="91">
        <v>38.916469999999997</v>
      </c>
      <c r="C229" s="91">
        <v>35.173279999999998</v>
      </c>
      <c r="D229" s="91">
        <v>33.417380000000001</v>
      </c>
      <c r="E229" s="91">
        <v>33.467440000000003</v>
      </c>
      <c r="F229" s="91">
        <v>32.047359999999998</v>
      </c>
      <c r="G229" s="91">
        <v>37.836359999999999</v>
      </c>
      <c r="H229" s="91">
        <v>36.64208</v>
      </c>
      <c r="I229" s="91">
        <v>36.26961</v>
      </c>
      <c r="J229" s="91">
        <v>46.23</v>
      </c>
      <c r="K229" s="91">
        <v>36</v>
      </c>
      <c r="L229" s="91">
        <v>35</v>
      </c>
      <c r="M229" s="91">
        <v>37</v>
      </c>
      <c r="N229" s="91">
        <v>39.5</v>
      </c>
      <c r="O229" s="91">
        <v>39.5</v>
      </c>
      <c r="P229" s="91">
        <v>41.5</v>
      </c>
      <c r="Q229" s="91">
        <v>35.5</v>
      </c>
      <c r="R229" s="91">
        <v>35.5</v>
      </c>
      <c r="S229" s="91">
        <v>35.5</v>
      </c>
      <c r="T229" s="91">
        <v>35</v>
      </c>
      <c r="U229" s="91">
        <v>32</v>
      </c>
      <c r="V229" s="91">
        <v>33.5</v>
      </c>
      <c r="W229" s="91">
        <v>40.5</v>
      </c>
      <c r="X229" s="91">
        <v>41.5</v>
      </c>
      <c r="Y229" s="91">
        <v>40.5</v>
      </c>
      <c r="Z229" s="91">
        <v>42.5</v>
      </c>
      <c r="AA229" s="91">
        <v>42.5</v>
      </c>
      <c r="AB229" s="91">
        <v>41.5</v>
      </c>
      <c r="AC229" s="91">
        <v>35.5</v>
      </c>
      <c r="AD229" s="91">
        <v>35.5</v>
      </c>
      <c r="AE229" s="91">
        <v>31.5</v>
      </c>
    </row>
    <row r="230" spans="1:31" x14ac:dyDescent="0.25">
      <c r="A230" s="193" t="s">
        <v>743</v>
      </c>
      <c r="B230" s="91">
        <v>59.91413</v>
      </c>
      <c r="C230" s="91">
        <v>22.972239999999999</v>
      </c>
      <c r="D230" s="91">
        <v>16.69519</v>
      </c>
      <c r="E230" s="91">
        <v>188.43541999999999</v>
      </c>
      <c r="F230" s="91">
        <v>177.55760999999899</v>
      </c>
      <c r="G230" s="91">
        <v>101.2598</v>
      </c>
      <c r="H230" s="91">
        <v>86.525459999999995</v>
      </c>
      <c r="I230" s="91">
        <v>15.41208</v>
      </c>
      <c r="J230" s="91">
        <v>3.2290000000000001</v>
      </c>
      <c r="K230" s="91">
        <v>40</v>
      </c>
      <c r="L230" s="91">
        <v>41</v>
      </c>
      <c r="M230" s="91">
        <v>41</v>
      </c>
      <c r="N230" s="91">
        <v>53.5</v>
      </c>
      <c r="O230" s="91">
        <v>55.5</v>
      </c>
      <c r="P230" s="91">
        <v>56.5</v>
      </c>
      <c r="Q230" s="91">
        <v>301.5</v>
      </c>
      <c r="R230" s="91">
        <v>109.5</v>
      </c>
      <c r="S230" s="91">
        <v>94.5</v>
      </c>
      <c r="T230" s="91">
        <v>52.5</v>
      </c>
      <c r="U230" s="91">
        <v>51.5</v>
      </c>
      <c r="V230" s="91">
        <v>44.5</v>
      </c>
      <c r="W230" s="91">
        <v>53.5</v>
      </c>
      <c r="X230" s="91">
        <v>46.5</v>
      </c>
      <c r="Y230" s="91">
        <v>49.5</v>
      </c>
      <c r="Z230" s="91">
        <v>50.5</v>
      </c>
      <c r="AA230" s="91">
        <v>50.5</v>
      </c>
      <c r="AB230" s="91">
        <v>53.5</v>
      </c>
      <c r="AC230" s="91">
        <v>173.5</v>
      </c>
      <c r="AD230" s="91">
        <v>104</v>
      </c>
      <c r="AE230" s="91">
        <v>91.5</v>
      </c>
    </row>
    <row r="231" spans="1:31" x14ac:dyDescent="0.25">
      <c r="A231" s="193" t="s">
        <v>744</v>
      </c>
      <c r="B231" s="91">
        <v>11.890180000000001</v>
      </c>
      <c r="C231" s="91">
        <v>15.58305</v>
      </c>
      <c r="D231" s="91">
        <v>17.7104</v>
      </c>
      <c r="E231" s="91">
        <v>14.61059</v>
      </c>
      <c r="F231" s="91">
        <v>11.3935599999999</v>
      </c>
      <c r="G231" s="91">
        <v>10.333030000000001</v>
      </c>
      <c r="H231" s="91">
        <v>17.99532</v>
      </c>
      <c r="I231" s="91">
        <v>9.0919799999999995</v>
      </c>
      <c r="J231" s="91">
        <v>8.3919999999999995</v>
      </c>
      <c r="K231" s="91">
        <v>17</v>
      </c>
      <c r="L231" s="91">
        <v>15</v>
      </c>
      <c r="M231" s="91">
        <v>17</v>
      </c>
      <c r="N231" s="91">
        <v>15.5</v>
      </c>
      <c r="O231" s="91">
        <v>18.5</v>
      </c>
      <c r="P231" s="91">
        <v>20.5</v>
      </c>
      <c r="Q231" s="91">
        <v>15.5</v>
      </c>
      <c r="R231" s="91">
        <v>15.5</v>
      </c>
      <c r="S231" s="91">
        <v>15.5</v>
      </c>
      <c r="T231" s="91">
        <v>13.5</v>
      </c>
      <c r="U231" s="91">
        <v>13.5</v>
      </c>
      <c r="V231" s="91">
        <v>15.5</v>
      </c>
      <c r="W231" s="91">
        <v>16.5</v>
      </c>
      <c r="X231" s="91">
        <v>15.5</v>
      </c>
      <c r="Y231" s="91">
        <v>15.5</v>
      </c>
      <c r="Z231" s="91">
        <v>13.5</v>
      </c>
      <c r="AA231" s="91">
        <v>14.5</v>
      </c>
      <c r="AB231" s="91">
        <v>15.5</v>
      </c>
      <c r="AC231" s="91">
        <v>10.5</v>
      </c>
      <c r="AD231" s="91">
        <v>11.5</v>
      </c>
      <c r="AE231" s="91">
        <v>11.5</v>
      </c>
    </row>
    <row r="232" spans="1:31" x14ac:dyDescent="0.25">
      <c r="A232" s="193" t="s">
        <v>745</v>
      </c>
      <c r="B232" s="91">
        <v>51.499629999999897</v>
      </c>
      <c r="C232" s="91">
        <v>58.033209999999997</v>
      </c>
      <c r="D232" s="91">
        <v>60.710389999999997</v>
      </c>
      <c r="E232" s="91">
        <v>27.186979999999998</v>
      </c>
      <c r="F232" s="91">
        <v>24.512080000000001</v>
      </c>
      <c r="G232" s="91">
        <v>52.157719999999998</v>
      </c>
      <c r="H232" s="91">
        <v>91.537539999999893</v>
      </c>
      <c r="I232" s="91">
        <v>75.572369999999907</v>
      </c>
      <c r="J232" s="91">
        <v>18.79</v>
      </c>
      <c r="K232" s="91">
        <v>70</v>
      </c>
      <c r="L232" s="91">
        <v>65</v>
      </c>
      <c r="M232" s="91">
        <v>62</v>
      </c>
      <c r="N232" s="91">
        <v>99.191999999999993</v>
      </c>
      <c r="O232" s="91">
        <v>78.655000000000001</v>
      </c>
      <c r="P232" s="91">
        <v>71.655000000000001</v>
      </c>
      <c r="Q232" s="91">
        <v>71.655000000000001</v>
      </c>
      <c r="R232" s="91">
        <v>77.655000000000001</v>
      </c>
      <c r="S232" s="91">
        <v>78.784000000000006</v>
      </c>
      <c r="T232" s="91">
        <v>110.78400000000001</v>
      </c>
      <c r="U232" s="91">
        <v>86.784000000000006</v>
      </c>
      <c r="V232" s="91">
        <v>87.784000000000006</v>
      </c>
      <c r="W232" s="91">
        <v>127.78400000000001</v>
      </c>
      <c r="X232" s="91">
        <v>113.66500000000001</v>
      </c>
      <c r="Y232" s="91">
        <v>117.535</v>
      </c>
      <c r="Z232" s="91">
        <v>104.62</v>
      </c>
      <c r="AA232" s="91">
        <v>87.274000000000001</v>
      </c>
      <c r="AB232" s="91">
        <v>82.653999999999996</v>
      </c>
      <c r="AC232" s="91">
        <v>72.653999999999996</v>
      </c>
      <c r="AD232" s="91">
        <v>71.653999999999996</v>
      </c>
      <c r="AE232" s="91">
        <v>84.783000000000001</v>
      </c>
    </row>
    <row r="233" spans="1:31" x14ac:dyDescent="0.25">
      <c r="A233" s="193" t="s">
        <v>746</v>
      </c>
      <c r="B233" s="91">
        <v>1.9981899999999999</v>
      </c>
      <c r="C233" s="91">
        <v>0.93810000000000004</v>
      </c>
      <c r="D233" s="91">
        <v>1.2395099999999999</v>
      </c>
      <c r="E233" s="91">
        <v>1.51068</v>
      </c>
      <c r="F233" s="91">
        <v>1.09728</v>
      </c>
      <c r="G233" s="91">
        <v>7.0949</v>
      </c>
      <c r="H233" s="91">
        <v>0.57286999999999999</v>
      </c>
      <c r="I233" s="91">
        <v>1.6468</v>
      </c>
      <c r="J233" s="91">
        <v>8.0030000000000001</v>
      </c>
      <c r="K233" s="91">
        <v>12.590999999999999</v>
      </c>
      <c r="L233" s="91">
        <v>13.95</v>
      </c>
      <c r="M233" s="91">
        <v>15.95</v>
      </c>
      <c r="N233" s="91">
        <v>6.726</v>
      </c>
      <c r="O233" s="91">
        <v>8.31</v>
      </c>
      <c r="P233" s="91">
        <v>2.8319999999999999</v>
      </c>
      <c r="Q233" s="91">
        <v>4.8319999999999999</v>
      </c>
      <c r="R233" s="91">
        <v>3.8319999999999999</v>
      </c>
      <c r="S233" s="91">
        <v>4.8319999999999999</v>
      </c>
      <c r="T233" s="91">
        <v>4.2469999999999999</v>
      </c>
      <c r="U233" s="91">
        <v>6.2469999999999999</v>
      </c>
      <c r="V233" s="91">
        <v>5.2469999999999999</v>
      </c>
      <c r="W233" s="91">
        <v>6.2469999999999999</v>
      </c>
      <c r="X233" s="91">
        <v>5.4870000000000001</v>
      </c>
      <c r="Y233" s="91">
        <v>7.4870000000000001</v>
      </c>
      <c r="Z233" s="91">
        <v>6.7709999999999999</v>
      </c>
      <c r="AA233" s="91">
        <v>8.3460000000000001</v>
      </c>
      <c r="AB233" s="91">
        <v>2.85</v>
      </c>
      <c r="AC233" s="91">
        <v>4.8499999999999996</v>
      </c>
      <c r="AD233" s="91">
        <v>3.85</v>
      </c>
      <c r="AE233" s="91">
        <v>4.8499999999999996</v>
      </c>
    </row>
    <row r="234" spans="1:31" x14ac:dyDescent="0.25">
      <c r="A234" s="193" t="s">
        <v>747</v>
      </c>
      <c r="B234" s="91">
        <v>78.875590000000003</v>
      </c>
      <c r="C234" s="91">
        <v>42.353879999999997</v>
      </c>
      <c r="D234" s="91">
        <v>57.785139999999998</v>
      </c>
      <c r="E234" s="91">
        <v>51.611420000000003</v>
      </c>
      <c r="F234" s="91">
        <v>62.634390000000003</v>
      </c>
      <c r="G234" s="91">
        <v>70.554469999999995</v>
      </c>
      <c r="H234" s="91">
        <v>39.274560000000001</v>
      </c>
      <c r="I234" s="91">
        <v>62.942589999999903</v>
      </c>
      <c r="J234" s="91">
        <v>33.969000000000001</v>
      </c>
      <c r="K234" s="91">
        <v>55</v>
      </c>
      <c r="L234" s="91">
        <v>59</v>
      </c>
      <c r="M234" s="91">
        <v>50</v>
      </c>
      <c r="N234" s="91">
        <v>75.5</v>
      </c>
      <c r="O234" s="91">
        <v>74.5</v>
      </c>
      <c r="P234" s="91">
        <v>77.5</v>
      </c>
      <c r="Q234" s="91">
        <v>70.5</v>
      </c>
      <c r="R234" s="91">
        <v>72.5</v>
      </c>
      <c r="S234" s="91">
        <v>81.5</v>
      </c>
      <c r="T234" s="91">
        <v>120.5</v>
      </c>
      <c r="U234" s="91">
        <v>66.5</v>
      </c>
      <c r="V234" s="91">
        <v>62.5</v>
      </c>
      <c r="W234" s="91">
        <v>85.5</v>
      </c>
      <c r="X234" s="91">
        <v>74.5</v>
      </c>
      <c r="Y234" s="91">
        <v>75.5</v>
      </c>
      <c r="Z234" s="91">
        <v>71.5</v>
      </c>
      <c r="AA234" s="91">
        <v>76.5</v>
      </c>
      <c r="AB234" s="91">
        <v>75.5</v>
      </c>
      <c r="AC234" s="91">
        <v>71.5</v>
      </c>
      <c r="AD234" s="91">
        <v>76.5</v>
      </c>
      <c r="AE234" s="91">
        <v>74.5</v>
      </c>
    </row>
    <row r="235" spans="1:31" ht="15.75" thickBot="1" x14ac:dyDescent="0.3">
      <c r="A235" s="193" t="s">
        <v>748</v>
      </c>
      <c r="B235" s="315">
        <v>4.2704899999999997</v>
      </c>
      <c r="C235" s="315">
        <v>4.8646599999999998</v>
      </c>
      <c r="D235" s="315">
        <v>4.2229299999999999</v>
      </c>
      <c r="E235" s="315">
        <v>2.5618099999999999</v>
      </c>
      <c r="F235" s="315">
        <v>5.4307499999999997</v>
      </c>
      <c r="G235" s="315">
        <v>4.2547299999999897</v>
      </c>
      <c r="H235" s="315">
        <v>4.6813099999999999</v>
      </c>
      <c r="I235" s="315">
        <v>40.943300000000001</v>
      </c>
      <c r="J235" s="315">
        <v>11.868</v>
      </c>
      <c r="K235" s="315">
        <v>17.774000000000001</v>
      </c>
      <c r="L235" s="315">
        <v>14.244999999999999</v>
      </c>
      <c r="M235" s="315">
        <v>16.510000000000002</v>
      </c>
      <c r="N235" s="315">
        <v>13.15</v>
      </c>
      <c r="O235" s="315">
        <v>14.15</v>
      </c>
      <c r="P235" s="315">
        <v>15.388999999999999</v>
      </c>
      <c r="Q235" s="315">
        <v>15.15</v>
      </c>
      <c r="R235" s="315">
        <v>18.149999999999999</v>
      </c>
      <c r="S235" s="315">
        <v>15.15</v>
      </c>
      <c r="T235" s="315">
        <v>18.149999999999999</v>
      </c>
      <c r="U235" s="315">
        <v>16.149999999999999</v>
      </c>
      <c r="V235" s="315">
        <v>15.15</v>
      </c>
      <c r="W235" s="315">
        <v>13.557</v>
      </c>
      <c r="X235" s="315">
        <v>14.388999999999999</v>
      </c>
      <c r="Y235" s="315">
        <v>17.388999999999999</v>
      </c>
      <c r="Z235" s="315">
        <v>10.372999999999999</v>
      </c>
      <c r="AA235" s="315">
        <v>11.372999999999999</v>
      </c>
      <c r="AB235" s="315">
        <v>15.471</v>
      </c>
      <c r="AC235" s="315">
        <v>10.948</v>
      </c>
      <c r="AD235" s="315">
        <v>13.948</v>
      </c>
      <c r="AE235" s="315">
        <v>12.372999999999999</v>
      </c>
    </row>
    <row r="236" spans="1:31" x14ac:dyDescent="0.25">
      <c r="A236" s="318" t="s">
        <v>749</v>
      </c>
      <c r="B236" s="91">
        <v>247.36467999999999</v>
      </c>
      <c r="C236" s="91">
        <v>179.918419999999</v>
      </c>
      <c r="D236" s="91">
        <v>191.78093999999999</v>
      </c>
      <c r="E236" s="91">
        <v>319.38434000000001</v>
      </c>
      <c r="F236" s="91">
        <v>314.67302999999998</v>
      </c>
      <c r="G236" s="91">
        <v>283.49101000000002</v>
      </c>
      <c r="H236" s="91">
        <v>277.22913999999997</v>
      </c>
      <c r="I236" s="91">
        <v>241.87872999999999</v>
      </c>
      <c r="J236" s="91">
        <v>130.48099999999999</v>
      </c>
      <c r="K236" s="91">
        <v>248.36500000000001</v>
      </c>
      <c r="L236" s="91">
        <v>243.19499999999999</v>
      </c>
      <c r="M236" s="91">
        <v>239.45999999999901</v>
      </c>
      <c r="N236" s="91">
        <v>303.06799999999998</v>
      </c>
      <c r="O236" s="91">
        <v>289.11500000000001</v>
      </c>
      <c r="P236" s="91">
        <v>285.87599999999998</v>
      </c>
      <c r="Q236" s="91">
        <v>514.63699999999994</v>
      </c>
      <c r="R236" s="91">
        <v>332.63699999999898</v>
      </c>
      <c r="S236" s="91">
        <v>325.765999999999</v>
      </c>
      <c r="T236" s="91">
        <v>354.68099999999998</v>
      </c>
      <c r="U236" s="91">
        <v>272.68099999999998</v>
      </c>
      <c r="V236" s="91">
        <v>264.18099999999998</v>
      </c>
      <c r="W236" s="91">
        <v>343.58800000000002</v>
      </c>
      <c r="X236" s="91">
        <v>311.541</v>
      </c>
      <c r="Y236" s="91">
        <v>323.411</v>
      </c>
      <c r="Z236" s="91">
        <v>299.76399999999899</v>
      </c>
      <c r="AA236" s="91">
        <v>290.99299999999999</v>
      </c>
      <c r="AB236" s="91">
        <v>286.97500000000002</v>
      </c>
      <c r="AC236" s="91">
        <v>379.452</v>
      </c>
      <c r="AD236" s="91">
        <v>316.952</v>
      </c>
      <c r="AE236" s="91">
        <v>311.00599999999997</v>
      </c>
    </row>
    <row r="237" spans="1:31" x14ac:dyDescent="0.25">
      <c r="A237" s="193" t="s">
        <v>750</v>
      </c>
      <c r="B237" s="91">
        <v>10.66216</v>
      </c>
      <c r="C237" s="91">
        <v>3.5326900000000001</v>
      </c>
      <c r="D237" s="91">
        <v>17.437909999999999</v>
      </c>
      <c r="E237" s="91">
        <v>9.2877799999999997</v>
      </c>
      <c r="F237" s="91">
        <v>5.5490000000000004</v>
      </c>
      <c r="G237" s="91">
        <v>4.2729999999999997</v>
      </c>
      <c r="H237" s="91">
        <v>16.113620000000001</v>
      </c>
      <c r="I237" s="91">
        <v>11.350059999999999</v>
      </c>
      <c r="J237" s="91">
        <v>7.194</v>
      </c>
      <c r="K237" s="91">
        <v>8.6440000000000001</v>
      </c>
      <c r="L237" s="91">
        <v>81.561999999999998</v>
      </c>
      <c r="M237" s="91">
        <v>5.0609999999999999</v>
      </c>
      <c r="N237" s="91">
        <v>16.917000000000002</v>
      </c>
      <c r="O237" s="91">
        <v>16.917000000000002</v>
      </c>
      <c r="P237" s="91">
        <v>16.917000000000002</v>
      </c>
      <c r="Q237" s="91">
        <v>16.917000000000002</v>
      </c>
      <c r="R237" s="91">
        <v>16.917000000000002</v>
      </c>
      <c r="S237" s="91">
        <v>16.917000000000002</v>
      </c>
      <c r="T237" s="91">
        <v>16.916</v>
      </c>
      <c r="U237" s="91">
        <v>16.917000000000002</v>
      </c>
      <c r="V237" s="91">
        <v>16.917999999999999</v>
      </c>
      <c r="W237" s="91">
        <v>16.917000000000002</v>
      </c>
      <c r="X237" s="91">
        <v>16.917000000000002</v>
      </c>
      <c r="Y237" s="91">
        <v>16.913</v>
      </c>
      <c r="Z237" s="91">
        <v>16.917000000000002</v>
      </c>
      <c r="AA237" s="91">
        <v>16.917000000000002</v>
      </c>
      <c r="AB237" s="91">
        <v>16.917000000000002</v>
      </c>
      <c r="AC237" s="91">
        <v>16.917000000000002</v>
      </c>
      <c r="AD237" s="91">
        <v>16.917000000000002</v>
      </c>
      <c r="AE237" s="91">
        <v>16.917000000000002</v>
      </c>
    </row>
    <row r="238" spans="1:31" ht="15.75" thickBot="1" x14ac:dyDescent="0.3">
      <c r="A238" s="193" t="s">
        <v>751</v>
      </c>
      <c r="B238" s="315">
        <v>0</v>
      </c>
      <c r="C238" s="315">
        <v>-0.191</v>
      </c>
      <c r="D238" s="315">
        <v>0</v>
      </c>
      <c r="E238" s="315">
        <v>-3.79E-3</v>
      </c>
      <c r="F238" s="315">
        <v>-1.40299999999999E-2</v>
      </c>
      <c r="G238" s="315">
        <v>-0.15</v>
      </c>
      <c r="H238" s="315">
        <v>0</v>
      </c>
      <c r="I238" s="315">
        <v>0</v>
      </c>
      <c r="J238" s="315">
        <v>0.35899999999999999</v>
      </c>
      <c r="K238" s="315">
        <v>0</v>
      </c>
      <c r="L238" s="315">
        <v>0</v>
      </c>
      <c r="M238" s="315">
        <v>0</v>
      </c>
      <c r="N238" s="315">
        <v>0</v>
      </c>
      <c r="O238" s="315">
        <v>0</v>
      </c>
      <c r="P238" s="315">
        <v>0</v>
      </c>
      <c r="Q238" s="315">
        <v>0</v>
      </c>
      <c r="R238" s="315">
        <v>0</v>
      </c>
      <c r="S238" s="315">
        <v>0</v>
      </c>
      <c r="T238" s="315">
        <v>0</v>
      </c>
      <c r="U238" s="315">
        <v>0</v>
      </c>
      <c r="V238" s="315">
        <v>0</v>
      </c>
      <c r="W238" s="315">
        <v>0</v>
      </c>
      <c r="X238" s="315">
        <v>0</v>
      </c>
      <c r="Y238" s="315">
        <v>0</v>
      </c>
      <c r="Z238" s="315">
        <v>0</v>
      </c>
      <c r="AA238" s="315">
        <v>0</v>
      </c>
      <c r="AB238" s="315">
        <v>0</v>
      </c>
      <c r="AC238" s="315">
        <v>0</v>
      </c>
      <c r="AD238" s="315">
        <v>0</v>
      </c>
      <c r="AE238" s="315">
        <v>0</v>
      </c>
    </row>
    <row r="239" spans="1:31" x14ac:dyDescent="0.25">
      <c r="A239" s="318" t="s">
        <v>637</v>
      </c>
      <c r="B239" s="91">
        <v>10.66216</v>
      </c>
      <c r="C239" s="91">
        <v>3.3416899999999998</v>
      </c>
      <c r="D239" s="91">
        <v>17.437909999999999</v>
      </c>
      <c r="E239" s="91">
        <v>9.2839899999999993</v>
      </c>
      <c r="F239" s="91">
        <v>5.5349700000000004</v>
      </c>
      <c r="G239" s="91">
        <v>4.1229999999999896</v>
      </c>
      <c r="H239" s="91">
        <v>16.113620000000001</v>
      </c>
      <c r="I239" s="91">
        <v>11.350059999999999</v>
      </c>
      <c r="J239" s="91">
        <v>7.5529999999999999</v>
      </c>
      <c r="K239" s="91">
        <v>8.6440000000000001</v>
      </c>
      <c r="L239" s="91">
        <v>81.561999999999998</v>
      </c>
      <c r="M239" s="91">
        <v>5.0609999999999999</v>
      </c>
      <c r="N239" s="91">
        <v>16.917000000000002</v>
      </c>
      <c r="O239" s="91">
        <v>16.917000000000002</v>
      </c>
      <c r="P239" s="91">
        <v>16.917000000000002</v>
      </c>
      <c r="Q239" s="91">
        <v>16.917000000000002</v>
      </c>
      <c r="R239" s="91">
        <v>16.917000000000002</v>
      </c>
      <c r="S239" s="91">
        <v>16.917000000000002</v>
      </c>
      <c r="T239" s="91">
        <v>16.916</v>
      </c>
      <c r="U239" s="91">
        <v>16.917000000000002</v>
      </c>
      <c r="V239" s="91">
        <v>16.917999999999999</v>
      </c>
      <c r="W239" s="91">
        <v>16.917000000000002</v>
      </c>
      <c r="X239" s="91">
        <v>16.917000000000002</v>
      </c>
      <c r="Y239" s="91">
        <v>16.913</v>
      </c>
      <c r="Z239" s="91">
        <v>16.917000000000002</v>
      </c>
      <c r="AA239" s="91">
        <v>16.917000000000002</v>
      </c>
      <c r="AB239" s="91">
        <v>16.917000000000002</v>
      </c>
      <c r="AC239" s="91">
        <v>16.917000000000002</v>
      </c>
      <c r="AD239" s="91">
        <v>16.917000000000002</v>
      </c>
      <c r="AE239" s="91">
        <v>16.917000000000002</v>
      </c>
    </row>
    <row r="240" spans="1:31" x14ac:dyDescent="0.25">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4"/>
      <c r="AB240" s="314"/>
      <c r="AC240" s="314"/>
      <c r="AD240" s="314"/>
      <c r="AE240" s="314"/>
    </row>
    <row r="241" spans="1:31" x14ac:dyDescent="0.25">
      <c r="A241" s="190" t="s">
        <v>752</v>
      </c>
      <c r="B241" s="313">
        <v>1179.6144200000001</v>
      </c>
      <c r="C241" s="313">
        <v>1024.6679300000001</v>
      </c>
      <c r="D241" s="313">
        <v>1005.6839199999999</v>
      </c>
      <c r="E241" s="313">
        <v>822.71338000000003</v>
      </c>
      <c r="F241" s="313">
        <v>881.11505999999997</v>
      </c>
      <c r="G241" s="313">
        <v>667.86626000000001</v>
      </c>
      <c r="H241" s="313">
        <v>705.99963999999898</v>
      </c>
      <c r="I241" s="313">
        <v>740.38664999999901</v>
      </c>
      <c r="J241" s="313">
        <v>796.18100000000004</v>
      </c>
      <c r="K241" s="313">
        <v>891.88400000000001</v>
      </c>
      <c r="L241" s="313">
        <v>1054.703</v>
      </c>
      <c r="M241" s="313">
        <v>1161.761</v>
      </c>
      <c r="N241" s="313">
        <v>1332.3619999999901</v>
      </c>
      <c r="O241" s="313">
        <v>1273.32499999999</v>
      </c>
      <c r="P241" s="313">
        <v>1105.8529999999901</v>
      </c>
      <c r="Q241" s="313">
        <v>1084.4639999999999</v>
      </c>
      <c r="R241" s="313">
        <v>828.71600000000001</v>
      </c>
      <c r="S241" s="313">
        <v>758.91499999999996</v>
      </c>
      <c r="T241" s="313">
        <v>826.03300000000002</v>
      </c>
      <c r="U241" s="313">
        <v>717.32499999999902</v>
      </c>
      <c r="V241" s="313">
        <v>734.303</v>
      </c>
      <c r="W241" s="313">
        <v>951.64499999999998</v>
      </c>
      <c r="X241" s="313">
        <v>974.64200000000005</v>
      </c>
      <c r="Y241" s="313">
        <v>1327.192</v>
      </c>
      <c r="Z241" s="313">
        <v>1300.2549999999901</v>
      </c>
      <c r="AA241" s="313">
        <v>1262.5</v>
      </c>
      <c r="AB241" s="313">
        <v>1100.83</v>
      </c>
      <c r="AC241" s="313">
        <v>942.61300000000006</v>
      </c>
      <c r="AD241" s="313">
        <v>811.90700000000004</v>
      </c>
      <c r="AE241" s="313">
        <v>741.86800000000005</v>
      </c>
    </row>
    <row r="242" spans="1:31" x14ac:dyDescent="0.25">
      <c r="A242" s="193" t="s">
        <v>606</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314"/>
    </row>
    <row r="243" spans="1:31" ht="15.75" thickBot="1" x14ac:dyDescent="0.3">
      <c r="A243" s="193" t="s">
        <v>753</v>
      </c>
      <c r="B243" s="315">
        <v>-133.22601</v>
      </c>
      <c r="C243" s="315">
        <v>-130.50554</v>
      </c>
      <c r="D243" s="315">
        <v>-111.19443</v>
      </c>
      <c r="E243" s="315">
        <v>-16.325589999999998</v>
      </c>
      <c r="F243" s="315">
        <v>-17.459409999999998</v>
      </c>
      <c r="G243" s="315">
        <v>0</v>
      </c>
      <c r="H243" s="315">
        <v>-2.4760000000000001E-2</v>
      </c>
      <c r="I243" s="315">
        <v>-0.14146</v>
      </c>
      <c r="J243" s="315">
        <v>24.876999999999999</v>
      </c>
      <c r="K243" s="315">
        <v>-6</v>
      </c>
      <c r="L243" s="315">
        <v>-25</v>
      </c>
      <c r="M243" s="315">
        <v>-186</v>
      </c>
      <c r="N243" s="315">
        <v>-200</v>
      </c>
      <c r="O243" s="315">
        <v>-200</v>
      </c>
      <c r="P243" s="315">
        <v>-160</v>
      </c>
      <c r="Q243" s="315">
        <v>-60</v>
      </c>
      <c r="R243" s="315">
        <v>-20</v>
      </c>
      <c r="S243" s="315">
        <v>0</v>
      </c>
      <c r="T243" s="315">
        <v>0</v>
      </c>
      <c r="U243" s="315">
        <v>0</v>
      </c>
      <c r="V243" s="315">
        <v>0</v>
      </c>
      <c r="W243" s="315">
        <v>-32</v>
      </c>
      <c r="X243" s="315">
        <v>-45</v>
      </c>
      <c r="Y243" s="315">
        <v>-200</v>
      </c>
      <c r="Z243" s="315">
        <v>-200</v>
      </c>
      <c r="AA243" s="315">
        <v>-200</v>
      </c>
      <c r="AB243" s="315">
        <v>-160</v>
      </c>
      <c r="AC243" s="315">
        <v>-50</v>
      </c>
      <c r="AD243" s="315">
        <v>-20</v>
      </c>
      <c r="AE243" s="315">
        <v>0</v>
      </c>
    </row>
    <row r="244" spans="1:31" x14ac:dyDescent="0.25">
      <c r="A244" s="193" t="s">
        <v>754</v>
      </c>
      <c r="B244" s="91">
        <v>0</v>
      </c>
      <c r="C244" s="91">
        <v>24.630400000000002</v>
      </c>
      <c r="D244" s="91">
        <v>14.954610000000001</v>
      </c>
      <c r="E244" s="91">
        <v>17.047270000000001</v>
      </c>
      <c r="F244" s="91">
        <v>31.181909999999998</v>
      </c>
      <c r="G244" s="91">
        <v>32.44117</v>
      </c>
      <c r="H244" s="91">
        <v>27.446829999999999</v>
      </c>
      <c r="I244" s="91">
        <v>34.84263</v>
      </c>
      <c r="J244" s="91">
        <v>37.103999999999999</v>
      </c>
      <c r="K244" s="91">
        <v>41.588999999999999</v>
      </c>
      <c r="L244" s="91">
        <v>32.244999999999997</v>
      </c>
      <c r="M244" s="91">
        <v>34.737000000000002</v>
      </c>
      <c r="N244" s="91">
        <v>44.728999999999999</v>
      </c>
      <c r="O244" s="91">
        <v>41.847999999999999</v>
      </c>
      <c r="P244" s="91">
        <v>45.505000000000003</v>
      </c>
      <c r="Q244" s="91">
        <v>42.868000000000002</v>
      </c>
      <c r="R244" s="91">
        <v>42.615000000000002</v>
      </c>
      <c r="S244" s="91">
        <v>43.539000000000001</v>
      </c>
      <c r="T244" s="91">
        <v>44.356999999999999</v>
      </c>
      <c r="U244" s="91">
        <v>43.628</v>
      </c>
      <c r="V244" s="91">
        <v>44.567</v>
      </c>
      <c r="W244" s="91">
        <v>45.036999999999999</v>
      </c>
      <c r="X244" s="91">
        <v>41.098999999999997</v>
      </c>
      <c r="Y244" s="91">
        <v>39.936</v>
      </c>
      <c r="Z244" s="91">
        <v>44.401000000000003</v>
      </c>
      <c r="AA244" s="91">
        <v>44.436999999999998</v>
      </c>
      <c r="AB244" s="91">
        <v>48.247</v>
      </c>
      <c r="AC244" s="91">
        <v>42.438000000000002</v>
      </c>
      <c r="AD244" s="91">
        <v>45.27</v>
      </c>
      <c r="AE244" s="91">
        <v>44.676000000000002</v>
      </c>
    </row>
    <row r="245" spans="1:31" x14ac:dyDescent="0.25">
      <c r="A245" s="193" t="s">
        <v>755</v>
      </c>
      <c r="B245" s="91">
        <v>27.970400000000001</v>
      </c>
      <c r="C245" s="91">
        <v>25.981249999999999</v>
      </c>
      <c r="D245" s="91">
        <v>25.181830000000001</v>
      </c>
      <c r="E245" s="91">
        <v>31.332519999999999</v>
      </c>
      <c r="F245" s="91">
        <v>27.459070000000001</v>
      </c>
      <c r="G245" s="91">
        <v>31.354009999999999</v>
      </c>
      <c r="H245" s="91">
        <v>30.740880000000001</v>
      </c>
      <c r="I245" s="91">
        <v>26.103179999999998</v>
      </c>
      <c r="J245" s="91">
        <v>41.756999999999998</v>
      </c>
      <c r="K245" s="91">
        <v>41.201000000000001</v>
      </c>
      <c r="L245" s="91">
        <v>43.497999999999998</v>
      </c>
      <c r="M245" s="91">
        <v>41.027000000000001</v>
      </c>
      <c r="N245" s="91">
        <v>39.122999999999998</v>
      </c>
      <c r="O245" s="91">
        <v>34.804000000000002</v>
      </c>
      <c r="P245" s="91">
        <v>41.122999999999998</v>
      </c>
      <c r="Q245" s="91">
        <v>47.067999999999998</v>
      </c>
      <c r="R245" s="91">
        <v>49.331000000000003</v>
      </c>
      <c r="S245" s="91">
        <v>58.594999999999999</v>
      </c>
      <c r="T245" s="91">
        <v>60.594999999999999</v>
      </c>
      <c r="U245" s="91">
        <v>54.804000000000002</v>
      </c>
      <c r="V245" s="91">
        <v>49.804000000000002</v>
      </c>
      <c r="W245" s="91">
        <v>47.331000000000003</v>
      </c>
      <c r="X245" s="91">
        <v>37.749000000000002</v>
      </c>
      <c r="Y245" s="91">
        <v>29.012</v>
      </c>
      <c r="Z245" s="91">
        <v>28.54</v>
      </c>
      <c r="AA245" s="91">
        <v>29.276</v>
      </c>
      <c r="AB245" s="91">
        <v>35.594999999999999</v>
      </c>
      <c r="AC245" s="91">
        <v>40.276000000000003</v>
      </c>
      <c r="AD245" s="91">
        <v>48.859000000000002</v>
      </c>
      <c r="AE245" s="91">
        <v>46.859000000000002</v>
      </c>
    </row>
    <row r="246" spans="1:31" ht="15.75" thickBot="1" x14ac:dyDescent="0.3">
      <c r="A246" s="193" t="s">
        <v>756</v>
      </c>
      <c r="B246" s="315">
        <v>23.97484</v>
      </c>
      <c r="C246" s="315">
        <v>16.429120000000001</v>
      </c>
      <c r="D246" s="315">
        <v>19.12884</v>
      </c>
      <c r="E246" s="315">
        <v>39.35718</v>
      </c>
      <c r="F246" s="315">
        <v>26.658329999999999</v>
      </c>
      <c r="G246" s="315">
        <v>24.83466</v>
      </c>
      <c r="H246" s="315">
        <v>47.743139999999997</v>
      </c>
      <c r="I246" s="315">
        <v>64.230980000000002</v>
      </c>
      <c r="J246" s="315">
        <v>27.643000000000001</v>
      </c>
      <c r="K246" s="315">
        <v>25</v>
      </c>
      <c r="L246" s="315">
        <v>23</v>
      </c>
      <c r="M246" s="315">
        <v>29</v>
      </c>
      <c r="N246" s="315">
        <v>52.5</v>
      </c>
      <c r="O246" s="315">
        <v>53.5</v>
      </c>
      <c r="P246" s="315">
        <v>48.5</v>
      </c>
      <c r="Q246" s="315">
        <v>38.5</v>
      </c>
      <c r="R246" s="315">
        <v>38.5</v>
      </c>
      <c r="S246" s="315">
        <v>40.5</v>
      </c>
      <c r="T246" s="315">
        <v>38.5</v>
      </c>
      <c r="U246" s="315">
        <v>37.5</v>
      </c>
      <c r="V246" s="315">
        <v>35.5</v>
      </c>
      <c r="W246" s="315">
        <v>39.5</v>
      </c>
      <c r="X246" s="315">
        <v>41.5</v>
      </c>
      <c r="Y246" s="315">
        <v>55.5</v>
      </c>
      <c r="Z246" s="315">
        <v>44</v>
      </c>
      <c r="AA246" s="315">
        <v>46</v>
      </c>
      <c r="AB246" s="315">
        <v>41</v>
      </c>
      <c r="AC246" s="315">
        <v>36</v>
      </c>
      <c r="AD246" s="315">
        <v>36</v>
      </c>
      <c r="AE246" s="315">
        <v>38</v>
      </c>
    </row>
    <row r="247" spans="1:31" x14ac:dyDescent="0.25">
      <c r="A247" s="318" t="s">
        <v>628</v>
      </c>
      <c r="B247" s="91">
        <v>-81.280770000000004</v>
      </c>
      <c r="C247" s="91">
        <v>-63.464769999999902</v>
      </c>
      <c r="D247" s="91">
        <v>-51.9291499999999</v>
      </c>
      <c r="E247" s="91">
        <v>71.411379999999994</v>
      </c>
      <c r="F247" s="91">
        <v>67.8399</v>
      </c>
      <c r="G247" s="91">
        <v>88.629840000000002</v>
      </c>
      <c r="H247" s="91">
        <v>105.90609000000001</v>
      </c>
      <c r="I247" s="91">
        <v>125.03533</v>
      </c>
      <c r="J247" s="91">
        <v>131.381</v>
      </c>
      <c r="K247" s="91">
        <v>101.789999999999</v>
      </c>
      <c r="L247" s="91">
        <v>73.742999999999995</v>
      </c>
      <c r="M247" s="91">
        <v>-81.236000000000004</v>
      </c>
      <c r="N247" s="91">
        <v>-63.648000000000003</v>
      </c>
      <c r="O247" s="91">
        <v>-69.8479999999999</v>
      </c>
      <c r="P247" s="91">
        <v>-24.872</v>
      </c>
      <c r="Q247" s="91">
        <v>68.436000000000007</v>
      </c>
      <c r="R247" s="91">
        <v>110.446</v>
      </c>
      <c r="S247" s="91">
        <v>142.63399999999999</v>
      </c>
      <c r="T247" s="91">
        <v>143.452</v>
      </c>
      <c r="U247" s="91">
        <v>135.93199999999999</v>
      </c>
      <c r="V247" s="91">
        <v>129.87100000000001</v>
      </c>
      <c r="W247" s="91">
        <v>99.867999999999995</v>
      </c>
      <c r="X247" s="91">
        <v>75.347999999999999</v>
      </c>
      <c r="Y247" s="91">
        <v>-75.551999999999893</v>
      </c>
      <c r="Z247" s="91">
        <v>-83.058999999999997</v>
      </c>
      <c r="AA247" s="91">
        <v>-80.286999999999907</v>
      </c>
      <c r="AB247" s="91">
        <v>-35.158000000000001</v>
      </c>
      <c r="AC247" s="91">
        <v>68.713999999999999</v>
      </c>
      <c r="AD247" s="91">
        <v>110.129</v>
      </c>
      <c r="AE247" s="91">
        <v>129.535</v>
      </c>
    </row>
    <row r="248" spans="1:31" ht="15.75" thickBot="1" x14ac:dyDescent="0.3">
      <c r="A248" s="193" t="s">
        <v>757</v>
      </c>
      <c r="B248" s="315">
        <v>11.30951</v>
      </c>
      <c r="C248" s="315">
        <v>15.664999999999999</v>
      </c>
      <c r="D248" s="315">
        <v>32.625900000000001</v>
      </c>
      <c r="E248" s="315">
        <v>20.26323</v>
      </c>
      <c r="F248" s="315">
        <v>11.38044</v>
      </c>
      <c r="G248" s="315">
        <v>37.720399999999998</v>
      </c>
      <c r="H248" s="315">
        <v>23.551669999999898</v>
      </c>
      <c r="I248" s="315">
        <v>83.831299999999999</v>
      </c>
      <c r="J248" s="315">
        <v>127.423</v>
      </c>
      <c r="K248" s="315">
        <v>27</v>
      </c>
      <c r="L248" s="315">
        <v>206</v>
      </c>
      <c r="M248" s="315">
        <v>243</v>
      </c>
      <c r="N248" s="315">
        <v>0</v>
      </c>
      <c r="O248" s="315">
        <v>0</v>
      </c>
      <c r="P248" s="315">
        <v>0</v>
      </c>
      <c r="Q248" s="315">
        <v>12</v>
      </c>
      <c r="R248" s="315">
        <v>110.75</v>
      </c>
      <c r="S248" s="315">
        <v>102.75</v>
      </c>
      <c r="T248" s="315">
        <v>144.75</v>
      </c>
      <c r="U248" s="315">
        <v>133.75</v>
      </c>
      <c r="V248" s="315">
        <v>142</v>
      </c>
      <c r="W248" s="315">
        <v>718</v>
      </c>
      <c r="X248" s="315">
        <v>20</v>
      </c>
      <c r="Y248" s="315">
        <v>12</v>
      </c>
      <c r="Z248" s="315">
        <v>0</v>
      </c>
      <c r="AA248" s="315">
        <v>0</v>
      </c>
      <c r="AB248" s="315">
        <v>0</v>
      </c>
      <c r="AC248" s="315">
        <v>13</v>
      </c>
      <c r="AD248" s="315">
        <v>23</v>
      </c>
      <c r="AE248" s="315">
        <v>57</v>
      </c>
    </row>
    <row r="249" spans="1:31" x14ac:dyDescent="0.25">
      <c r="A249" s="318" t="s">
        <v>749</v>
      </c>
      <c r="B249" s="91">
        <v>11.30951</v>
      </c>
      <c r="C249" s="91">
        <v>15.664999999999999</v>
      </c>
      <c r="D249" s="91">
        <v>32.625900000000001</v>
      </c>
      <c r="E249" s="91">
        <v>20.26323</v>
      </c>
      <c r="F249" s="91">
        <v>11.38044</v>
      </c>
      <c r="G249" s="91">
        <v>37.720399999999998</v>
      </c>
      <c r="H249" s="91">
        <v>23.551669999999898</v>
      </c>
      <c r="I249" s="91">
        <v>83.831299999999999</v>
      </c>
      <c r="J249" s="91">
        <v>127.423</v>
      </c>
      <c r="K249" s="91">
        <v>27</v>
      </c>
      <c r="L249" s="91">
        <v>206</v>
      </c>
      <c r="M249" s="91">
        <v>243</v>
      </c>
      <c r="N249" s="91">
        <v>0</v>
      </c>
      <c r="O249" s="91">
        <v>0</v>
      </c>
      <c r="P249" s="91">
        <v>0</v>
      </c>
      <c r="Q249" s="91">
        <v>12</v>
      </c>
      <c r="R249" s="91">
        <v>110.75</v>
      </c>
      <c r="S249" s="91">
        <v>102.75</v>
      </c>
      <c r="T249" s="91">
        <v>144.75</v>
      </c>
      <c r="U249" s="91">
        <v>133.75</v>
      </c>
      <c r="V249" s="91">
        <v>142</v>
      </c>
      <c r="W249" s="91">
        <v>718</v>
      </c>
      <c r="X249" s="91">
        <v>20</v>
      </c>
      <c r="Y249" s="91">
        <v>12</v>
      </c>
      <c r="Z249" s="91">
        <v>0</v>
      </c>
      <c r="AA249" s="91">
        <v>0</v>
      </c>
      <c r="AB249" s="91">
        <v>0</v>
      </c>
      <c r="AC249" s="91">
        <v>13</v>
      </c>
      <c r="AD249" s="91">
        <v>23</v>
      </c>
      <c r="AE249" s="91">
        <v>57</v>
      </c>
    </row>
    <row r="250" spans="1:31" ht="15.75" thickBot="1" x14ac:dyDescent="0.3">
      <c r="A250" s="193" t="s">
        <v>758</v>
      </c>
      <c r="B250" s="315">
        <v>7.5299999999999895E-2</v>
      </c>
      <c r="C250" s="315">
        <v>3.0310899999999998</v>
      </c>
      <c r="D250" s="315">
        <v>0.36593999999999999</v>
      </c>
      <c r="E250" s="315">
        <v>1.6526400000000001</v>
      </c>
      <c r="F250" s="315">
        <v>0.03</v>
      </c>
      <c r="G250" s="315">
        <v>0.71896000000000004</v>
      </c>
      <c r="H250" s="315">
        <v>1.6961299999999999</v>
      </c>
      <c r="I250" s="315">
        <v>0.14815</v>
      </c>
      <c r="J250" s="315">
        <v>0</v>
      </c>
      <c r="K250" s="315">
        <v>0</v>
      </c>
      <c r="L250" s="315">
        <v>0</v>
      </c>
      <c r="M250" s="315">
        <v>0</v>
      </c>
      <c r="N250" s="315">
        <v>0</v>
      </c>
      <c r="O250" s="315">
        <v>0</v>
      </c>
      <c r="P250" s="315">
        <v>0</v>
      </c>
      <c r="Q250" s="315">
        <v>0</v>
      </c>
      <c r="R250" s="315">
        <v>0</v>
      </c>
      <c r="S250" s="315">
        <v>0</v>
      </c>
      <c r="T250" s="315">
        <v>0</v>
      </c>
      <c r="U250" s="315">
        <v>0</v>
      </c>
      <c r="V250" s="315">
        <v>0</v>
      </c>
      <c r="W250" s="315">
        <v>0</v>
      </c>
      <c r="X250" s="315">
        <v>0</v>
      </c>
      <c r="Y250" s="315">
        <v>0</v>
      </c>
      <c r="Z250" s="315">
        <v>0</v>
      </c>
      <c r="AA250" s="315">
        <v>0</v>
      </c>
      <c r="AB250" s="315">
        <v>0</v>
      </c>
      <c r="AC250" s="315">
        <v>0</v>
      </c>
      <c r="AD250" s="315">
        <v>0</v>
      </c>
      <c r="AE250" s="315">
        <v>0</v>
      </c>
    </row>
    <row r="251" spans="1:31" x14ac:dyDescent="0.25">
      <c r="A251" s="318" t="s">
        <v>637</v>
      </c>
      <c r="B251" s="91">
        <v>7.5299999999999895E-2</v>
      </c>
      <c r="C251" s="91">
        <v>3.0310899999999998</v>
      </c>
      <c r="D251" s="91">
        <v>0.36593999999999999</v>
      </c>
      <c r="E251" s="91">
        <v>1.6526400000000001</v>
      </c>
      <c r="F251" s="91">
        <v>0.03</v>
      </c>
      <c r="G251" s="91">
        <v>0.71896000000000004</v>
      </c>
      <c r="H251" s="91">
        <v>1.6961299999999999</v>
      </c>
      <c r="I251" s="91">
        <v>0.14815</v>
      </c>
      <c r="J251" s="91">
        <v>0</v>
      </c>
      <c r="K251" s="91">
        <v>0</v>
      </c>
      <c r="L251" s="91">
        <v>0</v>
      </c>
      <c r="M251" s="91">
        <v>0</v>
      </c>
      <c r="N251" s="91">
        <v>0</v>
      </c>
      <c r="O251" s="91">
        <v>0</v>
      </c>
      <c r="P251" s="91">
        <v>0</v>
      </c>
      <c r="Q251" s="91">
        <v>0</v>
      </c>
      <c r="R251" s="91">
        <v>0</v>
      </c>
      <c r="S251" s="91">
        <v>0</v>
      </c>
      <c r="T251" s="91">
        <v>0</v>
      </c>
      <c r="U251" s="91">
        <v>0</v>
      </c>
      <c r="V251" s="91">
        <v>0</v>
      </c>
      <c r="W251" s="91">
        <v>0</v>
      </c>
      <c r="X251" s="91">
        <v>0</v>
      </c>
      <c r="Y251" s="91">
        <v>0</v>
      </c>
      <c r="Z251" s="91">
        <v>0</v>
      </c>
      <c r="AA251" s="91">
        <v>0</v>
      </c>
      <c r="AB251" s="91">
        <v>0</v>
      </c>
      <c r="AC251" s="91">
        <v>0</v>
      </c>
      <c r="AD251" s="91">
        <v>0</v>
      </c>
      <c r="AE251" s="91">
        <v>0</v>
      </c>
    </row>
    <row r="252" spans="1:31" x14ac:dyDescent="0.25">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314"/>
    </row>
    <row r="253" spans="1:31" x14ac:dyDescent="0.25">
      <c r="A253" s="190" t="s">
        <v>759</v>
      </c>
      <c r="B253" s="313">
        <v>-69.895960000000002</v>
      </c>
      <c r="C253" s="313">
        <v>-44.768679999999897</v>
      </c>
      <c r="D253" s="313">
        <v>-18.937309999999901</v>
      </c>
      <c r="E253" s="313">
        <v>93.327250000000006</v>
      </c>
      <c r="F253" s="313">
        <v>79.250339999999994</v>
      </c>
      <c r="G253" s="313">
        <v>127.0692</v>
      </c>
      <c r="H253" s="313">
        <v>131.15388999999999</v>
      </c>
      <c r="I253" s="313">
        <v>209.01477999999901</v>
      </c>
      <c r="J253" s="313">
        <v>258.80399999999997</v>
      </c>
      <c r="K253" s="313">
        <v>128.79</v>
      </c>
      <c r="L253" s="313">
        <v>279.74299999999999</v>
      </c>
      <c r="M253" s="313">
        <v>161.76400000000001</v>
      </c>
      <c r="N253" s="313">
        <v>-63.648000000000003</v>
      </c>
      <c r="O253" s="313">
        <v>-69.8479999999999</v>
      </c>
      <c r="P253" s="313">
        <v>-24.872</v>
      </c>
      <c r="Q253" s="313">
        <v>80.436000000000007</v>
      </c>
      <c r="R253" s="313">
        <v>221.196</v>
      </c>
      <c r="S253" s="313">
        <v>245.38399999999999</v>
      </c>
      <c r="T253" s="313">
        <v>288.202</v>
      </c>
      <c r="U253" s="313">
        <v>269.68200000000002</v>
      </c>
      <c r="V253" s="313">
        <v>271.87099999999998</v>
      </c>
      <c r="W253" s="313">
        <v>817.86799999999903</v>
      </c>
      <c r="X253" s="313">
        <v>95.347999999999999</v>
      </c>
      <c r="Y253" s="313">
        <v>-63.5519999999999</v>
      </c>
      <c r="Z253" s="313">
        <v>-83.058999999999997</v>
      </c>
      <c r="AA253" s="313">
        <v>-80.286999999999907</v>
      </c>
      <c r="AB253" s="313">
        <v>-35.158000000000001</v>
      </c>
      <c r="AC253" s="313">
        <v>81.713999999999999</v>
      </c>
      <c r="AD253" s="313">
        <v>133.12899999999999</v>
      </c>
      <c r="AE253" s="313">
        <v>186.535</v>
      </c>
    </row>
    <row r="254" spans="1:31" x14ac:dyDescent="0.25">
      <c r="A254" s="193" t="s">
        <v>606</v>
      </c>
      <c r="B254" s="314"/>
      <c r="C254" s="314"/>
      <c r="D254" s="314"/>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314"/>
      <c r="AC254" s="314"/>
      <c r="AD254" s="314"/>
      <c r="AE254" s="314"/>
    </row>
    <row r="255" spans="1:31" x14ac:dyDescent="0.25">
      <c r="A255" s="193" t="s">
        <v>760</v>
      </c>
      <c r="B255" s="91">
        <v>40.547899999999998</v>
      </c>
      <c r="C255" s="91">
        <v>36.719140000000003</v>
      </c>
      <c r="D255" s="91">
        <v>37.711129999999997</v>
      </c>
      <c r="E255" s="91">
        <v>47.545029999999997</v>
      </c>
      <c r="F255" s="91">
        <v>41.933839999999996</v>
      </c>
      <c r="G255" s="91">
        <v>42.384480000000003</v>
      </c>
      <c r="H255" s="91">
        <v>44.292940000000002</v>
      </c>
      <c r="I255" s="91">
        <v>40.410780000000003</v>
      </c>
      <c r="J255" s="91">
        <v>68.757000000000005</v>
      </c>
      <c r="K255" s="91">
        <v>74.260000000000005</v>
      </c>
      <c r="L255" s="91">
        <v>70.290999999999997</v>
      </c>
      <c r="M255" s="91">
        <v>76.555999999999997</v>
      </c>
      <c r="N255" s="91">
        <v>41.65</v>
      </c>
      <c r="O255" s="91">
        <v>37.859000000000002</v>
      </c>
      <c r="P255" s="91">
        <v>41.65</v>
      </c>
      <c r="Q255" s="91">
        <v>37.859000000000002</v>
      </c>
      <c r="R255" s="91">
        <v>47.859000000000002</v>
      </c>
      <c r="S255" s="91">
        <v>45.387</v>
      </c>
      <c r="T255" s="91">
        <v>61.65</v>
      </c>
      <c r="U255" s="91">
        <v>56.594999999999999</v>
      </c>
      <c r="V255" s="91">
        <v>56.594999999999999</v>
      </c>
      <c r="W255" s="91">
        <v>57.859000000000002</v>
      </c>
      <c r="X255" s="91">
        <v>49.54</v>
      </c>
      <c r="Y255" s="91">
        <v>29.54</v>
      </c>
      <c r="Z255" s="91">
        <v>33.594999999999999</v>
      </c>
      <c r="AA255" s="91">
        <v>33.594999999999999</v>
      </c>
      <c r="AB255" s="91">
        <v>37.387</v>
      </c>
      <c r="AC255" s="91">
        <v>31.068000000000001</v>
      </c>
      <c r="AD255" s="91">
        <v>48.65</v>
      </c>
      <c r="AE255" s="91">
        <v>43.65</v>
      </c>
    </row>
    <row r="256" spans="1:31" x14ac:dyDescent="0.25">
      <c r="A256" s="193" t="s">
        <v>761</v>
      </c>
      <c r="B256" s="91">
        <v>165.49258</v>
      </c>
      <c r="C256" s="91">
        <v>212.41757999999999</v>
      </c>
      <c r="D256" s="91">
        <v>270.91363999999999</v>
      </c>
      <c r="E256" s="91">
        <v>301.33433000000002</v>
      </c>
      <c r="F256" s="91">
        <v>232.89788999999999</v>
      </c>
      <c r="G256" s="91">
        <v>192.57402999999999</v>
      </c>
      <c r="H256" s="91">
        <v>193.17735999999999</v>
      </c>
      <c r="I256" s="91">
        <v>159.78870000000001</v>
      </c>
      <c r="J256" s="91">
        <v>232.74199999999999</v>
      </c>
      <c r="K256" s="91">
        <v>353.077</v>
      </c>
      <c r="L256" s="91">
        <v>252.858</v>
      </c>
      <c r="M256" s="91">
        <v>257.44400000000002</v>
      </c>
      <c r="N256" s="91">
        <v>233.17500000000001</v>
      </c>
      <c r="O256" s="91">
        <v>230.20999999999901</v>
      </c>
      <c r="P256" s="91">
        <v>258.17599999999999</v>
      </c>
      <c r="Q256" s="91">
        <v>253.19200000000001</v>
      </c>
      <c r="R256" s="91">
        <v>246.38699999999901</v>
      </c>
      <c r="S256" s="91">
        <v>235.73599999999999</v>
      </c>
      <c r="T256" s="91">
        <v>234.77</v>
      </c>
      <c r="U256" s="91">
        <v>238.92599999999999</v>
      </c>
      <c r="V256" s="91">
        <v>224.741999999999</v>
      </c>
      <c r="W256" s="91">
        <v>297.04500000000002</v>
      </c>
      <c r="X256" s="91">
        <v>243.05399999999901</v>
      </c>
      <c r="Y256" s="91">
        <v>248.92099999999999</v>
      </c>
      <c r="Z256" s="91">
        <v>241.773</v>
      </c>
      <c r="AA256" s="91">
        <v>245.292</v>
      </c>
      <c r="AB256" s="91">
        <v>264.012</v>
      </c>
      <c r="AC256" s="91">
        <v>257.23500000000001</v>
      </c>
      <c r="AD256" s="91">
        <v>287.97699999999998</v>
      </c>
      <c r="AE256" s="91">
        <v>273.60700000000003</v>
      </c>
    </row>
    <row r="257" spans="1:31" x14ac:dyDescent="0.25">
      <c r="A257" s="193" t="s">
        <v>762</v>
      </c>
      <c r="B257" s="91">
        <v>78.327149999999904</v>
      </c>
      <c r="C257" s="91">
        <v>5.8530299999999897</v>
      </c>
      <c r="D257" s="91">
        <v>8.9378999999999902</v>
      </c>
      <c r="E257" s="91">
        <v>-8.0304900000000004</v>
      </c>
      <c r="F257" s="91">
        <v>0.78978000000000004</v>
      </c>
      <c r="G257" s="91">
        <v>0.79676000000000002</v>
      </c>
      <c r="H257" s="91">
        <v>-0.21951999999999999</v>
      </c>
      <c r="I257" s="91">
        <v>-1.18672</v>
      </c>
      <c r="J257" s="91">
        <v>10.657999999999999</v>
      </c>
      <c r="K257" s="91">
        <v>10.657999999999999</v>
      </c>
      <c r="L257" s="91">
        <v>10.657999999999999</v>
      </c>
      <c r="M257" s="91">
        <v>10.657999999999999</v>
      </c>
      <c r="N257" s="91">
        <v>0</v>
      </c>
      <c r="O257" s="91">
        <v>0</v>
      </c>
      <c r="P257" s="91">
        <v>0</v>
      </c>
      <c r="Q257" s="91">
        <v>0</v>
      </c>
      <c r="R257" s="91">
        <v>0</v>
      </c>
      <c r="S257" s="91">
        <v>0</v>
      </c>
      <c r="T257" s="91">
        <v>0</v>
      </c>
      <c r="U257" s="91">
        <v>0</v>
      </c>
      <c r="V257" s="91">
        <v>0</v>
      </c>
      <c r="W257" s="91">
        <v>0</v>
      </c>
      <c r="X257" s="91">
        <v>0</v>
      </c>
      <c r="Y257" s="91">
        <v>0</v>
      </c>
      <c r="Z257" s="91">
        <v>0</v>
      </c>
      <c r="AA257" s="91">
        <v>0</v>
      </c>
      <c r="AB257" s="91">
        <v>0</v>
      </c>
      <c r="AC257" s="91">
        <v>0</v>
      </c>
      <c r="AD257" s="91">
        <v>0</v>
      </c>
      <c r="AE257" s="91">
        <v>0</v>
      </c>
    </row>
    <row r="258" spans="1:31" x14ac:dyDescent="0.25">
      <c r="A258" s="193" t="s">
        <v>763</v>
      </c>
      <c r="B258" s="91">
        <v>58.052489999999999</v>
      </c>
      <c r="C258" s="91">
        <v>53.754129999999897</v>
      </c>
      <c r="D258" s="91">
        <v>47.811349999999997</v>
      </c>
      <c r="E258" s="91">
        <v>58.39479</v>
      </c>
      <c r="F258" s="91">
        <v>75.911140000000003</v>
      </c>
      <c r="G258" s="91">
        <v>78.990309999999994</v>
      </c>
      <c r="H258" s="91">
        <v>71.691419999999994</v>
      </c>
      <c r="I258" s="91">
        <v>74.901420000000002</v>
      </c>
      <c r="J258" s="91">
        <v>23.282</v>
      </c>
      <c r="K258" s="91">
        <v>77.683999999999997</v>
      </c>
      <c r="L258" s="91">
        <v>73.510999999999996</v>
      </c>
      <c r="M258" s="91">
        <v>72.504999999999995</v>
      </c>
      <c r="N258" s="91">
        <v>64.698999999999998</v>
      </c>
      <c r="O258" s="91">
        <v>61.356999999999999</v>
      </c>
      <c r="P258" s="91">
        <v>68.98</v>
      </c>
      <c r="Q258" s="91">
        <v>89.504999999999995</v>
      </c>
      <c r="R258" s="91">
        <v>77.466999999999999</v>
      </c>
      <c r="S258" s="91">
        <v>92.370999999999995</v>
      </c>
      <c r="T258" s="91">
        <v>93.703999999999994</v>
      </c>
      <c r="U258" s="91">
        <v>95.078999999999994</v>
      </c>
      <c r="V258" s="91">
        <v>77.385000000000005</v>
      </c>
      <c r="W258" s="91">
        <v>68.959999999999994</v>
      </c>
      <c r="X258" s="91">
        <v>64.876999999999995</v>
      </c>
      <c r="Y258" s="91">
        <v>67.667000000000002</v>
      </c>
      <c r="Z258" s="91">
        <v>55.963000000000001</v>
      </c>
      <c r="AA258" s="91">
        <v>61.109000000000002</v>
      </c>
      <c r="AB258" s="91">
        <v>72.477000000000004</v>
      </c>
      <c r="AC258" s="91">
        <v>79.272999999999996</v>
      </c>
      <c r="AD258" s="91">
        <v>80.596000000000004</v>
      </c>
      <c r="AE258" s="91">
        <v>89.988</v>
      </c>
    </row>
    <row r="259" spans="1:31" x14ac:dyDescent="0.25">
      <c r="A259" s="193" t="s">
        <v>764</v>
      </c>
      <c r="B259" s="91">
        <v>32.529229999999998</v>
      </c>
      <c r="C259" s="91">
        <v>27.82311</v>
      </c>
      <c r="D259" s="91">
        <v>35.532089999999997</v>
      </c>
      <c r="E259" s="91">
        <v>35.15399</v>
      </c>
      <c r="F259" s="91">
        <v>25.30453</v>
      </c>
      <c r="G259" s="91">
        <v>35.416739999999997</v>
      </c>
      <c r="H259" s="91">
        <v>16.818090000000002</v>
      </c>
      <c r="I259" s="91">
        <v>19.064409999999999</v>
      </c>
      <c r="J259" s="91">
        <v>2.0019999999999998</v>
      </c>
      <c r="K259" s="91">
        <v>40.372</v>
      </c>
      <c r="L259" s="91">
        <v>39.859000000000002</v>
      </c>
      <c r="M259" s="91">
        <v>49.908000000000001</v>
      </c>
      <c r="N259" s="91">
        <v>65.495000000000005</v>
      </c>
      <c r="O259" s="91">
        <v>61.527999999999999</v>
      </c>
      <c r="P259" s="91">
        <v>54.143000000000001</v>
      </c>
      <c r="Q259" s="91">
        <v>46.643999999999998</v>
      </c>
      <c r="R259" s="91">
        <v>36.802999999999997</v>
      </c>
      <c r="S259" s="91">
        <v>15.528</v>
      </c>
      <c r="T259" s="91">
        <v>14.903</v>
      </c>
      <c r="U259" s="91">
        <v>17.516999999999999</v>
      </c>
      <c r="V259" s="91">
        <v>35.835999999999999</v>
      </c>
      <c r="W259" s="91">
        <v>48.134</v>
      </c>
      <c r="X259" s="91">
        <v>56.008000000000003</v>
      </c>
      <c r="Y259" s="91">
        <v>56.206000000000003</v>
      </c>
      <c r="Z259" s="91">
        <v>61.764000000000003</v>
      </c>
      <c r="AA259" s="91">
        <v>63.284999999999997</v>
      </c>
      <c r="AB259" s="91">
        <v>64.168000000000006</v>
      </c>
      <c r="AC259" s="91">
        <v>51.173999999999999</v>
      </c>
      <c r="AD259" s="91">
        <v>41.326999999999998</v>
      </c>
      <c r="AE259" s="91">
        <v>24.164000000000001</v>
      </c>
    </row>
    <row r="260" spans="1:31" x14ac:dyDescent="0.25">
      <c r="A260" s="193" t="s">
        <v>765</v>
      </c>
      <c r="B260" s="91">
        <v>24.198129999999999</v>
      </c>
      <c r="C260" s="91">
        <v>32.592179999999999</v>
      </c>
      <c r="D260" s="91">
        <v>22.97175</v>
      </c>
      <c r="E260" s="91">
        <v>17.552659999999999</v>
      </c>
      <c r="F260" s="91">
        <v>8.4287999999999901</v>
      </c>
      <c r="G260" s="91">
        <v>7.65665</v>
      </c>
      <c r="H260" s="91">
        <v>7.06975</v>
      </c>
      <c r="I260" s="91">
        <v>11.294180000000001</v>
      </c>
      <c r="J260" s="91">
        <v>35.395000000000003</v>
      </c>
      <c r="K260" s="91">
        <v>30.754999999999999</v>
      </c>
      <c r="L260" s="91">
        <v>27.103999999999999</v>
      </c>
      <c r="M260" s="91">
        <v>35.805</v>
      </c>
      <c r="N260" s="91">
        <v>48.457000000000001</v>
      </c>
      <c r="O260" s="91">
        <v>48.395000000000003</v>
      </c>
      <c r="P260" s="91">
        <v>50.872999999999998</v>
      </c>
      <c r="Q260" s="91">
        <v>49.457000000000001</v>
      </c>
      <c r="R260" s="91">
        <v>59.457000000000001</v>
      </c>
      <c r="S260" s="91">
        <v>56.978999999999999</v>
      </c>
      <c r="T260" s="91">
        <v>52.731999999999999</v>
      </c>
      <c r="U260" s="91">
        <v>49.747999999999998</v>
      </c>
      <c r="V260" s="91">
        <v>50.316000000000003</v>
      </c>
      <c r="W260" s="91">
        <v>37.308</v>
      </c>
      <c r="X260" s="91">
        <v>37.067999999999998</v>
      </c>
      <c r="Y260" s="91">
        <v>43.323999999999998</v>
      </c>
      <c r="Z260" s="91">
        <v>37.356000000000002</v>
      </c>
      <c r="AA260" s="91">
        <v>41.558999999999997</v>
      </c>
      <c r="AB260" s="91">
        <v>44.055999999999997</v>
      </c>
      <c r="AC260" s="91">
        <v>38.356000000000002</v>
      </c>
      <c r="AD260" s="91">
        <v>53.356000000000002</v>
      </c>
      <c r="AE260" s="91">
        <v>57.283999999999999</v>
      </c>
    </row>
    <row r="261" spans="1:31" x14ac:dyDescent="0.25">
      <c r="A261" s="193" t="s">
        <v>766</v>
      </c>
      <c r="B261" s="91">
        <v>36.836839999999903</v>
      </c>
      <c r="C261" s="91">
        <v>53.566319999999997</v>
      </c>
      <c r="D261" s="91">
        <v>68.19032</v>
      </c>
      <c r="E261" s="91">
        <v>60.9557</v>
      </c>
      <c r="F261" s="91">
        <v>59.164969999999997</v>
      </c>
      <c r="G261" s="91">
        <v>234.31403</v>
      </c>
      <c r="H261" s="91">
        <v>67.735780000000005</v>
      </c>
      <c r="I261" s="91">
        <v>60.823540000000001</v>
      </c>
      <c r="J261" s="91">
        <v>6.6609999999999996</v>
      </c>
      <c r="K261" s="91">
        <v>85.65</v>
      </c>
      <c r="L261" s="91">
        <v>128.18899999999999</v>
      </c>
      <c r="M261" s="91">
        <v>146.14599999999999</v>
      </c>
      <c r="N261" s="91">
        <v>168.86099999999999</v>
      </c>
      <c r="O261" s="91">
        <v>116.148</v>
      </c>
      <c r="P261" s="91">
        <v>80.894999999999996</v>
      </c>
      <c r="Q261" s="91">
        <v>81.507000000000005</v>
      </c>
      <c r="R261" s="91">
        <v>73.03</v>
      </c>
      <c r="S261" s="91">
        <v>84.697999999999993</v>
      </c>
      <c r="T261" s="91">
        <v>71.111000000000004</v>
      </c>
      <c r="U261" s="91">
        <v>84.668999999999997</v>
      </c>
      <c r="V261" s="91">
        <v>72.731999999999999</v>
      </c>
      <c r="W261" s="91">
        <v>96.653999999999996</v>
      </c>
      <c r="X261" s="91">
        <v>91.254999999999995</v>
      </c>
      <c r="Y261" s="91">
        <v>159.84200000000001</v>
      </c>
      <c r="Z261" s="91">
        <v>171.28899999999999</v>
      </c>
      <c r="AA261" s="91">
        <v>122.395</v>
      </c>
      <c r="AB261" s="91">
        <v>86.022999999999996</v>
      </c>
      <c r="AC261" s="91">
        <v>76.991</v>
      </c>
      <c r="AD261" s="91">
        <v>77.863</v>
      </c>
      <c r="AE261" s="91">
        <v>87.346999999999994</v>
      </c>
    </row>
    <row r="262" spans="1:31" x14ac:dyDescent="0.25">
      <c r="A262" s="193" t="s">
        <v>767</v>
      </c>
      <c r="B262" s="91">
        <v>-0.43482999999999999</v>
      </c>
      <c r="C262" s="91">
        <v>-1.8306899999999999</v>
      </c>
      <c r="D262" s="91">
        <v>0.22300999999999899</v>
      </c>
      <c r="E262" s="91">
        <v>0.67676999999999998</v>
      </c>
      <c r="F262" s="91">
        <v>-0.42027999999999999</v>
      </c>
      <c r="G262" s="91">
        <v>-0.44069000000000003</v>
      </c>
      <c r="H262" s="91">
        <v>-0.21955</v>
      </c>
      <c r="I262" s="91">
        <v>0.17480999999999999</v>
      </c>
      <c r="J262" s="91">
        <v>-0.28399999999999997</v>
      </c>
      <c r="K262" s="91">
        <v>-0.28399999999999997</v>
      </c>
      <c r="L262" s="91">
        <v>-0.28399999999999997</v>
      </c>
      <c r="M262" s="91">
        <v>-0.28399999999999997</v>
      </c>
      <c r="N262" s="91">
        <v>0</v>
      </c>
      <c r="O262" s="91">
        <v>0</v>
      </c>
      <c r="P262" s="91">
        <v>0</v>
      </c>
      <c r="Q262" s="91">
        <v>0</v>
      </c>
      <c r="R262" s="91">
        <v>0</v>
      </c>
      <c r="S262" s="91">
        <v>0</v>
      </c>
      <c r="T262" s="91">
        <v>0</v>
      </c>
      <c r="U262" s="91">
        <v>0</v>
      </c>
      <c r="V262" s="91">
        <v>0</v>
      </c>
      <c r="W262" s="91">
        <v>0</v>
      </c>
      <c r="X262" s="91">
        <v>0</v>
      </c>
      <c r="Y262" s="91">
        <v>0</v>
      </c>
      <c r="Z262" s="91">
        <v>0</v>
      </c>
      <c r="AA262" s="91">
        <v>0</v>
      </c>
      <c r="AB262" s="91">
        <v>0</v>
      </c>
      <c r="AC262" s="91">
        <v>0</v>
      </c>
      <c r="AD262" s="91">
        <v>0</v>
      </c>
      <c r="AE262" s="91">
        <v>0</v>
      </c>
    </row>
    <row r="263" spans="1:31" x14ac:dyDescent="0.25">
      <c r="A263" s="193" t="s">
        <v>768</v>
      </c>
      <c r="B263" s="91">
        <v>22.974959999999999</v>
      </c>
      <c r="C263" s="91">
        <v>26.866129999999998</v>
      </c>
      <c r="D263" s="91">
        <v>36.282879999999999</v>
      </c>
      <c r="E263" s="91">
        <v>29.5077</v>
      </c>
      <c r="F263" s="91">
        <v>27.712759999999999</v>
      </c>
      <c r="G263" s="91">
        <v>23.753259999999901</v>
      </c>
      <c r="H263" s="91">
        <v>26.817119999999999</v>
      </c>
      <c r="I263" s="91">
        <v>28.25262</v>
      </c>
      <c r="J263" s="91">
        <v>9.7409999999999997</v>
      </c>
      <c r="K263" s="91">
        <v>7</v>
      </c>
      <c r="L263" s="91">
        <v>8</v>
      </c>
      <c r="M263" s="91">
        <v>6</v>
      </c>
      <c r="N263" s="91">
        <v>11</v>
      </c>
      <c r="O263" s="91">
        <v>11</v>
      </c>
      <c r="P263" s="91">
        <v>11</v>
      </c>
      <c r="Q263" s="91">
        <v>9</v>
      </c>
      <c r="R263" s="91">
        <v>9</v>
      </c>
      <c r="S263" s="91">
        <v>9</v>
      </c>
      <c r="T263" s="91">
        <v>9</v>
      </c>
      <c r="U263" s="91">
        <v>9</v>
      </c>
      <c r="V263" s="91">
        <v>9</v>
      </c>
      <c r="W263" s="91">
        <v>9</v>
      </c>
      <c r="X263" s="91">
        <v>9</v>
      </c>
      <c r="Y263" s="91">
        <v>11</v>
      </c>
      <c r="Z263" s="91">
        <v>9</v>
      </c>
      <c r="AA263" s="91">
        <v>13</v>
      </c>
      <c r="AB263" s="91">
        <v>11</v>
      </c>
      <c r="AC263" s="91">
        <v>9</v>
      </c>
      <c r="AD263" s="91">
        <v>12</v>
      </c>
      <c r="AE263" s="91">
        <v>9</v>
      </c>
    </row>
    <row r="264" spans="1:31" x14ac:dyDescent="0.25">
      <c r="A264" s="193" t="s">
        <v>769</v>
      </c>
      <c r="B264" s="91">
        <v>-8.4297199999999997</v>
      </c>
      <c r="C264" s="91">
        <v>-7.3227799999999998</v>
      </c>
      <c r="D264" s="91">
        <v>-20.137740000000001</v>
      </c>
      <c r="E264" s="91">
        <v>-11.15944</v>
      </c>
      <c r="F264" s="91">
        <v>-8.1222600000000007</v>
      </c>
      <c r="G264" s="91">
        <v>-9.1050199999999997</v>
      </c>
      <c r="H264" s="91">
        <v>-10.794840000000001</v>
      </c>
      <c r="I264" s="91">
        <v>-12.77707</v>
      </c>
      <c r="J264" s="91">
        <v>-10.981</v>
      </c>
      <c r="K264" s="91">
        <v>-10.981</v>
      </c>
      <c r="L264" s="91">
        <v>-10.981</v>
      </c>
      <c r="M264" s="91">
        <v>-10.981</v>
      </c>
      <c r="N264" s="91">
        <v>0</v>
      </c>
      <c r="O264" s="91">
        <v>0</v>
      </c>
      <c r="P264" s="91">
        <v>0</v>
      </c>
      <c r="Q264" s="91">
        <v>0</v>
      </c>
      <c r="R264" s="91">
        <v>0</v>
      </c>
      <c r="S264" s="91">
        <v>0</v>
      </c>
      <c r="T264" s="91">
        <v>0</v>
      </c>
      <c r="U264" s="91">
        <v>0</v>
      </c>
      <c r="V264" s="91">
        <v>0</v>
      </c>
      <c r="W264" s="91">
        <v>0</v>
      </c>
      <c r="X264" s="91">
        <v>0</v>
      </c>
      <c r="Y264" s="91">
        <v>0</v>
      </c>
      <c r="Z264" s="91">
        <v>0</v>
      </c>
      <c r="AA264" s="91">
        <v>0</v>
      </c>
      <c r="AB264" s="91">
        <v>0</v>
      </c>
      <c r="AC264" s="91">
        <v>0</v>
      </c>
      <c r="AD264" s="91">
        <v>0</v>
      </c>
      <c r="AE264" s="91">
        <v>0</v>
      </c>
    </row>
    <row r="265" spans="1:31" ht="15.75" thickBot="1" x14ac:dyDescent="0.3">
      <c r="A265" s="193" t="s">
        <v>770</v>
      </c>
      <c r="B265" s="315">
        <v>179.75672</v>
      </c>
      <c r="C265" s="315">
        <v>137.58982</v>
      </c>
      <c r="D265" s="315">
        <v>133.56885</v>
      </c>
      <c r="E265" s="315">
        <v>291.35331999999897</v>
      </c>
      <c r="F265" s="315">
        <v>155.11557999999999</v>
      </c>
      <c r="G265" s="315">
        <v>70.50264</v>
      </c>
      <c r="H265" s="315">
        <v>143.91480000000001</v>
      </c>
      <c r="I265" s="315">
        <v>163.37269000000001</v>
      </c>
      <c r="J265" s="315">
        <v>194.768</v>
      </c>
      <c r="K265" s="315">
        <v>325.39699999999999</v>
      </c>
      <c r="L265" s="315">
        <v>320.16800000000001</v>
      </c>
      <c r="M265" s="315">
        <v>386.82799999999997</v>
      </c>
      <c r="N265" s="315">
        <v>148.96299999999999</v>
      </c>
      <c r="O265" s="315">
        <v>161.13399999999999</v>
      </c>
      <c r="P265" s="315">
        <v>174.45499999999899</v>
      </c>
      <c r="Q265" s="315">
        <v>166.137</v>
      </c>
      <c r="R265" s="315">
        <v>187.91200000000001</v>
      </c>
      <c r="S265" s="315">
        <v>181.602</v>
      </c>
      <c r="T265" s="315">
        <v>173.679</v>
      </c>
      <c r="U265" s="315">
        <v>241.15</v>
      </c>
      <c r="V265" s="315">
        <v>180.43</v>
      </c>
      <c r="W265" s="315">
        <v>187.19499999999999</v>
      </c>
      <c r="X265" s="315">
        <v>170.13899999999899</v>
      </c>
      <c r="Y265" s="315">
        <v>179.292</v>
      </c>
      <c r="Z265" s="315">
        <v>145.01999999999899</v>
      </c>
      <c r="AA265" s="315">
        <v>166.48499999999899</v>
      </c>
      <c r="AB265" s="315">
        <v>177.221</v>
      </c>
      <c r="AC265" s="315">
        <v>160.744</v>
      </c>
      <c r="AD265" s="315">
        <v>190.215</v>
      </c>
      <c r="AE265" s="315">
        <v>172.50199999999899</v>
      </c>
    </row>
    <row r="266" spans="1:31" ht="15.75" thickBot="1" x14ac:dyDescent="0.3">
      <c r="A266" s="193" t="s">
        <v>771</v>
      </c>
      <c r="B266" s="315">
        <v>-43.04607</v>
      </c>
      <c r="C266" s="315">
        <v>47.263460000000002</v>
      </c>
      <c r="D266" s="315">
        <v>40.835389999999997</v>
      </c>
      <c r="E266" s="315">
        <v>13.41428</v>
      </c>
      <c r="F266" s="315">
        <v>60.028709999999997</v>
      </c>
      <c r="G266" s="315">
        <v>20.48066</v>
      </c>
      <c r="H266" s="315">
        <v>15.434150000000001</v>
      </c>
      <c r="I266" s="315">
        <v>-2.85136999999999</v>
      </c>
      <c r="J266" s="315">
        <v>4.7039999999999997</v>
      </c>
      <c r="K266" s="315">
        <v>22.283999999999999</v>
      </c>
      <c r="L266" s="315">
        <v>22.283999999999999</v>
      </c>
      <c r="M266" s="315">
        <v>37.283999999999999</v>
      </c>
      <c r="N266" s="315">
        <v>31.864999999999998</v>
      </c>
      <c r="O266" s="315">
        <v>37.365000000000002</v>
      </c>
      <c r="P266" s="315">
        <v>37.365000000000002</v>
      </c>
      <c r="Q266" s="315">
        <v>37.365000000000002</v>
      </c>
      <c r="R266" s="315">
        <v>37.365000000000002</v>
      </c>
      <c r="S266" s="315">
        <v>34.064999999999998</v>
      </c>
      <c r="T266" s="315">
        <v>32.932000000000002</v>
      </c>
      <c r="U266" s="315">
        <v>31.731999999999999</v>
      </c>
      <c r="V266" s="315">
        <v>32.865000000000002</v>
      </c>
      <c r="W266" s="315">
        <v>36.265000000000001</v>
      </c>
      <c r="X266" s="315">
        <v>32.865000000000002</v>
      </c>
      <c r="Y266" s="315">
        <v>35.064999999999998</v>
      </c>
      <c r="Z266" s="315">
        <v>24.8</v>
      </c>
      <c r="AA266" s="315">
        <v>29.3</v>
      </c>
      <c r="AB266" s="315">
        <v>28.3</v>
      </c>
      <c r="AC266" s="315">
        <v>28.3</v>
      </c>
      <c r="AD266" s="315">
        <v>28.3</v>
      </c>
      <c r="AE266" s="315">
        <v>26</v>
      </c>
    </row>
    <row r="267" spans="1:31" x14ac:dyDescent="0.25">
      <c r="A267" s="193" t="s">
        <v>628</v>
      </c>
      <c r="B267" s="91">
        <v>586.80538000000001</v>
      </c>
      <c r="C267" s="91">
        <v>625.29142999999999</v>
      </c>
      <c r="D267" s="91">
        <v>682.84056999999996</v>
      </c>
      <c r="E267" s="91">
        <v>836.69863999999995</v>
      </c>
      <c r="F267" s="91">
        <v>678.74545999999998</v>
      </c>
      <c r="G267" s="91">
        <v>697.32384999999999</v>
      </c>
      <c r="H267" s="91">
        <v>575.71749999999997</v>
      </c>
      <c r="I267" s="91">
        <v>541.26798999999903</v>
      </c>
      <c r="J267" s="91">
        <v>577.44499999999903</v>
      </c>
      <c r="K267" s="91">
        <v>1015.872</v>
      </c>
      <c r="L267" s="91">
        <v>941.65699999999902</v>
      </c>
      <c r="M267" s="91">
        <v>1067.8689999999999</v>
      </c>
      <c r="N267" s="91">
        <v>814.16499999999996</v>
      </c>
      <c r="O267" s="91">
        <v>764.99599999999998</v>
      </c>
      <c r="P267" s="91">
        <v>777.53700000000003</v>
      </c>
      <c r="Q267" s="91">
        <v>770.66599999999903</v>
      </c>
      <c r="R267" s="91">
        <v>775.28</v>
      </c>
      <c r="S267" s="91">
        <v>755.36599999999999</v>
      </c>
      <c r="T267" s="91">
        <v>744.48099999999999</v>
      </c>
      <c r="U267" s="91">
        <v>824.41600000000005</v>
      </c>
      <c r="V267" s="91">
        <v>739.90099999999995</v>
      </c>
      <c r="W267" s="91">
        <v>838.42</v>
      </c>
      <c r="X267" s="91">
        <v>753.80599999999902</v>
      </c>
      <c r="Y267" s="91">
        <v>830.85699999999997</v>
      </c>
      <c r="Z267" s="91">
        <v>780.56</v>
      </c>
      <c r="AA267" s="91">
        <v>776.02</v>
      </c>
      <c r="AB267" s="91">
        <v>784.64399999999898</v>
      </c>
      <c r="AC267" s="91">
        <v>732.14099999999996</v>
      </c>
      <c r="AD267" s="91">
        <v>820.28399999999999</v>
      </c>
      <c r="AE267" s="91">
        <v>783.54199999999901</v>
      </c>
    </row>
    <row r="268" spans="1:31" x14ac:dyDescent="0.25">
      <c r="A268" s="193" t="s">
        <v>772</v>
      </c>
      <c r="B268" s="91">
        <v>21.626390000000001</v>
      </c>
      <c r="C268" s="91">
        <v>109.7756</v>
      </c>
      <c r="D268" s="91">
        <v>61.837389999999999</v>
      </c>
      <c r="E268" s="91">
        <v>36.08616</v>
      </c>
      <c r="F268" s="91">
        <v>40.593890000000002</v>
      </c>
      <c r="G268" s="91">
        <v>-572.57079999999996</v>
      </c>
      <c r="H268" s="91">
        <v>55.514769999999999</v>
      </c>
      <c r="I268" s="91">
        <v>266.84618</v>
      </c>
      <c r="J268" s="91">
        <v>2.629</v>
      </c>
      <c r="K268" s="91">
        <v>2.714</v>
      </c>
      <c r="L268" s="91">
        <v>2.0870000000000002</v>
      </c>
      <c r="M268" s="91">
        <v>2.3069999999999999</v>
      </c>
      <c r="N268" s="91">
        <v>5.7130000000000001</v>
      </c>
      <c r="O268" s="91">
        <v>4.9770000000000003</v>
      </c>
      <c r="P268" s="91">
        <v>5.3490000000000002</v>
      </c>
      <c r="Q268" s="91">
        <v>5.4619999999999997</v>
      </c>
      <c r="R268" s="91">
        <v>5.2169999999999996</v>
      </c>
      <c r="S268" s="91">
        <v>5.125</v>
      </c>
      <c r="T268" s="91">
        <v>5.5149999999999997</v>
      </c>
      <c r="U268" s="91">
        <v>5.4580000000000002</v>
      </c>
      <c r="V268" s="91">
        <v>5.5419999999999998</v>
      </c>
      <c r="W268" s="91">
        <v>5.6139999999999999</v>
      </c>
      <c r="X268" s="91">
        <v>4.6369999999999996</v>
      </c>
      <c r="Y268" s="91">
        <v>4.8339999999999996</v>
      </c>
      <c r="Z268" s="91">
        <v>5.657</v>
      </c>
      <c r="AA268" s="91">
        <v>5.1959999999999997</v>
      </c>
      <c r="AB268" s="91">
        <v>5.5759999999999996</v>
      </c>
      <c r="AC268" s="91">
        <v>5.4059999999999997</v>
      </c>
      <c r="AD268" s="91">
        <v>5.4390000000000001</v>
      </c>
      <c r="AE268" s="91">
        <v>5.2080000000000002</v>
      </c>
    </row>
    <row r="269" spans="1:31" x14ac:dyDescent="0.25">
      <c r="A269" s="193" t="s">
        <v>773</v>
      </c>
      <c r="B269" s="91">
        <v>745.83243000000004</v>
      </c>
      <c r="C269" s="91">
        <v>937.96968000000004</v>
      </c>
      <c r="D269" s="91">
        <v>825.43672000000004</v>
      </c>
      <c r="E269" s="91">
        <v>908.38843999999995</v>
      </c>
      <c r="F269" s="91">
        <v>855.99991999999997</v>
      </c>
      <c r="G269" s="91">
        <v>585.10582999999997</v>
      </c>
      <c r="H269" s="91">
        <v>1150.1634199999901</v>
      </c>
      <c r="I269" s="91">
        <v>876.16530999999998</v>
      </c>
      <c r="J269" s="91">
        <v>476.03399999999999</v>
      </c>
      <c r="K269" s="91">
        <v>1108.067</v>
      </c>
      <c r="L269" s="91">
        <v>917.28899999999999</v>
      </c>
      <c r="M269" s="91">
        <v>838.77700000000004</v>
      </c>
      <c r="N269" s="91">
        <v>893.22500000000002</v>
      </c>
      <c r="O269" s="91">
        <v>798.86300000000006</v>
      </c>
      <c r="P269" s="91">
        <v>904.44</v>
      </c>
      <c r="Q269" s="91">
        <v>927.86599999999999</v>
      </c>
      <c r="R269" s="91">
        <v>928.31399999999996</v>
      </c>
      <c r="S269" s="91">
        <v>991.48199999999997</v>
      </c>
      <c r="T269" s="91">
        <v>1058.586</v>
      </c>
      <c r="U269" s="91">
        <v>1001.85</v>
      </c>
      <c r="V269" s="91">
        <v>1138.816</v>
      </c>
      <c r="W269" s="91">
        <v>1129.5239999999999</v>
      </c>
      <c r="X269" s="91">
        <v>972.61300000000006</v>
      </c>
      <c r="Y269" s="91">
        <v>965.86400000000003</v>
      </c>
      <c r="Z269" s="91">
        <v>878.91899999999998</v>
      </c>
      <c r="AA269" s="91">
        <v>841.40800000000002</v>
      </c>
      <c r="AB269" s="91">
        <v>931.86300000000006</v>
      </c>
      <c r="AC269" s="91">
        <v>903.41300000000001</v>
      </c>
      <c r="AD269" s="91">
        <v>1031.232</v>
      </c>
      <c r="AE269" s="91">
        <v>1085.73</v>
      </c>
    </row>
    <row r="270" spans="1:31" x14ac:dyDescent="0.25">
      <c r="A270" s="193" t="s">
        <v>774</v>
      </c>
      <c r="B270" s="91">
        <v>-117.58134</v>
      </c>
      <c r="C270" s="91">
        <v>-14.2034</v>
      </c>
      <c r="D270" s="91">
        <v>10.83042</v>
      </c>
      <c r="E270" s="91">
        <v>-117.68813</v>
      </c>
      <c r="F270" s="91">
        <v>-18.416789999999999</v>
      </c>
      <c r="G270" s="91">
        <v>0.91620999999999997</v>
      </c>
      <c r="H270" s="91">
        <v>-16.912700000000001</v>
      </c>
      <c r="I270" s="91">
        <v>19.773990000000001</v>
      </c>
      <c r="J270" s="91">
        <v>-8.1989999999999998</v>
      </c>
      <c r="K270" s="91">
        <v>-9.9689999999999994</v>
      </c>
      <c r="L270" s="91">
        <v>-9.9689999999999994</v>
      </c>
      <c r="M270" s="91">
        <v>-14.54</v>
      </c>
      <c r="N270" s="91">
        <v>-81.5</v>
      </c>
      <c r="O270" s="91">
        <v>-81.5</v>
      </c>
      <c r="P270" s="91">
        <v>-81.5</v>
      </c>
      <c r="Q270" s="91">
        <v>-81.5</v>
      </c>
      <c r="R270" s="91">
        <v>-81.5</v>
      </c>
      <c r="S270" s="91">
        <v>-81.5</v>
      </c>
      <c r="T270" s="91">
        <v>-81.5</v>
      </c>
      <c r="U270" s="91">
        <v>-81.5</v>
      </c>
      <c r="V270" s="91">
        <v>-81.5</v>
      </c>
      <c r="W270" s="91">
        <v>-81.5</v>
      </c>
      <c r="X270" s="91">
        <v>-81.5</v>
      </c>
      <c r="Y270" s="91">
        <v>-81.5</v>
      </c>
      <c r="Z270" s="91">
        <v>-82</v>
      </c>
      <c r="AA270" s="91">
        <v>-82</v>
      </c>
      <c r="AB270" s="91">
        <v>-82</v>
      </c>
      <c r="AC270" s="91">
        <v>-82</v>
      </c>
      <c r="AD270" s="91">
        <v>-82</v>
      </c>
      <c r="AE270" s="91">
        <v>-82</v>
      </c>
    </row>
    <row r="271" spans="1:31" x14ac:dyDescent="0.25">
      <c r="A271" s="193" t="s">
        <v>775</v>
      </c>
      <c r="B271" s="91">
        <v>5.4834100000000001</v>
      </c>
      <c r="C271" s="91">
        <v>2.7567599999999999</v>
      </c>
      <c r="D271" s="91">
        <v>3.3042799999999999</v>
      </c>
      <c r="E271" s="91">
        <v>3.96475</v>
      </c>
      <c r="F271" s="91">
        <v>2.29332</v>
      </c>
      <c r="G271" s="91">
        <v>1.14547</v>
      </c>
      <c r="H271" s="91">
        <v>2.2032600000000002</v>
      </c>
      <c r="I271" s="91">
        <v>3.4903499999999998</v>
      </c>
      <c r="J271" s="91">
        <v>18.850000000000001</v>
      </c>
      <c r="K271" s="91">
        <v>34.173000000000002</v>
      </c>
      <c r="L271" s="91">
        <v>16.806999999999999</v>
      </c>
      <c r="M271" s="91">
        <v>23.832000000000001</v>
      </c>
      <c r="N271" s="91">
        <v>13.06</v>
      </c>
      <c r="O271" s="91">
        <v>10.297000000000001</v>
      </c>
      <c r="P271" s="91">
        <v>13.693</v>
      </c>
      <c r="Q271" s="91">
        <v>16.890999999999998</v>
      </c>
      <c r="R271" s="91">
        <v>22.265999999999998</v>
      </c>
      <c r="S271" s="91">
        <v>34.265999999999998</v>
      </c>
      <c r="T271" s="91">
        <v>44.265999999999998</v>
      </c>
      <c r="U271" s="91">
        <v>44.265999999999998</v>
      </c>
      <c r="V271" s="91">
        <v>39.265999999999998</v>
      </c>
      <c r="W271" s="91">
        <v>31.265999999999998</v>
      </c>
      <c r="X271" s="91">
        <v>14.734</v>
      </c>
      <c r="Y271" s="91">
        <v>15.484</v>
      </c>
      <c r="Z271" s="91">
        <v>13.065</v>
      </c>
      <c r="AA271" s="91">
        <v>10.304</v>
      </c>
      <c r="AB271" s="91">
        <v>13.699</v>
      </c>
      <c r="AC271" s="91">
        <v>16.896999999999998</v>
      </c>
      <c r="AD271" s="91">
        <v>22.271000000000001</v>
      </c>
      <c r="AE271" s="91">
        <v>24.271000000000001</v>
      </c>
    </row>
    <row r="272" spans="1:31" x14ac:dyDescent="0.25">
      <c r="A272" s="193" t="s">
        <v>776</v>
      </c>
      <c r="B272" s="91">
        <v>29.668990000000001</v>
      </c>
      <c r="C272" s="91">
        <v>40.84816</v>
      </c>
      <c r="D272" s="91">
        <v>53.766730000000003</v>
      </c>
      <c r="E272" s="91">
        <v>36.729680000000002</v>
      </c>
      <c r="F272" s="91">
        <v>33.602449999999997</v>
      </c>
      <c r="G272" s="91">
        <v>23.466819999999998</v>
      </c>
      <c r="H272" s="91">
        <v>17.266300000000001</v>
      </c>
      <c r="I272" s="91">
        <v>14.25493</v>
      </c>
      <c r="J272" s="91">
        <v>22.587</v>
      </c>
      <c r="K272" s="91">
        <v>16.774000000000001</v>
      </c>
      <c r="L272" s="91">
        <v>14.75</v>
      </c>
      <c r="M272" s="91">
        <v>15.773999999999999</v>
      </c>
      <c r="N272" s="91">
        <v>23.39</v>
      </c>
      <c r="O272" s="91">
        <v>20.776</v>
      </c>
      <c r="P272" s="91">
        <v>24.588000000000001</v>
      </c>
      <c r="Q272" s="91">
        <v>16.298999999999999</v>
      </c>
      <c r="R272" s="91">
        <v>17.298999999999999</v>
      </c>
      <c r="S272" s="91">
        <v>17.298999999999999</v>
      </c>
      <c r="T272" s="91">
        <v>17.298999999999999</v>
      </c>
      <c r="U272" s="91">
        <v>16.100999999999999</v>
      </c>
      <c r="V272" s="91">
        <v>16.298999999999999</v>
      </c>
      <c r="W272" s="91">
        <v>13.685</v>
      </c>
      <c r="X272" s="91">
        <v>9.9359999999999999</v>
      </c>
      <c r="Y272" s="91">
        <v>12.685</v>
      </c>
      <c r="Z272" s="91">
        <v>23.411999999999999</v>
      </c>
      <c r="AA272" s="91">
        <v>20.789000000000001</v>
      </c>
      <c r="AB272" s="91">
        <v>24.609000000000002</v>
      </c>
      <c r="AC272" s="91">
        <v>16.312999999999999</v>
      </c>
      <c r="AD272" s="91">
        <v>17.312999999999999</v>
      </c>
      <c r="AE272" s="91">
        <v>17.312999999999999</v>
      </c>
    </row>
    <row r="273" spans="1:31" x14ac:dyDescent="0.25">
      <c r="A273" s="193" t="s">
        <v>777</v>
      </c>
      <c r="B273" s="91">
        <v>70.178049999999999</v>
      </c>
      <c r="C273" s="91">
        <v>53.466479999999997</v>
      </c>
      <c r="D273" s="91">
        <v>44.63035</v>
      </c>
      <c r="E273" s="91">
        <v>85.130219999999994</v>
      </c>
      <c r="F273" s="91">
        <v>47.913290000000003</v>
      </c>
      <c r="G273" s="91">
        <v>37.375210000000003</v>
      </c>
      <c r="H273" s="91">
        <v>36.490459999999999</v>
      </c>
      <c r="I273" s="91">
        <v>21.173390000000001</v>
      </c>
      <c r="J273" s="91">
        <v>11.984</v>
      </c>
      <c r="K273" s="91">
        <v>25.895</v>
      </c>
      <c r="L273" s="91">
        <v>71.578999999999994</v>
      </c>
      <c r="M273" s="91">
        <v>27.646000000000001</v>
      </c>
      <c r="N273" s="91">
        <v>21.942</v>
      </c>
      <c r="O273" s="91">
        <v>20.526</v>
      </c>
      <c r="P273" s="91">
        <v>33.11</v>
      </c>
      <c r="Q273" s="91">
        <v>22.942</v>
      </c>
      <c r="R273" s="91">
        <v>26.469000000000001</v>
      </c>
      <c r="S273" s="91">
        <v>22.588000000000001</v>
      </c>
      <c r="T273" s="91">
        <v>44.7</v>
      </c>
      <c r="U273" s="91">
        <v>26.172999999999998</v>
      </c>
      <c r="V273" s="91">
        <v>28.411999999999999</v>
      </c>
      <c r="W273" s="91">
        <v>27.411999999999999</v>
      </c>
      <c r="X273" s="91">
        <v>75.808999999999997</v>
      </c>
      <c r="Y273" s="91">
        <v>20.349</v>
      </c>
      <c r="Z273" s="91">
        <v>21.984999999999999</v>
      </c>
      <c r="AA273" s="91">
        <v>20.56</v>
      </c>
      <c r="AB273" s="91">
        <v>32.134999999999998</v>
      </c>
      <c r="AC273" s="91">
        <v>21.984999999999999</v>
      </c>
      <c r="AD273" s="91">
        <v>24.512</v>
      </c>
      <c r="AE273" s="91">
        <v>22.631</v>
      </c>
    </row>
    <row r="274" spans="1:31" x14ac:dyDescent="0.25">
      <c r="A274" s="193" t="s">
        <v>778</v>
      </c>
      <c r="B274" s="91">
        <v>268.97752000000003</v>
      </c>
      <c r="C274" s="91">
        <v>204.61555999999999</v>
      </c>
      <c r="D274" s="91">
        <v>110.24399</v>
      </c>
      <c r="E274" s="91">
        <v>127.13862</v>
      </c>
      <c r="F274" s="91">
        <v>111.16236000000001</v>
      </c>
      <c r="G274" s="91">
        <v>494.69898000000001</v>
      </c>
      <c r="H274" s="91">
        <v>134.11859999999999</v>
      </c>
      <c r="I274" s="91">
        <v>-70.764179999999996</v>
      </c>
      <c r="J274" s="91">
        <v>57.55</v>
      </c>
      <c r="K274" s="91">
        <v>145</v>
      </c>
      <c r="L274" s="91">
        <v>145</v>
      </c>
      <c r="M274" s="91">
        <v>145</v>
      </c>
      <c r="N274" s="91">
        <v>141.715</v>
      </c>
      <c r="O274" s="91">
        <v>146.41</v>
      </c>
      <c r="P274" s="91">
        <v>138.61199999999999</v>
      </c>
      <c r="Q274" s="91">
        <v>142.00299999999999</v>
      </c>
      <c r="R274" s="91">
        <v>135.78100000000001</v>
      </c>
      <c r="S274" s="91">
        <v>126.94199999999999</v>
      </c>
      <c r="T274" s="91">
        <v>125.941</v>
      </c>
      <c r="U274" s="91">
        <v>131.749</v>
      </c>
      <c r="V274" s="91">
        <v>128.096</v>
      </c>
      <c r="W274" s="91">
        <v>161.42400000000001</v>
      </c>
      <c r="X274" s="91">
        <v>125.131</v>
      </c>
      <c r="Y274" s="91">
        <v>148.33199999999999</v>
      </c>
      <c r="Z274" s="91">
        <v>143.88499999999999</v>
      </c>
      <c r="AA274" s="91">
        <v>150.37299999999999</v>
      </c>
      <c r="AB274" s="91">
        <v>149.95499999999899</v>
      </c>
      <c r="AC274" s="91">
        <v>141.179</v>
      </c>
      <c r="AD274" s="91">
        <v>145.88999999999999</v>
      </c>
      <c r="AE274" s="91">
        <v>140.74799999999999</v>
      </c>
    </row>
    <row r="275" spans="1:31" x14ac:dyDescent="0.25">
      <c r="A275" s="193" t="s">
        <v>779</v>
      </c>
      <c r="B275" s="91">
        <v>-59.070039999999999</v>
      </c>
      <c r="C275" s="91">
        <v>60.069940000000003</v>
      </c>
      <c r="D275" s="91">
        <v>13.10487</v>
      </c>
      <c r="E275" s="91">
        <v>83.522649999999999</v>
      </c>
      <c r="F275" s="91">
        <v>88.506839999999997</v>
      </c>
      <c r="G275" s="91">
        <v>-16.995529999999999</v>
      </c>
      <c r="H275" s="91">
        <v>100.23638</v>
      </c>
      <c r="I275" s="91">
        <v>103.20683</v>
      </c>
      <c r="J275" s="91">
        <v>126.64100000000001</v>
      </c>
      <c r="K275" s="91">
        <v>104.833</v>
      </c>
      <c r="L275" s="91">
        <v>104.833</v>
      </c>
      <c r="M275" s="91">
        <v>104.84</v>
      </c>
      <c r="N275" s="91">
        <v>143</v>
      </c>
      <c r="O275" s="91">
        <v>163.078</v>
      </c>
      <c r="P275" s="91">
        <v>164</v>
      </c>
      <c r="Q275" s="91">
        <v>170.578</v>
      </c>
      <c r="R275" s="91">
        <v>165</v>
      </c>
      <c r="S275" s="91">
        <v>168.578</v>
      </c>
      <c r="T275" s="91">
        <v>165</v>
      </c>
      <c r="U275" s="91">
        <v>171.578</v>
      </c>
      <c r="V275" s="91">
        <v>165</v>
      </c>
      <c r="W275" s="91">
        <v>170.578</v>
      </c>
      <c r="X275" s="91">
        <v>159</v>
      </c>
      <c r="Y275" s="91">
        <v>161.578</v>
      </c>
      <c r="Z275" s="91">
        <v>146</v>
      </c>
      <c r="AA275" s="91">
        <v>165.078</v>
      </c>
      <c r="AB275" s="91">
        <v>167.5</v>
      </c>
      <c r="AC275" s="91">
        <v>173.078</v>
      </c>
      <c r="AD275" s="91">
        <v>169</v>
      </c>
      <c r="AE275" s="91">
        <v>171.578</v>
      </c>
    </row>
    <row r="276" spans="1:31" ht="15.75" thickBot="1" x14ac:dyDescent="0.3">
      <c r="A276" s="193" t="s">
        <v>780</v>
      </c>
      <c r="B276" s="315">
        <v>16.495380000000001</v>
      </c>
      <c r="C276" s="315">
        <v>13.31921</v>
      </c>
      <c r="D276" s="315">
        <v>11.69999</v>
      </c>
      <c r="E276" s="315">
        <v>13.287129999999999</v>
      </c>
      <c r="F276" s="315">
        <v>11.54156</v>
      </c>
      <c r="G276" s="315">
        <v>11.43059</v>
      </c>
      <c r="H276" s="315">
        <v>13.499090000000001</v>
      </c>
      <c r="I276" s="315">
        <v>21.092119999999898</v>
      </c>
      <c r="J276" s="315">
        <v>81.466999999999999</v>
      </c>
      <c r="K276" s="315">
        <v>29.53</v>
      </c>
      <c r="L276" s="315">
        <v>29.53</v>
      </c>
      <c r="M276" s="315">
        <v>29.53</v>
      </c>
      <c r="N276" s="315">
        <v>5.4160000000000004</v>
      </c>
      <c r="O276" s="315">
        <v>7.4160000000000004</v>
      </c>
      <c r="P276" s="315">
        <v>9.8320000000000007</v>
      </c>
      <c r="Q276" s="315">
        <v>7.4160000000000004</v>
      </c>
      <c r="R276" s="315">
        <v>8.4160000000000004</v>
      </c>
      <c r="S276" s="315">
        <v>9.8320000000000007</v>
      </c>
      <c r="T276" s="315">
        <v>9.4160000000000004</v>
      </c>
      <c r="U276" s="315">
        <v>11.416</v>
      </c>
      <c r="V276" s="315">
        <v>10.416</v>
      </c>
      <c r="W276" s="315">
        <v>9.4160000000000004</v>
      </c>
      <c r="X276" s="315">
        <v>9.4160000000000004</v>
      </c>
      <c r="Y276" s="315">
        <v>9.4160000000000004</v>
      </c>
      <c r="Z276" s="315">
        <v>5.4249999999999998</v>
      </c>
      <c r="AA276" s="315">
        <v>7.4249999999999998</v>
      </c>
      <c r="AB276" s="315">
        <v>9.85</v>
      </c>
      <c r="AC276" s="315">
        <v>7.4249999999999998</v>
      </c>
      <c r="AD276" s="315">
        <v>8.4250000000000007</v>
      </c>
      <c r="AE276" s="315">
        <v>9.85</v>
      </c>
    </row>
    <row r="277" spans="1:31" x14ac:dyDescent="0.25">
      <c r="A277" s="193" t="s">
        <v>749</v>
      </c>
      <c r="B277" s="91">
        <v>981.61078999999995</v>
      </c>
      <c r="C277" s="91">
        <v>1408.61799</v>
      </c>
      <c r="D277" s="91">
        <v>1134.85474</v>
      </c>
      <c r="E277" s="91">
        <v>1176.55952</v>
      </c>
      <c r="F277" s="91">
        <v>1173.1968399999901</v>
      </c>
      <c r="G277" s="91">
        <v>564.57277999999997</v>
      </c>
      <c r="H277" s="91">
        <v>1492.5795799999901</v>
      </c>
      <c r="I277" s="91">
        <v>1255.23892</v>
      </c>
      <c r="J277" s="91">
        <v>789.54299999999898</v>
      </c>
      <c r="K277" s="91">
        <v>1457.0170000000001</v>
      </c>
      <c r="L277" s="91">
        <v>1291.9059999999999</v>
      </c>
      <c r="M277" s="91">
        <v>1173.1659999999999</v>
      </c>
      <c r="N277" s="91">
        <v>1165.961</v>
      </c>
      <c r="O277" s="91">
        <v>1090.8429999999901</v>
      </c>
      <c r="P277" s="91">
        <v>1212.124</v>
      </c>
      <c r="Q277" s="91">
        <v>1227.9569999999901</v>
      </c>
      <c r="R277" s="91">
        <v>1227.2619999999999</v>
      </c>
      <c r="S277" s="91">
        <v>1294.6119999999901</v>
      </c>
      <c r="T277" s="91">
        <v>1389.223</v>
      </c>
      <c r="U277" s="91">
        <v>1327.0909999999999</v>
      </c>
      <c r="V277" s="91">
        <v>1450.347</v>
      </c>
      <c r="W277" s="91">
        <v>1467.4190000000001</v>
      </c>
      <c r="X277" s="91">
        <v>1289.7760000000001</v>
      </c>
      <c r="Y277" s="91">
        <v>1257.0419999999999</v>
      </c>
      <c r="Z277" s="91">
        <v>1156.348</v>
      </c>
      <c r="AA277" s="91">
        <v>1139.13299999999</v>
      </c>
      <c r="AB277" s="91">
        <v>1253.1869999999999</v>
      </c>
      <c r="AC277" s="91">
        <v>1203.6959999999999</v>
      </c>
      <c r="AD277" s="91">
        <v>1342.0820000000001</v>
      </c>
      <c r="AE277" s="91">
        <v>1395.329</v>
      </c>
    </row>
    <row r="278" spans="1:31" ht="15.75" thickBot="1" x14ac:dyDescent="0.3">
      <c r="A278" s="193" t="s">
        <v>781</v>
      </c>
      <c r="B278" s="315">
        <v>5.0200000000000002E-2</v>
      </c>
      <c r="C278" s="315">
        <v>1.4999999999999999E-2</v>
      </c>
      <c r="D278" s="315">
        <v>0.04</v>
      </c>
      <c r="E278" s="315">
        <v>0.2445</v>
      </c>
      <c r="F278" s="315">
        <v>4.5529999999999999</v>
      </c>
      <c r="G278" s="315">
        <v>4.9305500000000002</v>
      </c>
      <c r="H278" s="315">
        <v>0.69869000000000003</v>
      </c>
      <c r="I278" s="315">
        <v>9.8769999999999997E-2</v>
      </c>
      <c r="J278" s="315">
        <v>-3.3330000000000002</v>
      </c>
      <c r="K278" s="315">
        <v>0</v>
      </c>
      <c r="L278" s="315">
        <v>0</v>
      </c>
      <c r="M278" s="315">
        <v>0</v>
      </c>
      <c r="N278" s="315">
        <v>0</v>
      </c>
      <c r="O278" s="315">
        <v>0</v>
      </c>
      <c r="P278" s="315">
        <v>0</v>
      </c>
      <c r="Q278" s="315">
        <v>0</v>
      </c>
      <c r="R278" s="315">
        <v>0</v>
      </c>
      <c r="S278" s="315">
        <v>0</v>
      </c>
      <c r="T278" s="315">
        <v>0</v>
      </c>
      <c r="U278" s="315">
        <v>0</v>
      </c>
      <c r="V278" s="315">
        <v>0</v>
      </c>
      <c r="W278" s="315">
        <v>0</v>
      </c>
      <c r="X278" s="315">
        <v>0</v>
      </c>
      <c r="Y278" s="315">
        <v>0</v>
      </c>
      <c r="Z278" s="315">
        <v>0</v>
      </c>
      <c r="AA278" s="315">
        <v>0</v>
      </c>
      <c r="AB278" s="315">
        <v>0</v>
      </c>
      <c r="AC278" s="315">
        <v>0</v>
      </c>
      <c r="AD278" s="315">
        <v>0</v>
      </c>
      <c r="AE278" s="315">
        <v>0</v>
      </c>
    </row>
    <row r="279" spans="1:31" x14ac:dyDescent="0.25">
      <c r="A279" s="193" t="s">
        <v>637</v>
      </c>
      <c r="B279" s="91">
        <v>5.0200000000000002E-2</v>
      </c>
      <c r="C279" s="91">
        <v>1.4999999999999999E-2</v>
      </c>
      <c r="D279" s="91">
        <v>0.04</v>
      </c>
      <c r="E279" s="91">
        <v>0.2445</v>
      </c>
      <c r="F279" s="91">
        <v>4.5529999999999999</v>
      </c>
      <c r="G279" s="91">
        <v>4.9305500000000002</v>
      </c>
      <c r="H279" s="91">
        <v>0.69869000000000003</v>
      </c>
      <c r="I279" s="91">
        <v>9.8769999999999997E-2</v>
      </c>
      <c r="J279" s="91">
        <v>-3.3330000000000002</v>
      </c>
      <c r="K279" s="91">
        <v>0</v>
      </c>
      <c r="L279" s="91">
        <v>0</v>
      </c>
      <c r="M279" s="91">
        <v>0</v>
      </c>
      <c r="N279" s="91">
        <v>0</v>
      </c>
      <c r="O279" s="91">
        <v>0</v>
      </c>
      <c r="P279" s="91">
        <v>0</v>
      </c>
      <c r="Q279" s="91">
        <v>0</v>
      </c>
      <c r="R279" s="91">
        <v>0</v>
      </c>
      <c r="S279" s="91">
        <v>0</v>
      </c>
      <c r="T279" s="91">
        <v>0</v>
      </c>
      <c r="U279" s="91">
        <v>0</v>
      </c>
      <c r="V279" s="91">
        <v>0</v>
      </c>
      <c r="W279" s="91">
        <v>0</v>
      </c>
      <c r="X279" s="91">
        <v>0</v>
      </c>
      <c r="Y279" s="91">
        <v>0</v>
      </c>
      <c r="Z279" s="91">
        <v>0</v>
      </c>
      <c r="AA279" s="91">
        <v>0</v>
      </c>
      <c r="AB279" s="91">
        <v>0</v>
      </c>
      <c r="AC279" s="91">
        <v>0</v>
      </c>
      <c r="AD279" s="91">
        <v>0</v>
      </c>
      <c r="AE279" s="91">
        <v>0</v>
      </c>
    </row>
    <row r="280" spans="1:31" x14ac:dyDescent="0.25">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row>
    <row r="281" spans="1:31" x14ac:dyDescent="0.25">
      <c r="A281" s="190" t="s">
        <v>782</v>
      </c>
      <c r="B281" s="313">
        <v>1568.4663700000001</v>
      </c>
      <c r="C281" s="313">
        <v>2033.9244200000001</v>
      </c>
      <c r="D281" s="313">
        <v>1817.73531</v>
      </c>
      <c r="E281" s="313">
        <v>2013.5026599999901</v>
      </c>
      <c r="F281" s="313">
        <v>1856.4953</v>
      </c>
      <c r="G281" s="313">
        <v>1266.82718</v>
      </c>
      <c r="H281" s="313">
        <v>2068.99577</v>
      </c>
      <c r="I281" s="313">
        <v>1796.6056799999999</v>
      </c>
      <c r="J281" s="313">
        <v>1363.65499999999</v>
      </c>
      <c r="K281" s="313">
        <v>2472.8890000000001</v>
      </c>
      <c r="L281" s="313">
        <v>2233.5630000000001</v>
      </c>
      <c r="M281" s="313">
        <v>2241.0349999999999</v>
      </c>
      <c r="N281" s="313">
        <v>1980.126</v>
      </c>
      <c r="O281" s="313">
        <v>1855.8389999999999</v>
      </c>
      <c r="P281" s="313">
        <v>1989.6610000000001</v>
      </c>
      <c r="Q281" s="313">
        <v>1998.62299999999</v>
      </c>
      <c r="R281" s="313">
        <v>2002.5419999999999</v>
      </c>
      <c r="S281" s="313">
        <v>2049.9780000000001</v>
      </c>
      <c r="T281" s="313">
        <v>2133.7040000000002</v>
      </c>
      <c r="U281" s="313">
        <v>2151.5070000000001</v>
      </c>
      <c r="V281" s="313">
        <v>2190.248</v>
      </c>
      <c r="W281" s="313">
        <v>2305.8389999999999</v>
      </c>
      <c r="X281" s="313">
        <v>2043.5819999999901</v>
      </c>
      <c r="Y281" s="313">
        <v>2087.8989999999999</v>
      </c>
      <c r="Z281" s="313">
        <v>1936.9079999999999</v>
      </c>
      <c r="AA281" s="313">
        <v>1915.15299999999</v>
      </c>
      <c r="AB281" s="313">
        <v>2037.8309999999899</v>
      </c>
      <c r="AC281" s="313">
        <v>1935.837</v>
      </c>
      <c r="AD281" s="313">
        <v>2162.366</v>
      </c>
      <c r="AE281" s="313">
        <v>2178.8710000000001</v>
      </c>
    </row>
    <row r="283" spans="1:31" x14ac:dyDescent="0.25">
      <c r="A283" s="190" t="s">
        <v>783</v>
      </c>
      <c r="B283" s="313">
        <v>44430.901749999997</v>
      </c>
      <c r="C283" s="313">
        <v>35734.314570000002</v>
      </c>
      <c r="D283" s="313">
        <v>26323.851190000001</v>
      </c>
      <c r="E283" s="313">
        <v>12444.438539999999</v>
      </c>
      <c r="F283" s="313">
        <v>9101.7382400000006</v>
      </c>
      <c r="G283" s="313">
        <v>6838.20938999999</v>
      </c>
      <c r="H283" s="313">
        <v>7833.2010799999898</v>
      </c>
      <c r="I283" s="313">
        <v>7959.5716000000002</v>
      </c>
      <c r="J283" s="313">
        <v>6030.91191602443</v>
      </c>
      <c r="K283" s="313">
        <v>10550.275244430701</v>
      </c>
      <c r="L283" s="313">
        <v>19228.893339168499</v>
      </c>
      <c r="M283" s="313">
        <v>32439.813689009799</v>
      </c>
      <c r="N283" s="313">
        <v>37641.736134335602</v>
      </c>
      <c r="O283" s="313">
        <v>32927.5608685853</v>
      </c>
      <c r="P283" s="313">
        <v>24095.243834843201</v>
      </c>
      <c r="Q283" s="313">
        <v>14228.0429715874</v>
      </c>
      <c r="R283" s="313">
        <v>9669.8978324947893</v>
      </c>
      <c r="S283" s="313">
        <v>6692.8440134181301</v>
      </c>
      <c r="T283" s="313">
        <v>6300.3050310052604</v>
      </c>
      <c r="U283" s="313">
        <v>6318.0927500818098</v>
      </c>
      <c r="V283" s="313">
        <v>6853.1291544550604</v>
      </c>
      <c r="W283" s="313">
        <v>10581.515707531</v>
      </c>
      <c r="X283" s="313">
        <v>18285.106676126499</v>
      </c>
      <c r="Y283" s="313">
        <v>31814.881761318698</v>
      </c>
      <c r="Z283" s="313">
        <v>37855.928804880597</v>
      </c>
      <c r="AA283" s="313">
        <v>33217.673101861801</v>
      </c>
      <c r="AB283" s="313">
        <v>24266.267777576501</v>
      </c>
      <c r="AC283" s="313">
        <v>14152.7903633531</v>
      </c>
      <c r="AD283" s="313">
        <v>9813.0179371424492</v>
      </c>
      <c r="AE283" s="313">
        <v>6823.8044392469001</v>
      </c>
    </row>
    <row r="284" spans="1:31" x14ac:dyDescent="0.25">
      <c r="A284" s="193" t="s">
        <v>606</v>
      </c>
    </row>
    <row r="285" spans="1:31" ht="15.75" thickBot="1" x14ac:dyDescent="0.3">
      <c r="A285" s="193" t="s">
        <v>784</v>
      </c>
      <c r="B285" s="315">
        <v>762.73059000000001</v>
      </c>
      <c r="C285" s="315">
        <v>276.11426999999998</v>
      </c>
      <c r="D285" s="315">
        <v>225.55134000000001</v>
      </c>
      <c r="E285" s="315">
        <v>105.05301</v>
      </c>
      <c r="F285" s="315">
        <v>192.78419</v>
      </c>
      <c r="G285" s="315">
        <v>100.47837</v>
      </c>
      <c r="H285" s="315">
        <v>383.78620999999998</v>
      </c>
      <c r="I285" s="315">
        <v>656.74485000000004</v>
      </c>
      <c r="J285" s="315">
        <v>1537.81</v>
      </c>
      <c r="K285" s="315">
        <v>468.91800000000001</v>
      </c>
      <c r="L285" s="315">
        <v>352.56</v>
      </c>
      <c r="M285" s="315">
        <v>298.587999999999</v>
      </c>
      <c r="N285" s="315">
        <v>584</v>
      </c>
      <c r="O285" s="315">
        <v>274</v>
      </c>
      <c r="P285" s="315">
        <v>240</v>
      </c>
      <c r="Q285" s="315">
        <v>103</v>
      </c>
      <c r="R285" s="315">
        <v>69</v>
      </c>
      <c r="S285" s="315">
        <v>446</v>
      </c>
      <c r="T285" s="315">
        <v>446</v>
      </c>
      <c r="U285" s="315">
        <v>377</v>
      </c>
      <c r="V285" s="315">
        <v>446</v>
      </c>
      <c r="W285" s="315">
        <v>206</v>
      </c>
      <c r="X285" s="315">
        <v>69</v>
      </c>
      <c r="Y285" s="315">
        <v>174</v>
      </c>
      <c r="Z285" s="315">
        <v>607</v>
      </c>
      <c r="AA285" s="315">
        <v>285</v>
      </c>
      <c r="AB285" s="315">
        <v>250</v>
      </c>
      <c r="AC285" s="315">
        <v>107</v>
      </c>
      <c r="AD285" s="315">
        <v>71</v>
      </c>
      <c r="AE285" s="315">
        <v>464</v>
      </c>
    </row>
    <row r="286" spans="1:31" ht="15.75" thickBot="1" x14ac:dyDescent="0.3">
      <c r="A286" s="193" t="s">
        <v>785</v>
      </c>
      <c r="B286" s="315">
        <v>0</v>
      </c>
      <c r="C286" s="315">
        <v>0</v>
      </c>
      <c r="D286" s="315">
        <v>0</v>
      </c>
      <c r="E286" s="315">
        <v>0</v>
      </c>
      <c r="F286" s="315">
        <v>0</v>
      </c>
      <c r="G286" s="315">
        <v>0</v>
      </c>
      <c r="H286" s="315">
        <v>0</v>
      </c>
      <c r="I286" s="315">
        <v>0</v>
      </c>
      <c r="J286" s="315">
        <v>0</v>
      </c>
      <c r="K286" s="315">
        <v>0</v>
      </c>
      <c r="L286" s="315">
        <v>0</v>
      </c>
      <c r="M286" s="315">
        <v>0</v>
      </c>
      <c r="N286" s="315">
        <v>0</v>
      </c>
      <c r="O286" s="315">
        <v>0</v>
      </c>
      <c r="P286" s="315">
        <v>0</v>
      </c>
      <c r="Q286" s="315">
        <v>0</v>
      </c>
      <c r="R286" s="315">
        <v>0</v>
      </c>
      <c r="S286" s="315">
        <v>0</v>
      </c>
      <c r="T286" s="315">
        <v>0</v>
      </c>
      <c r="U286" s="315">
        <v>0</v>
      </c>
      <c r="V286" s="315">
        <v>0</v>
      </c>
      <c r="W286" s="315">
        <v>0</v>
      </c>
      <c r="X286" s="315">
        <v>0</v>
      </c>
      <c r="Y286" s="315">
        <v>0</v>
      </c>
      <c r="Z286" s="315">
        <v>0</v>
      </c>
      <c r="AA286" s="315">
        <v>0</v>
      </c>
      <c r="AB286" s="315">
        <v>0</v>
      </c>
      <c r="AC286" s="315">
        <v>0</v>
      </c>
      <c r="AD286" s="315">
        <v>0</v>
      </c>
      <c r="AE286" s="315">
        <v>0</v>
      </c>
    </row>
    <row r="287" spans="1:31" ht="15.75" thickBot="1" x14ac:dyDescent="0.3">
      <c r="A287" s="193" t="s">
        <v>786</v>
      </c>
      <c r="B287" s="315">
        <v>92.664820000000006</v>
      </c>
      <c r="C287" s="315">
        <v>28.284520000000001</v>
      </c>
      <c r="D287" s="315">
        <v>42.903799999999997</v>
      </c>
      <c r="E287" s="315">
        <v>36.738140000000001</v>
      </c>
      <c r="F287" s="315">
        <v>43.018500000000003</v>
      </c>
      <c r="G287" s="315">
        <v>28.534130000000001</v>
      </c>
      <c r="H287" s="315">
        <v>36.771889999999999</v>
      </c>
      <c r="I287" s="315">
        <v>41.315109999999997</v>
      </c>
      <c r="J287" s="315">
        <v>43.692</v>
      </c>
      <c r="K287" s="315">
        <v>43.692</v>
      </c>
      <c r="L287" s="315">
        <v>43.692</v>
      </c>
      <c r="M287" s="315">
        <v>43.692</v>
      </c>
      <c r="N287" s="315">
        <v>50</v>
      </c>
      <c r="O287" s="315">
        <v>10</v>
      </c>
      <c r="P287" s="315">
        <v>10</v>
      </c>
      <c r="Q287" s="315">
        <v>83</v>
      </c>
      <c r="R287" s="315">
        <v>14</v>
      </c>
      <c r="S287" s="315">
        <v>48</v>
      </c>
      <c r="T287" s="315">
        <v>52</v>
      </c>
      <c r="U287" s="315">
        <v>63</v>
      </c>
      <c r="V287" s="315">
        <v>47</v>
      </c>
      <c r="W287" s="315">
        <v>47</v>
      </c>
      <c r="X287" s="315">
        <v>42</v>
      </c>
      <c r="Y287" s="315">
        <v>60</v>
      </c>
      <c r="Z287" s="315">
        <v>50</v>
      </c>
      <c r="AA287" s="315">
        <v>10</v>
      </c>
      <c r="AB287" s="315">
        <v>10</v>
      </c>
      <c r="AC287" s="315">
        <v>83</v>
      </c>
      <c r="AD287" s="315">
        <v>14</v>
      </c>
      <c r="AE287" s="315">
        <v>48</v>
      </c>
    </row>
    <row r="288" spans="1:31" x14ac:dyDescent="0.25">
      <c r="A288" s="318" t="s">
        <v>787</v>
      </c>
      <c r="B288" s="91">
        <v>855.39540999999997</v>
      </c>
      <c r="C288" s="91">
        <v>304.398789999999</v>
      </c>
      <c r="D288" s="91">
        <v>268.45513999999997</v>
      </c>
      <c r="E288" s="91">
        <v>141.79114999999999</v>
      </c>
      <c r="F288" s="91">
        <v>235.80269000000001</v>
      </c>
      <c r="G288" s="91">
        <v>129.01249999999999</v>
      </c>
      <c r="H288" s="91">
        <v>420.55810000000002</v>
      </c>
      <c r="I288" s="91">
        <v>698.05996000000005</v>
      </c>
      <c r="J288" s="91">
        <v>1581.502</v>
      </c>
      <c r="K288" s="91">
        <v>512.61</v>
      </c>
      <c r="L288" s="91">
        <v>396.25200000000001</v>
      </c>
      <c r="M288" s="91">
        <v>342.28</v>
      </c>
      <c r="N288" s="91">
        <v>634</v>
      </c>
      <c r="O288" s="91">
        <v>284</v>
      </c>
      <c r="P288" s="91">
        <v>250</v>
      </c>
      <c r="Q288" s="91">
        <v>186</v>
      </c>
      <c r="R288" s="91">
        <v>83</v>
      </c>
      <c r="S288" s="91">
        <v>494</v>
      </c>
      <c r="T288" s="91">
        <v>498</v>
      </c>
      <c r="U288" s="91">
        <v>440</v>
      </c>
      <c r="V288" s="91">
        <v>493</v>
      </c>
      <c r="W288" s="91">
        <v>253</v>
      </c>
      <c r="X288" s="91">
        <v>111</v>
      </c>
      <c r="Y288" s="91">
        <v>234</v>
      </c>
      <c r="Z288" s="91">
        <v>657</v>
      </c>
      <c r="AA288" s="91">
        <v>295</v>
      </c>
      <c r="AB288" s="91">
        <v>260</v>
      </c>
      <c r="AC288" s="91">
        <v>190</v>
      </c>
      <c r="AD288" s="91">
        <v>85</v>
      </c>
      <c r="AE288" s="91">
        <v>512</v>
      </c>
    </row>
    <row r="289" spans="1:31" x14ac:dyDescent="0.25">
      <c r="A289" s="193" t="s">
        <v>788</v>
      </c>
      <c r="B289" s="91">
        <v>164.85002</v>
      </c>
      <c r="C289" s="91">
        <v>155.39923999999999</v>
      </c>
      <c r="D289" s="91">
        <v>180.45826</v>
      </c>
      <c r="E289" s="91">
        <v>154.17744999999999</v>
      </c>
      <c r="F289" s="91">
        <v>149.87925000000001</v>
      </c>
      <c r="G289" s="91">
        <v>151.17991000000001</v>
      </c>
      <c r="H289" s="91">
        <v>170.56455</v>
      </c>
      <c r="I289" s="91">
        <v>186.36064999999999</v>
      </c>
      <c r="J289" s="91">
        <v>196.77199999999999</v>
      </c>
      <c r="K289" s="91">
        <v>190.07400000000001</v>
      </c>
      <c r="L289" s="91">
        <v>153.85300000000001</v>
      </c>
      <c r="M289" s="91">
        <v>158.16200000000001</v>
      </c>
      <c r="N289" s="91">
        <v>155.346</v>
      </c>
      <c r="O289" s="91">
        <v>148.19900000000001</v>
      </c>
      <c r="P289" s="91">
        <v>159.68100000000001</v>
      </c>
      <c r="Q289" s="91">
        <v>145.41900000000001</v>
      </c>
      <c r="R289" s="91">
        <v>152.84899999999999</v>
      </c>
      <c r="S289" s="91">
        <v>151.679</v>
      </c>
      <c r="T289" s="91">
        <v>158.37899999999999</v>
      </c>
      <c r="U289" s="91">
        <v>160.39599999999999</v>
      </c>
      <c r="V289" s="91">
        <v>155.596</v>
      </c>
      <c r="W289" s="91">
        <v>169.33500000000001</v>
      </c>
      <c r="X289" s="91">
        <v>139.87700000000001</v>
      </c>
      <c r="Y289" s="91">
        <v>138.94</v>
      </c>
      <c r="Z289" s="91">
        <v>151.04599999999999</v>
      </c>
      <c r="AA289" s="91">
        <v>159.155</v>
      </c>
      <c r="AB289" s="91">
        <v>171.67599999999999</v>
      </c>
      <c r="AC289" s="91">
        <v>140.53</v>
      </c>
      <c r="AD289" s="91">
        <v>164.565</v>
      </c>
      <c r="AE289" s="91">
        <v>152.786</v>
      </c>
    </row>
    <row r="290" spans="1:31" x14ac:dyDescent="0.25">
      <c r="A290" s="193" t="s">
        <v>789</v>
      </c>
      <c r="B290" s="91">
        <v>345.44168999999999</v>
      </c>
      <c r="C290" s="91">
        <v>335.10262999999998</v>
      </c>
      <c r="D290" s="91">
        <v>341.37639000000001</v>
      </c>
      <c r="E290" s="91">
        <v>377.39350000000002</v>
      </c>
      <c r="F290" s="91">
        <v>361.28031999999899</v>
      </c>
      <c r="G290" s="91">
        <v>330.461579999999</v>
      </c>
      <c r="H290" s="91">
        <v>377.07742999999999</v>
      </c>
      <c r="I290" s="91">
        <v>346.65971999999999</v>
      </c>
      <c r="J290" s="91">
        <v>334.93599999999998</v>
      </c>
      <c r="K290" s="91">
        <v>388.61900000000003</v>
      </c>
      <c r="L290" s="91">
        <v>345.34500000000003</v>
      </c>
      <c r="M290" s="91">
        <v>380.50599999999997</v>
      </c>
      <c r="N290" s="91">
        <v>373.053</v>
      </c>
      <c r="O290" s="91">
        <v>364.94099999999997</v>
      </c>
      <c r="P290" s="91">
        <v>372.18599999999998</v>
      </c>
      <c r="Q290" s="91">
        <v>394.37799999999999</v>
      </c>
      <c r="R290" s="91">
        <v>365.53199999999998</v>
      </c>
      <c r="S290" s="91">
        <v>368.50099999999998</v>
      </c>
      <c r="T290" s="91">
        <v>411.93</v>
      </c>
      <c r="U290" s="91">
        <v>345.96899999999999</v>
      </c>
      <c r="V290" s="91">
        <v>369.303</v>
      </c>
      <c r="W290" s="91">
        <v>390.95600000000002</v>
      </c>
      <c r="X290" s="91">
        <v>358.00700000000001</v>
      </c>
      <c r="Y290" s="91">
        <v>389.56599999999997</v>
      </c>
      <c r="Z290" s="91">
        <v>353.08699999999999</v>
      </c>
      <c r="AA290" s="91">
        <v>351.517</v>
      </c>
      <c r="AB290" s="91">
        <v>358.94</v>
      </c>
      <c r="AC290" s="91">
        <v>373.142</v>
      </c>
      <c r="AD290" s="91">
        <v>352.01299999999998</v>
      </c>
      <c r="AE290" s="91">
        <v>351.464</v>
      </c>
    </row>
    <row r="291" spans="1:31" x14ac:dyDescent="0.25">
      <c r="A291" s="193" t="s">
        <v>790</v>
      </c>
      <c r="B291" s="91">
        <v>836.01492999999903</v>
      </c>
      <c r="C291" s="91">
        <v>833.71596999999997</v>
      </c>
      <c r="D291" s="91">
        <v>862.19655</v>
      </c>
      <c r="E291" s="91">
        <v>879.09136000000001</v>
      </c>
      <c r="F291" s="91">
        <v>931.41326999999899</v>
      </c>
      <c r="G291" s="91">
        <v>852.13454000000002</v>
      </c>
      <c r="H291" s="91">
        <v>825.97055999999998</v>
      </c>
      <c r="I291" s="91">
        <v>828.44437000000005</v>
      </c>
      <c r="J291" s="91">
        <v>534.26999999999896</v>
      </c>
      <c r="K291" s="91">
        <v>968.95399999999995</v>
      </c>
      <c r="L291" s="91">
        <v>817.69500000000005</v>
      </c>
      <c r="M291" s="91">
        <v>840.60199999999998</v>
      </c>
      <c r="N291" s="91">
        <v>914.36</v>
      </c>
      <c r="O291" s="91">
        <v>888.43299999999897</v>
      </c>
      <c r="P291" s="91">
        <v>928.16200000000003</v>
      </c>
      <c r="Q291" s="91">
        <v>932.354999999999</v>
      </c>
      <c r="R291" s="91">
        <v>895.85799999999995</v>
      </c>
      <c r="S291" s="91">
        <v>926.01099999999997</v>
      </c>
      <c r="T291" s="91">
        <v>1004.95299999999</v>
      </c>
      <c r="U291" s="91">
        <v>937.70600000000002</v>
      </c>
      <c r="V291" s="91">
        <v>959.47799999999995</v>
      </c>
      <c r="W291" s="91">
        <v>968.128999999999</v>
      </c>
      <c r="X291" s="91">
        <v>869.27200000000005</v>
      </c>
      <c r="Y291" s="91">
        <v>925.029</v>
      </c>
      <c r="Z291" s="91">
        <v>901.83299999999997</v>
      </c>
      <c r="AA291" s="91">
        <v>911.48699999999997</v>
      </c>
      <c r="AB291" s="91">
        <v>985.25099999999998</v>
      </c>
      <c r="AC291" s="91">
        <v>876.95100000000002</v>
      </c>
      <c r="AD291" s="91">
        <v>947.14599999999996</v>
      </c>
      <c r="AE291" s="91">
        <v>930.798</v>
      </c>
    </row>
    <row r="292" spans="1:31" ht="15.75" thickBot="1" x14ac:dyDescent="0.3">
      <c r="A292" s="193" t="s">
        <v>791</v>
      </c>
      <c r="B292" s="315">
        <v>11.732629999999901</v>
      </c>
      <c r="C292" s="315">
        <v>32.423200000000001</v>
      </c>
      <c r="D292" s="315">
        <v>20.11204</v>
      </c>
      <c r="E292" s="315">
        <v>18.19361</v>
      </c>
      <c r="F292" s="315">
        <v>15.974170000000001</v>
      </c>
      <c r="G292" s="315">
        <v>-198.54184000000001</v>
      </c>
      <c r="H292" s="315">
        <v>22.889299999999999</v>
      </c>
      <c r="I292" s="315">
        <v>101.55713999999899</v>
      </c>
      <c r="J292" s="315">
        <v>-2.0009999999999999</v>
      </c>
      <c r="K292" s="315">
        <v>2.714</v>
      </c>
      <c r="L292" s="315">
        <v>2.0870000000000002</v>
      </c>
      <c r="M292" s="315">
        <v>2.3069999999999999</v>
      </c>
      <c r="N292" s="315">
        <v>6.633</v>
      </c>
      <c r="O292" s="315">
        <v>5.8970000000000002</v>
      </c>
      <c r="P292" s="315">
        <v>6.2690000000000001</v>
      </c>
      <c r="Q292" s="315">
        <v>6.3819999999999997</v>
      </c>
      <c r="R292" s="315">
        <v>6.1369999999999996</v>
      </c>
      <c r="S292" s="315">
        <v>6.0449999999999999</v>
      </c>
      <c r="T292" s="315">
        <v>6.4349999999999996</v>
      </c>
      <c r="U292" s="315">
        <v>6.3780000000000001</v>
      </c>
      <c r="V292" s="315">
        <v>6.4619999999999997</v>
      </c>
      <c r="W292" s="315">
        <v>6.5339999999999998</v>
      </c>
      <c r="X292" s="315">
        <v>5.5110000000000001</v>
      </c>
      <c r="Y292" s="315">
        <v>5.2939999999999996</v>
      </c>
      <c r="Z292" s="315">
        <v>6.577</v>
      </c>
      <c r="AA292" s="315">
        <v>6.1159999999999997</v>
      </c>
      <c r="AB292" s="315">
        <v>6.4960000000000004</v>
      </c>
      <c r="AC292" s="315">
        <v>6.3259999999999996</v>
      </c>
      <c r="AD292" s="315">
        <v>6.359</v>
      </c>
      <c r="AE292" s="315">
        <v>6.1280000000000001</v>
      </c>
    </row>
    <row r="293" spans="1:31" x14ac:dyDescent="0.25">
      <c r="A293" s="318" t="s">
        <v>792</v>
      </c>
      <c r="B293" s="91">
        <v>1358.03927</v>
      </c>
      <c r="C293" s="91">
        <v>1356.64104</v>
      </c>
      <c r="D293" s="91">
        <v>1404.1432400000001</v>
      </c>
      <c r="E293" s="91">
        <v>1428.85592</v>
      </c>
      <c r="F293" s="91">
        <v>1458.54700999999</v>
      </c>
      <c r="G293" s="91">
        <v>1135.2341899999999</v>
      </c>
      <c r="H293" s="91">
        <v>1396.5018399999999</v>
      </c>
      <c r="I293" s="91">
        <v>1463.02187999999</v>
      </c>
      <c r="J293" s="91">
        <v>1063.9770000000001</v>
      </c>
      <c r="K293" s="91">
        <v>1550.3609999999901</v>
      </c>
      <c r="L293" s="91">
        <v>1318.98</v>
      </c>
      <c r="M293" s="91">
        <v>1381.577</v>
      </c>
      <c r="N293" s="91">
        <v>1449.3920000000001</v>
      </c>
      <c r="O293" s="91">
        <v>1407.46999999999</v>
      </c>
      <c r="P293" s="91">
        <v>1466.298</v>
      </c>
      <c r="Q293" s="91">
        <v>1478.5340000000001</v>
      </c>
      <c r="R293" s="91">
        <v>1420.376</v>
      </c>
      <c r="S293" s="91">
        <v>1452.2360000000001</v>
      </c>
      <c r="T293" s="91">
        <v>1581.6969999999901</v>
      </c>
      <c r="U293" s="91">
        <v>1450.4489999999901</v>
      </c>
      <c r="V293" s="91">
        <v>1490.8389999999999</v>
      </c>
      <c r="W293" s="91">
        <v>1534.954</v>
      </c>
      <c r="X293" s="91">
        <v>1372.6669999999999</v>
      </c>
      <c r="Y293" s="91">
        <v>1458.829</v>
      </c>
      <c r="Z293" s="91">
        <v>1412.5429999999999</v>
      </c>
      <c r="AA293" s="91">
        <v>1428.2750000000001</v>
      </c>
      <c r="AB293" s="91">
        <v>1522.3630000000001</v>
      </c>
      <c r="AC293" s="91">
        <v>1396.9490000000001</v>
      </c>
      <c r="AD293" s="91">
        <v>1470.0830000000001</v>
      </c>
      <c r="AE293" s="91">
        <v>1441.1759999999999</v>
      </c>
    </row>
    <row r="294" spans="1:31" x14ac:dyDescent="0.25">
      <c r="A294" s="316" t="s">
        <v>793</v>
      </c>
      <c r="B294" s="313">
        <v>2213.4346799999998</v>
      </c>
      <c r="C294" s="313">
        <v>1661.0398299999999</v>
      </c>
      <c r="D294" s="313">
        <v>1672.5983799999999</v>
      </c>
      <c r="E294" s="313">
        <v>1570.64707</v>
      </c>
      <c r="F294" s="313">
        <v>1694.34969999999</v>
      </c>
      <c r="G294" s="313">
        <v>1264.2466899999999</v>
      </c>
      <c r="H294" s="313">
        <v>1817.0599400000001</v>
      </c>
      <c r="I294" s="313">
        <v>2161.0818399999998</v>
      </c>
      <c r="J294" s="313">
        <v>2645.4789999999998</v>
      </c>
      <c r="K294" s="313">
        <v>2062.971</v>
      </c>
      <c r="L294" s="313">
        <v>1715.232</v>
      </c>
      <c r="M294" s="313">
        <v>1723.857</v>
      </c>
      <c r="N294" s="313">
        <v>2083.3919999999998</v>
      </c>
      <c r="O294" s="313">
        <v>1691.46999999999</v>
      </c>
      <c r="P294" s="313">
        <v>1716.298</v>
      </c>
      <c r="Q294" s="313">
        <v>1664.5340000000001</v>
      </c>
      <c r="R294" s="313">
        <v>1503.376</v>
      </c>
      <c r="S294" s="313">
        <v>1946.2360000000001</v>
      </c>
      <c r="T294" s="313">
        <v>2079.6969999999901</v>
      </c>
      <c r="U294" s="313">
        <v>1890.4489999999901</v>
      </c>
      <c r="V294" s="313">
        <v>1983.8389999999999</v>
      </c>
      <c r="W294" s="313">
        <v>1787.954</v>
      </c>
      <c r="X294" s="313">
        <v>1483.6669999999999</v>
      </c>
      <c r="Y294" s="313">
        <v>1692.829</v>
      </c>
      <c r="Z294" s="313">
        <v>2069.5429999999901</v>
      </c>
      <c r="AA294" s="313">
        <v>1723.2750000000001</v>
      </c>
      <c r="AB294" s="313">
        <v>1782.3630000000001</v>
      </c>
      <c r="AC294" s="313">
        <v>1586.9490000000001</v>
      </c>
      <c r="AD294" s="313">
        <v>1555.0830000000001</v>
      </c>
      <c r="AE294" s="313">
        <v>1953.1759999999999</v>
      </c>
    </row>
    <row r="295" spans="1:31" x14ac:dyDescent="0.25">
      <c r="A295" s="193" t="s">
        <v>606</v>
      </c>
    </row>
    <row r="296" spans="1:31" x14ac:dyDescent="0.25">
      <c r="A296" s="193" t="s">
        <v>794</v>
      </c>
      <c r="B296" s="91">
        <v>24.213460000000001</v>
      </c>
      <c r="C296" s="91">
        <v>21.232119999999998</v>
      </c>
      <c r="D296" s="91">
        <v>23.42428</v>
      </c>
      <c r="E296" s="91">
        <v>19.746889999999901</v>
      </c>
      <c r="F296" s="91">
        <v>33.197499999999998</v>
      </c>
      <c r="G296" s="91">
        <v>46.294269999999997</v>
      </c>
      <c r="H296" s="91">
        <v>-8.0837500000000002</v>
      </c>
      <c r="I296" s="91">
        <v>19.536190000000001</v>
      </c>
      <c r="J296" s="91">
        <v>98.691999999999993</v>
      </c>
      <c r="K296" s="91">
        <v>30.373999999999999</v>
      </c>
      <c r="L296" s="91">
        <v>25.109000000000002</v>
      </c>
      <c r="M296" s="91">
        <v>24.920999999999999</v>
      </c>
      <c r="N296" s="91">
        <v>24.242000000000001</v>
      </c>
      <c r="O296" s="91">
        <v>21.131</v>
      </c>
      <c r="P296" s="91">
        <v>23.376999999999999</v>
      </c>
      <c r="Q296" s="91">
        <v>22.222000000000001</v>
      </c>
      <c r="R296" s="91">
        <v>23.620999999999999</v>
      </c>
      <c r="S296" s="91">
        <v>22.556999999999999</v>
      </c>
      <c r="T296" s="91">
        <v>22.521999999999998</v>
      </c>
      <c r="U296" s="91">
        <v>21.891999999999999</v>
      </c>
      <c r="V296" s="91">
        <v>25.672000000000001</v>
      </c>
      <c r="W296" s="91">
        <v>24.76</v>
      </c>
      <c r="X296" s="91">
        <v>23.408999999999999</v>
      </c>
      <c r="Y296" s="91">
        <v>21.878</v>
      </c>
      <c r="Z296" s="91">
        <v>23.763000000000002</v>
      </c>
      <c r="AA296" s="91">
        <v>22.884</v>
      </c>
      <c r="AB296" s="91">
        <v>25.157</v>
      </c>
      <c r="AC296" s="91">
        <v>21.702000000000002</v>
      </c>
      <c r="AD296" s="91">
        <v>25.323</v>
      </c>
      <c r="AE296" s="91">
        <v>23.181000000000001</v>
      </c>
    </row>
    <row r="297" spans="1:31" x14ac:dyDescent="0.25">
      <c r="A297" s="193" t="s">
        <v>795</v>
      </c>
      <c r="B297" s="91">
        <v>41.220999999999997</v>
      </c>
      <c r="C297" s="91">
        <v>33.454059999999998</v>
      </c>
      <c r="D297" s="91">
        <v>33.338619999999999</v>
      </c>
      <c r="E297" s="91">
        <v>50.239269999999998</v>
      </c>
      <c r="F297" s="91">
        <v>17.165009999999999</v>
      </c>
      <c r="G297" s="91">
        <v>18.00731</v>
      </c>
      <c r="H297" s="91">
        <v>20.165309999999899</v>
      </c>
      <c r="I297" s="91">
        <v>26.091139999999999</v>
      </c>
      <c r="J297" s="91">
        <v>-1.6819999999999899</v>
      </c>
      <c r="K297" s="91">
        <v>24.420999999999999</v>
      </c>
      <c r="L297" s="91">
        <v>19.369</v>
      </c>
      <c r="M297" s="91">
        <v>21.283999999999999</v>
      </c>
      <c r="N297" s="91">
        <v>33.866999999999997</v>
      </c>
      <c r="O297" s="91">
        <v>40.801000000000002</v>
      </c>
      <c r="P297" s="91">
        <v>51.109000000000002</v>
      </c>
      <c r="Q297" s="91">
        <v>53.818999999999903</v>
      </c>
      <c r="R297" s="91">
        <v>47.097000000000001</v>
      </c>
      <c r="S297" s="91">
        <v>54.534999999999997</v>
      </c>
      <c r="T297" s="91">
        <v>62.387</v>
      </c>
      <c r="U297" s="91">
        <v>45.969000000000001</v>
      </c>
      <c r="V297" s="91">
        <v>59.594000000000001</v>
      </c>
      <c r="W297" s="91">
        <v>57.279000000000003</v>
      </c>
      <c r="X297" s="91">
        <v>48.302</v>
      </c>
      <c r="Y297" s="91">
        <v>42.719000000000001</v>
      </c>
      <c r="Z297" s="91">
        <v>33.448999999999998</v>
      </c>
      <c r="AA297" s="91">
        <v>42.846999999999902</v>
      </c>
      <c r="AB297" s="91">
        <v>53.381</v>
      </c>
      <c r="AC297" s="91">
        <v>53.780999999999999</v>
      </c>
      <c r="AD297" s="91">
        <v>49.319000000000003</v>
      </c>
      <c r="AE297" s="91">
        <v>55.613999999999997</v>
      </c>
    </row>
    <row r="298" spans="1:31" x14ac:dyDescent="0.25">
      <c r="A298" s="193" t="s">
        <v>75</v>
      </c>
      <c r="B298" s="91">
        <v>1066.0750499999999</v>
      </c>
      <c r="C298" s="91">
        <v>1119.60697</v>
      </c>
      <c r="D298" s="91">
        <v>666.88319999999999</v>
      </c>
      <c r="E298" s="91">
        <v>992.84007999999994</v>
      </c>
      <c r="F298" s="91">
        <v>994.70554000000004</v>
      </c>
      <c r="G298" s="91">
        <v>2524.0208299999999</v>
      </c>
      <c r="H298" s="91">
        <v>1403.3320100000001</v>
      </c>
      <c r="I298" s="91">
        <v>1478.57972</v>
      </c>
      <c r="J298" s="91">
        <v>1521.442</v>
      </c>
      <c r="K298" s="91">
        <v>849.44399999999996</v>
      </c>
      <c r="L298" s="91">
        <v>1127.374</v>
      </c>
      <c r="M298" s="91">
        <v>1222.856</v>
      </c>
      <c r="N298" s="91">
        <v>828.13900000000001</v>
      </c>
      <c r="O298" s="91">
        <v>810.61699999999996</v>
      </c>
      <c r="P298" s="91">
        <v>1003.353</v>
      </c>
      <c r="Q298" s="91">
        <v>911.38199999999995</v>
      </c>
      <c r="R298" s="91">
        <v>1464.396</v>
      </c>
      <c r="S298" s="91">
        <v>1345.144</v>
      </c>
      <c r="T298" s="91">
        <v>1344.7819999999999</v>
      </c>
      <c r="U298" s="91">
        <v>1799.8150000000001</v>
      </c>
      <c r="V298" s="91">
        <v>1428.298</v>
      </c>
      <c r="W298" s="91">
        <v>1287.508</v>
      </c>
      <c r="X298" s="91">
        <v>1272.145</v>
      </c>
      <c r="Y298" s="91">
        <v>1368.5350000000001</v>
      </c>
      <c r="Z298" s="91">
        <v>856.48500000000001</v>
      </c>
      <c r="AA298" s="91">
        <v>842.06500000000005</v>
      </c>
      <c r="AB298" s="91">
        <v>1056.925</v>
      </c>
      <c r="AC298" s="91">
        <v>947.90899999999999</v>
      </c>
      <c r="AD298" s="91">
        <v>1516.453</v>
      </c>
      <c r="AE298" s="91">
        <v>1403.9939999999999</v>
      </c>
    </row>
    <row r="299" spans="1:31" x14ac:dyDescent="0.25">
      <c r="A299" s="193" t="s">
        <v>76</v>
      </c>
      <c r="B299" s="91">
        <v>261.17860000000002</v>
      </c>
      <c r="C299" s="91">
        <v>259.93243000000001</v>
      </c>
      <c r="D299" s="91">
        <v>156.71790999999999</v>
      </c>
      <c r="E299" s="91">
        <v>190.56992</v>
      </c>
      <c r="F299" s="91">
        <v>299.73397999999997</v>
      </c>
      <c r="G299" s="91">
        <v>207.83432999999999</v>
      </c>
      <c r="H299" s="91">
        <v>125.48848</v>
      </c>
      <c r="I299" s="91">
        <v>193.11819</v>
      </c>
      <c r="J299" s="91">
        <v>400.44499999999999</v>
      </c>
      <c r="K299" s="91">
        <v>188.90199999999999</v>
      </c>
      <c r="L299" s="91">
        <v>250.923</v>
      </c>
      <c r="M299" s="91">
        <v>772.05399999999997</v>
      </c>
      <c r="N299" s="91">
        <v>168.21100000000001</v>
      </c>
      <c r="O299" s="91">
        <v>234.36799999999999</v>
      </c>
      <c r="P299" s="91">
        <v>313.28699999999998</v>
      </c>
      <c r="Q299" s="91">
        <v>259.59800000000001</v>
      </c>
      <c r="R299" s="91">
        <v>444.13900000000001</v>
      </c>
      <c r="S299" s="91">
        <v>294.536</v>
      </c>
      <c r="T299" s="91">
        <v>244.738</v>
      </c>
      <c r="U299" s="91">
        <v>385.53</v>
      </c>
      <c r="V299" s="91">
        <v>297.61200000000002</v>
      </c>
      <c r="W299" s="91">
        <v>312.61200000000002</v>
      </c>
      <c r="X299" s="91">
        <v>408.44499999999999</v>
      </c>
      <c r="Y299" s="91">
        <v>326.55099999999999</v>
      </c>
      <c r="Z299" s="91">
        <v>183.25</v>
      </c>
      <c r="AA299" s="91">
        <v>254.51</v>
      </c>
      <c r="AB299" s="91">
        <v>345.18</v>
      </c>
      <c r="AC299" s="91">
        <v>283.166</v>
      </c>
      <c r="AD299" s="91">
        <v>475.452</v>
      </c>
      <c r="AE299" s="91">
        <v>325.37099999999998</v>
      </c>
    </row>
    <row r="300" spans="1:31" x14ac:dyDescent="0.25">
      <c r="A300" s="193" t="s">
        <v>796</v>
      </c>
      <c r="B300" s="91">
        <v>21.561720000000001</v>
      </c>
      <c r="C300" s="91">
        <v>0</v>
      </c>
      <c r="D300" s="91">
        <v>47.801729999999999</v>
      </c>
      <c r="E300" s="91">
        <v>79.903059999999996</v>
      </c>
      <c r="F300" s="91">
        <v>16.404520000000002</v>
      </c>
      <c r="G300" s="91">
        <v>14.68629</v>
      </c>
      <c r="H300" s="91">
        <v>11.41046</v>
      </c>
      <c r="I300" s="91">
        <v>36.970209999999902</v>
      </c>
      <c r="J300" s="91">
        <v>-112.61</v>
      </c>
      <c r="K300" s="91">
        <v>25.7</v>
      </c>
      <c r="L300" s="91">
        <v>8</v>
      </c>
      <c r="M300" s="91">
        <v>53</v>
      </c>
      <c r="N300" s="91">
        <v>17.981000000000002</v>
      </c>
      <c r="O300" s="91">
        <v>19.280999999999999</v>
      </c>
      <c r="P300" s="91">
        <v>23.098999999999901</v>
      </c>
      <c r="Q300" s="91">
        <v>22.878999999999898</v>
      </c>
      <c r="R300" s="91">
        <v>22.878999999999898</v>
      </c>
      <c r="S300" s="91">
        <v>22.878999999999898</v>
      </c>
      <c r="T300" s="91">
        <v>22.878999999999898</v>
      </c>
      <c r="U300" s="91">
        <v>22.878999999999898</v>
      </c>
      <c r="V300" s="91">
        <v>22.878999999999898</v>
      </c>
      <c r="W300" s="91">
        <v>22.878999999999898</v>
      </c>
      <c r="X300" s="91">
        <v>21.579000000000001</v>
      </c>
      <c r="Y300" s="91">
        <v>17.933</v>
      </c>
      <c r="Z300" s="91">
        <v>17.960999999999999</v>
      </c>
      <c r="AA300" s="91">
        <v>19.241</v>
      </c>
      <c r="AB300" s="91">
        <v>23.039000000000001</v>
      </c>
      <c r="AC300" s="91">
        <v>22.818999999999999</v>
      </c>
      <c r="AD300" s="91">
        <v>22.818999999999999</v>
      </c>
      <c r="AE300" s="91">
        <v>22.818999999999999</v>
      </c>
    </row>
    <row r="301" spans="1:31" ht="15.75" thickBot="1" x14ac:dyDescent="0.3">
      <c r="A301" s="193" t="s">
        <v>797</v>
      </c>
      <c r="B301" s="315">
        <v>20.507649999999899</v>
      </c>
      <c r="C301" s="315">
        <v>21.441510000000001</v>
      </c>
      <c r="D301" s="315">
        <v>55.525120000000001</v>
      </c>
      <c r="E301" s="315">
        <v>36.672849999999997</v>
      </c>
      <c r="F301" s="315">
        <v>9.2249700000000008</v>
      </c>
      <c r="G301" s="315">
        <v>45.917830000000002</v>
      </c>
      <c r="H301" s="315">
        <v>92.333629999999999</v>
      </c>
      <c r="I301" s="315">
        <v>40.636620000000001</v>
      </c>
      <c r="J301" s="315">
        <v>151.59800000000001</v>
      </c>
      <c r="K301" s="315">
        <v>75.5</v>
      </c>
      <c r="L301" s="315">
        <v>79.649000000000001</v>
      </c>
      <c r="M301" s="315">
        <v>77</v>
      </c>
      <c r="N301" s="315">
        <v>4.0460000000000003</v>
      </c>
      <c r="O301" s="315">
        <v>15.045999999999999</v>
      </c>
      <c r="P301" s="315">
        <v>36.646000000000001</v>
      </c>
      <c r="Q301" s="315">
        <v>32.045999999999999</v>
      </c>
      <c r="R301" s="315">
        <v>22.045999999999999</v>
      </c>
      <c r="S301" s="315">
        <v>37.646000000000001</v>
      </c>
      <c r="T301" s="315">
        <v>36.045999999999999</v>
      </c>
      <c r="U301" s="315">
        <v>15.045999999999999</v>
      </c>
      <c r="V301" s="315">
        <v>36.045999999999999</v>
      </c>
      <c r="W301" s="315">
        <v>23.045999999999999</v>
      </c>
      <c r="X301" s="315">
        <v>34.646000000000001</v>
      </c>
      <c r="Y301" s="315">
        <v>21.045999999999999</v>
      </c>
      <c r="Z301" s="315">
        <v>4.0860000000000003</v>
      </c>
      <c r="AA301" s="315">
        <v>15.146000000000001</v>
      </c>
      <c r="AB301" s="315">
        <v>36.826000000000001</v>
      </c>
      <c r="AC301" s="315">
        <v>32.265999999999998</v>
      </c>
      <c r="AD301" s="315">
        <v>22.206</v>
      </c>
      <c r="AE301" s="315">
        <v>37.826000000000001</v>
      </c>
    </row>
    <row r="302" spans="1:31" x14ac:dyDescent="0.25">
      <c r="A302" s="316" t="s">
        <v>798</v>
      </c>
      <c r="B302" s="313">
        <v>1434.75748</v>
      </c>
      <c r="C302" s="313">
        <v>1455.6670899999999</v>
      </c>
      <c r="D302" s="313">
        <v>983.69086000000004</v>
      </c>
      <c r="E302" s="313">
        <v>1369.97206999999</v>
      </c>
      <c r="F302" s="313">
        <v>1370.4315200000001</v>
      </c>
      <c r="G302" s="313">
        <v>2856.7608599999999</v>
      </c>
      <c r="H302" s="313">
        <v>1644.6461400000001</v>
      </c>
      <c r="I302" s="313">
        <v>1794.9320699999901</v>
      </c>
      <c r="J302" s="313">
        <v>2057.8850000000002</v>
      </c>
      <c r="K302" s="313">
        <v>1194.3409999999999</v>
      </c>
      <c r="L302" s="313">
        <v>1510.424</v>
      </c>
      <c r="M302" s="313">
        <v>2171.1149999999998</v>
      </c>
      <c r="N302" s="313">
        <v>1076.4860000000001</v>
      </c>
      <c r="O302" s="313">
        <v>1141.2439999999999</v>
      </c>
      <c r="P302" s="313">
        <v>1450.8710000000001</v>
      </c>
      <c r="Q302" s="313">
        <v>1301.9459999999999</v>
      </c>
      <c r="R302" s="313">
        <v>2024.1780000000001</v>
      </c>
      <c r="S302" s="313">
        <v>1777.297</v>
      </c>
      <c r="T302" s="313">
        <v>1733.354</v>
      </c>
      <c r="U302" s="313">
        <v>2291.1309999999999</v>
      </c>
      <c r="V302" s="313">
        <v>1870.1010000000001</v>
      </c>
      <c r="W302" s="313">
        <v>1728.0840000000001</v>
      </c>
      <c r="X302" s="313">
        <v>1808.5259999999901</v>
      </c>
      <c r="Y302" s="313">
        <v>1798.662</v>
      </c>
      <c r="Z302" s="313">
        <v>1118.9939999999999</v>
      </c>
      <c r="AA302" s="313">
        <v>1196.693</v>
      </c>
      <c r="AB302" s="313">
        <v>1540.508</v>
      </c>
      <c r="AC302" s="313">
        <v>1361.643</v>
      </c>
      <c r="AD302" s="313">
        <v>2111.5720000000001</v>
      </c>
      <c r="AE302" s="313">
        <v>1868.8050000000001</v>
      </c>
    </row>
    <row r="303" spans="1:31" x14ac:dyDescent="0.25">
      <c r="A303" s="193" t="s">
        <v>606</v>
      </c>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314"/>
      <c r="AE303" s="314"/>
    </row>
    <row r="304" spans="1:31" ht="15.75" thickBot="1" x14ac:dyDescent="0.3">
      <c r="A304" s="193" t="s">
        <v>799</v>
      </c>
      <c r="B304" s="315">
        <v>0</v>
      </c>
      <c r="C304" s="315">
        <v>0</v>
      </c>
      <c r="D304" s="315">
        <v>0</v>
      </c>
      <c r="E304" s="315">
        <v>52.963810000000002</v>
      </c>
      <c r="F304" s="315">
        <v>4.7603999999999997</v>
      </c>
      <c r="G304" s="315">
        <v>42.739040000000003</v>
      </c>
      <c r="H304" s="315">
        <v>0.184</v>
      </c>
      <c r="I304" s="315">
        <v>-38.45147</v>
      </c>
      <c r="J304" s="315">
        <v>-58.253999999999998</v>
      </c>
      <c r="K304" s="315">
        <v>0</v>
      </c>
      <c r="L304" s="315">
        <v>0</v>
      </c>
      <c r="M304" s="315">
        <v>0</v>
      </c>
      <c r="N304" s="315">
        <v>0</v>
      </c>
      <c r="O304" s="315">
        <v>0</v>
      </c>
      <c r="P304" s="315">
        <v>125</v>
      </c>
      <c r="Q304" s="315">
        <v>0</v>
      </c>
      <c r="R304" s="315">
        <v>0</v>
      </c>
      <c r="S304" s="315">
        <v>0</v>
      </c>
      <c r="T304" s="315">
        <v>125</v>
      </c>
      <c r="U304" s="315">
        <v>0</v>
      </c>
      <c r="V304" s="315">
        <v>0</v>
      </c>
      <c r="W304" s="315">
        <v>0</v>
      </c>
      <c r="X304" s="315">
        <v>0</v>
      </c>
      <c r="Y304" s="315">
        <v>0</v>
      </c>
      <c r="Z304" s="315">
        <v>0</v>
      </c>
      <c r="AA304" s="315">
        <v>0</v>
      </c>
      <c r="AB304" s="315">
        <v>125</v>
      </c>
      <c r="AC304" s="315">
        <v>0</v>
      </c>
      <c r="AD304" s="315">
        <v>0</v>
      </c>
      <c r="AE304" s="315">
        <v>0</v>
      </c>
    </row>
    <row r="305" spans="1:31" x14ac:dyDescent="0.25">
      <c r="A305" s="316" t="s">
        <v>800</v>
      </c>
      <c r="B305" s="313">
        <v>0</v>
      </c>
      <c r="C305" s="313">
        <v>0</v>
      </c>
      <c r="D305" s="313">
        <v>0</v>
      </c>
      <c r="E305" s="313">
        <v>52.963810000000002</v>
      </c>
      <c r="F305" s="313">
        <v>4.7603999999999997</v>
      </c>
      <c r="G305" s="313">
        <v>42.739040000000003</v>
      </c>
      <c r="H305" s="313">
        <v>0.184</v>
      </c>
      <c r="I305" s="313">
        <v>-38.45147</v>
      </c>
      <c r="J305" s="313">
        <v>-58.253999999999998</v>
      </c>
      <c r="K305" s="313">
        <v>0</v>
      </c>
      <c r="L305" s="313">
        <v>0</v>
      </c>
      <c r="M305" s="313">
        <v>0</v>
      </c>
      <c r="N305" s="313">
        <v>0</v>
      </c>
      <c r="O305" s="313">
        <v>0</v>
      </c>
      <c r="P305" s="313">
        <v>125</v>
      </c>
      <c r="Q305" s="313">
        <v>0</v>
      </c>
      <c r="R305" s="313">
        <v>0</v>
      </c>
      <c r="S305" s="313">
        <v>0</v>
      </c>
      <c r="T305" s="313">
        <v>125</v>
      </c>
      <c r="U305" s="313">
        <v>0</v>
      </c>
      <c r="V305" s="313">
        <v>0</v>
      </c>
      <c r="W305" s="313">
        <v>0</v>
      </c>
      <c r="X305" s="313">
        <v>0</v>
      </c>
      <c r="Y305" s="313">
        <v>0</v>
      </c>
      <c r="Z305" s="313">
        <v>0</v>
      </c>
      <c r="AA305" s="313">
        <v>0</v>
      </c>
      <c r="AB305" s="313">
        <v>125</v>
      </c>
      <c r="AC305" s="313">
        <v>0</v>
      </c>
      <c r="AD305" s="313">
        <v>0</v>
      </c>
      <c r="AE305" s="313">
        <v>0</v>
      </c>
    </row>
    <row r="307" spans="1:31" x14ac:dyDescent="0.25">
      <c r="A307" s="190" t="s">
        <v>801</v>
      </c>
      <c r="B307" s="313">
        <v>3648.1921599999901</v>
      </c>
      <c r="C307" s="313">
        <v>3116.7069200000001</v>
      </c>
      <c r="D307" s="313">
        <v>2656.2892400000001</v>
      </c>
      <c r="E307" s="313">
        <v>2993.58295</v>
      </c>
      <c r="F307" s="313">
        <v>3069.54162</v>
      </c>
      <c r="G307" s="313">
        <v>4163.7465899999997</v>
      </c>
      <c r="H307" s="313">
        <v>3461.8900800000001</v>
      </c>
      <c r="I307" s="313">
        <v>3917.5624399999901</v>
      </c>
      <c r="J307" s="313">
        <v>4645.1099999999997</v>
      </c>
      <c r="K307" s="313">
        <v>3257.3119999999999</v>
      </c>
      <c r="L307" s="313">
        <v>3225.6559999999999</v>
      </c>
      <c r="M307" s="313">
        <v>3894.9719999999902</v>
      </c>
      <c r="N307" s="313">
        <v>3159.8779999999902</v>
      </c>
      <c r="O307" s="313">
        <v>2832.7139999999999</v>
      </c>
      <c r="P307" s="313">
        <v>3292.1689999999999</v>
      </c>
      <c r="Q307" s="313">
        <v>2966.48</v>
      </c>
      <c r="R307" s="313">
        <v>3527.5540000000001</v>
      </c>
      <c r="S307" s="313">
        <v>3723.5329999999999</v>
      </c>
      <c r="T307" s="313">
        <v>3938.0509999999899</v>
      </c>
      <c r="U307" s="313">
        <v>4181.58</v>
      </c>
      <c r="V307" s="313">
        <v>3853.94</v>
      </c>
      <c r="W307" s="313">
        <v>3516.038</v>
      </c>
      <c r="X307" s="313">
        <v>3292.1929999999902</v>
      </c>
      <c r="Y307" s="313">
        <v>3491.491</v>
      </c>
      <c r="Z307" s="313">
        <v>3188.5369999999998</v>
      </c>
      <c r="AA307" s="313">
        <v>2919.9679999999998</v>
      </c>
      <c r="AB307" s="313">
        <v>3447.8710000000001</v>
      </c>
      <c r="AC307" s="313">
        <v>2948.5920000000001</v>
      </c>
      <c r="AD307" s="313">
        <v>3666.6550000000002</v>
      </c>
      <c r="AE307" s="313">
        <v>3821.9810000000002</v>
      </c>
    </row>
    <row r="309" spans="1:31" x14ac:dyDescent="0.25">
      <c r="A309" s="193" t="s">
        <v>802</v>
      </c>
      <c r="B309" s="91">
        <v>2609.9146099999998</v>
      </c>
      <c r="C309" s="91">
        <v>2466.87212</v>
      </c>
      <c r="D309" s="91">
        <v>2929.75738</v>
      </c>
      <c r="E309" s="91">
        <v>2697.0439900000001</v>
      </c>
      <c r="F309" s="91">
        <v>2538.5916900000002</v>
      </c>
      <c r="G309" s="91">
        <v>2353.5382</v>
      </c>
      <c r="H309" s="91">
        <v>2636.41291</v>
      </c>
      <c r="I309" s="91">
        <v>2028.61943</v>
      </c>
      <c r="J309" s="91">
        <v>3571.4090000000001</v>
      </c>
      <c r="K309" s="91">
        <v>2838.9650000000001</v>
      </c>
      <c r="L309" s="91">
        <v>2178.518</v>
      </c>
      <c r="M309" s="91">
        <v>2375.3240000000001</v>
      </c>
      <c r="N309" s="91">
        <v>2887.3539999999998</v>
      </c>
      <c r="O309" s="91">
        <v>2551.1759999999999</v>
      </c>
      <c r="P309" s="91">
        <v>2920.3710000000001</v>
      </c>
      <c r="Q309" s="91">
        <v>2665.6149999999998</v>
      </c>
      <c r="R309" s="91">
        <v>2642.846</v>
      </c>
      <c r="S309" s="91">
        <v>2747.48</v>
      </c>
      <c r="T309" s="91">
        <v>2877.5320000000002</v>
      </c>
      <c r="U309" s="91">
        <v>2782.73</v>
      </c>
      <c r="V309" s="91">
        <v>2881.4809999999902</v>
      </c>
      <c r="W309" s="91">
        <v>2949.8119999999999</v>
      </c>
      <c r="X309" s="91">
        <v>2536.9409999999998</v>
      </c>
      <c r="Y309" s="91">
        <v>2534.239</v>
      </c>
      <c r="Z309" s="91">
        <v>2791.6639999999902</v>
      </c>
      <c r="AA309" s="91">
        <v>2797.723</v>
      </c>
      <c r="AB309" s="91">
        <v>3191.8449999999998</v>
      </c>
      <c r="AC309" s="91">
        <v>2617.2669999999998</v>
      </c>
      <c r="AD309" s="91">
        <v>2912.9850000000001</v>
      </c>
      <c r="AE309" s="91">
        <v>2859.569</v>
      </c>
    </row>
    <row r="310" spans="1:31" x14ac:dyDescent="0.25">
      <c r="A310" s="193" t="s">
        <v>803</v>
      </c>
      <c r="B310" s="91">
        <v>487.73988000000003</v>
      </c>
      <c r="C310" s="91">
        <v>558.46015999999997</v>
      </c>
      <c r="D310" s="91">
        <v>1070.1050599999901</v>
      </c>
      <c r="E310" s="91">
        <v>703.78311999999903</v>
      </c>
      <c r="F310" s="91">
        <v>809.79211999999995</v>
      </c>
      <c r="G310" s="91">
        <v>-124.49225</v>
      </c>
      <c r="H310" s="91">
        <v>673.39494000000002</v>
      </c>
      <c r="I310" s="91">
        <v>647.61042999999995</v>
      </c>
      <c r="J310" s="91">
        <v>1005.798</v>
      </c>
      <c r="K310" s="91">
        <v>792.85199999999998</v>
      </c>
      <c r="L310" s="91">
        <v>678.48800000000006</v>
      </c>
      <c r="M310" s="91">
        <v>824.09</v>
      </c>
      <c r="N310" s="91">
        <v>658.26499999999896</v>
      </c>
      <c r="O310" s="91">
        <v>673.03700000000003</v>
      </c>
      <c r="P310" s="91">
        <v>719.11</v>
      </c>
      <c r="Q310" s="91">
        <v>669.86699999999996</v>
      </c>
      <c r="R310" s="91">
        <v>624.26099999999997</v>
      </c>
      <c r="S310" s="91">
        <v>748.59699999999998</v>
      </c>
      <c r="T310" s="91">
        <v>661.43</v>
      </c>
      <c r="U310" s="91">
        <v>616.12</v>
      </c>
      <c r="V310" s="91">
        <v>636.78499999999997</v>
      </c>
      <c r="W310" s="91">
        <v>651.32000000000005</v>
      </c>
      <c r="X310" s="91">
        <v>632.11300000000006</v>
      </c>
      <c r="Y310" s="91">
        <v>666.19200000000001</v>
      </c>
      <c r="Z310" s="91">
        <v>644.44999999999902</v>
      </c>
      <c r="AA310" s="91">
        <v>673.86499999999899</v>
      </c>
      <c r="AB310" s="91">
        <v>718.55399999999997</v>
      </c>
      <c r="AC310" s="91">
        <v>674.94600000000003</v>
      </c>
      <c r="AD310" s="91">
        <v>630.197</v>
      </c>
      <c r="AE310" s="91">
        <v>757.77499999999998</v>
      </c>
    </row>
    <row r="311" spans="1:31" x14ac:dyDescent="0.25">
      <c r="A311" s="193" t="s">
        <v>804</v>
      </c>
      <c r="B311" s="91">
        <v>-345.91993000000002</v>
      </c>
      <c r="C311" s="91">
        <v>-346.59714000000002</v>
      </c>
      <c r="D311" s="91">
        <v>-377.79449</v>
      </c>
      <c r="E311" s="91">
        <v>-352.82835</v>
      </c>
      <c r="F311" s="91">
        <v>-363.64994000000002</v>
      </c>
      <c r="G311" s="91">
        <v>-325.12936999999999</v>
      </c>
      <c r="H311" s="91">
        <v>-417.43281000000002</v>
      </c>
      <c r="I311" s="91">
        <v>-337.73541999999998</v>
      </c>
      <c r="J311" s="91">
        <v>-386.688999999999</v>
      </c>
      <c r="K311" s="91">
        <v>-346.178</v>
      </c>
      <c r="L311" s="91">
        <v>-325.00799999999998</v>
      </c>
      <c r="M311" s="91">
        <v>-334.17099999999999</v>
      </c>
      <c r="N311" s="91">
        <v>-404.88199999999898</v>
      </c>
      <c r="O311" s="91">
        <v>-375.18599999999998</v>
      </c>
      <c r="P311" s="91">
        <v>-415.75200000000001</v>
      </c>
      <c r="Q311" s="91">
        <v>-386.18799999999999</v>
      </c>
      <c r="R311" s="91">
        <v>-380.75</v>
      </c>
      <c r="S311" s="91">
        <v>-403.08</v>
      </c>
      <c r="T311" s="91">
        <v>-408.003999999999</v>
      </c>
      <c r="U311" s="91">
        <v>-396.108</v>
      </c>
      <c r="V311" s="91">
        <v>-407.31299999999999</v>
      </c>
      <c r="W311" s="91">
        <v>-415.20699999999903</v>
      </c>
      <c r="X311" s="91">
        <v>-370.72800000000001</v>
      </c>
      <c r="Y311" s="91">
        <v>-374.709</v>
      </c>
      <c r="Z311" s="91">
        <v>-396.79399999999998</v>
      </c>
      <c r="AA311" s="91">
        <v>-401.065</v>
      </c>
      <c r="AB311" s="91">
        <v>-445.14100000000002</v>
      </c>
      <c r="AC311" s="91">
        <v>-385.7</v>
      </c>
      <c r="AD311" s="91">
        <v>-410.26299999999998</v>
      </c>
      <c r="AE311" s="91">
        <v>-417.32499999999999</v>
      </c>
    </row>
    <row r="312" spans="1:31" x14ac:dyDescent="0.25">
      <c r="A312" s="193" t="s">
        <v>805</v>
      </c>
      <c r="B312" s="91">
        <v>1037.36375</v>
      </c>
      <c r="C312" s="91">
        <v>1497.4757500000001</v>
      </c>
      <c r="D312" s="91">
        <v>1828.2719499999901</v>
      </c>
      <c r="E312" s="91">
        <v>1169.5880999999999</v>
      </c>
      <c r="F312" s="91">
        <v>1567.42283</v>
      </c>
      <c r="G312" s="91">
        <v>2514.76946</v>
      </c>
      <c r="H312" s="91">
        <v>1352.70837999999</v>
      </c>
      <c r="I312" s="91">
        <v>1201.8276900000001</v>
      </c>
      <c r="J312" s="91">
        <v>1745.32599999999</v>
      </c>
      <c r="K312" s="91">
        <v>1720.7750000000001</v>
      </c>
      <c r="L312" s="91">
        <v>1699.338</v>
      </c>
      <c r="M312" s="91">
        <v>2274.681</v>
      </c>
      <c r="N312" s="91">
        <v>1532.09</v>
      </c>
      <c r="O312" s="91">
        <v>1558.7850000000001</v>
      </c>
      <c r="P312" s="91">
        <v>1756.48</v>
      </c>
      <c r="Q312" s="91">
        <v>1530.3340000000001</v>
      </c>
      <c r="R312" s="91">
        <v>1617.4449999999999</v>
      </c>
      <c r="S312" s="91">
        <v>1912.835</v>
      </c>
      <c r="T312" s="91">
        <v>1477.5329999999999</v>
      </c>
      <c r="U312" s="91">
        <v>1674.155</v>
      </c>
      <c r="V312" s="91">
        <v>2035.6320000000001</v>
      </c>
      <c r="W312" s="91">
        <v>1481.624</v>
      </c>
      <c r="X312" s="91">
        <v>1564.6790000000001</v>
      </c>
      <c r="Y312" s="91">
        <v>2118.1190000000001</v>
      </c>
      <c r="Z312" s="91">
        <v>1543.0819999999901</v>
      </c>
      <c r="AA312" s="91">
        <v>1606.4449999999999</v>
      </c>
      <c r="AB312" s="91">
        <v>1783.837</v>
      </c>
      <c r="AC312" s="91">
        <v>1626.797</v>
      </c>
      <c r="AD312" s="91">
        <v>1717.992</v>
      </c>
      <c r="AE312" s="91">
        <v>1954.326</v>
      </c>
    </row>
    <row r="313" spans="1:31" x14ac:dyDescent="0.25">
      <c r="A313" s="193" t="s">
        <v>806</v>
      </c>
      <c r="B313" s="91">
        <v>508.66926000000001</v>
      </c>
      <c r="C313" s="91">
        <v>422.09906999999998</v>
      </c>
      <c r="D313" s="91">
        <v>491.21561000000003</v>
      </c>
      <c r="E313" s="91">
        <v>418.73005999999998</v>
      </c>
      <c r="F313" s="91">
        <v>119.56263</v>
      </c>
      <c r="G313" s="91">
        <v>402.35583000000003</v>
      </c>
      <c r="H313" s="91">
        <v>360.13909999999998</v>
      </c>
      <c r="I313" s="91">
        <v>361.55658</v>
      </c>
      <c r="J313" s="91">
        <v>216.73400000000001</v>
      </c>
      <c r="K313" s="91">
        <v>361.55700000000002</v>
      </c>
      <c r="L313" s="91">
        <v>361.55700000000002</v>
      </c>
      <c r="M313" s="91">
        <v>356.86</v>
      </c>
      <c r="N313" s="91">
        <v>427.613</v>
      </c>
      <c r="O313" s="91">
        <v>387.12700000000001</v>
      </c>
      <c r="P313" s="91">
        <v>387.12700000000001</v>
      </c>
      <c r="Q313" s="91">
        <v>476.303</v>
      </c>
      <c r="R313" s="91">
        <v>406.46600000000001</v>
      </c>
      <c r="S313" s="91">
        <v>406.46600000000001</v>
      </c>
      <c r="T313" s="91">
        <v>446.952</v>
      </c>
      <c r="U313" s="91">
        <v>406.46600000000001</v>
      </c>
      <c r="V313" s="91">
        <v>406.46600000000001</v>
      </c>
      <c r="W313" s="91">
        <v>446.952</v>
      </c>
      <c r="X313" s="91">
        <v>406.46600000000001</v>
      </c>
      <c r="Y313" s="91">
        <v>413.06599999999997</v>
      </c>
      <c r="Z313" s="91">
        <v>448.30799999999999</v>
      </c>
      <c r="AA313" s="91">
        <v>406.46600000000001</v>
      </c>
      <c r="AB313" s="91">
        <v>406.46600000000001</v>
      </c>
      <c r="AC313" s="91">
        <v>583.81700000000001</v>
      </c>
      <c r="AD313" s="91">
        <v>511.596</v>
      </c>
      <c r="AE313" s="91">
        <v>511.596</v>
      </c>
    </row>
    <row r="314" spans="1:31" x14ac:dyDescent="0.25">
      <c r="A314" s="193" t="s">
        <v>807</v>
      </c>
      <c r="B314" s="91">
        <v>245.21893</v>
      </c>
      <c r="C314" s="91">
        <v>572.02265</v>
      </c>
      <c r="D314" s="91">
        <v>424.19682999999998</v>
      </c>
      <c r="E314" s="91">
        <v>666.96457999999996</v>
      </c>
      <c r="F314" s="91">
        <v>132.24436999999901</v>
      </c>
      <c r="G314" s="91">
        <v>111.42373000000001</v>
      </c>
      <c r="H314" s="91">
        <v>526.36221</v>
      </c>
      <c r="I314" s="91">
        <v>273.84879000000001</v>
      </c>
      <c r="J314" s="91">
        <v>325.32299999999998</v>
      </c>
      <c r="K314" s="91">
        <v>299.39100000000002</v>
      </c>
      <c r="L314" s="91">
        <v>291.613</v>
      </c>
      <c r="M314" s="91">
        <v>325.49400000000003</v>
      </c>
      <c r="N314" s="91">
        <v>343.06</v>
      </c>
      <c r="O314" s="91">
        <v>301.17200000000003</v>
      </c>
      <c r="P314" s="91">
        <v>335.99900000000002</v>
      </c>
      <c r="Q314" s="91">
        <v>356.34500000000003</v>
      </c>
      <c r="R314" s="91">
        <v>298.95299999999997</v>
      </c>
      <c r="S314" s="91">
        <v>335.26900000000001</v>
      </c>
      <c r="T314" s="91">
        <v>359.53300000000002</v>
      </c>
      <c r="U314" s="91">
        <v>298.50799999999998</v>
      </c>
      <c r="V314" s="91">
        <v>328.93799999999999</v>
      </c>
      <c r="W314" s="91">
        <v>348.46800000000002</v>
      </c>
      <c r="X314" s="91">
        <v>300.32</v>
      </c>
      <c r="Y314" s="91">
        <v>344.55799999999999</v>
      </c>
      <c r="Z314" s="91">
        <v>362.834</v>
      </c>
      <c r="AA314" s="91">
        <v>321.31400000000002</v>
      </c>
      <c r="AB314" s="91">
        <v>355.733</v>
      </c>
      <c r="AC314" s="91">
        <v>378.06900000000002</v>
      </c>
      <c r="AD314" s="91">
        <v>324.04700000000003</v>
      </c>
      <c r="AE314" s="91">
        <v>360.957999999999</v>
      </c>
    </row>
    <row r="315" spans="1:31" x14ac:dyDescent="0.25">
      <c r="A315" s="193" t="s">
        <v>808</v>
      </c>
      <c r="B315" s="91">
        <v>3572.23621</v>
      </c>
      <c r="C315" s="91">
        <v>2668.6887199999901</v>
      </c>
      <c r="D315" s="91">
        <v>3706.5140499999902</v>
      </c>
      <c r="E315" s="91">
        <v>3118.9520600000001</v>
      </c>
      <c r="F315" s="91">
        <v>2245.10106</v>
      </c>
      <c r="G315" s="91">
        <v>2442.90942</v>
      </c>
      <c r="H315" s="91">
        <v>2604.7651900000001</v>
      </c>
      <c r="I315" s="91">
        <v>2557.5597899999998</v>
      </c>
      <c r="J315" s="91">
        <v>3566.625</v>
      </c>
      <c r="K315" s="91">
        <v>2684.17</v>
      </c>
      <c r="L315" s="91">
        <v>2842.163</v>
      </c>
      <c r="M315" s="91">
        <v>3747.6790000000001</v>
      </c>
      <c r="N315" s="91">
        <v>3936.47977043829</v>
      </c>
      <c r="O315" s="91">
        <v>3965.2232089110098</v>
      </c>
      <c r="P315" s="91">
        <v>3839.68651561467</v>
      </c>
      <c r="Q315" s="91">
        <v>3864.1479520246799</v>
      </c>
      <c r="R315" s="91">
        <v>3776.5462743715302</v>
      </c>
      <c r="S315" s="91">
        <v>3769.3989463524299</v>
      </c>
      <c r="T315" s="91">
        <v>3704.05433726607</v>
      </c>
      <c r="U315" s="91">
        <v>3706.52529283479</v>
      </c>
      <c r="V315" s="91">
        <v>3703.2357292371498</v>
      </c>
      <c r="W315" s="91">
        <v>3561.5982026342499</v>
      </c>
      <c r="X315" s="91">
        <v>3753.5932485879298</v>
      </c>
      <c r="Y315" s="91">
        <v>3834.9580205757802</v>
      </c>
      <c r="Z315" s="91">
        <v>3479.7969063323999</v>
      </c>
      <c r="AA315" s="91">
        <v>3456.24257023469</v>
      </c>
      <c r="AB315" s="91">
        <v>3389.8245921858302</v>
      </c>
      <c r="AC315" s="91">
        <v>3456.7621597996099</v>
      </c>
      <c r="AD315" s="91">
        <v>3469.6057714785802</v>
      </c>
      <c r="AE315" s="91">
        <v>3481.4690597321101</v>
      </c>
    </row>
    <row r="316" spans="1:31" x14ac:dyDescent="0.25">
      <c r="A316" s="193" t="s">
        <v>809</v>
      </c>
      <c r="B316" s="91">
        <v>55.053979999999903</v>
      </c>
      <c r="C316" s="91">
        <v>50.536479999999997</v>
      </c>
      <c r="D316" s="91">
        <v>55.778869999999998</v>
      </c>
      <c r="E316" s="91">
        <v>52.974049999999998</v>
      </c>
      <c r="F316" s="91">
        <v>53.144129999999997</v>
      </c>
      <c r="G316" s="91">
        <v>50.947209999999998</v>
      </c>
      <c r="H316" s="91">
        <v>52.589059999999897</v>
      </c>
      <c r="I316" s="91">
        <v>52.788260000000001</v>
      </c>
      <c r="J316" s="91">
        <v>48.996000000000002</v>
      </c>
      <c r="K316" s="91">
        <v>24.498000000000001</v>
      </c>
      <c r="L316" s="91">
        <v>0</v>
      </c>
      <c r="M316" s="91">
        <v>0</v>
      </c>
      <c r="N316" s="91">
        <v>0</v>
      </c>
      <c r="O316" s="91">
        <v>0</v>
      </c>
      <c r="P316" s="91">
        <v>0</v>
      </c>
      <c r="Q316" s="91">
        <v>0</v>
      </c>
      <c r="R316" s="91">
        <v>0</v>
      </c>
      <c r="S316" s="91">
        <v>0</v>
      </c>
      <c r="T316" s="91">
        <v>0</v>
      </c>
      <c r="U316" s="91">
        <v>0</v>
      </c>
      <c r="V316" s="91">
        <v>0</v>
      </c>
      <c r="W316" s="91">
        <v>0</v>
      </c>
      <c r="X316" s="91">
        <v>0</v>
      </c>
      <c r="Y316" s="91">
        <v>0</v>
      </c>
      <c r="Z316" s="91">
        <v>0</v>
      </c>
      <c r="AA316" s="91">
        <v>0</v>
      </c>
      <c r="AB316" s="91">
        <v>0</v>
      </c>
      <c r="AC316" s="91">
        <v>0</v>
      </c>
      <c r="AD316" s="91">
        <v>0</v>
      </c>
      <c r="AE316" s="91">
        <v>0</v>
      </c>
    </row>
    <row r="317" spans="1:31" x14ac:dyDescent="0.25">
      <c r="A317" s="193" t="s">
        <v>810</v>
      </c>
      <c r="B317" s="91">
        <v>83.151610000000005</v>
      </c>
      <c r="C317" s="91">
        <v>94.606610000000003</v>
      </c>
      <c r="D317" s="91">
        <v>91.682609999999997</v>
      </c>
      <c r="E317" s="91">
        <v>89.057609999999997</v>
      </c>
      <c r="F317" s="91">
        <v>80.40361</v>
      </c>
      <c r="G317" s="91">
        <v>136.32</v>
      </c>
      <c r="H317" s="91">
        <v>-197.51068000000001</v>
      </c>
      <c r="I317" s="91">
        <v>276.777839999999</v>
      </c>
      <c r="J317" s="91">
        <v>17.553000000000001</v>
      </c>
      <c r="K317" s="91">
        <v>83.503999999999905</v>
      </c>
      <c r="L317" s="91">
        <v>83.503999999999905</v>
      </c>
      <c r="M317" s="91">
        <v>83.503999999999905</v>
      </c>
      <c r="N317" s="91">
        <v>82.015000000000001</v>
      </c>
      <c r="O317" s="91">
        <v>82.015000000000001</v>
      </c>
      <c r="P317" s="91">
        <v>82.015000000000001</v>
      </c>
      <c r="Q317" s="91">
        <v>82.015000000000001</v>
      </c>
      <c r="R317" s="91">
        <v>82.015000000000001</v>
      </c>
      <c r="S317" s="91">
        <v>82.015000000000001</v>
      </c>
      <c r="T317" s="91">
        <v>122.71599999999999</v>
      </c>
      <c r="U317" s="91">
        <v>122.71599999999999</v>
      </c>
      <c r="V317" s="91">
        <v>122.71599999999999</v>
      </c>
      <c r="W317" s="91">
        <v>122.71599999999999</v>
      </c>
      <c r="X317" s="91">
        <v>122.71599999999999</v>
      </c>
      <c r="Y317" s="91">
        <v>122.71599999999999</v>
      </c>
      <c r="Z317" s="91">
        <v>87.503999999999905</v>
      </c>
      <c r="AA317" s="91">
        <v>87.503999999999905</v>
      </c>
      <c r="AB317" s="91">
        <v>87.503999999999905</v>
      </c>
      <c r="AC317" s="91">
        <v>87.503999999999905</v>
      </c>
      <c r="AD317" s="91">
        <v>87.503999999999905</v>
      </c>
      <c r="AE317" s="91">
        <v>87.503999999999905</v>
      </c>
    </row>
    <row r="318" spans="1:31" x14ac:dyDescent="0.25">
      <c r="A318" s="193" t="s">
        <v>811</v>
      </c>
      <c r="B318" s="91">
        <v>-32.994169999999997</v>
      </c>
      <c r="C318" s="91">
        <v>-27.469850000000001</v>
      </c>
      <c r="D318" s="91">
        <v>-34.210450000000002</v>
      </c>
      <c r="E318" s="91">
        <v>-23.530259999999998</v>
      </c>
      <c r="F318" s="91">
        <v>-25.14601</v>
      </c>
      <c r="G318" s="91">
        <v>-15.89526</v>
      </c>
      <c r="H318" s="91">
        <v>-16.51333</v>
      </c>
      <c r="I318" s="91">
        <v>-14.67787</v>
      </c>
      <c r="J318" s="91">
        <v>0</v>
      </c>
      <c r="K318" s="91">
        <v>0</v>
      </c>
      <c r="L318" s="91">
        <v>0</v>
      </c>
      <c r="M318" s="91">
        <v>0</v>
      </c>
      <c r="N318" s="91">
        <v>0</v>
      </c>
      <c r="O318" s="91">
        <v>0</v>
      </c>
      <c r="P318" s="91">
        <v>0</v>
      </c>
      <c r="Q318" s="91">
        <v>0</v>
      </c>
      <c r="R318" s="91">
        <v>0</v>
      </c>
      <c r="S318" s="91">
        <v>0</v>
      </c>
      <c r="T318" s="91">
        <v>0</v>
      </c>
      <c r="U318" s="91">
        <v>0</v>
      </c>
      <c r="V318" s="91">
        <v>0</v>
      </c>
      <c r="W318" s="91">
        <v>0</v>
      </c>
      <c r="X318" s="91">
        <v>0</v>
      </c>
      <c r="Y318" s="91">
        <v>0</v>
      </c>
      <c r="Z318" s="91">
        <v>0</v>
      </c>
      <c r="AA318" s="91">
        <v>0</v>
      </c>
      <c r="AB318" s="91">
        <v>0</v>
      </c>
      <c r="AC318" s="91">
        <v>0</v>
      </c>
      <c r="AD318" s="91">
        <v>0</v>
      </c>
      <c r="AE318" s="91">
        <v>0</v>
      </c>
    </row>
    <row r="319" spans="1:31" x14ac:dyDescent="0.25">
      <c r="A319" s="193" t="s">
        <v>812</v>
      </c>
      <c r="B319" s="91">
        <v>-107.663479999999</v>
      </c>
      <c r="C319" s="91">
        <v>-91.113990000000001</v>
      </c>
      <c r="D319" s="91">
        <v>-96.184079999999994</v>
      </c>
      <c r="E319" s="91">
        <v>-53.376260000000002</v>
      </c>
      <c r="F319" s="91">
        <v>-30.15727</v>
      </c>
      <c r="G319" s="91">
        <v>-0.29170999999999903</v>
      </c>
      <c r="H319" s="91">
        <v>-0.42302000000000001</v>
      </c>
      <c r="I319" s="91">
        <v>-0.40307999999999999</v>
      </c>
      <c r="J319" s="91">
        <v>-88.387</v>
      </c>
      <c r="K319" s="91">
        <v>0</v>
      </c>
      <c r="L319" s="91">
        <v>-6</v>
      </c>
      <c r="M319" s="91">
        <v>-77</v>
      </c>
      <c r="N319" s="91">
        <v>-120</v>
      </c>
      <c r="O319" s="91">
        <v>-130</v>
      </c>
      <c r="P319" s="91">
        <v>-120</v>
      </c>
      <c r="Q319" s="91">
        <v>-90</v>
      </c>
      <c r="R319" s="91">
        <v>-70</v>
      </c>
      <c r="S319" s="91">
        <v>0</v>
      </c>
      <c r="T319" s="91">
        <v>0</v>
      </c>
      <c r="U319" s="91">
        <v>0</v>
      </c>
      <c r="V319" s="91">
        <v>0</v>
      </c>
      <c r="W319" s="91">
        <v>0</v>
      </c>
      <c r="X319" s="91">
        <v>-17</v>
      </c>
      <c r="Y319" s="91">
        <v>-90</v>
      </c>
      <c r="Z319" s="91">
        <v>-110</v>
      </c>
      <c r="AA319" s="91">
        <v>-120</v>
      </c>
      <c r="AB319" s="91">
        <v>-110</v>
      </c>
      <c r="AC319" s="91">
        <v>-90</v>
      </c>
      <c r="AD319" s="91">
        <v>-60</v>
      </c>
      <c r="AE319" s="91">
        <v>0</v>
      </c>
    </row>
    <row r="320" spans="1:31" x14ac:dyDescent="0.25">
      <c r="A320" s="193" t="s">
        <v>813</v>
      </c>
      <c r="B320" s="91">
        <v>23.709129999999998</v>
      </c>
      <c r="C320" s="91">
        <v>43.97343</v>
      </c>
      <c r="D320" s="91">
        <v>113.00417</v>
      </c>
      <c r="E320" s="91">
        <v>222.74704</v>
      </c>
      <c r="F320" s="91">
        <v>103.075319999999</v>
      </c>
      <c r="G320" s="91">
        <v>172.13436999999999</v>
      </c>
      <c r="H320" s="91">
        <v>78.917879999999997</v>
      </c>
      <c r="I320" s="91">
        <v>40.63485</v>
      </c>
      <c r="J320" s="91">
        <v>-400.435</v>
      </c>
      <c r="K320" s="91">
        <v>58.320999999999998</v>
      </c>
      <c r="L320" s="91">
        <v>58.320999999999998</v>
      </c>
      <c r="M320" s="91">
        <v>58.320999999999998</v>
      </c>
      <c r="N320" s="91">
        <v>36.055</v>
      </c>
      <c r="O320" s="91">
        <v>36.055</v>
      </c>
      <c r="P320" s="91">
        <v>36.055</v>
      </c>
      <c r="Q320" s="91">
        <v>36.055</v>
      </c>
      <c r="R320" s="91">
        <v>36.055</v>
      </c>
      <c r="S320" s="91">
        <v>36.055</v>
      </c>
      <c r="T320" s="91">
        <v>36.055</v>
      </c>
      <c r="U320" s="91">
        <v>36.055</v>
      </c>
      <c r="V320" s="91">
        <v>36.055</v>
      </c>
      <c r="W320" s="91">
        <v>36.055</v>
      </c>
      <c r="X320" s="91">
        <v>36.515000000000001</v>
      </c>
      <c r="Y320" s="91">
        <v>36.513999999999903</v>
      </c>
      <c r="Z320" s="91">
        <v>36.147999999999897</v>
      </c>
      <c r="AA320" s="91">
        <v>36.147999999999897</v>
      </c>
      <c r="AB320" s="91">
        <v>36.147999999999897</v>
      </c>
      <c r="AC320" s="91">
        <v>36.147999999999897</v>
      </c>
      <c r="AD320" s="91">
        <v>36.147999999999897</v>
      </c>
      <c r="AE320" s="91">
        <v>36.147999999999897</v>
      </c>
    </row>
    <row r="321" spans="1:31" x14ac:dyDescent="0.25">
      <c r="A321" s="193" t="s">
        <v>814</v>
      </c>
      <c r="B321" s="91">
        <v>390.88628</v>
      </c>
      <c r="C321" s="91">
        <v>272.495869999999</v>
      </c>
      <c r="D321" s="91">
        <v>280.80572999999998</v>
      </c>
      <c r="E321" s="91">
        <v>279.12828999999999</v>
      </c>
      <c r="F321" s="91">
        <v>277.823319999999</v>
      </c>
      <c r="G321" s="91">
        <v>241.57400000000001</v>
      </c>
      <c r="H321" s="91">
        <v>257.49714999999998</v>
      </c>
      <c r="I321" s="91">
        <v>195.96850000000001</v>
      </c>
      <c r="J321" s="91">
        <v>555.29300000000001</v>
      </c>
      <c r="K321" s="91">
        <v>313.7</v>
      </c>
      <c r="L321" s="91">
        <v>354.36299999999898</v>
      </c>
      <c r="M321" s="91">
        <v>312.69799999999998</v>
      </c>
      <c r="N321" s="91">
        <v>376.30599999999998</v>
      </c>
      <c r="O321" s="91">
        <v>240.149</v>
      </c>
      <c r="P321" s="91">
        <v>290.80099999999902</v>
      </c>
      <c r="Q321" s="91">
        <v>251.42099999999999</v>
      </c>
      <c r="R321" s="91">
        <v>283.31900000000002</v>
      </c>
      <c r="S321" s="91">
        <v>262.03899999999999</v>
      </c>
      <c r="T321" s="91">
        <v>221.279</v>
      </c>
      <c r="U321" s="91">
        <v>248.74199999999999</v>
      </c>
      <c r="V321" s="91">
        <v>256.89800000000002</v>
      </c>
      <c r="W321" s="91">
        <v>236.149</v>
      </c>
      <c r="X321" s="91">
        <v>238.827</v>
      </c>
      <c r="Y321" s="91">
        <v>261.41199999999998</v>
      </c>
      <c r="Z321" s="91">
        <v>357.56099999999998</v>
      </c>
      <c r="AA321" s="91">
        <v>267.34399999999999</v>
      </c>
      <c r="AB321" s="91">
        <v>268.20499999999998</v>
      </c>
      <c r="AC321" s="91">
        <v>275.08699999999999</v>
      </c>
      <c r="AD321" s="91">
        <v>309.15899999999999</v>
      </c>
      <c r="AE321" s="91">
        <v>280.86900000000003</v>
      </c>
    </row>
    <row r="322" spans="1:31" x14ac:dyDescent="0.25">
      <c r="A322" s="318" t="s">
        <v>815</v>
      </c>
      <c r="B322" s="91">
        <v>8527.3660600000003</v>
      </c>
      <c r="C322" s="91">
        <v>8182.0498799999896</v>
      </c>
      <c r="D322" s="91">
        <v>10483.143239999899</v>
      </c>
      <c r="E322" s="91">
        <v>8989.2340299999996</v>
      </c>
      <c r="F322" s="91">
        <v>7508.2078600000004</v>
      </c>
      <c r="G322" s="91">
        <v>7960.16363</v>
      </c>
      <c r="H322" s="91">
        <v>7910.9069799999997</v>
      </c>
      <c r="I322" s="91">
        <v>7284.3757900000001</v>
      </c>
      <c r="J322" s="91">
        <v>10177.5459999999</v>
      </c>
      <c r="K322" s="91">
        <v>8831.5550000000003</v>
      </c>
      <c r="L322" s="91">
        <v>8216.857</v>
      </c>
      <c r="M322" s="91">
        <v>9947.48</v>
      </c>
      <c r="N322" s="91">
        <v>9754.3557704383002</v>
      </c>
      <c r="O322" s="91">
        <v>9289.5532089110093</v>
      </c>
      <c r="P322" s="91">
        <v>9831.8925156146706</v>
      </c>
      <c r="Q322" s="91">
        <v>9455.9149520246792</v>
      </c>
      <c r="R322" s="91">
        <v>9317.1562743715294</v>
      </c>
      <c r="S322" s="91">
        <v>9897.0749463524298</v>
      </c>
      <c r="T322" s="91">
        <v>9499.0803372660794</v>
      </c>
      <c r="U322" s="91">
        <v>9495.9092928347909</v>
      </c>
      <c r="V322" s="91">
        <v>10000.893729237099</v>
      </c>
      <c r="W322" s="91">
        <v>9419.48720263426</v>
      </c>
      <c r="X322" s="91">
        <v>9204.4422485879295</v>
      </c>
      <c r="Y322" s="91">
        <v>9867.0650205757793</v>
      </c>
      <c r="Z322" s="91">
        <v>9244.5539063323995</v>
      </c>
      <c r="AA322" s="91">
        <v>9131.9865702346906</v>
      </c>
      <c r="AB322" s="91">
        <v>9682.9755921858305</v>
      </c>
      <c r="AC322" s="91">
        <v>9260.6971597996107</v>
      </c>
      <c r="AD322" s="91">
        <v>9528.97077147858</v>
      </c>
      <c r="AE322" s="91">
        <v>9912.8890597321097</v>
      </c>
    </row>
    <row r="323" spans="1:31" x14ac:dyDescent="0.25">
      <c r="A323" s="193" t="s">
        <v>816</v>
      </c>
      <c r="B323" s="91">
        <v>169.61770999999999</v>
      </c>
      <c r="C323" s="91">
        <v>154.59007</v>
      </c>
      <c r="D323" s="91">
        <v>160.96367000000001</v>
      </c>
      <c r="E323" s="91">
        <v>112.63766</v>
      </c>
      <c r="F323" s="91">
        <v>142.10120000000001</v>
      </c>
      <c r="G323" s="91">
        <v>-197.25507999999999</v>
      </c>
      <c r="H323" s="91">
        <v>127.71917999999999</v>
      </c>
      <c r="I323" s="91">
        <v>223.29051000000001</v>
      </c>
      <c r="J323" s="91">
        <v>22.31</v>
      </c>
      <c r="K323" s="91">
        <v>20.677</v>
      </c>
      <c r="L323" s="91">
        <v>6.7099999999999902</v>
      </c>
      <c r="M323" s="91">
        <v>-188.89699999999999</v>
      </c>
      <c r="N323" s="91">
        <v>85.972999999999999</v>
      </c>
      <c r="O323" s="91">
        <v>73.608999999999995</v>
      </c>
      <c r="P323" s="91">
        <v>91.317999999999998</v>
      </c>
      <c r="Q323" s="91">
        <v>88.614999999999995</v>
      </c>
      <c r="R323" s="91">
        <v>98.832999999999998</v>
      </c>
      <c r="S323" s="91">
        <v>100.084</v>
      </c>
      <c r="T323" s="91">
        <v>126.73399999999999</v>
      </c>
      <c r="U323" s="91">
        <v>107.54900000000001</v>
      </c>
      <c r="V323" s="91">
        <v>109.25</v>
      </c>
      <c r="W323" s="91">
        <v>112.48099999999999</v>
      </c>
      <c r="X323" s="91">
        <v>76.337000000000003</v>
      </c>
      <c r="Y323" s="91">
        <v>95.043000000000006</v>
      </c>
      <c r="Z323" s="91">
        <v>82.466999999999999</v>
      </c>
      <c r="AA323" s="91">
        <v>80.552999999999997</v>
      </c>
      <c r="AB323" s="91">
        <v>112.71</v>
      </c>
      <c r="AC323" s="91">
        <v>122.127</v>
      </c>
      <c r="AD323" s="91">
        <v>111.913</v>
      </c>
      <c r="AE323" s="91">
        <v>101.08799999999999</v>
      </c>
    </row>
    <row r="324" spans="1:31" x14ac:dyDescent="0.25">
      <c r="A324" s="318" t="s">
        <v>749</v>
      </c>
      <c r="B324" s="91">
        <v>169.61770999999999</v>
      </c>
      <c r="C324" s="91">
        <v>154.59007</v>
      </c>
      <c r="D324" s="91">
        <v>160.96367000000001</v>
      </c>
      <c r="E324" s="91">
        <v>112.63766</v>
      </c>
      <c r="F324" s="91">
        <v>142.10120000000001</v>
      </c>
      <c r="G324" s="91">
        <v>-197.25507999999999</v>
      </c>
      <c r="H324" s="91">
        <v>127.71917999999999</v>
      </c>
      <c r="I324" s="91">
        <v>223.29051000000001</v>
      </c>
      <c r="J324" s="91">
        <v>22.31</v>
      </c>
      <c r="K324" s="91">
        <v>20.677</v>
      </c>
      <c r="L324" s="91">
        <v>6.7099999999999902</v>
      </c>
      <c r="M324" s="91">
        <v>-188.89699999999999</v>
      </c>
      <c r="N324" s="91">
        <v>85.972999999999999</v>
      </c>
      <c r="O324" s="91">
        <v>73.608999999999995</v>
      </c>
      <c r="P324" s="91">
        <v>91.317999999999998</v>
      </c>
      <c r="Q324" s="91">
        <v>88.614999999999995</v>
      </c>
      <c r="R324" s="91">
        <v>98.832999999999998</v>
      </c>
      <c r="S324" s="91">
        <v>100.084</v>
      </c>
      <c r="T324" s="91">
        <v>126.73399999999999</v>
      </c>
      <c r="U324" s="91">
        <v>107.54900000000001</v>
      </c>
      <c r="V324" s="91">
        <v>109.25</v>
      </c>
      <c r="W324" s="91">
        <v>112.48099999999999</v>
      </c>
      <c r="X324" s="91">
        <v>76.337000000000003</v>
      </c>
      <c r="Y324" s="91">
        <v>95.043000000000006</v>
      </c>
      <c r="Z324" s="91">
        <v>82.466999999999999</v>
      </c>
      <c r="AA324" s="91">
        <v>80.552999999999997</v>
      </c>
      <c r="AB324" s="91">
        <v>112.71</v>
      </c>
      <c r="AC324" s="91">
        <v>122.127</v>
      </c>
      <c r="AD324" s="91">
        <v>111.913</v>
      </c>
      <c r="AE324" s="91">
        <v>101.08799999999999</v>
      </c>
    </row>
    <row r="325" spans="1:31" x14ac:dyDescent="0.25">
      <c r="A325" s="193" t="s">
        <v>817</v>
      </c>
      <c r="B325" s="91">
        <v>6.4925699999999997</v>
      </c>
      <c r="C325" s="91">
        <v>2.12887</v>
      </c>
      <c r="D325" s="91">
        <v>-8.6214399999999998</v>
      </c>
      <c r="E325" s="91">
        <v>0</v>
      </c>
      <c r="F325" s="91">
        <v>0</v>
      </c>
      <c r="G325" s="91">
        <v>709.66652999999997</v>
      </c>
      <c r="H325" s="91">
        <v>137.55509000000001</v>
      </c>
      <c r="I325" s="91">
        <v>190.08081999999999</v>
      </c>
      <c r="J325" s="91">
        <v>106.104</v>
      </c>
      <c r="K325" s="91">
        <v>115.01900000000001</v>
      </c>
      <c r="L325" s="91">
        <v>113.611</v>
      </c>
      <c r="M325" s="91">
        <v>111.214</v>
      </c>
      <c r="N325" s="91">
        <v>117.608</v>
      </c>
      <c r="O325" s="91">
        <v>117.608</v>
      </c>
      <c r="P325" s="91">
        <v>117.608</v>
      </c>
      <c r="Q325" s="91">
        <v>115.017</v>
      </c>
      <c r="R325" s="91">
        <v>115.017</v>
      </c>
      <c r="S325" s="91">
        <v>115.017</v>
      </c>
      <c r="T325" s="91">
        <v>115.017</v>
      </c>
      <c r="U325" s="91">
        <v>115.017</v>
      </c>
      <c r="V325" s="91">
        <v>112.032</v>
      </c>
      <c r="W325" s="91">
        <v>112.032</v>
      </c>
      <c r="X325" s="91">
        <v>112.032</v>
      </c>
      <c r="Y325" s="91">
        <v>109.55800000000001</v>
      </c>
      <c r="Z325" s="91">
        <v>109.55800000000001</v>
      </c>
      <c r="AA325" s="91">
        <v>109.55800000000001</v>
      </c>
      <c r="AB325" s="91">
        <v>109.55800000000001</v>
      </c>
      <c r="AC325" s="91">
        <v>106.93300000000001</v>
      </c>
      <c r="AD325" s="91">
        <v>106.93300000000001</v>
      </c>
      <c r="AE325" s="91">
        <v>106.93300000000001</v>
      </c>
    </row>
    <row r="326" spans="1:31" x14ac:dyDescent="0.25">
      <c r="A326" s="193" t="s">
        <v>818</v>
      </c>
      <c r="B326" s="91">
        <v>13.192459999999899</v>
      </c>
      <c r="C326" s="91">
        <v>13.22583</v>
      </c>
      <c r="D326" s="91">
        <v>13.248889999999999</v>
      </c>
      <c r="E326" s="91">
        <v>13.251189999999999</v>
      </c>
      <c r="F326" s="91">
        <v>12.205270000000001</v>
      </c>
      <c r="G326" s="91">
        <v>12.51979</v>
      </c>
      <c r="H326" s="91">
        <v>12.541700000000001</v>
      </c>
      <c r="I326" s="91">
        <v>14.0656</v>
      </c>
      <c r="J326" s="91">
        <v>16.324999999999999</v>
      </c>
      <c r="K326" s="91">
        <v>16.324999999999999</v>
      </c>
      <c r="L326" s="91">
        <v>16.324999999999999</v>
      </c>
      <c r="M326" s="91">
        <v>16.324999999999999</v>
      </c>
      <c r="N326" s="91">
        <v>22.547999999999998</v>
      </c>
      <c r="O326" s="91">
        <v>22.547999999999998</v>
      </c>
      <c r="P326" s="91">
        <v>22.547999999999998</v>
      </c>
      <c r="Q326" s="91">
        <v>22.547999999999998</v>
      </c>
      <c r="R326" s="91">
        <v>22.547999999999998</v>
      </c>
      <c r="S326" s="91">
        <v>22.547999999999998</v>
      </c>
      <c r="T326" s="91">
        <v>22.547999999999998</v>
      </c>
      <c r="U326" s="91">
        <v>22.547999999999998</v>
      </c>
      <c r="V326" s="91">
        <v>22.547999999999998</v>
      </c>
      <c r="W326" s="91">
        <v>22.547999999999998</v>
      </c>
      <c r="X326" s="91">
        <v>22.547999999999998</v>
      </c>
      <c r="Y326" s="91">
        <v>22.547999999999998</v>
      </c>
      <c r="Z326" s="91">
        <v>29.448</v>
      </c>
      <c r="AA326" s="91">
        <v>29.448</v>
      </c>
      <c r="AB326" s="91">
        <v>29.448</v>
      </c>
      <c r="AC326" s="91">
        <v>29.448</v>
      </c>
      <c r="AD326" s="91">
        <v>29.448</v>
      </c>
      <c r="AE326" s="91">
        <v>29.448</v>
      </c>
    </row>
    <row r="327" spans="1:31" x14ac:dyDescent="0.25">
      <c r="A327" s="318" t="s">
        <v>637</v>
      </c>
      <c r="B327" s="91">
        <v>19.685029999999902</v>
      </c>
      <c r="C327" s="91">
        <v>15.354699999999999</v>
      </c>
      <c r="D327" s="91">
        <v>4.6274499999999898</v>
      </c>
      <c r="E327" s="91">
        <v>13.251189999999999</v>
      </c>
      <c r="F327" s="91">
        <v>12.205270000000001</v>
      </c>
      <c r="G327" s="91">
        <v>722.18632000000002</v>
      </c>
      <c r="H327" s="91">
        <v>150.09679</v>
      </c>
      <c r="I327" s="91">
        <v>204.14642000000001</v>
      </c>
      <c r="J327" s="91">
        <v>122.429</v>
      </c>
      <c r="K327" s="91">
        <v>131.34399999999999</v>
      </c>
      <c r="L327" s="91">
        <v>129.93600000000001</v>
      </c>
      <c r="M327" s="91">
        <v>127.539</v>
      </c>
      <c r="N327" s="91">
        <v>140.15600000000001</v>
      </c>
      <c r="O327" s="91">
        <v>140.15600000000001</v>
      </c>
      <c r="P327" s="91">
        <v>140.15600000000001</v>
      </c>
      <c r="Q327" s="91">
        <v>137.565</v>
      </c>
      <c r="R327" s="91">
        <v>137.565</v>
      </c>
      <c r="S327" s="91">
        <v>137.565</v>
      </c>
      <c r="T327" s="91">
        <v>137.565</v>
      </c>
      <c r="U327" s="91">
        <v>137.565</v>
      </c>
      <c r="V327" s="91">
        <v>134.57999999999899</v>
      </c>
      <c r="W327" s="91">
        <v>134.57999999999899</v>
      </c>
      <c r="X327" s="91">
        <v>134.57999999999899</v>
      </c>
      <c r="Y327" s="91">
        <v>132.10599999999999</v>
      </c>
      <c r="Z327" s="91">
        <v>139.006</v>
      </c>
      <c r="AA327" s="91">
        <v>139.006</v>
      </c>
      <c r="AB327" s="91">
        <v>139.006</v>
      </c>
      <c r="AC327" s="91">
        <v>136.381</v>
      </c>
      <c r="AD327" s="91">
        <v>136.381</v>
      </c>
      <c r="AE327" s="91">
        <v>136.381</v>
      </c>
    </row>
    <row r="329" spans="1:31" x14ac:dyDescent="0.25">
      <c r="A329" s="190" t="s">
        <v>819</v>
      </c>
      <c r="B329" s="313">
        <v>8716.6687999999995</v>
      </c>
      <c r="C329" s="313">
        <v>8351.9946499999896</v>
      </c>
      <c r="D329" s="313">
        <v>10648.7343599999</v>
      </c>
      <c r="E329" s="313">
        <v>9115.1228800000008</v>
      </c>
      <c r="F329" s="313">
        <v>7662.51433</v>
      </c>
      <c r="G329" s="313">
        <v>8485.0948700000008</v>
      </c>
      <c r="H329" s="313">
        <v>8188.7229500000003</v>
      </c>
      <c r="I329" s="313">
        <v>7711.8127199999999</v>
      </c>
      <c r="J329" s="313">
        <v>10322.2849999999</v>
      </c>
      <c r="K329" s="313">
        <v>8983.5759999999991</v>
      </c>
      <c r="L329" s="313">
        <v>8353.5029999999897</v>
      </c>
      <c r="M329" s="313">
        <v>9886.1219999999994</v>
      </c>
      <c r="N329" s="313">
        <v>9980.4847704382992</v>
      </c>
      <c r="O329" s="313">
        <v>9503.3182089110105</v>
      </c>
      <c r="P329" s="313">
        <v>10063.3665156146</v>
      </c>
      <c r="Q329" s="313">
        <v>9682.0949520246795</v>
      </c>
      <c r="R329" s="313">
        <v>9553.5542743715305</v>
      </c>
      <c r="S329" s="313">
        <v>10134.7239463524</v>
      </c>
      <c r="T329" s="313">
        <v>9763.3793372660803</v>
      </c>
      <c r="U329" s="313">
        <v>9741.0232928347996</v>
      </c>
      <c r="V329" s="313">
        <v>10244.723729237099</v>
      </c>
      <c r="W329" s="313">
        <v>9666.5482026342597</v>
      </c>
      <c r="X329" s="313">
        <v>9415.3592485879308</v>
      </c>
      <c r="Y329" s="313">
        <v>10094.2140205757</v>
      </c>
      <c r="Z329" s="313">
        <v>9466.0269063323994</v>
      </c>
      <c r="AA329" s="313">
        <v>9351.5455702346899</v>
      </c>
      <c r="AB329" s="313">
        <v>9934.6915921858308</v>
      </c>
      <c r="AC329" s="313">
        <v>9519.2051597996106</v>
      </c>
      <c r="AD329" s="313">
        <v>9777.2647714785799</v>
      </c>
      <c r="AE329" s="313">
        <v>10150.3580597321</v>
      </c>
    </row>
    <row r="330" spans="1:31" x14ac:dyDescent="0.25">
      <c r="A330" s="193" t="s">
        <v>606</v>
      </c>
    </row>
    <row r="331" spans="1:31" x14ac:dyDescent="0.25">
      <c r="A331" s="193" t="s">
        <v>820</v>
      </c>
      <c r="B331" s="91">
        <v>114665.21885</v>
      </c>
      <c r="C331" s="91">
        <v>96307.402099999905</v>
      </c>
      <c r="D331" s="91">
        <v>88892.650339999993</v>
      </c>
      <c r="E331" s="91">
        <v>70169.582930000004</v>
      </c>
      <c r="F331" s="91">
        <v>65545.514249999906</v>
      </c>
      <c r="G331" s="91">
        <v>65113.225870000002</v>
      </c>
      <c r="H331" s="91">
        <v>64637.419199999902</v>
      </c>
      <c r="I331" s="91">
        <v>65542.749679999994</v>
      </c>
      <c r="J331" s="91">
        <v>64147.871411025502</v>
      </c>
      <c r="K331" s="91">
        <v>59101.680078146601</v>
      </c>
      <c r="L331" s="91">
        <v>67679.530414836801</v>
      </c>
      <c r="M331" s="91">
        <v>89394.114084995497</v>
      </c>
      <c r="N331" s="91">
        <v>96631.758780749107</v>
      </c>
      <c r="O331" s="91">
        <v>85335.0536969268</v>
      </c>
      <c r="P331" s="91">
        <v>77039.063854657303</v>
      </c>
      <c r="Q331" s="91">
        <v>67527.179131446697</v>
      </c>
      <c r="R331" s="91">
        <v>60094.632017132397</v>
      </c>
      <c r="S331" s="91">
        <v>63618.435748404998</v>
      </c>
      <c r="T331" s="91">
        <v>67399.723935105794</v>
      </c>
      <c r="U331" s="91">
        <v>68383.096634888396</v>
      </c>
      <c r="V331" s="91">
        <v>59670.548280933501</v>
      </c>
      <c r="W331" s="91">
        <v>61130.931539999801</v>
      </c>
      <c r="X331" s="91">
        <v>68413.400043549002</v>
      </c>
      <c r="Y331" s="91">
        <v>87472.731871699696</v>
      </c>
      <c r="Z331" s="91">
        <v>94422.493982593398</v>
      </c>
      <c r="AA331" s="91">
        <v>87024.721636536793</v>
      </c>
      <c r="AB331" s="91">
        <v>76057.1748798279</v>
      </c>
      <c r="AC331" s="91">
        <v>64504.134365556602</v>
      </c>
      <c r="AD331" s="91">
        <v>60080.805183717603</v>
      </c>
      <c r="AE331" s="91">
        <v>64799.604901419298</v>
      </c>
    </row>
    <row r="332" spans="1:31" x14ac:dyDescent="0.25">
      <c r="A332" s="193" t="s">
        <v>821</v>
      </c>
      <c r="B332" s="91">
        <v>7275.8930399999999</v>
      </c>
      <c r="C332" s="91">
        <v>9281.8152200000004</v>
      </c>
      <c r="D332" s="91">
        <v>11856.89302</v>
      </c>
      <c r="E332" s="91">
        <v>11342.91359</v>
      </c>
      <c r="F332" s="91">
        <v>8497.1761999999999</v>
      </c>
      <c r="G332" s="91">
        <v>6295.69074</v>
      </c>
      <c r="H332" s="91">
        <v>9748.8551900000002</v>
      </c>
      <c r="I332" s="91">
        <v>8144.3946500000002</v>
      </c>
      <c r="J332" s="91">
        <v>6579.5559999999996</v>
      </c>
      <c r="K332" s="91">
        <v>11842.561</v>
      </c>
      <c r="L332" s="91">
        <v>11614.9129999999</v>
      </c>
      <c r="M332" s="91">
        <v>9821.6819999999898</v>
      </c>
      <c r="N332" s="91">
        <v>7258.4326199999996</v>
      </c>
      <c r="O332" s="91">
        <v>7489.5896199999897</v>
      </c>
      <c r="P332" s="91">
        <v>9948.0854679999993</v>
      </c>
      <c r="Q332" s="91">
        <v>22051.272659999999</v>
      </c>
      <c r="R332" s="91">
        <v>9209.5440232000001</v>
      </c>
      <c r="S332" s="91">
        <v>8345.1882999999998</v>
      </c>
      <c r="T332" s="91">
        <v>8581.6406999999999</v>
      </c>
      <c r="U332" s="91">
        <v>8049.2316199999996</v>
      </c>
      <c r="V332" s="91">
        <v>8430.78622</v>
      </c>
      <c r="W332" s="91">
        <v>12754.64122</v>
      </c>
      <c r="X332" s="91">
        <v>7951.9756200000002</v>
      </c>
      <c r="Y332" s="91">
        <v>7244.8872199999896</v>
      </c>
      <c r="Z332" s="91">
        <v>7362.1535272000001</v>
      </c>
      <c r="AA332" s="91">
        <v>7563.5445271999997</v>
      </c>
      <c r="AB332" s="91">
        <v>10292.240574399901</v>
      </c>
      <c r="AC332" s="91">
        <v>11308.4960472</v>
      </c>
      <c r="AD332" s="91">
        <v>10773.1433664</v>
      </c>
      <c r="AE332" s="91">
        <v>9762.2835287999897</v>
      </c>
    </row>
    <row r="333" spans="1:31" ht="15.75" thickBot="1" x14ac:dyDescent="0.3">
      <c r="A333" s="193" t="s">
        <v>822</v>
      </c>
      <c r="B333" s="315">
        <v>71.585350000000005</v>
      </c>
      <c r="C333" s="315">
        <v>47.960269999999902</v>
      </c>
      <c r="D333" s="315">
        <v>60.281730000000003</v>
      </c>
      <c r="E333" s="315">
        <v>60.825919999999897</v>
      </c>
      <c r="F333" s="315">
        <v>53.636240000000001</v>
      </c>
      <c r="G333" s="315">
        <v>780.68794000000003</v>
      </c>
      <c r="H333" s="315">
        <v>178.12297999999899</v>
      </c>
      <c r="I333" s="315">
        <v>233.64742000000001</v>
      </c>
      <c r="J333" s="315">
        <v>145.82999999999899</v>
      </c>
      <c r="K333" s="315">
        <v>158.36699999999999</v>
      </c>
      <c r="L333" s="315">
        <v>229.83600000000001</v>
      </c>
      <c r="M333" s="315">
        <v>150.422</v>
      </c>
      <c r="N333" s="315">
        <v>170.13</v>
      </c>
      <c r="O333" s="315">
        <v>170.13</v>
      </c>
      <c r="P333" s="315">
        <v>170.13</v>
      </c>
      <c r="Q333" s="315">
        <v>167.53899999999999</v>
      </c>
      <c r="R333" s="315">
        <v>166.703</v>
      </c>
      <c r="S333" s="315">
        <v>166.703</v>
      </c>
      <c r="T333" s="315">
        <v>166.702</v>
      </c>
      <c r="U333" s="315">
        <v>166.703</v>
      </c>
      <c r="V333" s="315">
        <v>163.71899999999999</v>
      </c>
      <c r="W333" s="315">
        <v>163.71799999999999</v>
      </c>
      <c r="X333" s="315">
        <v>163.71799999999999</v>
      </c>
      <c r="Y333" s="315">
        <v>161.24</v>
      </c>
      <c r="Z333" s="315">
        <v>161.93199999999999</v>
      </c>
      <c r="AA333" s="315">
        <v>161.93199999999999</v>
      </c>
      <c r="AB333" s="315">
        <v>161.93199999999999</v>
      </c>
      <c r="AC333" s="315">
        <v>159.30699999999999</v>
      </c>
      <c r="AD333" s="315">
        <v>159.30699999999999</v>
      </c>
      <c r="AE333" s="315">
        <v>159.30699999999999</v>
      </c>
    </row>
    <row r="334" spans="1:31" x14ac:dyDescent="0.25">
      <c r="A334" s="190" t="s">
        <v>77</v>
      </c>
      <c r="B334" s="91">
        <v>122025.8897</v>
      </c>
      <c r="C334" s="91">
        <v>105650.403419999</v>
      </c>
      <c r="D334" s="91">
        <v>100823.073979999</v>
      </c>
      <c r="E334" s="91">
        <v>81586.573629999999</v>
      </c>
      <c r="F334" s="91">
        <v>74108.531959999993</v>
      </c>
      <c r="G334" s="91">
        <v>72202.124339999995</v>
      </c>
      <c r="H334" s="91">
        <v>74576.939069999993</v>
      </c>
      <c r="I334" s="91">
        <v>73934.857350000006</v>
      </c>
      <c r="J334" s="91">
        <v>70889.582411025505</v>
      </c>
      <c r="K334" s="91">
        <v>71118.933078146598</v>
      </c>
      <c r="L334" s="91">
        <v>79540.604414836795</v>
      </c>
      <c r="M334" s="91">
        <v>99382.543084995501</v>
      </c>
      <c r="N334" s="91">
        <v>104082.869400749</v>
      </c>
      <c r="O334" s="91">
        <v>93017.321316926798</v>
      </c>
      <c r="P334" s="91">
        <v>87179.827322657293</v>
      </c>
      <c r="Q334" s="91">
        <v>89768.538791446699</v>
      </c>
      <c r="R334" s="91">
        <v>69493.427040332404</v>
      </c>
      <c r="S334" s="91">
        <v>72152.875048404996</v>
      </c>
      <c r="T334" s="91">
        <v>76170.614635105798</v>
      </c>
      <c r="U334" s="91">
        <v>76621.579254888406</v>
      </c>
      <c r="V334" s="91">
        <v>68287.601500933495</v>
      </c>
      <c r="W334" s="91">
        <v>74071.838759999897</v>
      </c>
      <c r="X334" s="91">
        <v>76551.641663549002</v>
      </c>
      <c r="Y334" s="91">
        <v>94901.407091699701</v>
      </c>
      <c r="Z334" s="91">
        <v>101976.027509793</v>
      </c>
      <c r="AA334" s="91">
        <v>94779.646163736805</v>
      </c>
      <c r="AB334" s="91">
        <v>86540.795454227904</v>
      </c>
      <c r="AC334" s="91">
        <v>76001.385412756601</v>
      </c>
      <c r="AD334" s="91">
        <v>71042.7035501176</v>
      </c>
      <c r="AE334" s="91">
        <v>74750.643430219294</v>
      </c>
    </row>
    <row r="335" spans="1:31" x14ac:dyDescent="0.25">
      <c r="A335" s="193" t="s">
        <v>606</v>
      </c>
    </row>
    <row r="336" spans="1:31" ht="15.75" thickBot="1" x14ac:dyDescent="0.3">
      <c r="A336" s="193" t="s">
        <v>823</v>
      </c>
      <c r="B336" s="315">
        <v>11941.014230000001</v>
      </c>
      <c r="C336" s="315">
        <v>12010.4811199999</v>
      </c>
      <c r="D336" s="315">
        <v>12042.31632</v>
      </c>
      <c r="E336" s="315">
        <v>12080.88762</v>
      </c>
      <c r="F336" s="315">
        <v>12117.0913599999</v>
      </c>
      <c r="G336" s="315">
        <v>12203.9667399999</v>
      </c>
      <c r="H336" s="315">
        <v>12291.825649999901</v>
      </c>
      <c r="I336" s="315">
        <v>12330.185820000001</v>
      </c>
      <c r="J336" s="315">
        <v>13237.85583</v>
      </c>
      <c r="K336" s="315">
        <v>13340.156069999901</v>
      </c>
      <c r="L336" s="315">
        <v>13598.1345599999</v>
      </c>
      <c r="M336" s="315">
        <v>13910.711729999901</v>
      </c>
      <c r="N336" s="315">
        <v>14018.5504799999</v>
      </c>
      <c r="O336" s="315">
        <v>14037.800659999901</v>
      </c>
      <c r="P336" s="315">
        <v>14085.6120399999</v>
      </c>
      <c r="Q336" s="315">
        <v>14133.7117699999</v>
      </c>
      <c r="R336" s="315">
        <v>13724.490969999901</v>
      </c>
      <c r="S336" s="315">
        <v>13344.395479999899</v>
      </c>
      <c r="T336" s="315">
        <v>13415.354229999901</v>
      </c>
      <c r="U336" s="315">
        <v>13481.4511599999</v>
      </c>
      <c r="V336" s="315">
        <v>13556.1994699999</v>
      </c>
      <c r="W336" s="315">
        <v>13610.631229999901</v>
      </c>
      <c r="X336" s="315">
        <v>13763.5336099999</v>
      </c>
      <c r="Y336" s="315">
        <v>14022.647369999901</v>
      </c>
      <c r="Z336" s="315">
        <v>14158.9114899999</v>
      </c>
      <c r="AA336" s="315">
        <v>14175.890149999899</v>
      </c>
      <c r="AB336" s="315">
        <v>14199.0575399999</v>
      </c>
      <c r="AC336" s="315">
        <v>14232.224699999901</v>
      </c>
      <c r="AD336" s="315">
        <v>14291.28296</v>
      </c>
      <c r="AE336" s="315">
        <v>14581.072549999901</v>
      </c>
    </row>
    <row r="337" spans="1:31" x14ac:dyDescent="0.25">
      <c r="A337" s="318" t="s">
        <v>824</v>
      </c>
      <c r="B337" s="91">
        <v>11941.014230000001</v>
      </c>
      <c r="C337" s="91">
        <v>12010.4811199999</v>
      </c>
      <c r="D337" s="91">
        <v>12042.31632</v>
      </c>
      <c r="E337" s="91">
        <v>12080.88762</v>
      </c>
      <c r="F337" s="91">
        <v>12117.0913599999</v>
      </c>
      <c r="G337" s="91">
        <v>12203.9667399999</v>
      </c>
      <c r="H337" s="91">
        <v>12291.825649999901</v>
      </c>
      <c r="I337" s="91">
        <v>12330.185820000001</v>
      </c>
      <c r="J337" s="91">
        <v>13237.85583</v>
      </c>
      <c r="K337" s="91">
        <v>13340.156069999901</v>
      </c>
      <c r="L337" s="91">
        <v>13598.1345599999</v>
      </c>
      <c r="M337" s="91">
        <v>13910.711729999901</v>
      </c>
      <c r="N337" s="91">
        <v>14018.5504799999</v>
      </c>
      <c r="O337" s="91">
        <v>14037.800659999901</v>
      </c>
      <c r="P337" s="91">
        <v>14085.6120399999</v>
      </c>
      <c r="Q337" s="91">
        <v>14133.7117699999</v>
      </c>
      <c r="R337" s="91">
        <v>13724.490969999901</v>
      </c>
      <c r="S337" s="91">
        <v>13344.395479999899</v>
      </c>
      <c r="T337" s="91">
        <v>13415.354229999901</v>
      </c>
      <c r="U337" s="91">
        <v>13481.4511599999</v>
      </c>
      <c r="V337" s="91">
        <v>13556.1994699999</v>
      </c>
      <c r="W337" s="91">
        <v>13610.631229999901</v>
      </c>
      <c r="X337" s="91">
        <v>13763.5336099999</v>
      </c>
      <c r="Y337" s="91">
        <v>14022.647369999901</v>
      </c>
      <c r="Z337" s="91">
        <v>14158.9114899999</v>
      </c>
      <c r="AA337" s="91">
        <v>14175.890149999899</v>
      </c>
      <c r="AB337" s="91">
        <v>14199.0575399999</v>
      </c>
      <c r="AC337" s="91">
        <v>14232.224699999901</v>
      </c>
      <c r="AD337" s="91">
        <v>14291.28296</v>
      </c>
      <c r="AE337" s="91">
        <v>14581.072549999901</v>
      </c>
    </row>
    <row r="338" spans="1:31" ht="15.75" thickBot="1" x14ac:dyDescent="0.3">
      <c r="A338" s="193" t="s">
        <v>825</v>
      </c>
      <c r="B338" s="315">
        <v>748.13687000000004</v>
      </c>
      <c r="C338" s="315">
        <v>751.25887999999998</v>
      </c>
      <c r="D338" s="315">
        <v>750.48969</v>
      </c>
      <c r="E338" s="315">
        <v>745.03674000000001</v>
      </c>
      <c r="F338" s="315">
        <v>743.55390999999997</v>
      </c>
      <c r="G338" s="315">
        <v>775.80560999999898</v>
      </c>
      <c r="H338" s="315">
        <v>816.48402999999996</v>
      </c>
      <c r="I338" s="315">
        <v>827.31668999999999</v>
      </c>
      <c r="J338" s="315">
        <v>3.4199999999999999E-3</v>
      </c>
      <c r="K338" s="315">
        <v>3.4199999999999999E-3</v>
      </c>
      <c r="L338" s="315">
        <v>3.4199999999999999E-3</v>
      </c>
      <c r="M338" s="315">
        <v>3.4199999999999999E-3</v>
      </c>
      <c r="N338" s="315">
        <v>3.4199999999999999E-3</v>
      </c>
      <c r="O338" s="315">
        <v>3.4199999999999999E-3</v>
      </c>
      <c r="P338" s="315">
        <v>3.4199999999999999E-3</v>
      </c>
      <c r="Q338" s="315">
        <v>3.4199999999999999E-3</v>
      </c>
      <c r="R338" s="315">
        <v>3.4199999999999999E-3</v>
      </c>
      <c r="S338" s="315">
        <v>3.4199999999999999E-3</v>
      </c>
      <c r="T338" s="315">
        <v>3.4199999999999999E-3</v>
      </c>
      <c r="U338" s="315">
        <v>3.4199999999999999E-3</v>
      </c>
      <c r="V338" s="315">
        <v>3.4199999999999999E-3</v>
      </c>
      <c r="W338" s="315">
        <v>3.4199999999999999E-3</v>
      </c>
      <c r="X338" s="315">
        <v>3.4199999999999999E-3</v>
      </c>
      <c r="Y338" s="315">
        <v>3.4199999999999999E-3</v>
      </c>
      <c r="Z338" s="315">
        <v>3.4199999999999999E-3</v>
      </c>
      <c r="AA338" s="315">
        <v>3.4199999999999999E-3</v>
      </c>
      <c r="AB338" s="315">
        <v>3.4199999999999999E-3</v>
      </c>
      <c r="AC338" s="315">
        <v>3.4199999999999999E-3</v>
      </c>
      <c r="AD338" s="315">
        <v>3.4199999999999999E-3</v>
      </c>
      <c r="AE338" s="315">
        <v>3.4199999999999999E-3</v>
      </c>
    </row>
    <row r="339" spans="1:31" x14ac:dyDescent="0.25">
      <c r="A339" s="318" t="s">
        <v>826</v>
      </c>
      <c r="B339" s="91">
        <v>748.13687000000004</v>
      </c>
      <c r="C339" s="91">
        <v>751.25887999999998</v>
      </c>
      <c r="D339" s="91">
        <v>750.48969</v>
      </c>
      <c r="E339" s="91">
        <v>745.03674000000001</v>
      </c>
      <c r="F339" s="91">
        <v>743.55390999999997</v>
      </c>
      <c r="G339" s="91">
        <v>775.80560999999898</v>
      </c>
      <c r="H339" s="91">
        <v>816.48402999999996</v>
      </c>
      <c r="I339" s="91">
        <v>827.31668999999999</v>
      </c>
      <c r="J339" s="91">
        <v>3.4199999999999999E-3</v>
      </c>
      <c r="K339" s="91">
        <v>3.4199999999999999E-3</v>
      </c>
      <c r="L339" s="91">
        <v>3.4199999999999999E-3</v>
      </c>
      <c r="M339" s="91">
        <v>3.4199999999999999E-3</v>
      </c>
      <c r="N339" s="91">
        <v>3.4199999999999999E-3</v>
      </c>
      <c r="O339" s="91">
        <v>3.4199999999999999E-3</v>
      </c>
      <c r="P339" s="91">
        <v>3.4199999999999999E-3</v>
      </c>
      <c r="Q339" s="91">
        <v>3.4199999999999999E-3</v>
      </c>
      <c r="R339" s="91">
        <v>3.4199999999999999E-3</v>
      </c>
      <c r="S339" s="91">
        <v>3.4199999999999999E-3</v>
      </c>
      <c r="T339" s="91">
        <v>3.4199999999999999E-3</v>
      </c>
      <c r="U339" s="91">
        <v>3.4199999999999999E-3</v>
      </c>
      <c r="V339" s="91">
        <v>3.4199999999999999E-3</v>
      </c>
      <c r="W339" s="91">
        <v>3.4199999999999999E-3</v>
      </c>
      <c r="X339" s="91">
        <v>3.4199999999999999E-3</v>
      </c>
      <c r="Y339" s="91">
        <v>3.4199999999999999E-3</v>
      </c>
      <c r="Z339" s="91">
        <v>3.4199999999999999E-3</v>
      </c>
      <c r="AA339" s="91">
        <v>3.4199999999999999E-3</v>
      </c>
      <c r="AB339" s="91">
        <v>3.4199999999999999E-3</v>
      </c>
      <c r="AC339" s="91">
        <v>3.4199999999999999E-3</v>
      </c>
      <c r="AD339" s="91">
        <v>3.4199999999999999E-3</v>
      </c>
      <c r="AE339" s="91">
        <v>3.4199999999999999E-3</v>
      </c>
    </row>
    <row r="340" spans="1:31" ht="15.75" thickBot="1" x14ac:dyDescent="0.3">
      <c r="A340" s="193" t="s">
        <v>827</v>
      </c>
      <c r="B340" s="315">
        <v>14069.440350000001</v>
      </c>
      <c r="C340" s="315">
        <v>7980.93354</v>
      </c>
      <c r="D340" s="315">
        <v>-1870.22566999999</v>
      </c>
      <c r="E340" s="315">
        <v>2638.1848399999999</v>
      </c>
      <c r="F340" s="315">
        <v>6924.0861699999996</v>
      </c>
      <c r="G340" s="315">
        <v>-2929.5402899999999</v>
      </c>
      <c r="H340" s="315">
        <v>8034.3250199999902</v>
      </c>
      <c r="I340" s="315">
        <v>12582.261</v>
      </c>
      <c r="J340" s="315">
        <v>-4978.0454942346996</v>
      </c>
      <c r="K340" s="315">
        <v>3406.0100502280802</v>
      </c>
      <c r="L340" s="315">
        <v>4490.7901306202202</v>
      </c>
      <c r="M340" s="315">
        <v>-3551.0758053752302</v>
      </c>
      <c r="N340" s="315">
        <v>10061.651388417</v>
      </c>
      <c r="O340" s="315">
        <v>8831.3361677369594</v>
      </c>
      <c r="P340" s="315">
        <v>-2716.49978167667</v>
      </c>
      <c r="Q340" s="315">
        <v>-1487.40672078426</v>
      </c>
      <c r="R340" s="315">
        <v>5314.81387498199</v>
      </c>
      <c r="S340" s="315">
        <v>-33.462008300574901</v>
      </c>
      <c r="T340" s="315">
        <v>10857.1353315428</v>
      </c>
      <c r="U340" s="315">
        <v>11471.3069805018</v>
      </c>
      <c r="V340" s="315">
        <v>-140.015137244128</v>
      </c>
      <c r="W340" s="315">
        <v>3610.1031965807902</v>
      </c>
      <c r="X340" s="315">
        <v>6330.6335710969297</v>
      </c>
      <c r="Y340" s="315">
        <v>1349.34864121742</v>
      </c>
      <c r="Z340" s="315">
        <v>10979.200720999301</v>
      </c>
      <c r="AA340" s="315">
        <v>9380.9371971230503</v>
      </c>
      <c r="AB340" s="315">
        <v>-9414.4923709857303</v>
      </c>
      <c r="AC340" s="315">
        <v>4111.89903545378</v>
      </c>
      <c r="AD340" s="315">
        <v>5301.1311941842096</v>
      </c>
      <c r="AE340" s="315">
        <v>-7720.3917159007797</v>
      </c>
    </row>
    <row r="341" spans="1:31" x14ac:dyDescent="0.25">
      <c r="A341" s="193" t="s">
        <v>828</v>
      </c>
      <c r="B341" s="91">
        <v>0</v>
      </c>
      <c r="C341" s="91">
        <v>0</v>
      </c>
      <c r="D341" s="91">
        <v>0</v>
      </c>
      <c r="E341" s="91">
        <v>0</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91">
        <v>0</v>
      </c>
      <c r="V341" s="91">
        <v>0</v>
      </c>
      <c r="W341" s="91">
        <v>0</v>
      </c>
      <c r="X341" s="91">
        <v>0</v>
      </c>
      <c r="Y341" s="91">
        <v>0</v>
      </c>
      <c r="Z341" s="91">
        <v>0</v>
      </c>
      <c r="AA341" s="91">
        <v>0</v>
      </c>
      <c r="AB341" s="91">
        <v>0</v>
      </c>
      <c r="AC341" s="91">
        <v>0</v>
      </c>
      <c r="AD341" s="91">
        <v>0</v>
      </c>
      <c r="AE341" s="91">
        <v>0</v>
      </c>
    </row>
    <row r="342" spans="1:31" x14ac:dyDescent="0.25">
      <c r="A342" s="318" t="s">
        <v>829</v>
      </c>
      <c r="B342" s="91">
        <v>14069.440350000001</v>
      </c>
      <c r="C342" s="91">
        <v>7980.93354</v>
      </c>
      <c r="D342" s="91">
        <v>-1870.22566999999</v>
      </c>
      <c r="E342" s="91">
        <v>2638.1848399999999</v>
      </c>
      <c r="F342" s="91">
        <v>6924.0861699999996</v>
      </c>
      <c r="G342" s="91">
        <v>-2929.5402899999999</v>
      </c>
      <c r="H342" s="91">
        <v>8034.3250199999902</v>
      </c>
      <c r="I342" s="91">
        <v>12582.261</v>
      </c>
      <c r="J342" s="91">
        <v>-4978.0454942346996</v>
      </c>
      <c r="K342" s="91">
        <v>3406.0100502280802</v>
      </c>
      <c r="L342" s="91">
        <v>4490.7901306202202</v>
      </c>
      <c r="M342" s="91">
        <v>-3551.0758053752302</v>
      </c>
      <c r="N342" s="91">
        <v>10061.651388417</v>
      </c>
      <c r="O342" s="91">
        <v>8831.3361677369594</v>
      </c>
      <c r="P342" s="91">
        <v>-2716.49978167667</v>
      </c>
      <c r="Q342" s="91">
        <v>-1487.40672078426</v>
      </c>
      <c r="R342" s="91">
        <v>5314.81387498199</v>
      </c>
      <c r="S342" s="91">
        <v>-33.462008300574901</v>
      </c>
      <c r="T342" s="91">
        <v>10857.1353315428</v>
      </c>
      <c r="U342" s="91">
        <v>11471.3069805018</v>
      </c>
      <c r="V342" s="91">
        <v>-140.015137244128</v>
      </c>
      <c r="W342" s="91">
        <v>3610.1031965807902</v>
      </c>
      <c r="X342" s="91">
        <v>6330.6335710969297</v>
      </c>
      <c r="Y342" s="91">
        <v>1349.34864121742</v>
      </c>
      <c r="Z342" s="91">
        <v>10979.200720999301</v>
      </c>
      <c r="AA342" s="91">
        <v>9380.9371971230503</v>
      </c>
      <c r="AB342" s="91">
        <v>-9414.4923709857303</v>
      </c>
      <c r="AC342" s="91">
        <v>4111.89903545378</v>
      </c>
      <c r="AD342" s="91">
        <v>5301.1311941842096</v>
      </c>
      <c r="AE342" s="91">
        <v>-7720.3917159007797</v>
      </c>
    </row>
    <row r="343" spans="1:31" ht="15.75" thickBot="1" x14ac:dyDescent="0.3">
      <c r="A343" s="193" t="s">
        <v>830</v>
      </c>
      <c r="B343" s="315">
        <v>2565.85538</v>
      </c>
      <c r="C343" s="315">
        <v>1455.4894099999999</v>
      </c>
      <c r="D343" s="315">
        <v>113.84569</v>
      </c>
      <c r="E343" s="315">
        <v>481.12794000000002</v>
      </c>
      <c r="F343" s="315">
        <v>1262.75127</v>
      </c>
      <c r="G343" s="315">
        <v>-881.74138000000005</v>
      </c>
      <c r="H343" s="315">
        <v>1465.2264499999901</v>
      </c>
      <c r="I343" s="315">
        <v>1420.9756199999999</v>
      </c>
      <c r="J343" s="315">
        <v>-215.11361332944901</v>
      </c>
      <c r="K343" s="315">
        <v>587.46890480349998</v>
      </c>
      <c r="L343" s="315">
        <v>785.30113830966604</v>
      </c>
      <c r="M343" s="315">
        <v>45.1240199344047</v>
      </c>
      <c r="N343" s="315">
        <v>1801.2636777255</v>
      </c>
      <c r="O343" s="315">
        <v>1576.8900812488801</v>
      </c>
      <c r="P343" s="315">
        <v>-1154.7890106866901</v>
      </c>
      <c r="Q343" s="315">
        <v>-304.94752759996697</v>
      </c>
      <c r="R343" s="315">
        <v>935.57902481941005</v>
      </c>
      <c r="S343" s="315">
        <v>-665.48120895592604</v>
      </c>
      <c r="T343" s="315">
        <v>1946.3367372621101</v>
      </c>
      <c r="U343" s="315">
        <v>2058.3437249142098</v>
      </c>
      <c r="V343" s="315">
        <v>-684.91338885839696</v>
      </c>
      <c r="W343" s="315">
        <v>624.68953939669905</v>
      </c>
      <c r="X343" s="315">
        <v>1120.83489645131</v>
      </c>
      <c r="Y343" s="315">
        <v>-413.29689368027999</v>
      </c>
      <c r="Z343" s="315">
        <v>1968.59790251255</v>
      </c>
      <c r="AA343" s="315">
        <v>1677.1212720183801</v>
      </c>
      <c r="AB343" s="315">
        <v>-2318.2265616733798</v>
      </c>
      <c r="AC343" s="315">
        <v>716.20245834010097</v>
      </c>
      <c r="AD343" s="315">
        <v>933.08370309337101</v>
      </c>
      <c r="AE343" s="315">
        <v>-2009.2720285374701</v>
      </c>
    </row>
    <row r="344" spans="1:31" x14ac:dyDescent="0.25">
      <c r="A344" s="193" t="s">
        <v>831</v>
      </c>
      <c r="B344" s="91">
        <v>0</v>
      </c>
      <c r="C344" s="91">
        <v>0</v>
      </c>
      <c r="D344" s="91">
        <v>0</v>
      </c>
      <c r="E344" s="91">
        <v>0</v>
      </c>
      <c r="F344" s="91">
        <v>0</v>
      </c>
      <c r="G344" s="91">
        <v>0</v>
      </c>
      <c r="H344" s="91">
        <v>0</v>
      </c>
      <c r="I344" s="91">
        <v>0</v>
      </c>
      <c r="J344" s="91">
        <v>0</v>
      </c>
      <c r="K344" s="91">
        <v>0</v>
      </c>
      <c r="L344" s="91">
        <v>0</v>
      </c>
      <c r="M344" s="91">
        <v>0</v>
      </c>
      <c r="N344" s="91">
        <v>0</v>
      </c>
      <c r="O344" s="91">
        <v>0</v>
      </c>
      <c r="P344" s="91">
        <v>0</v>
      </c>
      <c r="Q344" s="91">
        <v>0</v>
      </c>
      <c r="R344" s="91">
        <v>0</v>
      </c>
      <c r="S344" s="91">
        <v>0</v>
      </c>
      <c r="T344" s="91">
        <v>0</v>
      </c>
      <c r="U344" s="91">
        <v>0</v>
      </c>
      <c r="V344" s="91">
        <v>0</v>
      </c>
      <c r="W344" s="91">
        <v>0</v>
      </c>
      <c r="X344" s="91">
        <v>0</v>
      </c>
      <c r="Y344" s="91">
        <v>0</v>
      </c>
      <c r="Z344" s="91">
        <v>0</v>
      </c>
      <c r="AA344" s="91">
        <v>0</v>
      </c>
      <c r="AB344" s="91">
        <v>0</v>
      </c>
      <c r="AC344" s="91">
        <v>0</v>
      </c>
      <c r="AD344" s="91">
        <v>0</v>
      </c>
      <c r="AE344" s="91">
        <v>0</v>
      </c>
    </row>
    <row r="345" spans="1:31" x14ac:dyDescent="0.25">
      <c r="A345" s="318" t="s">
        <v>832</v>
      </c>
      <c r="B345" s="91">
        <v>2565.85538</v>
      </c>
      <c r="C345" s="91">
        <v>1455.4894099999999</v>
      </c>
      <c r="D345" s="91">
        <v>113.84569</v>
      </c>
      <c r="E345" s="91">
        <v>481.12794000000002</v>
      </c>
      <c r="F345" s="91">
        <v>1262.75127</v>
      </c>
      <c r="G345" s="91">
        <v>-881.74138000000005</v>
      </c>
      <c r="H345" s="91">
        <v>1465.2264499999901</v>
      </c>
      <c r="I345" s="91">
        <v>1420.9756199999999</v>
      </c>
      <c r="J345" s="91">
        <v>-215.11361332944901</v>
      </c>
      <c r="K345" s="91">
        <v>587.46890480349998</v>
      </c>
      <c r="L345" s="91">
        <v>785.30113830966604</v>
      </c>
      <c r="M345" s="91">
        <v>45.1240199344047</v>
      </c>
      <c r="N345" s="91">
        <v>1801.2636777255</v>
      </c>
      <c r="O345" s="91">
        <v>1576.8900812488801</v>
      </c>
      <c r="P345" s="91">
        <v>-1154.7890106866901</v>
      </c>
      <c r="Q345" s="91">
        <v>-304.94752759996697</v>
      </c>
      <c r="R345" s="91">
        <v>935.57902481941005</v>
      </c>
      <c r="S345" s="91">
        <v>-665.48120895592604</v>
      </c>
      <c r="T345" s="91">
        <v>1946.3367372621101</v>
      </c>
      <c r="U345" s="91">
        <v>2058.3437249142098</v>
      </c>
      <c r="V345" s="91">
        <v>-684.91338885839696</v>
      </c>
      <c r="W345" s="91">
        <v>624.68953939669905</v>
      </c>
      <c r="X345" s="91">
        <v>1120.83489645131</v>
      </c>
      <c r="Y345" s="91">
        <v>-413.29689368027999</v>
      </c>
      <c r="Z345" s="91">
        <v>1968.59790251255</v>
      </c>
      <c r="AA345" s="91">
        <v>1677.1212720183801</v>
      </c>
      <c r="AB345" s="91">
        <v>-2318.2265616733798</v>
      </c>
      <c r="AC345" s="91">
        <v>716.20245834010097</v>
      </c>
      <c r="AD345" s="91">
        <v>933.08370309337101</v>
      </c>
      <c r="AE345" s="91">
        <v>-2009.2720285374701</v>
      </c>
    </row>
    <row r="346" spans="1:31" x14ac:dyDescent="0.25">
      <c r="A346" s="193" t="s">
        <v>833</v>
      </c>
      <c r="B346" s="91">
        <v>0</v>
      </c>
      <c r="C346" s="91">
        <v>0</v>
      </c>
      <c r="D346" s="91">
        <v>5552.8821600000001</v>
      </c>
      <c r="E346" s="91">
        <v>0</v>
      </c>
      <c r="F346" s="91">
        <v>0</v>
      </c>
      <c r="G346" s="91">
        <v>12335.624889999999</v>
      </c>
      <c r="H346" s="91">
        <v>0</v>
      </c>
      <c r="I346" s="91">
        <v>-2755.1612</v>
      </c>
      <c r="J346" s="91">
        <v>11057.284060792201</v>
      </c>
      <c r="K346" s="91">
        <v>12.150833333333299</v>
      </c>
      <c r="L346" s="91">
        <v>12.150833333333299</v>
      </c>
      <c r="M346" s="91">
        <v>11057.2840609946</v>
      </c>
      <c r="N346" s="91">
        <v>12.150833333333299</v>
      </c>
      <c r="O346" s="91">
        <v>12.150833333333299</v>
      </c>
      <c r="P346" s="91">
        <v>7527.4120981199003</v>
      </c>
      <c r="Q346" s="91">
        <v>12.150833333333299</v>
      </c>
      <c r="R346" s="91">
        <v>12.150833333333299</v>
      </c>
      <c r="S346" s="91">
        <v>7527.4121040305599</v>
      </c>
      <c r="T346" s="91">
        <v>12.150833333333299</v>
      </c>
      <c r="U346" s="91">
        <v>12.150833333333299</v>
      </c>
      <c r="V346" s="91">
        <v>7527.4121129329396</v>
      </c>
      <c r="W346" s="91">
        <v>12.150833333333299</v>
      </c>
      <c r="X346" s="91">
        <v>12.150833333333299</v>
      </c>
      <c r="Y346" s="91">
        <v>7527.41211619562</v>
      </c>
      <c r="Z346" s="91">
        <v>12.150833333333299</v>
      </c>
      <c r="AA346" s="91">
        <v>12.150833333333299</v>
      </c>
      <c r="AB346" s="91">
        <v>15473.1807515933</v>
      </c>
      <c r="AC346" s="91">
        <v>12.150833333333299</v>
      </c>
      <c r="AD346" s="91">
        <v>12.150833333333299</v>
      </c>
      <c r="AE346" s="91">
        <v>15473.180785214199</v>
      </c>
    </row>
    <row r="347" spans="1:31" x14ac:dyDescent="0.25">
      <c r="A347" s="193" t="s">
        <v>834</v>
      </c>
      <c r="B347" s="91">
        <v>0</v>
      </c>
      <c r="C347" s="91">
        <v>0</v>
      </c>
      <c r="D347" s="91">
        <v>0</v>
      </c>
      <c r="E347" s="91">
        <v>0</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91">
        <v>0</v>
      </c>
      <c r="V347" s="91">
        <v>0</v>
      </c>
      <c r="W347" s="91">
        <v>0</v>
      </c>
      <c r="X347" s="91">
        <v>0</v>
      </c>
      <c r="Y347" s="91">
        <v>0</v>
      </c>
      <c r="Z347" s="91">
        <v>0</v>
      </c>
      <c r="AA347" s="91">
        <v>0</v>
      </c>
      <c r="AB347" s="91">
        <v>0</v>
      </c>
      <c r="AC347" s="91">
        <v>0</v>
      </c>
      <c r="AD347" s="91">
        <v>0</v>
      </c>
      <c r="AE347" s="91">
        <v>0</v>
      </c>
    </row>
    <row r="348" spans="1:31" x14ac:dyDescent="0.25">
      <c r="A348" s="318" t="s">
        <v>835</v>
      </c>
      <c r="B348" s="91">
        <v>0</v>
      </c>
      <c r="C348" s="91">
        <v>0</v>
      </c>
      <c r="D348" s="91">
        <v>5552.8821600000001</v>
      </c>
      <c r="E348" s="91">
        <v>0</v>
      </c>
      <c r="F348" s="91">
        <v>0</v>
      </c>
      <c r="G348" s="91">
        <v>12335.624889999999</v>
      </c>
      <c r="H348" s="91">
        <v>0</v>
      </c>
      <c r="I348" s="91">
        <v>-2755.1612</v>
      </c>
      <c r="J348" s="91">
        <v>11057.284060792201</v>
      </c>
      <c r="K348" s="91">
        <v>12.150833333333299</v>
      </c>
      <c r="L348" s="91">
        <v>12.150833333333299</v>
      </c>
      <c r="M348" s="91">
        <v>11057.2840609946</v>
      </c>
      <c r="N348" s="91">
        <v>12.150833333333299</v>
      </c>
      <c r="O348" s="91">
        <v>12.150833333333299</v>
      </c>
      <c r="P348" s="91">
        <v>7527.4120981199003</v>
      </c>
      <c r="Q348" s="91">
        <v>12.150833333333299</v>
      </c>
      <c r="R348" s="91">
        <v>12.150833333333299</v>
      </c>
      <c r="S348" s="91">
        <v>7527.4121040305599</v>
      </c>
      <c r="T348" s="91">
        <v>12.150833333333299</v>
      </c>
      <c r="U348" s="91">
        <v>12.150833333333299</v>
      </c>
      <c r="V348" s="91">
        <v>7527.4121129329396</v>
      </c>
      <c r="W348" s="91">
        <v>12.150833333333299</v>
      </c>
      <c r="X348" s="91">
        <v>12.150833333333299</v>
      </c>
      <c r="Y348" s="91">
        <v>7527.41211619562</v>
      </c>
      <c r="Z348" s="91">
        <v>12.150833333333299</v>
      </c>
      <c r="AA348" s="91">
        <v>12.150833333333299</v>
      </c>
      <c r="AB348" s="91">
        <v>15473.1807515933</v>
      </c>
      <c r="AC348" s="91">
        <v>12.150833333333299</v>
      </c>
      <c r="AD348" s="91">
        <v>12.150833333333299</v>
      </c>
      <c r="AE348" s="91">
        <v>15473.180785214199</v>
      </c>
    </row>
    <row r="349" spans="1:31" x14ac:dyDescent="0.25">
      <c r="A349" s="193" t="s">
        <v>836</v>
      </c>
      <c r="B349" s="91">
        <v>0</v>
      </c>
      <c r="C349" s="91">
        <v>0</v>
      </c>
      <c r="D349" s="91">
        <v>484.87359999999899</v>
      </c>
      <c r="E349" s="91">
        <v>0</v>
      </c>
      <c r="F349" s="91">
        <v>0</v>
      </c>
      <c r="G349" s="91">
        <v>2351.67272</v>
      </c>
      <c r="H349" s="91">
        <v>0</v>
      </c>
      <c r="I349" s="91">
        <v>292.53827999999999</v>
      </c>
      <c r="J349" s="91">
        <v>1193.28175433607</v>
      </c>
      <c r="K349" s="91">
        <v>2.0830000000000002</v>
      </c>
      <c r="L349" s="91">
        <v>2.0830000000000002</v>
      </c>
      <c r="M349" s="91">
        <v>1193.2817543707699</v>
      </c>
      <c r="N349" s="91">
        <v>2.0830000000000002</v>
      </c>
      <c r="O349" s="91">
        <v>2.0830000000000002</v>
      </c>
      <c r="P349" s="91">
        <v>1970.2951981522499</v>
      </c>
      <c r="Q349" s="91">
        <v>2.0830000000000002</v>
      </c>
      <c r="R349" s="91">
        <v>2.0830000000000002</v>
      </c>
      <c r="S349" s="91">
        <v>1970.2951991655</v>
      </c>
      <c r="T349" s="91">
        <v>2.0830000000000002</v>
      </c>
      <c r="U349" s="91">
        <v>2.0830000000000002</v>
      </c>
      <c r="V349" s="91">
        <v>1970.29520069163</v>
      </c>
      <c r="W349" s="91">
        <v>2.0830000000000002</v>
      </c>
      <c r="X349" s="91">
        <v>2.0830000000000002</v>
      </c>
      <c r="Y349" s="91">
        <v>1970.29520125094</v>
      </c>
      <c r="Z349" s="91">
        <v>2.0830000000000002</v>
      </c>
      <c r="AA349" s="91">
        <v>2.0830000000000002</v>
      </c>
      <c r="AB349" s="91">
        <v>3354.2006911419498</v>
      </c>
      <c r="AC349" s="91">
        <v>2.0830000000000002</v>
      </c>
      <c r="AD349" s="91">
        <v>2.0830000000000002</v>
      </c>
      <c r="AE349" s="91">
        <v>3354.2006969055201</v>
      </c>
    </row>
    <row r="350" spans="1:31" x14ac:dyDescent="0.25">
      <c r="A350" s="193" t="s">
        <v>837</v>
      </c>
      <c r="B350" s="91">
        <v>0</v>
      </c>
      <c r="C350" s="91">
        <v>0</v>
      </c>
      <c r="D350" s="91">
        <v>0</v>
      </c>
      <c r="E350" s="91">
        <v>0</v>
      </c>
      <c r="F350" s="91">
        <v>0</v>
      </c>
      <c r="G350" s="91">
        <v>0</v>
      </c>
      <c r="H350" s="91">
        <v>0</v>
      </c>
      <c r="I350" s="91">
        <v>0</v>
      </c>
      <c r="J350" s="91">
        <v>0</v>
      </c>
      <c r="K350" s="91">
        <v>0</v>
      </c>
      <c r="L350" s="91">
        <v>0</v>
      </c>
      <c r="M350" s="91">
        <v>0</v>
      </c>
      <c r="N350" s="91">
        <v>0</v>
      </c>
      <c r="O350" s="91">
        <v>0</v>
      </c>
      <c r="P350" s="91">
        <v>0</v>
      </c>
      <c r="Q350" s="91">
        <v>0</v>
      </c>
      <c r="R350" s="91">
        <v>0</v>
      </c>
      <c r="S350" s="91">
        <v>0</v>
      </c>
      <c r="T350" s="91">
        <v>0</v>
      </c>
      <c r="U350" s="91">
        <v>0</v>
      </c>
      <c r="V350" s="91">
        <v>0</v>
      </c>
      <c r="W350" s="91">
        <v>0</v>
      </c>
      <c r="X350" s="91">
        <v>0</v>
      </c>
      <c r="Y350" s="91">
        <v>0</v>
      </c>
      <c r="Z350" s="91">
        <v>0</v>
      </c>
      <c r="AA350" s="91">
        <v>0</v>
      </c>
      <c r="AB350" s="91">
        <v>0</v>
      </c>
      <c r="AC350" s="91">
        <v>0</v>
      </c>
      <c r="AD350" s="91">
        <v>0</v>
      </c>
      <c r="AE350" s="91">
        <v>0</v>
      </c>
    </row>
    <row r="351" spans="1:31" x14ac:dyDescent="0.25">
      <c r="A351" s="318" t="s">
        <v>838</v>
      </c>
      <c r="B351" s="91">
        <v>0</v>
      </c>
      <c r="C351" s="91">
        <v>0</v>
      </c>
      <c r="D351" s="91">
        <v>484.87359999999899</v>
      </c>
      <c r="E351" s="91">
        <v>0</v>
      </c>
      <c r="F351" s="91">
        <v>0</v>
      </c>
      <c r="G351" s="91">
        <v>2351.67272</v>
      </c>
      <c r="H351" s="91">
        <v>0</v>
      </c>
      <c r="I351" s="91">
        <v>292.53827999999999</v>
      </c>
      <c r="J351" s="91">
        <v>1193.28175433607</v>
      </c>
      <c r="K351" s="91">
        <v>2.0830000000000002</v>
      </c>
      <c r="L351" s="91">
        <v>2.0830000000000002</v>
      </c>
      <c r="M351" s="91">
        <v>1193.2817543707699</v>
      </c>
      <c r="N351" s="91">
        <v>2.0830000000000002</v>
      </c>
      <c r="O351" s="91">
        <v>2.0830000000000002</v>
      </c>
      <c r="P351" s="91">
        <v>1970.2951981522499</v>
      </c>
      <c r="Q351" s="91">
        <v>2.0830000000000002</v>
      </c>
      <c r="R351" s="91">
        <v>2.0830000000000002</v>
      </c>
      <c r="S351" s="91">
        <v>1970.2951991655</v>
      </c>
      <c r="T351" s="91">
        <v>2.0830000000000002</v>
      </c>
      <c r="U351" s="91">
        <v>2.0830000000000002</v>
      </c>
      <c r="V351" s="91">
        <v>1970.29520069163</v>
      </c>
      <c r="W351" s="91">
        <v>2.0830000000000002</v>
      </c>
      <c r="X351" s="91">
        <v>2.0830000000000002</v>
      </c>
      <c r="Y351" s="91">
        <v>1970.29520125094</v>
      </c>
      <c r="Z351" s="91">
        <v>2.0830000000000002</v>
      </c>
      <c r="AA351" s="91">
        <v>2.0830000000000002</v>
      </c>
      <c r="AB351" s="91">
        <v>3354.2006911419498</v>
      </c>
      <c r="AC351" s="91">
        <v>2.0830000000000002</v>
      </c>
      <c r="AD351" s="91">
        <v>2.0830000000000002</v>
      </c>
      <c r="AE351" s="91">
        <v>3354.2006969055201</v>
      </c>
    </row>
    <row r="352" spans="1:31" ht="15.75" thickBot="1" x14ac:dyDescent="0.3">
      <c r="A352" s="193" t="s">
        <v>839</v>
      </c>
      <c r="B352" s="315">
        <v>3093.9294599999998</v>
      </c>
      <c r="C352" s="315">
        <v>2980.0328799999902</v>
      </c>
      <c r="D352" s="315">
        <v>2924.33664</v>
      </c>
      <c r="E352" s="315">
        <v>2802.21362</v>
      </c>
      <c r="F352" s="315">
        <v>2839.84618</v>
      </c>
      <c r="G352" s="315">
        <v>2876.9058300000002</v>
      </c>
      <c r="H352" s="315">
        <v>2980.7817999999902</v>
      </c>
      <c r="I352" s="315">
        <v>2904.54693</v>
      </c>
      <c r="J352" s="315">
        <v>3177.5729999999999</v>
      </c>
      <c r="K352" s="315">
        <v>3091.33</v>
      </c>
      <c r="L352" s="315">
        <v>3095.62</v>
      </c>
      <c r="M352" s="315">
        <v>3395.991</v>
      </c>
      <c r="N352" s="315">
        <v>3230.7469999999998</v>
      </c>
      <c r="O352" s="315">
        <v>3233.2369999999901</v>
      </c>
      <c r="P352" s="315">
        <v>3230.4259999999899</v>
      </c>
      <c r="Q352" s="315">
        <v>3232.2849999999999</v>
      </c>
      <c r="R352" s="315">
        <v>3232.4459999999999</v>
      </c>
      <c r="S352" s="315">
        <v>3231.65399999999</v>
      </c>
      <c r="T352" s="315">
        <v>3235.1349999999902</v>
      </c>
      <c r="U352" s="315">
        <v>3235.8249999999998</v>
      </c>
      <c r="V352" s="315">
        <v>3235.1079999999902</v>
      </c>
      <c r="W352" s="315">
        <v>3234.6009999999901</v>
      </c>
      <c r="X352" s="315">
        <v>3237.8409999999999</v>
      </c>
      <c r="Y352" s="315">
        <v>3237.8220000000001</v>
      </c>
      <c r="Z352" s="315">
        <v>3589.3789999999999</v>
      </c>
      <c r="AA352" s="315">
        <v>3589.337</v>
      </c>
      <c r="AB352" s="315">
        <v>3586.2429999999999</v>
      </c>
      <c r="AC352" s="315">
        <v>3590.4659999999999</v>
      </c>
      <c r="AD352" s="315">
        <v>3588.3009999999999</v>
      </c>
      <c r="AE352" s="315">
        <v>3588.6949999999902</v>
      </c>
    </row>
    <row r="353" spans="1:31" x14ac:dyDescent="0.25">
      <c r="A353" s="318" t="s">
        <v>840</v>
      </c>
      <c r="B353" s="91">
        <v>3093.9294599999998</v>
      </c>
      <c r="C353" s="91">
        <v>2980.0328799999902</v>
      </c>
      <c r="D353" s="91">
        <v>2924.33664</v>
      </c>
      <c r="E353" s="91">
        <v>2802.21362</v>
      </c>
      <c r="F353" s="91">
        <v>2839.84618</v>
      </c>
      <c r="G353" s="91">
        <v>2876.9058300000002</v>
      </c>
      <c r="H353" s="91">
        <v>2980.7817999999902</v>
      </c>
      <c r="I353" s="91">
        <v>2904.54693</v>
      </c>
      <c r="J353" s="91">
        <v>3177.5729999999999</v>
      </c>
      <c r="K353" s="91">
        <v>3091.33</v>
      </c>
      <c r="L353" s="91">
        <v>3095.62</v>
      </c>
      <c r="M353" s="91">
        <v>3395.991</v>
      </c>
      <c r="N353" s="91">
        <v>3230.7469999999998</v>
      </c>
      <c r="O353" s="91">
        <v>3233.2369999999901</v>
      </c>
      <c r="P353" s="91">
        <v>3230.4259999999899</v>
      </c>
      <c r="Q353" s="91">
        <v>3232.2849999999999</v>
      </c>
      <c r="R353" s="91">
        <v>3232.4459999999999</v>
      </c>
      <c r="S353" s="91">
        <v>3231.65399999999</v>
      </c>
      <c r="T353" s="91">
        <v>3235.1349999999902</v>
      </c>
      <c r="U353" s="91">
        <v>3235.8249999999998</v>
      </c>
      <c r="V353" s="91">
        <v>3235.1079999999902</v>
      </c>
      <c r="W353" s="91">
        <v>3234.6009999999901</v>
      </c>
      <c r="X353" s="91">
        <v>3237.8409999999999</v>
      </c>
      <c r="Y353" s="91">
        <v>3237.8220000000001</v>
      </c>
      <c r="Z353" s="91">
        <v>3589.3789999999999</v>
      </c>
      <c r="AA353" s="91">
        <v>3589.337</v>
      </c>
      <c r="AB353" s="91">
        <v>3586.2429999999999</v>
      </c>
      <c r="AC353" s="91">
        <v>3590.4659999999999</v>
      </c>
      <c r="AD353" s="91">
        <v>3588.3009999999999</v>
      </c>
      <c r="AE353" s="91">
        <v>3588.6949999999902</v>
      </c>
    </row>
    <row r="354" spans="1:31" ht="15.75" thickBot="1" x14ac:dyDescent="0.3">
      <c r="A354" s="193" t="s">
        <v>841</v>
      </c>
      <c r="B354" s="315">
        <v>0</v>
      </c>
      <c r="C354" s="315">
        <v>0</v>
      </c>
      <c r="D354" s="315">
        <v>0</v>
      </c>
      <c r="E354" s="315">
        <v>0</v>
      </c>
      <c r="F354" s="315">
        <v>0</v>
      </c>
      <c r="G354" s="315">
        <v>0</v>
      </c>
      <c r="H354" s="315">
        <v>0</v>
      </c>
      <c r="I354" s="315">
        <v>0</v>
      </c>
      <c r="J354" s="315">
        <v>0</v>
      </c>
      <c r="K354" s="315">
        <v>0</v>
      </c>
      <c r="L354" s="315">
        <v>0</v>
      </c>
      <c r="M354" s="315">
        <v>0</v>
      </c>
      <c r="N354" s="315">
        <v>0</v>
      </c>
      <c r="O354" s="315">
        <v>0</v>
      </c>
      <c r="P354" s="315">
        <v>0</v>
      </c>
      <c r="Q354" s="315">
        <v>0</v>
      </c>
      <c r="R354" s="315">
        <v>0</v>
      </c>
      <c r="S354" s="315">
        <v>0</v>
      </c>
      <c r="T354" s="315">
        <v>0</v>
      </c>
      <c r="U354" s="315">
        <v>0</v>
      </c>
      <c r="V354" s="315">
        <v>0</v>
      </c>
      <c r="W354" s="315">
        <v>0</v>
      </c>
      <c r="X354" s="315">
        <v>0</v>
      </c>
      <c r="Y354" s="315">
        <v>0</v>
      </c>
      <c r="Z354" s="315">
        <v>0</v>
      </c>
      <c r="AA354" s="315">
        <v>0</v>
      </c>
      <c r="AB354" s="315">
        <v>0</v>
      </c>
      <c r="AC354" s="315">
        <v>0</v>
      </c>
      <c r="AD354" s="315">
        <v>0</v>
      </c>
      <c r="AE354" s="315">
        <v>0</v>
      </c>
    </row>
    <row r="355" spans="1:31" x14ac:dyDescent="0.25">
      <c r="A355" s="318" t="s">
        <v>842</v>
      </c>
      <c r="B355" s="91">
        <v>0</v>
      </c>
      <c r="C355" s="91">
        <v>0</v>
      </c>
      <c r="D355" s="91">
        <v>0</v>
      </c>
      <c r="E355" s="91">
        <v>0</v>
      </c>
      <c r="F355" s="91">
        <v>0</v>
      </c>
      <c r="G355" s="91">
        <v>0</v>
      </c>
      <c r="H355" s="91">
        <v>0</v>
      </c>
      <c r="I355" s="91">
        <v>0</v>
      </c>
      <c r="J355" s="91">
        <v>0</v>
      </c>
      <c r="K355" s="91">
        <v>0</v>
      </c>
      <c r="L355" s="91">
        <v>0</v>
      </c>
      <c r="M355" s="91">
        <v>0</v>
      </c>
      <c r="N355" s="91">
        <v>0</v>
      </c>
      <c r="O355" s="91">
        <v>0</v>
      </c>
      <c r="P355" s="91">
        <v>0</v>
      </c>
      <c r="Q355" s="91">
        <v>0</v>
      </c>
      <c r="R355" s="91">
        <v>0</v>
      </c>
      <c r="S355" s="91">
        <v>0</v>
      </c>
      <c r="T355" s="91">
        <v>0</v>
      </c>
      <c r="U355" s="91">
        <v>0</v>
      </c>
      <c r="V355" s="91">
        <v>0</v>
      </c>
      <c r="W355" s="91">
        <v>0</v>
      </c>
      <c r="X355" s="91">
        <v>0</v>
      </c>
      <c r="Y355" s="91">
        <v>0</v>
      </c>
      <c r="Z355" s="91">
        <v>0</v>
      </c>
      <c r="AA355" s="91">
        <v>0</v>
      </c>
      <c r="AB355" s="91">
        <v>0</v>
      </c>
      <c r="AC355" s="91">
        <v>0</v>
      </c>
      <c r="AD355" s="91">
        <v>0</v>
      </c>
      <c r="AE355" s="91">
        <v>0</v>
      </c>
    </row>
    <row r="356" spans="1:31" ht="15.75" thickBot="1" x14ac:dyDescent="0.3">
      <c r="A356" s="193" t="s">
        <v>843</v>
      </c>
      <c r="B356" s="315">
        <v>-149.066</v>
      </c>
      <c r="C356" s="315">
        <v>-149.066</v>
      </c>
      <c r="D356" s="315">
        <v>-149.06299999999999</v>
      </c>
      <c r="E356" s="315">
        <v>-149.066</v>
      </c>
      <c r="F356" s="315">
        <v>-149.066</v>
      </c>
      <c r="G356" s="315">
        <v>-149.06299999999999</v>
      </c>
      <c r="H356" s="315">
        <v>-149.066</v>
      </c>
      <c r="I356" s="315">
        <v>-149.065</v>
      </c>
      <c r="J356" s="315">
        <v>-149.064999999999</v>
      </c>
      <c r="K356" s="315">
        <v>-149.064999999999</v>
      </c>
      <c r="L356" s="315">
        <v>-149.064999999999</v>
      </c>
      <c r="M356" s="315">
        <v>-149.064999999999</v>
      </c>
      <c r="N356" s="315">
        <v>-111.552833333333</v>
      </c>
      <c r="O356" s="315">
        <v>-111.552833333333</v>
      </c>
      <c r="P356" s="315">
        <v>-111.552833333333</v>
      </c>
      <c r="Q356" s="315">
        <v>-111.552833333333</v>
      </c>
      <c r="R356" s="315">
        <v>-111.552833333333</v>
      </c>
      <c r="S356" s="315">
        <v>-111.552833333333</v>
      </c>
      <c r="T356" s="315">
        <v>-111.552833333333</v>
      </c>
      <c r="U356" s="315">
        <v>-111.552833333333</v>
      </c>
      <c r="V356" s="315">
        <v>-111.552833333333</v>
      </c>
      <c r="W356" s="315">
        <v>-111.552833333333</v>
      </c>
      <c r="X356" s="315">
        <v>-111.552833333333</v>
      </c>
      <c r="Y356" s="315">
        <v>-111.552833333333</v>
      </c>
      <c r="Z356" s="315">
        <v>-102.43583333333299</v>
      </c>
      <c r="AA356" s="315">
        <v>-102.43583333333299</v>
      </c>
      <c r="AB356" s="315">
        <v>-102.43583333333299</v>
      </c>
      <c r="AC356" s="315">
        <v>-102.43583333333299</v>
      </c>
      <c r="AD356" s="315">
        <v>-102.43583333333299</v>
      </c>
      <c r="AE356" s="315">
        <v>-102.43583333333299</v>
      </c>
    </row>
    <row r="357" spans="1:31" x14ac:dyDescent="0.25">
      <c r="A357" s="318" t="s">
        <v>844</v>
      </c>
      <c r="B357" s="91">
        <v>-149.066</v>
      </c>
      <c r="C357" s="91">
        <v>-149.066</v>
      </c>
      <c r="D357" s="91">
        <v>-149.06299999999999</v>
      </c>
      <c r="E357" s="91">
        <v>-149.066</v>
      </c>
      <c r="F357" s="91">
        <v>-149.066</v>
      </c>
      <c r="G357" s="91">
        <v>-149.06299999999999</v>
      </c>
      <c r="H357" s="91">
        <v>-149.066</v>
      </c>
      <c r="I357" s="91">
        <v>-149.065</v>
      </c>
      <c r="J357" s="91">
        <v>-149.064999999999</v>
      </c>
      <c r="K357" s="91">
        <v>-149.064999999999</v>
      </c>
      <c r="L357" s="91">
        <v>-149.064999999999</v>
      </c>
      <c r="M357" s="91">
        <v>-149.064999999999</v>
      </c>
      <c r="N357" s="91">
        <v>-111.552833333333</v>
      </c>
      <c r="O357" s="91">
        <v>-111.552833333333</v>
      </c>
      <c r="P357" s="91">
        <v>-111.552833333333</v>
      </c>
      <c r="Q357" s="91">
        <v>-111.552833333333</v>
      </c>
      <c r="R357" s="91">
        <v>-111.552833333333</v>
      </c>
      <c r="S357" s="91">
        <v>-111.552833333333</v>
      </c>
      <c r="T357" s="91">
        <v>-111.552833333333</v>
      </c>
      <c r="U357" s="91">
        <v>-111.552833333333</v>
      </c>
      <c r="V357" s="91">
        <v>-111.552833333333</v>
      </c>
      <c r="W357" s="91">
        <v>-111.552833333333</v>
      </c>
      <c r="X357" s="91">
        <v>-111.552833333333</v>
      </c>
      <c r="Y357" s="91">
        <v>-111.552833333333</v>
      </c>
      <c r="Z357" s="91">
        <v>-102.43583333333299</v>
      </c>
      <c r="AA357" s="91">
        <v>-102.43583333333299</v>
      </c>
      <c r="AB357" s="91">
        <v>-102.43583333333299</v>
      </c>
      <c r="AC357" s="91">
        <v>-102.43583333333299</v>
      </c>
      <c r="AD357" s="91">
        <v>-102.43583333333299</v>
      </c>
      <c r="AE357" s="91">
        <v>-102.43583333333299</v>
      </c>
    </row>
    <row r="358" spans="1:31" ht="15.75" thickBot="1" x14ac:dyDescent="0.3">
      <c r="A358" s="193" t="s">
        <v>845</v>
      </c>
      <c r="B358" s="315">
        <v>0</v>
      </c>
      <c r="C358" s="315">
        <v>0</v>
      </c>
      <c r="D358" s="315">
        <v>-0.42721999999999999</v>
      </c>
      <c r="E358" s="315">
        <v>-5.0000000000000002E-5</v>
      </c>
      <c r="F358" s="315">
        <v>0</v>
      </c>
      <c r="G358" s="315">
        <v>0</v>
      </c>
      <c r="H358" s="315">
        <v>0</v>
      </c>
      <c r="I358" s="315">
        <v>0</v>
      </c>
      <c r="J358" s="315">
        <v>0</v>
      </c>
      <c r="K358" s="315">
        <v>0</v>
      </c>
      <c r="L358" s="315">
        <v>0</v>
      </c>
      <c r="M358" s="315">
        <v>0</v>
      </c>
      <c r="N358" s="315">
        <v>0</v>
      </c>
      <c r="O358" s="315">
        <v>0</v>
      </c>
      <c r="P358" s="315">
        <v>0</v>
      </c>
      <c r="Q358" s="315">
        <v>0</v>
      </c>
      <c r="R358" s="315">
        <v>0</v>
      </c>
      <c r="S358" s="315">
        <v>0</v>
      </c>
      <c r="T358" s="315">
        <v>0</v>
      </c>
      <c r="U358" s="315">
        <v>0</v>
      </c>
      <c r="V358" s="315">
        <v>0</v>
      </c>
      <c r="W358" s="315">
        <v>0</v>
      </c>
      <c r="X358" s="315">
        <v>0</v>
      </c>
      <c r="Y358" s="315">
        <v>0</v>
      </c>
      <c r="Z358" s="315">
        <v>0</v>
      </c>
      <c r="AA358" s="315">
        <v>0</v>
      </c>
      <c r="AB358" s="315">
        <v>0</v>
      </c>
      <c r="AC358" s="315">
        <v>0</v>
      </c>
      <c r="AD358" s="315">
        <v>0</v>
      </c>
      <c r="AE358" s="315">
        <v>0</v>
      </c>
    </row>
    <row r="359" spans="1:31" x14ac:dyDescent="0.25">
      <c r="A359" s="318" t="s">
        <v>846</v>
      </c>
      <c r="B359" s="91">
        <v>0</v>
      </c>
      <c r="C359" s="91">
        <v>0</v>
      </c>
      <c r="D359" s="91">
        <v>-0.42721999999999999</v>
      </c>
      <c r="E359" s="91">
        <v>-5.0000000000000002E-5</v>
      </c>
      <c r="F359" s="91">
        <v>0</v>
      </c>
      <c r="G359" s="91">
        <v>0</v>
      </c>
      <c r="H359" s="91">
        <v>0</v>
      </c>
      <c r="I359" s="91">
        <v>0</v>
      </c>
      <c r="J359" s="91">
        <v>0</v>
      </c>
      <c r="K359" s="91">
        <v>0</v>
      </c>
      <c r="L359" s="91">
        <v>0</v>
      </c>
      <c r="M359" s="91">
        <v>0</v>
      </c>
      <c r="N359" s="91">
        <v>0</v>
      </c>
      <c r="O359" s="91">
        <v>0</v>
      </c>
      <c r="P359" s="91">
        <v>0</v>
      </c>
      <c r="Q359" s="91">
        <v>0</v>
      </c>
      <c r="R359" s="91">
        <v>0</v>
      </c>
      <c r="S359" s="91">
        <v>0</v>
      </c>
      <c r="T359" s="91">
        <v>0</v>
      </c>
      <c r="U359" s="91">
        <v>0</v>
      </c>
      <c r="V359" s="91">
        <v>0</v>
      </c>
      <c r="W359" s="91">
        <v>0</v>
      </c>
      <c r="X359" s="91">
        <v>0</v>
      </c>
      <c r="Y359" s="91">
        <v>0</v>
      </c>
      <c r="Z359" s="91">
        <v>0</v>
      </c>
      <c r="AA359" s="91">
        <v>0</v>
      </c>
      <c r="AB359" s="91">
        <v>0</v>
      </c>
      <c r="AC359" s="91">
        <v>0</v>
      </c>
      <c r="AD359" s="91">
        <v>0</v>
      </c>
      <c r="AE359" s="91">
        <v>0</v>
      </c>
    </row>
    <row r="360" spans="1:31" x14ac:dyDescent="0.25">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314"/>
      <c r="AE360" s="314"/>
    </row>
    <row r="361" spans="1:31" x14ac:dyDescent="0.25">
      <c r="A361" s="190" t="s">
        <v>847</v>
      </c>
      <c r="B361" s="313">
        <v>32269.310290000001</v>
      </c>
      <c r="C361" s="313">
        <v>25029.1298299999</v>
      </c>
      <c r="D361" s="313">
        <v>19849.02821</v>
      </c>
      <c r="E361" s="313">
        <v>18598.384709999998</v>
      </c>
      <c r="F361" s="313">
        <v>23738.262890000002</v>
      </c>
      <c r="G361" s="313">
        <v>26583.631119999998</v>
      </c>
      <c r="H361" s="313">
        <v>25439.576949999901</v>
      </c>
      <c r="I361" s="313">
        <v>27453.598139999998</v>
      </c>
      <c r="J361" s="313">
        <v>23323.773957564201</v>
      </c>
      <c r="K361" s="313">
        <v>20290.137278364899</v>
      </c>
      <c r="L361" s="313">
        <v>21835.018082263199</v>
      </c>
      <c r="M361" s="313">
        <v>25902.255179924599</v>
      </c>
      <c r="N361" s="313">
        <v>29014.8969661425</v>
      </c>
      <c r="O361" s="313">
        <v>27581.9483289858</v>
      </c>
      <c r="P361" s="313">
        <v>22830.907130575401</v>
      </c>
      <c r="Q361" s="313">
        <v>15476.3269416157</v>
      </c>
      <c r="R361" s="313">
        <v>23110.0142898013</v>
      </c>
      <c r="S361" s="313">
        <v>25263.2641526062</v>
      </c>
      <c r="T361" s="313">
        <v>29356.645718804899</v>
      </c>
      <c r="U361" s="313">
        <v>30149.611285415998</v>
      </c>
      <c r="V361" s="313">
        <v>25352.536844188598</v>
      </c>
      <c r="W361" s="313">
        <v>20982.7093859774</v>
      </c>
      <c r="X361" s="313">
        <v>24355.527497548199</v>
      </c>
      <c r="Y361" s="313">
        <v>27582.6790216503</v>
      </c>
      <c r="Z361" s="313">
        <v>30607.890533511902</v>
      </c>
      <c r="AA361" s="313">
        <v>28735.087039141399</v>
      </c>
      <c r="AB361" s="313">
        <v>24777.530636742798</v>
      </c>
      <c r="AC361" s="313">
        <v>22562.593613793801</v>
      </c>
      <c r="AD361" s="313">
        <v>24025.600277277499</v>
      </c>
      <c r="AE361" s="313">
        <v>27165.052874348101</v>
      </c>
    </row>
    <row r="362" spans="1:31" ht="15.75" thickBot="1" x14ac:dyDescent="0.3">
      <c r="A362" s="320" t="s">
        <v>606</v>
      </c>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c r="AA362" s="315"/>
      <c r="AB362" s="315"/>
      <c r="AC362" s="315"/>
      <c r="AD362" s="315"/>
      <c r="AE362" s="315"/>
    </row>
    <row r="363" spans="1:31" ht="15.75" thickBot="1" x14ac:dyDescent="0.3">
      <c r="A363" s="321" t="s">
        <v>78</v>
      </c>
      <c r="B363" s="322">
        <v>30376.020260000001</v>
      </c>
      <c r="C363" s="322">
        <v>19027.03658</v>
      </c>
      <c r="D363" s="322">
        <v>14767.036979999901</v>
      </c>
      <c r="E363" s="322">
        <v>9110.9201399999893</v>
      </c>
      <c r="F363" s="322">
        <v>17110.242559999901</v>
      </c>
      <c r="G363" s="322">
        <v>22427.717579999899</v>
      </c>
      <c r="H363" s="322">
        <v>19143.448779999999</v>
      </c>
      <c r="I363" s="322">
        <v>22507.702479999902</v>
      </c>
      <c r="J363" s="322">
        <v>17229.426855017002</v>
      </c>
      <c r="K363" s="322">
        <v>10689.959209545301</v>
      </c>
      <c r="L363" s="322">
        <v>12680.4982129081</v>
      </c>
      <c r="M363" s="322">
        <v>20071.726242397701</v>
      </c>
      <c r="N363" s="322">
        <v>23477.485431670899</v>
      </c>
      <c r="O363" s="322">
        <v>20886.854534911701</v>
      </c>
      <c r="P363" s="322">
        <v>15922.8933399123</v>
      </c>
      <c r="Q363" s="322">
        <v>2226.2315557741699</v>
      </c>
      <c r="R363" s="322">
        <v>14432.866816628</v>
      </c>
      <c r="S363" s="322">
        <v>20910.288241443501</v>
      </c>
      <c r="T363" s="322">
        <v>24719.348602243001</v>
      </c>
      <c r="U363" s="322">
        <v>25890.809261957202</v>
      </c>
      <c r="V363" s="322">
        <v>20734.385075997699</v>
      </c>
      <c r="W363" s="322">
        <v>13124.345881409699</v>
      </c>
      <c r="X363" s="322">
        <v>17865.7278465569</v>
      </c>
      <c r="Y363" s="322">
        <v>24916.472549758499</v>
      </c>
      <c r="Z363" s="322">
        <v>26818.1113257535</v>
      </c>
      <c r="AA363" s="322">
        <v>23524.452660675401</v>
      </c>
      <c r="AB363" s="322">
        <v>18977.446426701601</v>
      </c>
      <c r="AC363" s="322">
        <v>14255.458414696601</v>
      </c>
      <c r="AD363" s="322">
        <v>16058.446014565399</v>
      </c>
      <c r="AE363" s="322">
        <v>22190.817892705199</v>
      </c>
    </row>
    <row r="364" spans="1:31" x14ac:dyDescent="0.25">
      <c r="A364" s="193" t="s">
        <v>606</v>
      </c>
    </row>
    <row r="365" spans="1:31" x14ac:dyDescent="0.25">
      <c r="A365" s="193" t="s">
        <v>848</v>
      </c>
      <c r="B365" s="91">
        <v>0</v>
      </c>
      <c r="C365" s="91">
        <v>0</v>
      </c>
      <c r="D365" s="91">
        <v>0</v>
      </c>
      <c r="E365" s="91">
        <v>0</v>
      </c>
      <c r="F365" s="91">
        <v>0</v>
      </c>
      <c r="G365" s="91">
        <v>0</v>
      </c>
      <c r="H365" s="91">
        <v>0</v>
      </c>
      <c r="I365" s="91">
        <v>0</v>
      </c>
      <c r="J365" s="91">
        <v>0</v>
      </c>
      <c r="K365" s="91">
        <v>0</v>
      </c>
      <c r="L365" s="91">
        <v>0</v>
      </c>
      <c r="M365" s="91">
        <v>0</v>
      </c>
      <c r="N365" s="91">
        <v>0</v>
      </c>
      <c r="O365" s="91">
        <v>0</v>
      </c>
      <c r="P365" s="91">
        <v>0</v>
      </c>
      <c r="Q365" s="91">
        <v>0</v>
      </c>
      <c r="R365" s="91">
        <v>0</v>
      </c>
      <c r="S365" s="91">
        <v>0</v>
      </c>
      <c r="T365" s="91">
        <v>0</v>
      </c>
      <c r="U365" s="91">
        <v>0</v>
      </c>
      <c r="V365" s="91">
        <v>0</v>
      </c>
      <c r="W365" s="91">
        <v>0</v>
      </c>
      <c r="X365" s="91">
        <v>0</v>
      </c>
      <c r="Y365" s="91">
        <v>0</v>
      </c>
      <c r="Z365" s="91">
        <v>0</v>
      </c>
      <c r="AA365" s="91">
        <v>0</v>
      </c>
      <c r="AB365" s="91">
        <v>0</v>
      </c>
      <c r="AC365" s="91">
        <v>0</v>
      </c>
      <c r="AD365" s="91">
        <v>0</v>
      </c>
      <c r="AE365" s="91">
        <v>0</v>
      </c>
    </row>
    <row r="366" spans="1:31" x14ac:dyDescent="0.25">
      <c r="A366" s="193" t="s">
        <v>849</v>
      </c>
      <c r="B366" s="91">
        <v>0</v>
      </c>
      <c r="C366" s="91">
        <v>0</v>
      </c>
      <c r="D366" s="91">
        <v>0</v>
      </c>
      <c r="E366" s="91">
        <v>0</v>
      </c>
      <c r="F366" s="91">
        <v>0</v>
      </c>
      <c r="G366" s="91">
        <v>0</v>
      </c>
      <c r="H366" s="91">
        <v>0</v>
      </c>
      <c r="I366" s="91">
        <v>0</v>
      </c>
      <c r="J366" s="91">
        <v>0</v>
      </c>
      <c r="K366" s="91">
        <v>0</v>
      </c>
      <c r="L366" s="91">
        <v>0</v>
      </c>
      <c r="M366" s="91">
        <v>0</v>
      </c>
      <c r="N366" s="91">
        <v>0</v>
      </c>
      <c r="O366" s="91">
        <v>0</v>
      </c>
      <c r="P366" s="91">
        <v>0</v>
      </c>
      <c r="Q366" s="91">
        <v>0</v>
      </c>
      <c r="R366" s="91">
        <v>0</v>
      </c>
      <c r="S366" s="91">
        <v>0</v>
      </c>
      <c r="T366" s="91">
        <v>0</v>
      </c>
      <c r="U366" s="91">
        <v>0</v>
      </c>
      <c r="V366" s="91">
        <v>0</v>
      </c>
      <c r="W366" s="91">
        <v>0</v>
      </c>
      <c r="X366" s="91">
        <v>0</v>
      </c>
      <c r="Y366" s="91">
        <v>0</v>
      </c>
      <c r="Z366" s="91">
        <v>0</v>
      </c>
      <c r="AA366" s="91">
        <v>0</v>
      </c>
      <c r="AB366" s="91">
        <v>0</v>
      </c>
      <c r="AC366" s="91">
        <v>0</v>
      </c>
      <c r="AD366" s="91">
        <v>0</v>
      </c>
      <c r="AE366" s="91">
        <v>0</v>
      </c>
    </row>
    <row r="367" spans="1:31" x14ac:dyDescent="0.25">
      <c r="A367" s="193" t="s">
        <v>850</v>
      </c>
      <c r="B367" s="91">
        <v>0</v>
      </c>
      <c r="C367" s="91">
        <v>0</v>
      </c>
      <c r="D367" s="91">
        <v>0</v>
      </c>
      <c r="E367" s="91">
        <v>0</v>
      </c>
      <c r="F367" s="91">
        <v>0</v>
      </c>
      <c r="G367" s="91">
        <v>0</v>
      </c>
      <c r="H367" s="91">
        <v>0</v>
      </c>
      <c r="I367" s="91">
        <v>0</v>
      </c>
      <c r="J367" s="91">
        <v>0</v>
      </c>
      <c r="K367" s="91">
        <v>0</v>
      </c>
      <c r="L367" s="91">
        <v>0</v>
      </c>
      <c r="M367" s="91">
        <v>0</v>
      </c>
      <c r="N367" s="91">
        <v>0</v>
      </c>
      <c r="O367" s="91">
        <v>0</v>
      </c>
      <c r="P367" s="91">
        <v>0</v>
      </c>
      <c r="Q367" s="91">
        <v>0</v>
      </c>
      <c r="R367" s="91">
        <v>0</v>
      </c>
      <c r="S367" s="91">
        <v>0</v>
      </c>
      <c r="T367" s="91">
        <v>0</v>
      </c>
      <c r="U367" s="91">
        <v>0</v>
      </c>
      <c r="V367" s="91">
        <v>0</v>
      </c>
      <c r="W367" s="91">
        <v>0</v>
      </c>
      <c r="X367" s="91">
        <v>0</v>
      </c>
      <c r="Y367" s="91">
        <v>0</v>
      </c>
      <c r="Z367" s="91">
        <v>0</v>
      </c>
      <c r="AA367" s="91">
        <v>0</v>
      </c>
      <c r="AB367" s="91">
        <v>0</v>
      </c>
      <c r="AC367" s="91">
        <v>0</v>
      </c>
      <c r="AD367" s="91">
        <v>0</v>
      </c>
      <c r="AE367" s="91">
        <v>0</v>
      </c>
    </row>
    <row r="368" spans="1:31" x14ac:dyDescent="0.25">
      <c r="A368" s="193" t="s">
        <v>851</v>
      </c>
      <c r="B368" s="91">
        <v>0</v>
      </c>
      <c r="C368" s="91">
        <v>0</v>
      </c>
      <c r="D368" s="91">
        <v>0</v>
      </c>
      <c r="E368" s="91">
        <v>0</v>
      </c>
      <c r="F368" s="91">
        <v>0</v>
      </c>
      <c r="G368" s="91">
        <v>0</v>
      </c>
      <c r="H368" s="91">
        <v>0</v>
      </c>
      <c r="I368" s="91">
        <v>0</v>
      </c>
      <c r="J368" s="91">
        <v>0</v>
      </c>
      <c r="K368" s="91">
        <v>0</v>
      </c>
      <c r="L368" s="91">
        <v>0</v>
      </c>
      <c r="M368" s="91">
        <v>0</v>
      </c>
      <c r="N368" s="91">
        <v>0</v>
      </c>
      <c r="O368" s="91">
        <v>0</v>
      </c>
      <c r="P368" s="91">
        <v>0</v>
      </c>
      <c r="Q368" s="91">
        <v>0</v>
      </c>
      <c r="R368" s="91">
        <v>0</v>
      </c>
      <c r="S368" s="91">
        <v>0</v>
      </c>
      <c r="T368" s="91">
        <v>0</v>
      </c>
      <c r="U368" s="91">
        <v>0</v>
      </c>
      <c r="V368" s="91">
        <v>0</v>
      </c>
      <c r="W368" s="91">
        <v>0</v>
      </c>
      <c r="X368" s="91">
        <v>0</v>
      </c>
      <c r="Y368" s="91">
        <v>0</v>
      </c>
      <c r="Z368" s="91">
        <v>0</v>
      </c>
      <c r="AA368" s="91">
        <v>0</v>
      </c>
      <c r="AB368" s="91">
        <v>0</v>
      </c>
      <c r="AC368" s="91">
        <v>0</v>
      </c>
      <c r="AD368" s="91">
        <v>0</v>
      </c>
      <c r="AE368" s="91">
        <v>0</v>
      </c>
    </row>
    <row r="369" spans="1:31" x14ac:dyDescent="0.25">
      <c r="A369" s="193" t="s">
        <v>852</v>
      </c>
      <c r="B369" s="91">
        <v>0.5</v>
      </c>
      <c r="C369" s="91">
        <v>0.5</v>
      </c>
      <c r="D369" s="91">
        <v>1.20967</v>
      </c>
      <c r="E369" s="91">
        <v>0.5</v>
      </c>
      <c r="F369" s="91">
        <v>0.5</v>
      </c>
      <c r="G369" s="91">
        <v>0.5</v>
      </c>
      <c r="H369" s="91">
        <v>0.5</v>
      </c>
      <c r="I369" s="91">
        <v>0.5</v>
      </c>
      <c r="J369" s="91">
        <v>-0.71</v>
      </c>
      <c r="K369" s="91">
        <v>0</v>
      </c>
      <c r="L369" s="91">
        <v>0</v>
      </c>
      <c r="M369" s="91">
        <v>0</v>
      </c>
      <c r="N369" s="91">
        <v>0</v>
      </c>
      <c r="O369" s="91">
        <v>0</v>
      </c>
      <c r="P369" s="91">
        <v>0</v>
      </c>
      <c r="Q369" s="91">
        <v>0</v>
      </c>
      <c r="R369" s="91">
        <v>0</v>
      </c>
      <c r="S369" s="91">
        <v>0</v>
      </c>
      <c r="T369" s="91">
        <v>0</v>
      </c>
      <c r="U369" s="91">
        <v>0</v>
      </c>
      <c r="V369" s="91">
        <v>0</v>
      </c>
      <c r="W369" s="91">
        <v>0</v>
      </c>
      <c r="X369" s="91">
        <v>0</v>
      </c>
      <c r="Y369" s="91">
        <v>0</v>
      </c>
      <c r="Z369" s="91">
        <v>0</v>
      </c>
      <c r="AA369" s="91">
        <v>0</v>
      </c>
      <c r="AB369" s="91">
        <v>0</v>
      </c>
      <c r="AC369" s="91">
        <v>0</v>
      </c>
      <c r="AD369" s="91">
        <v>0</v>
      </c>
      <c r="AE369" s="91">
        <v>0</v>
      </c>
    </row>
    <row r="370" spans="1:31" x14ac:dyDescent="0.25">
      <c r="A370" s="193" t="s">
        <v>853</v>
      </c>
      <c r="B370" s="91">
        <v>-155.32998999999899</v>
      </c>
      <c r="C370" s="91">
        <v>-102.113149999999</v>
      </c>
      <c r="D370" s="91">
        <v>-25.57837</v>
      </c>
      <c r="E370" s="91">
        <v>-241.20656</v>
      </c>
      <c r="F370" s="91">
        <v>-108.48145</v>
      </c>
      <c r="G370" s="91">
        <v>-26.13766</v>
      </c>
      <c r="H370" s="91">
        <v>-32.911769999999997</v>
      </c>
      <c r="I370" s="91">
        <v>-92.005880000000005</v>
      </c>
      <c r="J370" s="91">
        <v>0</v>
      </c>
      <c r="K370" s="91">
        <v>0</v>
      </c>
      <c r="L370" s="91">
        <v>0</v>
      </c>
      <c r="M370" s="91">
        <v>0</v>
      </c>
      <c r="N370" s="91">
        <v>0</v>
      </c>
      <c r="O370" s="91">
        <v>0</v>
      </c>
      <c r="P370" s="91">
        <v>0</v>
      </c>
      <c r="Q370" s="91">
        <v>0</v>
      </c>
      <c r="R370" s="91">
        <v>0</v>
      </c>
      <c r="S370" s="91">
        <v>0</v>
      </c>
      <c r="T370" s="91">
        <v>0</v>
      </c>
      <c r="U370" s="91">
        <v>0</v>
      </c>
      <c r="V370" s="91">
        <v>0</v>
      </c>
      <c r="W370" s="91">
        <v>0</v>
      </c>
      <c r="X370" s="91">
        <v>0</v>
      </c>
      <c r="Y370" s="91">
        <v>0</v>
      </c>
      <c r="Z370" s="91">
        <v>0</v>
      </c>
      <c r="AA370" s="91">
        <v>0</v>
      </c>
      <c r="AB370" s="91">
        <v>0</v>
      </c>
      <c r="AC370" s="91">
        <v>0</v>
      </c>
      <c r="AD370" s="91">
        <v>0</v>
      </c>
      <c r="AE370" s="91">
        <v>0</v>
      </c>
    </row>
    <row r="371" spans="1:31" x14ac:dyDescent="0.25">
      <c r="A371" s="193" t="s">
        <v>854</v>
      </c>
      <c r="B371" s="91">
        <v>-28.327660000000002</v>
      </c>
      <c r="C371" s="91">
        <v>-18.62247</v>
      </c>
      <c r="D371" s="91">
        <v>-4.6647400000000001</v>
      </c>
      <c r="E371" s="91">
        <v>-43.989019999999996</v>
      </c>
      <c r="F371" s="91">
        <v>-19.78387</v>
      </c>
      <c r="G371" s="91">
        <v>-4.7667199999999896</v>
      </c>
      <c r="H371" s="91">
        <v>-6.0021499999999897</v>
      </c>
      <c r="I371" s="91">
        <v>-16.778759999999998</v>
      </c>
      <c r="J371" s="91">
        <v>0</v>
      </c>
      <c r="K371" s="91">
        <v>0</v>
      </c>
      <c r="L371" s="91">
        <v>0</v>
      </c>
      <c r="M371" s="91">
        <v>0</v>
      </c>
      <c r="N371" s="91">
        <v>0</v>
      </c>
      <c r="O371" s="91">
        <v>0</v>
      </c>
      <c r="P371" s="91">
        <v>0</v>
      </c>
      <c r="Q371" s="91">
        <v>0</v>
      </c>
      <c r="R371" s="91">
        <v>0</v>
      </c>
      <c r="S371" s="91">
        <v>0</v>
      </c>
      <c r="T371" s="91">
        <v>0</v>
      </c>
      <c r="U371" s="91">
        <v>0</v>
      </c>
      <c r="V371" s="91">
        <v>0</v>
      </c>
      <c r="W371" s="91">
        <v>0</v>
      </c>
      <c r="X371" s="91">
        <v>0</v>
      </c>
      <c r="Y371" s="91">
        <v>0</v>
      </c>
      <c r="Z371" s="91">
        <v>0</v>
      </c>
      <c r="AA371" s="91">
        <v>0</v>
      </c>
      <c r="AB371" s="91">
        <v>0</v>
      </c>
      <c r="AC371" s="91">
        <v>0</v>
      </c>
      <c r="AD371" s="91">
        <v>0</v>
      </c>
      <c r="AE371" s="91">
        <v>0</v>
      </c>
    </row>
    <row r="372" spans="1:31" x14ac:dyDescent="0.25">
      <c r="A372" s="193" t="s">
        <v>855</v>
      </c>
      <c r="B372" s="91">
        <v>0</v>
      </c>
      <c r="C372" s="91">
        <v>0</v>
      </c>
      <c r="D372" s="91">
        <v>0</v>
      </c>
      <c r="E372" s="91">
        <v>0</v>
      </c>
      <c r="F372" s="91">
        <v>0</v>
      </c>
      <c r="G372" s="91">
        <v>0</v>
      </c>
      <c r="H372" s="91">
        <v>0</v>
      </c>
      <c r="I372" s="91">
        <v>0</v>
      </c>
      <c r="J372" s="91">
        <v>0</v>
      </c>
      <c r="K372" s="91">
        <v>0</v>
      </c>
      <c r="L372" s="91">
        <v>0</v>
      </c>
      <c r="M372" s="91">
        <v>0</v>
      </c>
      <c r="N372" s="91">
        <v>0</v>
      </c>
      <c r="O372" s="91">
        <v>0</v>
      </c>
      <c r="P372" s="91">
        <v>0</v>
      </c>
      <c r="Q372" s="91">
        <v>0</v>
      </c>
      <c r="R372" s="91">
        <v>0</v>
      </c>
      <c r="S372" s="91">
        <v>0</v>
      </c>
      <c r="T372" s="91">
        <v>0</v>
      </c>
      <c r="U372" s="91">
        <v>0</v>
      </c>
      <c r="V372" s="91">
        <v>0</v>
      </c>
      <c r="W372" s="91">
        <v>0</v>
      </c>
      <c r="X372" s="91">
        <v>0</v>
      </c>
      <c r="Y372" s="91">
        <v>0</v>
      </c>
      <c r="Z372" s="91">
        <v>0</v>
      </c>
      <c r="AA372" s="91">
        <v>0</v>
      </c>
      <c r="AB372" s="91">
        <v>0</v>
      </c>
      <c r="AC372" s="91">
        <v>0</v>
      </c>
      <c r="AD372" s="91">
        <v>0</v>
      </c>
      <c r="AE372" s="91">
        <v>0</v>
      </c>
    </row>
    <row r="373" spans="1:31" x14ac:dyDescent="0.25">
      <c r="A373" s="193" t="s">
        <v>856</v>
      </c>
      <c r="B373" s="91">
        <v>0</v>
      </c>
      <c r="C373" s="91">
        <v>0</v>
      </c>
      <c r="D373" s="91">
        <v>0</v>
      </c>
      <c r="E373" s="91">
        <v>0</v>
      </c>
      <c r="F373" s="91">
        <v>0</v>
      </c>
      <c r="G373" s="91">
        <v>0</v>
      </c>
      <c r="H373" s="91">
        <v>0</v>
      </c>
      <c r="I373" s="91">
        <v>0</v>
      </c>
      <c r="J373" s="91">
        <v>0</v>
      </c>
      <c r="K373" s="91">
        <v>0</v>
      </c>
      <c r="L373" s="91">
        <v>0</v>
      </c>
      <c r="M373" s="91">
        <v>0</v>
      </c>
      <c r="N373" s="91">
        <v>0</v>
      </c>
      <c r="O373" s="91">
        <v>0</v>
      </c>
      <c r="P373" s="91">
        <v>0</v>
      </c>
      <c r="Q373" s="91">
        <v>0</v>
      </c>
      <c r="R373" s="91">
        <v>0</v>
      </c>
      <c r="S373" s="91">
        <v>0</v>
      </c>
      <c r="T373" s="91">
        <v>0</v>
      </c>
      <c r="U373" s="91">
        <v>0</v>
      </c>
      <c r="V373" s="91">
        <v>0</v>
      </c>
      <c r="W373" s="91">
        <v>0</v>
      </c>
      <c r="X373" s="91">
        <v>0</v>
      </c>
      <c r="Y373" s="91">
        <v>0</v>
      </c>
      <c r="Z373" s="91">
        <v>0</v>
      </c>
      <c r="AA373" s="91">
        <v>0</v>
      </c>
      <c r="AB373" s="91">
        <v>0</v>
      </c>
      <c r="AC373" s="91">
        <v>0</v>
      </c>
      <c r="AD373" s="91">
        <v>0</v>
      </c>
      <c r="AE373" s="91">
        <v>0</v>
      </c>
    </row>
    <row r="374" spans="1:31" x14ac:dyDescent="0.25">
      <c r="A374" s="193" t="s">
        <v>857</v>
      </c>
      <c r="B374" s="91">
        <v>0</v>
      </c>
      <c r="C374" s="91">
        <v>0</v>
      </c>
      <c r="D374" s="91">
        <v>0</v>
      </c>
      <c r="E374" s="91">
        <v>0</v>
      </c>
      <c r="F374" s="91">
        <v>0</v>
      </c>
      <c r="G374" s="91">
        <v>0</v>
      </c>
      <c r="H374" s="91">
        <v>0</v>
      </c>
      <c r="I374" s="91">
        <v>0</v>
      </c>
      <c r="J374" s="91">
        <v>0</v>
      </c>
      <c r="K374" s="91">
        <v>0</v>
      </c>
      <c r="L374" s="91">
        <v>0</v>
      </c>
      <c r="M374" s="91">
        <v>0</v>
      </c>
      <c r="N374" s="91">
        <v>0</v>
      </c>
      <c r="O374" s="91">
        <v>0</v>
      </c>
      <c r="P374" s="91">
        <v>0</v>
      </c>
      <c r="Q374" s="91">
        <v>0</v>
      </c>
      <c r="R374" s="91">
        <v>0</v>
      </c>
      <c r="S374" s="91">
        <v>0</v>
      </c>
      <c r="T374" s="91">
        <v>0</v>
      </c>
      <c r="U374" s="91">
        <v>0</v>
      </c>
      <c r="V374" s="91">
        <v>0</v>
      </c>
      <c r="W374" s="91">
        <v>0</v>
      </c>
      <c r="X374" s="91">
        <v>0</v>
      </c>
      <c r="Y374" s="91">
        <v>0</v>
      </c>
      <c r="Z374" s="91">
        <v>0</v>
      </c>
      <c r="AA374" s="91">
        <v>0</v>
      </c>
      <c r="AB374" s="91">
        <v>0</v>
      </c>
      <c r="AC374" s="91">
        <v>0</v>
      </c>
      <c r="AD374" s="91">
        <v>0</v>
      </c>
      <c r="AE374" s="91">
        <v>0</v>
      </c>
    </row>
    <row r="375" spans="1:31" x14ac:dyDescent="0.25">
      <c r="A375" s="193" t="s">
        <v>858</v>
      </c>
      <c r="B375" s="91">
        <v>0</v>
      </c>
      <c r="C375" s="91">
        <v>0</v>
      </c>
      <c r="D375" s="91">
        <v>0</v>
      </c>
      <c r="E375" s="91">
        <v>0</v>
      </c>
      <c r="F375" s="91">
        <v>0</v>
      </c>
      <c r="G375" s="91">
        <v>0</v>
      </c>
      <c r="H375" s="91">
        <v>0</v>
      </c>
      <c r="I375" s="91">
        <v>0</v>
      </c>
      <c r="J375" s="91">
        <v>0</v>
      </c>
      <c r="K375" s="91">
        <v>0</v>
      </c>
      <c r="L375" s="91">
        <v>0</v>
      </c>
      <c r="M375" s="91">
        <v>0</v>
      </c>
      <c r="N375" s="91">
        <v>0</v>
      </c>
      <c r="O375" s="91">
        <v>0</v>
      </c>
      <c r="P375" s="91">
        <v>0</v>
      </c>
      <c r="Q375" s="91">
        <v>0</v>
      </c>
      <c r="R375" s="91">
        <v>0</v>
      </c>
      <c r="S375" s="91">
        <v>0</v>
      </c>
      <c r="T375" s="91">
        <v>0</v>
      </c>
      <c r="U375" s="91">
        <v>0</v>
      </c>
      <c r="V375" s="91">
        <v>0</v>
      </c>
      <c r="W375" s="91">
        <v>0</v>
      </c>
      <c r="X375" s="91">
        <v>0</v>
      </c>
      <c r="Y375" s="91">
        <v>0</v>
      </c>
      <c r="Z375" s="91">
        <v>0</v>
      </c>
      <c r="AA375" s="91">
        <v>0</v>
      </c>
      <c r="AB375" s="91">
        <v>0</v>
      </c>
      <c r="AC375" s="91">
        <v>0</v>
      </c>
      <c r="AD375" s="91">
        <v>0</v>
      </c>
      <c r="AE375" s="91">
        <v>0</v>
      </c>
    </row>
    <row r="376" spans="1:31" x14ac:dyDescent="0.25">
      <c r="A376" s="193" t="s">
        <v>859</v>
      </c>
      <c r="B376" s="91">
        <v>0</v>
      </c>
      <c r="C376" s="91">
        <v>0</v>
      </c>
      <c r="D376" s="91">
        <v>0</v>
      </c>
      <c r="E376" s="91">
        <v>0</v>
      </c>
      <c r="F376" s="91">
        <v>0</v>
      </c>
      <c r="G376" s="91">
        <v>0</v>
      </c>
      <c r="H376" s="91">
        <v>0</v>
      </c>
      <c r="I376" s="91">
        <v>0</v>
      </c>
      <c r="J376" s="91">
        <v>0</v>
      </c>
      <c r="K376" s="91">
        <v>0</v>
      </c>
      <c r="L376" s="91">
        <v>0</v>
      </c>
      <c r="M376" s="91">
        <v>0</v>
      </c>
      <c r="N376" s="91">
        <v>0</v>
      </c>
      <c r="O376" s="91">
        <v>0</v>
      </c>
      <c r="P376" s="91">
        <v>0</v>
      </c>
      <c r="Q376" s="91">
        <v>0</v>
      </c>
      <c r="R376" s="91">
        <v>0</v>
      </c>
      <c r="S376" s="91">
        <v>0</v>
      </c>
      <c r="T376" s="91">
        <v>0</v>
      </c>
      <c r="U376" s="91">
        <v>0</v>
      </c>
      <c r="V376" s="91">
        <v>0</v>
      </c>
      <c r="W376" s="91">
        <v>0</v>
      </c>
      <c r="X376" s="91">
        <v>0</v>
      </c>
      <c r="Y376" s="91">
        <v>0</v>
      </c>
      <c r="Z376" s="91">
        <v>0</v>
      </c>
      <c r="AA376" s="91">
        <v>0</v>
      </c>
      <c r="AB376" s="91">
        <v>0</v>
      </c>
      <c r="AC376" s="91">
        <v>0</v>
      </c>
      <c r="AD376" s="91">
        <v>0</v>
      </c>
      <c r="AE376" s="91">
        <v>0</v>
      </c>
    </row>
    <row r="377" spans="1:31" x14ac:dyDescent="0.25">
      <c r="A377" s="193" t="s">
        <v>860</v>
      </c>
      <c r="B377" s="91">
        <v>0</v>
      </c>
      <c r="C377" s="91">
        <v>0</v>
      </c>
      <c r="D377" s="91">
        <v>0</v>
      </c>
      <c r="E377" s="91">
        <v>0</v>
      </c>
      <c r="F377" s="91">
        <v>0</v>
      </c>
      <c r="G377" s="91">
        <v>0</v>
      </c>
      <c r="H377" s="91">
        <v>0</v>
      </c>
      <c r="I377" s="91">
        <v>0</v>
      </c>
      <c r="J377" s="91">
        <v>0</v>
      </c>
      <c r="K377" s="91">
        <v>0</v>
      </c>
      <c r="L377" s="91">
        <v>0</v>
      </c>
      <c r="M377" s="91">
        <v>0</v>
      </c>
      <c r="N377" s="91">
        <v>0</v>
      </c>
      <c r="O377" s="91">
        <v>0</v>
      </c>
      <c r="P377" s="91">
        <v>0</v>
      </c>
      <c r="Q377" s="91">
        <v>0</v>
      </c>
      <c r="R377" s="91">
        <v>0</v>
      </c>
      <c r="S377" s="91">
        <v>0</v>
      </c>
      <c r="T377" s="91">
        <v>0</v>
      </c>
      <c r="U377" s="91">
        <v>0</v>
      </c>
      <c r="V377" s="91">
        <v>0</v>
      </c>
      <c r="W377" s="91">
        <v>0</v>
      </c>
      <c r="X377" s="91">
        <v>0</v>
      </c>
      <c r="Y377" s="91">
        <v>0</v>
      </c>
      <c r="Z377" s="91">
        <v>0</v>
      </c>
      <c r="AA377" s="91">
        <v>0</v>
      </c>
      <c r="AB377" s="91">
        <v>0</v>
      </c>
      <c r="AC377" s="91">
        <v>0</v>
      </c>
      <c r="AD377" s="91">
        <v>0</v>
      </c>
      <c r="AE377" s="91">
        <v>0</v>
      </c>
    </row>
    <row r="378" spans="1:31" x14ac:dyDescent="0.25">
      <c r="A378" s="193" t="s">
        <v>861</v>
      </c>
      <c r="B378" s="91">
        <v>0</v>
      </c>
      <c r="C378" s="91">
        <v>0</v>
      </c>
      <c r="D378" s="91">
        <v>0</v>
      </c>
      <c r="E378" s="91">
        <v>0</v>
      </c>
      <c r="F378" s="91">
        <v>0</v>
      </c>
      <c r="G378" s="91">
        <v>0</v>
      </c>
      <c r="H378" s="91">
        <v>0</v>
      </c>
      <c r="I378" s="91">
        <v>0</v>
      </c>
      <c r="J378" s="91">
        <v>0</v>
      </c>
      <c r="K378" s="91">
        <v>0</v>
      </c>
      <c r="L378" s="91">
        <v>0</v>
      </c>
      <c r="M378" s="91">
        <v>0</v>
      </c>
      <c r="N378" s="91">
        <v>0</v>
      </c>
      <c r="O378" s="91">
        <v>0</v>
      </c>
      <c r="P378" s="91">
        <v>0</v>
      </c>
      <c r="Q378" s="91">
        <v>0</v>
      </c>
      <c r="R378" s="91">
        <v>0</v>
      </c>
      <c r="S378" s="91">
        <v>0</v>
      </c>
      <c r="T378" s="91">
        <v>0</v>
      </c>
      <c r="U378" s="91">
        <v>0</v>
      </c>
      <c r="V378" s="91">
        <v>0</v>
      </c>
      <c r="W378" s="91">
        <v>0</v>
      </c>
      <c r="X378" s="91">
        <v>0</v>
      </c>
      <c r="Y378" s="91">
        <v>0</v>
      </c>
      <c r="Z378" s="91">
        <v>0</v>
      </c>
      <c r="AA378" s="91">
        <v>0</v>
      </c>
      <c r="AB378" s="91">
        <v>0</v>
      </c>
      <c r="AC378" s="91">
        <v>0</v>
      </c>
      <c r="AD378" s="91">
        <v>0</v>
      </c>
      <c r="AE378" s="91">
        <v>0</v>
      </c>
    </row>
    <row r="379" spans="1:31" x14ac:dyDescent="0.25">
      <c r="A379" s="193" t="s">
        <v>862</v>
      </c>
      <c r="B379" s="91">
        <v>0</v>
      </c>
      <c r="C379" s="91">
        <v>0</v>
      </c>
      <c r="D379" s="91">
        <v>0</v>
      </c>
      <c r="E379" s="91">
        <v>0</v>
      </c>
      <c r="F379" s="91">
        <v>0</v>
      </c>
      <c r="G379" s="91">
        <v>0</v>
      </c>
      <c r="H379" s="91">
        <v>0</v>
      </c>
      <c r="I379" s="91">
        <v>0</v>
      </c>
      <c r="J379" s="91">
        <v>0</v>
      </c>
      <c r="K379" s="91">
        <v>0</v>
      </c>
      <c r="L379" s="91">
        <v>0</v>
      </c>
      <c r="M379" s="91">
        <v>0</v>
      </c>
      <c r="N379" s="91">
        <v>0</v>
      </c>
      <c r="O379" s="91">
        <v>0</v>
      </c>
      <c r="P379" s="91">
        <v>0</v>
      </c>
      <c r="Q379" s="91">
        <v>0</v>
      </c>
      <c r="R379" s="91">
        <v>0</v>
      </c>
      <c r="S379" s="91">
        <v>0</v>
      </c>
      <c r="T379" s="91">
        <v>0</v>
      </c>
      <c r="U379" s="91">
        <v>0</v>
      </c>
      <c r="V379" s="91">
        <v>0</v>
      </c>
      <c r="W379" s="91">
        <v>0</v>
      </c>
      <c r="X379" s="91">
        <v>0</v>
      </c>
      <c r="Y379" s="91">
        <v>0</v>
      </c>
      <c r="Z379" s="91">
        <v>0</v>
      </c>
      <c r="AA379" s="91">
        <v>0</v>
      </c>
      <c r="AB379" s="91">
        <v>0</v>
      </c>
      <c r="AC379" s="91">
        <v>0</v>
      </c>
      <c r="AD379" s="91">
        <v>0</v>
      </c>
      <c r="AE379" s="91">
        <v>0</v>
      </c>
    </row>
    <row r="380" spans="1:31" x14ac:dyDescent="0.25">
      <c r="A380" s="193" t="s">
        <v>863</v>
      </c>
      <c r="B380" s="91">
        <v>0</v>
      </c>
      <c r="C380" s="91">
        <v>0</v>
      </c>
      <c r="D380" s="91">
        <v>0</v>
      </c>
      <c r="E380" s="91">
        <v>0</v>
      </c>
      <c r="F380" s="91">
        <v>0</v>
      </c>
      <c r="G380" s="91">
        <v>0</v>
      </c>
      <c r="H380" s="91">
        <v>0</v>
      </c>
      <c r="I380" s="91">
        <v>0</v>
      </c>
      <c r="J380" s="91">
        <v>0</v>
      </c>
      <c r="K380" s="91">
        <v>0</v>
      </c>
      <c r="L380" s="91">
        <v>0</v>
      </c>
      <c r="M380" s="91">
        <v>0</v>
      </c>
      <c r="N380" s="91">
        <v>0</v>
      </c>
      <c r="O380" s="91">
        <v>0</v>
      </c>
      <c r="P380" s="91">
        <v>0</v>
      </c>
      <c r="Q380" s="91">
        <v>0</v>
      </c>
      <c r="R380" s="91">
        <v>0</v>
      </c>
      <c r="S380" s="91">
        <v>0</v>
      </c>
      <c r="T380" s="91">
        <v>0</v>
      </c>
      <c r="U380" s="91">
        <v>0</v>
      </c>
      <c r="V380" s="91">
        <v>0</v>
      </c>
      <c r="W380" s="91">
        <v>0</v>
      </c>
      <c r="X380" s="91">
        <v>0</v>
      </c>
      <c r="Y380" s="91">
        <v>0</v>
      </c>
      <c r="Z380" s="91">
        <v>0</v>
      </c>
      <c r="AA380" s="91">
        <v>0</v>
      </c>
      <c r="AB380" s="91">
        <v>0</v>
      </c>
      <c r="AC380" s="91">
        <v>0</v>
      </c>
      <c r="AD380" s="91">
        <v>0</v>
      </c>
      <c r="AE380" s="91">
        <v>0</v>
      </c>
    </row>
    <row r="381" spans="1:31" x14ac:dyDescent="0.25">
      <c r="A381" s="193" t="s">
        <v>864</v>
      </c>
      <c r="B381" s="91">
        <v>0</v>
      </c>
      <c r="C381" s="91">
        <v>0</v>
      </c>
      <c r="D381" s="91">
        <v>0</v>
      </c>
      <c r="E381" s="91">
        <v>0</v>
      </c>
      <c r="F381" s="91">
        <v>0</v>
      </c>
      <c r="G381" s="91">
        <v>0</v>
      </c>
      <c r="H381" s="91">
        <v>0</v>
      </c>
      <c r="I381" s="91">
        <v>0</v>
      </c>
      <c r="J381" s="91">
        <v>0</v>
      </c>
      <c r="K381" s="91">
        <v>0</v>
      </c>
      <c r="L381" s="91">
        <v>0</v>
      </c>
      <c r="M381" s="91">
        <v>0</v>
      </c>
      <c r="N381" s="91">
        <v>0</v>
      </c>
      <c r="O381" s="91">
        <v>0</v>
      </c>
      <c r="P381" s="91">
        <v>0</v>
      </c>
      <c r="Q381" s="91">
        <v>0</v>
      </c>
      <c r="R381" s="91">
        <v>0</v>
      </c>
      <c r="S381" s="91">
        <v>0</v>
      </c>
      <c r="T381" s="91">
        <v>0</v>
      </c>
      <c r="U381" s="91">
        <v>0</v>
      </c>
      <c r="V381" s="91">
        <v>0</v>
      </c>
      <c r="W381" s="91">
        <v>0</v>
      </c>
      <c r="X381" s="91">
        <v>0</v>
      </c>
      <c r="Y381" s="91">
        <v>0</v>
      </c>
      <c r="Z381" s="91">
        <v>0</v>
      </c>
      <c r="AA381" s="91">
        <v>0</v>
      </c>
      <c r="AB381" s="91">
        <v>0</v>
      </c>
      <c r="AC381" s="91">
        <v>0</v>
      </c>
      <c r="AD381" s="91">
        <v>0</v>
      </c>
      <c r="AE381" s="91">
        <v>0</v>
      </c>
    </row>
    <row r="382" spans="1:31" x14ac:dyDescent="0.25">
      <c r="A382" s="193" t="s">
        <v>865</v>
      </c>
      <c r="B382" s="91">
        <v>0</v>
      </c>
      <c r="C382" s="91">
        <v>0</v>
      </c>
      <c r="D382" s="91">
        <v>0</v>
      </c>
      <c r="E382" s="91">
        <v>0</v>
      </c>
      <c r="F382" s="91">
        <v>0</v>
      </c>
      <c r="G382" s="91">
        <v>0</v>
      </c>
      <c r="H382" s="91">
        <v>0</v>
      </c>
      <c r="I382" s="91">
        <v>0</v>
      </c>
      <c r="J382" s="91">
        <v>0</v>
      </c>
      <c r="K382" s="91">
        <v>0</v>
      </c>
      <c r="L382" s="91">
        <v>0</v>
      </c>
      <c r="M382" s="91">
        <v>0</v>
      </c>
      <c r="N382" s="91">
        <v>0</v>
      </c>
      <c r="O382" s="91">
        <v>0</v>
      </c>
      <c r="P382" s="91">
        <v>0</v>
      </c>
      <c r="Q382" s="91">
        <v>0</v>
      </c>
      <c r="R382" s="91">
        <v>0</v>
      </c>
      <c r="S382" s="91">
        <v>0</v>
      </c>
      <c r="T382" s="91">
        <v>0</v>
      </c>
      <c r="U382" s="91">
        <v>0</v>
      </c>
      <c r="V382" s="91">
        <v>0</v>
      </c>
      <c r="W382" s="91">
        <v>0</v>
      </c>
      <c r="X382" s="91">
        <v>0</v>
      </c>
      <c r="Y382" s="91">
        <v>0</v>
      </c>
      <c r="Z382" s="91">
        <v>0</v>
      </c>
      <c r="AA382" s="91">
        <v>0</v>
      </c>
      <c r="AB382" s="91">
        <v>0</v>
      </c>
      <c r="AC382" s="91">
        <v>0</v>
      </c>
      <c r="AD382" s="91">
        <v>0</v>
      </c>
      <c r="AE382" s="91">
        <v>0</v>
      </c>
    </row>
    <row r="383" spans="1:31" x14ac:dyDescent="0.25">
      <c r="A383" s="193" t="s">
        <v>866</v>
      </c>
      <c r="B383" s="91">
        <v>0</v>
      </c>
      <c r="C383" s="91">
        <v>0</v>
      </c>
      <c r="D383" s="91">
        <v>0</v>
      </c>
      <c r="E383" s="91">
        <v>0</v>
      </c>
      <c r="F383" s="91">
        <v>0</v>
      </c>
      <c r="G383" s="91">
        <v>0</v>
      </c>
      <c r="H383" s="91">
        <v>0</v>
      </c>
      <c r="I383" s="91">
        <v>0</v>
      </c>
      <c r="J383" s="91">
        <v>0</v>
      </c>
      <c r="K383" s="91">
        <v>0</v>
      </c>
      <c r="L383" s="91">
        <v>0</v>
      </c>
      <c r="M383" s="91">
        <v>0</v>
      </c>
      <c r="N383" s="91">
        <v>0</v>
      </c>
      <c r="O383" s="91">
        <v>0</v>
      </c>
      <c r="P383" s="91">
        <v>0</v>
      </c>
      <c r="Q383" s="91">
        <v>0</v>
      </c>
      <c r="R383" s="91">
        <v>0</v>
      </c>
      <c r="S383" s="91">
        <v>0</v>
      </c>
      <c r="T383" s="91">
        <v>0</v>
      </c>
      <c r="U383" s="91">
        <v>0</v>
      </c>
      <c r="V383" s="91">
        <v>0</v>
      </c>
      <c r="W383" s="91">
        <v>0</v>
      </c>
      <c r="X383" s="91">
        <v>0</v>
      </c>
      <c r="Y383" s="91">
        <v>0</v>
      </c>
      <c r="Z383" s="91">
        <v>0</v>
      </c>
      <c r="AA383" s="91">
        <v>0</v>
      </c>
      <c r="AB383" s="91">
        <v>0</v>
      </c>
      <c r="AC383" s="91">
        <v>0</v>
      </c>
      <c r="AD383" s="91">
        <v>0</v>
      </c>
      <c r="AE383" s="91">
        <v>0</v>
      </c>
    </row>
    <row r="384" spans="1:31" x14ac:dyDescent="0.25">
      <c r="A384" s="193" t="s">
        <v>867</v>
      </c>
      <c r="B384" s="91">
        <v>0</v>
      </c>
      <c r="C384" s="91">
        <v>0</v>
      </c>
      <c r="D384" s="91">
        <v>0</v>
      </c>
      <c r="E384" s="91">
        <v>0</v>
      </c>
      <c r="F384" s="91">
        <v>-0.52515999999999996</v>
      </c>
      <c r="G384" s="91">
        <v>3.0188700000000002</v>
      </c>
      <c r="H384" s="91">
        <v>0</v>
      </c>
      <c r="I384" s="91">
        <v>0</v>
      </c>
      <c r="J384" s="91">
        <v>0.52500000000000002</v>
      </c>
      <c r="K384" s="91">
        <v>0</v>
      </c>
      <c r="L384" s="91">
        <v>0</v>
      </c>
      <c r="M384" s="91">
        <v>0</v>
      </c>
      <c r="N384" s="91">
        <v>0</v>
      </c>
      <c r="O384" s="91">
        <v>0</v>
      </c>
      <c r="P384" s="91">
        <v>0</v>
      </c>
      <c r="Q384" s="91">
        <v>0</v>
      </c>
      <c r="R384" s="91">
        <v>0</v>
      </c>
      <c r="S384" s="91">
        <v>0</v>
      </c>
      <c r="T384" s="91">
        <v>0</v>
      </c>
      <c r="U384" s="91">
        <v>0</v>
      </c>
      <c r="V384" s="91">
        <v>0</v>
      </c>
      <c r="W384" s="91">
        <v>0</v>
      </c>
      <c r="X384" s="91">
        <v>0</v>
      </c>
      <c r="Y384" s="91">
        <v>0</v>
      </c>
      <c r="Z384" s="91">
        <v>0</v>
      </c>
      <c r="AA384" s="91">
        <v>0</v>
      </c>
      <c r="AB384" s="91">
        <v>0</v>
      </c>
      <c r="AC384" s="91">
        <v>0</v>
      </c>
      <c r="AD384" s="91">
        <v>0</v>
      </c>
      <c r="AE384" s="91">
        <v>0</v>
      </c>
    </row>
    <row r="385" spans="1:31" x14ac:dyDescent="0.25">
      <c r="A385" s="193" t="s">
        <v>868</v>
      </c>
      <c r="B385" s="91">
        <v>-3.4113899999999999</v>
      </c>
      <c r="C385" s="91">
        <v>0</v>
      </c>
      <c r="D385" s="91">
        <v>0</v>
      </c>
      <c r="E385" s="91">
        <v>-24.323599999999999</v>
      </c>
      <c r="F385" s="91">
        <v>-3.0188700000000002</v>
      </c>
      <c r="G385" s="91">
        <v>0</v>
      </c>
      <c r="H385" s="91">
        <v>-5.2580999999999998</v>
      </c>
      <c r="I385" s="91">
        <v>0</v>
      </c>
      <c r="J385" s="91">
        <v>0</v>
      </c>
      <c r="K385" s="91">
        <v>0</v>
      </c>
      <c r="L385" s="91">
        <v>0</v>
      </c>
      <c r="M385" s="91">
        <v>0</v>
      </c>
      <c r="N385" s="91">
        <v>0</v>
      </c>
      <c r="O385" s="91">
        <v>0</v>
      </c>
      <c r="P385" s="91">
        <v>0</v>
      </c>
      <c r="Q385" s="91">
        <v>0</v>
      </c>
      <c r="R385" s="91">
        <v>0</v>
      </c>
      <c r="S385" s="91">
        <v>0</v>
      </c>
      <c r="T385" s="91">
        <v>0</v>
      </c>
      <c r="U385" s="91">
        <v>0</v>
      </c>
      <c r="V385" s="91">
        <v>0</v>
      </c>
      <c r="W385" s="91">
        <v>0</v>
      </c>
      <c r="X385" s="91">
        <v>0</v>
      </c>
      <c r="Y385" s="91">
        <v>0</v>
      </c>
      <c r="Z385" s="91">
        <v>0</v>
      </c>
      <c r="AA385" s="91">
        <v>0</v>
      </c>
      <c r="AB385" s="91">
        <v>0</v>
      </c>
      <c r="AC385" s="91">
        <v>0</v>
      </c>
      <c r="AD385" s="91">
        <v>0</v>
      </c>
      <c r="AE385" s="91">
        <v>0</v>
      </c>
    </row>
    <row r="386" spans="1:31" x14ac:dyDescent="0.25">
      <c r="A386" s="193" t="s">
        <v>869</v>
      </c>
      <c r="B386" s="91">
        <v>-109.877259999999</v>
      </c>
      <c r="C386" s="91">
        <v>-91.329710000000006</v>
      </c>
      <c r="D386" s="91">
        <v>-102.71619</v>
      </c>
      <c r="E386" s="91">
        <v>-125.072729999999</v>
      </c>
      <c r="F386" s="91">
        <v>-107.72118</v>
      </c>
      <c r="G386" s="91">
        <v>-109.17268</v>
      </c>
      <c r="H386" s="91">
        <v>-116.87159</v>
      </c>
      <c r="I386" s="91">
        <v>-115.69457</v>
      </c>
      <c r="J386" s="91">
        <v>-107.364</v>
      </c>
      <c r="K386" s="91">
        <v>-100.011</v>
      </c>
      <c r="L386" s="91">
        <v>-106.548</v>
      </c>
      <c r="M386" s="91">
        <v>-122.569</v>
      </c>
      <c r="N386" s="91">
        <v>-116.982</v>
      </c>
      <c r="O386" s="91">
        <v>-94.078000000000003</v>
      </c>
      <c r="P386" s="91">
        <v>-99.825999999999993</v>
      </c>
      <c r="Q386" s="91">
        <v>-108.367</v>
      </c>
      <c r="R386" s="91">
        <v>-109.30800000000001</v>
      </c>
      <c r="S386" s="91">
        <v>-104.57</v>
      </c>
      <c r="T386" s="91">
        <v>-112.346</v>
      </c>
      <c r="U386" s="91">
        <v>-104.45399999999999</v>
      </c>
      <c r="V386" s="91">
        <v>-97.971999999999994</v>
      </c>
      <c r="W386" s="91">
        <v>-89.100999999999999</v>
      </c>
      <c r="X386" s="91">
        <v>-114.069</v>
      </c>
      <c r="Y386" s="91">
        <v>-120.032</v>
      </c>
      <c r="Z386" s="91">
        <v>-118.879</v>
      </c>
      <c r="AA386" s="91">
        <v>-95.3</v>
      </c>
      <c r="AB386" s="91">
        <v>-100.15300000000001</v>
      </c>
      <c r="AC386" s="91">
        <v>-112.238</v>
      </c>
      <c r="AD386" s="91">
        <v>-106.926</v>
      </c>
      <c r="AE386" s="91">
        <v>-104.943</v>
      </c>
    </row>
    <row r="387" spans="1:31" x14ac:dyDescent="0.25">
      <c r="A387" s="193" t="s">
        <v>870</v>
      </c>
      <c r="B387" s="91">
        <v>0</v>
      </c>
      <c r="C387" s="91">
        <v>0</v>
      </c>
      <c r="D387" s="91">
        <v>0</v>
      </c>
      <c r="E387" s="91">
        <v>0</v>
      </c>
      <c r="F387" s="91">
        <v>0</v>
      </c>
      <c r="G387" s="91">
        <v>0</v>
      </c>
      <c r="H387" s="91">
        <v>0</v>
      </c>
      <c r="I387" s="91">
        <v>0</v>
      </c>
      <c r="J387" s="91">
        <v>0</v>
      </c>
      <c r="K387" s="91">
        <v>0</v>
      </c>
      <c r="L387" s="91">
        <v>0</v>
      </c>
      <c r="M387" s="91">
        <v>0</v>
      </c>
      <c r="N387" s="91">
        <v>0</v>
      </c>
      <c r="O387" s="91">
        <v>0</v>
      </c>
      <c r="P387" s="91">
        <v>0</v>
      </c>
      <c r="Q387" s="91">
        <v>0</v>
      </c>
      <c r="R387" s="91">
        <v>0</v>
      </c>
      <c r="S387" s="91">
        <v>0</v>
      </c>
      <c r="T387" s="91">
        <v>0</v>
      </c>
      <c r="U387" s="91">
        <v>0</v>
      </c>
      <c r="V387" s="91">
        <v>0</v>
      </c>
      <c r="W387" s="91">
        <v>0</v>
      </c>
      <c r="X387" s="91">
        <v>0</v>
      </c>
      <c r="Y387" s="91">
        <v>0</v>
      </c>
      <c r="Z387" s="91">
        <v>0</v>
      </c>
      <c r="AA387" s="91">
        <v>0</v>
      </c>
      <c r="AB387" s="91">
        <v>0</v>
      </c>
      <c r="AC387" s="91">
        <v>0</v>
      </c>
      <c r="AD387" s="91">
        <v>0</v>
      </c>
      <c r="AE387" s="91">
        <v>0</v>
      </c>
    </row>
    <row r="388" spans="1:31" x14ac:dyDescent="0.25">
      <c r="A388" s="193" t="s">
        <v>871</v>
      </c>
      <c r="B388" s="91">
        <v>0</v>
      </c>
      <c r="C388" s="91">
        <v>0</v>
      </c>
      <c r="D388" s="91">
        <v>0</v>
      </c>
      <c r="E388" s="91">
        <v>0</v>
      </c>
      <c r="F388" s="91">
        <v>0</v>
      </c>
      <c r="G388" s="91">
        <v>0</v>
      </c>
      <c r="H388" s="91">
        <v>0</v>
      </c>
      <c r="I388" s="91">
        <v>0</v>
      </c>
      <c r="J388" s="91">
        <v>0</v>
      </c>
      <c r="K388" s="91">
        <v>0</v>
      </c>
      <c r="L388" s="91">
        <v>0</v>
      </c>
      <c r="M388" s="91">
        <v>0</v>
      </c>
      <c r="N388" s="91">
        <v>0</v>
      </c>
      <c r="O388" s="91">
        <v>0</v>
      </c>
      <c r="P388" s="91">
        <v>0</v>
      </c>
      <c r="Q388" s="91">
        <v>0</v>
      </c>
      <c r="R388" s="91">
        <v>0</v>
      </c>
      <c r="S388" s="91">
        <v>0</v>
      </c>
      <c r="T388" s="91">
        <v>0</v>
      </c>
      <c r="U388" s="91">
        <v>0</v>
      </c>
      <c r="V388" s="91">
        <v>0</v>
      </c>
      <c r="W388" s="91">
        <v>0</v>
      </c>
      <c r="X388" s="91">
        <v>0</v>
      </c>
      <c r="Y388" s="91">
        <v>0</v>
      </c>
      <c r="Z388" s="91">
        <v>0</v>
      </c>
      <c r="AA388" s="91">
        <v>0</v>
      </c>
      <c r="AB388" s="91">
        <v>0</v>
      </c>
      <c r="AC388" s="91">
        <v>0</v>
      </c>
      <c r="AD388" s="91">
        <v>0</v>
      </c>
      <c r="AE388" s="91">
        <v>0</v>
      </c>
    </row>
    <row r="389" spans="1:31" x14ac:dyDescent="0.25">
      <c r="A389" s="193" t="s">
        <v>872</v>
      </c>
      <c r="B389" s="91">
        <v>0</v>
      </c>
      <c r="C389" s="91">
        <v>0</v>
      </c>
      <c r="D389" s="91">
        <v>0</v>
      </c>
      <c r="E389" s="91">
        <v>0</v>
      </c>
      <c r="F389" s="91">
        <v>0</v>
      </c>
      <c r="G389" s="91">
        <v>0</v>
      </c>
      <c r="H389" s="91">
        <v>0</v>
      </c>
      <c r="I389" s="91">
        <v>0</v>
      </c>
      <c r="J389" s="91">
        <v>0</v>
      </c>
      <c r="K389" s="91">
        <v>0</v>
      </c>
      <c r="L389" s="91">
        <v>0</v>
      </c>
      <c r="M389" s="91">
        <v>0</v>
      </c>
      <c r="N389" s="91">
        <v>0</v>
      </c>
      <c r="O389" s="91">
        <v>0</v>
      </c>
      <c r="P389" s="91">
        <v>0</v>
      </c>
      <c r="Q389" s="91">
        <v>0</v>
      </c>
      <c r="R389" s="91">
        <v>0</v>
      </c>
      <c r="S389" s="91">
        <v>0</v>
      </c>
      <c r="T389" s="91">
        <v>0</v>
      </c>
      <c r="U389" s="91">
        <v>0</v>
      </c>
      <c r="V389" s="91">
        <v>0</v>
      </c>
      <c r="W389" s="91">
        <v>0</v>
      </c>
      <c r="X389" s="91">
        <v>0</v>
      </c>
      <c r="Y389" s="91">
        <v>0</v>
      </c>
      <c r="Z389" s="91">
        <v>0</v>
      </c>
      <c r="AA389" s="91">
        <v>0</v>
      </c>
      <c r="AB389" s="91">
        <v>0</v>
      </c>
      <c r="AC389" s="91">
        <v>0</v>
      </c>
      <c r="AD389" s="91">
        <v>0</v>
      </c>
      <c r="AE389" s="91">
        <v>0</v>
      </c>
    </row>
    <row r="390" spans="1:31" x14ac:dyDescent="0.25">
      <c r="A390" s="193" t="s">
        <v>873</v>
      </c>
      <c r="B390" s="91">
        <v>-2.4491800000000001</v>
      </c>
      <c r="C390" s="91">
        <v>-11.15964</v>
      </c>
      <c r="D390" s="91">
        <v>-3.55084</v>
      </c>
      <c r="E390" s="91">
        <v>-3.5720299999999998</v>
      </c>
      <c r="F390" s="91">
        <v>-4.2061099999999998</v>
      </c>
      <c r="G390" s="91">
        <v>-4.0029500000000002</v>
      </c>
      <c r="H390" s="91">
        <v>-3.0824099999999999</v>
      </c>
      <c r="I390" s="91">
        <v>-3.62161</v>
      </c>
      <c r="J390" s="91">
        <v>-2.4161571372021702</v>
      </c>
      <c r="K390" s="91">
        <v>-0.89635416669117696</v>
      </c>
      <c r="L390" s="91">
        <v>-0.89635416673979795</v>
      </c>
      <c r="M390" s="91">
        <v>-0.89635416680045399</v>
      </c>
      <c r="N390" s="91">
        <v>-2.40122916714104</v>
      </c>
      <c r="O390" s="91">
        <v>-2.4012291677364801</v>
      </c>
      <c r="P390" s="91">
        <v>-2.4012291692900498</v>
      </c>
      <c r="Q390" s="91">
        <v>-2.4012291718779299</v>
      </c>
      <c r="R390" s="91">
        <v>-2.4012291756610602</v>
      </c>
      <c r="S390" s="91">
        <v>-2.4012291805078601</v>
      </c>
      <c r="T390" s="91">
        <v>-2.4012291832025801</v>
      </c>
      <c r="U390" s="91">
        <v>-2.4012291890747202</v>
      </c>
      <c r="V390" s="91">
        <v>-2.4012291988128198</v>
      </c>
      <c r="W390" s="91">
        <v>-39.286192639898502</v>
      </c>
      <c r="X390" s="91">
        <v>-39.286192797349202</v>
      </c>
      <c r="Y390" s="91">
        <v>-2.40122919739472</v>
      </c>
      <c r="Z390" s="91">
        <v>-6.3366146905237697</v>
      </c>
      <c r="AA390" s="91">
        <v>-6.33661470303778</v>
      </c>
      <c r="AB390" s="91">
        <v>-6.3366147491396996</v>
      </c>
      <c r="AC390" s="91">
        <v>-6.3366148083654803</v>
      </c>
      <c r="AD390" s="91">
        <v>-6.3366148782733802</v>
      </c>
      <c r="AE390" s="91">
        <v>-6.3366149655691704</v>
      </c>
    </row>
    <row r="391" spans="1:31" x14ac:dyDescent="0.25">
      <c r="A391" s="193" t="s">
        <v>874</v>
      </c>
      <c r="B391" s="91">
        <v>0</v>
      </c>
      <c r="C391" s="91">
        <v>0</v>
      </c>
      <c r="D391" s="91">
        <v>0</v>
      </c>
      <c r="E391" s="91">
        <v>0</v>
      </c>
      <c r="F391" s="91">
        <v>0</v>
      </c>
      <c r="G391" s="91">
        <v>0</v>
      </c>
      <c r="H391" s="91">
        <v>0</v>
      </c>
      <c r="I391" s="91">
        <v>0</v>
      </c>
      <c r="J391" s="91">
        <v>0</v>
      </c>
      <c r="K391" s="91">
        <v>0</v>
      </c>
      <c r="L391" s="91">
        <v>0</v>
      </c>
      <c r="M391" s="91">
        <v>0</v>
      </c>
      <c r="N391" s="91">
        <v>0</v>
      </c>
      <c r="O391" s="91">
        <v>0</v>
      </c>
      <c r="P391" s="91">
        <v>0</v>
      </c>
      <c r="Q391" s="91">
        <v>0</v>
      </c>
      <c r="R391" s="91">
        <v>0</v>
      </c>
      <c r="S391" s="91">
        <v>0</v>
      </c>
      <c r="T391" s="91">
        <v>0</v>
      </c>
      <c r="U391" s="91">
        <v>0</v>
      </c>
      <c r="V391" s="91">
        <v>0</v>
      </c>
      <c r="W391" s="91">
        <v>0</v>
      </c>
      <c r="X391" s="91">
        <v>0</v>
      </c>
      <c r="Y391" s="91">
        <v>0</v>
      </c>
      <c r="Z391" s="91">
        <v>0</v>
      </c>
      <c r="AA391" s="91">
        <v>0</v>
      </c>
      <c r="AB391" s="91">
        <v>0</v>
      </c>
      <c r="AC391" s="91">
        <v>0</v>
      </c>
      <c r="AD391" s="91">
        <v>0</v>
      </c>
      <c r="AE391" s="91">
        <v>0</v>
      </c>
    </row>
    <row r="392" spans="1:31" x14ac:dyDescent="0.25">
      <c r="A392" s="193" t="s">
        <v>875</v>
      </c>
      <c r="B392" s="91">
        <v>1.9335599999999999</v>
      </c>
      <c r="C392" s="91">
        <v>1.9127000000000001</v>
      </c>
      <c r="D392" s="91">
        <v>-9.1896500000000003</v>
      </c>
      <c r="E392" s="91">
        <v>3.50326</v>
      </c>
      <c r="F392" s="91">
        <v>-1.1729799999999999</v>
      </c>
      <c r="G392" s="91">
        <v>-0.26679000000000003</v>
      </c>
      <c r="H392" s="91">
        <v>2.59253</v>
      </c>
      <c r="I392" s="91">
        <v>2.0606800000000001</v>
      </c>
      <c r="J392" s="91">
        <v>7.5579999999999998</v>
      </c>
      <c r="K392" s="91">
        <v>-2</v>
      </c>
      <c r="L392" s="91">
        <v>-2</v>
      </c>
      <c r="M392" s="91">
        <v>-2</v>
      </c>
      <c r="N392" s="91">
        <v>0</v>
      </c>
      <c r="O392" s="91">
        <v>0</v>
      </c>
      <c r="P392" s="91">
        <v>0</v>
      </c>
      <c r="Q392" s="91">
        <v>0</v>
      </c>
      <c r="R392" s="91">
        <v>0</v>
      </c>
      <c r="S392" s="91">
        <v>0</v>
      </c>
      <c r="T392" s="91">
        <v>0</v>
      </c>
      <c r="U392" s="91">
        <v>0</v>
      </c>
      <c r="V392" s="91">
        <v>0</v>
      </c>
      <c r="W392" s="91">
        <v>0</v>
      </c>
      <c r="X392" s="91">
        <v>0</v>
      </c>
      <c r="Y392" s="91">
        <v>0</v>
      </c>
      <c r="Z392" s="91">
        <v>0</v>
      </c>
      <c r="AA392" s="91">
        <v>0</v>
      </c>
      <c r="AB392" s="91">
        <v>0</v>
      </c>
      <c r="AC392" s="91">
        <v>0</v>
      </c>
      <c r="AD392" s="91">
        <v>0</v>
      </c>
      <c r="AE392" s="91">
        <v>0</v>
      </c>
    </row>
    <row r="393" spans="1:31" x14ac:dyDescent="0.25">
      <c r="A393" s="193" t="s">
        <v>876</v>
      </c>
      <c r="B393" s="91">
        <v>0</v>
      </c>
      <c r="C393" s="91">
        <v>0</v>
      </c>
      <c r="D393" s="91">
        <v>0</v>
      </c>
      <c r="E393" s="91">
        <v>0</v>
      </c>
      <c r="F393" s="91">
        <v>0</v>
      </c>
      <c r="G393" s="91">
        <v>1.0000000000000001E-5</v>
      </c>
      <c r="H393" s="91">
        <v>-1.0000000000000001E-5</v>
      </c>
      <c r="I393" s="91">
        <v>0</v>
      </c>
      <c r="J393" s="91">
        <v>0</v>
      </c>
      <c r="K393" s="91">
        <v>0</v>
      </c>
      <c r="L393" s="91">
        <v>0</v>
      </c>
      <c r="M393" s="91">
        <v>0</v>
      </c>
      <c r="N393" s="91">
        <v>0</v>
      </c>
      <c r="O393" s="91">
        <v>0</v>
      </c>
      <c r="P393" s="91">
        <v>0</v>
      </c>
      <c r="Q393" s="91">
        <v>0</v>
      </c>
      <c r="R393" s="91">
        <v>0</v>
      </c>
      <c r="S393" s="91">
        <v>0</v>
      </c>
      <c r="T393" s="91">
        <v>0</v>
      </c>
      <c r="U393" s="91">
        <v>0</v>
      </c>
      <c r="V393" s="91">
        <v>0</v>
      </c>
      <c r="W393" s="91">
        <v>0</v>
      </c>
      <c r="X393" s="91">
        <v>0</v>
      </c>
      <c r="Y393" s="91">
        <v>0</v>
      </c>
      <c r="Z393" s="91">
        <v>0</v>
      </c>
      <c r="AA393" s="91">
        <v>0</v>
      </c>
      <c r="AB393" s="91">
        <v>0</v>
      </c>
      <c r="AC393" s="91">
        <v>0</v>
      </c>
      <c r="AD393" s="91">
        <v>0</v>
      </c>
      <c r="AE393" s="91">
        <v>0</v>
      </c>
    </row>
    <row r="394" spans="1:31" x14ac:dyDescent="0.25">
      <c r="A394" s="193" t="s">
        <v>877</v>
      </c>
      <c r="B394" s="91">
        <v>0</v>
      </c>
      <c r="C394" s="91">
        <v>0</v>
      </c>
      <c r="D394" s="91">
        <v>0</v>
      </c>
      <c r="E394" s="91">
        <v>0</v>
      </c>
      <c r="F394" s="91">
        <v>0</v>
      </c>
      <c r="G394" s="91">
        <v>0</v>
      </c>
      <c r="H394" s="91">
        <v>0</v>
      </c>
      <c r="I394" s="91">
        <v>0</v>
      </c>
      <c r="J394" s="91">
        <v>0</v>
      </c>
      <c r="K394" s="91">
        <v>0</v>
      </c>
      <c r="L394" s="91">
        <v>0</v>
      </c>
      <c r="M394" s="91">
        <v>0</v>
      </c>
      <c r="N394" s="91">
        <v>0</v>
      </c>
      <c r="O394" s="91">
        <v>0</v>
      </c>
      <c r="P394" s="91">
        <v>0</v>
      </c>
      <c r="Q394" s="91">
        <v>0</v>
      </c>
      <c r="R394" s="91">
        <v>0</v>
      </c>
      <c r="S394" s="91">
        <v>0</v>
      </c>
      <c r="T394" s="91">
        <v>0</v>
      </c>
      <c r="U394" s="91">
        <v>0</v>
      </c>
      <c r="V394" s="91">
        <v>0</v>
      </c>
      <c r="W394" s="91">
        <v>0</v>
      </c>
      <c r="X394" s="91">
        <v>0</v>
      </c>
      <c r="Y394" s="91">
        <v>0</v>
      </c>
      <c r="Z394" s="91">
        <v>0</v>
      </c>
      <c r="AA394" s="91">
        <v>0</v>
      </c>
      <c r="AB394" s="91">
        <v>0</v>
      </c>
      <c r="AC394" s="91">
        <v>0</v>
      </c>
      <c r="AD394" s="91">
        <v>0</v>
      </c>
      <c r="AE394" s="91">
        <v>0</v>
      </c>
    </row>
    <row r="395" spans="1:31" x14ac:dyDescent="0.25">
      <c r="A395" s="193" t="s">
        <v>878</v>
      </c>
      <c r="B395" s="91">
        <v>0</v>
      </c>
      <c r="C395" s="91">
        <v>0</v>
      </c>
      <c r="D395" s="91">
        <v>0</v>
      </c>
      <c r="E395" s="91">
        <v>0</v>
      </c>
      <c r="F395" s="91">
        <v>0</v>
      </c>
      <c r="G395" s="91">
        <v>0</v>
      </c>
      <c r="H395" s="91">
        <v>0</v>
      </c>
      <c r="I395" s="91">
        <v>0</v>
      </c>
      <c r="J395" s="91">
        <v>0</v>
      </c>
      <c r="K395" s="91">
        <v>0</v>
      </c>
      <c r="L395" s="91">
        <v>0</v>
      </c>
      <c r="M395" s="91">
        <v>0</v>
      </c>
      <c r="N395" s="91">
        <v>0</v>
      </c>
      <c r="O395" s="91">
        <v>0</v>
      </c>
      <c r="P395" s="91">
        <v>0</v>
      </c>
      <c r="Q395" s="91">
        <v>0</v>
      </c>
      <c r="R395" s="91">
        <v>0</v>
      </c>
      <c r="S395" s="91">
        <v>0</v>
      </c>
      <c r="T395" s="91">
        <v>0</v>
      </c>
      <c r="U395" s="91">
        <v>0</v>
      </c>
      <c r="V395" s="91">
        <v>0</v>
      </c>
      <c r="W395" s="91">
        <v>0</v>
      </c>
      <c r="X395" s="91">
        <v>0</v>
      </c>
      <c r="Y395" s="91">
        <v>0</v>
      </c>
      <c r="Z395" s="91">
        <v>0</v>
      </c>
      <c r="AA395" s="91">
        <v>0</v>
      </c>
      <c r="AB395" s="91">
        <v>0</v>
      </c>
      <c r="AC395" s="91">
        <v>0</v>
      </c>
      <c r="AD395" s="91">
        <v>0</v>
      </c>
      <c r="AE395" s="91">
        <v>0</v>
      </c>
    </row>
    <row r="396" spans="1:31" x14ac:dyDescent="0.25">
      <c r="A396" s="193" t="s">
        <v>879</v>
      </c>
      <c r="B396" s="91">
        <v>0</v>
      </c>
      <c r="C396" s="91">
        <v>0</v>
      </c>
      <c r="D396" s="91">
        <v>0</v>
      </c>
      <c r="E396" s="91">
        <v>0</v>
      </c>
      <c r="F396" s="91">
        <v>0</v>
      </c>
      <c r="G396" s="91">
        <v>0</v>
      </c>
      <c r="H396" s="91">
        <v>0</v>
      </c>
      <c r="I396" s="91">
        <v>0</v>
      </c>
      <c r="J396" s="91">
        <v>0</v>
      </c>
      <c r="K396" s="91">
        <v>0</v>
      </c>
      <c r="L396" s="91">
        <v>0</v>
      </c>
      <c r="M396" s="91">
        <v>0</v>
      </c>
      <c r="N396" s="91">
        <v>0</v>
      </c>
      <c r="O396" s="91">
        <v>0</v>
      </c>
      <c r="P396" s="91">
        <v>0</v>
      </c>
      <c r="Q396" s="91">
        <v>0</v>
      </c>
      <c r="R396" s="91">
        <v>0</v>
      </c>
      <c r="S396" s="91">
        <v>0</v>
      </c>
      <c r="T396" s="91">
        <v>0</v>
      </c>
      <c r="U396" s="91">
        <v>0</v>
      </c>
      <c r="V396" s="91">
        <v>0</v>
      </c>
      <c r="W396" s="91">
        <v>0</v>
      </c>
      <c r="X396" s="91">
        <v>0</v>
      </c>
      <c r="Y396" s="91">
        <v>0</v>
      </c>
      <c r="Z396" s="91">
        <v>0</v>
      </c>
      <c r="AA396" s="91">
        <v>0</v>
      </c>
      <c r="AB396" s="91">
        <v>0</v>
      </c>
      <c r="AC396" s="91">
        <v>0</v>
      </c>
      <c r="AD396" s="91">
        <v>0</v>
      </c>
      <c r="AE396" s="91">
        <v>0</v>
      </c>
    </row>
    <row r="397" spans="1:31" x14ac:dyDescent="0.25">
      <c r="A397" s="193" t="s">
        <v>880</v>
      </c>
      <c r="B397" s="91">
        <v>414.82441</v>
      </c>
      <c r="C397" s="91">
        <v>281.27954999999997</v>
      </c>
      <c r="D397" s="91">
        <v>171.95409000000001</v>
      </c>
      <c r="E397" s="91">
        <v>627.60086999999999</v>
      </c>
      <c r="F397" s="91">
        <v>282.610579999999</v>
      </c>
      <c r="G397" s="91">
        <v>80.269009999999994</v>
      </c>
      <c r="H397" s="91">
        <v>45.895510000000002</v>
      </c>
      <c r="I397" s="91">
        <v>320.45492999999999</v>
      </c>
      <c r="J397" s="91">
        <v>100.551</v>
      </c>
      <c r="K397" s="91">
        <v>94.423999999999893</v>
      </c>
      <c r="L397" s="91">
        <v>66.073999999999998</v>
      </c>
      <c r="M397" s="91">
        <v>70.055999999999997</v>
      </c>
      <c r="N397" s="91">
        <v>401.78500000000003</v>
      </c>
      <c r="O397" s="91">
        <v>119.64400000000001</v>
      </c>
      <c r="P397" s="91">
        <v>143.07300000000001</v>
      </c>
      <c r="Q397" s="91">
        <v>541.69500000000005</v>
      </c>
      <c r="R397" s="91">
        <v>116.499</v>
      </c>
      <c r="S397" s="91">
        <v>109.97799999999999</v>
      </c>
      <c r="T397" s="91">
        <v>102.199</v>
      </c>
      <c r="U397" s="91">
        <v>122.22399999999899</v>
      </c>
      <c r="V397" s="91">
        <v>112.312</v>
      </c>
      <c r="W397" s="91">
        <v>108.934</v>
      </c>
      <c r="X397" s="91">
        <v>111.69</v>
      </c>
      <c r="Y397" s="91">
        <v>116.80200000000001</v>
      </c>
      <c r="Z397" s="91">
        <v>394.59300000000002</v>
      </c>
      <c r="AA397" s="91">
        <v>123.038</v>
      </c>
      <c r="AB397" s="91">
        <v>147.30099999999999</v>
      </c>
      <c r="AC397" s="91">
        <v>545.423</v>
      </c>
      <c r="AD397" s="91">
        <v>120.166</v>
      </c>
      <c r="AE397" s="91">
        <v>135.846</v>
      </c>
    </row>
    <row r="398" spans="1:31" x14ac:dyDescent="0.25">
      <c r="A398" s="193" t="s">
        <v>881</v>
      </c>
      <c r="B398" s="91">
        <v>0</v>
      </c>
      <c r="C398" s="91">
        <v>0</v>
      </c>
      <c r="D398" s="91">
        <v>0</v>
      </c>
      <c r="E398" s="91">
        <v>0</v>
      </c>
      <c r="F398" s="91">
        <v>0</v>
      </c>
      <c r="G398" s="91">
        <v>0</v>
      </c>
      <c r="H398" s="91">
        <v>0</v>
      </c>
      <c r="I398" s="91">
        <v>0</v>
      </c>
      <c r="J398" s="91">
        <v>0</v>
      </c>
      <c r="K398" s="91">
        <v>0</v>
      </c>
      <c r="L398" s="91">
        <v>0</v>
      </c>
      <c r="M398" s="91">
        <v>0</v>
      </c>
      <c r="N398" s="91">
        <v>0</v>
      </c>
      <c r="O398" s="91">
        <v>0</v>
      </c>
      <c r="P398" s="91">
        <v>0</v>
      </c>
      <c r="Q398" s="91">
        <v>0</v>
      </c>
      <c r="R398" s="91">
        <v>0</v>
      </c>
      <c r="S398" s="91">
        <v>0</v>
      </c>
      <c r="T398" s="91">
        <v>0</v>
      </c>
      <c r="U398" s="91">
        <v>0</v>
      </c>
      <c r="V398" s="91">
        <v>0</v>
      </c>
      <c r="W398" s="91">
        <v>0</v>
      </c>
      <c r="X398" s="91">
        <v>0</v>
      </c>
      <c r="Y398" s="91">
        <v>0</v>
      </c>
      <c r="Z398" s="91">
        <v>0</v>
      </c>
      <c r="AA398" s="91">
        <v>0</v>
      </c>
      <c r="AB398" s="91">
        <v>0</v>
      </c>
      <c r="AC398" s="91">
        <v>0</v>
      </c>
      <c r="AD398" s="91">
        <v>0</v>
      </c>
      <c r="AE398" s="91">
        <v>0</v>
      </c>
    </row>
    <row r="399" spans="1:31" x14ac:dyDescent="0.25">
      <c r="A399" s="193" t="s">
        <v>882</v>
      </c>
      <c r="B399" s="91">
        <v>0</v>
      </c>
      <c r="C399" s="91">
        <v>0.13524</v>
      </c>
      <c r="D399" s="91">
        <v>-50</v>
      </c>
      <c r="E399" s="91">
        <v>0</v>
      </c>
      <c r="F399" s="91">
        <v>0</v>
      </c>
      <c r="G399" s="91">
        <v>-0.35365999999999997</v>
      </c>
      <c r="H399" s="91">
        <v>0</v>
      </c>
      <c r="I399" s="91">
        <v>3</v>
      </c>
      <c r="J399" s="91">
        <v>-10.5</v>
      </c>
      <c r="K399" s="91">
        <v>0</v>
      </c>
      <c r="L399" s="91">
        <v>0</v>
      </c>
      <c r="M399" s="91">
        <v>0</v>
      </c>
      <c r="N399" s="91">
        <v>0</v>
      </c>
      <c r="O399" s="91">
        <v>0</v>
      </c>
      <c r="P399" s="91">
        <v>0</v>
      </c>
      <c r="Q399" s="91">
        <v>0</v>
      </c>
      <c r="R399" s="91">
        <v>0</v>
      </c>
      <c r="S399" s="91">
        <v>0</v>
      </c>
      <c r="T399" s="91">
        <v>0</v>
      </c>
      <c r="U399" s="91">
        <v>0</v>
      </c>
      <c r="V399" s="91">
        <v>0</v>
      </c>
      <c r="W399" s="91">
        <v>0</v>
      </c>
      <c r="X399" s="91">
        <v>0</v>
      </c>
      <c r="Y399" s="91">
        <v>0</v>
      </c>
      <c r="Z399" s="91">
        <v>0</v>
      </c>
      <c r="AA399" s="91">
        <v>0</v>
      </c>
      <c r="AB399" s="91">
        <v>0</v>
      </c>
      <c r="AC399" s="91">
        <v>0</v>
      </c>
      <c r="AD399" s="91">
        <v>0</v>
      </c>
      <c r="AE399" s="91">
        <v>0</v>
      </c>
    </row>
    <row r="400" spans="1:31" x14ac:dyDescent="0.25">
      <c r="A400" s="193" t="s">
        <v>883</v>
      </c>
      <c r="B400" s="91">
        <v>86.213740000000001</v>
      </c>
      <c r="C400" s="91">
        <v>83.166290000000004</v>
      </c>
      <c r="D400" s="91">
        <v>86.3991299999999</v>
      </c>
      <c r="E400" s="91">
        <v>76.433260000000004</v>
      </c>
      <c r="F400" s="91">
        <v>76.055940000000007</v>
      </c>
      <c r="G400" s="91">
        <v>32.165349999999997</v>
      </c>
      <c r="H400" s="91">
        <v>89.963350000000005</v>
      </c>
      <c r="I400" s="91">
        <v>66.830629999999999</v>
      </c>
      <c r="J400" s="91">
        <v>51.6</v>
      </c>
      <c r="K400" s="91">
        <v>71.114000000000004</v>
      </c>
      <c r="L400" s="91">
        <v>65.769000000000005</v>
      </c>
      <c r="M400" s="91">
        <v>63.503999999999998</v>
      </c>
      <c r="N400" s="91">
        <v>46.073</v>
      </c>
      <c r="O400" s="91">
        <v>42.981999999999999</v>
      </c>
      <c r="P400" s="91">
        <v>47.656999999999996</v>
      </c>
      <c r="Q400" s="91">
        <v>43.975000000000001</v>
      </c>
      <c r="R400" s="91">
        <v>64.149000000000001</v>
      </c>
      <c r="S400" s="91">
        <v>44.628999999999998</v>
      </c>
      <c r="T400" s="91">
        <v>45.411999999999999</v>
      </c>
      <c r="U400" s="91">
        <v>75.308000000000007</v>
      </c>
      <c r="V400" s="91">
        <v>45.545999999999999</v>
      </c>
      <c r="W400" s="91">
        <v>46.018000000000001</v>
      </c>
      <c r="X400" s="91">
        <v>42.344999999999999</v>
      </c>
      <c r="Y400" s="91">
        <v>42.701000000000001</v>
      </c>
      <c r="Z400" s="91">
        <v>45.540999999999997</v>
      </c>
      <c r="AA400" s="91">
        <v>45.574999999999903</v>
      </c>
      <c r="AB400" s="91">
        <v>49.423000000000002</v>
      </c>
      <c r="AC400" s="91">
        <v>43.769999999999897</v>
      </c>
      <c r="AD400" s="91">
        <v>67.217999999999904</v>
      </c>
      <c r="AE400" s="91">
        <v>45.879999999999903</v>
      </c>
    </row>
    <row r="401" spans="1:31" ht="15.75" thickBot="1" x14ac:dyDescent="0.3">
      <c r="A401" s="193" t="s">
        <v>884</v>
      </c>
      <c r="B401" s="315">
        <v>84.893780000000007</v>
      </c>
      <c r="C401" s="315">
        <v>46.369889999999998</v>
      </c>
      <c r="D401" s="315">
        <v>114.03719</v>
      </c>
      <c r="E401" s="315">
        <v>178.58160999999899</v>
      </c>
      <c r="F401" s="315">
        <v>87.708629999999999</v>
      </c>
      <c r="G401" s="315">
        <v>193.02923999999999</v>
      </c>
      <c r="H401" s="315">
        <v>86.796469999999999</v>
      </c>
      <c r="I401" s="315">
        <v>60.243589999999998</v>
      </c>
      <c r="J401" s="315">
        <v>28.388000000000002</v>
      </c>
      <c r="K401" s="315">
        <v>90.215000000000003</v>
      </c>
      <c r="L401" s="315">
        <v>100.63200000000001</v>
      </c>
      <c r="M401" s="315">
        <v>131.29300000000001</v>
      </c>
      <c r="N401" s="315">
        <v>40.017000000000003</v>
      </c>
      <c r="O401" s="315">
        <v>27.504999999999999</v>
      </c>
      <c r="P401" s="315">
        <v>77.653999999999996</v>
      </c>
      <c r="Q401" s="315">
        <v>73.899000000000001</v>
      </c>
      <c r="R401" s="315">
        <v>44.265000000000001</v>
      </c>
      <c r="S401" s="315">
        <v>81.917000000000002</v>
      </c>
      <c r="T401" s="315">
        <v>51.247999999999998</v>
      </c>
      <c r="U401" s="315">
        <v>44.457000000000001</v>
      </c>
      <c r="V401" s="315">
        <v>74.204999999999998</v>
      </c>
      <c r="W401" s="315">
        <v>83.200999999999993</v>
      </c>
      <c r="X401" s="315">
        <v>66.251000000000005</v>
      </c>
      <c r="Y401" s="315">
        <v>112.227</v>
      </c>
      <c r="Z401" s="315">
        <v>45.837000000000003</v>
      </c>
      <c r="AA401" s="315">
        <v>33.56</v>
      </c>
      <c r="AB401" s="315">
        <v>85.951999999999998</v>
      </c>
      <c r="AC401" s="315">
        <v>75.72</v>
      </c>
      <c r="AD401" s="315">
        <v>50.162999999999997</v>
      </c>
      <c r="AE401" s="315">
        <v>78.557000000000002</v>
      </c>
    </row>
    <row r="402" spans="1:31" x14ac:dyDescent="0.25">
      <c r="A402" s="318" t="s">
        <v>885</v>
      </c>
      <c r="B402" s="91">
        <v>288.97001</v>
      </c>
      <c r="C402" s="91">
        <v>190.1387</v>
      </c>
      <c r="D402" s="91">
        <v>177.90028999999899</v>
      </c>
      <c r="E402" s="91">
        <v>448.45506</v>
      </c>
      <c r="F402" s="91">
        <v>201.96552999999901</v>
      </c>
      <c r="G402" s="91">
        <v>164.28201999999999</v>
      </c>
      <c r="H402" s="91">
        <v>61.621830000000003</v>
      </c>
      <c r="I402" s="91">
        <v>224.98900999999901</v>
      </c>
      <c r="J402" s="91">
        <v>67.631842862797797</v>
      </c>
      <c r="K402" s="91">
        <v>152.845645833308</v>
      </c>
      <c r="L402" s="91">
        <v>123.03064583326</v>
      </c>
      <c r="M402" s="91">
        <v>139.387645833199</v>
      </c>
      <c r="N402" s="91">
        <v>368.49177083285798</v>
      </c>
      <c r="O402" s="91">
        <v>93.651770832263495</v>
      </c>
      <c r="P402" s="91">
        <v>166.15677083070901</v>
      </c>
      <c r="Q402" s="91">
        <v>548.80077082812204</v>
      </c>
      <c r="R402" s="91">
        <v>113.20377082433799</v>
      </c>
      <c r="S402" s="91">
        <v>129.552770819492</v>
      </c>
      <c r="T402" s="91">
        <v>84.111770816797403</v>
      </c>
      <c r="U402" s="91">
        <v>135.133770810925</v>
      </c>
      <c r="V402" s="91">
        <v>131.689770801187</v>
      </c>
      <c r="W402" s="91">
        <v>109.76580736010099</v>
      </c>
      <c r="X402" s="91">
        <v>66.930807202650698</v>
      </c>
      <c r="Y402" s="91">
        <v>149.29677080260501</v>
      </c>
      <c r="Z402" s="91">
        <v>360.75538530947603</v>
      </c>
      <c r="AA402" s="91">
        <v>100.536385296962</v>
      </c>
      <c r="AB402" s="91">
        <v>176.18638525086001</v>
      </c>
      <c r="AC402" s="91">
        <v>546.33838519163396</v>
      </c>
      <c r="AD402" s="91">
        <v>124.284385121726</v>
      </c>
      <c r="AE402" s="91">
        <v>149.00338503443001</v>
      </c>
    </row>
    <row r="403" spans="1:31" x14ac:dyDescent="0.25">
      <c r="A403" s="193" t="s">
        <v>886</v>
      </c>
      <c r="B403" s="91">
        <v>0</v>
      </c>
      <c r="C403" s="91">
        <v>0</v>
      </c>
      <c r="D403" s="91">
        <v>0</v>
      </c>
      <c r="E403" s="91">
        <v>0</v>
      </c>
      <c r="F403" s="91">
        <v>0</v>
      </c>
      <c r="G403" s="91">
        <v>0</v>
      </c>
      <c r="H403" s="91">
        <v>0</v>
      </c>
      <c r="I403" s="91">
        <v>0</v>
      </c>
      <c r="J403" s="91">
        <v>0</v>
      </c>
      <c r="K403" s="91">
        <v>0</v>
      </c>
      <c r="L403" s="91">
        <v>0</v>
      </c>
      <c r="M403" s="91">
        <v>0</v>
      </c>
      <c r="N403" s="91">
        <v>0</v>
      </c>
      <c r="O403" s="91">
        <v>0</v>
      </c>
      <c r="P403" s="91">
        <v>0</v>
      </c>
      <c r="Q403" s="91">
        <v>0</v>
      </c>
      <c r="R403" s="91">
        <v>0</v>
      </c>
      <c r="S403" s="91">
        <v>0</v>
      </c>
      <c r="T403" s="91">
        <v>0</v>
      </c>
      <c r="U403" s="91">
        <v>0</v>
      </c>
      <c r="V403" s="91">
        <v>0</v>
      </c>
      <c r="W403" s="91">
        <v>0</v>
      </c>
      <c r="X403" s="91">
        <v>0</v>
      </c>
      <c r="Y403" s="91">
        <v>0</v>
      </c>
      <c r="Z403" s="91">
        <v>0</v>
      </c>
      <c r="AA403" s="91">
        <v>0</v>
      </c>
      <c r="AB403" s="91">
        <v>0</v>
      </c>
      <c r="AC403" s="91">
        <v>0</v>
      </c>
      <c r="AD403" s="91">
        <v>0</v>
      </c>
      <c r="AE403" s="91">
        <v>0</v>
      </c>
    </row>
    <row r="404" spans="1:31" x14ac:dyDescent="0.25">
      <c r="A404" s="318" t="s">
        <v>887</v>
      </c>
      <c r="B404" s="91">
        <v>0</v>
      </c>
      <c r="C404" s="91">
        <v>0</v>
      </c>
      <c r="D404" s="91">
        <v>0</v>
      </c>
      <c r="E404" s="91">
        <v>0</v>
      </c>
      <c r="F404" s="91">
        <v>0</v>
      </c>
      <c r="G404" s="91">
        <v>0</v>
      </c>
      <c r="H404" s="91">
        <v>0</v>
      </c>
      <c r="I404" s="91">
        <v>0</v>
      </c>
      <c r="J404" s="91">
        <v>0</v>
      </c>
      <c r="K404" s="91">
        <v>0</v>
      </c>
      <c r="L404" s="91">
        <v>0</v>
      </c>
      <c r="M404" s="91">
        <v>0</v>
      </c>
      <c r="N404" s="91">
        <v>0</v>
      </c>
      <c r="O404" s="91">
        <v>0</v>
      </c>
      <c r="P404" s="91">
        <v>0</v>
      </c>
      <c r="Q404" s="91">
        <v>0</v>
      </c>
      <c r="R404" s="91">
        <v>0</v>
      </c>
      <c r="S404" s="91">
        <v>0</v>
      </c>
      <c r="T404" s="91">
        <v>0</v>
      </c>
      <c r="U404" s="91">
        <v>0</v>
      </c>
      <c r="V404" s="91">
        <v>0</v>
      </c>
      <c r="W404" s="91">
        <v>0</v>
      </c>
      <c r="X404" s="91">
        <v>0</v>
      </c>
      <c r="Y404" s="91">
        <v>0</v>
      </c>
      <c r="Z404" s="91">
        <v>0</v>
      </c>
      <c r="AA404" s="91">
        <v>0</v>
      </c>
      <c r="AB404" s="91">
        <v>0</v>
      </c>
      <c r="AC404" s="91">
        <v>0</v>
      </c>
      <c r="AD404" s="91">
        <v>0</v>
      </c>
      <c r="AE404" s="91">
        <v>0</v>
      </c>
    </row>
    <row r="405" spans="1:31" x14ac:dyDescent="0.25">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314"/>
      <c r="AE405" s="314"/>
    </row>
    <row r="406" spans="1:31" x14ac:dyDescent="0.25">
      <c r="A406" s="190" t="s">
        <v>888</v>
      </c>
      <c r="B406" s="91">
        <v>288.97001</v>
      </c>
      <c r="C406" s="91">
        <v>190.1387</v>
      </c>
      <c r="D406" s="91">
        <v>177.90028999999899</v>
      </c>
      <c r="E406" s="91">
        <v>448.45506</v>
      </c>
      <c r="F406" s="91">
        <v>201.96552999999901</v>
      </c>
      <c r="G406" s="91">
        <v>164.28201999999999</v>
      </c>
      <c r="H406" s="91">
        <v>61.621830000000003</v>
      </c>
      <c r="I406" s="91">
        <v>224.98900999999901</v>
      </c>
      <c r="J406" s="91">
        <v>67.631842862797797</v>
      </c>
      <c r="K406" s="91">
        <v>152.845645833308</v>
      </c>
      <c r="L406" s="91">
        <v>123.03064583326</v>
      </c>
      <c r="M406" s="91">
        <v>139.387645833199</v>
      </c>
      <c r="N406" s="91">
        <v>368.49177083285798</v>
      </c>
      <c r="O406" s="91">
        <v>93.651770832263495</v>
      </c>
      <c r="P406" s="91">
        <v>166.15677083070901</v>
      </c>
      <c r="Q406" s="91">
        <v>548.80077082812204</v>
      </c>
      <c r="R406" s="91">
        <v>113.20377082433799</v>
      </c>
      <c r="S406" s="91">
        <v>129.552770819492</v>
      </c>
      <c r="T406" s="91">
        <v>84.111770816797403</v>
      </c>
      <c r="U406" s="91">
        <v>135.133770810925</v>
      </c>
      <c r="V406" s="91">
        <v>131.689770801187</v>
      </c>
      <c r="W406" s="91">
        <v>109.76580736010099</v>
      </c>
      <c r="X406" s="91">
        <v>66.930807202650698</v>
      </c>
      <c r="Y406" s="91">
        <v>149.29677080260501</v>
      </c>
      <c r="Z406" s="91">
        <v>360.75538530947603</v>
      </c>
      <c r="AA406" s="91">
        <v>100.536385296962</v>
      </c>
      <c r="AB406" s="91">
        <v>176.18638525086001</v>
      </c>
      <c r="AC406" s="91">
        <v>546.33838519163396</v>
      </c>
      <c r="AD406" s="91">
        <v>124.284385121726</v>
      </c>
      <c r="AE406" s="91">
        <v>149.00338503443001</v>
      </c>
    </row>
    <row r="408" spans="1:31" x14ac:dyDescent="0.25">
      <c r="A408" s="190" t="s">
        <v>889</v>
      </c>
      <c r="B408" s="313">
        <v>30087.05025</v>
      </c>
      <c r="C408" s="313">
        <v>18836.89788</v>
      </c>
      <c r="D408" s="313">
        <v>14589.136689999899</v>
      </c>
      <c r="E408" s="313">
        <v>8662.4650799999908</v>
      </c>
      <c r="F408" s="313">
        <v>16908.277029999899</v>
      </c>
      <c r="G408" s="313">
        <v>22263.4355599999</v>
      </c>
      <c r="H408" s="313">
        <v>19081.826949999999</v>
      </c>
      <c r="I408" s="313">
        <v>22282.713469999901</v>
      </c>
      <c r="J408" s="313">
        <v>17161.795012154202</v>
      </c>
      <c r="K408" s="313">
        <v>10537.113563712001</v>
      </c>
      <c r="L408" s="313">
        <v>12557.4675670749</v>
      </c>
      <c r="M408" s="313">
        <v>19932.338596564499</v>
      </c>
      <c r="N408" s="313">
        <v>23108.993660838001</v>
      </c>
      <c r="O408" s="313">
        <v>20793.2027640794</v>
      </c>
      <c r="P408" s="313">
        <v>15756.7365690816</v>
      </c>
      <c r="Q408" s="313">
        <v>1677.4307849460499</v>
      </c>
      <c r="R408" s="313">
        <v>14319.6630458037</v>
      </c>
      <c r="S408" s="313">
        <v>20780.735470624099</v>
      </c>
      <c r="T408" s="313">
        <v>24635.236831426198</v>
      </c>
      <c r="U408" s="313">
        <v>25755.675491146201</v>
      </c>
      <c r="V408" s="313">
        <v>20602.695305196499</v>
      </c>
      <c r="W408" s="313">
        <v>13014.5800740496</v>
      </c>
      <c r="X408" s="313">
        <v>17798.797039354198</v>
      </c>
      <c r="Y408" s="313">
        <v>24767.1757789558</v>
      </c>
      <c r="Z408" s="313">
        <v>26457.355940443998</v>
      </c>
      <c r="AA408" s="313">
        <v>23423.9162753784</v>
      </c>
      <c r="AB408" s="313">
        <v>18801.260041450802</v>
      </c>
      <c r="AC408" s="313">
        <v>13709.120029505</v>
      </c>
      <c r="AD408" s="313">
        <v>15934.161629443701</v>
      </c>
      <c r="AE408" s="313">
        <v>22041.814507670799</v>
      </c>
    </row>
    <row r="409" spans="1:31" x14ac:dyDescent="0.25">
      <c r="A409" s="193" t="s">
        <v>606</v>
      </c>
    </row>
    <row r="410" spans="1:31" x14ac:dyDescent="0.25">
      <c r="A410" s="193" t="s">
        <v>890</v>
      </c>
      <c r="B410" s="91">
        <v>3701.27486</v>
      </c>
      <c r="C410" s="91">
        <v>3671.5043499999902</v>
      </c>
      <c r="D410" s="91">
        <v>3631.9975599999998</v>
      </c>
      <c r="E410" s="91">
        <v>3674.2134999999998</v>
      </c>
      <c r="F410" s="91">
        <v>3700.2462</v>
      </c>
      <c r="G410" s="91">
        <v>3660.8823600000001</v>
      </c>
      <c r="H410" s="91">
        <v>3675.1369399999999</v>
      </c>
      <c r="I410" s="91">
        <v>3680.8665799999999</v>
      </c>
      <c r="J410" s="91">
        <v>3726.1627373368001</v>
      </c>
      <c r="K410" s="91">
        <v>3726.1627373368001</v>
      </c>
      <c r="L410" s="91">
        <v>3726.1627373368001</v>
      </c>
      <c r="M410" s="91">
        <v>3825.6706540034702</v>
      </c>
      <c r="N410" s="91">
        <v>3875.4349139159699</v>
      </c>
      <c r="O410" s="91">
        <v>3875.4349139159699</v>
      </c>
      <c r="P410" s="91">
        <v>3875.4349139159699</v>
      </c>
      <c r="Q410" s="91">
        <v>3875.4349139159699</v>
      </c>
      <c r="R410" s="91">
        <v>3875.4349139159699</v>
      </c>
      <c r="S410" s="91">
        <v>3875.4349139159699</v>
      </c>
      <c r="T410" s="91">
        <v>3875.4349139159699</v>
      </c>
      <c r="U410" s="91">
        <v>3875.4349139159699</v>
      </c>
      <c r="V410" s="91">
        <v>3875.4349139159699</v>
      </c>
      <c r="W410" s="91">
        <v>5785.10158058263</v>
      </c>
      <c r="X410" s="91">
        <v>5615.8307472492997</v>
      </c>
      <c r="Y410" s="91">
        <v>5446.5599139159704</v>
      </c>
      <c r="Z410" s="91">
        <v>5576.6979936440903</v>
      </c>
      <c r="AA410" s="91">
        <v>5576.6979936440903</v>
      </c>
      <c r="AB410" s="91">
        <v>5576.6979936440903</v>
      </c>
      <c r="AC410" s="91">
        <v>5576.6979936440903</v>
      </c>
      <c r="AD410" s="91">
        <v>5576.6979936440903</v>
      </c>
      <c r="AE410" s="91">
        <v>5576.6979936440903</v>
      </c>
    </row>
    <row r="411" spans="1:31" ht="15.75" thickBot="1" x14ac:dyDescent="0.3">
      <c r="A411" s="193" t="s">
        <v>891</v>
      </c>
      <c r="B411" s="315">
        <v>0</v>
      </c>
      <c r="C411" s="315">
        <v>0</v>
      </c>
      <c r="D411" s="315">
        <v>0</v>
      </c>
      <c r="E411" s="315">
        <v>0</v>
      </c>
      <c r="F411" s="315">
        <v>0</v>
      </c>
      <c r="G411" s="315">
        <v>0</v>
      </c>
      <c r="H411" s="315">
        <v>0</v>
      </c>
      <c r="I411" s="315">
        <v>0</v>
      </c>
      <c r="J411" s="315">
        <v>0</v>
      </c>
      <c r="K411" s="315">
        <v>0</v>
      </c>
      <c r="L411" s="315">
        <v>0</v>
      </c>
      <c r="M411" s="315">
        <v>0</v>
      </c>
      <c r="N411" s="315">
        <v>0</v>
      </c>
      <c r="O411" s="315">
        <v>0</v>
      </c>
      <c r="P411" s="315">
        <v>0</v>
      </c>
      <c r="Q411" s="315">
        <v>0</v>
      </c>
      <c r="R411" s="315">
        <v>0</v>
      </c>
      <c r="S411" s="315">
        <v>0</v>
      </c>
      <c r="T411" s="315">
        <v>0</v>
      </c>
      <c r="U411" s="315">
        <v>0</v>
      </c>
      <c r="V411" s="315">
        <v>0</v>
      </c>
      <c r="W411" s="315">
        <v>0</v>
      </c>
      <c r="X411" s="315">
        <v>0</v>
      </c>
      <c r="Y411" s="315">
        <v>0</v>
      </c>
      <c r="Z411" s="315">
        <v>0</v>
      </c>
      <c r="AA411" s="315">
        <v>0</v>
      </c>
      <c r="AB411" s="315">
        <v>0</v>
      </c>
      <c r="AC411" s="315">
        <v>0</v>
      </c>
      <c r="AD411" s="315">
        <v>0</v>
      </c>
      <c r="AE411" s="315">
        <v>0</v>
      </c>
    </row>
    <row r="412" spans="1:31" x14ac:dyDescent="0.25">
      <c r="A412" s="193" t="s">
        <v>892</v>
      </c>
      <c r="B412" s="91">
        <v>3701.27486</v>
      </c>
      <c r="C412" s="91">
        <v>3671.5043499999902</v>
      </c>
      <c r="D412" s="91">
        <v>3631.9975599999998</v>
      </c>
      <c r="E412" s="91">
        <v>3674.2134999999998</v>
      </c>
      <c r="F412" s="91">
        <v>3700.2462</v>
      </c>
      <c r="G412" s="91">
        <v>3660.8823600000001</v>
      </c>
      <c r="H412" s="91">
        <v>3675.1369399999999</v>
      </c>
      <c r="I412" s="91">
        <v>3680.8665799999999</v>
      </c>
      <c r="J412" s="91">
        <v>3726.1627373368001</v>
      </c>
      <c r="K412" s="91">
        <v>3726.1627373368001</v>
      </c>
      <c r="L412" s="91">
        <v>3726.1627373368001</v>
      </c>
      <c r="M412" s="91">
        <v>3825.6706540034702</v>
      </c>
      <c r="N412" s="91">
        <v>3875.4349139159699</v>
      </c>
      <c r="O412" s="91">
        <v>3875.4349139159699</v>
      </c>
      <c r="P412" s="91">
        <v>3875.4349139159699</v>
      </c>
      <c r="Q412" s="91">
        <v>3875.4349139159699</v>
      </c>
      <c r="R412" s="91">
        <v>3875.4349139159699</v>
      </c>
      <c r="S412" s="91">
        <v>3875.4349139159699</v>
      </c>
      <c r="T412" s="91">
        <v>3875.4349139159699</v>
      </c>
      <c r="U412" s="91">
        <v>3875.4349139159699</v>
      </c>
      <c r="V412" s="91">
        <v>3875.4349139159699</v>
      </c>
      <c r="W412" s="91">
        <v>5785.10158058263</v>
      </c>
      <c r="X412" s="91">
        <v>5615.8307472492997</v>
      </c>
      <c r="Y412" s="91">
        <v>5446.5599139159704</v>
      </c>
      <c r="Z412" s="91">
        <v>5576.6979936440903</v>
      </c>
      <c r="AA412" s="91">
        <v>5576.6979936440903</v>
      </c>
      <c r="AB412" s="91">
        <v>5576.6979936440903</v>
      </c>
      <c r="AC412" s="91">
        <v>5576.6979936440903</v>
      </c>
      <c r="AD412" s="91">
        <v>5576.6979936440903</v>
      </c>
      <c r="AE412" s="91">
        <v>5576.6979936440903</v>
      </c>
    </row>
    <row r="413" spans="1:31" ht="15.75" thickBot="1" x14ac:dyDescent="0.3">
      <c r="A413" s="193" t="s">
        <v>893</v>
      </c>
      <c r="B413" s="315">
        <v>286.70042999999998</v>
      </c>
      <c r="C413" s="315">
        <v>287.31804</v>
      </c>
      <c r="D413" s="315">
        <v>287.32499000000001</v>
      </c>
      <c r="E413" s="315">
        <v>287.32499000000001</v>
      </c>
      <c r="F413" s="315">
        <v>287.32499000000001</v>
      </c>
      <c r="G413" s="315">
        <v>281.66278</v>
      </c>
      <c r="H413" s="315">
        <v>281.00846000000001</v>
      </c>
      <c r="I413" s="315">
        <v>285.73820999999998</v>
      </c>
      <c r="J413" s="315">
        <v>276.91827983083499</v>
      </c>
      <c r="K413" s="315">
        <v>286.14888915852998</v>
      </c>
      <c r="L413" s="315">
        <v>276.91827983083499</v>
      </c>
      <c r="M413" s="315">
        <v>286.14888915852998</v>
      </c>
      <c r="N413" s="315">
        <v>286.14888915852902</v>
      </c>
      <c r="O413" s="315">
        <v>258.45706117544597</v>
      </c>
      <c r="P413" s="315">
        <v>286.14888915852902</v>
      </c>
      <c r="Q413" s="315">
        <v>276.73536742207602</v>
      </c>
      <c r="R413" s="315">
        <v>285.95987966947803</v>
      </c>
      <c r="S413" s="315">
        <v>276.73536742207602</v>
      </c>
      <c r="T413" s="315">
        <v>285.95987966947803</v>
      </c>
      <c r="U413" s="315">
        <v>285.95987966947803</v>
      </c>
      <c r="V413" s="315">
        <v>276.73536742207602</v>
      </c>
      <c r="W413" s="315">
        <v>285.959879669477</v>
      </c>
      <c r="X413" s="315">
        <v>248.17387238687201</v>
      </c>
      <c r="Y413" s="315">
        <v>226.93278993005799</v>
      </c>
      <c r="Z413" s="315">
        <v>226.93278993005799</v>
      </c>
      <c r="AA413" s="315">
        <v>212.29196477328</v>
      </c>
      <c r="AB413" s="315">
        <v>226.93278993005799</v>
      </c>
      <c r="AC413" s="315">
        <v>219.61237735167001</v>
      </c>
      <c r="AD413" s="315">
        <v>226.93278993005799</v>
      </c>
      <c r="AE413" s="315">
        <v>219.61237735167001</v>
      </c>
    </row>
    <row r="414" spans="1:31" x14ac:dyDescent="0.25">
      <c r="A414" s="193" t="s">
        <v>894</v>
      </c>
      <c r="B414" s="91">
        <v>286.70042999999998</v>
      </c>
      <c r="C414" s="91">
        <v>287.31804</v>
      </c>
      <c r="D414" s="91">
        <v>287.32499000000001</v>
      </c>
      <c r="E414" s="91">
        <v>287.32499000000001</v>
      </c>
      <c r="F414" s="91">
        <v>287.32499000000001</v>
      </c>
      <c r="G414" s="91">
        <v>281.66278</v>
      </c>
      <c r="H414" s="91">
        <v>281.00846000000001</v>
      </c>
      <c r="I414" s="91">
        <v>285.73820999999998</v>
      </c>
      <c r="J414" s="91">
        <v>276.91827983083499</v>
      </c>
      <c r="K414" s="91">
        <v>286.14888915852998</v>
      </c>
      <c r="L414" s="91">
        <v>276.91827983083499</v>
      </c>
      <c r="M414" s="91">
        <v>286.14888915852998</v>
      </c>
      <c r="N414" s="91">
        <v>286.14888915852902</v>
      </c>
      <c r="O414" s="91">
        <v>258.45706117544597</v>
      </c>
      <c r="P414" s="91">
        <v>286.14888915852902</v>
      </c>
      <c r="Q414" s="91">
        <v>276.73536742207602</v>
      </c>
      <c r="R414" s="91">
        <v>285.95987966947803</v>
      </c>
      <c r="S414" s="91">
        <v>276.73536742207602</v>
      </c>
      <c r="T414" s="91">
        <v>285.95987966947803</v>
      </c>
      <c r="U414" s="91">
        <v>285.95987966947803</v>
      </c>
      <c r="V414" s="91">
        <v>276.73536742207602</v>
      </c>
      <c r="W414" s="91">
        <v>285.959879669477</v>
      </c>
      <c r="X414" s="91">
        <v>248.17387238687201</v>
      </c>
      <c r="Y414" s="91">
        <v>226.93278993005799</v>
      </c>
      <c r="Z414" s="91">
        <v>226.93278993005799</v>
      </c>
      <c r="AA414" s="91">
        <v>212.29196477328</v>
      </c>
      <c r="AB414" s="91">
        <v>226.93278993005799</v>
      </c>
      <c r="AC414" s="91">
        <v>219.61237735167001</v>
      </c>
      <c r="AD414" s="91">
        <v>226.93278993005799</v>
      </c>
      <c r="AE414" s="91">
        <v>219.61237735167001</v>
      </c>
    </row>
    <row r="415" spans="1:31" x14ac:dyDescent="0.25">
      <c r="A415" s="193" t="s">
        <v>895</v>
      </c>
      <c r="B415" s="91">
        <v>4.4139499999999998</v>
      </c>
      <c r="C415" s="91">
        <v>0</v>
      </c>
      <c r="D415" s="91">
        <v>0</v>
      </c>
      <c r="E415" s="91">
        <v>0</v>
      </c>
      <c r="F415" s="91">
        <v>0</v>
      </c>
      <c r="G415" s="91">
        <v>0</v>
      </c>
      <c r="H415" s="91">
        <v>0</v>
      </c>
      <c r="I415" s="91">
        <v>0</v>
      </c>
      <c r="J415" s="91">
        <v>0</v>
      </c>
      <c r="K415" s="91">
        <v>0</v>
      </c>
      <c r="L415" s="91">
        <v>0</v>
      </c>
      <c r="M415" s="91">
        <v>0</v>
      </c>
      <c r="N415" s="91">
        <v>0</v>
      </c>
      <c r="O415" s="91">
        <v>0</v>
      </c>
      <c r="P415" s="91">
        <v>0</v>
      </c>
      <c r="Q415" s="91">
        <v>0</v>
      </c>
      <c r="R415" s="91">
        <v>0</v>
      </c>
      <c r="S415" s="91">
        <v>0</v>
      </c>
      <c r="T415" s="91">
        <v>0</v>
      </c>
      <c r="U415" s="91">
        <v>0</v>
      </c>
      <c r="V415" s="91">
        <v>0</v>
      </c>
      <c r="W415" s="91">
        <v>0</v>
      </c>
      <c r="X415" s="91">
        <v>0</v>
      </c>
      <c r="Y415" s="91">
        <v>0</v>
      </c>
      <c r="Z415" s="91">
        <v>0</v>
      </c>
      <c r="AA415" s="91">
        <v>0</v>
      </c>
      <c r="AB415" s="91">
        <v>0</v>
      </c>
      <c r="AC415" s="91">
        <v>0</v>
      </c>
      <c r="AD415" s="91">
        <v>0</v>
      </c>
      <c r="AE415" s="91">
        <v>0</v>
      </c>
    </row>
    <row r="416" spans="1:31" x14ac:dyDescent="0.25">
      <c r="A416" s="193" t="s">
        <v>896</v>
      </c>
      <c r="B416" s="91">
        <v>0</v>
      </c>
      <c r="C416" s="91">
        <v>0</v>
      </c>
      <c r="D416" s="91">
        <v>0</v>
      </c>
      <c r="E416" s="91">
        <v>0</v>
      </c>
      <c r="F416" s="91">
        <v>0</v>
      </c>
      <c r="G416" s="91">
        <v>0</v>
      </c>
      <c r="H416" s="91">
        <v>0</v>
      </c>
      <c r="I416" s="91">
        <v>0</v>
      </c>
      <c r="J416" s="91">
        <v>0</v>
      </c>
      <c r="K416" s="91">
        <v>0</v>
      </c>
      <c r="L416" s="91">
        <v>0</v>
      </c>
      <c r="M416" s="91">
        <v>0</v>
      </c>
      <c r="N416" s="91">
        <v>0</v>
      </c>
      <c r="O416" s="91">
        <v>0</v>
      </c>
      <c r="P416" s="91">
        <v>0</v>
      </c>
      <c r="Q416" s="91">
        <v>0</v>
      </c>
      <c r="R416" s="91">
        <v>0</v>
      </c>
      <c r="S416" s="91">
        <v>0</v>
      </c>
      <c r="T416" s="91">
        <v>0</v>
      </c>
      <c r="U416" s="91">
        <v>0</v>
      </c>
      <c r="V416" s="91">
        <v>0</v>
      </c>
      <c r="W416" s="91">
        <v>0</v>
      </c>
      <c r="X416" s="91">
        <v>0</v>
      </c>
      <c r="Y416" s="91">
        <v>0</v>
      </c>
      <c r="Z416" s="91">
        <v>0</v>
      </c>
      <c r="AA416" s="91">
        <v>0</v>
      </c>
      <c r="AB416" s="91">
        <v>0</v>
      </c>
      <c r="AC416" s="91">
        <v>0</v>
      </c>
      <c r="AD416" s="91">
        <v>0</v>
      </c>
      <c r="AE416" s="91">
        <v>0</v>
      </c>
    </row>
    <row r="417" spans="1:31" x14ac:dyDescent="0.25">
      <c r="A417" s="193" t="s">
        <v>897</v>
      </c>
      <c r="B417" s="91">
        <v>105.10436999999899</v>
      </c>
      <c r="C417" s="91">
        <v>96.914460000000005</v>
      </c>
      <c r="D417" s="91">
        <v>84.797039999999996</v>
      </c>
      <c r="E417" s="91">
        <v>100.32953999999999</v>
      </c>
      <c r="F417" s="91">
        <v>114.08824</v>
      </c>
      <c r="G417" s="91">
        <v>82.103759999999994</v>
      </c>
      <c r="H417" s="91">
        <v>116.84807000000001</v>
      </c>
      <c r="I417" s="91">
        <v>155.0959</v>
      </c>
      <c r="J417" s="91">
        <v>122.696225513626</v>
      </c>
      <c r="K417" s="91">
        <v>135.637533324408</v>
      </c>
      <c r="L417" s="91">
        <v>145.285567350317</v>
      </c>
      <c r="M417" s="91">
        <v>146.31871720189301</v>
      </c>
      <c r="N417" s="91">
        <v>210.239844146743</v>
      </c>
      <c r="O417" s="91">
        <v>203.920890872592</v>
      </c>
      <c r="P417" s="91">
        <v>210.05932323301801</v>
      </c>
      <c r="Q417" s="91">
        <v>234.243224126619</v>
      </c>
      <c r="R417" s="91">
        <v>254.72955896029401</v>
      </c>
      <c r="S417" s="91">
        <v>257.659257990284</v>
      </c>
      <c r="T417" s="91">
        <v>258.68359052930498</v>
      </c>
      <c r="U417" s="91">
        <v>268.413726442393</v>
      </c>
      <c r="V417" s="91">
        <v>278.42039819267001</v>
      </c>
      <c r="W417" s="91">
        <v>187.74018220021799</v>
      </c>
      <c r="X417" s="91">
        <v>122.927314602186</v>
      </c>
      <c r="Y417" s="91">
        <v>152.772123685026</v>
      </c>
      <c r="Z417" s="91">
        <v>221.11973655009899</v>
      </c>
      <c r="AA417" s="91">
        <v>170.558514928189</v>
      </c>
      <c r="AB417" s="91">
        <v>173.80984266038999</v>
      </c>
      <c r="AC417" s="91">
        <v>231.99322052632201</v>
      </c>
      <c r="AD417" s="91">
        <v>264.58822520273299</v>
      </c>
      <c r="AE417" s="91">
        <v>271.95453260324302</v>
      </c>
    </row>
    <row r="418" spans="1:31" x14ac:dyDescent="0.25">
      <c r="A418" s="193" t="s">
        <v>898</v>
      </c>
      <c r="B418" s="91">
        <v>109.51831999999899</v>
      </c>
      <c r="C418" s="91">
        <v>96.914460000000005</v>
      </c>
      <c r="D418" s="91">
        <v>84.797039999999996</v>
      </c>
      <c r="E418" s="91">
        <v>100.32953999999999</v>
      </c>
      <c r="F418" s="91">
        <v>114.08824</v>
      </c>
      <c r="G418" s="91">
        <v>82.103759999999994</v>
      </c>
      <c r="H418" s="91">
        <v>116.84807000000001</v>
      </c>
      <c r="I418" s="91">
        <v>155.0959</v>
      </c>
      <c r="J418" s="91">
        <v>122.696225513626</v>
      </c>
      <c r="K418" s="91">
        <v>135.637533324408</v>
      </c>
      <c r="L418" s="91">
        <v>145.285567350317</v>
      </c>
      <c r="M418" s="91">
        <v>146.31871720189301</v>
      </c>
      <c r="N418" s="91">
        <v>210.239844146743</v>
      </c>
      <c r="O418" s="91">
        <v>203.920890872592</v>
      </c>
      <c r="P418" s="91">
        <v>210.05932323301801</v>
      </c>
      <c r="Q418" s="91">
        <v>234.243224126619</v>
      </c>
      <c r="R418" s="91">
        <v>254.72955896029401</v>
      </c>
      <c r="S418" s="91">
        <v>257.659257990284</v>
      </c>
      <c r="T418" s="91">
        <v>258.68359052930498</v>
      </c>
      <c r="U418" s="91">
        <v>268.413726442393</v>
      </c>
      <c r="V418" s="91">
        <v>278.42039819267001</v>
      </c>
      <c r="W418" s="91">
        <v>187.74018220021799</v>
      </c>
      <c r="X418" s="91">
        <v>122.927314602186</v>
      </c>
      <c r="Y418" s="91">
        <v>152.772123685026</v>
      </c>
      <c r="Z418" s="91">
        <v>221.11973655009899</v>
      </c>
      <c r="AA418" s="91">
        <v>170.558514928189</v>
      </c>
      <c r="AB418" s="91">
        <v>173.80984266038999</v>
      </c>
      <c r="AC418" s="91">
        <v>231.99322052632201</v>
      </c>
      <c r="AD418" s="91">
        <v>264.58822520273299</v>
      </c>
      <c r="AE418" s="91">
        <v>271.95453260324302</v>
      </c>
    </row>
    <row r="419" spans="1:31" ht="15.75" thickBot="1" x14ac:dyDescent="0.3">
      <c r="A419" s="193" t="s">
        <v>899</v>
      </c>
      <c r="B419" s="315">
        <v>0</v>
      </c>
      <c r="C419" s="315">
        <v>0</v>
      </c>
      <c r="D419" s="315">
        <v>0</v>
      </c>
      <c r="E419" s="315">
        <v>0</v>
      </c>
      <c r="F419" s="315">
        <v>0</v>
      </c>
      <c r="G419" s="315">
        <v>0</v>
      </c>
      <c r="H419" s="315">
        <v>0</v>
      </c>
      <c r="I419" s="315">
        <v>0</v>
      </c>
      <c r="J419" s="315">
        <v>0</v>
      </c>
      <c r="K419" s="315">
        <v>0</v>
      </c>
      <c r="L419" s="315">
        <v>0</v>
      </c>
      <c r="M419" s="315">
        <v>0</v>
      </c>
      <c r="N419" s="315">
        <v>0</v>
      </c>
      <c r="O419" s="315">
        <v>0</v>
      </c>
      <c r="P419" s="315">
        <v>0</v>
      </c>
      <c r="Q419" s="315">
        <v>0</v>
      </c>
      <c r="R419" s="315">
        <v>0</v>
      </c>
      <c r="S419" s="315">
        <v>0</v>
      </c>
      <c r="T419" s="315">
        <v>0</v>
      </c>
      <c r="U419" s="315">
        <v>0</v>
      </c>
      <c r="V419" s="315">
        <v>0</v>
      </c>
      <c r="W419" s="315">
        <v>0</v>
      </c>
      <c r="X419" s="315">
        <v>0</v>
      </c>
      <c r="Y419" s="315">
        <v>0</v>
      </c>
      <c r="Z419" s="315">
        <v>0</v>
      </c>
      <c r="AA419" s="315">
        <v>0</v>
      </c>
      <c r="AB419" s="315">
        <v>0</v>
      </c>
      <c r="AC419" s="315">
        <v>0</v>
      </c>
      <c r="AD419" s="315">
        <v>0</v>
      </c>
      <c r="AE419" s="315">
        <v>0</v>
      </c>
    </row>
    <row r="420" spans="1:31" x14ac:dyDescent="0.25">
      <c r="A420" s="193" t="s">
        <v>900</v>
      </c>
      <c r="B420" s="91">
        <v>0</v>
      </c>
      <c r="C420" s="91">
        <v>0</v>
      </c>
      <c r="D420" s="91">
        <v>0</v>
      </c>
      <c r="E420" s="91">
        <v>0</v>
      </c>
      <c r="F420" s="91">
        <v>0</v>
      </c>
      <c r="G420" s="91">
        <v>0</v>
      </c>
      <c r="H420" s="91">
        <v>0</v>
      </c>
      <c r="I420" s="91">
        <v>0</v>
      </c>
      <c r="J420" s="91">
        <v>0</v>
      </c>
      <c r="K420" s="91">
        <v>0</v>
      </c>
      <c r="L420" s="91">
        <v>0</v>
      </c>
      <c r="M420" s="91">
        <v>0</v>
      </c>
      <c r="N420" s="91">
        <v>0</v>
      </c>
      <c r="O420" s="91">
        <v>0</v>
      </c>
      <c r="P420" s="91">
        <v>0</v>
      </c>
      <c r="Q420" s="91">
        <v>0</v>
      </c>
      <c r="R420" s="91">
        <v>0</v>
      </c>
      <c r="S420" s="91">
        <v>0</v>
      </c>
      <c r="T420" s="91">
        <v>0</v>
      </c>
      <c r="U420" s="91">
        <v>0</v>
      </c>
      <c r="V420" s="91">
        <v>0</v>
      </c>
      <c r="W420" s="91">
        <v>0</v>
      </c>
      <c r="X420" s="91">
        <v>0</v>
      </c>
      <c r="Y420" s="91">
        <v>0</v>
      </c>
      <c r="Z420" s="91">
        <v>0</v>
      </c>
      <c r="AA420" s="91">
        <v>0</v>
      </c>
      <c r="AB420" s="91">
        <v>0</v>
      </c>
      <c r="AC420" s="91">
        <v>0</v>
      </c>
      <c r="AD420" s="91">
        <v>0</v>
      </c>
      <c r="AE420" s="91">
        <v>0</v>
      </c>
    </row>
    <row r="421" spans="1:31" x14ac:dyDescent="0.25">
      <c r="A421" s="190" t="s">
        <v>901</v>
      </c>
      <c r="B421" s="313">
        <v>4097.4936099999904</v>
      </c>
      <c r="C421" s="313">
        <v>4055.7368499999998</v>
      </c>
      <c r="D421" s="313">
        <v>4004.1195899999998</v>
      </c>
      <c r="E421" s="313">
        <v>4061.8680300000001</v>
      </c>
      <c r="F421" s="313">
        <v>4101.6594299999997</v>
      </c>
      <c r="G421" s="313">
        <v>4024.6489000000001</v>
      </c>
      <c r="H421" s="313">
        <v>4072.9934699999999</v>
      </c>
      <c r="I421" s="313">
        <v>4121.7006899999997</v>
      </c>
      <c r="J421" s="313">
        <v>4125.7772426812598</v>
      </c>
      <c r="K421" s="313">
        <v>4147.9491598197401</v>
      </c>
      <c r="L421" s="313">
        <v>4148.3665845179503</v>
      </c>
      <c r="M421" s="313">
        <v>4258.1382603638904</v>
      </c>
      <c r="N421" s="313">
        <v>4371.8236472212402</v>
      </c>
      <c r="O421" s="313">
        <v>4337.8128659640097</v>
      </c>
      <c r="P421" s="313">
        <v>4371.6431263075201</v>
      </c>
      <c r="Q421" s="313">
        <v>4386.4135054646604</v>
      </c>
      <c r="R421" s="313">
        <v>4416.1243525457403</v>
      </c>
      <c r="S421" s="313">
        <v>4409.8295393283297</v>
      </c>
      <c r="T421" s="313">
        <v>4420.0783841147504</v>
      </c>
      <c r="U421" s="313">
        <v>4429.8085200278401</v>
      </c>
      <c r="V421" s="313">
        <v>4430.5906795307101</v>
      </c>
      <c r="W421" s="313">
        <v>6258.8016424523303</v>
      </c>
      <c r="X421" s="313">
        <v>5986.9319342383596</v>
      </c>
      <c r="Y421" s="313">
        <v>5826.2648275310503</v>
      </c>
      <c r="Z421" s="313">
        <v>6024.7505201242502</v>
      </c>
      <c r="AA421" s="313">
        <v>5959.5484733455596</v>
      </c>
      <c r="AB421" s="313">
        <v>5977.4406262345401</v>
      </c>
      <c r="AC421" s="313">
        <v>6028.3035915220898</v>
      </c>
      <c r="AD421" s="313">
        <v>6068.2190087768804</v>
      </c>
      <c r="AE421" s="313">
        <v>6068.2649035990098</v>
      </c>
    </row>
    <row r="422" spans="1:31" x14ac:dyDescent="0.25">
      <c r="A422" s="193" t="s">
        <v>606</v>
      </c>
      <c r="B422" s="314"/>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314"/>
    </row>
    <row r="423" spans="1:31" ht="15.75" thickBot="1" x14ac:dyDescent="0.3">
      <c r="A423" s="193" t="s">
        <v>902</v>
      </c>
      <c r="B423" s="315">
        <v>0</v>
      </c>
      <c r="C423" s="315">
        <v>0</v>
      </c>
      <c r="D423" s="315">
        <v>0</v>
      </c>
      <c r="E423" s="315">
        <v>0</v>
      </c>
      <c r="F423" s="315">
        <v>0</v>
      </c>
      <c r="G423" s="315">
        <v>0</v>
      </c>
      <c r="H423" s="315">
        <v>0</v>
      </c>
      <c r="I423" s="315">
        <v>0</v>
      </c>
      <c r="J423" s="315">
        <v>0</v>
      </c>
      <c r="K423" s="315">
        <v>0</v>
      </c>
      <c r="L423" s="315">
        <v>0</v>
      </c>
      <c r="M423" s="315">
        <v>0</v>
      </c>
      <c r="N423" s="315">
        <v>0</v>
      </c>
      <c r="O423" s="315">
        <v>0</v>
      </c>
      <c r="P423" s="315">
        <v>0</v>
      </c>
      <c r="Q423" s="315">
        <v>0</v>
      </c>
      <c r="R423" s="315">
        <v>0</v>
      </c>
      <c r="S423" s="315">
        <v>0</v>
      </c>
      <c r="T423" s="315">
        <v>0</v>
      </c>
      <c r="U423" s="315">
        <v>0</v>
      </c>
      <c r="V423" s="315">
        <v>0</v>
      </c>
      <c r="W423" s="315">
        <v>0</v>
      </c>
      <c r="X423" s="315">
        <v>0</v>
      </c>
      <c r="Y423" s="315">
        <v>0</v>
      </c>
      <c r="Z423" s="315">
        <v>0</v>
      </c>
      <c r="AA423" s="315">
        <v>0</v>
      </c>
      <c r="AB423" s="315">
        <v>0</v>
      </c>
      <c r="AC423" s="315">
        <v>0</v>
      </c>
      <c r="AD423" s="315">
        <v>0</v>
      </c>
      <c r="AE423" s="315">
        <v>0</v>
      </c>
    </row>
    <row r="424" spans="1:31" x14ac:dyDescent="0.25">
      <c r="A424" s="318" t="s">
        <v>903</v>
      </c>
      <c r="B424" s="91">
        <v>0</v>
      </c>
      <c r="C424" s="91">
        <v>0</v>
      </c>
      <c r="D424" s="91">
        <v>0</v>
      </c>
      <c r="E424" s="91">
        <v>0</v>
      </c>
      <c r="F424" s="91">
        <v>0</v>
      </c>
      <c r="G424" s="91">
        <v>0</v>
      </c>
      <c r="H424" s="91">
        <v>0</v>
      </c>
      <c r="I424" s="91">
        <v>0</v>
      </c>
      <c r="J424" s="91">
        <v>0</v>
      </c>
      <c r="K424" s="91">
        <v>0</v>
      </c>
      <c r="L424" s="91">
        <v>0</v>
      </c>
      <c r="M424" s="91">
        <v>0</v>
      </c>
      <c r="N424" s="91">
        <v>0</v>
      </c>
      <c r="O424" s="91">
        <v>0</v>
      </c>
      <c r="P424" s="91">
        <v>0</v>
      </c>
      <c r="Q424" s="91">
        <v>0</v>
      </c>
      <c r="R424" s="91">
        <v>0</v>
      </c>
      <c r="S424" s="91">
        <v>0</v>
      </c>
      <c r="T424" s="91">
        <v>0</v>
      </c>
      <c r="U424" s="91">
        <v>0</v>
      </c>
      <c r="V424" s="91">
        <v>0</v>
      </c>
      <c r="W424" s="91">
        <v>0</v>
      </c>
      <c r="X424" s="91">
        <v>0</v>
      </c>
      <c r="Y424" s="91">
        <v>0</v>
      </c>
      <c r="Z424" s="91">
        <v>0</v>
      </c>
      <c r="AA424" s="91">
        <v>0</v>
      </c>
      <c r="AB424" s="91">
        <v>0</v>
      </c>
      <c r="AC424" s="91">
        <v>0</v>
      </c>
      <c r="AD424" s="91">
        <v>0</v>
      </c>
      <c r="AE424" s="91">
        <v>0</v>
      </c>
    </row>
    <row r="426" spans="1:31" ht="15.75" thickBot="1" x14ac:dyDescent="0.3">
      <c r="A426" s="320" t="s">
        <v>606</v>
      </c>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c r="AA426" s="315"/>
      <c r="AB426" s="315"/>
      <c r="AC426" s="315"/>
      <c r="AD426" s="315"/>
      <c r="AE426" s="315"/>
    </row>
    <row r="427" spans="1:31" ht="15.75" thickBot="1" x14ac:dyDescent="0.3">
      <c r="A427" s="321" t="s">
        <v>904</v>
      </c>
      <c r="B427" s="322">
        <v>25989.556639999999</v>
      </c>
      <c r="C427" s="322">
        <v>14781.161029999999</v>
      </c>
      <c r="D427" s="322">
        <v>10585.017099999901</v>
      </c>
      <c r="E427" s="322">
        <v>4600.5970499999903</v>
      </c>
      <c r="F427" s="322">
        <v>12806.6175999999</v>
      </c>
      <c r="G427" s="322">
        <v>18238.7866599999</v>
      </c>
      <c r="H427" s="322">
        <v>15008.833479999999</v>
      </c>
      <c r="I427" s="322">
        <v>18161.012779999899</v>
      </c>
      <c r="J427" s="322">
        <v>13036.017769472901</v>
      </c>
      <c r="K427" s="322">
        <v>6389.1644038923396</v>
      </c>
      <c r="L427" s="322">
        <v>8409.1009825569508</v>
      </c>
      <c r="M427" s="322">
        <v>15674.2003362006</v>
      </c>
      <c r="N427" s="322">
        <v>18737.1700136168</v>
      </c>
      <c r="O427" s="322">
        <v>16455.389898115402</v>
      </c>
      <c r="P427" s="322">
        <v>11385.093442774099</v>
      </c>
      <c r="Q427" s="322">
        <v>-2708.9827205186102</v>
      </c>
      <c r="R427" s="322">
        <v>9903.5386932579804</v>
      </c>
      <c r="S427" s="322">
        <v>16370.9059312957</v>
      </c>
      <c r="T427" s="322">
        <v>20215.1584473115</v>
      </c>
      <c r="U427" s="322">
        <v>21325.866971118401</v>
      </c>
      <c r="V427" s="322">
        <v>16172.104625665799</v>
      </c>
      <c r="W427" s="322">
        <v>6755.7784315973504</v>
      </c>
      <c r="X427" s="322">
        <v>11811.865105115899</v>
      </c>
      <c r="Y427" s="322">
        <v>18940.910951424801</v>
      </c>
      <c r="Z427" s="322">
        <v>20432.605420319702</v>
      </c>
      <c r="AA427" s="322">
        <v>17464.367802032801</v>
      </c>
      <c r="AB427" s="322">
        <v>12823.8194152162</v>
      </c>
      <c r="AC427" s="322">
        <v>7680.8164379829605</v>
      </c>
      <c r="AD427" s="322">
        <v>9865.9426206668104</v>
      </c>
      <c r="AE427" s="322">
        <v>15973.549604071801</v>
      </c>
    </row>
  </sheetData>
  <pageMargins left="0.75" right="0.75" top="1" bottom="1" header="0.5" footer="0.5"/>
  <pageSetup scale="3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96"/>
  <sheetViews>
    <sheetView zoomScaleNormal="100" workbookViewId="0">
      <selection activeCell="E23" sqref="E23"/>
    </sheetView>
  </sheetViews>
  <sheetFormatPr defaultRowHeight="12.75" x14ac:dyDescent="0.2"/>
  <cols>
    <col min="1" max="1" width="6.85546875" style="22" customWidth="1"/>
    <col min="2" max="2" width="26.7109375" style="22" customWidth="1"/>
    <col min="3" max="3" width="16" style="22" customWidth="1"/>
    <col min="4" max="4" width="16.7109375" style="22" customWidth="1"/>
    <col min="5" max="5" width="17.7109375" style="22" customWidth="1"/>
    <col min="6" max="6" width="17.28515625" style="22" customWidth="1"/>
    <col min="7" max="8" width="19" style="22" customWidth="1"/>
    <col min="9" max="9" width="11.5703125" style="22" customWidth="1"/>
    <col min="10" max="10" width="10.85546875" style="22" customWidth="1"/>
    <col min="11" max="11" width="12.85546875" style="22" customWidth="1"/>
    <col min="12" max="12" width="14" style="22" customWidth="1"/>
    <col min="13" max="13" width="1.85546875" style="22" customWidth="1"/>
    <col min="14" max="14" width="9.140625" style="22"/>
    <col min="15" max="15" width="16.5703125" style="22" customWidth="1"/>
    <col min="16" max="16" width="14" style="22" customWidth="1"/>
    <col min="17" max="17" width="13" style="22" customWidth="1"/>
    <col min="18" max="18" width="11.5703125" style="22" customWidth="1"/>
    <col min="19" max="19" width="13.140625" style="22" customWidth="1"/>
    <col min="20" max="16384" width="9.140625" style="22"/>
  </cols>
  <sheetData>
    <row r="1" spans="1:19" s="17" customFormat="1" ht="20.100000000000001" customHeight="1" x14ac:dyDescent="0.2">
      <c r="A1" s="325" t="s">
        <v>556</v>
      </c>
      <c r="B1" s="325"/>
      <c r="C1" s="325"/>
      <c r="D1" s="325"/>
      <c r="E1" s="325"/>
      <c r="F1" s="325"/>
      <c r="G1" s="325"/>
      <c r="H1" s="325"/>
      <c r="I1" s="325"/>
      <c r="J1" s="325"/>
      <c r="K1" s="325"/>
      <c r="L1" s="72"/>
    </row>
    <row r="2" spans="1:19" s="17" customFormat="1" ht="20.100000000000001" customHeight="1" x14ac:dyDescent="0.2">
      <c r="A2" s="325" t="s">
        <v>1305</v>
      </c>
      <c r="B2" s="325"/>
      <c r="C2" s="325"/>
      <c r="D2" s="325"/>
      <c r="E2" s="325"/>
      <c r="F2" s="325"/>
      <c r="G2" s="325"/>
      <c r="H2" s="325"/>
      <c r="I2" s="325"/>
      <c r="J2" s="325"/>
      <c r="K2" s="325"/>
      <c r="L2" s="72"/>
    </row>
    <row r="3" spans="1:19" s="17" customFormat="1" ht="20.100000000000001" customHeight="1" x14ac:dyDescent="0.2">
      <c r="A3" s="325" t="s">
        <v>261</v>
      </c>
      <c r="B3" s="325"/>
      <c r="C3" s="325"/>
      <c r="D3" s="325"/>
      <c r="E3" s="325"/>
      <c r="F3" s="325"/>
      <c r="G3" s="325"/>
      <c r="H3" s="325"/>
      <c r="I3" s="325"/>
      <c r="J3" s="325"/>
      <c r="K3" s="325"/>
      <c r="L3" s="72"/>
    </row>
    <row r="4" spans="1:19" s="17" customFormat="1" ht="20.100000000000001" customHeight="1" x14ac:dyDescent="0.2">
      <c r="A4" s="325" t="s">
        <v>262</v>
      </c>
      <c r="B4" s="325"/>
      <c r="C4" s="325"/>
      <c r="D4" s="325"/>
      <c r="E4" s="325"/>
      <c r="F4" s="325"/>
      <c r="G4" s="325"/>
      <c r="H4" s="325"/>
      <c r="I4" s="325"/>
      <c r="J4" s="325"/>
      <c r="K4" s="325"/>
      <c r="L4" s="72"/>
    </row>
    <row r="5" spans="1:19" s="17" customFormat="1" ht="20.100000000000001" customHeight="1" x14ac:dyDescent="0.2">
      <c r="A5" s="326" t="s">
        <v>97</v>
      </c>
      <c r="B5" s="325"/>
      <c r="C5" s="325"/>
      <c r="D5" s="325"/>
      <c r="E5" s="325"/>
      <c r="F5" s="325"/>
      <c r="G5" s="325"/>
      <c r="H5" s="325"/>
      <c r="I5" s="325"/>
      <c r="J5" s="325"/>
      <c r="K5" s="325"/>
      <c r="L5" s="72"/>
    </row>
    <row r="6" spans="1:19" s="17" customFormat="1" ht="20.100000000000001" customHeight="1" x14ac:dyDescent="0.2">
      <c r="A6" s="324"/>
      <c r="B6" s="324"/>
      <c r="C6" s="324"/>
      <c r="D6" s="324"/>
      <c r="E6" s="324"/>
      <c r="F6" s="324"/>
      <c r="G6" s="324"/>
      <c r="H6" s="324"/>
      <c r="I6" s="324"/>
      <c r="J6" s="324"/>
      <c r="K6" s="324"/>
      <c r="L6" s="324"/>
    </row>
    <row r="7" spans="1:19" s="17" customFormat="1" ht="20.100000000000001" customHeight="1" x14ac:dyDescent="0.2">
      <c r="A7" s="19" t="s">
        <v>182</v>
      </c>
      <c r="K7" s="20"/>
    </row>
    <row r="8" spans="1:19" s="17" customFormat="1" ht="20.100000000000001" customHeight="1" x14ac:dyDescent="0.2">
      <c r="A8" s="19" t="s">
        <v>263</v>
      </c>
      <c r="K8" s="20" t="s">
        <v>264</v>
      </c>
    </row>
    <row r="9" spans="1:19" s="17" customFormat="1" ht="20.100000000000001" customHeight="1" x14ac:dyDescent="0.2">
      <c r="A9" s="17" t="s">
        <v>208</v>
      </c>
      <c r="K9" s="20" t="s">
        <v>1245</v>
      </c>
    </row>
    <row r="10" spans="1:19" s="17" customFormat="1" ht="20.100000000000001" customHeight="1" x14ac:dyDescent="0.2">
      <c r="A10" s="19" t="s">
        <v>139</v>
      </c>
      <c r="K10" s="21" t="s">
        <v>210</v>
      </c>
    </row>
    <row r="11" spans="1:19" s="17" customFormat="1" ht="20.100000000000001" customHeight="1" x14ac:dyDescent="0.2"/>
    <row r="12" spans="1:19" ht="66" customHeight="1" x14ac:dyDescent="0.2">
      <c r="A12" s="32" t="s">
        <v>140</v>
      </c>
      <c r="B12" s="32" t="s">
        <v>265</v>
      </c>
      <c r="C12" s="32" t="s">
        <v>266</v>
      </c>
      <c r="D12" s="32" t="s">
        <v>267</v>
      </c>
      <c r="E12" s="32" t="s">
        <v>1134</v>
      </c>
      <c r="F12" s="32" t="s">
        <v>1135</v>
      </c>
      <c r="G12" s="32" t="s">
        <v>268</v>
      </c>
      <c r="H12" s="32" t="s">
        <v>1136</v>
      </c>
      <c r="I12" s="32" t="s">
        <v>269</v>
      </c>
      <c r="J12" s="32" t="s">
        <v>270</v>
      </c>
      <c r="K12" s="32" t="s">
        <v>271</v>
      </c>
      <c r="L12" s="28"/>
    </row>
    <row r="13" spans="1:19" ht="18.95" customHeight="1" x14ac:dyDescent="0.2">
      <c r="A13" s="23"/>
      <c r="B13" s="73" t="s">
        <v>272</v>
      </c>
      <c r="C13" s="73" t="s">
        <v>273</v>
      </c>
      <c r="D13" s="73" t="s">
        <v>274</v>
      </c>
      <c r="E13" s="73" t="s">
        <v>275</v>
      </c>
      <c r="F13" s="73" t="s">
        <v>1137</v>
      </c>
      <c r="G13" s="73" t="s">
        <v>276</v>
      </c>
      <c r="H13" s="73" t="s">
        <v>1138</v>
      </c>
      <c r="I13" s="73" t="s">
        <v>1139</v>
      </c>
      <c r="J13" s="73" t="s">
        <v>1140</v>
      </c>
      <c r="K13" s="73" t="s">
        <v>1141</v>
      </c>
      <c r="L13" s="73"/>
    </row>
    <row r="14" spans="1:19" ht="18.95" customHeight="1" x14ac:dyDescent="0.2">
      <c r="A14" s="23"/>
      <c r="B14" s="30"/>
      <c r="C14" s="30"/>
      <c r="D14" s="31" t="s">
        <v>143</v>
      </c>
      <c r="E14" s="31" t="s">
        <v>277</v>
      </c>
      <c r="F14" s="31" t="s">
        <v>143</v>
      </c>
      <c r="G14" s="31" t="s">
        <v>143</v>
      </c>
      <c r="H14" s="31" t="s">
        <v>143</v>
      </c>
      <c r="I14" s="31"/>
      <c r="J14" s="31" t="s">
        <v>277</v>
      </c>
      <c r="K14" s="31" t="s">
        <v>277</v>
      </c>
      <c r="L14" s="31"/>
    </row>
    <row r="15" spans="1:19" ht="18.95" customHeight="1" x14ac:dyDescent="0.2">
      <c r="A15" s="27"/>
      <c r="B15" s="24" t="s">
        <v>1142</v>
      </c>
      <c r="C15" s="28"/>
      <c r="D15" s="25"/>
      <c r="E15" s="25"/>
      <c r="F15" s="25"/>
      <c r="G15" s="25"/>
      <c r="H15" s="25"/>
      <c r="I15" s="25"/>
      <c r="J15" s="25"/>
      <c r="K15" s="25"/>
      <c r="L15" s="25"/>
      <c r="O15" s="17"/>
      <c r="P15" s="146"/>
      <c r="Q15" s="146"/>
      <c r="R15" s="146"/>
      <c r="S15" s="146"/>
    </row>
    <row r="16" spans="1:19" ht="18.95" customHeight="1" x14ac:dyDescent="0.2">
      <c r="A16" s="27">
        <v>1</v>
      </c>
      <c r="B16" s="24" t="s">
        <v>278</v>
      </c>
      <c r="C16" s="28" t="s">
        <v>279</v>
      </c>
      <c r="D16" s="25">
        <v>165087327.91471812</v>
      </c>
      <c r="E16" s="80">
        <v>0.82609999999999995</v>
      </c>
      <c r="F16" s="25">
        <f>D16*E16</f>
        <v>136378641.59034863</v>
      </c>
      <c r="G16" s="25">
        <v>-40922032.070278876</v>
      </c>
      <c r="H16" s="25">
        <f>SUM(F16:G16)</f>
        <v>95456609.520069748</v>
      </c>
      <c r="I16" s="80">
        <f>H16/H$22</f>
        <v>4.4602533758742575E-2</v>
      </c>
      <c r="J16" s="80">
        <v>8.9445623957299936E-3</v>
      </c>
      <c r="K16" s="80">
        <f>I16*J16</f>
        <v>3.9895014621272641E-4</v>
      </c>
      <c r="L16" s="25"/>
      <c r="N16" s="80"/>
      <c r="O16" s="25"/>
      <c r="P16" s="25"/>
      <c r="Q16" s="25"/>
      <c r="R16" s="25"/>
      <c r="S16" s="25"/>
    </row>
    <row r="17" spans="1:19" ht="18.95" customHeight="1" x14ac:dyDescent="0.2">
      <c r="A17" s="27"/>
      <c r="B17" s="24"/>
      <c r="C17" s="28"/>
      <c r="D17" s="25"/>
      <c r="E17" s="81"/>
      <c r="F17" s="25"/>
      <c r="G17" s="25"/>
      <c r="H17" s="25"/>
      <c r="I17" s="80"/>
      <c r="J17" s="81"/>
      <c r="K17" s="80"/>
      <c r="L17" s="25"/>
      <c r="N17" s="80"/>
      <c r="O17" s="25"/>
      <c r="P17" s="25"/>
      <c r="Q17" s="25"/>
      <c r="R17" s="25"/>
      <c r="S17" s="25"/>
    </row>
    <row r="18" spans="1:19" ht="18.95" customHeight="1" x14ac:dyDescent="0.2">
      <c r="A18" s="27">
        <v>2</v>
      </c>
      <c r="B18" s="24" t="s">
        <v>280</v>
      </c>
      <c r="C18" s="28" t="s">
        <v>281</v>
      </c>
      <c r="D18" s="25">
        <v>1583768878.1735013</v>
      </c>
      <c r="E18" s="83">
        <f>E$16</f>
        <v>0.82609999999999995</v>
      </c>
      <c r="F18" s="25">
        <f>D18*E18</f>
        <v>1308351470.2591293</v>
      </c>
      <c r="G18" s="25">
        <v>-392586406.49878424</v>
      </c>
      <c r="H18" s="25">
        <f>SUM(F18:G18)</f>
        <v>915765063.76034498</v>
      </c>
      <c r="I18" s="80">
        <f>H18/H$22</f>
        <v>0.42789537965791757</v>
      </c>
      <c r="J18" s="83">
        <v>4.1630442918146882E-2</v>
      </c>
      <c r="K18" s="80">
        <f>I18*J18</f>
        <v>1.7813474177787725E-2</v>
      </c>
      <c r="N18" s="80"/>
      <c r="O18" s="25"/>
      <c r="P18" s="25"/>
      <c r="Q18" s="25"/>
      <c r="R18" s="25"/>
      <c r="S18" s="25"/>
    </row>
    <row r="19" spans="1:19" ht="18.95" customHeight="1" x14ac:dyDescent="0.2">
      <c r="A19" s="27"/>
      <c r="B19" s="24"/>
      <c r="C19" s="28"/>
      <c r="D19" s="74"/>
      <c r="E19" s="85"/>
      <c r="F19" s="74"/>
      <c r="G19" s="74"/>
      <c r="H19" s="74"/>
      <c r="I19" s="84"/>
      <c r="J19" s="85"/>
      <c r="K19" s="84"/>
      <c r="L19" s="74"/>
      <c r="N19" s="84"/>
      <c r="O19" s="74"/>
      <c r="P19" s="74"/>
      <c r="Q19" s="74"/>
      <c r="R19" s="74"/>
      <c r="S19" s="74"/>
    </row>
    <row r="20" spans="1:19" ht="18.95" customHeight="1" x14ac:dyDescent="0.2">
      <c r="A20" s="27">
        <v>3</v>
      </c>
      <c r="B20" s="24" t="s">
        <v>282</v>
      </c>
      <c r="C20" s="28"/>
      <c r="D20" s="224">
        <v>1952443114.8804963</v>
      </c>
      <c r="E20" s="83">
        <f>E$16</f>
        <v>0.82609999999999995</v>
      </c>
      <c r="F20" s="36">
        <f>D20*E20</f>
        <v>1612913257.2027779</v>
      </c>
      <c r="G20" s="36">
        <v>-483973789.94352037</v>
      </c>
      <c r="H20" s="36">
        <f>SUM(F20:G20)</f>
        <v>1128939467.2592576</v>
      </c>
      <c r="I20" s="86">
        <f>H20/H$22</f>
        <v>0.52750208658333986</v>
      </c>
      <c r="J20" s="80">
        <v>0.105</v>
      </c>
      <c r="K20" s="86">
        <f>I20*J20</f>
        <v>5.5387719091250683E-2</v>
      </c>
      <c r="L20" s="25"/>
      <c r="N20" s="80"/>
      <c r="O20" s="25"/>
      <c r="P20" s="25"/>
      <c r="Q20" s="25"/>
      <c r="R20" s="25"/>
      <c r="S20" s="25"/>
    </row>
    <row r="21" spans="1:19" ht="18.95" customHeight="1" x14ac:dyDescent="0.2">
      <c r="A21" s="27"/>
      <c r="B21" s="24"/>
      <c r="C21" s="28"/>
      <c r="D21" s="25"/>
      <c r="E21" s="81"/>
      <c r="F21" s="25"/>
      <c r="G21" s="25"/>
      <c r="H21" s="25"/>
      <c r="I21" s="80"/>
      <c r="J21" s="81"/>
      <c r="K21" s="80"/>
      <c r="L21" s="25"/>
      <c r="N21" s="81"/>
      <c r="O21" s="25"/>
      <c r="P21" s="25"/>
      <c r="Q21" s="25"/>
      <c r="R21" s="25"/>
      <c r="S21" s="25"/>
    </row>
    <row r="22" spans="1:19" ht="18.95" customHeight="1" thickBot="1" x14ac:dyDescent="0.25">
      <c r="A22" s="27">
        <v>4</v>
      </c>
      <c r="B22" s="24" t="s">
        <v>283</v>
      </c>
      <c r="C22" s="28"/>
      <c r="D22" s="40">
        <f>SUM(D16:D20)</f>
        <v>3701299320.9687157</v>
      </c>
      <c r="E22" s="81"/>
      <c r="F22" s="40">
        <f>SUM(F16:F20)</f>
        <v>3057643369.0522556</v>
      </c>
      <c r="G22" s="40">
        <f>SUM(G16:G20)</f>
        <v>-917482228.51258349</v>
      </c>
      <c r="H22" s="40">
        <f>SUM(H16:H20)</f>
        <v>2140161140.5396724</v>
      </c>
      <c r="I22" s="87">
        <f>SUM(I16:I20)</f>
        <v>1</v>
      </c>
      <c r="J22" s="81"/>
      <c r="K22" s="87">
        <f t="shared" ref="K22" si="0">SUM(K16:K20)</f>
        <v>7.3600143415251132E-2</v>
      </c>
      <c r="L22" s="25"/>
      <c r="N22" s="80"/>
      <c r="O22" s="25"/>
      <c r="P22" s="25"/>
      <c r="Q22" s="25"/>
      <c r="R22" s="25"/>
      <c r="S22" s="25"/>
    </row>
    <row r="23" spans="1:19" ht="18.95" customHeight="1" thickTop="1" x14ac:dyDescent="0.2">
      <c r="A23" s="27"/>
      <c r="B23" s="24"/>
      <c r="C23" s="28"/>
      <c r="D23" s="75"/>
      <c r="E23" s="75"/>
      <c r="F23" s="75"/>
      <c r="G23" s="75"/>
      <c r="H23" s="75"/>
      <c r="I23" s="75"/>
      <c r="J23" s="75"/>
      <c r="K23" s="75"/>
      <c r="L23" s="75"/>
      <c r="O23" s="200"/>
      <c r="P23" s="200"/>
      <c r="Q23" s="200"/>
      <c r="R23" s="200"/>
      <c r="S23" s="200"/>
    </row>
    <row r="24" spans="1:19" s="17" customFormat="1" ht="20.100000000000001" customHeight="1" x14ac:dyDescent="0.2">
      <c r="A24" s="325" t="str">
        <f>A1</f>
        <v>LOUISVILLE GAS AND ELECTRIC COMPANY</v>
      </c>
      <c r="B24" s="325"/>
      <c r="C24" s="325"/>
      <c r="D24" s="325"/>
      <c r="E24" s="325"/>
      <c r="F24" s="325"/>
      <c r="G24" s="325"/>
      <c r="H24" s="325"/>
      <c r="I24" s="325"/>
      <c r="J24" s="325"/>
      <c r="K24" s="325"/>
      <c r="L24" s="72"/>
    </row>
    <row r="25" spans="1:19" s="17" customFormat="1" ht="20.100000000000001" customHeight="1" x14ac:dyDescent="0.2">
      <c r="A25" s="325" t="str">
        <f>A2</f>
        <v>CASE NO. 2014-00372 - RESPONSE TO PSC 2-89 (SLIPPAGE FACTOR 97.7268%)</v>
      </c>
      <c r="B25" s="325"/>
      <c r="C25" s="325"/>
      <c r="D25" s="325"/>
      <c r="E25" s="325"/>
      <c r="F25" s="325"/>
      <c r="G25" s="325"/>
      <c r="H25" s="325"/>
      <c r="I25" s="325"/>
      <c r="J25" s="325"/>
      <c r="K25" s="325"/>
      <c r="L25" s="72"/>
    </row>
    <row r="26" spans="1:19" s="17" customFormat="1" ht="20.100000000000001" customHeight="1" x14ac:dyDescent="0.2">
      <c r="A26" s="325" t="str">
        <f>A3</f>
        <v>COST OF CAPITAL SUMMARY</v>
      </c>
      <c r="B26" s="325"/>
      <c r="C26" s="325"/>
      <c r="D26" s="325"/>
      <c r="E26" s="325"/>
      <c r="F26" s="325"/>
      <c r="G26" s="325"/>
      <c r="H26" s="325"/>
      <c r="I26" s="325"/>
      <c r="J26" s="325"/>
      <c r="K26" s="325"/>
      <c r="L26" s="72"/>
    </row>
    <row r="27" spans="1:19" s="17" customFormat="1" ht="20.100000000000001" customHeight="1" x14ac:dyDescent="0.2">
      <c r="A27" s="325" t="str">
        <f>A4</f>
        <v>THIRTEEN MONTH AVERAGE</v>
      </c>
      <c r="B27" s="325"/>
      <c r="C27" s="325"/>
      <c r="D27" s="325"/>
      <c r="E27" s="325"/>
      <c r="F27" s="325"/>
      <c r="G27" s="325"/>
      <c r="H27" s="325"/>
      <c r="I27" s="325"/>
      <c r="J27" s="325"/>
      <c r="K27" s="325"/>
      <c r="L27" s="72"/>
    </row>
    <row r="28" spans="1:19" s="17" customFormat="1" ht="20.100000000000001" customHeight="1" x14ac:dyDescent="0.2">
      <c r="A28" s="325" t="str">
        <f>A5</f>
        <v>FROM JULY 1, 2015 TO JUNE 30, 2016</v>
      </c>
      <c r="B28" s="325"/>
      <c r="C28" s="325"/>
      <c r="D28" s="325"/>
      <c r="E28" s="325"/>
      <c r="F28" s="325"/>
      <c r="G28" s="325"/>
      <c r="H28" s="325"/>
      <c r="I28" s="325"/>
      <c r="J28" s="325"/>
      <c r="K28" s="325"/>
      <c r="L28" s="72"/>
    </row>
    <row r="29" spans="1:19" s="17" customFormat="1" ht="20.100000000000001" customHeight="1" x14ac:dyDescent="0.2">
      <c r="A29" s="324"/>
      <c r="B29" s="324"/>
      <c r="C29" s="324"/>
      <c r="D29" s="324"/>
      <c r="E29" s="324"/>
      <c r="F29" s="324"/>
      <c r="G29" s="324"/>
      <c r="H29" s="324"/>
      <c r="I29" s="324"/>
      <c r="J29" s="324"/>
      <c r="K29" s="324"/>
      <c r="L29" s="324"/>
    </row>
    <row r="30" spans="1:19" s="17" customFormat="1" ht="20.100000000000001" customHeight="1" x14ac:dyDescent="0.2">
      <c r="A30" s="19" t="str">
        <f>A7</f>
        <v>DATA:____BASE  PERIOD__X__FORECASTED  PERIOD</v>
      </c>
      <c r="K30" s="20"/>
    </row>
    <row r="31" spans="1:19" s="17" customFormat="1" ht="20.100000000000001" customHeight="1" x14ac:dyDescent="0.2">
      <c r="A31" s="19" t="str">
        <f>A8</f>
        <v>DATE OF CAPITAL STRUCTURE: 13 MO AVG FOR FORECASTED  PERIOD</v>
      </c>
      <c r="K31" s="20" t="s">
        <v>264</v>
      </c>
    </row>
    <row r="32" spans="1:19" s="17" customFormat="1" ht="20.100000000000001" customHeight="1" x14ac:dyDescent="0.2">
      <c r="A32" s="17" t="str">
        <f>A9</f>
        <v>TYPE OF FILING: __X__ ORIGINAL  _____ UPDATED  _____ REVISED</v>
      </c>
      <c r="K32" s="20" t="s">
        <v>1246</v>
      </c>
    </row>
    <row r="33" spans="1:19" s="17" customFormat="1" ht="20.100000000000001" customHeight="1" x14ac:dyDescent="0.2">
      <c r="A33" s="19" t="str">
        <f>A10</f>
        <v xml:space="preserve">WORKPAPER REFERENCE NO(S).: </v>
      </c>
      <c r="K33" s="21" t="str">
        <f>K10</f>
        <v>WITNESS:   K. W. BLAKE</v>
      </c>
    </row>
    <row r="34" spans="1:19" s="17" customFormat="1" ht="20.100000000000001" customHeight="1" x14ac:dyDescent="0.2"/>
    <row r="35" spans="1:19" ht="66" customHeight="1" x14ac:dyDescent="0.2">
      <c r="A35" s="32" t="s">
        <v>140</v>
      </c>
      <c r="B35" s="32" t="s">
        <v>265</v>
      </c>
      <c r="C35" s="32" t="s">
        <v>266</v>
      </c>
      <c r="D35" s="32" t="s">
        <v>267</v>
      </c>
      <c r="E35" s="32" t="s">
        <v>1134</v>
      </c>
      <c r="F35" s="32" t="s">
        <v>1135</v>
      </c>
      <c r="G35" s="32" t="s">
        <v>268</v>
      </c>
      <c r="H35" s="32" t="s">
        <v>1136</v>
      </c>
      <c r="I35" s="32" t="s">
        <v>269</v>
      </c>
      <c r="J35" s="32" t="s">
        <v>270</v>
      </c>
      <c r="K35" s="32" t="s">
        <v>271</v>
      </c>
      <c r="L35" s="28"/>
    </row>
    <row r="36" spans="1:19" ht="18.95" customHeight="1" x14ac:dyDescent="0.2">
      <c r="A36" s="23"/>
      <c r="B36" s="73" t="s">
        <v>272</v>
      </c>
      <c r="C36" s="73" t="s">
        <v>273</v>
      </c>
      <c r="D36" s="73" t="s">
        <v>274</v>
      </c>
      <c r="E36" s="73" t="s">
        <v>275</v>
      </c>
      <c r="F36" s="73" t="s">
        <v>1137</v>
      </c>
      <c r="G36" s="73" t="s">
        <v>276</v>
      </c>
      <c r="H36" s="73" t="s">
        <v>1138</v>
      </c>
      <c r="I36" s="73" t="s">
        <v>1139</v>
      </c>
      <c r="J36" s="73" t="s">
        <v>1140</v>
      </c>
      <c r="K36" s="73" t="s">
        <v>1141</v>
      </c>
      <c r="L36" s="73"/>
    </row>
    <row r="37" spans="1:19" ht="18.95" customHeight="1" x14ac:dyDescent="0.2">
      <c r="A37" s="23"/>
      <c r="B37" s="30"/>
      <c r="C37" s="30"/>
      <c r="D37" s="31" t="s">
        <v>143</v>
      </c>
      <c r="E37" s="31" t="s">
        <v>277</v>
      </c>
      <c r="F37" s="31" t="s">
        <v>143</v>
      </c>
      <c r="G37" s="31" t="s">
        <v>143</v>
      </c>
      <c r="H37" s="31" t="s">
        <v>143</v>
      </c>
      <c r="I37" s="31"/>
      <c r="J37" s="31" t="s">
        <v>277</v>
      </c>
      <c r="K37" s="31" t="s">
        <v>277</v>
      </c>
      <c r="L37" s="31"/>
    </row>
    <row r="38" spans="1:19" ht="18.95" customHeight="1" x14ac:dyDescent="0.2">
      <c r="A38" s="27"/>
      <c r="B38" s="24" t="s">
        <v>1117</v>
      </c>
      <c r="C38" s="28"/>
      <c r="D38" s="25"/>
      <c r="E38" s="25"/>
      <c r="F38" s="25"/>
      <c r="G38" s="25"/>
      <c r="H38" s="25"/>
      <c r="I38" s="25"/>
      <c r="J38" s="25"/>
      <c r="K38" s="25"/>
      <c r="L38" s="25"/>
      <c r="O38" s="17"/>
      <c r="P38" s="146"/>
      <c r="Q38" s="146"/>
      <c r="R38" s="146"/>
      <c r="S38" s="146"/>
    </row>
    <row r="39" spans="1:19" ht="18.95" customHeight="1" x14ac:dyDescent="0.2">
      <c r="A39" s="27">
        <v>1</v>
      </c>
      <c r="B39" s="24" t="s">
        <v>278</v>
      </c>
      <c r="C39" s="28" t="s">
        <v>279</v>
      </c>
      <c r="D39" s="25">
        <f>D16</f>
        <v>165087327.91471812</v>
      </c>
      <c r="E39" s="80">
        <v>0.1739</v>
      </c>
      <c r="F39" s="25">
        <f>D39*E39</f>
        <v>28708686.324369483</v>
      </c>
      <c r="G39" s="25">
        <v>-5394880.7035881598</v>
      </c>
      <c r="H39" s="25">
        <f>SUM(F39:G39)</f>
        <v>23313805.620781325</v>
      </c>
      <c r="I39" s="80">
        <f>H39/H$45</f>
        <v>4.4602533758742589E-2</v>
      </c>
      <c r="J39" s="80">
        <f>J16</f>
        <v>8.9445623957299936E-3</v>
      </c>
      <c r="K39" s="80">
        <f>I39*J39</f>
        <v>3.9895014621272652E-4</v>
      </c>
      <c r="L39" s="25"/>
      <c r="N39" s="80"/>
      <c r="O39" s="25"/>
      <c r="P39" s="25"/>
      <c r="Q39" s="25"/>
      <c r="R39" s="25"/>
      <c r="S39" s="25"/>
    </row>
    <row r="40" spans="1:19" ht="18.95" customHeight="1" x14ac:dyDescent="0.2">
      <c r="A40" s="27"/>
      <c r="B40" s="24"/>
      <c r="C40" s="28"/>
      <c r="D40" s="25"/>
      <c r="E40" s="81"/>
      <c r="F40" s="25"/>
      <c r="G40" s="25"/>
      <c r="H40" s="25"/>
      <c r="I40" s="80"/>
      <c r="J40" s="81"/>
      <c r="K40" s="80"/>
      <c r="L40" s="25"/>
      <c r="N40" s="80"/>
      <c r="O40" s="25"/>
      <c r="P40" s="25"/>
      <c r="Q40" s="25"/>
      <c r="R40" s="25"/>
      <c r="S40" s="25"/>
    </row>
    <row r="41" spans="1:19" ht="18.95" customHeight="1" x14ac:dyDescent="0.2">
      <c r="A41" s="27">
        <v>2</v>
      </c>
      <c r="B41" s="24" t="s">
        <v>280</v>
      </c>
      <c r="C41" s="28" t="s">
        <v>281</v>
      </c>
      <c r="D41" s="25">
        <f>D18</f>
        <v>1583768878.1735013</v>
      </c>
      <c r="E41" s="83">
        <f>E$39</f>
        <v>0.1739</v>
      </c>
      <c r="F41" s="25">
        <f>D41*E41</f>
        <v>275417407.91437185</v>
      </c>
      <c r="G41" s="25">
        <v>-51755905.602975965</v>
      </c>
      <c r="H41" s="25">
        <f>SUM(F41:G41)</f>
        <v>223661502.31139588</v>
      </c>
      <c r="I41" s="80">
        <f>H41/H$45</f>
        <v>0.42789537965791757</v>
      </c>
      <c r="J41" s="83">
        <f>J18</f>
        <v>4.1630442918146882E-2</v>
      </c>
      <c r="K41" s="80">
        <f>I41*J41</f>
        <v>1.7813474177787725E-2</v>
      </c>
      <c r="N41" s="80"/>
      <c r="O41" s="25"/>
      <c r="P41" s="25"/>
      <c r="Q41" s="25"/>
      <c r="R41" s="25"/>
      <c r="S41" s="25"/>
    </row>
    <row r="42" spans="1:19" ht="18.95" customHeight="1" x14ac:dyDescent="0.2">
      <c r="A42" s="27"/>
      <c r="B42" s="24"/>
      <c r="C42" s="28"/>
      <c r="D42" s="74"/>
      <c r="E42" s="85"/>
      <c r="F42" s="74"/>
      <c r="G42" s="74"/>
      <c r="H42" s="74"/>
      <c r="I42" s="84"/>
      <c r="J42" s="85"/>
      <c r="K42" s="84"/>
      <c r="L42" s="74"/>
      <c r="N42" s="84"/>
      <c r="O42" s="74"/>
      <c r="P42" s="74"/>
      <c r="Q42" s="74"/>
      <c r="R42" s="74"/>
      <c r="S42" s="74"/>
    </row>
    <row r="43" spans="1:19" ht="18.95" customHeight="1" x14ac:dyDescent="0.2">
      <c r="A43" s="27">
        <v>3</v>
      </c>
      <c r="B43" s="24" t="s">
        <v>282</v>
      </c>
      <c r="C43" s="28"/>
      <c r="D43" s="224">
        <f>D20</f>
        <v>1952443114.8804963</v>
      </c>
      <c r="E43" s="83">
        <f>E$39</f>
        <v>0.1739</v>
      </c>
      <c r="F43" s="36">
        <f>D43*E43</f>
        <v>339529857.67771828</v>
      </c>
      <c r="G43" s="36">
        <v>-63803792.928089894</v>
      </c>
      <c r="H43" s="36">
        <f>SUM(F43:G43)</f>
        <v>275726064.74962837</v>
      </c>
      <c r="I43" s="86">
        <f>H43/H$45</f>
        <v>0.52750208658333975</v>
      </c>
      <c r="J43" s="80">
        <v>0.105</v>
      </c>
      <c r="K43" s="86">
        <f>I43*J43</f>
        <v>5.5387719091250669E-2</v>
      </c>
      <c r="L43" s="25"/>
      <c r="N43" s="80"/>
      <c r="O43" s="25"/>
      <c r="P43" s="25"/>
      <c r="Q43" s="25"/>
      <c r="R43" s="25"/>
      <c r="S43" s="25"/>
    </row>
    <row r="44" spans="1:19" ht="18.95" customHeight="1" x14ac:dyDescent="0.2">
      <c r="A44" s="27"/>
      <c r="B44" s="24"/>
      <c r="C44" s="28"/>
      <c r="D44" s="25"/>
      <c r="E44" s="81"/>
      <c r="F44" s="25"/>
      <c r="G44" s="25"/>
      <c r="H44" s="25"/>
      <c r="I44" s="80"/>
      <c r="J44" s="81"/>
      <c r="K44" s="80"/>
      <c r="L44" s="25"/>
      <c r="N44" s="81"/>
      <c r="O44" s="25"/>
      <c r="P44" s="25"/>
      <c r="Q44" s="25"/>
      <c r="R44" s="25"/>
      <c r="S44" s="25"/>
    </row>
    <row r="45" spans="1:19" ht="18.95" customHeight="1" thickBot="1" x14ac:dyDescent="0.25">
      <c r="A45" s="27">
        <v>4</v>
      </c>
      <c r="B45" s="24" t="s">
        <v>283</v>
      </c>
      <c r="C45" s="28"/>
      <c r="D45" s="40">
        <f>SUM(D39:D43)</f>
        <v>3701299320.9687157</v>
      </c>
      <c r="E45" s="81"/>
      <c r="F45" s="40">
        <f>SUM(F39:F43)</f>
        <v>643655951.91645956</v>
      </c>
      <c r="G45" s="40">
        <f>SUM(G39:G43)</f>
        <v>-120954579.23465401</v>
      </c>
      <c r="H45" s="40">
        <f>SUM(H39:H43)</f>
        <v>522701372.68180561</v>
      </c>
      <c r="I45" s="87">
        <f>SUM(I39:I43)</f>
        <v>0.99999999999999989</v>
      </c>
      <c r="J45" s="81"/>
      <c r="K45" s="87">
        <f t="shared" ref="K45" si="1">SUM(K39:K43)</f>
        <v>7.3600143415251118E-2</v>
      </c>
      <c r="L45" s="25"/>
      <c r="N45" s="80"/>
      <c r="O45" s="25"/>
      <c r="P45" s="25"/>
      <c r="Q45" s="25"/>
      <c r="R45" s="25"/>
      <c r="S45" s="25"/>
    </row>
    <row r="46" spans="1:19" ht="18.95" customHeight="1" thickTop="1" x14ac:dyDescent="0.2">
      <c r="A46" s="27"/>
      <c r="B46" s="24"/>
      <c r="C46" s="28"/>
      <c r="D46" s="75"/>
      <c r="E46" s="75"/>
      <c r="F46" s="75"/>
      <c r="G46" s="75"/>
      <c r="H46" s="75"/>
      <c r="I46" s="75"/>
      <c r="J46" s="75"/>
      <c r="K46" s="75"/>
      <c r="L46" s="75"/>
      <c r="O46" s="200"/>
      <c r="P46" s="200"/>
      <c r="Q46" s="200"/>
      <c r="R46" s="200"/>
      <c r="S46" s="200"/>
    </row>
    <row r="47" spans="1:19" ht="18.95" customHeight="1" x14ac:dyDescent="0.2">
      <c r="A47" s="27"/>
      <c r="B47" s="19"/>
      <c r="C47" s="28"/>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RowHeight="12.75" x14ac:dyDescent="0.2"/>
  <cols>
    <col min="1" max="16384" width="9.140625" style="154"/>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48"/>
  <sheetViews>
    <sheetView zoomScale="85" zoomScaleNormal="85" workbookViewId="0">
      <selection activeCell="C10" sqref="C10"/>
    </sheetView>
  </sheetViews>
  <sheetFormatPr defaultRowHeight="12.75" x14ac:dyDescent="0.2"/>
  <cols>
    <col min="1" max="1" width="39.140625" style="12" bestFit="1" customWidth="1"/>
    <col min="2" max="2" width="1.7109375" style="12" customWidth="1"/>
    <col min="3" max="3" width="57.42578125" style="12" bestFit="1" customWidth="1"/>
    <col min="4" max="16384" width="9.140625" style="12"/>
  </cols>
  <sheetData>
    <row r="1" spans="1:3" ht="15.75" x14ac:dyDescent="0.25">
      <c r="A1" s="328" t="s">
        <v>556</v>
      </c>
      <c r="B1" s="328"/>
      <c r="C1" s="328"/>
    </row>
    <row r="2" spans="1:3" ht="15.75" x14ac:dyDescent="0.25">
      <c r="A2" s="328" t="s">
        <v>81</v>
      </c>
      <c r="B2" s="328"/>
      <c r="C2" s="328"/>
    </row>
    <row r="3" spans="1:3" ht="15.75" x14ac:dyDescent="0.25">
      <c r="A3" s="328" t="s">
        <v>82</v>
      </c>
      <c r="B3" s="328"/>
      <c r="C3" s="328"/>
    </row>
    <row r="8" spans="1:3" x14ac:dyDescent="0.2">
      <c r="A8" s="13" t="s">
        <v>83</v>
      </c>
    </row>
    <row r="9" spans="1:3" x14ac:dyDescent="0.2">
      <c r="A9" s="12" t="s">
        <v>84</v>
      </c>
      <c r="C9" s="14" t="s">
        <v>556</v>
      </c>
    </row>
    <row r="10" spans="1:3" x14ac:dyDescent="0.2">
      <c r="A10" s="12" t="s">
        <v>85</v>
      </c>
      <c r="C10" s="14" t="s">
        <v>1304</v>
      </c>
    </row>
    <row r="11" spans="1:3" x14ac:dyDescent="0.2">
      <c r="A11" s="12" t="s">
        <v>86</v>
      </c>
      <c r="C11" s="14" t="s">
        <v>87</v>
      </c>
    </row>
    <row r="12" spans="1:3" x14ac:dyDescent="0.2">
      <c r="C12" s="14" t="s">
        <v>88</v>
      </c>
    </row>
    <row r="13" spans="1:3" x14ac:dyDescent="0.2">
      <c r="C13" s="14" t="s">
        <v>89</v>
      </c>
    </row>
    <row r="14" spans="1:3" x14ac:dyDescent="0.2">
      <c r="C14" s="14" t="s">
        <v>90</v>
      </c>
    </row>
    <row r="15" spans="1:3" x14ac:dyDescent="0.2">
      <c r="C15" s="14" t="s">
        <v>91</v>
      </c>
    </row>
    <row r="16" spans="1:3" x14ac:dyDescent="0.2">
      <c r="C16" s="14" t="s">
        <v>92</v>
      </c>
    </row>
    <row r="17" spans="1:3" x14ac:dyDescent="0.2">
      <c r="A17" s="12" t="s">
        <v>93</v>
      </c>
      <c r="C17" s="14" t="s">
        <v>94</v>
      </c>
    </row>
    <row r="18" spans="1:3" x14ac:dyDescent="0.2">
      <c r="C18" s="14" t="s">
        <v>95</v>
      </c>
    </row>
    <row r="19" spans="1:3" x14ac:dyDescent="0.2">
      <c r="C19" s="14" t="s">
        <v>96</v>
      </c>
    </row>
    <row r="20" spans="1:3" x14ac:dyDescent="0.2">
      <c r="C20" s="14" t="s">
        <v>97</v>
      </c>
    </row>
    <row r="21" spans="1:3" x14ac:dyDescent="0.2">
      <c r="C21" s="14" t="s">
        <v>98</v>
      </c>
    </row>
    <row r="22" spans="1:3" x14ac:dyDescent="0.2">
      <c r="C22" s="14" t="s">
        <v>99</v>
      </c>
    </row>
    <row r="24" spans="1:3" x14ac:dyDescent="0.2">
      <c r="C24" s="15"/>
    </row>
    <row r="25" spans="1:3" x14ac:dyDescent="0.2">
      <c r="C25" s="15"/>
    </row>
    <row r="26" spans="1:3" x14ac:dyDescent="0.2">
      <c r="C26" s="15"/>
    </row>
    <row r="28" spans="1:3" x14ac:dyDescent="0.2">
      <c r="A28" s="13" t="s">
        <v>100</v>
      </c>
      <c r="C28" s="16"/>
    </row>
    <row r="29" spans="1:3" x14ac:dyDescent="0.2">
      <c r="A29" s="12" t="s">
        <v>101</v>
      </c>
      <c r="C29" s="12" t="s">
        <v>102</v>
      </c>
    </row>
    <row r="30" spans="1:3" x14ac:dyDescent="0.2">
      <c r="A30" s="12" t="s">
        <v>103</v>
      </c>
      <c r="C30" s="12" t="s">
        <v>104</v>
      </c>
    </row>
    <row r="31" spans="1:3" x14ac:dyDescent="0.2">
      <c r="A31" s="12" t="s">
        <v>105</v>
      </c>
      <c r="C31" s="12" t="s">
        <v>106</v>
      </c>
    </row>
    <row r="35" spans="1:4" x14ac:dyDescent="0.2">
      <c r="A35" s="13" t="s">
        <v>107</v>
      </c>
    </row>
    <row r="36" spans="1:4" x14ac:dyDescent="0.2">
      <c r="A36" s="12" t="s">
        <v>108</v>
      </c>
      <c r="C36" s="12" t="str">
        <f>CONCATENATE($A$35,"   ", A36)</f>
        <v>WITNESS:   K. W. BLAKE</v>
      </c>
    </row>
    <row r="37" spans="1:4" x14ac:dyDescent="0.2">
      <c r="A37" s="12" t="s">
        <v>322</v>
      </c>
      <c r="C37" s="12" t="str">
        <f t="shared" ref="C37" si="0">CONCATENATE($A$35,"   ", A37)</f>
        <v>WITNESS:   R. M. CONROY</v>
      </c>
      <c r="D37" s="12" t="s">
        <v>1237</v>
      </c>
    </row>
    <row r="38" spans="1:4" x14ac:dyDescent="0.2">
      <c r="A38" s="12" t="s">
        <v>1235</v>
      </c>
      <c r="C38" s="12" t="str">
        <f t="shared" ref="C38:C48" si="1">CONCATENATE($A$35,"   ", A38)</f>
        <v>WITNESS:   K. W. BLAKE / R. M. CONROY</v>
      </c>
      <c r="D38" s="12" t="s">
        <v>1236</v>
      </c>
    </row>
    <row r="39" spans="1:4" x14ac:dyDescent="0.2">
      <c r="C39" s="12" t="str">
        <f t="shared" si="1"/>
        <v xml:space="preserve">WITNESS:   </v>
      </c>
    </row>
    <row r="40" spans="1:4" x14ac:dyDescent="0.2">
      <c r="C40" s="12" t="str">
        <f t="shared" si="1"/>
        <v xml:space="preserve">WITNESS:   </v>
      </c>
    </row>
    <row r="41" spans="1:4" x14ac:dyDescent="0.2">
      <c r="C41" s="12" t="str">
        <f t="shared" si="1"/>
        <v xml:space="preserve">WITNESS:   </v>
      </c>
    </row>
    <row r="42" spans="1:4" x14ac:dyDescent="0.2">
      <c r="C42" s="12" t="str">
        <f t="shared" si="1"/>
        <v xml:space="preserve">WITNESS:   </v>
      </c>
    </row>
    <row r="43" spans="1:4" x14ac:dyDescent="0.2">
      <c r="C43" s="12" t="str">
        <f t="shared" si="1"/>
        <v xml:space="preserve">WITNESS:   </v>
      </c>
    </row>
    <row r="44" spans="1:4" x14ac:dyDescent="0.2">
      <c r="C44" s="12" t="str">
        <f t="shared" si="1"/>
        <v xml:space="preserve">WITNESS:   </v>
      </c>
    </row>
    <row r="45" spans="1:4" x14ac:dyDescent="0.2">
      <c r="C45" s="12" t="str">
        <f t="shared" si="1"/>
        <v xml:space="preserve">WITNESS:   </v>
      </c>
    </row>
    <row r="46" spans="1:4" x14ac:dyDescent="0.2">
      <c r="C46" s="12" t="str">
        <f t="shared" si="1"/>
        <v xml:space="preserve">WITNESS:   </v>
      </c>
    </row>
    <row r="47" spans="1:4" x14ac:dyDescent="0.2">
      <c r="C47" s="12" t="str">
        <f t="shared" si="1"/>
        <v xml:space="preserve">WITNESS:   </v>
      </c>
    </row>
    <row r="48" spans="1:4" x14ac:dyDescent="0.2">
      <c r="C48" s="12" t="str">
        <f t="shared" si="1"/>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1"/>
  <sheetViews>
    <sheetView zoomScaleNormal="100" workbookViewId="0"/>
  </sheetViews>
  <sheetFormatPr defaultColWidth="8.42578125" defaultRowHeight="10.5" x14ac:dyDescent="0.15"/>
  <cols>
    <col min="1" max="1" width="22" style="55" customWidth="1"/>
    <col min="2" max="2" width="4.140625" style="55" customWidth="1"/>
    <col min="3" max="3" width="72.42578125" style="55" customWidth="1"/>
    <col min="4" max="9" width="8.42578125" style="55"/>
    <col min="10" max="10" width="8.42578125" style="55" customWidth="1"/>
    <col min="11" max="11" width="8.42578125" style="55"/>
    <col min="12" max="12" width="1.5703125" style="55" customWidth="1"/>
    <col min="13" max="13" width="6.7109375" style="55" customWidth="1"/>
    <col min="14" max="14" width="5.85546875" style="55" customWidth="1"/>
    <col min="15" max="256" width="8.42578125" style="55"/>
    <col min="257" max="257" width="22" style="55" customWidth="1"/>
    <col min="258" max="258" width="4.140625" style="55" customWidth="1"/>
    <col min="259" max="259" width="72.42578125" style="55" customWidth="1"/>
    <col min="260" max="265" width="8.42578125" style="55"/>
    <col min="266" max="266" width="8.42578125" style="55" customWidth="1"/>
    <col min="267" max="267" width="8.42578125" style="55"/>
    <col min="268" max="268" width="1.5703125" style="55" customWidth="1"/>
    <col min="269" max="269" width="6.7109375" style="55" customWidth="1"/>
    <col min="270" max="270" width="5.85546875" style="55" customWidth="1"/>
    <col min="271" max="512" width="8.42578125" style="55"/>
    <col min="513" max="513" width="22" style="55" customWidth="1"/>
    <col min="514" max="514" width="4.140625" style="55" customWidth="1"/>
    <col min="515" max="515" width="72.42578125" style="55" customWidth="1"/>
    <col min="516" max="521" width="8.42578125" style="55"/>
    <col min="522" max="522" width="8.42578125" style="55" customWidth="1"/>
    <col min="523" max="523" width="8.42578125" style="55"/>
    <col min="524" max="524" width="1.5703125" style="55" customWidth="1"/>
    <col min="525" max="525" width="6.7109375" style="55" customWidth="1"/>
    <col min="526" max="526" width="5.85546875" style="55" customWidth="1"/>
    <col min="527" max="768" width="8.42578125" style="55"/>
    <col min="769" max="769" width="22" style="55" customWidth="1"/>
    <col min="770" max="770" width="4.140625" style="55" customWidth="1"/>
    <col min="771" max="771" width="72.42578125" style="55" customWidth="1"/>
    <col min="772" max="777" width="8.42578125" style="55"/>
    <col min="778" max="778" width="8.42578125" style="55" customWidth="1"/>
    <col min="779" max="779" width="8.42578125" style="55"/>
    <col min="780" max="780" width="1.5703125" style="55" customWidth="1"/>
    <col min="781" max="781" width="6.7109375" style="55" customWidth="1"/>
    <col min="782" max="782" width="5.85546875" style="55" customWidth="1"/>
    <col min="783" max="1024" width="8.42578125" style="55"/>
    <col min="1025" max="1025" width="22" style="55" customWidth="1"/>
    <col min="1026" max="1026" width="4.140625" style="55" customWidth="1"/>
    <col min="1027" max="1027" width="72.42578125" style="55" customWidth="1"/>
    <col min="1028" max="1033" width="8.42578125" style="55"/>
    <col min="1034" max="1034" width="8.42578125" style="55" customWidth="1"/>
    <col min="1035" max="1035" width="8.42578125" style="55"/>
    <col min="1036" max="1036" width="1.5703125" style="55" customWidth="1"/>
    <col min="1037" max="1037" width="6.7109375" style="55" customWidth="1"/>
    <col min="1038" max="1038" width="5.85546875" style="55" customWidth="1"/>
    <col min="1039" max="1280" width="8.42578125" style="55"/>
    <col min="1281" max="1281" width="22" style="55" customWidth="1"/>
    <col min="1282" max="1282" width="4.140625" style="55" customWidth="1"/>
    <col min="1283" max="1283" width="72.42578125" style="55" customWidth="1"/>
    <col min="1284" max="1289" width="8.42578125" style="55"/>
    <col min="1290" max="1290" width="8.42578125" style="55" customWidth="1"/>
    <col min="1291" max="1291" width="8.42578125" style="55"/>
    <col min="1292" max="1292" width="1.5703125" style="55" customWidth="1"/>
    <col min="1293" max="1293" width="6.7109375" style="55" customWidth="1"/>
    <col min="1294" max="1294" width="5.85546875" style="55" customWidth="1"/>
    <col min="1295" max="1536" width="8.42578125" style="55"/>
    <col min="1537" max="1537" width="22" style="55" customWidth="1"/>
    <col min="1538" max="1538" width="4.140625" style="55" customWidth="1"/>
    <col min="1539" max="1539" width="72.42578125" style="55" customWidth="1"/>
    <col min="1540" max="1545" width="8.42578125" style="55"/>
    <col min="1546" max="1546" width="8.42578125" style="55" customWidth="1"/>
    <col min="1547" max="1547" width="8.42578125" style="55"/>
    <col min="1548" max="1548" width="1.5703125" style="55" customWidth="1"/>
    <col min="1549" max="1549" width="6.7109375" style="55" customWidth="1"/>
    <col min="1550" max="1550" width="5.85546875" style="55" customWidth="1"/>
    <col min="1551" max="1792" width="8.42578125" style="55"/>
    <col min="1793" max="1793" width="22" style="55" customWidth="1"/>
    <col min="1794" max="1794" width="4.140625" style="55" customWidth="1"/>
    <col min="1795" max="1795" width="72.42578125" style="55" customWidth="1"/>
    <col min="1796" max="1801" width="8.42578125" style="55"/>
    <col min="1802" max="1802" width="8.42578125" style="55" customWidth="1"/>
    <col min="1803" max="1803" width="8.42578125" style="55"/>
    <col min="1804" max="1804" width="1.5703125" style="55" customWidth="1"/>
    <col min="1805" max="1805" width="6.7109375" style="55" customWidth="1"/>
    <col min="1806" max="1806" width="5.85546875" style="55" customWidth="1"/>
    <col min="1807" max="2048" width="8.42578125" style="55"/>
    <col min="2049" max="2049" width="22" style="55" customWidth="1"/>
    <col min="2050" max="2050" width="4.140625" style="55" customWidth="1"/>
    <col min="2051" max="2051" width="72.42578125" style="55" customWidth="1"/>
    <col min="2052" max="2057" width="8.42578125" style="55"/>
    <col min="2058" max="2058" width="8.42578125" style="55" customWidth="1"/>
    <col min="2059" max="2059" width="8.42578125" style="55"/>
    <col min="2060" max="2060" width="1.5703125" style="55" customWidth="1"/>
    <col min="2061" max="2061" width="6.7109375" style="55" customWidth="1"/>
    <col min="2062" max="2062" width="5.85546875" style="55" customWidth="1"/>
    <col min="2063" max="2304" width="8.42578125" style="55"/>
    <col min="2305" max="2305" width="22" style="55" customWidth="1"/>
    <col min="2306" max="2306" width="4.140625" style="55" customWidth="1"/>
    <col min="2307" max="2307" width="72.42578125" style="55" customWidth="1"/>
    <col min="2308" max="2313" width="8.42578125" style="55"/>
    <col min="2314" max="2314" width="8.42578125" style="55" customWidth="1"/>
    <col min="2315" max="2315" width="8.42578125" style="55"/>
    <col min="2316" max="2316" width="1.5703125" style="55" customWidth="1"/>
    <col min="2317" max="2317" width="6.7109375" style="55" customWidth="1"/>
    <col min="2318" max="2318" width="5.85546875" style="55" customWidth="1"/>
    <col min="2319" max="2560" width="8.42578125" style="55"/>
    <col min="2561" max="2561" width="22" style="55" customWidth="1"/>
    <col min="2562" max="2562" width="4.140625" style="55" customWidth="1"/>
    <col min="2563" max="2563" width="72.42578125" style="55" customWidth="1"/>
    <col min="2564" max="2569" width="8.42578125" style="55"/>
    <col min="2570" max="2570" width="8.42578125" style="55" customWidth="1"/>
    <col min="2571" max="2571" width="8.42578125" style="55"/>
    <col min="2572" max="2572" width="1.5703125" style="55" customWidth="1"/>
    <col min="2573" max="2573" width="6.7109375" style="55" customWidth="1"/>
    <col min="2574" max="2574" width="5.85546875" style="55" customWidth="1"/>
    <col min="2575" max="2816" width="8.42578125" style="55"/>
    <col min="2817" max="2817" width="22" style="55" customWidth="1"/>
    <col min="2818" max="2818" width="4.140625" style="55" customWidth="1"/>
    <col min="2819" max="2819" width="72.42578125" style="55" customWidth="1"/>
    <col min="2820" max="2825" width="8.42578125" style="55"/>
    <col min="2826" max="2826" width="8.42578125" style="55" customWidth="1"/>
    <col min="2827" max="2827" width="8.42578125" style="55"/>
    <col min="2828" max="2828" width="1.5703125" style="55" customWidth="1"/>
    <col min="2829" max="2829" width="6.7109375" style="55" customWidth="1"/>
    <col min="2830" max="2830" width="5.85546875" style="55" customWidth="1"/>
    <col min="2831" max="3072" width="8.42578125" style="55"/>
    <col min="3073" max="3073" width="22" style="55" customWidth="1"/>
    <col min="3074" max="3074" width="4.140625" style="55" customWidth="1"/>
    <col min="3075" max="3075" width="72.42578125" style="55" customWidth="1"/>
    <col min="3076" max="3081" width="8.42578125" style="55"/>
    <col min="3082" max="3082" width="8.42578125" style="55" customWidth="1"/>
    <col min="3083" max="3083" width="8.42578125" style="55"/>
    <col min="3084" max="3084" width="1.5703125" style="55" customWidth="1"/>
    <col min="3085" max="3085" width="6.7109375" style="55" customWidth="1"/>
    <col min="3086" max="3086" width="5.85546875" style="55" customWidth="1"/>
    <col min="3087" max="3328" width="8.42578125" style="55"/>
    <col min="3329" max="3329" width="22" style="55" customWidth="1"/>
    <col min="3330" max="3330" width="4.140625" style="55" customWidth="1"/>
    <col min="3331" max="3331" width="72.42578125" style="55" customWidth="1"/>
    <col min="3332" max="3337" width="8.42578125" style="55"/>
    <col min="3338" max="3338" width="8.42578125" style="55" customWidth="1"/>
    <col min="3339" max="3339" width="8.42578125" style="55"/>
    <col min="3340" max="3340" width="1.5703125" style="55" customWidth="1"/>
    <col min="3341" max="3341" width="6.7109375" style="55" customWidth="1"/>
    <col min="3342" max="3342" width="5.85546875" style="55" customWidth="1"/>
    <col min="3343" max="3584" width="8.42578125" style="55"/>
    <col min="3585" max="3585" width="22" style="55" customWidth="1"/>
    <col min="3586" max="3586" width="4.140625" style="55" customWidth="1"/>
    <col min="3587" max="3587" width="72.42578125" style="55" customWidth="1"/>
    <col min="3588" max="3593" width="8.42578125" style="55"/>
    <col min="3594" max="3594" width="8.42578125" style="55" customWidth="1"/>
    <col min="3595" max="3595" width="8.42578125" style="55"/>
    <col min="3596" max="3596" width="1.5703125" style="55" customWidth="1"/>
    <col min="3597" max="3597" width="6.7109375" style="55" customWidth="1"/>
    <col min="3598" max="3598" width="5.85546875" style="55" customWidth="1"/>
    <col min="3599" max="3840" width="8.42578125" style="55"/>
    <col min="3841" max="3841" width="22" style="55" customWidth="1"/>
    <col min="3842" max="3842" width="4.140625" style="55" customWidth="1"/>
    <col min="3843" max="3843" width="72.42578125" style="55" customWidth="1"/>
    <col min="3844" max="3849" width="8.42578125" style="55"/>
    <col min="3850" max="3850" width="8.42578125" style="55" customWidth="1"/>
    <col min="3851" max="3851" width="8.42578125" style="55"/>
    <col min="3852" max="3852" width="1.5703125" style="55" customWidth="1"/>
    <col min="3853" max="3853" width="6.7109375" style="55" customWidth="1"/>
    <col min="3854" max="3854" width="5.85546875" style="55" customWidth="1"/>
    <col min="3855" max="4096" width="8.42578125" style="55"/>
    <col min="4097" max="4097" width="22" style="55" customWidth="1"/>
    <col min="4098" max="4098" width="4.140625" style="55" customWidth="1"/>
    <col min="4099" max="4099" width="72.42578125" style="55" customWidth="1"/>
    <col min="4100" max="4105" width="8.42578125" style="55"/>
    <col min="4106" max="4106" width="8.42578125" style="55" customWidth="1"/>
    <col min="4107" max="4107" width="8.42578125" style="55"/>
    <col min="4108" max="4108" width="1.5703125" style="55" customWidth="1"/>
    <col min="4109" max="4109" width="6.7109375" style="55" customWidth="1"/>
    <col min="4110" max="4110" width="5.85546875" style="55" customWidth="1"/>
    <col min="4111" max="4352" width="8.42578125" style="55"/>
    <col min="4353" max="4353" width="22" style="55" customWidth="1"/>
    <col min="4354" max="4354" width="4.140625" style="55" customWidth="1"/>
    <col min="4355" max="4355" width="72.42578125" style="55" customWidth="1"/>
    <col min="4356" max="4361" width="8.42578125" style="55"/>
    <col min="4362" max="4362" width="8.42578125" style="55" customWidth="1"/>
    <col min="4363" max="4363" width="8.42578125" style="55"/>
    <col min="4364" max="4364" width="1.5703125" style="55" customWidth="1"/>
    <col min="4365" max="4365" width="6.7109375" style="55" customWidth="1"/>
    <col min="4366" max="4366" width="5.85546875" style="55" customWidth="1"/>
    <col min="4367" max="4608" width="8.42578125" style="55"/>
    <col min="4609" max="4609" width="22" style="55" customWidth="1"/>
    <col min="4610" max="4610" width="4.140625" style="55" customWidth="1"/>
    <col min="4611" max="4611" width="72.42578125" style="55" customWidth="1"/>
    <col min="4612" max="4617" width="8.42578125" style="55"/>
    <col min="4618" max="4618" width="8.42578125" style="55" customWidth="1"/>
    <col min="4619" max="4619" width="8.42578125" style="55"/>
    <col min="4620" max="4620" width="1.5703125" style="55" customWidth="1"/>
    <col min="4621" max="4621" width="6.7109375" style="55" customWidth="1"/>
    <col min="4622" max="4622" width="5.85546875" style="55" customWidth="1"/>
    <col min="4623" max="4864" width="8.42578125" style="55"/>
    <col min="4865" max="4865" width="22" style="55" customWidth="1"/>
    <col min="4866" max="4866" width="4.140625" style="55" customWidth="1"/>
    <col min="4867" max="4867" width="72.42578125" style="55" customWidth="1"/>
    <col min="4868" max="4873" width="8.42578125" style="55"/>
    <col min="4874" max="4874" width="8.42578125" style="55" customWidth="1"/>
    <col min="4875" max="4875" width="8.42578125" style="55"/>
    <col min="4876" max="4876" width="1.5703125" style="55" customWidth="1"/>
    <col min="4877" max="4877" width="6.7109375" style="55" customWidth="1"/>
    <col min="4878" max="4878" width="5.85546875" style="55" customWidth="1"/>
    <col min="4879" max="5120" width="8.42578125" style="55"/>
    <col min="5121" max="5121" width="22" style="55" customWidth="1"/>
    <col min="5122" max="5122" width="4.140625" style="55" customWidth="1"/>
    <col min="5123" max="5123" width="72.42578125" style="55" customWidth="1"/>
    <col min="5124" max="5129" width="8.42578125" style="55"/>
    <col min="5130" max="5130" width="8.42578125" style="55" customWidth="1"/>
    <col min="5131" max="5131" width="8.42578125" style="55"/>
    <col min="5132" max="5132" width="1.5703125" style="55" customWidth="1"/>
    <col min="5133" max="5133" width="6.7109375" style="55" customWidth="1"/>
    <col min="5134" max="5134" width="5.85546875" style="55" customWidth="1"/>
    <col min="5135" max="5376" width="8.42578125" style="55"/>
    <col min="5377" max="5377" width="22" style="55" customWidth="1"/>
    <col min="5378" max="5378" width="4.140625" style="55" customWidth="1"/>
    <col min="5379" max="5379" width="72.42578125" style="55" customWidth="1"/>
    <col min="5380" max="5385" width="8.42578125" style="55"/>
    <col min="5386" max="5386" width="8.42578125" style="55" customWidth="1"/>
    <col min="5387" max="5387" width="8.42578125" style="55"/>
    <col min="5388" max="5388" width="1.5703125" style="55" customWidth="1"/>
    <col min="5389" max="5389" width="6.7109375" style="55" customWidth="1"/>
    <col min="5390" max="5390" width="5.85546875" style="55" customWidth="1"/>
    <col min="5391" max="5632" width="8.42578125" style="55"/>
    <col min="5633" max="5633" width="22" style="55" customWidth="1"/>
    <col min="5634" max="5634" width="4.140625" style="55" customWidth="1"/>
    <col min="5635" max="5635" width="72.42578125" style="55" customWidth="1"/>
    <col min="5636" max="5641" width="8.42578125" style="55"/>
    <col min="5642" max="5642" width="8.42578125" style="55" customWidth="1"/>
    <col min="5643" max="5643" width="8.42578125" style="55"/>
    <col min="5644" max="5644" width="1.5703125" style="55" customWidth="1"/>
    <col min="5645" max="5645" width="6.7109375" style="55" customWidth="1"/>
    <col min="5646" max="5646" width="5.85546875" style="55" customWidth="1"/>
    <col min="5647" max="5888" width="8.42578125" style="55"/>
    <col min="5889" max="5889" width="22" style="55" customWidth="1"/>
    <col min="5890" max="5890" width="4.140625" style="55" customWidth="1"/>
    <col min="5891" max="5891" width="72.42578125" style="55" customWidth="1"/>
    <col min="5892" max="5897" width="8.42578125" style="55"/>
    <col min="5898" max="5898" width="8.42578125" style="55" customWidth="1"/>
    <col min="5899" max="5899" width="8.42578125" style="55"/>
    <col min="5900" max="5900" width="1.5703125" style="55" customWidth="1"/>
    <col min="5901" max="5901" width="6.7109375" style="55" customWidth="1"/>
    <col min="5902" max="5902" width="5.85546875" style="55" customWidth="1"/>
    <col min="5903" max="6144" width="8.42578125" style="55"/>
    <col min="6145" max="6145" width="22" style="55" customWidth="1"/>
    <col min="6146" max="6146" width="4.140625" style="55" customWidth="1"/>
    <col min="6147" max="6147" width="72.42578125" style="55" customWidth="1"/>
    <col min="6148" max="6153" width="8.42578125" style="55"/>
    <col min="6154" max="6154" width="8.42578125" style="55" customWidth="1"/>
    <col min="6155" max="6155" width="8.42578125" style="55"/>
    <col min="6156" max="6156" width="1.5703125" style="55" customWidth="1"/>
    <col min="6157" max="6157" width="6.7109375" style="55" customWidth="1"/>
    <col min="6158" max="6158" width="5.85546875" style="55" customWidth="1"/>
    <col min="6159" max="6400" width="8.42578125" style="55"/>
    <col min="6401" max="6401" width="22" style="55" customWidth="1"/>
    <col min="6402" max="6402" width="4.140625" style="55" customWidth="1"/>
    <col min="6403" max="6403" width="72.42578125" style="55" customWidth="1"/>
    <col min="6404" max="6409" width="8.42578125" style="55"/>
    <col min="6410" max="6410" width="8.42578125" style="55" customWidth="1"/>
    <col min="6411" max="6411" width="8.42578125" style="55"/>
    <col min="6412" max="6412" width="1.5703125" style="55" customWidth="1"/>
    <col min="6413" max="6413" width="6.7109375" style="55" customWidth="1"/>
    <col min="6414" max="6414" width="5.85546875" style="55" customWidth="1"/>
    <col min="6415" max="6656" width="8.42578125" style="55"/>
    <col min="6657" max="6657" width="22" style="55" customWidth="1"/>
    <col min="6658" max="6658" width="4.140625" style="55" customWidth="1"/>
    <col min="6659" max="6659" width="72.42578125" style="55" customWidth="1"/>
    <col min="6660" max="6665" width="8.42578125" style="55"/>
    <col min="6666" max="6666" width="8.42578125" style="55" customWidth="1"/>
    <col min="6667" max="6667" width="8.42578125" style="55"/>
    <col min="6668" max="6668" width="1.5703125" style="55" customWidth="1"/>
    <col min="6669" max="6669" width="6.7109375" style="55" customWidth="1"/>
    <col min="6670" max="6670" width="5.85546875" style="55" customWidth="1"/>
    <col min="6671" max="6912" width="8.42578125" style="55"/>
    <col min="6913" max="6913" width="22" style="55" customWidth="1"/>
    <col min="6914" max="6914" width="4.140625" style="55" customWidth="1"/>
    <col min="6915" max="6915" width="72.42578125" style="55" customWidth="1"/>
    <col min="6916" max="6921" width="8.42578125" style="55"/>
    <col min="6922" max="6922" width="8.42578125" style="55" customWidth="1"/>
    <col min="6923" max="6923" width="8.42578125" style="55"/>
    <col min="6924" max="6924" width="1.5703125" style="55" customWidth="1"/>
    <col min="6925" max="6925" width="6.7109375" style="55" customWidth="1"/>
    <col min="6926" max="6926" width="5.85546875" style="55" customWidth="1"/>
    <col min="6927" max="7168" width="8.42578125" style="55"/>
    <col min="7169" max="7169" width="22" style="55" customWidth="1"/>
    <col min="7170" max="7170" width="4.140625" style="55" customWidth="1"/>
    <col min="7171" max="7171" width="72.42578125" style="55" customWidth="1"/>
    <col min="7172" max="7177" width="8.42578125" style="55"/>
    <col min="7178" max="7178" width="8.42578125" style="55" customWidth="1"/>
    <col min="7179" max="7179" width="8.42578125" style="55"/>
    <col min="7180" max="7180" width="1.5703125" style="55" customWidth="1"/>
    <col min="7181" max="7181" width="6.7109375" style="55" customWidth="1"/>
    <col min="7182" max="7182" width="5.85546875" style="55" customWidth="1"/>
    <col min="7183" max="7424" width="8.42578125" style="55"/>
    <col min="7425" max="7425" width="22" style="55" customWidth="1"/>
    <col min="7426" max="7426" width="4.140625" style="55" customWidth="1"/>
    <col min="7427" max="7427" width="72.42578125" style="55" customWidth="1"/>
    <col min="7428" max="7433" width="8.42578125" style="55"/>
    <col min="7434" max="7434" width="8.42578125" style="55" customWidth="1"/>
    <col min="7435" max="7435" width="8.42578125" style="55"/>
    <col min="7436" max="7436" width="1.5703125" style="55" customWidth="1"/>
    <col min="7437" max="7437" width="6.7109375" style="55" customWidth="1"/>
    <col min="7438" max="7438" width="5.85546875" style="55" customWidth="1"/>
    <col min="7439" max="7680" width="8.42578125" style="55"/>
    <col min="7681" max="7681" width="22" style="55" customWidth="1"/>
    <col min="7682" max="7682" width="4.140625" style="55" customWidth="1"/>
    <col min="7683" max="7683" width="72.42578125" style="55" customWidth="1"/>
    <col min="7684" max="7689" width="8.42578125" style="55"/>
    <col min="7690" max="7690" width="8.42578125" style="55" customWidth="1"/>
    <col min="7691" max="7691" width="8.42578125" style="55"/>
    <col min="7692" max="7692" width="1.5703125" style="55" customWidth="1"/>
    <col min="7693" max="7693" width="6.7109375" style="55" customWidth="1"/>
    <col min="7694" max="7694" width="5.85546875" style="55" customWidth="1"/>
    <col min="7695" max="7936" width="8.42578125" style="55"/>
    <col min="7937" max="7937" width="22" style="55" customWidth="1"/>
    <col min="7938" max="7938" width="4.140625" style="55" customWidth="1"/>
    <col min="7939" max="7939" width="72.42578125" style="55" customWidth="1"/>
    <col min="7940" max="7945" width="8.42578125" style="55"/>
    <col min="7946" max="7946" width="8.42578125" style="55" customWidth="1"/>
    <col min="7947" max="7947" width="8.42578125" style="55"/>
    <col min="7948" max="7948" width="1.5703125" style="55" customWidth="1"/>
    <col min="7949" max="7949" width="6.7109375" style="55" customWidth="1"/>
    <col min="7950" max="7950" width="5.85546875" style="55" customWidth="1"/>
    <col min="7951" max="8192" width="8.42578125" style="55"/>
    <col min="8193" max="8193" width="22" style="55" customWidth="1"/>
    <col min="8194" max="8194" width="4.140625" style="55" customWidth="1"/>
    <col min="8195" max="8195" width="72.42578125" style="55" customWidth="1"/>
    <col min="8196" max="8201" width="8.42578125" style="55"/>
    <col min="8202" max="8202" width="8.42578125" style="55" customWidth="1"/>
    <col min="8203" max="8203" width="8.42578125" style="55"/>
    <col min="8204" max="8204" width="1.5703125" style="55" customWidth="1"/>
    <col min="8205" max="8205" width="6.7109375" style="55" customWidth="1"/>
    <col min="8206" max="8206" width="5.85546875" style="55" customWidth="1"/>
    <col min="8207" max="8448" width="8.42578125" style="55"/>
    <col min="8449" max="8449" width="22" style="55" customWidth="1"/>
    <col min="8450" max="8450" width="4.140625" style="55" customWidth="1"/>
    <col min="8451" max="8451" width="72.42578125" style="55" customWidth="1"/>
    <col min="8452" max="8457" width="8.42578125" style="55"/>
    <col min="8458" max="8458" width="8.42578125" style="55" customWidth="1"/>
    <col min="8459" max="8459" width="8.42578125" style="55"/>
    <col min="8460" max="8460" width="1.5703125" style="55" customWidth="1"/>
    <col min="8461" max="8461" width="6.7109375" style="55" customWidth="1"/>
    <col min="8462" max="8462" width="5.85546875" style="55" customWidth="1"/>
    <col min="8463" max="8704" width="8.42578125" style="55"/>
    <col min="8705" max="8705" width="22" style="55" customWidth="1"/>
    <col min="8706" max="8706" width="4.140625" style="55" customWidth="1"/>
    <col min="8707" max="8707" width="72.42578125" style="55" customWidth="1"/>
    <col min="8708" max="8713" width="8.42578125" style="55"/>
    <col min="8714" max="8714" width="8.42578125" style="55" customWidth="1"/>
    <col min="8715" max="8715" width="8.42578125" style="55"/>
    <col min="8716" max="8716" width="1.5703125" style="55" customWidth="1"/>
    <col min="8717" max="8717" width="6.7109375" style="55" customWidth="1"/>
    <col min="8718" max="8718" width="5.85546875" style="55" customWidth="1"/>
    <col min="8719" max="8960" width="8.42578125" style="55"/>
    <col min="8961" max="8961" width="22" style="55" customWidth="1"/>
    <col min="8962" max="8962" width="4.140625" style="55" customWidth="1"/>
    <col min="8963" max="8963" width="72.42578125" style="55" customWidth="1"/>
    <col min="8964" max="8969" width="8.42578125" style="55"/>
    <col min="8970" max="8970" width="8.42578125" style="55" customWidth="1"/>
    <col min="8971" max="8971" width="8.42578125" style="55"/>
    <col min="8972" max="8972" width="1.5703125" style="55" customWidth="1"/>
    <col min="8973" max="8973" width="6.7109375" style="55" customWidth="1"/>
    <col min="8974" max="8974" width="5.85546875" style="55" customWidth="1"/>
    <col min="8975" max="9216" width="8.42578125" style="55"/>
    <col min="9217" max="9217" width="22" style="55" customWidth="1"/>
    <col min="9218" max="9218" width="4.140625" style="55" customWidth="1"/>
    <col min="9219" max="9219" width="72.42578125" style="55" customWidth="1"/>
    <col min="9220" max="9225" width="8.42578125" style="55"/>
    <col min="9226" max="9226" width="8.42578125" style="55" customWidth="1"/>
    <col min="9227" max="9227" width="8.42578125" style="55"/>
    <col min="9228" max="9228" width="1.5703125" style="55" customWidth="1"/>
    <col min="9229" max="9229" width="6.7109375" style="55" customWidth="1"/>
    <col min="9230" max="9230" width="5.85546875" style="55" customWidth="1"/>
    <col min="9231" max="9472" width="8.42578125" style="55"/>
    <col min="9473" max="9473" width="22" style="55" customWidth="1"/>
    <col min="9474" max="9474" width="4.140625" style="55" customWidth="1"/>
    <col min="9475" max="9475" width="72.42578125" style="55" customWidth="1"/>
    <col min="9476" max="9481" width="8.42578125" style="55"/>
    <col min="9482" max="9482" width="8.42578125" style="55" customWidth="1"/>
    <col min="9483" max="9483" width="8.42578125" style="55"/>
    <col min="9484" max="9484" width="1.5703125" style="55" customWidth="1"/>
    <col min="9485" max="9485" width="6.7109375" style="55" customWidth="1"/>
    <col min="9486" max="9486" width="5.85546875" style="55" customWidth="1"/>
    <col min="9487" max="9728" width="8.42578125" style="55"/>
    <col min="9729" max="9729" width="22" style="55" customWidth="1"/>
    <col min="9730" max="9730" width="4.140625" style="55" customWidth="1"/>
    <col min="9731" max="9731" width="72.42578125" style="55" customWidth="1"/>
    <col min="9732" max="9737" width="8.42578125" style="55"/>
    <col min="9738" max="9738" width="8.42578125" style="55" customWidth="1"/>
    <col min="9739" max="9739" width="8.42578125" style="55"/>
    <col min="9740" max="9740" width="1.5703125" style="55" customWidth="1"/>
    <col min="9741" max="9741" width="6.7109375" style="55" customWidth="1"/>
    <col min="9742" max="9742" width="5.85546875" style="55" customWidth="1"/>
    <col min="9743" max="9984" width="8.42578125" style="55"/>
    <col min="9985" max="9985" width="22" style="55" customWidth="1"/>
    <col min="9986" max="9986" width="4.140625" style="55" customWidth="1"/>
    <col min="9987" max="9987" width="72.42578125" style="55" customWidth="1"/>
    <col min="9988" max="9993" width="8.42578125" style="55"/>
    <col min="9994" max="9994" width="8.42578125" style="55" customWidth="1"/>
    <col min="9995" max="9995" width="8.42578125" style="55"/>
    <col min="9996" max="9996" width="1.5703125" style="55" customWidth="1"/>
    <col min="9997" max="9997" width="6.7109375" style="55" customWidth="1"/>
    <col min="9998" max="9998" width="5.85546875" style="55" customWidth="1"/>
    <col min="9999" max="10240" width="8.42578125" style="55"/>
    <col min="10241" max="10241" width="22" style="55" customWidth="1"/>
    <col min="10242" max="10242" width="4.140625" style="55" customWidth="1"/>
    <col min="10243" max="10243" width="72.42578125" style="55" customWidth="1"/>
    <col min="10244" max="10249" width="8.42578125" style="55"/>
    <col min="10250" max="10250" width="8.42578125" style="55" customWidth="1"/>
    <col min="10251" max="10251" width="8.42578125" style="55"/>
    <col min="10252" max="10252" width="1.5703125" style="55" customWidth="1"/>
    <col min="10253" max="10253" width="6.7109375" style="55" customWidth="1"/>
    <col min="10254" max="10254" width="5.85546875" style="55" customWidth="1"/>
    <col min="10255" max="10496" width="8.42578125" style="55"/>
    <col min="10497" max="10497" width="22" style="55" customWidth="1"/>
    <col min="10498" max="10498" width="4.140625" style="55" customWidth="1"/>
    <col min="10499" max="10499" width="72.42578125" style="55" customWidth="1"/>
    <col min="10500" max="10505" width="8.42578125" style="55"/>
    <col min="10506" max="10506" width="8.42578125" style="55" customWidth="1"/>
    <col min="10507" max="10507" width="8.42578125" style="55"/>
    <col min="10508" max="10508" width="1.5703125" style="55" customWidth="1"/>
    <col min="10509" max="10509" width="6.7109375" style="55" customWidth="1"/>
    <col min="10510" max="10510" width="5.85546875" style="55" customWidth="1"/>
    <col min="10511" max="10752" width="8.42578125" style="55"/>
    <col min="10753" max="10753" width="22" style="55" customWidth="1"/>
    <col min="10754" max="10754" width="4.140625" style="55" customWidth="1"/>
    <col min="10755" max="10755" width="72.42578125" style="55" customWidth="1"/>
    <col min="10756" max="10761" width="8.42578125" style="55"/>
    <col min="10762" max="10762" width="8.42578125" style="55" customWidth="1"/>
    <col min="10763" max="10763" width="8.42578125" style="55"/>
    <col min="10764" max="10764" width="1.5703125" style="55" customWidth="1"/>
    <col min="10765" max="10765" width="6.7109375" style="55" customWidth="1"/>
    <col min="10766" max="10766" width="5.85546875" style="55" customWidth="1"/>
    <col min="10767" max="11008" width="8.42578125" style="55"/>
    <col min="11009" max="11009" width="22" style="55" customWidth="1"/>
    <col min="11010" max="11010" width="4.140625" style="55" customWidth="1"/>
    <col min="11011" max="11011" width="72.42578125" style="55" customWidth="1"/>
    <col min="11012" max="11017" width="8.42578125" style="55"/>
    <col min="11018" max="11018" width="8.42578125" style="55" customWidth="1"/>
    <col min="11019" max="11019" width="8.42578125" style="55"/>
    <col min="11020" max="11020" width="1.5703125" style="55" customWidth="1"/>
    <col min="11021" max="11021" width="6.7109375" style="55" customWidth="1"/>
    <col min="11022" max="11022" width="5.85546875" style="55" customWidth="1"/>
    <col min="11023" max="11264" width="8.42578125" style="55"/>
    <col min="11265" max="11265" width="22" style="55" customWidth="1"/>
    <col min="11266" max="11266" width="4.140625" style="55" customWidth="1"/>
    <col min="11267" max="11267" width="72.42578125" style="55" customWidth="1"/>
    <col min="11268" max="11273" width="8.42578125" style="55"/>
    <col min="11274" max="11274" width="8.42578125" style="55" customWidth="1"/>
    <col min="11275" max="11275" width="8.42578125" style="55"/>
    <col min="11276" max="11276" width="1.5703125" style="55" customWidth="1"/>
    <col min="11277" max="11277" width="6.7109375" style="55" customWidth="1"/>
    <col min="11278" max="11278" width="5.85546875" style="55" customWidth="1"/>
    <col min="11279" max="11520" width="8.42578125" style="55"/>
    <col min="11521" max="11521" width="22" style="55" customWidth="1"/>
    <col min="11522" max="11522" width="4.140625" style="55" customWidth="1"/>
    <col min="11523" max="11523" width="72.42578125" style="55" customWidth="1"/>
    <col min="11524" max="11529" width="8.42578125" style="55"/>
    <col min="11530" max="11530" width="8.42578125" style="55" customWidth="1"/>
    <col min="11531" max="11531" width="8.42578125" style="55"/>
    <col min="11532" max="11532" width="1.5703125" style="55" customWidth="1"/>
    <col min="11533" max="11533" width="6.7109375" style="55" customWidth="1"/>
    <col min="11534" max="11534" width="5.85546875" style="55" customWidth="1"/>
    <col min="11535" max="11776" width="8.42578125" style="55"/>
    <col min="11777" max="11777" width="22" style="55" customWidth="1"/>
    <col min="11778" max="11778" width="4.140625" style="55" customWidth="1"/>
    <col min="11779" max="11779" width="72.42578125" style="55" customWidth="1"/>
    <col min="11780" max="11785" width="8.42578125" style="55"/>
    <col min="11786" max="11786" width="8.42578125" style="55" customWidth="1"/>
    <col min="11787" max="11787" width="8.42578125" style="55"/>
    <col min="11788" max="11788" width="1.5703125" style="55" customWidth="1"/>
    <col min="11789" max="11789" width="6.7109375" style="55" customWidth="1"/>
    <col min="11790" max="11790" width="5.85546875" style="55" customWidth="1"/>
    <col min="11791" max="12032" width="8.42578125" style="55"/>
    <col min="12033" max="12033" width="22" style="55" customWidth="1"/>
    <col min="12034" max="12034" width="4.140625" style="55" customWidth="1"/>
    <col min="12035" max="12035" width="72.42578125" style="55" customWidth="1"/>
    <col min="12036" max="12041" width="8.42578125" style="55"/>
    <col min="12042" max="12042" width="8.42578125" style="55" customWidth="1"/>
    <col min="12043" max="12043" width="8.42578125" style="55"/>
    <col min="12044" max="12044" width="1.5703125" style="55" customWidth="1"/>
    <col min="12045" max="12045" width="6.7109375" style="55" customWidth="1"/>
    <col min="12046" max="12046" width="5.85546875" style="55" customWidth="1"/>
    <col min="12047" max="12288" width="8.42578125" style="55"/>
    <col min="12289" max="12289" width="22" style="55" customWidth="1"/>
    <col min="12290" max="12290" width="4.140625" style="55" customWidth="1"/>
    <col min="12291" max="12291" width="72.42578125" style="55" customWidth="1"/>
    <col min="12292" max="12297" width="8.42578125" style="55"/>
    <col min="12298" max="12298" width="8.42578125" style="55" customWidth="1"/>
    <col min="12299" max="12299" width="8.42578125" style="55"/>
    <col min="12300" max="12300" width="1.5703125" style="55" customWidth="1"/>
    <col min="12301" max="12301" width="6.7109375" style="55" customWidth="1"/>
    <col min="12302" max="12302" width="5.85546875" style="55" customWidth="1"/>
    <col min="12303" max="12544" width="8.42578125" style="55"/>
    <col min="12545" max="12545" width="22" style="55" customWidth="1"/>
    <col min="12546" max="12546" width="4.140625" style="55" customWidth="1"/>
    <col min="12547" max="12547" width="72.42578125" style="55" customWidth="1"/>
    <col min="12548" max="12553" width="8.42578125" style="55"/>
    <col min="12554" max="12554" width="8.42578125" style="55" customWidth="1"/>
    <col min="12555" max="12555" width="8.42578125" style="55"/>
    <col min="12556" max="12556" width="1.5703125" style="55" customWidth="1"/>
    <col min="12557" max="12557" width="6.7109375" style="55" customWidth="1"/>
    <col min="12558" max="12558" width="5.85546875" style="55" customWidth="1"/>
    <col min="12559" max="12800" width="8.42578125" style="55"/>
    <col min="12801" max="12801" width="22" style="55" customWidth="1"/>
    <col min="12802" max="12802" width="4.140625" style="55" customWidth="1"/>
    <col min="12803" max="12803" width="72.42578125" style="55" customWidth="1"/>
    <col min="12804" max="12809" width="8.42578125" style="55"/>
    <col min="12810" max="12810" width="8.42578125" style="55" customWidth="1"/>
    <col min="12811" max="12811" width="8.42578125" style="55"/>
    <col min="12812" max="12812" width="1.5703125" style="55" customWidth="1"/>
    <col min="12813" max="12813" width="6.7109375" style="55" customWidth="1"/>
    <col min="12814" max="12814" width="5.85546875" style="55" customWidth="1"/>
    <col min="12815" max="13056" width="8.42578125" style="55"/>
    <col min="13057" max="13057" width="22" style="55" customWidth="1"/>
    <col min="13058" max="13058" width="4.140625" style="55" customWidth="1"/>
    <col min="13059" max="13059" width="72.42578125" style="55" customWidth="1"/>
    <col min="13060" max="13065" width="8.42578125" style="55"/>
    <col min="13066" max="13066" width="8.42578125" style="55" customWidth="1"/>
    <col min="13067" max="13067" width="8.42578125" style="55"/>
    <col min="13068" max="13068" width="1.5703125" style="55" customWidth="1"/>
    <col min="13069" max="13069" width="6.7109375" style="55" customWidth="1"/>
    <col min="13070" max="13070" width="5.85546875" style="55" customWidth="1"/>
    <col min="13071" max="13312" width="8.42578125" style="55"/>
    <col min="13313" max="13313" width="22" style="55" customWidth="1"/>
    <col min="13314" max="13314" width="4.140625" style="55" customWidth="1"/>
    <col min="13315" max="13315" width="72.42578125" style="55" customWidth="1"/>
    <col min="13316" max="13321" width="8.42578125" style="55"/>
    <col min="13322" max="13322" width="8.42578125" style="55" customWidth="1"/>
    <col min="13323" max="13323" width="8.42578125" style="55"/>
    <col min="13324" max="13324" width="1.5703125" style="55" customWidth="1"/>
    <col min="13325" max="13325" width="6.7109375" style="55" customWidth="1"/>
    <col min="13326" max="13326" width="5.85546875" style="55" customWidth="1"/>
    <col min="13327" max="13568" width="8.42578125" style="55"/>
    <col min="13569" max="13569" width="22" style="55" customWidth="1"/>
    <col min="13570" max="13570" width="4.140625" style="55" customWidth="1"/>
    <col min="13571" max="13571" width="72.42578125" style="55" customWidth="1"/>
    <col min="13572" max="13577" width="8.42578125" style="55"/>
    <col min="13578" max="13578" width="8.42578125" style="55" customWidth="1"/>
    <col min="13579" max="13579" width="8.42578125" style="55"/>
    <col min="13580" max="13580" width="1.5703125" style="55" customWidth="1"/>
    <col min="13581" max="13581" width="6.7109375" style="55" customWidth="1"/>
    <col min="13582" max="13582" width="5.85546875" style="55" customWidth="1"/>
    <col min="13583" max="13824" width="8.42578125" style="55"/>
    <col min="13825" max="13825" width="22" style="55" customWidth="1"/>
    <col min="13826" max="13826" width="4.140625" style="55" customWidth="1"/>
    <col min="13827" max="13827" width="72.42578125" style="55" customWidth="1"/>
    <col min="13828" max="13833" width="8.42578125" style="55"/>
    <col min="13834" max="13834" width="8.42578125" style="55" customWidth="1"/>
    <col min="13835" max="13835" width="8.42578125" style="55"/>
    <col min="13836" max="13836" width="1.5703125" style="55" customWidth="1"/>
    <col min="13837" max="13837" width="6.7109375" style="55" customWidth="1"/>
    <col min="13838" max="13838" width="5.85546875" style="55" customWidth="1"/>
    <col min="13839" max="14080" width="8.42578125" style="55"/>
    <col min="14081" max="14081" width="22" style="55" customWidth="1"/>
    <col min="14082" max="14082" width="4.140625" style="55" customWidth="1"/>
    <col min="14083" max="14083" width="72.42578125" style="55" customWidth="1"/>
    <col min="14084" max="14089" width="8.42578125" style="55"/>
    <col min="14090" max="14090" width="8.42578125" style="55" customWidth="1"/>
    <col min="14091" max="14091" width="8.42578125" style="55"/>
    <col min="14092" max="14092" width="1.5703125" style="55" customWidth="1"/>
    <col min="14093" max="14093" width="6.7109375" style="55" customWidth="1"/>
    <col min="14094" max="14094" width="5.85546875" style="55" customWidth="1"/>
    <col min="14095" max="14336" width="8.42578125" style="55"/>
    <col min="14337" max="14337" width="22" style="55" customWidth="1"/>
    <col min="14338" max="14338" width="4.140625" style="55" customWidth="1"/>
    <col min="14339" max="14339" width="72.42578125" style="55" customWidth="1"/>
    <col min="14340" max="14345" width="8.42578125" style="55"/>
    <col min="14346" max="14346" width="8.42578125" style="55" customWidth="1"/>
    <col min="14347" max="14347" width="8.42578125" style="55"/>
    <col min="14348" max="14348" width="1.5703125" style="55" customWidth="1"/>
    <col min="14349" max="14349" width="6.7109375" style="55" customWidth="1"/>
    <col min="14350" max="14350" width="5.85546875" style="55" customWidth="1"/>
    <col min="14351" max="14592" width="8.42578125" style="55"/>
    <col min="14593" max="14593" width="22" style="55" customWidth="1"/>
    <col min="14594" max="14594" width="4.140625" style="55" customWidth="1"/>
    <col min="14595" max="14595" width="72.42578125" style="55" customWidth="1"/>
    <col min="14596" max="14601" width="8.42578125" style="55"/>
    <col min="14602" max="14602" width="8.42578125" style="55" customWidth="1"/>
    <col min="14603" max="14603" width="8.42578125" style="55"/>
    <col min="14604" max="14604" width="1.5703125" style="55" customWidth="1"/>
    <col min="14605" max="14605" width="6.7109375" style="55" customWidth="1"/>
    <col min="14606" max="14606" width="5.85546875" style="55" customWidth="1"/>
    <col min="14607" max="14848" width="8.42578125" style="55"/>
    <col min="14849" max="14849" width="22" style="55" customWidth="1"/>
    <col min="14850" max="14850" width="4.140625" style="55" customWidth="1"/>
    <col min="14851" max="14851" width="72.42578125" style="55" customWidth="1"/>
    <col min="14852" max="14857" width="8.42578125" style="55"/>
    <col min="14858" max="14858" width="8.42578125" style="55" customWidth="1"/>
    <col min="14859" max="14859" width="8.42578125" style="55"/>
    <col min="14860" max="14860" width="1.5703125" style="55" customWidth="1"/>
    <col min="14861" max="14861" width="6.7109375" style="55" customWidth="1"/>
    <col min="14862" max="14862" width="5.85546875" style="55" customWidth="1"/>
    <col min="14863" max="15104" width="8.42578125" style="55"/>
    <col min="15105" max="15105" width="22" style="55" customWidth="1"/>
    <col min="15106" max="15106" width="4.140625" style="55" customWidth="1"/>
    <col min="15107" max="15107" width="72.42578125" style="55" customWidth="1"/>
    <col min="15108" max="15113" width="8.42578125" style="55"/>
    <col min="15114" max="15114" width="8.42578125" style="55" customWidth="1"/>
    <col min="15115" max="15115" width="8.42578125" style="55"/>
    <col min="15116" max="15116" width="1.5703125" style="55" customWidth="1"/>
    <col min="15117" max="15117" width="6.7109375" style="55" customWidth="1"/>
    <col min="15118" max="15118" width="5.85546875" style="55" customWidth="1"/>
    <col min="15119" max="15360" width="8.42578125" style="55"/>
    <col min="15361" max="15361" width="22" style="55" customWidth="1"/>
    <col min="15362" max="15362" width="4.140625" style="55" customWidth="1"/>
    <col min="15363" max="15363" width="72.42578125" style="55" customWidth="1"/>
    <col min="15364" max="15369" width="8.42578125" style="55"/>
    <col min="15370" max="15370" width="8.42578125" style="55" customWidth="1"/>
    <col min="15371" max="15371" width="8.42578125" style="55"/>
    <col min="15372" max="15372" width="1.5703125" style="55" customWidth="1"/>
    <col min="15373" max="15373" width="6.7109375" style="55" customWidth="1"/>
    <col min="15374" max="15374" width="5.85546875" style="55" customWidth="1"/>
    <col min="15375" max="15616" width="8.42578125" style="55"/>
    <col min="15617" max="15617" width="22" style="55" customWidth="1"/>
    <col min="15618" max="15618" width="4.140625" style="55" customWidth="1"/>
    <col min="15619" max="15619" width="72.42578125" style="55" customWidth="1"/>
    <col min="15620" max="15625" width="8.42578125" style="55"/>
    <col min="15626" max="15626" width="8.42578125" style="55" customWidth="1"/>
    <col min="15627" max="15627" width="8.42578125" style="55"/>
    <col min="15628" max="15628" width="1.5703125" style="55" customWidth="1"/>
    <col min="15629" max="15629" width="6.7109375" style="55" customWidth="1"/>
    <col min="15630" max="15630" width="5.85546875" style="55" customWidth="1"/>
    <col min="15631" max="15872" width="8.42578125" style="55"/>
    <col min="15873" max="15873" width="22" style="55" customWidth="1"/>
    <col min="15874" max="15874" width="4.140625" style="55" customWidth="1"/>
    <col min="15875" max="15875" width="72.42578125" style="55" customWidth="1"/>
    <col min="15876" max="15881" width="8.42578125" style="55"/>
    <col min="15882" max="15882" width="8.42578125" style="55" customWidth="1"/>
    <col min="15883" max="15883" width="8.42578125" style="55"/>
    <col min="15884" max="15884" width="1.5703125" style="55" customWidth="1"/>
    <col min="15885" max="15885" width="6.7109375" style="55" customWidth="1"/>
    <col min="15886" max="15886" width="5.85546875" style="55" customWidth="1"/>
    <col min="15887" max="16128" width="8.42578125" style="55"/>
    <col min="16129" max="16129" width="22" style="55" customWidth="1"/>
    <col min="16130" max="16130" width="4.140625" style="55" customWidth="1"/>
    <col min="16131" max="16131" width="72.42578125" style="55" customWidth="1"/>
    <col min="16132" max="16137" width="8.42578125" style="55"/>
    <col min="16138" max="16138" width="8.42578125" style="55" customWidth="1"/>
    <col min="16139" max="16139" width="8.42578125" style="55"/>
    <col min="16140" max="16140" width="1.5703125" style="55" customWidth="1"/>
    <col min="16141" max="16141" width="6.7109375" style="55" customWidth="1"/>
    <col min="16142" max="16142" width="5.85546875" style="55" customWidth="1"/>
    <col min="16143" max="16384" width="8.42578125" style="55"/>
  </cols>
  <sheetData>
    <row r="1" spans="1:3" ht="18.95" customHeight="1" x14ac:dyDescent="0.15"/>
    <row r="2" spans="1:3" ht="18.95" customHeight="1" x14ac:dyDescent="0.15"/>
    <row r="3" spans="1:3" ht="18.95" customHeight="1" x14ac:dyDescent="0.2">
      <c r="A3" s="53"/>
      <c r="B3" s="54"/>
      <c r="C3" s="54"/>
    </row>
    <row r="4" spans="1:3" ht="18.95" customHeight="1" x14ac:dyDescent="0.2">
      <c r="A4" s="54"/>
      <c r="B4" s="54"/>
      <c r="C4" s="54"/>
    </row>
    <row r="5" spans="1:3" ht="18.95" customHeight="1" x14ac:dyDescent="0.2">
      <c r="A5" s="329" t="s">
        <v>234</v>
      </c>
      <c r="B5" s="329"/>
      <c r="C5" s="329"/>
    </row>
    <row r="6" spans="1:3" ht="18.95" customHeight="1" x14ac:dyDescent="0.2">
      <c r="A6" s="54"/>
      <c r="B6" s="54"/>
      <c r="C6" s="54"/>
    </row>
    <row r="7" spans="1:3" ht="18.95" customHeight="1" x14ac:dyDescent="0.2">
      <c r="A7" s="329" t="s">
        <v>235</v>
      </c>
      <c r="B7" s="329"/>
      <c r="C7" s="329"/>
    </row>
    <row r="8" spans="1:3" ht="18.95" customHeight="1" x14ac:dyDescent="0.2">
      <c r="A8" s="54"/>
      <c r="B8" s="54"/>
      <c r="C8" s="54"/>
    </row>
    <row r="9" spans="1:3" ht="18.95" customHeight="1" x14ac:dyDescent="0.2">
      <c r="A9" s="330" t="str">
        <f>'Rate Case Constants'!C9</f>
        <v>LOUISVILLE GAS AND ELECTRIC COMPANY</v>
      </c>
      <c r="B9" s="329"/>
      <c r="C9" s="329"/>
    </row>
    <row r="10" spans="1:3" ht="18.95" customHeight="1" x14ac:dyDescent="0.2">
      <c r="A10" s="54"/>
      <c r="B10" s="54"/>
      <c r="C10" s="54"/>
    </row>
    <row r="11" spans="1:3" ht="18.95" customHeight="1" x14ac:dyDescent="0.2">
      <c r="A11" s="330" t="str">
        <f>'Rate Case Constants'!C10</f>
        <v>CASE NO. 2014-00372 - GAS OPERATIONS - RESPONSE TO PSC 2-89 (SLIPPAGE FACTOR 97.728%)</v>
      </c>
      <c r="B11" s="329"/>
      <c r="C11" s="329"/>
    </row>
    <row r="12" spans="1:3" ht="18.95" customHeight="1" x14ac:dyDescent="0.2">
      <c r="A12" s="54"/>
      <c r="B12" s="54"/>
      <c r="C12" s="54"/>
    </row>
    <row r="13" spans="1:3" ht="18.95" customHeight="1" x14ac:dyDescent="0.2">
      <c r="A13" s="54"/>
      <c r="B13" s="54"/>
      <c r="C13" s="54"/>
    </row>
    <row r="14" spans="1:3" ht="18.95" customHeight="1" x14ac:dyDescent="0.2">
      <c r="A14" s="54"/>
      <c r="B14" s="54"/>
      <c r="C14" s="54"/>
    </row>
    <row r="15" spans="1:3" ht="18.95" customHeight="1" x14ac:dyDescent="0.2">
      <c r="A15" s="56" t="s">
        <v>236</v>
      </c>
      <c r="B15" s="54"/>
      <c r="C15" s="63" t="str">
        <f>'Rate Case Constants'!C16</f>
        <v>FOR THE 12 MONTHS ENDED FEBRUARY 28, 2015</v>
      </c>
    </row>
    <row r="16" spans="1:3" ht="18.95" customHeight="1" x14ac:dyDescent="0.2">
      <c r="A16" s="54"/>
      <c r="B16" s="54"/>
      <c r="C16" s="54"/>
    </row>
    <row r="17" spans="1:9" ht="18.95" customHeight="1" x14ac:dyDescent="0.2">
      <c r="A17" s="56" t="s">
        <v>1216</v>
      </c>
      <c r="B17" s="54"/>
      <c r="C17" s="63" t="str">
        <f>'Rate Case Constants'!C22</f>
        <v>FOR THE 12 MONTHS ENDED JUNE 30, 2016</v>
      </c>
    </row>
    <row r="18" spans="1:9" ht="18.95" customHeight="1" x14ac:dyDescent="0.2">
      <c r="A18" s="54"/>
      <c r="B18" s="54"/>
      <c r="C18" s="54"/>
    </row>
    <row r="19" spans="1:9" ht="18.95" customHeight="1" x14ac:dyDescent="0.2">
      <c r="A19" s="54"/>
      <c r="B19" s="54"/>
      <c r="C19" s="54"/>
    </row>
    <row r="20" spans="1:9" ht="18.95" customHeight="1" x14ac:dyDescent="0.2">
      <c r="A20" s="57" t="s">
        <v>109</v>
      </c>
      <c r="B20" s="58"/>
      <c r="C20" s="57" t="s">
        <v>110</v>
      </c>
      <c r="D20" s="59"/>
      <c r="E20" s="59"/>
      <c r="F20" s="59"/>
      <c r="G20" s="59"/>
      <c r="H20" s="59"/>
      <c r="I20" s="59"/>
    </row>
    <row r="21" spans="1:9" ht="18.95" customHeight="1" x14ac:dyDescent="0.2">
      <c r="A21" s="54"/>
      <c r="B21" s="54"/>
      <c r="C21" s="54"/>
    </row>
    <row r="22" spans="1:9" ht="18.95" customHeight="1" x14ac:dyDescent="0.2">
      <c r="A22" s="60" t="s">
        <v>237</v>
      </c>
      <c r="B22" s="61"/>
      <c r="C22" s="60" t="s">
        <v>205</v>
      </c>
    </row>
    <row r="23" spans="1:9" ht="18.95" customHeight="1" x14ac:dyDescent="0.2">
      <c r="A23" s="60" t="s">
        <v>238</v>
      </c>
      <c r="B23" s="61"/>
      <c r="C23" s="60" t="s">
        <v>183</v>
      </c>
    </row>
    <row r="24" spans="1:9" ht="18.95" customHeight="1" x14ac:dyDescent="0.2">
      <c r="A24" s="60" t="s">
        <v>239</v>
      </c>
      <c r="B24" s="61"/>
      <c r="C24" s="60" t="s">
        <v>241</v>
      </c>
      <c r="D24" s="62"/>
    </row>
    <row r="25" spans="1:9" ht="18.95" customHeight="1" x14ac:dyDescent="0.2">
      <c r="A25" s="60" t="s">
        <v>240</v>
      </c>
      <c r="B25" s="61"/>
      <c r="C25" s="60" t="s">
        <v>1170</v>
      </c>
      <c r="D25" s="62"/>
    </row>
    <row r="26" spans="1:9" ht="18.95" customHeight="1" x14ac:dyDescent="0.2">
      <c r="A26" s="54"/>
      <c r="B26" s="54"/>
      <c r="C26" s="54"/>
    </row>
    <row r="27" spans="1:9" ht="18.95" customHeight="1" x14ac:dyDescent="0.2">
      <c r="A27" s="54"/>
      <c r="B27" s="54"/>
      <c r="C27" s="54"/>
    </row>
    <row r="28" spans="1:9" ht="18.95" customHeight="1" x14ac:dyDescent="0.15"/>
    <row r="29" spans="1:9" ht="18.95" customHeight="1" x14ac:dyDescent="0.15"/>
    <row r="30" spans="1:9" ht="18.95" customHeight="1" x14ac:dyDescent="0.15"/>
    <row r="31"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4"/>
  <sheetViews>
    <sheetView tabSelected="1" zoomScaleNormal="100" workbookViewId="0">
      <selection activeCell="B19" sqref="B19"/>
    </sheetView>
  </sheetViews>
  <sheetFormatPr defaultRowHeight="12.75" x14ac:dyDescent="0.2"/>
  <cols>
    <col min="1" max="1" width="6.85546875" style="22" customWidth="1"/>
    <col min="2" max="2" width="55.7109375" style="22" customWidth="1"/>
    <col min="3" max="3" width="16.85546875" style="22" customWidth="1"/>
    <col min="4" max="4" width="18.85546875" style="22" customWidth="1"/>
    <col min="5" max="5" width="16.85546875" style="22" customWidth="1"/>
    <col min="6" max="6" width="18.85546875" style="22" customWidth="1"/>
    <col min="7" max="7" width="16.85546875" style="22" customWidth="1"/>
    <col min="8" max="8" width="1.85546875" style="22" customWidth="1"/>
    <col min="9" max="16384" width="9.140625" style="22"/>
  </cols>
  <sheetData>
    <row r="1" spans="1:11" s="17" customFormat="1" ht="20.100000000000001" customHeight="1" x14ac:dyDescent="0.2">
      <c r="A1" s="326" t="str">
        <f>'Rate Case Constants'!C9</f>
        <v>LOUISVILLE GAS AND ELECTRIC COMPANY</v>
      </c>
      <c r="B1" s="325"/>
      <c r="C1" s="325"/>
      <c r="D1" s="325"/>
      <c r="E1" s="325"/>
      <c r="F1" s="325"/>
      <c r="G1" s="325"/>
    </row>
    <row r="2" spans="1:11" s="17" customFormat="1" ht="20.100000000000001" customHeight="1" x14ac:dyDescent="0.2">
      <c r="A2" s="326" t="str">
        <f>'Rate Case Constants'!C10</f>
        <v>CASE NO. 2014-00372 - GAS OPERATIONS - RESPONSE TO PSC 2-89 (SLIPPAGE FACTOR 97.728%)</v>
      </c>
      <c r="B2" s="325"/>
      <c r="C2" s="325"/>
      <c r="D2" s="325"/>
      <c r="E2" s="325"/>
      <c r="F2" s="325"/>
      <c r="G2" s="325"/>
    </row>
    <row r="3" spans="1:11" s="17" customFormat="1" ht="20.100000000000001" customHeight="1" x14ac:dyDescent="0.2">
      <c r="A3" s="325" t="s">
        <v>205</v>
      </c>
      <c r="B3" s="325"/>
      <c r="C3" s="325"/>
      <c r="D3" s="325"/>
      <c r="E3" s="325"/>
      <c r="F3" s="325"/>
      <c r="G3" s="325"/>
    </row>
    <row r="4" spans="1:11" s="17" customFormat="1" ht="20.100000000000001" customHeight="1" x14ac:dyDescent="0.2">
      <c r="A4" s="326" t="str">
        <f>'Rate Case Constants'!C16</f>
        <v>FOR THE 12 MONTHS ENDED FEBRUARY 28, 2015</v>
      </c>
      <c r="B4" s="325"/>
      <c r="C4" s="325"/>
      <c r="D4" s="325"/>
      <c r="E4" s="325"/>
      <c r="F4" s="325"/>
      <c r="G4" s="325"/>
    </row>
    <row r="5" spans="1:11" s="17" customFormat="1" ht="20.100000000000001" customHeight="1" x14ac:dyDescent="0.2">
      <c r="A5" s="326" t="str">
        <f>'Rate Case Constants'!C22</f>
        <v>FOR THE 12 MONTHS ENDED JUNE 30, 2016</v>
      </c>
      <c r="B5" s="325"/>
      <c r="C5" s="325"/>
      <c r="D5" s="325"/>
      <c r="E5" s="325"/>
      <c r="F5" s="325"/>
      <c r="G5" s="325"/>
    </row>
    <row r="6" spans="1:11" s="17" customFormat="1" ht="20.100000000000001" customHeight="1" x14ac:dyDescent="0.2">
      <c r="A6" s="199"/>
      <c r="B6" s="199"/>
      <c r="C6" s="199"/>
      <c r="D6" s="199"/>
      <c r="E6" s="199"/>
      <c r="F6" s="199"/>
      <c r="G6" s="199"/>
    </row>
    <row r="7" spans="1:11" s="17" customFormat="1" ht="20.100000000000001" customHeight="1" x14ac:dyDescent="0.2">
      <c r="A7" s="19" t="s">
        <v>184</v>
      </c>
      <c r="G7" s="20" t="s">
        <v>198</v>
      </c>
    </row>
    <row r="8" spans="1:11" s="17" customFormat="1" ht="20.100000000000001" customHeight="1" x14ac:dyDescent="0.2">
      <c r="A8" s="17" t="str">
        <f>'Rate Case Constants'!C29</f>
        <v>TYPE OF FILING: __X__ ORIGINAL  _____ UPDATED  _____ REVISED</v>
      </c>
      <c r="G8" s="20" t="s">
        <v>186</v>
      </c>
    </row>
    <row r="9" spans="1:11" s="17" customFormat="1" ht="20.100000000000001" customHeight="1" x14ac:dyDescent="0.2">
      <c r="A9" s="19" t="s">
        <v>139</v>
      </c>
      <c r="D9" s="19"/>
      <c r="F9" s="19"/>
      <c r="G9" s="21" t="str">
        <f>'Rate Case Constants'!C36</f>
        <v>WITNESS:   K. W. BLAKE</v>
      </c>
    </row>
    <row r="10" spans="1:11" s="17" customFormat="1" ht="20.100000000000001" customHeight="1" x14ac:dyDescent="0.2"/>
    <row r="11" spans="1:11" ht="66" customHeight="1" x14ac:dyDescent="0.2">
      <c r="A11" s="32" t="s">
        <v>140</v>
      </c>
      <c r="B11" s="32" t="s">
        <v>110</v>
      </c>
      <c r="C11" s="32" t="s">
        <v>201</v>
      </c>
      <c r="D11" s="32" t="s">
        <v>202</v>
      </c>
      <c r="E11" s="32" t="s">
        <v>203</v>
      </c>
      <c r="F11" s="32" t="s">
        <v>308</v>
      </c>
      <c r="G11" s="32" t="s">
        <v>204</v>
      </c>
    </row>
    <row r="12" spans="1:11" ht="18.95" customHeight="1" x14ac:dyDescent="0.2">
      <c r="A12" s="23"/>
      <c r="B12" s="30"/>
      <c r="C12" s="288">
        <v>-1</v>
      </c>
      <c r="D12" s="288">
        <v>-2</v>
      </c>
      <c r="E12" s="288">
        <v>-3</v>
      </c>
      <c r="F12" s="288">
        <v>-4</v>
      </c>
      <c r="G12" s="288">
        <v>-5</v>
      </c>
    </row>
    <row r="13" spans="1:11" ht="18.95" customHeight="1" x14ac:dyDescent="0.2">
      <c r="A13" s="23"/>
      <c r="B13" s="30"/>
      <c r="C13" s="31" t="s">
        <v>143</v>
      </c>
      <c r="D13" s="31" t="s">
        <v>143</v>
      </c>
      <c r="E13" s="31" t="s">
        <v>143</v>
      </c>
      <c r="F13" s="31" t="s">
        <v>143</v>
      </c>
      <c r="G13" s="31" t="s">
        <v>143</v>
      </c>
    </row>
    <row r="14" spans="1:11" ht="18.95" customHeight="1" x14ac:dyDescent="0.2">
      <c r="A14" s="23">
        <v>1</v>
      </c>
      <c r="B14" s="42" t="s">
        <v>116</v>
      </c>
      <c r="C14" s="25"/>
      <c r="D14" s="25"/>
      <c r="E14" s="25"/>
      <c r="F14" s="25"/>
      <c r="G14" s="25"/>
    </row>
    <row r="15" spans="1:11" ht="18.95" customHeight="1" x14ac:dyDescent="0.2">
      <c r="A15" s="27">
        <f>A14+1</f>
        <v>2</v>
      </c>
      <c r="B15" s="24" t="s">
        <v>1115</v>
      </c>
      <c r="C15" s="25">
        <f>'SCH C-2'!C15</f>
        <v>142024912.76828152</v>
      </c>
      <c r="D15" s="25">
        <f t="shared" ref="D15:D16" si="0">E15-C15</f>
        <v>-1359106.9180774391</v>
      </c>
      <c r="E15" s="25">
        <f>'SCH C-2'!G15</f>
        <v>140665805.85020408</v>
      </c>
      <c r="F15" s="25">
        <f>F30*'SCH H-1'!E34</f>
        <v>14120861.837942364</v>
      </c>
      <c r="G15" s="25">
        <f>SUM(E15:F15)</f>
        <v>154786667.68814644</v>
      </c>
      <c r="J15" s="20"/>
      <c r="K15" s="20"/>
    </row>
    <row r="16" spans="1:11" ht="18.95" customHeight="1" x14ac:dyDescent="0.2">
      <c r="A16" s="27">
        <f>A15+1</f>
        <v>3</v>
      </c>
      <c r="B16" s="24" t="s">
        <v>118</v>
      </c>
      <c r="C16" s="25">
        <f>'SCH C-2'!C16</f>
        <v>8626231.120836651</v>
      </c>
      <c r="D16" s="25">
        <f t="shared" si="0"/>
        <v>-1375284.5966978185</v>
      </c>
      <c r="E16" s="25">
        <f>'SCH C-2'!G16</f>
        <v>7250946.5241388325</v>
      </c>
      <c r="F16" s="25"/>
      <c r="G16" s="25">
        <f t="shared" ref="G16" si="1">SUM(E16:F16)</f>
        <v>7250946.5241388325</v>
      </c>
    </row>
    <row r="17" spans="1:7" ht="18.95" customHeight="1" x14ac:dyDescent="0.2">
      <c r="A17" s="27"/>
      <c r="B17" s="24"/>
    </row>
    <row r="18" spans="1:7" ht="18.95" customHeight="1" x14ac:dyDescent="0.2">
      <c r="A18" s="27">
        <f>A16+1</f>
        <v>4</v>
      </c>
      <c r="B18" s="43" t="s">
        <v>120</v>
      </c>
      <c r="C18" s="36">
        <f>SUM(C15:C16)</f>
        <v>150651143.88911816</v>
      </c>
      <c r="D18" s="36">
        <f>SUM(D15:D16)</f>
        <v>-2734391.5147752576</v>
      </c>
      <c r="E18" s="36">
        <f>SUM(E15:E16)</f>
        <v>147916752.37434292</v>
      </c>
      <c r="F18" s="36">
        <f>SUM(F15:F16)</f>
        <v>14120861.837942364</v>
      </c>
      <c r="G18" s="36">
        <f>SUM(G15:G16)</f>
        <v>162037614.21228528</v>
      </c>
    </row>
    <row r="19" spans="1:7" ht="18.95" customHeight="1" x14ac:dyDescent="0.2">
      <c r="B19" s="24"/>
    </row>
    <row r="20" spans="1:7" ht="18.95" customHeight="1" x14ac:dyDescent="0.2">
      <c r="A20" s="27">
        <f>A18+1</f>
        <v>5</v>
      </c>
      <c r="B20" s="42" t="s">
        <v>117</v>
      </c>
    </row>
    <row r="21" spans="1:7" ht="18.95" customHeight="1" x14ac:dyDescent="0.2">
      <c r="A21" s="27">
        <f>A20+1</f>
        <v>6</v>
      </c>
      <c r="B21" s="24" t="s">
        <v>199</v>
      </c>
      <c r="C21" s="25">
        <f>'SCH C-2'!C31</f>
        <v>63642923.744177848</v>
      </c>
      <c r="D21" s="25">
        <f t="shared" ref="D21:D26" si="2">E21-C21</f>
        <v>4571414.6023301184</v>
      </c>
      <c r="E21" s="25">
        <f>'SCH C-2'!G31</f>
        <v>68214338.346507967</v>
      </c>
      <c r="F21" s="25">
        <f>F15*'SCH H-1'!E16</f>
        <v>45186.757881415564</v>
      </c>
      <c r="G21" s="25">
        <f t="shared" ref="G21:G26" si="3">SUM(E21:F21)</f>
        <v>68259525.104389384</v>
      </c>
    </row>
    <row r="22" spans="1:7" ht="18.95" customHeight="1" x14ac:dyDescent="0.2">
      <c r="A22" s="27">
        <f>A21+1</f>
        <v>7</v>
      </c>
      <c r="B22" s="11" t="s">
        <v>174</v>
      </c>
      <c r="C22" s="25">
        <f>'SCH C-2'!C33</f>
        <v>27589697.923531834</v>
      </c>
      <c r="D22" s="25">
        <f t="shared" si="2"/>
        <v>1567121.9988310523</v>
      </c>
      <c r="E22" s="25">
        <f>'SCH C-2'!G33</f>
        <v>29156819.922362886</v>
      </c>
      <c r="F22" s="25"/>
      <c r="G22" s="25">
        <f t="shared" si="3"/>
        <v>29156819.922362886</v>
      </c>
    </row>
    <row r="23" spans="1:7" ht="18.95" customHeight="1" x14ac:dyDescent="0.2">
      <c r="A23" s="27">
        <f t="shared" ref="A23:A26" si="4">A22+1</f>
        <v>8</v>
      </c>
      <c r="B23" s="11" t="s">
        <v>11</v>
      </c>
      <c r="C23" s="25">
        <f>'SCH C-2'!C34</f>
        <v>8343205.0803563185</v>
      </c>
      <c r="D23" s="25">
        <f t="shared" si="2"/>
        <v>-177898.64297410566</v>
      </c>
      <c r="E23" s="25">
        <f>'SCH C-2'!G34</f>
        <v>8165306.4373822128</v>
      </c>
      <c r="F23" s="25">
        <f>F15*'SCH H-1'!E18</f>
        <v>27563.922307663492</v>
      </c>
      <c r="G23" s="25">
        <f t="shared" si="3"/>
        <v>8192870.3596898764</v>
      </c>
    </row>
    <row r="24" spans="1:7" ht="18.95" customHeight="1" x14ac:dyDescent="0.2">
      <c r="A24" s="27">
        <f t="shared" si="4"/>
        <v>9</v>
      </c>
      <c r="B24" s="11" t="s">
        <v>200</v>
      </c>
      <c r="C24" s="25">
        <f>'SCH C-2'!C35+'SCH C-2'!C36</f>
        <v>20173725.461526971</v>
      </c>
      <c r="D24" s="25">
        <f t="shared" si="2"/>
        <v>-7416803.0066413954</v>
      </c>
      <c r="E24" s="25">
        <f>'SCH C-2'!G35+'SCH C-2'!G36</f>
        <v>12756922.454885576</v>
      </c>
      <c r="F24" s="25">
        <f>F15*('SCH H-1'!E24+'SCH H-1'!E30)</f>
        <v>5269650.3782280488</v>
      </c>
      <c r="G24" s="25">
        <f t="shared" si="3"/>
        <v>18026572.833113626</v>
      </c>
    </row>
    <row r="25" spans="1:7" ht="18.95" customHeight="1" x14ac:dyDescent="0.2">
      <c r="A25" s="27">
        <f>A24+1</f>
        <v>10</v>
      </c>
      <c r="B25" s="11" t="s">
        <v>180</v>
      </c>
      <c r="C25" s="25">
        <f>'SCH C-2'!C37</f>
        <v>-94054</v>
      </c>
      <c r="D25" s="25">
        <f t="shared" si="2"/>
        <v>24984</v>
      </c>
      <c r="E25" s="25">
        <f>'SCH C-2'!G37</f>
        <v>-69070</v>
      </c>
      <c r="F25" s="25"/>
      <c r="G25" s="25">
        <f t="shared" si="3"/>
        <v>-69070</v>
      </c>
    </row>
    <row r="26" spans="1:7" ht="18.95" customHeight="1" x14ac:dyDescent="0.2">
      <c r="A26" s="27">
        <f t="shared" si="4"/>
        <v>11</v>
      </c>
      <c r="B26" s="11" t="s">
        <v>181</v>
      </c>
      <c r="C26" s="36">
        <f>'SCH C-2'!C38</f>
        <v>0</v>
      </c>
      <c r="D26" s="36">
        <f t="shared" si="2"/>
        <v>0</v>
      </c>
      <c r="E26" s="36">
        <f>'SCH C-2'!G38</f>
        <v>0</v>
      </c>
      <c r="F26" s="36"/>
      <c r="G26" s="36">
        <f t="shared" si="3"/>
        <v>0</v>
      </c>
    </row>
    <row r="27" spans="1:7" ht="18.95" customHeight="1" x14ac:dyDescent="0.2">
      <c r="B27" s="11"/>
    </row>
    <row r="28" spans="1:7" ht="18.95" customHeight="1" thickBot="1" x14ac:dyDescent="0.25">
      <c r="A28" s="27">
        <f>A26+1</f>
        <v>12</v>
      </c>
      <c r="B28" s="44" t="s">
        <v>77</v>
      </c>
      <c r="C28" s="40">
        <f>SUM(C21:C26)</f>
        <v>119655498.20959297</v>
      </c>
      <c r="D28" s="40">
        <f t="shared" ref="D28:G28" si="5">SUM(D21:D26)</f>
        <v>-1431181.0484543303</v>
      </c>
      <c r="E28" s="40">
        <f t="shared" si="5"/>
        <v>118224317.16113864</v>
      </c>
      <c r="F28" s="40">
        <f t="shared" si="5"/>
        <v>5342401.0584171275</v>
      </c>
      <c r="G28" s="40">
        <f t="shared" si="5"/>
        <v>123566718.21955577</v>
      </c>
    </row>
    <row r="29" spans="1:7" ht="18.95" customHeight="1" thickTop="1" x14ac:dyDescent="0.2">
      <c r="B29" s="11"/>
    </row>
    <row r="30" spans="1:7" ht="18.95" customHeight="1" thickBot="1" x14ac:dyDescent="0.25">
      <c r="A30" s="27">
        <f>A28+1</f>
        <v>13</v>
      </c>
      <c r="B30" s="44" t="s">
        <v>78</v>
      </c>
      <c r="C30" s="40">
        <f>C18-C28</f>
        <v>30995645.679525197</v>
      </c>
      <c r="D30" s="40">
        <f>D18-D28</f>
        <v>-1303210.4663209273</v>
      </c>
      <c r="E30" s="40">
        <f>E18-E28</f>
        <v>29692435.21320428</v>
      </c>
      <c r="F30" s="40">
        <f>G30-E30</f>
        <v>8778460.7795252353</v>
      </c>
      <c r="G30" s="40">
        <f>G32*G34</f>
        <v>38470895.992729515</v>
      </c>
    </row>
    <row r="31" spans="1:7" ht="18.95" customHeight="1" thickTop="1" x14ac:dyDescent="0.2">
      <c r="B31" s="11"/>
      <c r="F31" s="78"/>
    </row>
    <row r="32" spans="1:7" ht="18.95" customHeight="1" thickBot="1" x14ac:dyDescent="0.25">
      <c r="A32" s="27">
        <f>A30+1</f>
        <v>14</v>
      </c>
      <c r="B32" s="44" t="s">
        <v>1185</v>
      </c>
      <c r="C32" s="40">
        <f>'SCH J-1 G'!H43</f>
        <v>491792600.78524202</v>
      </c>
      <c r="D32" s="40">
        <f t="shared" ref="D32" si="6">E32-C32</f>
        <v>30908771.89656359</v>
      </c>
      <c r="E32" s="40">
        <f>'SCH J-1.1|J-1.2'!H45</f>
        <v>522701372.68180561</v>
      </c>
      <c r="F32" s="25"/>
      <c r="G32" s="40">
        <f>E32</f>
        <v>522701372.68180561</v>
      </c>
    </row>
    <row r="33" spans="1:7" ht="18.95" customHeight="1" thickTop="1" x14ac:dyDescent="0.2">
      <c r="B33" s="11"/>
    </row>
    <row r="34" spans="1:7" ht="18.95" customHeight="1" thickBot="1" x14ac:dyDescent="0.25">
      <c r="A34" s="27">
        <f>A32+1</f>
        <v>15</v>
      </c>
      <c r="B34" s="44" t="s">
        <v>1186</v>
      </c>
      <c r="C34" s="45">
        <f>C30/C32</f>
        <v>6.3025847948982264E-2</v>
      </c>
      <c r="D34" s="25"/>
      <c r="E34" s="45">
        <f>E30/E32</f>
        <v>5.6805734143880939E-2</v>
      </c>
      <c r="F34" s="25"/>
      <c r="G34" s="45">
        <f>'SCH J-1.1|J-1.2'!K45</f>
        <v>7.3600143415251118E-2</v>
      </c>
    </row>
    <row r="35" spans="1:7" ht="18.95" customHeight="1" thickTop="1" x14ac:dyDescent="0.2">
      <c r="B35" s="11"/>
      <c r="F35" s="78"/>
    </row>
    <row r="36" spans="1:7" ht="18.95" customHeight="1" thickBot="1" x14ac:dyDescent="0.25">
      <c r="A36" s="27">
        <f>A34+1</f>
        <v>16</v>
      </c>
      <c r="B36" s="44" t="s">
        <v>1187</v>
      </c>
      <c r="C36" s="40">
        <f>'SCH B-1'!D28</f>
        <v>522506103.24642622</v>
      </c>
      <c r="D36" s="40">
        <f t="shared" ref="D36" si="7">E36-C36</f>
        <v>18355514.786872149</v>
      </c>
      <c r="E36" s="40">
        <f>'SCH B-1'!F28</f>
        <v>540861618.03329837</v>
      </c>
      <c r="F36" s="25"/>
      <c r="G36" s="40">
        <f>E36</f>
        <v>540861618.03329837</v>
      </c>
    </row>
    <row r="37" spans="1:7" ht="18.95" customHeight="1" thickTop="1" x14ac:dyDescent="0.2">
      <c r="B37" s="11"/>
    </row>
    <row r="38" spans="1:7" ht="18.95" customHeight="1" thickBot="1" x14ac:dyDescent="0.25">
      <c r="A38" s="27">
        <f>A36+1</f>
        <v>17</v>
      </c>
      <c r="B38" s="44" t="s">
        <v>1188</v>
      </c>
      <c r="C38" s="45">
        <f>C30/C36</f>
        <v>5.9321116991636204E-2</v>
      </c>
      <c r="D38" s="25"/>
      <c r="E38" s="45">
        <f>E30/E36</f>
        <v>5.4898395861723452E-2</v>
      </c>
      <c r="F38" s="25"/>
      <c r="G38" s="45">
        <f>G30/G36</f>
        <v>7.1128907487683912E-2</v>
      </c>
    </row>
    <row r="39" spans="1:7" ht="18.95" customHeight="1" thickTop="1" x14ac:dyDescent="0.2"/>
    <row r="40" spans="1:7" ht="18.95" customHeight="1" x14ac:dyDescent="0.2">
      <c r="E40" s="20" t="s">
        <v>1169</v>
      </c>
      <c r="F40" s="25">
        <f>F18-F28</f>
        <v>8778460.7795252353</v>
      </c>
      <c r="G40" s="25">
        <f>G18-G28</f>
        <v>38470895.992729515</v>
      </c>
    </row>
    <row r="41" spans="1:7" ht="18.95" customHeight="1" x14ac:dyDescent="0.2"/>
    <row r="42" spans="1:7" ht="18.95" customHeight="1" x14ac:dyDescent="0.2"/>
    <row r="43" spans="1:7" ht="18.95" customHeight="1" x14ac:dyDescent="0.2"/>
    <row r="44" spans="1:7" ht="18.95" customHeight="1" x14ac:dyDescent="0.2">
      <c r="F44" s="78"/>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sqref="A1:G1"/>
    </sheetView>
  </sheetViews>
  <sheetFormatPr defaultRowHeight="12.75" x14ac:dyDescent="0.2"/>
  <cols>
    <col min="1" max="1" width="6.85546875" style="22" customWidth="1"/>
    <col min="2" max="2" width="55.7109375" style="22" customWidth="1"/>
    <col min="3" max="3" width="16.85546875" style="22" customWidth="1"/>
    <col min="4" max="4" width="18.85546875" style="22" customWidth="1"/>
    <col min="5" max="5" width="16.85546875" style="22" customWidth="1"/>
    <col min="6" max="6" width="18.85546875" style="22" customWidth="1"/>
    <col min="7" max="7" width="16.85546875" style="22" customWidth="1"/>
    <col min="8" max="8" width="1.85546875" style="22" customWidth="1"/>
    <col min="9" max="16384" width="9.140625" style="22"/>
  </cols>
  <sheetData>
    <row r="1" spans="1:7" s="17" customFormat="1" ht="20.100000000000001" customHeight="1" x14ac:dyDescent="0.2">
      <c r="A1" s="326" t="str">
        <f>'Rate Case Constants'!C9</f>
        <v>LOUISVILLE GAS AND ELECTRIC COMPANY</v>
      </c>
      <c r="B1" s="325"/>
      <c r="C1" s="325"/>
      <c r="D1" s="325"/>
      <c r="E1" s="325"/>
      <c r="F1" s="325"/>
      <c r="G1" s="325"/>
    </row>
    <row r="2" spans="1:7" s="17" customFormat="1" ht="20.100000000000001" customHeight="1" x14ac:dyDescent="0.2">
      <c r="A2" s="326" t="str">
        <f>'Rate Case Constants'!C10</f>
        <v>CASE NO. 2014-00372 - GAS OPERATIONS - RESPONSE TO PSC 2-89 (SLIPPAGE FACTOR 97.728%)</v>
      </c>
      <c r="B2" s="325"/>
      <c r="C2" s="325"/>
      <c r="D2" s="325"/>
      <c r="E2" s="325"/>
      <c r="F2" s="325"/>
      <c r="G2" s="325"/>
    </row>
    <row r="3" spans="1:7" s="17" customFormat="1" ht="20.100000000000001" customHeight="1" x14ac:dyDescent="0.2">
      <c r="A3" s="325" t="s">
        <v>183</v>
      </c>
      <c r="B3" s="325"/>
      <c r="C3" s="325"/>
      <c r="D3" s="325"/>
      <c r="E3" s="325"/>
      <c r="F3" s="325"/>
      <c r="G3" s="325"/>
    </row>
    <row r="4" spans="1:7" s="17" customFormat="1" ht="20.100000000000001" customHeight="1" x14ac:dyDescent="0.2">
      <c r="A4" s="326" t="str">
        <f>'Rate Case Constants'!C16</f>
        <v>FOR THE 12 MONTHS ENDED FEBRUARY 28, 2015</v>
      </c>
      <c r="B4" s="325"/>
      <c r="C4" s="325"/>
      <c r="D4" s="325"/>
      <c r="E4" s="325"/>
      <c r="F4" s="325"/>
      <c r="G4" s="325"/>
    </row>
    <row r="5" spans="1:7" s="17" customFormat="1" ht="20.100000000000001" customHeight="1" x14ac:dyDescent="0.2">
      <c r="A5" s="326" t="str">
        <f>'Rate Case Constants'!C22</f>
        <v>FOR THE 12 MONTHS ENDED JUNE 30, 2016</v>
      </c>
      <c r="B5" s="325"/>
      <c r="C5" s="325"/>
      <c r="D5" s="325"/>
      <c r="E5" s="325"/>
      <c r="F5" s="325"/>
      <c r="G5" s="325"/>
    </row>
    <row r="6" spans="1:7" s="17" customFormat="1" ht="20.100000000000001" customHeight="1" x14ac:dyDescent="0.2">
      <c r="A6" s="29"/>
      <c r="B6" s="29"/>
      <c r="C6" s="29"/>
      <c r="D6" s="29"/>
      <c r="E6" s="29"/>
      <c r="F6" s="29"/>
      <c r="G6" s="29"/>
    </row>
    <row r="7" spans="1:7" s="17" customFormat="1" ht="20.100000000000001" customHeight="1" x14ac:dyDescent="0.2">
      <c r="A7" s="19" t="s">
        <v>184</v>
      </c>
      <c r="G7" s="20" t="s">
        <v>185</v>
      </c>
    </row>
    <row r="8" spans="1:7" s="17" customFormat="1" ht="20.100000000000001" customHeight="1" x14ac:dyDescent="0.2">
      <c r="A8" s="17" t="str">
        <f>'Rate Case Constants'!C29</f>
        <v>TYPE OF FILING: __X__ ORIGINAL  _____ UPDATED  _____ REVISED</v>
      </c>
      <c r="G8" s="20" t="s">
        <v>186</v>
      </c>
    </row>
    <row r="9" spans="1:7" s="17" customFormat="1" ht="20.100000000000001" customHeight="1" x14ac:dyDescent="0.2">
      <c r="A9" s="19" t="s">
        <v>139</v>
      </c>
      <c r="D9" s="19"/>
      <c r="F9" s="19"/>
      <c r="G9" s="21" t="str">
        <f>'Rate Case Constants'!C36</f>
        <v>WITNESS:   K. W. BLAKE</v>
      </c>
    </row>
    <row r="10" spans="1:7" s="17" customFormat="1" ht="20.100000000000001" customHeight="1" x14ac:dyDescent="0.2"/>
    <row r="11" spans="1:7" ht="75.75" customHeight="1" x14ac:dyDescent="0.2">
      <c r="A11" s="32" t="s">
        <v>140</v>
      </c>
      <c r="B11" s="32" t="s">
        <v>187</v>
      </c>
      <c r="C11" s="32" t="s">
        <v>188</v>
      </c>
      <c r="D11" s="32" t="s">
        <v>189</v>
      </c>
      <c r="E11" s="32" t="s">
        <v>195</v>
      </c>
      <c r="F11" s="32" t="s">
        <v>196</v>
      </c>
      <c r="G11" s="32" t="s">
        <v>197</v>
      </c>
    </row>
    <row r="12" spans="1:7" ht="18.95" customHeight="1" x14ac:dyDescent="0.2">
      <c r="A12" s="23"/>
      <c r="B12" s="30"/>
      <c r="C12" s="288">
        <v>-1</v>
      </c>
      <c r="D12" s="288">
        <v>-2</v>
      </c>
      <c r="E12" s="288">
        <v>-3</v>
      </c>
      <c r="F12" s="288">
        <v>-4</v>
      </c>
      <c r="G12" s="288">
        <v>-5</v>
      </c>
    </row>
    <row r="13" spans="1:7" ht="18.95" customHeight="1" x14ac:dyDescent="0.2">
      <c r="A13" s="23"/>
      <c r="B13" s="30"/>
      <c r="C13" s="31" t="s">
        <v>143</v>
      </c>
      <c r="D13" s="31" t="s">
        <v>143</v>
      </c>
      <c r="E13" s="31" t="s">
        <v>143</v>
      </c>
      <c r="F13" s="31" t="s">
        <v>143</v>
      </c>
      <c r="G13" s="31" t="s">
        <v>143</v>
      </c>
    </row>
    <row r="14" spans="1:7" ht="18.95" customHeight="1" x14ac:dyDescent="0.2">
      <c r="A14" s="23">
        <v>1</v>
      </c>
      <c r="B14" s="42" t="s">
        <v>116</v>
      </c>
      <c r="C14" s="25"/>
      <c r="D14" s="25"/>
      <c r="E14" s="25"/>
      <c r="F14" s="25"/>
      <c r="G14" s="25"/>
    </row>
    <row r="15" spans="1:7" ht="18.95" customHeight="1" x14ac:dyDescent="0.2">
      <c r="A15" s="27">
        <f>A14+1</f>
        <v>2</v>
      </c>
      <c r="B15" s="24" t="s">
        <v>1115</v>
      </c>
      <c r="C15" s="25">
        <f>'SCH C-2.1 B'!$H22</f>
        <v>142024912.76828152</v>
      </c>
      <c r="D15" s="25">
        <f t="shared" ref="D15:D16" si="0">E15-C15</f>
        <v>464166.59054833651</v>
      </c>
      <c r="E15" s="25">
        <f>'SCH C-2.1 F'!$H22</f>
        <v>142489079.35882986</v>
      </c>
      <c r="F15" s="25">
        <f>'SCH D-1'!G22</f>
        <v>-1823273.5086257816</v>
      </c>
      <c r="G15" s="25">
        <f t="shared" ref="G15:G16" si="1">SUM(E15:F15)</f>
        <v>140665805.85020408</v>
      </c>
    </row>
    <row r="16" spans="1:7" ht="18.95" customHeight="1" x14ac:dyDescent="0.2">
      <c r="A16" s="27">
        <f>A15+1</f>
        <v>3</v>
      </c>
      <c r="B16" s="24" t="s">
        <v>118</v>
      </c>
      <c r="C16" s="25">
        <f>'SCH C-2.1 B'!$H30</f>
        <v>8626231.120836651</v>
      </c>
      <c r="D16" s="25">
        <f t="shared" si="0"/>
        <v>-1366369.2233960843</v>
      </c>
      <c r="E16" s="25">
        <f>'SCH C-2.1 F'!$H30</f>
        <v>7259861.8974405667</v>
      </c>
      <c r="F16" s="25">
        <f>'SCH D-1'!G30</f>
        <v>-8915.3733017346422</v>
      </c>
      <c r="G16" s="25">
        <f t="shared" si="1"/>
        <v>7250946.5241388325</v>
      </c>
    </row>
    <row r="17" spans="1:7" ht="18.95" customHeight="1" x14ac:dyDescent="0.2">
      <c r="A17" s="27"/>
      <c r="B17" s="24"/>
    </row>
    <row r="18" spans="1:7" ht="18.95" customHeight="1" x14ac:dyDescent="0.2">
      <c r="A18" s="27">
        <f>A16+1</f>
        <v>4</v>
      </c>
      <c r="B18" s="43" t="s">
        <v>120</v>
      </c>
      <c r="C18" s="36">
        <f>SUM(C15:C16)</f>
        <v>150651143.88911816</v>
      </c>
      <c r="D18" s="36">
        <f>SUM(D15:D16)</f>
        <v>-902202.63284774777</v>
      </c>
      <c r="E18" s="36">
        <f>SUM(E15:E16)</f>
        <v>149748941.25627041</v>
      </c>
      <c r="F18" s="36">
        <f>SUM(F15:F16)</f>
        <v>-1832188.8819275163</v>
      </c>
      <c r="G18" s="36">
        <f>SUM(G15:G16)</f>
        <v>147916752.37434292</v>
      </c>
    </row>
    <row r="19" spans="1:7" ht="18.95" customHeight="1" x14ac:dyDescent="0.2">
      <c r="B19" s="24"/>
    </row>
    <row r="20" spans="1:7" ht="18.95" customHeight="1" x14ac:dyDescent="0.2">
      <c r="A20" s="27">
        <f>A18+1</f>
        <v>5</v>
      </c>
      <c r="B20" s="42" t="s">
        <v>117</v>
      </c>
    </row>
    <row r="21" spans="1:7" ht="18.95" customHeight="1" x14ac:dyDescent="0.2">
      <c r="A21" s="27">
        <f>A20+1</f>
        <v>6</v>
      </c>
      <c r="B21" s="35" t="s">
        <v>171</v>
      </c>
    </row>
    <row r="22" spans="1:7" ht="18.95" customHeight="1" x14ac:dyDescent="0.2">
      <c r="A22" s="27">
        <f>A21+1</f>
        <v>7</v>
      </c>
      <c r="B22" s="11" t="s">
        <v>950</v>
      </c>
      <c r="C22" s="25">
        <f>'SCH C-2.1 B'!$H58</f>
        <v>-45267.170000006678</v>
      </c>
      <c r="D22" s="25">
        <f>E22-C22</f>
        <v>16187.170000002952</v>
      </c>
      <c r="E22" s="25">
        <f>'SCH C-2.1 F'!H58</f>
        <v>-29080.000000003725</v>
      </c>
      <c r="F22" s="25">
        <f>'SCH D-1'!G58</f>
        <v>0</v>
      </c>
      <c r="G22" s="25">
        <f>SUM(E22:F22)</f>
        <v>-29080.000000003725</v>
      </c>
    </row>
    <row r="23" spans="1:7" ht="18.95" customHeight="1" x14ac:dyDescent="0.2">
      <c r="A23" s="27">
        <f>A22+1</f>
        <v>8</v>
      </c>
      <c r="B23" s="2" t="s">
        <v>1116</v>
      </c>
      <c r="C23" s="25">
        <f>'SCH C-2.1 B'!$H78</f>
        <v>8890553.3299999982</v>
      </c>
      <c r="D23" s="25">
        <f>E23-C23</f>
        <v>553559.67000000179</v>
      </c>
      <c r="E23" s="25">
        <f>'SCH C-2.1 F'!H78</f>
        <v>9444113</v>
      </c>
      <c r="F23" s="25">
        <f>'SCH D-1'!G90</f>
        <v>0</v>
      </c>
      <c r="G23" s="25">
        <f>SUM(E23:F23)</f>
        <v>9444113</v>
      </c>
    </row>
    <row r="24" spans="1:7" ht="18.95" customHeight="1" x14ac:dyDescent="0.2">
      <c r="A24" s="27">
        <f>A22+1</f>
        <v>8</v>
      </c>
      <c r="B24" s="11" t="s">
        <v>190</v>
      </c>
      <c r="C24" s="25">
        <f>'SCH C-2.1 B'!$H101</f>
        <v>2053751.8</v>
      </c>
      <c r="D24" s="25">
        <f t="shared" ref="D24:D29" si="2">E24-C24</f>
        <v>735541.2</v>
      </c>
      <c r="E24" s="25">
        <f>'SCH C-2.1 F'!$H101</f>
        <v>2789293</v>
      </c>
      <c r="F24" s="25">
        <f>'SCH D-1'!G101</f>
        <v>0</v>
      </c>
      <c r="G24" s="25">
        <f t="shared" ref="G24:G29" si="3">SUM(E24:F24)</f>
        <v>2789293</v>
      </c>
    </row>
    <row r="25" spans="1:7" ht="18.95" customHeight="1" x14ac:dyDescent="0.2">
      <c r="A25" s="27">
        <f t="shared" ref="A25:A29" si="4">A24+1</f>
        <v>9</v>
      </c>
      <c r="B25" s="11" t="s">
        <v>191</v>
      </c>
      <c r="C25" s="25">
        <f>'SCH C-2.1 B'!$H135</f>
        <v>21945950.629999984</v>
      </c>
      <c r="D25" s="25">
        <f t="shared" si="2"/>
        <v>782102.37000001222</v>
      </c>
      <c r="E25" s="25">
        <f>'SCH C-2.1 F'!$H135</f>
        <v>22728052.999999996</v>
      </c>
      <c r="F25" s="25">
        <f>'SCH D-1'!G135</f>
        <v>0</v>
      </c>
      <c r="G25" s="25">
        <f t="shared" si="3"/>
        <v>22728052.999999996</v>
      </c>
    </row>
    <row r="26" spans="1:7" ht="18.95" customHeight="1" x14ac:dyDescent="0.2">
      <c r="A26" s="27">
        <f t="shared" si="4"/>
        <v>10</v>
      </c>
      <c r="B26" s="11" t="s">
        <v>192</v>
      </c>
      <c r="C26" s="25">
        <f>'SCH C-2.1 B'!$H143</f>
        <v>9008872.7691332828</v>
      </c>
      <c r="D26" s="25">
        <f t="shared" si="2"/>
        <v>-797501.96913328581</v>
      </c>
      <c r="E26" s="25">
        <f>'SCH C-2.1 F'!$H143</f>
        <v>8211370.799999997</v>
      </c>
      <c r="F26" s="25">
        <f>'SCH D-1'!G155</f>
        <v>0</v>
      </c>
      <c r="G26" s="25">
        <f t="shared" si="3"/>
        <v>8211370.799999997</v>
      </c>
    </row>
    <row r="27" spans="1:7" ht="18.95" customHeight="1" x14ac:dyDescent="0.2">
      <c r="A27" s="27">
        <f t="shared" si="4"/>
        <v>11</v>
      </c>
      <c r="B27" s="11" t="s">
        <v>193</v>
      </c>
      <c r="C27" s="25">
        <f>'SCH C-2.1 B'!$H150</f>
        <v>614164.55497839116</v>
      </c>
      <c r="D27" s="25">
        <f t="shared" si="2"/>
        <v>-263584.36245220137</v>
      </c>
      <c r="E27" s="25">
        <f>'SCH C-2.1 F'!$H150</f>
        <v>350580.19252618978</v>
      </c>
      <c r="F27" s="25">
        <f>'SCH D-1'!G162</f>
        <v>0</v>
      </c>
      <c r="G27" s="25">
        <f t="shared" si="3"/>
        <v>350580.19252618978</v>
      </c>
    </row>
    <row r="28" spans="1:7" ht="18.95" customHeight="1" x14ac:dyDescent="0.2">
      <c r="A28" s="27">
        <f t="shared" si="4"/>
        <v>12</v>
      </c>
      <c r="B28" s="11" t="s">
        <v>131</v>
      </c>
      <c r="C28" s="25">
        <f>'SCH C-2.1 B'!$H157</f>
        <v>946.03999999991902</v>
      </c>
      <c r="D28" s="25">
        <f t="shared" si="2"/>
        <v>59053.960000000079</v>
      </c>
      <c r="E28" s="25">
        <f>'SCH C-2.1 F'!$H157</f>
        <v>60000</v>
      </c>
      <c r="F28" s="25">
        <f>'SCH D-1'!G169</f>
        <v>-60000</v>
      </c>
      <c r="G28" s="25">
        <f t="shared" si="3"/>
        <v>0</v>
      </c>
    </row>
    <row r="29" spans="1:7" ht="18.95" customHeight="1" x14ac:dyDescent="0.2">
      <c r="A29" s="27">
        <f t="shared" si="4"/>
        <v>13</v>
      </c>
      <c r="B29" s="11" t="s">
        <v>194</v>
      </c>
      <c r="C29" s="36">
        <f>'SCH C-2.1 B'!$H186</f>
        <v>21173951.790066194</v>
      </c>
      <c r="D29" s="36">
        <f t="shared" si="2"/>
        <v>4688485.4952145703</v>
      </c>
      <c r="E29" s="36">
        <f>'SCH C-2.1 F'!$H186</f>
        <v>25862437.285280764</v>
      </c>
      <c r="F29" s="36">
        <f>'SCH D-1'!G198</f>
        <v>-1142428.9312989698</v>
      </c>
      <c r="G29" s="36">
        <f t="shared" si="3"/>
        <v>24720008.353981793</v>
      </c>
    </row>
    <row r="30" spans="1:7" ht="18.95" customHeight="1" x14ac:dyDescent="0.2">
      <c r="A30" s="27"/>
    </row>
    <row r="31" spans="1:7" ht="18.95" customHeight="1" x14ac:dyDescent="0.2">
      <c r="A31" s="27">
        <f>A29+1</f>
        <v>14</v>
      </c>
      <c r="B31" s="11" t="s">
        <v>172</v>
      </c>
      <c r="C31" s="36">
        <f>SUM(C22:C30)</f>
        <v>63642923.744177848</v>
      </c>
      <c r="D31" s="36">
        <f t="shared" ref="D31:G31" si="5">SUM(D22:D30)</f>
        <v>5773843.5336291008</v>
      </c>
      <c r="E31" s="36">
        <f>SUM(E22:E30)</f>
        <v>69416767.277806938</v>
      </c>
      <c r="F31" s="36">
        <f>SUM(F22:F30)</f>
        <v>-1202428.9312989698</v>
      </c>
      <c r="G31" s="36">
        <f t="shared" si="5"/>
        <v>68214338.346507967</v>
      </c>
    </row>
    <row r="32" spans="1:7" ht="18.95" customHeight="1" x14ac:dyDescent="0.2">
      <c r="A32" s="27"/>
      <c r="B32" s="11"/>
    </row>
    <row r="33" spans="1:7" ht="18.95" customHeight="1" x14ac:dyDescent="0.2">
      <c r="A33" s="27">
        <f>A31+1</f>
        <v>15</v>
      </c>
      <c r="B33" s="11" t="s">
        <v>174</v>
      </c>
      <c r="C33" s="25">
        <f>'SCH C-2.1 B'!$H190</f>
        <v>27589697.923531834</v>
      </c>
      <c r="D33" s="25">
        <f t="shared" ref="D33:D38" si="6">E33-C33</f>
        <v>1567121.9988310523</v>
      </c>
      <c r="E33" s="25">
        <f>'SCH C-2.1 F'!$H190</f>
        <v>29156819.922362886</v>
      </c>
      <c r="F33" s="25">
        <f>'SCH D-1'!G214</f>
        <v>0</v>
      </c>
      <c r="G33" s="25">
        <f t="shared" ref="G33:G38" si="7">SUM(E33:F33)</f>
        <v>29156819.922362886</v>
      </c>
    </row>
    <row r="34" spans="1:7" ht="18.95" customHeight="1" x14ac:dyDescent="0.2">
      <c r="A34" s="27">
        <f t="shared" ref="A34:A38" si="8">A33+1</f>
        <v>16</v>
      </c>
      <c r="B34" s="11" t="s">
        <v>11</v>
      </c>
      <c r="C34" s="25">
        <f>'SCH C-2.1 B'!$H191</f>
        <v>8343205.0803563185</v>
      </c>
      <c r="D34" s="25">
        <f t="shared" si="6"/>
        <v>-177898.64297410566</v>
      </c>
      <c r="E34" s="25">
        <f>'SCH C-2.1 F'!$H191</f>
        <v>8165306.4373822128</v>
      </c>
      <c r="F34" s="25">
        <f>'SCH D-1'!G215</f>
        <v>0</v>
      </c>
      <c r="G34" s="25">
        <f t="shared" si="7"/>
        <v>8165306.4373822128</v>
      </c>
    </row>
    <row r="35" spans="1:7" ht="18.95" customHeight="1" x14ac:dyDescent="0.2">
      <c r="A35" s="27">
        <f t="shared" si="8"/>
        <v>17</v>
      </c>
      <c r="B35" s="11" t="s">
        <v>176</v>
      </c>
      <c r="C35" s="25">
        <f>'SCH C-2.1 B'!$H192</f>
        <v>17686569.772592921</v>
      </c>
      <c r="D35" s="25">
        <f t="shared" si="6"/>
        <v>-7670267.5697745476</v>
      </c>
      <c r="E35" s="25">
        <f>'SCH C-2.1 F'!$H192</f>
        <v>10016302.202818373</v>
      </c>
      <c r="F35" s="25">
        <f>'SCH D-1'!G216</f>
        <v>834230.25545010366</v>
      </c>
      <c r="G35" s="25">
        <f t="shared" si="7"/>
        <v>10850532.458268477</v>
      </c>
    </row>
    <row r="36" spans="1:7" ht="18.95" customHeight="1" x14ac:dyDescent="0.2">
      <c r="A36" s="27">
        <f t="shared" si="8"/>
        <v>18</v>
      </c>
      <c r="B36" s="11" t="s">
        <v>177</v>
      </c>
      <c r="C36" s="25">
        <f>'SCH C-2.1 B'!$H193</f>
        <v>2487155.68893405</v>
      </c>
      <c r="D36" s="25">
        <f t="shared" si="6"/>
        <v>-735294.65024733217</v>
      </c>
      <c r="E36" s="25">
        <f>'SCH C-2.1 F'!$H193</f>
        <v>1751861.0386867179</v>
      </c>
      <c r="F36" s="25">
        <f>'SCH D-1'!G217</f>
        <v>154528.95793038129</v>
      </c>
      <c r="G36" s="25">
        <f t="shared" si="7"/>
        <v>1906389.9966170993</v>
      </c>
    </row>
    <row r="37" spans="1:7" ht="18.95" customHeight="1" x14ac:dyDescent="0.2">
      <c r="A37" s="27">
        <f t="shared" si="8"/>
        <v>19</v>
      </c>
      <c r="B37" s="11" t="s">
        <v>180</v>
      </c>
      <c r="C37" s="25">
        <f>'SCH C-2.1 B'!$H194</f>
        <v>-94054</v>
      </c>
      <c r="D37" s="25">
        <f t="shared" si="6"/>
        <v>24984</v>
      </c>
      <c r="E37" s="25">
        <f>'SCH C-2.1 F'!$H194</f>
        <v>-69070</v>
      </c>
      <c r="F37" s="25">
        <f>'SCH D-1'!G218</f>
        <v>0</v>
      </c>
      <c r="G37" s="25">
        <f t="shared" si="7"/>
        <v>-69070</v>
      </c>
    </row>
    <row r="38" spans="1:7" ht="18.95" customHeight="1" x14ac:dyDescent="0.2">
      <c r="A38" s="27">
        <f t="shared" si="8"/>
        <v>20</v>
      </c>
      <c r="B38" s="11" t="s">
        <v>181</v>
      </c>
      <c r="C38" s="36">
        <f>'SCH C-2.1 B'!$H195</f>
        <v>0</v>
      </c>
      <c r="D38" s="36">
        <f t="shared" si="6"/>
        <v>0</v>
      </c>
      <c r="E38" s="36">
        <f>'SCH C-2.1 F'!$H195</f>
        <v>0</v>
      </c>
      <c r="F38" s="36">
        <f>'SCH D-1'!G219</f>
        <v>0</v>
      </c>
      <c r="G38" s="36">
        <f t="shared" si="7"/>
        <v>0</v>
      </c>
    </row>
    <row r="39" spans="1:7" ht="18.95" customHeight="1" x14ac:dyDescent="0.2">
      <c r="B39" s="11"/>
    </row>
    <row r="40" spans="1:7" ht="18.95" customHeight="1" thickBot="1" x14ac:dyDescent="0.25">
      <c r="A40" s="27">
        <f>A38+1</f>
        <v>21</v>
      </c>
      <c r="B40" s="44" t="s">
        <v>77</v>
      </c>
      <c r="C40" s="40">
        <f>SUM(C31:C38)</f>
        <v>119655498.20959295</v>
      </c>
      <c r="D40" s="40">
        <f>SUM(D31:D38)</f>
        <v>-1217511.3305358323</v>
      </c>
      <c r="E40" s="40">
        <f>SUM(E31:E38)</f>
        <v>118437986.87905714</v>
      </c>
      <c r="F40" s="40">
        <f>SUM(F31:F38)</f>
        <v>-213669.71791848482</v>
      </c>
      <c r="G40" s="40">
        <f>SUM(G31:G38)</f>
        <v>118224317.16113864</v>
      </c>
    </row>
    <row r="41" spans="1:7" ht="18.95" customHeight="1" thickTop="1" x14ac:dyDescent="0.2">
      <c r="B41" s="11"/>
    </row>
    <row r="42" spans="1:7" ht="18.95" customHeight="1" thickBot="1" x14ac:dyDescent="0.25">
      <c r="A42" s="27">
        <f>A40+1</f>
        <v>22</v>
      </c>
      <c r="B42" s="44" t="s">
        <v>78</v>
      </c>
      <c r="C42" s="40">
        <f>C18-C40</f>
        <v>30995645.679525211</v>
      </c>
      <c r="D42" s="40">
        <f>D18-D40</f>
        <v>315308.69768808456</v>
      </c>
      <c r="E42" s="40">
        <f>E18-E40</f>
        <v>31310954.377213269</v>
      </c>
      <c r="F42" s="40">
        <f>F18-F40</f>
        <v>-1618519.1640090314</v>
      </c>
      <c r="G42" s="40">
        <f>G18-G40</f>
        <v>29692435.21320428</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30</vt:i4>
      </vt:variant>
      <vt:variant>
        <vt:lpstr>Named Ranges</vt:lpstr>
      </vt:variant>
      <vt:variant>
        <vt:i4>12</vt:i4>
      </vt:variant>
    </vt:vector>
  </HeadingPairs>
  <TitlesOfParts>
    <vt:vector size="42"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ProForma Adj F</vt:lpstr>
      <vt:lpstr>Int Sync</vt:lpstr>
      <vt:lpstr>Gas Revenue</vt:lpstr>
      <vt:lpstr>Misc Rev</vt:lpstr>
      <vt:lpstr>DSM Expenses</vt:lpstr>
      <vt:lpstr>WPH-1.B Effective Tax Rate</vt:lpstr>
      <vt:lpstr>IS G</vt:lpstr>
      <vt:lpstr>IS E</vt:lpstr>
      <vt:lpstr>IS TC</vt:lpstr>
      <vt:lpstr>'Int Sync'!Print_Area</vt:lpstr>
      <vt:lpstr>'ProForma Adj F'!Print_Area</vt:lpstr>
      <vt:lpstr>'Rider Adj B'!Print_Area</vt:lpstr>
      <vt:lpstr>'SCH C-1'!Print_Area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2014-12-10T14:33:31Z</dcterms:created>
  <dcterms:modified xsi:type="dcterms:W3CDTF">2015-01-20T21:07:21Z</dcterms:modified>
</cp:coreProperties>
</file>